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C:\Users\tmustill\Desktop\Aidan_PDYi\Success\Ready\Uploaded\"/>
    </mc:Choice>
  </mc:AlternateContent>
  <xr:revisionPtr revIDLastSave="0" documentId="13_ncr:1_{5DD9E636-9083-4B52-9736-9B4BADB0197B}" xr6:coauthVersionLast="47" xr6:coauthVersionMax="47" xr10:uidLastSave="{00000000-0000-0000-0000-000000000000}"/>
  <bookViews>
    <workbookView xWindow="28680" yWindow="855" windowWidth="19440" windowHeight="14880" tabRatio="652" firstSheet="5" activeTab="12" xr2:uid="{00000000-000D-0000-FFFF-FFFF00000000}"/>
  </bookViews>
  <sheets>
    <sheet name="Notes" sheetId="21" r:id="rId1"/>
    <sheet name="info_parties" sheetId="2" r:id="rId2"/>
    <sheet name="cabinetpos" sheetId="3" r:id="rId3"/>
    <sheet name="ministers" sheetId="24" r:id="rId4"/>
    <sheet name="ministers_outercabinet" sheetId="26" r:id="rId5"/>
    <sheet name="parlvotes_lh" sheetId="5" r:id="rId6"/>
    <sheet name="parlseats_lh" sheetId="6" r:id="rId7"/>
    <sheet name="parlvotes_uh" sheetId="7" r:id="rId8"/>
    <sheet name="parlseats_uh" sheetId="8" r:id="rId9"/>
    <sheet name="parlvotes_eu" sheetId="9" r:id="rId10"/>
    <sheet name="presvotes" sheetId="10" r:id="rId11"/>
    <sheet name="refvotes" sheetId="11" r:id="rId12"/>
    <sheet name="info_cites" sheetId="12" r:id="rId13"/>
    <sheet name="info_weblinks" sheetId="13" r:id="rId14"/>
    <sheet name="info_colors" sheetId="14" r:id="rId15"/>
    <sheet name="info_export" sheetId="23" r:id="rId16"/>
    <sheet name="info_parties2" sheetId="25" r:id="rId17"/>
    <sheet name="other" sheetId="15" r:id="rId18"/>
  </sheets>
  <calcPr calcId="191029"/>
  <customWorkbookViews>
    <customWorkbookView name="Kevin - Personal View" guid="{58E98FBC-18A6-4DF7-8BE5-466B393E75B5}" mergeInterval="0" personalView="1" maximized="1" windowWidth="1276" windowHeight="555" tabRatio="787" activeSheetId="3" showComments="commIndAndComment"/>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4" i="12" l="1"/>
  <c r="GO68" i="24" l="1"/>
  <c r="GP68" i="24"/>
  <c r="GQ68" i="24"/>
  <c r="GR68" i="24"/>
  <c r="GS68" i="24"/>
  <c r="GT68" i="24"/>
  <c r="GU68" i="24"/>
  <c r="GV68" i="24"/>
  <c r="GW68" i="24"/>
  <c r="GS69" i="24"/>
  <c r="GO69" i="24" s="1"/>
  <c r="GT69" i="24"/>
  <c r="GU69" i="24"/>
  <c r="GV69" i="24"/>
  <c r="GW69" i="24"/>
  <c r="GO70" i="24"/>
  <c r="GP70" i="24"/>
  <c r="GQ70" i="24"/>
  <c r="GR70" i="24"/>
  <c r="GS70" i="24"/>
  <c r="GW70" i="24" s="1"/>
  <c r="GT70" i="24"/>
  <c r="GU70" i="24"/>
  <c r="GV70" i="24"/>
  <c r="GO71" i="24"/>
  <c r="GS71" i="24"/>
  <c r="GP71" i="24" s="1"/>
  <c r="GT71" i="24"/>
  <c r="GU71" i="24"/>
  <c r="GV71" i="24"/>
  <c r="GW71" i="24"/>
  <c r="GS72" i="24"/>
  <c r="GW72" i="24" s="1"/>
  <c r="GT72" i="24"/>
  <c r="GU72" i="24"/>
  <c r="GV72" i="24"/>
  <c r="GO73" i="24"/>
  <c r="GP73" i="24"/>
  <c r="GQ73" i="24"/>
  <c r="GS73" i="24"/>
  <c r="GR73" i="24" s="1"/>
  <c r="GT73" i="24"/>
  <c r="GU73" i="24"/>
  <c r="GV73" i="24"/>
  <c r="GW73" i="24"/>
  <c r="GS74" i="24"/>
  <c r="GO74" i="24" s="1"/>
  <c r="GT74" i="24"/>
  <c r="GU74" i="24"/>
  <c r="GV74" i="24"/>
  <c r="GW74" i="24"/>
  <c r="GO75" i="24"/>
  <c r="GS75" i="24"/>
  <c r="GP75" i="24" s="1"/>
  <c r="GT75" i="24"/>
  <c r="GU75" i="24"/>
  <c r="GV75" i="24"/>
  <c r="GS76" i="24"/>
  <c r="GP76" i="24" s="1"/>
  <c r="GT76" i="24"/>
  <c r="GU76" i="24"/>
  <c r="GV76" i="24"/>
  <c r="GW76" i="24"/>
  <c r="GS129" i="24"/>
  <c r="GO129" i="24" s="1"/>
  <c r="GT129" i="24"/>
  <c r="GU129" i="24"/>
  <c r="GV129" i="24"/>
  <c r="GW129" i="24"/>
  <c r="GS130" i="24"/>
  <c r="GO130" i="24" s="1"/>
  <c r="GT130" i="24"/>
  <c r="GU130" i="24"/>
  <c r="GV130" i="24"/>
  <c r="GW130" i="24"/>
  <c r="GS131" i="24"/>
  <c r="GQ131" i="24" s="1"/>
  <c r="GT131" i="24"/>
  <c r="GU131" i="24"/>
  <c r="GV131" i="24"/>
  <c r="GW131" i="24"/>
  <c r="GS132" i="24"/>
  <c r="GO132" i="24" s="1"/>
  <c r="GT132" i="24"/>
  <c r="GU132" i="24"/>
  <c r="GV132" i="24"/>
  <c r="GS133" i="24"/>
  <c r="GQ133" i="24" s="1"/>
  <c r="GT133" i="24"/>
  <c r="GU133" i="24"/>
  <c r="GV133" i="24"/>
  <c r="GW133" i="24"/>
  <c r="GS134" i="24"/>
  <c r="GO134" i="24" s="1"/>
  <c r="GT134" i="24"/>
  <c r="GU134" i="24"/>
  <c r="GV134" i="24"/>
  <c r="GW134" i="24"/>
  <c r="GS135" i="24"/>
  <c r="GT135" i="24"/>
  <c r="GU135" i="24"/>
  <c r="GV135" i="24"/>
  <c r="GS136" i="24"/>
  <c r="GO136" i="24" s="1"/>
  <c r="GT136" i="24"/>
  <c r="GU136" i="24"/>
  <c r="GV136" i="24"/>
  <c r="GW136" i="24"/>
  <c r="GS137" i="24"/>
  <c r="GT137" i="24"/>
  <c r="GU137" i="24"/>
  <c r="GV137" i="24"/>
  <c r="GS138" i="24"/>
  <c r="GO138" i="24" s="1"/>
  <c r="GT138" i="24"/>
  <c r="GU138" i="24"/>
  <c r="GV138" i="24"/>
  <c r="GW138" i="24"/>
  <c r="GS139" i="24"/>
  <c r="GO139" i="24" s="1"/>
  <c r="GT139" i="24"/>
  <c r="GU139" i="24"/>
  <c r="GV139" i="24"/>
  <c r="GO140" i="24"/>
  <c r="GS140" i="24"/>
  <c r="GP140" i="24" s="1"/>
  <c r="GT140" i="24"/>
  <c r="GU140" i="24"/>
  <c r="GV140" i="24"/>
  <c r="GW140" i="24"/>
  <c r="GS141" i="24"/>
  <c r="GO141" i="24" s="1"/>
  <c r="GT141" i="24"/>
  <c r="GU141" i="24"/>
  <c r="GV141" i="24"/>
  <c r="GW141" i="24"/>
  <c r="GS142" i="24"/>
  <c r="GR142" i="24" s="1"/>
  <c r="GT142" i="24"/>
  <c r="GU142" i="24"/>
  <c r="GV142" i="24"/>
  <c r="GW142" i="24"/>
  <c r="GS143" i="24"/>
  <c r="GO143" i="24" s="1"/>
  <c r="GT143" i="24"/>
  <c r="GU143" i="24"/>
  <c r="GV143" i="24"/>
  <c r="GS144" i="24"/>
  <c r="GT144" i="24"/>
  <c r="GU144" i="24"/>
  <c r="GV144" i="24"/>
  <c r="GS145" i="24"/>
  <c r="GO145" i="24" s="1"/>
  <c r="GT145" i="24"/>
  <c r="GU145" i="24"/>
  <c r="GV145" i="24"/>
  <c r="GW145" i="24"/>
  <c r="GS146" i="24"/>
  <c r="GW146" i="24" s="1"/>
  <c r="GT146" i="24"/>
  <c r="GU146" i="24"/>
  <c r="GV146" i="24"/>
  <c r="GS147" i="24"/>
  <c r="GO147" i="24" s="1"/>
  <c r="GT147" i="24"/>
  <c r="GU147" i="24"/>
  <c r="GV147" i="24"/>
  <c r="GS148" i="24"/>
  <c r="GO148" i="24" s="1"/>
  <c r="GT148" i="24"/>
  <c r="GU148" i="24"/>
  <c r="GV148" i="24"/>
  <c r="GW148" i="24"/>
  <c r="GS149" i="24"/>
  <c r="GO149" i="24" s="1"/>
  <c r="GT149" i="24"/>
  <c r="GU149" i="24"/>
  <c r="GV149" i="24"/>
  <c r="GW149" i="24"/>
  <c r="GS150" i="24"/>
  <c r="GO150" i="24" s="1"/>
  <c r="GT150" i="24"/>
  <c r="GU150" i="24"/>
  <c r="GV150" i="24"/>
  <c r="GW150" i="24"/>
  <c r="GS151" i="24"/>
  <c r="GQ151" i="24" s="1"/>
  <c r="GT151" i="24"/>
  <c r="GU151" i="24"/>
  <c r="GV151" i="24"/>
  <c r="GS152" i="24"/>
  <c r="GO152" i="24" s="1"/>
  <c r="GT152" i="24"/>
  <c r="GU152" i="24"/>
  <c r="GV152" i="24"/>
  <c r="GW152" i="24"/>
  <c r="GS78" i="24"/>
  <c r="GR78" i="24" s="1"/>
  <c r="GT78" i="24"/>
  <c r="GU78" i="24"/>
  <c r="GV78" i="24"/>
  <c r="GW78" i="24"/>
  <c r="GS79" i="24"/>
  <c r="GP79" i="24" s="1"/>
  <c r="GT79" i="24"/>
  <c r="GU79" i="24"/>
  <c r="GV79" i="24"/>
  <c r="GS80" i="24"/>
  <c r="GO80" i="24" s="1"/>
  <c r="GT80" i="24"/>
  <c r="GU80" i="24"/>
  <c r="GV80" i="24"/>
  <c r="GS81" i="24"/>
  <c r="GR81" i="24" s="1"/>
  <c r="GT81" i="24"/>
  <c r="GU81" i="24"/>
  <c r="GV81" i="24"/>
  <c r="GW81" i="24"/>
  <c r="GS82" i="24"/>
  <c r="GW82" i="24" s="1"/>
  <c r="GT82" i="24"/>
  <c r="GU82" i="24"/>
  <c r="GV82" i="24"/>
  <c r="GS83" i="24"/>
  <c r="GQ83" i="24" s="1"/>
  <c r="GT83" i="24"/>
  <c r="GU83" i="24"/>
  <c r="GV83" i="24"/>
  <c r="GS84" i="24"/>
  <c r="GQ84" i="24" s="1"/>
  <c r="GT84" i="24"/>
  <c r="GU84" i="24"/>
  <c r="GV84" i="24"/>
  <c r="GW84" i="24"/>
  <c r="GS85" i="24"/>
  <c r="GO85" i="24" s="1"/>
  <c r="GT85" i="24"/>
  <c r="GU85" i="24"/>
  <c r="GV85" i="24"/>
  <c r="GS86" i="24"/>
  <c r="GR86" i="24" s="1"/>
  <c r="GT86" i="24"/>
  <c r="GU86" i="24"/>
  <c r="GV86" i="24"/>
  <c r="GW86" i="24"/>
  <c r="GS87" i="24"/>
  <c r="GQ87" i="24" s="1"/>
  <c r="GT87" i="24"/>
  <c r="GU87" i="24"/>
  <c r="GV87" i="24"/>
  <c r="GS88" i="24"/>
  <c r="GO88" i="24" s="1"/>
  <c r="GT88" i="24"/>
  <c r="GU88" i="24"/>
  <c r="GV88" i="24"/>
  <c r="GW88" i="24"/>
  <c r="GS89" i="24"/>
  <c r="GQ89" i="24" s="1"/>
  <c r="GT89" i="24"/>
  <c r="GU89" i="24"/>
  <c r="GV89" i="24"/>
  <c r="GW89" i="24"/>
  <c r="GO90" i="24"/>
  <c r="GS90" i="24"/>
  <c r="GQ90" i="24" s="1"/>
  <c r="GT90" i="24"/>
  <c r="GU90" i="24"/>
  <c r="GV90" i="24"/>
  <c r="GW90" i="24"/>
  <c r="GS91" i="24"/>
  <c r="GO91" i="24" s="1"/>
  <c r="GT91" i="24"/>
  <c r="GU91" i="24"/>
  <c r="GV91" i="24"/>
  <c r="GS92" i="24"/>
  <c r="GQ92" i="24" s="1"/>
  <c r="GT92" i="24"/>
  <c r="GU92" i="24"/>
  <c r="GV92" i="24"/>
  <c r="GW92" i="24"/>
  <c r="GS234" i="24"/>
  <c r="GO234" i="24" s="1"/>
  <c r="GT234" i="24"/>
  <c r="GU234" i="24"/>
  <c r="GV234" i="24"/>
  <c r="GS235" i="24"/>
  <c r="GO235" i="24" s="1"/>
  <c r="GT235" i="24"/>
  <c r="GU235" i="24"/>
  <c r="GV235" i="24"/>
  <c r="GW235" i="24"/>
  <c r="GS236" i="24"/>
  <c r="GQ236" i="24" s="1"/>
  <c r="GT236" i="24"/>
  <c r="GU236" i="24"/>
  <c r="GV236" i="24"/>
  <c r="GW236" i="24"/>
  <c r="GS237" i="24"/>
  <c r="GO237" i="24" s="1"/>
  <c r="GT237" i="24"/>
  <c r="GU237" i="24"/>
  <c r="GV237" i="24"/>
  <c r="GS238" i="24"/>
  <c r="GO238" i="24" s="1"/>
  <c r="GT238" i="24"/>
  <c r="GU238" i="24"/>
  <c r="GV238" i="24"/>
  <c r="GW238" i="24"/>
  <c r="GS239" i="24"/>
  <c r="GR239" i="24" s="1"/>
  <c r="GT239" i="24"/>
  <c r="GU239" i="24"/>
  <c r="GV239" i="24"/>
  <c r="GW239" i="24"/>
  <c r="GS240" i="24"/>
  <c r="GP240" i="24" s="1"/>
  <c r="GT240" i="24"/>
  <c r="GU240" i="24"/>
  <c r="GV240" i="24"/>
  <c r="GS241" i="24"/>
  <c r="GQ241" i="24" s="1"/>
  <c r="GT241" i="24"/>
  <c r="GU241" i="24"/>
  <c r="GV241" i="24"/>
  <c r="GW241" i="24"/>
  <c r="GS200" i="24"/>
  <c r="GR200" i="24" s="1"/>
  <c r="GT200" i="24"/>
  <c r="GU200" i="24"/>
  <c r="GV200" i="24"/>
  <c r="GW200" i="24"/>
  <c r="GS201" i="24"/>
  <c r="GO201" i="24" s="1"/>
  <c r="GT201" i="24"/>
  <c r="GU201" i="24"/>
  <c r="GV201" i="24"/>
  <c r="GW201" i="24"/>
  <c r="GO202" i="24"/>
  <c r="GS202" i="24"/>
  <c r="GW202" i="24" s="1"/>
  <c r="GT202" i="24"/>
  <c r="GU202" i="24"/>
  <c r="GV202" i="24"/>
  <c r="GS203" i="24"/>
  <c r="GO203" i="24" s="1"/>
  <c r="GT203" i="24"/>
  <c r="GU203" i="24"/>
  <c r="GV203" i="24"/>
  <c r="GW203" i="24"/>
  <c r="GS204" i="24"/>
  <c r="GQ204" i="24" s="1"/>
  <c r="GT204" i="24"/>
  <c r="GU204" i="24"/>
  <c r="GV204" i="24"/>
  <c r="GS205" i="24"/>
  <c r="GO205" i="24" s="1"/>
  <c r="GT205" i="24"/>
  <c r="GU205" i="24"/>
  <c r="GV205" i="24"/>
  <c r="GS206" i="24"/>
  <c r="GW206" i="24" s="1"/>
  <c r="GT206" i="24"/>
  <c r="GU206" i="24"/>
  <c r="GV206" i="24"/>
  <c r="GS207" i="24"/>
  <c r="GO207" i="24" s="1"/>
  <c r="GT207" i="24"/>
  <c r="GU207" i="24"/>
  <c r="GV207" i="24"/>
  <c r="GW207" i="24"/>
  <c r="GS208" i="24"/>
  <c r="GQ208" i="24" s="1"/>
  <c r="GT208" i="24"/>
  <c r="GU208" i="24"/>
  <c r="GV208" i="24"/>
  <c r="GW208" i="24"/>
  <c r="GO209" i="24"/>
  <c r="GP209" i="24"/>
  <c r="GS209" i="24"/>
  <c r="GQ209" i="24" s="1"/>
  <c r="GT209" i="24"/>
  <c r="GU209" i="24"/>
  <c r="GV209" i="24"/>
  <c r="GW209" i="24"/>
  <c r="GS210" i="24"/>
  <c r="GO210" i="24" s="1"/>
  <c r="GT210" i="24"/>
  <c r="GU210" i="24"/>
  <c r="GV210" i="24"/>
  <c r="GW210" i="24"/>
  <c r="GS211" i="24"/>
  <c r="GO211" i="24" s="1"/>
  <c r="GT211" i="24"/>
  <c r="GU211" i="24"/>
  <c r="GV211" i="24"/>
  <c r="GW211" i="24"/>
  <c r="GS212" i="24"/>
  <c r="GO212" i="24" s="1"/>
  <c r="GT212" i="24"/>
  <c r="GU212" i="24"/>
  <c r="GV212" i="24"/>
  <c r="GW212" i="24"/>
  <c r="GS213" i="24"/>
  <c r="GO213" i="24" s="1"/>
  <c r="GT213" i="24"/>
  <c r="GU213" i="24"/>
  <c r="GV213" i="24"/>
  <c r="GS214" i="24"/>
  <c r="GP214" i="24" s="1"/>
  <c r="GT214" i="24"/>
  <c r="GU214" i="24"/>
  <c r="GV214" i="24"/>
  <c r="GW214" i="24"/>
  <c r="GS215" i="24"/>
  <c r="GW215" i="24" s="1"/>
  <c r="GT215" i="24"/>
  <c r="GU215" i="24"/>
  <c r="GV215" i="24"/>
  <c r="GS216" i="24"/>
  <c r="GO216" i="24" s="1"/>
  <c r="GT216" i="24"/>
  <c r="GU216" i="24"/>
  <c r="GV216" i="24"/>
  <c r="GW216" i="24"/>
  <c r="GS217" i="24"/>
  <c r="GP217" i="24" s="1"/>
  <c r="GT217" i="24"/>
  <c r="GU217" i="24"/>
  <c r="GV217" i="24"/>
  <c r="GW217" i="24"/>
  <c r="GS218" i="24"/>
  <c r="GP218" i="24" s="1"/>
  <c r="GT218" i="24"/>
  <c r="GU218" i="24"/>
  <c r="GV218" i="24"/>
  <c r="GS219" i="24"/>
  <c r="GR219" i="24" s="1"/>
  <c r="GT219" i="24"/>
  <c r="GU219" i="24"/>
  <c r="GV219" i="24"/>
  <c r="GS220" i="24"/>
  <c r="GR220" i="24" s="1"/>
  <c r="GT220" i="24"/>
  <c r="GU220" i="24"/>
  <c r="GV220" i="24"/>
  <c r="GW220" i="24"/>
  <c r="GS221" i="24"/>
  <c r="GO221" i="24" s="1"/>
  <c r="GT221" i="24"/>
  <c r="GU221" i="24"/>
  <c r="GV221" i="24"/>
  <c r="GW221" i="24"/>
  <c r="GO222" i="24"/>
  <c r="GP222" i="24"/>
  <c r="GQ222" i="24"/>
  <c r="GR222" i="24"/>
  <c r="GS222" i="24"/>
  <c r="GW222" i="24" s="1"/>
  <c r="GT222" i="24"/>
  <c r="GU222" i="24"/>
  <c r="GV222" i="24"/>
  <c r="GS223" i="24"/>
  <c r="GO223" i="24" s="1"/>
  <c r="GT223" i="24"/>
  <c r="GU223" i="24"/>
  <c r="GV223" i="24"/>
  <c r="GW223" i="24"/>
  <c r="GS224" i="24"/>
  <c r="GP224" i="24" s="1"/>
  <c r="GT224" i="24"/>
  <c r="GU224" i="24"/>
  <c r="GV224" i="24"/>
  <c r="GS225" i="24"/>
  <c r="GR225" i="24" s="1"/>
  <c r="GT225" i="24"/>
  <c r="GU225" i="24"/>
  <c r="GV225" i="24"/>
  <c r="GW225" i="24"/>
  <c r="GS226" i="24"/>
  <c r="GO226" i="24" s="1"/>
  <c r="GT226" i="24"/>
  <c r="GU226" i="24"/>
  <c r="GV226" i="24"/>
  <c r="GW226" i="24"/>
  <c r="GS227" i="24"/>
  <c r="GO227" i="24" s="1"/>
  <c r="GT227" i="24"/>
  <c r="GU227" i="24"/>
  <c r="GV227" i="24"/>
  <c r="GW227" i="24"/>
  <c r="GS228" i="24"/>
  <c r="GQ228" i="24" s="1"/>
  <c r="GT228" i="24"/>
  <c r="GU228" i="24"/>
  <c r="GV228" i="24"/>
  <c r="GW228" i="24"/>
  <c r="GS229" i="24"/>
  <c r="GQ229" i="24" s="1"/>
  <c r="GT229" i="24"/>
  <c r="GU229" i="24"/>
  <c r="GV229" i="24"/>
  <c r="GS230" i="24"/>
  <c r="GO230" i="24" s="1"/>
  <c r="GT230" i="24"/>
  <c r="GU230" i="24"/>
  <c r="GV230" i="24"/>
  <c r="GW230" i="24"/>
  <c r="GS231" i="24"/>
  <c r="GO231" i="24" s="1"/>
  <c r="GT231" i="24"/>
  <c r="GU231" i="24"/>
  <c r="GV231" i="24"/>
  <c r="GW231" i="24"/>
  <c r="GS232" i="24"/>
  <c r="GO232" i="24" s="1"/>
  <c r="GT232" i="24"/>
  <c r="GU232" i="24"/>
  <c r="GV232" i="24"/>
  <c r="GS123" i="24"/>
  <c r="GP123" i="24" s="1"/>
  <c r="GT123" i="24"/>
  <c r="GU123" i="24"/>
  <c r="GV123" i="24"/>
  <c r="GS124" i="24"/>
  <c r="GO124" i="24" s="1"/>
  <c r="GT124" i="24"/>
  <c r="GU124" i="24"/>
  <c r="GV124" i="24"/>
  <c r="GW124" i="24"/>
  <c r="GS125" i="24"/>
  <c r="GR125" i="24" s="1"/>
  <c r="GT125" i="24"/>
  <c r="GU125" i="24"/>
  <c r="GV125" i="24"/>
  <c r="GS126" i="24"/>
  <c r="GO126" i="24" s="1"/>
  <c r="GT126" i="24"/>
  <c r="GU126" i="24"/>
  <c r="GV126" i="24"/>
  <c r="GW126" i="24"/>
  <c r="GS127" i="24"/>
  <c r="GW127" i="24" s="1"/>
  <c r="GT127" i="24"/>
  <c r="GU127" i="24"/>
  <c r="GV127" i="24"/>
  <c r="GS179" i="24"/>
  <c r="GP179" i="24" s="1"/>
  <c r="GT179" i="24"/>
  <c r="GU179" i="24"/>
  <c r="GV179" i="24"/>
  <c r="GS180" i="24"/>
  <c r="GO180" i="24" s="1"/>
  <c r="GT180" i="24"/>
  <c r="GU180" i="24"/>
  <c r="GV180" i="24"/>
  <c r="GS181" i="24"/>
  <c r="GR181" i="24" s="1"/>
  <c r="GT181" i="24"/>
  <c r="GU181" i="24"/>
  <c r="GV181" i="24"/>
  <c r="GW181" i="24"/>
  <c r="GS182" i="24"/>
  <c r="GP182" i="24" s="1"/>
  <c r="GT182" i="24"/>
  <c r="GU182" i="24"/>
  <c r="GV182" i="24"/>
  <c r="GS183" i="24"/>
  <c r="GW183" i="24" s="1"/>
  <c r="GT183" i="24"/>
  <c r="GU183" i="24"/>
  <c r="GV183" i="24"/>
  <c r="GS184" i="24"/>
  <c r="GR184" i="24" s="1"/>
  <c r="GT184" i="24"/>
  <c r="GU184" i="24"/>
  <c r="GV184" i="24"/>
  <c r="GS185" i="24"/>
  <c r="GW185" i="24" s="1"/>
  <c r="GT185" i="24"/>
  <c r="GU185" i="24"/>
  <c r="GV185" i="24"/>
  <c r="GS186" i="24"/>
  <c r="GO186" i="24" s="1"/>
  <c r="GT186" i="24"/>
  <c r="GU186" i="24"/>
  <c r="GV186" i="24"/>
  <c r="GS187" i="24"/>
  <c r="GO187" i="24" s="1"/>
  <c r="GT187" i="24"/>
  <c r="GU187" i="24"/>
  <c r="GV187" i="24"/>
  <c r="GW187" i="24"/>
  <c r="GS188" i="24"/>
  <c r="GO188" i="24" s="1"/>
  <c r="GT188" i="24"/>
  <c r="GU188" i="24"/>
  <c r="GV188" i="24"/>
  <c r="GS189" i="24"/>
  <c r="GO189" i="24" s="1"/>
  <c r="GT189" i="24"/>
  <c r="GU189" i="24"/>
  <c r="GV189" i="24"/>
  <c r="GS190" i="24"/>
  <c r="GQ190" i="24" s="1"/>
  <c r="GT190" i="24"/>
  <c r="GU190" i="24"/>
  <c r="GV190" i="24"/>
  <c r="GW190" i="24"/>
  <c r="GS191" i="24"/>
  <c r="GO191" i="24" s="1"/>
  <c r="GT191" i="24"/>
  <c r="GU191" i="24"/>
  <c r="GV191" i="24"/>
  <c r="GW191" i="24"/>
  <c r="GS192" i="24"/>
  <c r="GP192" i="24" s="1"/>
  <c r="GT192" i="24"/>
  <c r="GU192" i="24"/>
  <c r="GV192" i="24"/>
  <c r="GW192" i="24"/>
  <c r="GS193" i="24"/>
  <c r="GQ193" i="24" s="1"/>
  <c r="GT193" i="24"/>
  <c r="GU193" i="24"/>
  <c r="GV193" i="24"/>
  <c r="GW193" i="24"/>
  <c r="GS194" i="24"/>
  <c r="GT194" i="24"/>
  <c r="GU194" i="24"/>
  <c r="GV194" i="24"/>
  <c r="GS195" i="24"/>
  <c r="GP195" i="24" s="1"/>
  <c r="GT195" i="24"/>
  <c r="GU195" i="24"/>
  <c r="GV195" i="24"/>
  <c r="GW195" i="24"/>
  <c r="GS196" i="24"/>
  <c r="GW196" i="24" s="1"/>
  <c r="GT196" i="24"/>
  <c r="GU196" i="24"/>
  <c r="GV196" i="24"/>
  <c r="GS197" i="24"/>
  <c r="GO197" i="24" s="1"/>
  <c r="GT197" i="24"/>
  <c r="GU197" i="24"/>
  <c r="GV197" i="24"/>
  <c r="GS198" i="24"/>
  <c r="GO198" i="24" s="1"/>
  <c r="GT198" i="24"/>
  <c r="GU198" i="24"/>
  <c r="GV198" i="24"/>
  <c r="GW198" i="24"/>
  <c r="GS242" i="24"/>
  <c r="GO242" i="24" s="1"/>
  <c r="GT242" i="24"/>
  <c r="GU242" i="24"/>
  <c r="GV242" i="24"/>
  <c r="GS243" i="24"/>
  <c r="GO243" i="24" s="1"/>
  <c r="GT243" i="24"/>
  <c r="GU243" i="24"/>
  <c r="GV243" i="24"/>
  <c r="GW243" i="24"/>
  <c r="GS244" i="24"/>
  <c r="GO244" i="24" s="1"/>
  <c r="GT244" i="24"/>
  <c r="GU244" i="24"/>
  <c r="GV244" i="24"/>
  <c r="GS245" i="24"/>
  <c r="GQ245" i="24" s="1"/>
  <c r="GT245" i="24"/>
  <c r="GU245" i="24"/>
  <c r="GV245" i="24"/>
  <c r="GW245" i="24"/>
  <c r="GS246" i="24"/>
  <c r="GR246" i="24" s="1"/>
  <c r="GT246" i="24"/>
  <c r="GU246" i="24"/>
  <c r="GV246" i="24"/>
  <c r="GS247" i="24"/>
  <c r="GW247" i="24" s="1"/>
  <c r="GT247" i="24"/>
  <c r="GU247" i="24"/>
  <c r="GV247" i="24"/>
  <c r="GS248" i="24"/>
  <c r="GO248" i="24" s="1"/>
  <c r="GT248" i="24"/>
  <c r="GU248" i="24"/>
  <c r="GV248" i="24"/>
  <c r="GW248" i="24"/>
  <c r="GS249" i="24"/>
  <c r="GW249" i="24" s="1"/>
  <c r="GT249" i="24"/>
  <c r="GU249" i="24"/>
  <c r="GV249" i="24"/>
  <c r="GS250" i="24"/>
  <c r="GO250" i="24" s="1"/>
  <c r="GT250" i="24"/>
  <c r="GU250" i="24"/>
  <c r="GV250" i="24"/>
  <c r="GW250" i="24"/>
  <c r="GS251" i="24"/>
  <c r="GW251" i="24" s="1"/>
  <c r="GT251" i="24"/>
  <c r="GU251" i="24"/>
  <c r="GV251" i="24"/>
  <c r="GS252" i="24"/>
  <c r="GO252" i="24" s="1"/>
  <c r="GT252" i="24"/>
  <c r="GU252" i="24"/>
  <c r="GV252" i="24"/>
  <c r="GW252" i="24"/>
  <c r="GS253" i="24"/>
  <c r="GQ253" i="24" s="1"/>
  <c r="GT253" i="24"/>
  <c r="GU253" i="24"/>
  <c r="GV253" i="24"/>
  <c r="GS254" i="24"/>
  <c r="GP254" i="24" s="1"/>
  <c r="GT254" i="24"/>
  <c r="GU254" i="24"/>
  <c r="GV254" i="24"/>
  <c r="GS255" i="24"/>
  <c r="GQ255" i="24" s="1"/>
  <c r="GT255" i="24"/>
  <c r="GU255" i="24"/>
  <c r="GV255" i="24"/>
  <c r="GS256" i="24"/>
  <c r="GR256" i="24" s="1"/>
  <c r="GT256" i="24"/>
  <c r="GU256" i="24"/>
  <c r="GV256" i="24"/>
  <c r="GS257" i="24"/>
  <c r="GP257" i="24" s="1"/>
  <c r="GT257" i="24"/>
  <c r="GU257" i="24"/>
  <c r="GV257" i="24"/>
  <c r="GW257" i="24"/>
  <c r="GS258" i="24"/>
  <c r="GO258" i="24" s="1"/>
  <c r="GT258" i="24"/>
  <c r="GU258" i="24"/>
  <c r="GV258" i="24"/>
  <c r="GS259" i="24"/>
  <c r="GO259" i="24" s="1"/>
  <c r="GT259" i="24"/>
  <c r="GU259" i="24"/>
  <c r="GV259" i="24"/>
  <c r="GS157" i="24"/>
  <c r="GO157" i="24" s="1"/>
  <c r="GT157" i="24"/>
  <c r="GU157" i="24"/>
  <c r="GV157" i="24"/>
  <c r="GS158" i="24"/>
  <c r="GP158" i="24" s="1"/>
  <c r="GT158" i="24"/>
  <c r="GU158" i="24"/>
  <c r="GV158" i="24"/>
  <c r="GW158" i="24"/>
  <c r="GS159" i="24"/>
  <c r="GQ159" i="24" s="1"/>
  <c r="GT159" i="24"/>
  <c r="GU159" i="24"/>
  <c r="GV159" i="24"/>
  <c r="GS160" i="24"/>
  <c r="GR160" i="24" s="1"/>
  <c r="GT160" i="24"/>
  <c r="GU160" i="24"/>
  <c r="GV160" i="24"/>
  <c r="GS161" i="24"/>
  <c r="GW161" i="24" s="1"/>
  <c r="GT161" i="24"/>
  <c r="GU161" i="24"/>
  <c r="GV161" i="24"/>
  <c r="GS162" i="24"/>
  <c r="GQ162" i="24" s="1"/>
  <c r="GT162" i="24"/>
  <c r="GU162" i="24"/>
  <c r="GV162" i="24"/>
  <c r="GS163" i="24"/>
  <c r="GW163" i="24" s="1"/>
  <c r="GT163" i="24"/>
  <c r="GU163" i="24"/>
  <c r="GV163" i="24"/>
  <c r="GS164" i="24"/>
  <c r="GO164" i="24" s="1"/>
  <c r="GT164" i="24"/>
  <c r="GU164" i="24"/>
  <c r="GV164" i="24"/>
  <c r="GS165" i="24"/>
  <c r="GW165" i="24" s="1"/>
  <c r="GT165" i="24"/>
  <c r="GU165" i="24"/>
  <c r="GV165" i="24"/>
  <c r="GS166" i="24"/>
  <c r="GO166" i="24" s="1"/>
  <c r="GT166" i="24"/>
  <c r="GU166" i="24"/>
  <c r="GV166" i="24"/>
  <c r="GW166" i="24"/>
  <c r="GS167" i="24"/>
  <c r="GO167" i="24" s="1"/>
  <c r="GT167" i="24"/>
  <c r="GU167" i="24"/>
  <c r="GV167" i="24"/>
  <c r="GW167" i="24"/>
  <c r="GS168" i="24"/>
  <c r="GP168" i="24" s="1"/>
  <c r="GT168" i="24"/>
  <c r="GU168" i="24"/>
  <c r="GV168" i="24"/>
  <c r="GS169" i="24"/>
  <c r="GQ169" i="24" s="1"/>
  <c r="GT169" i="24"/>
  <c r="GU169" i="24"/>
  <c r="GV169" i="24"/>
  <c r="GS170" i="24"/>
  <c r="GO170" i="24" s="1"/>
  <c r="GT170" i="24"/>
  <c r="GU170" i="24"/>
  <c r="GV170" i="24"/>
  <c r="GW170" i="24"/>
  <c r="GS171" i="24"/>
  <c r="GW171" i="24" s="1"/>
  <c r="GT171" i="24"/>
  <c r="GU171" i="24"/>
  <c r="GV171" i="24"/>
  <c r="GS172" i="24"/>
  <c r="GW172" i="24" s="1"/>
  <c r="GT172" i="24"/>
  <c r="GU172" i="24"/>
  <c r="GV172" i="24"/>
  <c r="GS173" i="24"/>
  <c r="GO173" i="24" s="1"/>
  <c r="GT173" i="24"/>
  <c r="GU173" i="24"/>
  <c r="GV173" i="24"/>
  <c r="GS174" i="24"/>
  <c r="GW174" i="24" s="1"/>
  <c r="GT174" i="24"/>
  <c r="GU174" i="24"/>
  <c r="GV174" i="24"/>
  <c r="GS175" i="24"/>
  <c r="GO175" i="24" s="1"/>
  <c r="GT175" i="24"/>
  <c r="GU175" i="24"/>
  <c r="GV175" i="24"/>
  <c r="GS176" i="24"/>
  <c r="GO176" i="24" s="1"/>
  <c r="GT176" i="24"/>
  <c r="GU176" i="24"/>
  <c r="GV176" i="24"/>
  <c r="GS177" i="24"/>
  <c r="GO177" i="24" s="1"/>
  <c r="GT177" i="24"/>
  <c r="GU177" i="24"/>
  <c r="GV177" i="24"/>
  <c r="GW177" i="24"/>
  <c r="GS106" i="24"/>
  <c r="GO106" i="24" s="1"/>
  <c r="GT106" i="24"/>
  <c r="GU106" i="24"/>
  <c r="GV106" i="24"/>
  <c r="GS107" i="24"/>
  <c r="GP107" i="24" s="1"/>
  <c r="GT107" i="24"/>
  <c r="GU107" i="24"/>
  <c r="GV107" i="24"/>
  <c r="GS108" i="24"/>
  <c r="GQ108" i="24" s="1"/>
  <c r="GT108" i="24"/>
  <c r="GU108" i="24"/>
  <c r="GV108" i="24"/>
  <c r="GS109" i="24"/>
  <c r="GO109" i="24" s="1"/>
  <c r="GT109" i="24"/>
  <c r="GU109" i="24"/>
  <c r="GV109" i="24"/>
  <c r="GW109" i="24"/>
  <c r="GS110" i="24"/>
  <c r="GP110" i="24" s="1"/>
  <c r="GT110" i="24"/>
  <c r="GU110" i="24"/>
  <c r="GV110" i="24"/>
  <c r="GS111" i="24"/>
  <c r="GP111" i="24" s="1"/>
  <c r="GT111" i="24"/>
  <c r="GU111" i="24"/>
  <c r="GV111" i="24"/>
  <c r="GS112" i="24"/>
  <c r="GW112" i="24" s="1"/>
  <c r="GT112" i="24"/>
  <c r="GU112" i="24"/>
  <c r="GV112" i="24"/>
  <c r="GS113" i="24"/>
  <c r="GR113" i="24" s="1"/>
  <c r="GT113" i="24"/>
  <c r="GU113" i="24"/>
  <c r="GV113" i="24"/>
  <c r="GW113" i="24"/>
  <c r="GS114" i="24"/>
  <c r="GW114" i="24" s="1"/>
  <c r="GT114" i="24"/>
  <c r="GU114" i="24"/>
  <c r="GV114" i="24"/>
  <c r="GS115" i="24"/>
  <c r="GO115" i="24" s="1"/>
  <c r="GT115" i="24"/>
  <c r="GU115" i="24"/>
  <c r="GV115" i="24"/>
  <c r="GS63" i="24"/>
  <c r="GP63" i="24" s="1"/>
  <c r="GT63" i="24"/>
  <c r="GU63" i="24"/>
  <c r="GV63" i="24"/>
  <c r="GS64" i="24"/>
  <c r="GP64" i="24" s="1"/>
  <c r="GT64" i="24"/>
  <c r="GU64" i="24"/>
  <c r="GV64" i="24"/>
  <c r="GS65" i="24"/>
  <c r="GR65" i="24" s="1"/>
  <c r="GT65" i="24"/>
  <c r="GU65" i="24"/>
  <c r="GV65" i="24"/>
  <c r="GS66" i="24"/>
  <c r="GO66" i="24" s="1"/>
  <c r="GT66" i="24"/>
  <c r="GU66" i="24"/>
  <c r="GV66" i="24"/>
  <c r="GS67" i="24"/>
  <c r="GT67" i="24"/>
  <c r="GU67" i="24"/>
  <c r="GV67" i="24"/>
  <c r="GS59" i="24"/>
  <c r="GQ59" i="24" s="1"/>
  <c r="GT59" i="24"/>
  <c r="GU59" i="24"/>
  <c r="GV59" i="24"/>
  <c r="GS60" i="24"/>
  <c r="GQ60" i="24" s="1"/>
  <c r="GT60" i="24"/>
  <c r="GU60" i="24"/>
  <c r="GV60" i="24"/>
  <c r="GS61" i="24"/>
  <c r="GO61" i="24" s="1"/>
  <c r="GT61" i="24"/>
  <c r="GU61" i="24"/>
  <c r="GV61" i="24"/>
  <c r="GS62" i="24"/>
  <c r="GP62" i="24" s="1"/>
  <c r="GT62" i="24"/>
  <c r="GU62" i="24"/>
  <c r="GV62" i="24"/>
  <c r="GS260" i="24"/>
  <c r="GO260" i="24" s="1"/>
  <c r="GT260" i="24"/>
  <c r="GU260" i="24"/>
  <c r="GV260" i="24"/>
  <c r="GQ17" i="24"/>
  <c r="GR17" i="24"/>
  <c r="GQ19" i="24"/>
  <c r="GR19" i="24"/>
  <c r="GQ21" i="24"/>
  <c r="GR21" i="24"/>
  <c r="GQ25" i="24"/>
  <c r="GR25" i="24"/>
  <c r="GQ28" i="24"/>
  <c r="GR28" i="24"/>
  <c r="GQ29" i="24"/>
  <c r="GR29" i="24"/>
  <c r="GQ31" i="24"/>
  <c r="GR31" i="24"/>
  <c r="GQ32" i="24"/>
  <c r="GR32" i="24"/>
  <c r="GQ35" i="24"/>
  <c r="GR35" i="24"/>
  <c r="GQ37" i="24"/>
  <c r="GR37" i="24"/>
  <c r="GQ39" i="24"/>
  <c r="GR39" i="24"/>
  <c r="GQ41" i="24"/>
  <c r="GR41" i="24"/>
  <c r="GQ43" i="24"/>
  <c r="GR43" i="24"/>
  <c r="GQ44" i="24"/>
  <c r="GR44" i="24"/>
  <c r="GQ45" i="24"/>
  <c r="GR45" i="24"/>
  <c r="GQ46" i="24"/>
  <c r="GR46" i="24"/>
  <c r="GQ50" i="24"/>
  <c r="GR50" i="24"/>
  <c r="GQ94" i="24"/>
  <c r="GR94" i="24"/>
  <c r="GQ96" i="24"/>
  <c r="GR96" i="24"/>
  <c r="GQ98" i="24"/>
  <c r="GR98" i="24"/>
  <c r="GQ102" i="24"/>
  <c r="GR102" i="24"/>
  <c r="GQ103" i="24"/>
  <c r="GR103" i="24"/>
  <c r="GQ120" i="24"/>
  <c r="GR120" i="24"/>
  <c r="GQ263" i="24"/>
  <c r="GR263" i="24"/>
  <c r="GQ265" i="24"/>
  <c r="GR265" i="24"/>
  <c r="GQ267" i="24"/>
  <c r="GR267" i="24"/>
  <c r="GQ268" i="24"/>
  <c r="GR268" i="24"/>
  <c r="GQ272" i="24"/>
  <c r="GR272" i="24"/>
  <c r="GQ275" i="24"/>
  <c r="GR275" i="24"/>
  <c r="GQ277" i="24"/>
  <c r="GR277" i="24"/>
  <c r="GQ283" i="24"/>
  <c r="GR283" i="24"/>
  <c r="GV285" i="24"/>
  <c r="GU285" i="24"/>
  <c r="GT285" i="24"/>
  <c r="GS285" i="24"/>
  <c r="GP285" i="24" s="1"/>
  <c r="GV284" i="24"/>
  <c r="GU284" i="24"/>
  <c r="GT284" i="24"/>
  <c r="GS284" i="24"/>
  <c r="GP284" i="24" s="1"/>
  <c r="GP283" i="24"/>
  <c r="GO283" i="24"/>
  <c r="GV282" i="24"/>
  <c r="GU282" i="24"/>
  <c r="GT282" i="24"/>
  <c r="GS282" i="24"/>
  <c r="GW282" i="24" s="1"/>
  <c r="GV281" i="24"/>
  <c r="GU281" i="24"/>
  <c r="GT281" i="24"/>
  <c r="GS281" i="24"/>
  <c r="GQ281" i="24" s="1"/>
  <c r="GV280" i="24"/>
  <c r="GU280" i="24"/>
  <c r="GT280" i="24"/>
  <c r="GS280" i="24"/>
  <c r="GV279" i="24"/>
  <c r="GU279" i="24"/>
  <c r="GT279" i="24"/>
  <c r="GS279" i="24"/>
  <c r="GW279" i="24" s="1"/>
  <c r="GV278" i="24"/>
  <c r="GU278" i="24"/>
  <c r="GT278" i="24"/>
  <c r="GS278" i="24"/>
  <c r="GP277" i="24"/>
  <c r="GO277" i="24"/>
  <c r="GV276" i="24"/>
  <c r="GU276" i="24"/>
  <c r="GT276" i="24"/>
  <c r="GS276" i="24"/>
  <c r="GP276" i="24" s="1"/>
  <c r="GP275" i="24"/>
  <c r="GO275" i="24"/>
  <c r="GV274" i="24"/>
  <c r="GU274" i="24"/>
  <c r="GT274" i="24"/>
  <c r="GS274" i="24"/>
  <c r="GV273" i="24"/>
  <c r="GU273" i="24"/>
  <c r="GT273" i="24"/>
  <c r="GS273" i="24"/>
  <c r="GW273" i="24" s="1"/>
  <c r="GP272" i="24"/>
  <c r="GO272" i="24"/>
  <c r="GV271" i="24"/>
  <c r="GU271" i="24"/>
  <c r="GT271" i="24"/>
  <c r="GS271" i="24"/>
  <c r="GW271" i="24" s="1"/>
  <c r="GV270" i="24"/>
  <c r="GU270" i="24"/>
  <c r="GT270" i="24"/>
  <c r="GS270" i="24"/>
  <c r="GR270" i="24" s="1"/>
  <c r="GV269" i="24"/>
  <c r="GU269" i="24"/>
  <c r="GT269" i="24"/>
  <c r="GS269" i="24"/>
  <c r="GW269" i="24" s="1"/>
  <c r="GP268" i="24"/>
  <c r="GO268" i="24"/>
  <c r="GP267" i="24"/>
  <c r="GO267" i="24"/>
  <c r="GV266" i="24"/>
  <c r="GU266" i="24"/>
  <c r="GT266" i="24"/>
  <c r="GS266" i="24"/>
  <c r="GP265" i="24"/>
  <c r="GO265" i="24"/>
  <c r="GV264" i="24"/>
  <c r="GU264" i="24"/>
  <c r="GT264" i="24"/>
  <c r="GS264" i="24"/>
  <c r="GW264" i="24" s="1"/>
  <c r="GP263" i="24"/>
  <c r="GO263" i="24"/>
  <c r="GV262" i="24"/>
  <c r="GU262" i="24"/>
  <c r="GT262" i="24"/>
  <c r="GS262" i="24"/>
  <c r="GQ262" i="24" s="1"/>
  <c r="GV261" i="24"/>
  <c r="GU261" i="24"/>
  <c r="GT261" i="24"/>
  <c r="GS261" i="24"/>
  <c r="GW261" i="24" s="1"/>
  <c r="GV233" i="24"/>
  <c r="GU233" i="24"/>
  <c r="GT233" i="24"/>
  <c r="GS233" i="24"/>
  <c r="GV100" i="24"/>
  <c r="GU100" i="24"/>
  <c r="GT100" i="24"/>
  <c r="GS100" i="24"/>
  <c r="GW100" i="24" s="1"/>
  <c r="GV99" i="24"/>
  <c r="GU99" i="24"/>
  <c r="GT99" i="24"/>
  <c r="GS99" i="24"/>
  <c r="GV199" i="24"/>
  <c r="GU199" i="24"/>
  <c r="GT199" i="24"/>
  <c r="GS199" i="24"/>
  <c r="GP199" i="24"/>
  <c r="GO199" i="24"/>
  <c r="GV178" i="24"/>
  <c r="GU178" i="24"/>
  <c r="GT178" i="24"/>
  <c r="GS178" i="24"/>
  <c r="GP178" i="24" s="1"/>
  <c r="GV156" i="24"/>
  <c r="GU156" i="24"/>
  <c r="GT156" i="24"/>
  <c r="GS156" i="24"/>
  <c r="GR156" i="24" s="1"/>
  <c r="GV155" i="24"/>
  <c r="GU155" i="24"/>
  <c r="GT155" i="24"/>
  <c r="GS155" i="24"/>
  <c r="GW155" i="24" s="1"/>
  <c r="GO155" i="24"/>
  <c r="GV154" i="24"/>
  <c r="GU154" i="24"/>
  <c r="GT154" i="24"/>
  <c r="GS154" i="24"/>
  <c r="GW154" i="24" s="1"/>
  <c r="GO154" i="24"/>
  <c r="GV153" i="24"/>
  <c r="GU153" i="24"/>
  <c r="GT153" i="24"/>
  <c r="GS153" i="24"/>
  <c r="GV128" i="24"/>
  <c r="GU128" i="24"/>
  <c r="GT128" i="24"/>
  <c r="GS128" i="24"/>
  <c r="GP128" i="24" s="1"/>
  <c r="GV122" i="24"/>
  <c r="GU122" i="24"/>
  <c r="GT122" i="24"/>
  <c r="GS122" i="24"/>
  <c r="GV121" i="24"/>
  <c r="GU121" i="24"/>
  <c r="GT121" i="24"/>
  <c r="GS121" i="24"/>
  <c r="GQ121" i="24" s="1"/>
  <c r="GP120" i="24"/>
  <c r="GO120" i="24"/>
  <c r="GV119" i="24"/>
  <c r="GU119" i="24"/>
  <c r="GT119" i="24"/>
  <c r="GS119" i="24"/>
  <c r="GQ119" i="24" s="1"/>
  <c r="GV118" i="24"/>
  <c r="GU118" i="24"/>
  <c r="GT118" i="24"/>
  <c r="GS118" i="24"/>
  <c r="GW118" i="24" s="1"/>
  <c r="GV117" i="24"/>
  <c r="GU117" i="24"/>
  <c r="GT117" i="24"/>
  <c r="GS117" i="24"/>
  <c r="GW117" i="24" s="1"/>
  <c r="GV116" i="24"/>
  <c r="GU116" i="24"/>
  <c r="GT116" i="24"/>
  <c r="GS116" i="24"/>
  <c r="GW116" i="24" s="1"/>
  <c r="GV104" i="24"/>
  <c r="GU104" i="24"/>
  <c r="GT104" i="24"/>
  <c r="GS104" i="24"/>
  <c r="GQ104" i="24" s="1"/>
  <c r="GP104" i="24"/>
  <c r="GP103" i="24"/>
  <c r="GO103" i="24"/>
  <c r="GV105" i="24"/>
  <c r="GU105" i="24"/>
  <c r="GT105" i="24"/>
  <c r="GS105" i="24"/>
  <c r="GQ105" i="24" s="1"/>
  <c r="GP102" i="24"/>
  <c r="GO102" i="24"/>
  <c r="GV101" i="24"/>
  <c r="GU101" i="24"/>
  <c r="GT101" i="24"/>
  <c r="GS101" i="24"/>
  <c r="GR101" i="24" s="1"/>
  <c r="GP98" i="24"/>
  <c r="GO98" i="24"/>
  <c r="GV97" i="24"/>
  <c r="GU97" i="24"/>
  <c r="GT97" i="24"/>
  <c r="GS97" i="24"/>
  <c r="GP97" i="24" s="1"/>
  <c r="GP96" i="24"/>
  <c r="GO96" i="24"/>
  <c r="GV95" i="24"/>
  <c r="GU95" i="24"/>
  <c r="GT95" i="24"/>
  <c r="GS95" i="24"/>
  <c r="GW95" i="24" s="1"/>
  <c r="GP94" i="24"/>
  <c r="GO94" i="24"/>
  <c r="GV93" i="24"/>
  <c r="GU93" i="24"/>
  <c r="GT93" i="24"/>
  <c r="GS93" i="24"/>
  <c r="GV77" i="24"/>
  <c r="GU77" i="24"/>
  <c r="GT77" i="24"/>
  <c r="GS77" i="24"/>
  <c r="GW77" i="24" s="1"/>
  <c r="GV58" i="24"/>
  <c r="GU58" i="24"/>
  <c r="GT58" i="24"/>
  <c r="GS58" i="24"/>
  <c r="GP58" i="24" s="1"/>
  <c r="GV57" i="24"/>
  <c r="GU57" i="24"/>
  <c r="GT57" i="24"/>
  <c r="GS57" i="24"/>
  <c r="GW57" i="24" s="1"/>
  <c r="GP57" i="24"/>
  <c r="GO57" i="24"/>
  <c r="GV56" i="24"/>
  <c r="GU56" i="24"/>
  <c r="GT56" i="24"/>
  <c r="GS56" i="24"/>
  <c r="GR56" i="24" s="1"/>
  <c r="GV55" i="24"/>
  <c r="GU55" i="24"/>
  <c r="GT55" i="24"/>
  <c r="GS55" i="24"/>
  <c r="GR55" i="24" s="1"/>
  <c r="GV54" i="24"/>
  <c r="GU54" i="24"/>
  <c r="GT54" i="24"/>
  <c r="GS54" i="24"/>
  <c r="GP54" i="24" s="1"/>
  <c r="GV53" i="24"/>
  <c r="GU53" i="24"/>
  <c r="GT53" i="24"/>
  <c r="GS53" i="24"/>
  <c r="GW53" i="24" s="1"/>
  <c r="GP53" i="24"/>
  <c r="GV52" i="24"/>
  <c r="GU52" i="24"/>
  <c r="GT52" i="24"/>
  <c r="GS52" i="24"/>
  <c r="GQ52" i="24" s="1"/>
  <c r="GV51" i="24"/>
  <c r="GU51" i="24"/>
  <c r="GT51" i="24"/>
  <c r="GS51" i="24"/>
  <c r="GW51" i="24" s="1"/>
  <c r="GP50" i="24"/>
  <c r="GO50" i="24"/>
  <c r="GV49" i="24"/>
  <c r="GU49" i="24"/>
  <c r="GT49" i="24"/>
  <c r="GS49" i="24"/>
  <c r="GW49" i="24" s="1"/>
  <c r="GV48" i="24"/>
  <c r="GU48" i="24"/>
  <c r="GT48" i="24"/>
  <c r="GS48" i="24"/>
  <c r="GP48" i="24" s="1"/>
  <c r="GV47" i="24"/>
  <c r="GU47" i="24"/>
  <c r="GT47" i="24"/>
  <c r="GS47" i="24"/>
  <c r="GW47" i="24" s="1"/>
  <c r="GP46" i="24"/>
  <c r="GO46" i="24"/>
  <c r="GP45" i="24"/>
  <c r="GO45" i="24"/>
  <c r="GP44" i="24"/>
  <c r="GO44" i="24"/>
  <c r="GP43" i="24"/>
  <c r="GO43" i="24"/>
  <c r="GV42" i="24"/>
  <c r="GU42" i="24"/>
  <c r="GT42" i="24"/>
  <c r="GS42" i="24"/>
  <c r="GW42" i="24" s="1"/>
  <c r="GP41" i="24"/>
  <c r="GO41" i="24"/>
  <c r="GV40" i="24"/>
  <c r="GU40" i="24"/>
  <c r="GT40" i="24"/>
  <c r="GS40" i="24"/>
  <c r="GW40" i="24" s="1"/>
  <c r="GP39" i="24"/>
  <c r="GO39" i="24"/>
  <c r="GV38" i="24"/>
  <c r="GU38" i="24"/>
  <c r="GT38" i="24"/>
  <c r="GS38" i="24"/>
  <c r="GW38" i="24" s="1"/>
  <c r="GP37" i="24"/>
  <c r="GO37" i="24"/>
  <c r="GV36" i="24"/>
  <c r="GU36" i="24"/>
  <c r="GT36" i="24"/>
  <c r="GS36" i="24"/>
  <c r="GQ36" i="24" s="1"/>
  <c r="GP35" i="24"/>
  <c r="GO35" i="24"/>
  <c r="GV34" i="24"/>
  <c r="GU34" i="24"/>
  <c r="GT34" i="24"/>
  <c r="GS34" i="24"/>
  <c r="GV33" i="24"/>
  <c r="GU33" i="24"/>
  <c r="GT33" i="24"/>
  <c r="GS33" i="24"/>
  <c r="GW33" i="24" s="1"/>
  <c r="GP32" i="24"/>
  <c r="GO32" i="24"/>
  <c r="GP31" i="24"/>
  <c r="GO31" i="24"/>
  <c r="GV30" i="24"/>
  <c r="GU30" i="24"/>
  <c r="GT30" i="24"/>
  <c r="GS30" i="24"/>
  <c r="GW30" i="24" s="1"/>
  <c r="GP29" i="24"/>
  <c r="GO29" i="24"/>
  <c r="GP28" i="24"/>
  <c r="GO28" i="24"/>
  <c r="GV27" i="24"/>
  <c r="GU27" i="24"/>
  <c r="GT27" i="24"/>
  <c r="GS27" i="24"/>
  <c r="GW27" i="24" s="1"/>
  <c r="GV26" i="24"/>
  <c r="GU26" i="24"/>
  <c r="GT26" i="24"/>
  <c r="GS26" i="24"/>
  <c r="GR26" i="24" s="1"/>
  <c r="GP26" i="24"/>
  <c r="GO26" i="24"/>
  <c r="GP25" i="24"/>
  <c r="GO25" i="24"/>
  <c r="GV24" i="24"/>
  <c r="GU24" i="24"/>
  <c r="GT24" i="24"/>
  <c r="GS24" i="24"/>
  <c r="GW24" i="24" s="1"/>
  <c r="GO24" i="24"/>
  <c r="GV23" i="24"/>
  <c r="GU23" i="24"/>
  <c r="GT23" i="24"/>
  <c r="GS23" i="24"/>
  <c r="GW23" i="24" s="1"/>
  <c r="GV22" i="24"/>
  <c r="GU22" i="24"/>
  <c r="GT22" i="24"/>
  <c r="GS22" i="24"/>
  <c r="GO22" i="24" s="1"/>
  <c r="GP21" i="24"/>
  <c r="GO21" i="24"/>
  <c r="GV20" i="24"/>
  <c r="GU20" i="24"/>
  <c r="GT20" i="24"/>
  <c r="GS20" i="24"/>
  <c r="GW20" i="24" s="1"/>
  <c r="GP19" i="24"/>
  <c r="GO19" i="24"/>
  <c r="GV18" i="24"/>
  <c r="GU18" i="24"/>
  <c r="GT18" i="24"/>
  <c r="GS18" i="24"/>
  <c r="GW18" i="24" s="1"/>
  <c r="GP17" i="24"/>
  <c r="GO17" i="24"/>
  <c r="GV16" i="24"/>
  <c r="GU16" i="24"/>
  <c r="GT16" i="24"/>
  <c r="GS16" i="24"/>
  <c r="GR16" i="24" s="1"/>
  <c r="GV15" i="24"/>
  <c r="GU15" i="24"/>
  <c r="GT15" i="24"/>
  <c r="GS15" i="24"/>
  <c r="GW15" i="24" s="1"/>
  <c r="GP15" i="24"/>
  <c r="GO15" i="24"/>
  <c r="GV14" i="24"/>
  <c r="GU14" i="24"/>
  <c r="GT14" i="24"/>
  <c r="GS14" i="24"/>
  <c r="GW14" i="24" s="1"/>
  <c r="GO14" i="24"/>
  <c r="GV13" i="24"/>
  <c r="GU13" i="24"/>
  <c r="GT13" i="24"/>
  <c r="GS13" i="24"/>
  <c r="GW13" i="24" s="1"/>
  <c r="GV12" i="24"/>
  <c r="GU12" i="24"/>
  <c r="GT12" i="24"/>
  <c r="GS12" i="24"/>
  <c r="GQ12" i="24" s="1"/>
  <c r="GV11" i="24"/>
  <c r="GU11" i="24"/>
  <c r="GT11" i="24"/>
  <c r="GS11" i="24"/>
  <c r="GQ11" i="24" s="1"/>
  <c r="HA34" i="7"/>
  <c r="HB34" i="7" s="1"/>
  <c r="GX34" i="7"/>
  <c r="GY34" i="7"/>
  <c r="F32" i="2"/>
  <c r="E32" i="2" s="1"/>
  <c r="HB15" i="7"/>
  <c r="HB18" i="7"/>
  <c r="HB33" i="7"/>
  <c r="GY15" i="7"/>
  <c r="GY18" i="7"/>
  <c r="GY30" i="7"/>
  <c r="HB11" i="7"/>
  <c r="HB12" i="7"/>
  <c r="HA12" i="7"/>
  <c r="HA13" i="7"/>
  <c r="HA15" i="7"/>
  <c r="HA18" i="7"/>
  <c r="HA30" i="7"/>
  <c r="HB30" i="7" s="1"/>
  <c r="HA33" i="7"/>
  <c r="HA11" i="7"/>
  <c r="GX12" i="7"/>
  <c r="GY12" i="7" s="1"/>
  <c r="GX13" i="7"/>
  <c r="GX15" i="7"/>
  <c r="GX18" i="7"/>
  <c r="GX30" i="7"/>
  <c r="GX33" i="7"/>
  <c r="GY33" i="7" s="1"/>
  <c r="GX11" i="7"/>
  <c r="GU6" i="7"/>
  <c r="HB13" i="7"/>
  <c r="GY13" i="7"/>
  <c r="GY11" i="7"/>
  <c r="GU8" i="7"/>
  <c r="HB19" i="5"/>
  <c r="GX19" i="5"/>
  <c r="HB16" i="5"/>
  <c r="HB23" i="5"/>
  <c r="GY12" i="5"/>
  <c r="GY13" i="5"/>
  <c r="GY15" i="5"/>
  <c r="GY16" i="5"/>
  <c r="GY19" i="5"/>
  <c r="GY22" i="5"/>
  <c r="HA15" i="5"/>
  <c r="HB15" i="5" s="1"/>
  <c r="HA16" i="5"/>
  <c r="HA17" i="5"/>
  <c r="HB17" i="5" s="1"/>
  <c r="HA19" i="5"/>
  <c r="HA22" i="5"/>
  <c r="HB22" i="5" s="1"/>
  <c r="HA23" i="5"/>
  <c r="HA25" i="5"/>
  <c r="HB25" i="5" s="1"/>
  <c r="HA26" i="5"/>
  <c r="HB26" i="5" s="1"/>
  <c r="HA27" i="5"/>
  <c r="HB27" i="5" s="1"/>
  <c r="HA12" i="5"/>
  <c r="HB12" i="5" s="1"/>
  <c r="HA13" i="5"/>
  <c r="HB13" i="5" s="1"/>
  <c r="HA11" i="5"/>
  <c r="GX12" i="5"/>
  <c r="GX15" i="5"/>
  <c r="GX16" i="5"/>
  <c r="GX17" i="5"/>
  <c r="GY17" i="5" s="1"/>
  <c r="GX22" i="5"/>
  <c r="GX23" i="5"/>
  <c r="GY23" i="5" s="1"/>
  <c r="GX25" i="5"/>
  <c r="GY25" i="5" s="1"/>
  <c r="GX26" i="5"/>
  <c r="GY26" i="5" s="1"/>
  <c r="GX27" i="5"/>
  <c r="GY27" i="5" s="1"/>
  <c r="GX13" i="5"/>
  <c r="GY11" i="5"/>
  <c r="GX11" i="5"/>
  <c r="GU8" i="5"/>
  <c r="GU6" i="5"/>
  <c r="HB11" i="5"/>
  <c r="FU160" i="24"/>
  <c r="FS160" i="24" s="1"/>
  <c r="FV160" i="24"/>
  <c r="FW160" i="24"/>
  <c r="FX160" i="24"/>
  <c r="FU161" i="24"/>
  <c r="FR161" i="24" s="1"/>
  <c r="FV161" i="24"/>
  <c r="FW161" i="24"/>
  <c r="FX161" i="24"/>
  <c r="FU162" i="24"/>
  <c r="FY162" i="24" s="1"/>
  <c r="FV162" i="24"/>
  <c r="FW162" i="24"/>
  <c r="FX162" i="24"/>
  <c r="FU164" i="24"/>
  <c r="FV164" i="24"/>
  <c r="FW164" i="24"/>
  <c r="FX164" i="24"/>
  <c r="FU165" i="24"/>
  <c r="FR165" i="24" s="1"/>
  <c r="FV165" i="24"/>
  <c r="FW165" i="24"/>
  <c r="FX165" i="24"/>
  <c r="FU166" i="24"/>
  <c r="FY166" i="24" s="1"/>
  <c r="FV166" i="24"/>
  <c r="FW166" i="24"/>
  <c r="FX166" i="24"/>
  <c r="FU167" i="24"/>
  <c r="FV167" i="24"/>
  <c r="FW167" i="24"/>
  <c r="FX167" i="24"/>
  <c r="FU168" i="24"/>
  <c r="FV168" i="24"/>
  <c r="FW168" i="24"/>
  <c r="FX168" i="24"/>
  <c r="FU159" i="24"/>
  <c r="FV159" i="24"/>
  <c r="FW159" i="24"/>
  <c r="FX159" i="24"/>
  <c r="GJ218" i="24"/>
  <c r="GJ219" i="24"/>
  <c r="GJ220" i="24"/>
  <c r="GJ221" i="24"/>
  <c r="GJ223" i="24"/>
  <c r="GJ224" i="24"/>
  <c r="GJ225" i="24"/>
  <c r="GJ226" i="24"/>
  <c r="GJ99" i="24"/>
  <c r="GK170" i="24"/>
  <c r="GJ160" i="24"/>
  <c r="GJ161" i="24"/>
  <c r="GJ162" i="24"/>
  <c r="GJ164" i="24"/>
  <c r="GJ165" i="24"/>
  <c r="GJ166" i="24"/>
  <c r="GJ167" i="24"/>
  <c r="GJ168" i="24"/>
  <c r="GJ222" i="24"/>
  <c r="GJ163" i="24"/>
  <c r="GJ169" i="24"/>
  <c r="GI160" i="24"/>
  <c r="GI161" i="24"/>
  <c r="GI162" i="24"/>
  <c r="GI164" i="24"/>
  <c r="GI165" i="24"/>
  <c r="GI166" i="24"/>
  <c r="GI167" i="24"/>
  <c r="GI168" i="24"/>
  <c r="GI222" i="24"/>
  <c r="GI163" i="24"/>
  <c r="GI169" i="24"/>
  <c r="GI170" i="24"/>
  <c r="GI171" i="24"/>
  <c r="GG160" i="24"/>
  <c r="GG161" i="24"/>
  <c r="GG162" i="24"/>
  <c r="GK162" i="24" s="1"/>
  <c r="GG164" i="24"/>
  <c r="GD164" i="24" s="1"/>
  <c r="GG165" i="24"/>
  <c r="GC165" i="24" s="1"/>
  <c r="GG166" i="24"/>
  <c r="GC166" i="24" s="1"/>
  <c r="GG167" i="24"/>
  <c r="GC167" i="24" s="1"/>
  <c r="GG168" i="24"/>
  <c r="GC168" i="24" s="1"/>
  <c r="GG222" i="24"/>
  <c r="GD222" i="24" s="1"/>
  <c r="GG163" i="24"/>
  <c r="GG169" i="24"/>
  <c r="GC169" i="24" s="1"/>
  <c r="GG170" i="24"/>
  <c r="GD170" i="24" s="1"/>
  <c r="GH160" i="24"/>
  <c r="GH161" i="24"/>
  <c r="GH162" i="24"/>
  <c r="GH164" i="24"/>
  <c r="GH165" i="24"/>
  <c r="GH166" i="24"/>
  <c r="GH167" i="24"/>
  <c r="GH168" i="24"/>
  <c r="GH222" i="24"/>
  <c r="GH163" i="24"/>
  <c r="GH169" i="24"/>
  <c r="GE275" i="24"/>
  <c r="GE277" i="24"/>
  <c r="GE283" i="24"/>
  <c r="GE272" i="24"/>
  <c r="GE257" i="24"/>
  <c r="GE258" i="24"/>
  <c r="GE263" i="24"/>
  <c r="GE265" i="24"/>
  <c r="GE267" i="24"/>
  <c r="GE268" i="24"/>
  <c r="GE256" i="24"/>
  <c r="GE253" i="24"/>
  <c r="GE228" i="24"/>
  <c r="GE229" i="24"/>
  <c r="GE230" i="24"/>
  <c r="GE234" i="24"/>
  <c r="GE235" i="24"/>
  <c r="GE236" i="24"/>
  <c r="GE237" i="24"/>
  <c r="GE238" i="24"/>
  <c r="GE239" i="24"/>
  <c r="GE240" i="24"/>
  <c r="GE241" i="24"/>
  <c r="GE243" i="24"/>
  <c r="GE244" i="24"/>
  <c r="GE246" i="24"/>
  <c r="GE247" i="24"/>
  <c r="GE248" i="24"/>
  <c r="GE250" i="24"/>
  <c r="GE227" i="24"/>
  <c r="GE219" i="24"/>
  <c r="GE220" i="24"/>
  <c r="GE221" i="24"/>
  <c r="GE224" i="24"/>
  <c r="GE225" i="24"/>
  <c r="GE226" i="24"/>
  <c r="GE218" i="24"/>
  <c r="GE210" i="24"/>
  <c r="GE204" i="24"/>
  <c r="GE205" i="24"/>
  <c r="GE206" i="24"/>
  <c r="GE211" i="24"/>
  <c r="GE216" i="24"/>
  <c r="GE217" i="24"/>
  <c r="GE209" i="24"/>
  <c r="GE198" i="24"/>
  <c r="GE200" i="24"/>
  <c r="GE202" i="24"/>
  <c r="GE203" i="24"/>
  <c r="GE187" i="24"/>
  <c r="GE188" i="24"/>
  <c r="GE189" i="24"/>
  <c r="GE190" i="24"/>
  <c r="GE186" i="24"/>
  <c r="GE183" i="24"/>
  <c r="GE184" i="24"/>
  <c r="GE180" i="24"/>
  <c r="GE177" i="24"/>
  <c r="GE172" i="24"/>
  <c r="GE174" i="24"/>
  <c r="GE165" i="24"/>
  <c r="GE166" i="24"/>
  <c r="GE158" i="24"/>
  <c r="GE138" i="24"/>
  <c r="GE139" i="24"/>
  <c r="GE140" i="24"/>
  <c r="GE141" i="24"/>
  <c r="GE146" i="24"/>
  <c r="GE147" i="24"/>
  <c r="GE149" i="24"/>
  <c r="GE152" i="24"/>
  <c r="GE137" i="24"/>
  <c r="GE131" i="24"/>
  <c r="GE133" i="24"/>
  <c r="GE120" i="24"/>
  <c r="GE123" i="24"/>
  <c r="GE124" i="24"/>
  <c r="GE127" i="24"/>
  <c r="GE115" i="24"/>
  <c r="GE111" i="24"/>
  <c r="GE88" i="24"/>
  <c r="GE90" i="24"/>
  <c r="GE91" i="24"/>
  <c r="GE92" i="24"/>
  <c r="GE94" i="24"/>
  <c r="GE96" i="24"/>
  <c r="GE98" i="24"/>
  <c r="GE102" i="24"/>
  <c r="GE103" i="24"/>
  <c r="GE108" i="24"/>
  <c r="GE109" i="24"/>
  <c r="GE85" i="24"/>
  <c r="GE81" i="24"/>
  <c r="GE82" i="24"/>
  <c r="GE83" i="24"/>
  <c r="GE80" i="24"/>
  <c r="GE62" i="24"/>
  <c r="GE64" i="24"/>
  <c r="GE65" i="24"/>
  <c r="GE67" i="24"/>
  <c r="GE71" i="24"/>
  <c r="GE72" i="24"/>
  <c r="GE74" i="24"/>
  <c r="GE75" i="24"/>
  <c r="GE44" i="24"/>
  <c r="GE45" i="24"/>
  <c r="GE46" i="24"/>
  <c r="GE50" i="24"/>
  <c r="GE29" i="24"/>
  <c r="GE31" i="24"/>
  <c r="GE32" i="24"/>
  <c r="GE35" i="24"/>
  <c r="GE37" i="24"/>
  <c r="GE39" i="24"/>
  <c r="GE41" i="24"/>
  <c r="GE43" i="24"/>
  <c r="GE28" i="24"/>
  <c r="GE25" i="24"/>
  <c r="GE21" i="24"/>
  <c r="GE19" i="24"/>
  <c r="GE17" i="24"/>
  <c r="GD17" i="24"/>
  <c r="GD19" i="24"/>
  <c r="GD21" i="24"/>
  <c r="GD25" i="24"/>
  <c r="GD28" i="24"/>
  <c r="GD29" i="24"/>
  <c r="GD31" i="24"/>
  <c r="GD32" i="24"/>
  <c r="GD35" i="24"/>
  <c r="GD37" i="24"/>
  <c r="GD39" i="24"/>
  <c r="GD41" i="24"/>
  <c r="GD43" i="24"/>
  <c r="GD44" i="24"/>
  <c r="GD45" i="24"/>
  <c r="GD46" i="24"/>
  <c r="GD50" i="24"/>
  <c r="GD62" i="24"/>
  <c r="GD64" i="24"/>
  <c r="GD65" i="24"/>
  <c r="GD67" i="24"/>
  <c r="GD71" i="24"/>
  <c r="GD72" i="24"/>
  <c r="GD74" i="24"/>
  <c r="GD75" i="24"/>
  <c r="GD80" i="24"/>
  <c r="GD81" i="24"/>
  <c r="GD82" i="24"/>
  <c r="GD83" i="24"/>
  <c r="GD85" i="24"/>
  <c r="GD88" i="24"/>
  <c r="GD90" i="24"/>
  <c r="GD91" i="24"/>
  <c r="GD92" i="24"/>
  <c r="GD94" i="24"/>
  <c r="GD96" i="24"/>
  <c r="GD98" i="24"/>
  <c r="GD102" i="24"/>
  <c r="GD103" i="24"/>
  <c r="GD108" i="24"/>
  <c r="GD109" i="24"/>
  <c r="GD111" i="24"/>
  <c r="GD115" i="24"/>
  <c r="GD120" i="24"/>
  <c r="GD123" i="24"/>
  <c r="GD124" i="24"/>
  <c r="GD127" i="24"/>
  <c r="GD131" i="24"/>
  <c r="GD133" i="24"/>
  <c r="GD137" i="24"/>
  <c r="GD138" i="24"/>
  <c r="GD139" i="24"/>
  <c r="GD140" i="24"/>
  <c r="GD141" i="24"/>
  <c r="GD146" i="24"/>
  <c r="GD147" i="24"/>
  <c r="GD149" i="24"/>
  <c r="GD152" i="24"/>
  <c r="GD158" i="24"/>
  <c r="GD165" i="24"/>
  <c r="GD172" i="24"/>
  <c r="GD174" i="24"/>
  <c r="GD177" i="24"/>
  <c r="GD180" i="24"/>
  <c r="GD184" i="24"/>
  <c r="GD183" i="24"/>
  <c r="GD186" i="24"/>
  <c r="GD187" i="24"/>
  <c r="GD188" i="24"/>
  <c r="GD189" i="24"/>
  <c r="GD190" i="24"/>
  <c r="GD198" i="24"/>
  <c r="GD200" i="24"/>
  <c r="GD202" i="24"/>
  <c r="GD203" i="24"/>
  <c r="GD209" i="24"/>
  <c r="GD210" i="24"/>
  <c r="GD204" i="24"/>
  <c r="GD205" i="24"/>
  <c r="GD206" i="24"/>
  <c r="GD211" i="24"/>
  <c r="GD216" i="24"/>
  <c r="GD217" i="24"/>
  <c r="GD218" i="24"/>
  <c r="GD219" i="24"/>
  <c r="GD220" i="24"/>
  <c r="GD221" i="24"/>
  <c r="GD224" i="24"/>
  <c r="GD225" i="24"/>
  <c r="GD226" i="24"/>
  <c r="GD227" i="24"/>
  <c r="GD228" i="24"/>
  <c r="GD229" i="24"/>
  <c r="GD230" i="24"/>
  <c r="GD234" i="24"/>
  <c r="GD235" i="24"/>
  <c r="GD236" i="24"/>
  <c r="GD237" i="24"/>
  <c r="GD238" i="24"/>
  <c r="GD239" i="24"/>
  <c r="GD240" i="24"/>
  <c r="GD241" i="24"/>
  <c r="GD243" i="24"/>
  <c r="GD244" i="24"/>
  <c r="GD246" i="24"/>
  <c r="GD247" i="24"/>
  <c r="GD248" i="24"/>
  <c r="GD250" i="24"/>
  <c r="GD253" i="24"/>
  <c r="GD256" i="24"/>
  <c r="GD257" i="24"/>
  <c r="GD258" i="24"/>
  <c r="GD263" i="24"/>
  <c r="GD265" i="24"/>
  <c r="GD267" i="24"/>
  <c r="GD268" i="24"/>
  <c r="GD272" i="24"/>
  <c r="GD275" i="24"/>
  <c r="GD277" i="24"/>
  <c r="GD283" i="24"/>
  <c r="GC28" i="24"/>
  <c r="GC29" i="24"/>
  <c r="GC31" i="24"/>
  <c r="GC32" i="24"/>
  <c r="GC35" i="24"/>
  <c r="GC37" i="24"/>
  <c r="GC39" i="24"/>
  <c r="GC41" i="24"/>
  <c r="GC43" i="24"/>
  <c r="GC44" i="24"/>
  <c r="GC45" i="24"/>
  <c r="GC46" i="24"/>
  <c r="GC50" i="24"/>
  <c r="GC62" i="24"/>
  <c r="GC64" i="24"/>
  <c r="GC65" i="24"/>
  <c r="GC67" i="24"/>
  <c r="GC71" i="24"/>
  <c r="GC72" i="24"/>
  <c r="GC74" i="24"/>
  <c r="GC75" i="24"/>
  <c r="GC80" i="24"/>
  <c r="GC81" i="24"/>
  <c r="GC82" i="24"/>
  <c r="GC83" i="24"/>
  <c r="GC85" i="24"/>
  <c r="GC88" i="24"/>
  <c r="GC90" i="24"/>
  <c r="GC91" i="24"/>
  <c r="GC92" i="24"/>
  <c r="GC94" i="24"/>
  <c r="GC96" i="24"/>
  <c r="GC98" i="24"/>
  <c r="GC102" i="24"/>
  <c r="GC103" i="24"/>
  <c r="GC108" i="24"/>
  <c r="GC109" i="24"/>
  <c r="GC111" i="24"/>
  <c r="GC115" i="24"/>
  <c r="GC120" i="24"/>
  <c r="GC123" i="24"/>
  <c r="GC124" i="24"/>
  <c r="GC127" i="24"/>
  <c r="GC131" i="24"/>
  <c r="GC133" i="24"/>
  <c r="GC137" i="24"/>
  <c r="GC138" i="24"/>
  <c r="GC139" i="24"/>
  <c r="GC140" i="24"/>
  <c r="GC141" i="24"/>
  <c r="GC146" i="24"/>
  <c r="GC147" i="24"/>
  <c r="GC149" i="24"/>
  <c r="GC152" i="24"/>
  <c r="GC158" i="24"/>
  <c r="GC172" i="24"/>
  <c r="GC174" i="24"/>
  <c r="GC177" i="24"/>
  <c r="GC180" i="24"/>
  <c r="GC184" i="24"/>
  <c r="GC183" i="24"/>
  <c r="GC186" i="24"/>
  <c r="GC187" i="24"/>
  <c r="GC188" i="24"/>
  <c r="GC189" i="24"/>
  <c r="GC190" i="24"/>
  <c r="GC198" i="24"/>
  <c r="GC200" i="24"/>
  <c r="GC202" i="24"/>
  <c r="GC203" i="24"/>
  <c r="GC209" i="24"/>
  <c r="GC210" i="24"/>
  <c r="GC204" i="24"/>
  <c r="GC205" i="24"/>
  <c r="GC206" i="24"/>
  <c r="GC211" i="24"/>
  <c r="GC216" i="24"/>
  <c r="GC217" i="24"/>
  <c r="GC218" i="24"/>
  <c r="GC219" i="24"/>
  <c r="GC220" i="24"/>
  <c r="GC221" i="24"/>
  <c r="GC224" i="24"/>
  <c r="GC225" i="24"/>
  <c r="GC226" i="24"/>
  <c r="GC227" i="24"/>
  <c r="GC228" i="24"/>
  <c r="GC229" i="24"/>
  <c r="GC230" i="24"/>
  <c r="GC234" i="24"/>
  <c r="GC235" i="24"/>
  <c r="GC236" i="24"/>
  <c r="GC237" i="24"/>
  <c r="GC238" i="24"/>
  <c r="GC239" i="24"/>
  <c r="GC240" i="24"/>
  <c r="GC241" i="24"/>
  <c r="GC243" i="24"/>
  <c r="GC244" i="24"/>
  <c r="GC246" i="24"/>
  <c r="GC247" i="24"/>
  <c r="GC248" i="24"/>
  <c r="GC250" i="24"/>
  <c r="GC253" i="24"/>
  <c r="GC256" i="24"/>
  <c r="GC257" i="24"/>
  <c r="GC258" i="24"/>
  <c r="GC263" i="24"/>
  <c r="GC265" i="24"/>
  <c r="GC267" i="24"/>
  <c r="GC268" i="24"/>
  <c r="GC272" i="24"/>
  <c r="GC275" i="24"/>
  <c r="GC277" i="24"/>
  <c r="GC283" i="24"/>
  <c r="GC17" i="24"/>
  <c r="GC19" i="24"/>
  <c r="GC21" i="24"/>
  <c r="GC25" i="24"/>
  <c r="Q30" i="12"/>
  <c r="P30" i="12"/>
  <c r="O30" i="12"/>
  <c r="N30" i="12"/>
  <c r="M30" i="12"/>
  <c r="I30"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D29" i="12"/>
  <c r="C29" i="12"/>
  <c r="B29" i="12"/>
  <c r="Q24" i="12"/>
  <c r="P24" i="12"/>
  <c r="O24" i="12"/>
  <c r="M24" i="12"/>
  <c r="I24" i="12"/>
  <c r="AF23" i="12"/>
  <c r="AE23" i="12"/>
  <c r="AD23" i="12"/>
  <c r="AC23" i="12"/>
  <c r="AB23" i="12"/>
  <c r="AA23" i="12"/>
  <c r="Z23" i="12"/>
  <c r="Y23" i="12"/>
  <c r="X23" i="12"/>
  <c r="W23" i="12"/>
  <c r="V23" i="12"/>
  <c r="U23" i="12"/>
  <c r="T23" i="12"/>
  <c r="S23" i="12"/>
  <c r="R23" i="12"/>
  <c r="Q23" i="12"/>
  <c r="P23" i="12"/>
  <c r="O23" i="12"/>
  <c r="N23" i="12"/>
  <c r="M23" i="12"/>
  <c r="L23" i="12"/>
  <c r="K23" i="12"/>
  <c r="J23" i="12"/>
  <c r="I23" i="12"/>
  <c r="H23" i="12"/>
  <c r="G23" i="12"/>
  <c r="F23" i="12"/>
  <c r="E23" i="12"/>
  <c r="D23" i="12"/>
  <c r="C23" i="12"/>
  <c r="B23" i="12"/>
  <c r="Q22" i="12"/>
  <c r="O22" i="12"/>
  <c r="I22" i="12"/>
  <c r="AF2" i="12"/>
  <c r="AE2" i="12"/>
  <c r="AD2" i="12"/>
  <c r="AC2" i="12"/>
  <c r="AB2" i="12"/>
  <c r="Q2" i="12"/>
  <c r="P2" i="12"/>
  <c r="O2" i="12"/>
  <c r="N2" i="12"/>
  <c r="M2" i="12"/>
  <c r="L2" i="12"/>
  <c r="K2" i="12"/>
  <c r="J2" i="12"/>
  <c r="H2" i="12"/>
  <c r="G2" i="12"/>
  <c r="AF1" i="12"/>
  <c r="AF30" i="12" s="1"/>
  <c r="AE1" i="12"/>
  <c r="AE30" i="12" s="1"/>
  <c r="AD1" i="12"/>
  <c r="AD30" i="12" s="1"/>
  <c r="AC1" i="12"/>
  <c r="AC30" i="12" s="1"/>
  <c r="AB1" i="12"/>
  <c r="AB30" i="12" s="1"/>
  <c r="AA1" i="12"/>
  <c r="AA2" i="12" s="1"/>
  <c r="Z1" i="12"/>
  <c r="Z2" i="12" s="1"/>
  <c r="Y1" i="12"/>
  <c r="Y2" i="12" s="1"/>
  <c r="X1" i="12"/>
  <c r="X2" i="12" s="1"/>
  <c r="W1" i="12"/>
  <c r="W24" i="12" s="1"/>
  <c r="V1" i="12"/>
  <c r="V2" i="12" s="1"/>
  <c r="U1" i="12"/>
  <c r="U24" i="12" s="1"/>
  <c r="T1" i="12"/>
  <c r="T22" i="12" s="1"/>
  <c r="S1" i="12"/>
  <c r="S24" i="12" s="1"/>
  <c r="R1" i="12"/>
  <c r="R24" i="12" s="1"/>
  <c r="Q1" i="12"/>
  <c r="P1" i="12"/>
  <c r="P22" i="12" s="1"/>
  <c r="O1" i="12"/>
  <c r="N1" i="12"/>
  <c r="N24" i="12" s="1"/>
  <c r="M1" i="12"/>
  <c r="M22" i="12" s="1"/>
  <c r="L1" i="12"/>
  <c r="L30" i="12" s="1"/>
  <c r="K1" i="12"/>
  <c r="K30" i="12" s="1"/>
  <c r="J1" i="12"/>
  <c r="J30" i="12" s="1"/>
  <c r="H1" i="12"/>
  <c r="H30" i="12" s="1"/>
  <c r="G1" i="12"/>
  <c r="G30" i="12" s="1"/>
  <c r="F1" i="12"/>
  <c r="F2" i="12" s="1"/>
  <c r="E1" i="12"/>
  <c r="E2" i="12" s="1"/>
  <c r="D1" i="12"/>
  <c r="D2" i="12" s="1"/>
  <c r="C1" i="12"/>
  <c r="C30" i="12" s="1"/>
  <c r="B1" i="12"/>
  <c r="B30" i="12" s="1"/>
  <c r="GW139" i="24" l="1"/>
  <c r="GP90" i="24"/>
  <c r="GR74" i="24"/>
  <c r="GQ74" i="24"/>
  <c r="GO72" i="24"/>
  <c r="GR76" i="24"/>
  <c r="GP74" i="24"/>
  <c r="GQ76" i="24"/>
  <c r="GO76" i="24"/>
  <c r="GR69" i="24"/>
  <c r="GW75" i="24"/>
  <c r="GQ69" i="24"/>
  <c r="GR71" i="24"/>
  <c r="GP69" i="24"/>
  <c r="GQ71" i="24"/>
  <c r="GR72" i="24"/>
  <c r="GQ72" i="24"/>
  <c r="GP72" i="24"/>
  <c r="GR75" i="24"/>
  <c r="GQ75" i="24"/>
  <c r="GP131" i="24"/>
  <c r="GO131" i="24"/>
  <c r="GR87" i="24"/>
  <c r="GQ125" i="24"/>
  <c r="GO229" i="24"/>
  <c r="GO125" i="24"/>
  <c r="GR211" i="24"/>
  <c r="GQ211" i="24"/>
  <c r="GQ214" i="24"/>
  <c r="GO142" i="24"/>
  <c r="GR127" i="24"/>
  <c r="GP232" i="24"/>
  <c r="GR205" i="24"/>
  <c r="GP234" i="24"/>
  <c r="GR229" i="24"/>
  <c r="GP229" i="24"/>
  <c r="GO87" i="24"/>
  <c r="GO79" i="24"/>
  <c r="GO151" i="24"/>
  <c r="GP125" i="24"/>
  <c r="GR231" i="24"/>
  <c r="GP211" i="24"/>
  <c r="GR92" i="24"/>
  <c r="GR89" i="24"/>
  <c r="GR236" i="24"/>
  <c r="GO97" i="24"/>
  <c r="GP231" i="24"/>
  <c r="GO214" i="24"/>
  <c r="GP236" i="24"/>
  <c r="GP92" i="24"/>
  <c r="GP89" i="24"/>
  <c r="GQ78" i="24"/>
  <c r="GO236" i="24"/>
  <c r="GO92" i="24"/>
  <c r="GO89" i="24"/>
  <c r="GP78" i="24"/>
  <c r="GP203" i="24"/>
  <c r="GO127" i="24"/>
  <c r="GO200" i="24"/>
  <c r="GR238" i="24"/>
  <c r="GO81" i="24"/>
  <c r="GQ223" i="24"/>
  <c r="GQ238" i="24"/>
  <c r="GR133" i="24"/>
  <c r="GR230" i="24"/>
  <c r="GW87" i="24"/>
  <c r="GP133" i="24"/>
  <c r="GW180" i="24"/>
  <c r="GW229" i="24"/>
  <c r="GW219" i="24"/>
  <c r="GR202" i="24"/>
  <c r="GW237" i="24"/>
  <c r="GO133" i="24"/>
  <c r="GQ202" i="24"/>
  <c r="GW79" i="24"/>
  <c r="GW132" i="24"/>
  <c r="GQ237" i="24"/>
  <c r="GP87" i="24"/>
  <c r="GP151" i="24"/>
  <c r="GO218" i="24"/>
  <c r="GR214" i="24"/>
  <c r="GQ142" i="24"/>
  <c r="GQ231" i="24"/>
  <c r="GP142" i="24"/>
  <c r="GQ127" i="24"/>
  <c r="GQ203" i="24"/>
  <c r="GQ200" i="24"/>
  <c r="GQ81" i="24"/>
  <c r="GO78" i="24"/>
  <c r="GP127" i="24"/>
  <c r="GP200" i="24"/>
  <c r="GP81" i="24"/>
  <c r="GQ220" i="24"/>
  <c r="GP190" i="24"/>
  <c r="GO123" i="24"/>
  <c r="GP223" i="24"/>
  <c r="GP220" i="24"/>
  <c r="GP238" i="24"/>
  <c r="GO190" i="24"/>
  <c r="GW232" i="24"/>
  <c r="GO220" i="24"/>
  <c r="GW205" i="24"/>
  <c r="GW234" i="24"/>
  <c r="GW189" i="24"/>
  <c r="GW151" i="24"/>
  <c r="GW143" i="24"/>
  <c r="GE164" i="24"/>
  <c r="GO193" i="24"/>
  <c r="GW184" i="24"/>
  <c r="GP212" i="24"/>
  <c r="GR209" i="24"/>
  <c r="GP202" i="24"/>
  <c r="GW147" i="24"/>
  <c r="GW135" i="24"/>
  <c r="GW194" i="24"/>
  <c r="GW67" i="24"/>
  <c r="GW137" i="24"/>
  <c r="GW144" i="24"/>
  <c r="GO144" i="24"/>
  <c r="GP144" i="24"/>
  <c r="GR144" i="24"/>
  <c r="GQ144" i="24"/>
  <c r="GR135" i="24"/>
  <c r="GQ135" i="24"/>
  <c r="GR146" i="24"/>
  <c r="GQ146" i="24"/>
  <c r="GR137" i="24"/>
  <c r="GP135" i="24"/>
  <c r="GR148" i="24"/>
  <c r="GP146" i="24"/>
  <c r="GQ137" i="24"/>
  <c r="GO135" i="24"/>
  <c r="GQ148" i="24"/>
  <c r="GO146" i="24"/>
  <c r="GR139" i="24"/>
  <c r="GP137" i="24"/>
  <c r="GR150" i="24"/>
  <c r="GP148" i="24"/>
  <c r="GQ139" i="24"/>
  <c r="GO137" i="24"/>
  <c r="GR130" i="24"/>
  <c r="GQ150" i="24"/>
  <c r="GR141" i="24"/>
  <c r="GP139" i="24"/>
  <c r="GQ130" i="24"/>
  <c r="GR152" i="24"/>
  <c r="GP150" i="24"/>
  <c r="GQ141" i="24"/>
  <c r="GR132" i="24"/>
  <c r="GP130" i="24"/>
  <c r="GQ152" i="24"/>
  <c r="GR143" i="24"/>
  <c r="GP141" i="24"/>
  <c r="GQ132" i="24"/>
  <c r="GP152" i="24"/>
  <c r="GQ143" i="24"/>
  <c r="GR134" i="24"/>
  <c r="GP132" i="24"/>
  <c r="GR145" i="24"/>
  <c r="GP143" i="24"/>
  <c r="GQ134" i="24"/>
  <c r="GQ145" i="24"/>
  <c r="GR136" i="24"/>
  <c r="GP134" i="24"/>
  <c r="GR147" i="24"/>
  <c r="GP145" i="24"/>
  <c r="GQ136" i="24"/>
  <c r="GQ147" i="24"/>
  <c r="GR138" i="24"/>
  <c r="GP136" i="24"/>
  <c r="GR149" i="24"/>
  <c r="GP147" i="24"/>
  <c r="GQ138" i="24"/>
  <c r="GR129" i="24"/>
  <c r="GQ149" i="24"/>
  <c r="GR140" i="24"/>
  <c r="GP138" i="24"/>
  <c r="GQ129" i="24"/>
  <c r="GR151" i="24"/>
  <c r="GP149" i="24"/>
  <c r="GQ140" i="24"/>
  <c r="GR131" i="24"/>
  <c r="GP129" i="24"/>
  <c r="GQ80" i="24"/>
  <c r="GR82" i="24"/>
  <c r="GQ82" i="24"/>
  <c r="GP82" i="24"/>
  <c r="GQ86" i="24"/>
  <c r="GO84" i="24"/>
  <c r="GR88" i="24"/>
  <c r="GP86" i="24"/>
  <c r="GW83" i="24"/>
  <c r="GQ88" i="24"/>
  <c r="GO86" i="24"/>
  <c r="GR79" i="24"/>
  <c r="GR90" i="24"/>
  <c r="GP88" i="24"/>
  <c r="GW85" i="24"/>
  <c r="GQ79" i="24"/>
  <c r="GR84" i="24"/>
  <c r="GP84" i="24"/>
  <c r="GR83" i="24"/>
  <c r="GR85" i="24"/>
  <c r="GP83" i="24"/>
  <c r="GW80" i="24"/>
  <c r="GW91" i="24"/>
  <c r="GQ85" i="24"/>
  <c r="GO83" i="24"/>
  <c r="GR80" i="24"/>
  <c r="GR91" i="24"/>
  <c r="GQ91" i="24"/>
  <c r="GP80" i="24"/>
  <c r="GP91" i="24"/>
  <c r="GO82" i="24"/>
  <c r="GP85" i="24"/>
  <c r="GR235" i="24"/>
  <c r="GQ235" i="24"/>
  <c r="GR237" i="24"/>
  <c r="GP235" i="24"/>
  <c r="GR240" i="24"/>
  <c r="GQ239" i="24"/>
  <c r="GP241" i="24"/>
  <c r="GO241" i="24"/>
  <c r="GR234" i="24"/>
  <c r="GP239" i="24"/>
  <c r="GO239" i="24"/>
  <c r="GW240" i="24"/>
  <c r="GQ234" i="24"/>
  <c r="GO240" i="24"/>
  <c r="GP237" i="24"/>
  <c r="GQ240" i="24"/>
  <c r="GR241" i="24"/>
  <c r="GQ213" i="24"/>
  <c r="GQ224" i="24"/>
  <c r="GR226" i="24"/>
  <c r="GQ215" i="24"/>
  <c r="GP204" i="24"/>
  <c r="GO224" i="24"/>
  <c r="GR217" i="24"/>
  <c r="GR228" i="24"/>
  <c r="GP226" i="24"/>
  <c r="GQ217" i="24"/>
  <c r="GO206" i="24"/>
  <c r="GQ219" i="24"/>
  <c r="GO217" i="24"/>
  <c r="GR210" i="24"/>
  <c r="GP208" i="24"/>
  <c r="GQ230" i="24"/>
  <c r="GO228" i="24"/>
  <c r="GR221" i="24"/>
  <c r="GP219" i="24"/>
  <c r="GQ210" i="24"/>
  <c r="GO208" i="24"/>
  <c r="GR201" i="24"/>
  <c r="GR232" i="24"/>
  <c r="GP230" i="24"/>
  <c r="GQ221" i="24"/>
  <c r="GO219" i="24"/>
  <c r="GR212" i="24"/>
  <c r="GP210" i="24"/>
  <c r="GQ201" i="24"/>
  <c r="GQ232" i="24"/>
  <c r="GR223" i="24"/>
  <c r="GP221" i="24"/>
  <c r="GW218" i="24"/>
  <c r="GQ212" i="24"/>
  <c r="GR203" i="24"/>
  <c r="GP201" i="24"/>
  <c r="GQ225" i="24"/>
  <c r="GR216" i="24"/>
  <c r="GQ205" i="24"/>
  <c r="GO204" i="24"/>
  <c r="GP228" i="24"/>
  <c r="GR227" i="24"/>
  <c r="GP225" i="24"/>
  <c r="GQ216" i="24"/>
  <c r="GR207" i="24"/>
  <c r="GP205" i="24"/>
  <c r="GR206" i="24"/>
  <c r="GQ227" i="24"/>
  <c r="GO225" i="24"/>
  <c r="GR218" i="24"/>
  <c r="GP216" i="24"/>
  <c r="GW213" i="24"/>
  <c r="GQ207" i="24"/>
  <c r="GR224" i="24"/>
  <c r="GP227" i="24"/>
  <c r="GW224" i="24"/>
  <c r="GQ218" i="24"/>
  <c r="GP207" i="24"/>
  <c r="GW204" i="24"/>
  <c r="GR213" i="24"/>
  <c r="GR204" i="24"/>
  <c r="GR215" i="24"/>
  <c r="GP213" i="24"/>
  <c r="GQ226" i="24"/>
  <c r="GP215" i="24"/>
  <c r="GQ206" i="24"/>
  <c r="GO215" i="24"/>
  <c r="GR208" i="24"/>
  <c r="GP206" i="24"/>
  <c r="GR124" i="24"/>
  <c r="GQ124" i="24"/>
  <c r="GR126" i="24"/>
  <c r="GP124" i="24"/>
  <c r="GQ126" i="24"/>
  <c r="GP126" i="24"/>
  <c r="GW123" i="24"/>
  <c r="GW125" i="24"/>
  <c r="GR123" i="24"/>
  <c r="GQ123" i="24"/>
  <c r="GR195" i="24"/>
  <c r="GP181" i="24"/>
  <c r="GO192" i="24"/>
  <c r="GO184" i="24"/>
  <c r="GW182" i="24"/>
  <c r="GO182" i="24"/>
  <c r="GO195" i="24"/>
  <c r="GQ184" i="24"/>
  <c r="GP184" i="24"/>
  <c r="GQ195" i="24"/>
  <c r="GQ181" i="24"/>
  <c r="GO181" i="24"/>
  <c r="GP154" i="24"/>
  <c r="GP282" i="24"/>
  <c r="GW253" i="24"/>
  <c r="GR192" i="24"/>
  <c r="GQ192" i="24"/>
  <c r="GW93" i="24"/>
  <c r="GP271" i="24"/>
  <c r="GW159" i="24"/>
  <c r="GP193" i="24"/>
  <c r="GO179" i="24"/>
  <c r="GQ194" i="24"/>
  <c r="GP183" i="24"/>
  <c r="GQ185" i="24"/>
  <c r="GQ196" i="24"/>
  <c r="GO194" i="24"/>
  <c r="GR187" i="24"/>
  <c r="GP185" i="24"/>
  <c r="GR198" i="24"/>
  <c r="GP196" i="24"/>
  <c r="GQ187" i="24"/>
  <c r="GO185" i="24"/>
  <c r="GQ198" i="24"/>
  <c r="GO196" i="24"/>
  <c r="GR189" i="24"/>
  <c r="GP187" i="24"/>
  <c r="GP198" i="24"/>
  <c r="GQ189" i="24"/>
  <c r="GR180" i="24"/>
  <c r="GR191" i="24"/>
  <c r="GP189" i="24"/>
  <c r="GW186" i="24"/>
  <c r="GQ180" i="24"/>
  <c r="GW197" i="24"/>
  <c r="GQ191" i="24"/>
  <c r="GR182" i="24"/>
  <c r="GP180" i="24"/>
  <c r="GR193" i="24"/>
  <c r="GP191" i="24"/>
  <c r="GW188" i="24"/>
  <c r="GQ182" i="24"/>
  <c r="GW179" i="24"/>
  <c r="GR183" i="24"/>
  <c r="GR194" i="24"/>
  <c r="GQ183" i="24"/>
  <c r="GR185" i="24"/>
  <c r="GR196" i="24"/>
  <c r="GP194" i="24"/>
  <c r="GO183" i="24"/>
  <c r="GR186" i="24"/>
  <c r="GR197" i="24"/>
  <c r="GQ186" i="24"/>
  <c r="GQ197" i="24"/>
  <c r="GR188" i="24"/>
  <c r="GP186" i="24"/>
  <c r="GP197" i="24"/>
  <c r="GQ188" i="24"/>
  <c r="GR179" i="24"/>
  <c r="GR190" i="24"/>
  <c r="GP188" i="24"/>
  <c r="GQ179" i="24"/>
  <c r="GP159" i="24"/>
  <c r="GW107" i="24"/>
  <c r="GR258" i="24"/>
  <c r="GQ261" i="24"/>
  <c r="GQ166" i="24"/>
  <c r="GQ243" i="24"/>
  <c r="GO159" i="24"/>
  <c r="GP166" i="24"/>
  <c r="GW255" i="24"/>
  <c r="GP243" i="24"/>
  <c r="GO53" i="24"/>
  <c r="GO282" i="24"/>
  <c r="GW259" i="24"/>
  <c r="GW242" i="24"/>
  <c r="GP169" i="24"/>
  <c r="GR247" i="24"/>
  <c r="GO169" i="24"/>
  <c r="GR161" i="24"/>
  <c r="GQ247" i="24"/>
  <c r="GW110" i="24"/>
  <c r="GR171" i="24"/>
  <c r="GW168" i="24"/>
  <c r="GQ161" i="24"/>
  <c r="GP247" i="24"/>
  <c r="GW59" i="24"/>
  <c r="GQ171" i="24"/>
  <c r="GP161" i="24"/>
  <c r="GR254" i="24"/>
  <c r="GO247" i="24"/>
  <c r="GP175" i="24"/>
  <c r="GP171" i="24"/>
  <c r="GO161" i="24"/>
  <c r="GQ254" i="24"/>
  <c r="GW246" i="24"/>
  <c r="GP269" i="24"/>
  <c r="GW274" i="24"/>
  <c r="GO171" i="24"/>
  <c r="GW160" i="24"/>
  <c r="GO158" i="24"/>
  <c r="GW256" i="24"/>
  <c r="GO254" i="24"/>
  <c r="GR110" i="24"/>
  <c r="GQ110" i="24"/>
  <c r="GO110" i="24"/>
  <c r="GQ160" i="24"/>
  <c r="GQ256" i="24"/>
  <c r="GP170" i="24"/>
  <c r="GP16" i="24"/>
  <c r="GQ177" i="24"/>
  <c r="GO168" i="24"/>
  <c r="GR170" i="24"/>
  <c r="GP160" i="24"/>
  <c r="GP256" i="24"/>
  <c r="GQ156" i="24"/>
  <c r="GQ113" i="24"/>
  <c r="GQ170" i="24"/>
  <c r="GO160" i="24"/>
  <c r="GO256" i="24"/>
  <c r="GR177" i="24"/>
  <c r="GP245" i="24"/>
  <c r="GW111" i="24"/>
  <c r="GW176" i="24"/>
  <c r="GW169" i="24"/>
  <c r="GO245" i="24"/>
  <c r="GP252" i="24"/>
  <c r="GW244" i="24"/>
  <c r="GP13" i="24"/>
  <c r="GW254" i="24"/>
  <c r="GR249" i="24"/>
  <c r="GQ251" i="24"/>
  <c r="GO249" i="24"/>
  <c r="GR242" i="24"/>
  <c r="GR253" i="24"/>
  <c r="GP251" i="24"/>
  <c r="GQ242" i="24"/>
  <c r="GO251" i="24"/>
  <c r="GR244" i="24"/>
  <c r="GP242" i="24"/>
  <c r="GR255" i="24"/>
  <c r="GP253" i="24"/>
  <c r="GQ244" i="24"/>
  <c r="GO253" i="24"/>
  <c r="GP244" i="24"/>
  <c r="GR257" i="24"/>
  <c r="GP255" i="24"/>
  <c r="GQ246" i="24"/>
  <c r="GO255" i="24"/>
  <c r="GR248" i="24"/>
  <c r="GP246" i="24"/>
  <c r="GR259" i="24"/>
  <c r="GQ248" i="24"/>
  <c r="GO246" i="24"/>
  <c r="GQ259" i="24"/>
  <c r="GO257" i="24"/>
  <c r="GR250" i="24"/>
  <c r="GP248" i="24"/>
  <c r="GP259" i="24"/>
  <c r="GQ250" i="24"/>
  <c r="GR252" i="24"/>
  <c r="GP250" i="24"/>
  <c r="GW258" i="24"/>
  <c r="GQ252" i="24"/>
  <c r="GR243" i="24"/>
  <c r="GR251" i="24"/>
  <c r="GQ258" i="24"/>
  <c r="GP258" i="24"/>
  <c r="GQ249" i="24"/>
  <c r="GP249" i="24"/>
  <c r="GQ257" i="24"/>
  <c r="GR245" i="24"/>
  <c r="GW62" i="24"/>
  <c r="GW157" i="24"/>
  <c r="GR157" i="24"/>
  <c r="GQ157" i="24"/>
  <c r="GR172" i="24"/>
  <c r="GQ172" i="24"/>
  <c r="GR174" i="24"/>
  <c r="GP172" i="24"/>
  <c r="GQ174" i="24"/>
  <c r="GO172" i="24"/>
  <c r="GR165" i="24"/>
  <c r="GP163" i="24"/>
  <c r="GR176" i="24"/>
  <c r="GP174" i="24"/>
  <c r="GQ165" i="24"/>
  <c r="GO163" i="24"/>
  <c r="GQ176" i="24"/>
  <c r="GO174" i="24"/>
  <c r="GR167" i="24"/>
  <c r="GP165" i="24"/>
  <c r="GW162" i="24"/>
  <c r="GP176" i="24"/>
  <c r="GW173" i="24"/>
  <c r="GQ167" i="24"/>
  <c r="GO165" i="24"/>
  <c r="GR158" i="24"/>
  <c r="GR169" i="24"/>
  <c r="GP167" i="24"/>
  <c r="GW164" i="24"/>
  <c r="GQ158" i="24"/>
  <c r="GW175" i="24"/>
  <c r="GR163" i="24"/>
  <c r="GR173" i="24"/>
  <c r="GQ173" i="24"/>
  <c r="GR164" i="24"/>
  <c r="GP162" i="24"/>
  <c r="GR175" i="24"/>
  <c r="GP173" i="24"/>
  <c r="GQ164" i="24"/>
  <c r="GO162" i="24"/>
  <c r="GQ175" i="24"/>
  <c r="GR166" i="24"/>
  <c r="GP164" i="24"/>
  <c r="GR162" i="24"/>
  <c r="GP177" i="24"/>
  <c r="GQ168" i="24"/>
  <c r="GR159" i="24"/>
  <c r="GP157" i="24"/>
  <c r="GQ163" i="24"/>
  <c r="GR168" i="24"/>
  <c r="GQ111" i="24"/>
  <c r="GO100" i="24"/>
  <c r="GW64" i="24"/>
  <c r="GP100" i="24"/>
  <c r="GO108" i="24"/>
  <c r="GO121" i="24"/>
  <c r="GP113" i="24"/>
  <c r="GQ95" i="24"/>
  <c r="GP108" i="24"/>
  <c r="GO111" i="24"/>
  <c r="GP20" i="24"/>
  <c r="GP116" i="24"/>
  <c r="GP121" i="24"/>
  <c r="GW128" i="24"/>
  <c r="GO113" i="24"/>
  <c r="GR114" i="24"/>
  <c r="GQ114" i="24"/>
  <c r="GO112" i="24"/>
  <c r="GP114" i="24"/>
  <c r="GQ107" i="24"/>
  <c r="GR109" i="24"/>
  <c r="GW115" i="24"/>
  <c r="GQ109" i="24"/>
  <c r="GO107" i="24"/>
  <c r="GR111" i="24"/>
  <c r="GP109" i="24"/>
  <c r="GW106" i="24"/>
  <c r="GR112" i="24"/>
  <c r="GQ112" i="24"/>
  <c r="GP112" i="24"/>
  <c r="GO114" i="24"/>
  <c r="GR107" i="24"/>
  <c r="GW108" i="24"/>
  <c r="GR115" i="24"/>
  <c r="GQ115" i="24"/>
  <c r="GR106" i="24"/>
  <c r="GP115" i="24"/>
  <c r="GQ106" i="24"/>
  <c r="GR108" i="24"/>
  <c r="GP106" i="24"/>
  <c r="GQ65" i="24"/>
  <c r="GP65" i="24"/>
  <c r="GC164" i="24"/>
  <c r="GR67" i="24"/>
  <c r="GO67" i="24"/>
  <c r="FQ160" i="24"/>
  <c r="GW66" i="24"/>
  <c r="GO60" i="24"/>
  <c r="GO65" i="24"/>
  <c r="GQ27" i="24"/>
  <c r="GQ67" i="24"/>
  <c r="GR155" i="24"/>
  <c r="GW60" i="24"/>
  <c r="GP67" i="24"/>
  <c r="GD162" i="24"/>
  <c r="FR160" i="24"/>
  <c r="GP36" i="24"/>
  <c r="GQ63" i="24"/>
  <c r="GO63" i="24"/>
  <c r="GR66" i="24"/>
  <c r="GQ66" i="24"/>
  <c r="GO64" i="24"/>
  <c r="GP66" i="24"/>
  <c r="GW63" i="24"/>
  <c r="GR64" i="24"/>
  <c r="GQ64" i="24"/>
  <c r="GW65" i="24"/>
  <c r="GR63" i="24"/>
  <c r="GQ282" i="24"/>
  <c r="GR100" i="24"/>
  <c r="GO40" i="24"/>
  <c r="GO47" i="24"/>
  <c r="GQ100" i="24"/>
  <c r="GD166" i="24"/>
  <c r="GO13" i="24"/>
  <c r="GP40" i="24"/>
  <c r="GP47" i="24"/>
  <c r="GW199" i="24"/>
  <c r="GP60" i="24"/>
  <c r="GR119" i="24"/>
  <c r="GQ40" i="24"/>
  <c r="GR62" i="24"/>
  <c r="GP14" i="24"/>
  <c r="GP24" i="24"/>
  <c r="GQ62" i="24"/>
  <c r="FY167" i="24"/>
  <c r="GR282" i="24"/>
  <c r="GE170" i="24"/>
  <c r="GO95" i="24"/>
  <c r="GP155" i="24"/>
  <c r="GO62" i="24"/>
  <c r="GC170" i="24"/>
  <c r="GP264" i="24"/>
  <c r="GW61" i="24"/>
  <c r="GR93" i="24"/>
  <c r="GR61" i="24"/>
  <c r="GP59" i="24"/>
  <c r="GQ61" i="24"/>
  <c r="GO59" i="24"/>
  <c r="GP61" i="24"/>
  <c r="GR59" i="24"/>
  <c r="GR60" i="24"/>
  <c r="GR154" i="24"/>
  <c r="GR117" i="24"/>
  <c r="GR22" i="24"/>
  <c r="GQ154" i="24"/>
  <c r="GQ117" i="24"/>
  <c r="GC162" i="24"/>
  <c r="GE162" i="24"/>
  <c r="FQ161" i="24"/>
  <c r="FY165" i="24"/>
  <c r="GO51" i="24"/>
  <c r="GO276" i="24"/>
  <c r="GQ93" i="24"/>
  <c r="GP22" i="24"/>
  <c r="GP51" i="24"/>
  <c r="GQ51" i="24"/>
  <c r="GR15" i="24"/>
  <c r="GP118" i="24"/>
  <c r="GR128" i="24"/>
  <c r="GQ128" i="24"/>
  <c r="GR49" i="24"/>
  <c r="GW278" i="24"/>
  <c r="GR47" i="24"/>
  <c r="GW260" i="24"/>
  <c r="GR260" i="24"/>
  <c r="GQ260" i="24"/>
  <c r="GP95" i="24"/>
  <c r="GP260" i="24"/>
  <c r="GR51" i="24"/>
  <c r="FY161" i="24"/>
  <c r="GO20" i="24"/>
  <c r="GP49" i="24"/>
  <c r="GO269" i="24"/>
  <c r="GR281" i="24"/>
  <c r="GW101" i="24"/>
  <c r="GR36" i="24"/>
  <c r="GQ22" i="24"/>
  <c r="GR279" i="24"/>
  <c r="GQ279" i="24"/>
  <c r="GR262" i="24"/>
  <c r="GQ47" i="24"/>
  <c r="FY160" i="24"/>
  <c r="GO30" i="24"/>
  <c r="GO56" i="24"/>
  <c r="GO285" i="24"/>
  <c r="GR278" i="24"/>
  <c r="GR199" i="24"/>
  <c r="GR121" i="24"/>
  <c r="GR104" i="24"/>
  <c r="GR20" i="24"/>
  <c r="FQ165" i="24"/>
  <c r="GP30" i="24"/>
  <c r="GP56" i="24"/>
  <c r="GQ278" i="24"/>
  <c r="GR261" i="24"/>
  <c r="GQ199" i="24"/>
  <c r="GQ20" i="24"/>
  <c r="GK167" i="24"/>
  <c r="GR118" i="24"/>
  <c r="GQ273" i="24"/>
  <c r="GQ30" i="24"/>
  <c r="GK168" i="24"/>
  <c r="GK166" i="24"/>
  <c r="GR57" i="24"/>
  <c r="GR42" i="24"/>
  <c r="GR14" i="24"/>
  <c r="GK165" i="24"/>
  <c r="GO38" i="24"/>
  <c r="GO93" i="24"/>
  <c r="GR271" i="24"/>
  <c r="GQ57" i="24"/>
  <c r="GQ14" i="24"/>
  <c r="GK164" i="24"/>
  <c r="GO23" i="24"/>
  <c r="GO27" i="24"/>
  <c r="GO33" i="24"/>
  <c r="GP38" i="24"/>
  <c r="GO54" i="24"/>
  <c r="GP93" i="24"/>
  <c r="GW121" i="24"/>
  <c r="GO273" i="24"/>
  <c r="GO278" i="24"/>
  <c r="GQ271" i="24"/>
  <c r="GR13" i="24"/>
  <c r="GQ55" i="24"/>
  <c r="GQ155" i="24"/>
  <c r="FT160" i="24"/>
  <c r="GR30" i="24"/>
  <c r="GP23" i="24"/>
  <c r="GP27" i="24"/>
  <c r="GP33" i="24"/>
  <c r="GP273" i="24"/>
  <c r="GP278" i="24"/>
  <c r="GQ284" i="24"/>
  <c r="GR95" i="24"/>
  <c r="GR40" i="24"/>
  <c r="GR27" i="24"/>
  <c r="GQ13" i="24"/>
  <c r="GW285" i="24"/>
  <c r="GQ285" i="24"/>
  <c r="GR285" i="24"/>
  <c r="GD161" i="24"/>
  <c r="GK161" i="24"/>
  <c r="FS167" i="24"/>
  <c r="FR167" i="24"/>
  <c r="FQ167" i="24"/>
  <c r="GQ118" i="24"/>
  <c r="GC160" i="24"/>
  <c r="GK160" i="24"/>
  <c r="GD160" i="24"/>
  <c r="GR34" i="24"/>
  <c r="GQ34" i="24"/>
  <c r="GW54" i="24"/>
  <c r="GQ54" i="24"/>
  <c r="GR54" i="24"/>
  <c r="GW122" i="24"/>
  <c r="GR122" i="24"/>
  <c r="GW276" i="24"/>
  <c r="GR276" i="24"/>
  <c r="GQ276" i="24"/>
  <c r="GQ58" i="24"/>
  <c r="GR58" i="24"/>
  <c r="GP101" i="24"/>
  <c r="GO101" i="24"/>
  <c r="GQ101" i="24"/>
  <c r="GO118" i="24"/>
  <c r="GW233" i="24"/>
  <c r="GQ233" i="24"/>
  <c r="GR233" i="24"/>
  <c r="GW266" i="24"/>
  <c r="GQ266" i="24"/>
  <c r="GR266" i="24"/>
  <c r="GO153" i="24"/>
  <c r="GQ153" i="24"/>
  <c r="GR153" i="24"/>
  <c r="FT164" i="24"/>
  <c r="FR164" i="24"/>
  <c r="GW178" i="24"/>
  <c r="GQ178" i="24"/>
  <c r="GQ99" i="24"/>
  <c r="GR99" i="24"/>
  <c r="GQ42" i="24"/>
  <c r="FR168" i="24"/>
  <c r="FQ168" i="24"/>
  <c r="FT159" i="24"/>
  <c r="FY159" i="24"/>
  <c r="FY164" i="24"/>
  <c r="GO16" i="24"/>
  <c r="GQ16" i="24"/>
  <c r="GO42" i="24"/>
  <c r="GO48" i="24"/>
  <c r="FS164" i="24"/>
  <c r="GQ280" i="24"/>
  <c r="GR280" i="24"/>
  <c r="FQ164" i="24"/>
  <c r="GW119" i="24"/>
  <c r="GP119" i="24"/>
  <c r="GO119" i="24"/>
  <c r="GD169" i="24"/>
  <c r="GE169" i="24"/>
  <c r="GK169" i="24"/>
  <c r="FY168" i="24"/>
  <c r="GW26" i="24"/>
  <c r="GQ26" i="24"/>
  <c r="GP42" i="24"/>
  <c r="GW56" i="24"/>
  <c r="GQ56" i="24"/>
  <c r="GR52" i="24"/>
  <c r="GW97" i="24"/>
  <c r="GR97" i="24"/>
  <c r="GQ97" i="24"/>
  <c r="GW270" i="24"/>
  <c r="GP270" i="24"/>
  <c r="GO270" i="24"/>
  <c r="GQ270" i="24"/>
  <c r="GC163" i="24"/>
  <c r="GK163" i="24"/>
  <c r="GW48" i="24"/>
  <c r="GQ48" i="24"/>
  <c r="GR48" i="24"/>
  <c r="GP153" i="24"/>
  <c r="GO178" i="24"/>
  <c r="GR178" i="24"/>
  <c r="GR269" i="24"/>
  <c r="GQ49" i="24"/>
  <c r="GQ269" i="24"/>
  <c r="GR105" i="24"/>
  <c r="GR38" i="24"/>
  <c r="GR18" i="24"/>
  <c r="GK222" i="24"/>
  <c r="GQ38" i="24"/>
  <c r="GQ18" i="24"/>
  <c r="GC222" i="24"/>
  <c r="GO279" i="24"/>
  <c r="GR264" i="24"/>
  <c r="GQ24" i="24"/>
  <c r="GP279" i="24"/>
  <c r="GQ264" i="24"/>
  <c r="GR53" i="24"/>
  <c r="GR33" i="24"/>
  <c r="GR23" i="24"/>
  <c r="GQ15" i="24"/>
  <c r="GR24" i="24"/>
  <c r="GR284" i="24"/>
  <c r="GR273" i="24"/>
  <c r="GQ53" i="24"/>
  <c r="GQ33" i="24"/>
  <c r="GQ23" i="24"/>
  <c r="GR116" i="24"/>
  <c r="GQ116" i="24"/>
  <c r="GP274" i="24"/>
  <c r="GR274" i="24"/>
  <c r="GQ274" i="24"/>
  <c r="GW280" i="24"/>
  <c r="GQ122" i="24"/>
  <c r="GO122" i="24"/>
  <c r="GP122" i="24"/>
  <c r="GR77" i="24"/>
  <c r="GQ77" i="24"/>
  <c r="GR12" i="24"/>
  <c r="GP11" i="24"/>
  <c r="GR11" i="24"/>
  <c r="GO18" i="24"/>
  <c r="GO55" i="24"/>
  <c r="GP261" i="24"/>
  <c r="GW284" i="24"/>
  <c r="GW55" i="24"/>
  <c r="GW22" i="24"/>
  <c r="GW153" i="24"/>
  <c r="GP18" i="24"/>
  <c r="GP55" i="24"/>
  <c r="GO233" i="24"/>
  <c r="GO284" i="24"/>
  <c r="GP233" i="24"/>
  <c r="GW105" i="24"/>
  <c r="GP105" i="24"/>
  <c r="GO105" i="24"/>
  <c r="GP262" i="24"/>
  <c r="GO262" i="24"/>
  <c r="GW262" i="24"/>
  <c r="GP281" i="24"/>
  <c r="GO281" i="24"/>
  <c r="GW281" i="24"/>
  <c r="GW52" i="24"/>
  <c r="GP52" i="24"/>
  <c r="GO52" i="24"/>
  <c r="GO36" i="24"/>
  <c r="GW36" i="24"/>
  <c r="GP99" i="24"/>
  <c r="GO99" i="24"/>
  <c r="GW99" i="24"/>
  <c r="GO11" i="24"/>
  <c r="GW11" i="24"/>
  <c r="GW12" i="24"/>
  <c r="GP12" i="24"/>
  <c r="GO12" i="24"/>
  <c r="GO104" i="24"/>
  <c r="GW104" i="24"/>
  <c r="GO58" i="24"/>
  <c r="GW58" i="24"/>
  <c r="GO77" i="24"/>
  <c r="GP77" i="24"/>
  <c r="GP156" i="24"/>
  <c r="GO156" i="24"/>
  <c r="GW156" i="24"/>
  <c r="GO266" i="24"/>
  <c r="GW16" i="24"/>
  <c r="GW34" i="24"/>
  <c r="GP34" i="24"/>
  <c r="GO34" i="24"/>
  <c r="GO116" i="24"/>
  <c r="GP266" i="24"/>
  <c r="GO117" i="24"/>
  <c r="GO280" i="24"/>
  <c r="GO49" i="24"/>
  <c r="GP117" i="24"/>
  <c r="GO128" i="24"/>
  <c r="GO261" i="24"/>
  <c r="GO264" i="24"/>
  <c r="GO271" i="24"/>
  <c r="GO274" i="24"/>
  <c r="GP280" i="24"/>
  <c r="FT162" i="24"/>
  <c r="FQ166" i="24"/>
  <c r="FS168" i="24"/>
  <c r="FT165" i="24"/>
  <c r="FS165" i="24"/>
  <c r="FS162" i="24"/>
  <c r="FT168" i="24"/>
  <c r="FT161" i="24"/>
  <c r="FS161" i="24"/>
  <c r="FR166" i="24"/>
  <c r="FR162" i="24"/>
  <c r="FT167" i="24"/>
  <c r="FT166" i="24"/>
  <c r="FS166" i="24"/>
  <c r="FQ162" i="24"/>
  <c r="GE161" i="24"/>
  <c r="GC161" i="24"/>
  <c r="GE160" i="24"/>
  <c r="GD168" i="24"/>
  <c r="GD163" i="24"/>
  <c r="GD167" i="24"/>
  <c r="R22" i="12"/>
  <c r="S22" i="12"/>
  <c r="U22" i="12"/>
  <c r="B22" i="12"/>
  <c r="V22" i="12"/>
  <c r="R30" i="12"/>
  <c r="C22" i="12"/>
  <c r="W22" i="12"/>
  <c r="S30" i="12"/>
  <c r="D22" i="12"/>
  <c r="X22" i="12"/>
  <c r="T30" i="12"/>
  <c r="E22" i="12"/>
  <c r="Y22" i="12"/>
  <c r="U30" i="12"/>
  <c r="F22" i="12"/>
  <c r="D24" i="12"/>
  <c r="X24" i="12"/>
  <c r="V30" i="12"/>
  <c r="R2" i="12"/>
  <c r="G22" i="12"/>
  <c r="AA22" i="12"/>
  <c r="E24" i="12"/>
  <c r="W30" i="12"/>
  <c r="S2" i="12"/>
  <c r="H22" i="12"/>
  <c r="AB22" i="12"/>
  <c r="F24" i="12"/>
  <c r="X30" i="12"/>
  <c r="AC22" i="12"/>
  <c r="G24" i="12"/>
  <c r="Y30" i="12"/>
  <c r="U2" i="12"/>
  <c r="H24" i="12"/>
  <c r="AB24" i="12"/>
  <c r="Z30" i="12"/>
  <c r="AC24" i="12"/>
  <c r="AA30" i="12"/>
  <c r="B2" i="12"/>
  <c r="W2" i="12"/>
  <c r="L22" i="12"/>
  <c r="AF22" i="12"/>
  <c r="J24" i="12"/>
  <c r="AD24" i="12"/>
  <c r="T24" i="12"/>
  <c r="V24" i="12"/>
  <c r="C24" i="12"/>
  <c r="Y24" i="12"/>
  <c r="T2" i="12"/>
  <c r="E30" i="12"/>
  <c r="J22" i="12"/>
  <c r="AD22" i="12"/>
  <c r="F30" i="12"/>
  <c r="AE22" i="12"/>
  <c r="C2" i="12"/>
  <c r="K24" i="12"/>
  <c r="AE24" i="12"/>
  <c r="B24" i="12"/>
  <c r="D30" i="12"/>
  <c r="AA24" i="12"/>
  <c r="K22" i="12"/>
  <c r="N22" i="12"/>
  <c r="L24" i="12"/>
  <c r="Z22" i="12"/>
  <c r="Z24" i="12"/>
  <c r="GJ155" i="24" l="1"/>
  <c r="GI155" i="24"/>
  <c r="GH155" i="24"/>
  <c r="GG155" i="24"/>
  <c r="GG212" i="24"/>
  <c r="GH212" i="24"/>
  <c r="GI212" i="24"/>
  <c r="GJ212" i="24"/>
  <c r="GG195" i="24"/>
  <c r="GH195" i="24"/>
  <c r="GI195" i="24"/>
  <c r="GJ195" i="24"/>
  <c r="GG208" i="24"/>
  <c r="GH208" i="24"/>
  <c r="GI208" i="24"/>
  <c r="GJ208" i="24"/>
  <c r="GG53" i="24"/>
  <c r="GH53" i="24"/>
  <c r="GI53" i="24"/>
  <c r="GJ53" i="24"/>
  <c r="GF53" i="24" s="1"/>
  <c r="GG54" i="24"/>
  <c r="GH54" i="24"/>
  <c r="GI54" i="24"/>
  <c r="GJ54" i="24"/>
  <c r="GF54" i="24" s="1"/>
  <c r="GG55" i="24"/>
  <c r="GH55" i="24"/>
  <c r="GI55" i="24"/>
  <c r="GJ55" i="24"/>
  <c r="GF55" i="24" s="1"/>
  <c r="GG56" i="24"/>
  <c r="GH56" i="24"/>
  <c r="GI56" i="24"/>
  <c r="GJ56" i="24"/>
  <c r="GF56" i="24" s="1"/>
  <c r="GG57" i="24"/>
  <c r="GH57" i="24"/>
  <c r="GI57" i="24"/>
  <c r="GJ57" i="24"/>
  <c r="GF57" i="24" s="1"/>
  <c r="GG58" i="24"/>
  <c r="GH58" i="24"/>
  <c r="GI58" i="24"/>
  <c r="GJ58" i="24"/>
  <c r="GF58" i="24" s="1"/>
  <c r="GG59" i="24"/>
  <c r="GH59" i="24"/>
  <c r="GI59" i="24"/>
  <c r="GJ59" i="24"/>
  <c r="GF59" i="24" s="1"/>
  <c r="GG60" i="24"/>
  <c r="GH60" i="24"/>
  <c r="GI60" i="24"/>
  <c r="GJ60" i="24"/>
  <c r="GF60" i="24" s="1"/>
  <c r="GG61" i="24"/>
  <c r="GH61" i="24"/>
  <c r="GI61" i="24"/>
  <c r="GJ61" i="24"/>
  <c r="GF61" i="24" s="1"/>
  <c r="GG176" i="24"/>
  <c r="GH176" i="24"/>
  <c r="GI176" i="24"/>
  <c r="GJ176" i="24"/>
  <c r="GG13" i="24"/>
  <c r="GH13" i="24"/>
  <c r="GI13" i="24"/>
  <c r="GJ13" i="24"/>
  <c r="GG100" i="24"/>
  <c r="GH100" i="24"/>
  <c r="GI100" i="24"/>
  <c r="GJ100" i="24"/>
  <c r="GG136" i="24"/>
  <c r="GH136" i="24"/>
  <c r="GI136" i="24"/>
  <c r="GJ136" i="24"/>
  <c r="GG193" i="24"/>
  <c r="GH193" i="24"/>
  <c r="GI193" i="24"/>
  <c r="GJ193" i="24"/>
  <c r="GG112" i="24"/>
  <c r="GH112" i="24"/>
  <c r="GI112" i="24"/>
  <c r="GJ112" i="24"/>
  <c r="GG16" i="24"/>
  <c r="GH16" i="24"/>
  <c r="GI16" i="24"/>
  <c r="GJ16" i="24"/>
  <c r="GG79" i="24"/>
  <c r="GH79" i="24"/>
  <c r="GI79" i="24"/>
  <c r="GJ79" i="24"/>
  <c r="GG78" i="24"/>
  <c r="GH78" i="24"/>
  <c r="GI78" i="24"/>
  <c r="GJ78" i="24"/>
  <c r="GJ252" i="24"/>
  <c r="GI252" i="24"/>
  <c r="GH252" i="24"/>
  <c r="GG252" i="24"/>
  <c r="GJ255" i="24"/>
  <c r="GI255" i="24"/>
  <c r="GH255" i="24"/>
  <c r="GG255" i="24"/>
  <c r="GJ182" i="24"/>
  <c r="GI182" i="24"/>
  <c r="GH182" i="24"/>
  <c r="GG182" i="24"/>
  <c r="GJ285" i="24"/>
  <c r="GI285" i="24"/>
  <c r="GH285" i="24"/>
  <c r="GG285" i="24"/>
  <c r="GJ86" i="24"/>
  <c r="GI86" i="24"/>
  <c r="GH86" i="24"/>
  <c r="GG86" i="24"/>
  <c r="GJ128" i="24"/>
  <c r="GI128" i="24"/>
  <c r="GH128" i="24"/>
  <c r="GG128" i="24"/>
  <c r="GG117" i="24"/>
  <c r="GH117" i="24"/>
  <c r="GI117" i="24"/>
  <c r="GJ117" i="24"/>
  <c r="GG270" i="24"/>
  <c r="GH270" i="24"/>
  <c r="GI270" i="24"/>
  <c r="GJ270" i="24"/>
  <c r="GG271" i="24"/>
  <c r="GH271" i="24"/>
  <c r="GI271" i="24"/>
  <c r="GJ271" i="24"/>
  <c r="GG213" i="24"/>
  <c r="GG214" i="24"/>
  <c r="GI214" i="24"/>
  <c r="GH214" i="24"/>
  <c r="GJ214" i="24"/>
  <c r="GG12" i="24"/>
  <c r="GH12" i="24"/>
  <c r="GI12" i="24"/>
  <c r="GJ12" i="24"/>
  <c r="GG14" i="24"/>
  <c r="GH14" i="24"/>
  <c r="GI14" i="24"/>
  <c r="GJ14" i="24"/>
  <c r="GG15" i="24"/>
  <c r="GH15" i="24"/>
  <c r="GI15" i="24"/>
  <c r="GJ15" i="24"/>
  <c r="GG18" i="24"/>
  <c r="GH18" i="24"/>
  <c r="GI18" i="24"/>
  <c r="GJ18" i="24"/>
  <c r="GG20" i="24"/>
  <c r="GH20" i="24"/>
  <c r="GI20" i="24"/>
  <c r="GJ20" i="24"/>
  <c r="GG22" i="24"/>
  <c r="GH22" i="24"/>
  <c r="GI22" i="24"/>
  <c r="GJ22" i="24"/>
  <c r="GG23" i="24"/>
  <c r="GH23" i="24"/>
  <c r="GI23" i="24"/>
  <c r="GJ23" i="24"/>
  <c r="GG24" i="24"/>
  <c r="GH24" i="24"/>
  <c r="GI24" i="24"/>
  <c r="GJ24" i="24"/>
  <c r="GG26" i="24"/>
  <c r="GH26" i="24"/>
  <c r="GI26" i="24"/>
  <c r="GJ26" i="24"/>
  <c r="GG27" i="24"/>
  <c r="GH27" i="24"/>
  <c r="GI27" i="24"/>
  <c r="GJ27" i="24"/>
  <c r="GG30" i="24"/>
  <c r="GH30" i="24"/>
  <c r="GI30" i="24"/>
  <c r="GJ30" i="24"/>
  <c r="GG33" i="24"/>
  <c r="GH33" i="24"/>
  <c r="GI33" i="24"/>
  <c r="GJ33" i="24"/>
  <c r="GG34" i="24"/>
  <c r="GH34" i="24"/>
  <c r="GI34" i="24"/>
  <c r="GJ34" i="24"/>
  <c r="GG36" i="24"/>
  <c r="GH36" i="24"/>
  <c r="GI36" i="24"/>
  <c r="GJ36" i="24"/>
  <c r="GG38" i="24"/>
  <c r="GH38" i="24"/>
  <c r="GI38" i="24"/>
  <c r="GJ38" i="24"/>
  <c r="GG40" i="24"/>
  <c r="GH40" i="24"/>
  <c r="GI40" i="24"/>
  <c r="GJ40" i="24"/>
  <c r="GG42" i="24"/>
  <c r="GH42" i="24"/>
  <c r="GI42" i="24"/>
  <c r="GJ42" i="24"/>
  <c r="GG47" i="24"/>
  <c r="GH47" i="24"/>
  <c r="GI47" i="24"/>
  <c r="GJ47" i="24"/>
  <c r="GG48" i="24"/>
  <c r="GH48" i="24"/>
  <c r="GI48" i="24"/>
  <c r="GJ48" i="24"/>
  <c r="GG49" i="24"/>
  <c r="GH49" i="24"/>
  <c r="GI49" i="24"/>
  <c r="GJ49" i="24"/>
  <c r="GG51" i="24"/>
  <c r="GH51" i="24"/>
  <c r="GI51" i="24"/>
  <c r="GJ51" i="24"/>
  <c r="GG52" i="24"/>
  <c r="GH52" i="24"/>
  <c r="GI52" i="24"/>
  <c r="GJ52" i="24"/>
  <c r="GG66" i="24"/>
  <c r="GH66" i="24"/>
  <c r="GI66" i="24"/>
  <c r="GJ66" i="24"/>
  <c r="GG68" i="24"/>
  <c r="GH68" i="24"/>
  <c r="GI68" i="24"/>
  <c r="GJ68" i="24"/>
  <c r="GG69" i="24"/>
  <c r="GH69" i="24"/>
  <c r="GI69" i="24"/>
  <c r="GJ69" i="24"/>
  <c r="GG70" i="24"/>
  <c r="GH70" i="24"/>
  <c r="GI70" i="24"/>
  <c r="GJ70" i="24"/>
  <c r="GG73" i="24"/>
  <c r="GH73" i="24"/>
  <c r="GI73" i="24"/>
  <c r="GJ73" i="24"/>
  <c r="GG77" i="24"/>
  <c r="GH77" i="24"/>
  <c r="GI77" i="24"/>
  <c r="GJ77" i="24"/>
  <c r="GG84" i="24"/>
  <c r="GH84" i="24"/>
  <c r="GI84" i="24"/>
  <c r="GJ84" i="24"/>
  <c r="GG87" i="24"/>
  <c r="GH87" i="24"/>
  <c r="GI87" i="24"/>
  <c r="GJ87" i="24"/>
  <c r="GG89" i="24"/>
  <c r="GH89" i="24"/>
  <c r="GI89" i="24"/>
  <c r="GJ89" i="24"/>
  <c r="GG93" i="24"/>
  <c r="GH93" i="24"/>
  <c r="GI93" i="24"/>
  <c r="GJ93" i="24"/>
  <c r="GG95" i="24"/>
  <c r="GH95" i="24"/>
  <c r="GI95" i="24"/>
  <c r="GJ95" i="24"/>
  <c r="GG97" i="24"/>
  <c r="GH97" i="24"/>
  <c r="GI97" i="24"/>
  <c r="GJ97" i="24"/>
  <c r="GG101" i="24"/>
  <c r="GH101" i="24"/>
  <c r="GI101" i="24"/>
  <c r="GJ101" i="24"/>
  <c r="GG105" i="24"/>
  <c r="GH105" i="24"/>
  <c r="GI105" i="24"/>
  <c r="GJ105" i="24"/>
  <c r="GG104" i="24"/>
  <c r="GH104" i="24"/>
  <c r="GI104" i="24"/>
  <c r="GJ104" i="24"/>
  <c r="GG107" i="24"/>
  <c r="GH107" i="24"/>
  <c r="GI107" i="24"/>
  <c r="GJ107" i="24"/>
  <c r="GG110" i="24"/>
  <c r="GH110" i="24"/>
  <c r="GI110" i="24"/>
  <c r="GJ110" i="24"/>
  <c r="GG113" i="24"/>
  <c r="GH113" i="24"/>
  <c r="GI113" i="24"/>
  <c r="GJ113" i="24"/>
  <c r="GG114" i="24"/>
  <c r="GH114" i="24"/>
  <c r="GI114" i="24"/>
  <c r="GJ114" i="24"/>
  <c r="GG116" i="24"/>
  <c r="GH116" i="24"/>
  <c r="GI116" i="24"/>
  <c r="GJ116" i="24"/>
  <c r="GG118" i="24"/>
  <c r="GH118" i="24"/>
  <c r="GI118" i="24"/>
  <c r="GJ118" i="24"/>
  <c r="GG119" i="24"/>
  <c r="GH119" i="24"/>
  <c r="GI119" i="24"/>
  <c r="GJ119" i="24"/>
  <c r="GG121" i="24"/>
  <c r="GH121" i="24"/>
  <c r="GI121" i="24"/>
  <c r="GJ121" i="24"/>
  <c r="GG122" i="24"/>
  <c r="GH122" i="24"/>
  <c r="GI122" i="24"/>
  <c r="GJ122" i="24"/>
  <c r="GG126" i="24"/>
  <c r="GH126" i="24"/>
  <c r="GI126" i="24"/>
  <c r="GJ126" i="24"/>
  <c r="GG129" i="24"/>
  <c r="GH129" i="24"/>
  <c r="GI129" i="24"/>
  <c r="GJ129" i="24"/>
  <c r="GG130" i="24"/>
  <c r="GH130" i="24"/>
  <c r="GI130" i="24"/>
  <c r="GJ130" i="24"/>
  <c r="GG132" i="24"/>
  <c r="GH132" i="24"/>
  <c r="GI132" i="24"/>
  <c r="GJ132" i="24"/>
  <c r="GG134" i="24"/>
  <c r="GH134" i="24"/>
  <c r="GI134" i="24"/>
  <c r="GJ134" i="24"/>
  <c r="GG135" i="24"/>
  <c r="GH135" i="24"/>
  <c r="GI135" i="24"/>
  <c r="GJ135" i="24"/>
  <c r="GG142" i="24"/>
  <c r="GH142" i="24"/>
  <c r="GI142" i="24"/>
  <c r="GJ142" i="24"/>
  <c r="GG143" i="24"/>
  <c r="GH143" i="24"/>
  <c r="GI143" i="24"/>
  <c r="GJ143" i="24"/>
  <c r="GG144" i="24"/>
  <c r="GH144" i="24"/>
  <c r="GI144" i="24"/>
  <c r="GJ144" i="24"/>
  <c r="GG145" i="24"/>
  <c r="GH145" i="24"/>
  <c r="GI145" i="24"/>
  <c r="GJ145" i="24"/>
  <c r="GG148" i="24"/>
  <c r="GH148" i="24"/>
  <c r="GI148" i="24"/>
  <c r="GJ148" i="24"/>
  <c r="GG150" i="24"/>
  <c r="GH150" i="24"/>
  <c r="GI150" i="24"/>
  <c r="GJ150" i="24"/>
  <c r="GG151" i="24"/>
  <c r="GH151" i="24"/>
  <c r="GI151" i="24"/>
  <c r="GJ151" i="24"/>
  <c r="GG153" i="24"/>
  <c r="GH153" i="24"/>
  <c r="GI153" i="24"/>
  <c r="GJ153" i="24"/>
  <c r="GG154" i="24"/>
  <c r="GH154" i="24"/>
  <c r="GI154" i="24"/>
  <c r="GJ154" i="24"/>
  <c r="GG156" i="24"/>
  <c r="GH156" i="24"/>
  <c r="GI156" i="24"/>
  <c r="GJ156" i="24"/>
  <c r="GG159" i="24"/>
  <c r="GH159" i="24"/>
  <c r="GI159" i="24"/>
  <c r="GJ159" i="24"/>
  <c r="GE167" i="24"/>
  <c r="GH170" i="24"/>
  <c r="GJ170" i="24"/>
  <c r="GG171" i="24"/>
  <c r="GH171" i="24"/>
  <c r="GJ171" i="24"/>
  <c r="GG173" i="24"/>
  <c r="GH173" i="24"/>
  <c r="GI173" i="24"/>
  <c r="GJ173" i="24"/>
  <c r="GG175" i="24"/>
  <c r="GH175" i="24"/>
  <c r="GI175" i="24"/>
  <c r="GJ175" i="24"/>
  <c r="GG178" i="24"/>
  <c r="GH178" i="24"/>
  <c r="GI178" i="24"/>
  <c r="GJ178" i="24"/>
  <c r="GG179" i="24"/>
  <c r="GH179" i="24"/>
  <c r="GI179" i="24"/>
  <c r="GJ179" i="24"/>
  <c r="GG181" i="24"/>
  <c r="GH181" i="24"/>
  <c r="GI181" i="24"/>
  <c r="GJ181" i="24"/>
  <c r="GG185" i="24"/>
  <c r="GH185" i="24"/>
  <c r="GI185" i="24"/>
  <c r="GJ185" i="24"/>
  <c r="GG192" i="24"/>
  <c r="GH192" i="24"/>
  <c r="GI192" i="24"/>
  <c r="GJ192" i="24"/>
  <c r="GG194" i="24"/>
  <c r="GH194" i="24"/>
  <c r="GI194" i="24"/>
  <c r="GJ194" i="24"/>
  <c r="GG196" i="24"/>
  <c r="GH196" i="24"/>
  <c r="GI196" i="24"/>
  <c r="GJ196" i="24"/>
  <c r="GG197" i="24"/>
  <c r="GH197" i="24"/>
  <c r="GI197" i="24"/>
  <c r="GJ197" i="24"/>
  <c r="GG199" i="24"/>
  <c r="GH199" i="24"/>
  <c r="GI199" i="24"/>
  <c r="GJ199" i="24"/>
  <c r="GG201" i="24"/>
  <c r="GH201" i="24"/>
  <c r="GI201" i="24"/>
  <c r="GJ201" i="24"/>
  <c r="GG207" i="24"/>
  <c r="GH207" i="24"/>
  <c r="GI207" i="24"/>
  <c r="GJ207" i="24"/>
  <c r="GG215" i="24"/>
  <c r="GH215" i="24"/>
  <c r="GI215" i="24"/>
  <c r="GJ215" i="24"/>
  <c r="GH213" i="24"/>
  <c r="GI213" i="24"/>
  <c r="GJ213" i="24"/>
  <c r="GG223" i="24"/>
  <c r="GH223" i="24"/>
  <c r="GI223" i="24"/>
  <c r="GG99" i="24"/>
  <c r="GH99" i="24"/>
  <c r="GI99" i="24"/>
  <c r="GG231" i="24"/>
  <c r="GH231" i="24"/>
  <c r="GI231" i="24"/>
  <c r="GJ231" i="24"/>
  <c r="GG232" i="24"/>
  <c r="GH232" i="24"/>
  <c r="GI232" i="24"/>
  <c r="GJ232" i="24"/>
  <c r="GG233" i="24"/>
  <c r="GH233" i="24"/>
  <c r="GI233" i="24"/>
  <c r="GJ233" i="24"/>
  <c r="GG242" i="24"/>
  <c r="GH242" i="24"/>
  <c r="GI242" i="24"/>
  <c r="GJ242" i="24"/>
  <c r="GG245" i="24"/>
  <c r="GH245" i="24"/>
  <c r="GI245" i="24"/>
  <c r="GJ245" i="24"/>
  <c r="GG249" i="24"/>
  <c r="GH249" i="24"/>
  <c r="GI249" i="24"/>
  <c r="GJ249" i="24"/>
  <c r="GG251" i="24"/>
  <c r="GH251" i="24"/>
  <c r="GI251" i="24"/>
  <c r="GJ251" i="24"/>
  <c r="GG254" i="24"/>
  <c r="GH254" i="24"/>
  <c r="GI254" i="24"/>
  <c r="GJ254" i="24"/>
  <c r="GG259" i="24"/>
  <c r="GH259" i="24"/>
  <c r="GI259" i="24"/>
  <c r="GJ259" i="24"/>
  <c r="GG261" i="24"/>
  <c r="GH261" i="24"/>
  <c r="GI261" i="24"/>
  <c r="GJ261" i="24"/>
  <c r="GG262" i="24"/>
  <c r="GH262" i="24"/>
  <c r="GI262" i="24"/>
  <c r="GJ262" i="24"/>
  <c r="GG264" i="24"/>
  <c r="GH264" i="24"/>
  <c r="GI264" i="24"/>
  <c r="GJ264" i="24"/>
  <c r="GG266" i="24"/>
  <c r="GH266" i="24"/>
  <c r="GI266" i="24"/>
  <c r="GJ266" i="24"/>
  <c r="GG269" i="24"/>
  <c r="GH269" i="24"/>
  <c r="GI269" i="24"/>
  <c r="GJ269" i="24"/>
  <c r="GG273" i="24"/>
  <c r="GH273" i="24"/>
  <c r="GI273" i="24"/>
  <c r="GJ273" i="24"/>
  <c r="GG274" i="24"/>
  <c r="GH274" i="24"/>
  <c r="GI274" i="24"/>
  <c r="GJ274" i="24"/>
  <c r="GG276" i="24"/>
  <c r="GH276" i="24"/>
  <c r="GI276" i="24"/>
  <c r="GJ276" i="24"/>
  <c r="GG278" i="24"/>
  <c r="GH278" i="24"/>
  <c r="GI278" i="24"/>
  <c r="GJ278" i="24"/>
  <c r="GG279" i="24"/>
  <c r="GH279" i="24"/>
  <c r="GI279" i="24"/>
  <c r="GJ279" i="24"/>
  <c r="GG280" i="24"/>
  <c r="GH280" i="24"/>
  <c r="GI280" i="24"/>
  <c r="GJ280" i="24"/>
  <c r="GG281" i="24"/>
  <c r="GH281" i="24"/>
  <c r="GI281" i="24"/>
  <c r="GJ281" i="24"/>
  <c r="GG282" i="24"/>
  <c r="GH282" i="24"/>
  <c r="GI282" i="24"/>
  <c r="GJ282" i="24"/>
  <c r="GG284" i="24"/>
  <c r="GH284" i="24"/>
  <c r="GI284" i="24"/>
  <c r="GJ284" i="24"/>
  <c r="GG11" i="24"/>
  <c r="GC11" i="24" s="1"/>
  <c r="GH11" i="24"/>
  <c r="GI11" i="24"/>
  <c r="GJ11" i="24"/>
  <c r="GD13" i="24" l="1"/>
  <c r="GC13" i="24"/>
  <c r="GD12" i="24"/>
  <c r="GC12" i="24"/>
  <c r="GK14" i="24"/>
  <c r="GC14" i="24"/>
  <c r="GD14" i="24"/>
  <c r="GE14" i="24"/>
  <c r="GE215" i="24"/>
  <c r="GD215" i="24"/>
  <c r="GC215" i="24"/>
  <c r="GD182" i="24"/>
  <c r="GC182" i="24"/>
  <c r="GC150" i="24"/>
  <c r="GD150" i="24"/>
  <c r="GE150" i="24"/>
  <c r="GK107" i="24"/>
  <c r="GE107" i="24"/>
  <c r="GD107" i="24"/>
  <c r="GC107" i="24"/>
  <c r="GD15" i="24"/>
  <c r="GC15" i="24"/>
  <c r="GE264" i="24"/>
  <c r="GD264" i="24"/>
  <c r="GC264" i="24"/>
  <c r="GD156" i="24"/>
  <c r="GC156" i="24"/>
  <c r="GD148" i="24"/>
  <c r="GE148" i="24"/>
  <c r="GC148" i="24"/>
  <c r="GE135" i="24"/>
  <c r="GC135" i="24"/>
  <c r="GD135" i="24"/>
  <c r="GE126" i="24"/>
  <c r="GC126" i="24"/>
  <c r="GD126" i="24"/>
  <c r="GD116" i="24"/>
  <c r="GE116" i="24"/>
  <c r="GC116" i="24"/>
  <c r="GE104" i="24"/>
  <c r="GD104" i="24"/>
  <c r="GC104" i="24"/>
  <c r="GK93" i="24"/>
  <c r="GD93" i="24"/>
  <c r="GE93" i="24"/>
  <c r="GC93" i="24"/>
  <c r="GK73" i="24"/>
  <c r="GD73" i="24"/>
  <c r="GC73" i="24"/>
  <c r="GE73" i="24"/>
  <c r="GD52" i="24"/>
  <c r="GC52" i="24"/>
  <c r="GD42" i="24"/>
  <c r="GC42" i="24"/>
  <c r="GE42" i="24"/>
  <c r="GK33" i="24"/>
  <c r="GD33" i="24"/>
  <c r="GE33" i="24"/>
  <c r="GC33" i="24"/>
  <c r="GK23" i="24"/>
  <c r="GE23" i="24"/>
  <c r="GC23" i="24"/>
  <c r="GD23" i="24"/>
  <c r="GK281" i="24"/>
  <c r="GC281" i="24"/>
  <c r="GE281" i="24"/>
  <c r="GD281" i="24"/>
  <c r="GF274" i="24"/>
  <c r="GE274" i="24"/>
  <c r="GD274" i="24"/>
  <c r="GC274" i="24"/>
  <c r="GE262" i="24"/>
  <c r="GC262" i="24"/>
  <c r="GD262" i="24"/>
  <c r="GD249" i="24"/>
  <c r="GE249" i="24"/>
  <c r="GC249" i="24"/>
  <c r="GK231" i="24"/>
  <c r="GD231" i="24"/>
  <c r="GC231" i="24"/>
  <c r="GE231" i="24"/>
  <c r="GD117" i="24"/>
  <c r="GC117" i="24"/>
  <c r="GC112" i="24"/>
  <c r="GD112" i="24"/>
  <c r="GC176" i="24"/>
  <c r="GD176" i="24"/>
  <c r="GK57" i="24"/>
  <c r="GE57" i="24"/>
  <c r="GD57" i="24"/>
  <c r="GC57" i="24"/>
  <c r="GD208" i="24"/>
  <c r="GC208" i="24"/>
  <c r="GK179" i="24"/>
  <c r="GC179" i="24"/>
  <c r="GE179" i="24"/>
  <c r="GD179" i="24"/>
  <c r="GF24" i="24"/>
  <c r="GC24" i="24"/>
  <c r="GD24" i="24"/>
  <c r="GD255" i="24"/>
  <c r="GC255" i="24"/>
  <c r="GD128" i="24"/>
  <c r="GC128" i="24"/>
  <c r="GK40" i="24"/>
  <c r="GC40" i="24"/>
  <c r="GD40" i="24"/>
  <c r="GE40" i="24"/>
  <c r="GD270" i="24"/>
  <c r="GC270" i="24"/>
  <c r="GD142" i="24"/>
  <c r="GE142" i="24"/>
  <c r="GC142" i="24"/>
  <c r="GK47" i="24"/>
  <c r="GC47" i="24"/>
  <c r="GE47" i="24"/>
  <c r="GD47" i="24"/>
  <c r="GD51" i="24"/>
  <c r="GE51" i="24"/>
  <c r="GC51" i="24"/>
  <c r="GK70" i="24"/>
  <c r="GE70" i="24"/>
  <c r="GC70" i="24"/>
  <c r="GD70" i="24"/>
  <c r="GD159" i="24"/>
  <c r="GC159" i="24"/>
  <c r="GE118" i="24"/>
  <c r="GD118" i="24"/>
  <c r="GC118" i="24"/>
  <c r="GE66" i="24"/>
  <c r="GC66" i="24"/>
  <c r="GD66" i="24"/>
  <c r="GK276" i="24"/>
  <c r="GD276" i="24"/>
  <c r="GC276" i="24"/>
  <c r="GE276" i="24"/>
  <c r="GD192" i="24"/>
  <c r="GC192" i="24"/>
  <c r="GD61" i="24"/>
  <c r="GC61" i="24"/>
  <c r="GE61" i="24"/>
  <c r="GD185" i="24"/>
  <c r="GC185" i="24"/>
  <c r="GE185" i="24"/>
  <c r="GC144" i="24"/>
  <c r="GE144" i="24"/>
  <c r="GD144" i="24"/>
  <c r="GK101" i="24"/>
  <c r="GD101" i="24"/>
  <c r="GC101" i="24"/>
  <c r="GE101" i="24"/>
  <c r="GC27" i="24"/>
  <c r="GD27" i="24"/>
  <c r="GC214" i="24"/>
  <c r="GD214" i="24"/>
  <c r="GD269" i="24"/>
  <c r="GC269" i="24"/>
  <c r="GE269" i="24"/>
  <c r="GK55" i="24"/>
  <c r="GD55" i="24"/>
  <c r="GE55" i="24"/>
  <c r="GC55" i="24"/>
  <c r="GD285" i="24"/>
  <c r="GC285" i="24"/>
  <c r="GC155" i="24"/>
  <c r="GD155" i="24"/>
  <c r="GC129" i="24"/>
  <c r="GE129" i="24"/>
  <c r="GD129" i="24"/>
  <c r="GK95" i="24"/>
  <c r="GD95" i="24"/>
  <c r="GC95" i="24"/>
  <c r="GE95" i="24"/>
  <c r="GK34" i="24"/>
  <c r="GD34" i="24"/>
  <c r="GC34" i="24"/>
  <c r="GE34" i="24"/>
  <c r="GK232" i="24"/>
  <c r="GD232" i="24"/>
  <c r="GC232" i="24"/>
  <c r="GE232" i="24"/>
  <c r="GD53" i="24"/>
  <c r="GC53" i="24"/>
  <c r="GC194" i="24"/>
  <c r="GD194" i="24"/>
  <c r="GK178" i="24"/>
  <c r="GC178" i="24"/>
  <c r="GE178" i="24"/>
  <c r="GD178" i="24"/>
  <c r="GC252" i="24"/>
  <c r="GD252" i="24"/>
  <c r="GC145" i="24"/>
  <c r="GE145" i="24"/>
  <c r="GD145" i="24"/>
  <c r="GC134" i="24"/>
  <c r="GD134" i="24"/>
  <c r="GE134" i="24"/>
  <c r="GE105" i="24"/>
  <c r="GD105" i="24"/>
  <c r="GC105" i="24"/>
  <c r="GK22" i="24"/>
  <c r="GC22" i="24"/>
  <c r="GD22" i="24"/>
  <c r="GE22" i="24"/>
  <c r="GC280" i="24"/>
  <c r="GE280" i="24"/>
  <c r="GD280" i="24"/>
  <c r="GE245" i="24"/>
  <c r="GD245" i="24"/>
  <c r="GC245" i="24"/>
  <c r="GC193" i="24"/>
  <c r="GD193" i="24"/>
  <c r="GK56" i="24"/>
  <c r="GD56" i="24"/>
  <c r="GE56" i="24"/>
  <c r="GC56" i="24"/>
  <c r="GC199" i="24"/>
  <c r="GD199" i="24"/>
  <c r="GE199" i="24"/>
  <c r="GK279" i="24"/>
  <c r="GC279" i="24"/>
  <c r="GE279" i="24"/>
  <c r="GD279" i="24"/>
  <c r="GK259" i="24"/>
  <c r="GC259" i="24"/>
  <c r="GE259" i="24"/>
  <c r="GD259" i="24"/>
  <c r="GD78" i="24"/>
  <c r="GC78" i="24"/>
  <c r="GK60" i="24"/>
  <c r="GD60" i="24"/>
  <c r="GE60" i="24"/>
  <c r="GC60" i="24"/>
  <c r="GC181" i="24"/>
  <c r="GD181" i="24"/>
  <c r="GK282" i="24"/>
  <c r="GC282" i="24"/>
  <c r="GD282" i="24"/>
  <c r="GE282" i="24"/>
  <c r="GD16" i="24"/>
  <c r="GC16" i="24"/>
  <c r="GE207" i="24"/>
  <c r="GD207" i="24"/>
  <c r="GC207" i="24"/>
  <c r="GE175" i="24"/>
  <c r="GC175" i="24"/>
  <c r="GD175" i="24"/>
  <c r="GE261" i="24"/>
  <c r="GC261" i="24"/>
  <c r="GD261" i="24"/>
  <c r="GC223" i="24"/>
  <c r="GE223" i="24"/>
  <c r="GD223" i="24"/>
  <c r="GC153" i="24"/>
  <c r="GE153" i="24"/>
  <c r="GD153" i="24"/>
  <c r="GK38" i="24"/>
  <c r="GE38" i="24"/>
  <c r="GC38" i="24"/>
  <c r="GD38" i="24"/>
  <c r="GD171" i="24"/>
  <c r="GE171" i="24"/>
  <c r="GC171" i="24"/>
  <c r="GD136" i="24"/>
  <c r="GC136" i="24"/>
  <c r="GE151" i="24"/>
  <c r="GC151" i="24"/>
  <c r="GD151" i="24"/>
  <c r="GD143" i="24"/>
  <c r="GE143" i="24"/>
  <c r="GC143" i="24"/>
  <c r="GE130" i="24"/>
  <c r="GC130" i="24"/>
  <c r="GD130" i="24"/>
  <c r="GD119" i="24"/>
  <c r="GC119" i="24"/>
  <c r="GE119" i="24"/>
  <c r="GE110" i="24"/>
  <c r="GC110" i="24"/>
  <c r="GD110" i="24"/>
  <c r="GK97" i="24"/>
  <c r="GD97" i="24"/>
  <c r="GC97" i="24"/>
  <c r="GE97" i="24"/>
  <c r="GD84" i="24"/>
  <c r="GC84" i="24"/>
  <c r="GC68" i="24"/>
  <c r="GE68" i="24"/>
  <c r="GD68" i="24"/>
  <c r="GK48" i="24"/>
  <c r="GC48" i="24"/>
  <c r="GE48" i="24"/>
  <c r="GD48" i="24"/>
  <c r="GK36" i="24"/>
  <c r="GD36" i="24"/>
  <c r="GC36" i="24"/>
  <c r="GE36" i="24"/>
  <c r="GC26" i="24"/>
  <c r="GD26" i="24"/>
  <c r="GK18" i="24"/>
  <c r="GE18" i="24"/>
  <c r="GD18" i="24"/>
  <c r="GC18" i="24"/>
  <c r="GC196" i="24"/>
  <c r="GD196" i="24"/>
  <c r="GD77" i="24"/>
  <c r="GE77" i="24"/>
  <c r="GC77" i="24"/>
  <c r="GD251" i="24"/>
  <c r="GE251" i="24"/>
  <c r="GC251" i="24"/>
  <c r="GK58" i="24"/>
  <c r="GD58" i="24"/>
  <c r="GE58" i="24"/>
  <c r="GC58" i="24"/>
  <c r="GK201" i="24"/>
  <c r="GC201" i="24"/>
  <c r="GE201" i="24"/>
  <c r="GD201" i="24"/>
  <c r="GE99" i="24"/>
  <c r="GD99" i="24"/>
  <c r="GC99" i="24"/>
  <c r="GC154" i="24"/>
  <c r="GE154" i="24"/>
  <c r="GD154" i="24"/>
  <c r="GD122" i="24"/>
  <c r="GE122" i="24"/>
  <c r="GC122" i="24"/>
  <c r="GE114" i="24"/>
  <c r="GD114" i="24"/>
  <c r="GC114" i="24"/>
  <c r="GK89" i="24"/>
  <c r="GC89" i="24"/>
  <c r="GE89" i="24"/>
  <c r="GD89" i="24"/>
  <c r="GK30" i="24"/>
  <c r="GE30" i="24"/>
  <c r="GD30" i="24"/>
  <c r="GC30" i="24"/>
  <c r="GE273" i="24"/>
  <c r="GD273" i="24"/>
  <c r="GC273" i="24"/>
  <c r="GC195" i="24"/>
  <c r="GD195" i="24"/>
  <c r="GC173" i="24"/>
  <c r="GD173" i="24"/>
  <c r="GE173" i="24"/>
  <c r="GC86" i="24"/>
  <c r="GD86" i="24"/>
  <c r="GC132" i="24"/>
  <c r="GD132" i="24"/>
  <c r="GE132" i="24"/>
  <c r="GD121" i="24"/>
  <c r="GC121" i="24"/>
  <c r="GE121" i="24"/>
  <c r="GE113" i="24"/>
  <c r="GC113" i="24"/>
  <c r="GD113" i="24"/>
  <c r="GK87" i="24"/>
  <c r="GC87" i="24"/>
  <c r="GE87" i="24"/>
  <c r="GD87" i="24"/>
  <c r="GK69" i="24"/>
  <c r="GE69" i="24"/>
  <c r="GC69" i="24"/>
  <c r="GD69" i="24"/>
  <c r="GK49" i="24"/>
  <c r="GE49" i="24"/>
  <c r="GC49" i="24"/>
  <c r="GD49" i="24"/>
  <c r="GD20" i="24"/>
  <c r="GC20" i="24"/>
  <c r="GE242" i="24"/>
  <c r="GD242" i="24"/>
  <c r="GC242" i="24"/>
  <c r="GC213" i="24"/>
  <c r="GD213" i="24"/>
  <c r="GE213" i="24"/>
  <c r="GC212" i="24"/>
  <c r="GD212" i="24"/>
  <c r="GC197" i="24"/>
  <c r="GE197" i="24"/>
  <c r="GD197" i="24"/>
  <c r="GE284" i="24"/>
  <c r="GC284" i="24"/>
  <c r="GD284" i="24"/>
  <c r="GK278" i="24"/>
  <c r="GC278" i="24"/>
  <c r="GD278" i="24"/>
  <c r="GE278" i="24"/>
  <c r="GE266" i="24"/>
  <c r="GC266" i="24"/>
  <c r="GD266" i="24"/>
  <c r="GD254" i="24"/>
  <c r="GC254" i="24"/>
  <c r="GD233" i="24"/>
  <c r="GC233" i="24"/>
  <c r="GE233" i="24"/>
  <c r="GD271" i="24"/>
  <c r="GC271" i="24"/>
  <c r="GD79" i="24"/>
  <c r="GC79" i="24"/>
  <c r="GD100" i="24"/>
  <c r="GC100" i="24"/>
  <c r="GK59" i="24"/>
  <c r="GE59" i="24"/>
  <c r="GD59" i="24"/>
  <c r="GC59" i="24"/>
  <c r="GK54" i="24"/>
  <c r="GD54" i="24"/>
  <c r="GC54" i="24"/>
  <c r="GE54" i="24"/>
  <c r="GK155" i="24"/>
  <c r="GF214" i="24"/>
  <c r="GF163" i="24"/>
  <c r="GF222" i="24"/>
  <c r="GF208" i="24"/>
  <c r="GK61" i="24"/>
  <c r="GF271" i="24"/>
  <c r="GK53" i="24"/>
  <c r="GK212" i="24"/>
  <c r="GF155" i="24"/>
  <c r="GF212" i="24"/>
  <c r="GF195" i="24"/>
  <c r="GK195" i="24"/>
  <c r="GK208" i="24"/>
  <c r="GF176" i="24"/>
  <c r="GK176" i="24"/>
  <c r="GF13" i="24"/>
  <c r="GK13" i="24"/>
  <c r="GF100" i="24"/>
  <c r="GK100" i="24"/>
  <c r="GF136" i="24"/>
  <c r="GK136" i="24"/>
  <c r="GF193" i="24"/>
  <c r="GK193" i="24"/>
  <c r="GK182" i="24"/>
  <c r="GK252" i="24"/>
  <c r="GF112" i="24"/>
  <c r="GK112" i="24"/>
  <c r="GE27" i="24"/>
  <c r="GK126" i="24"/>
  <c r="GK285" i="24"/>
  <c r="GF233" i="24"/>
  <c r="GK273" i="24"/>
  <c r="GE84" i="24"/>
  <c r="GF182" i="24"/>
  <c r="GK130" i="24"/>
  <c r="GK52" i="24"/>
  <c r="GK255" i="24"/>
  <c r="GK86" i="24"/>
  <c r="GF16" i="24"/>
  <c r="GK16" i="24"/>
  <c r="GK79" i="24"/>
  <c r="GF79" i="24"/>
  <c r="GF78" i="24"/>
  <c r="GK78" i="24"/>
  <c r="GF252" i="24"/>
  <c r="GF255" i="24"/>
  <c r="GK261" i="24"/>
  <c r="GK251" i="24"/>
  <c r="GK145" i="24"/>
  <c r="GK128" i="24"/>
  <c r="GF261" i="24"/>
  <c r="GK181" i="24"/>
  <c r="GK173" i="24"/>
  <c r="GK129" i="24"/>
  <c r="GK271" i="24"/>
  <c r="GK51" i="24"/>
  <c r="GF273" i="24"/>
  <c r="GF285" i="24"/>
  <c r="GF86" i="24"/>
  <c r="GK245" i="24"/>
  <c r="GK274" i="24"/>
  <c r="GE254" i="24"/>
  <c r="GK249" i="24"/>
  <c r="GK151" i="24"/>
  <c r="GF104" i="24"/>
  <c r="GE24" i="24"/>
  <c r="GK215" i="24"/>
  <c r="GK269" i="24"/>
  <c r="GK266" i="24"/>
  <c r="GK264" i="24"/>
  <c r="GK262" i="24"/>
  <c r="GK197" i="24"/>
  <c r="GK175" i="24"/>
  <c r="GK148" i="24"/>
  <c r="GK132" i="24"/>
  <c r="GK214" i="24"/>
  <c r="GK134" i="24"/>
  <c r="GK185" i="24"/>
  <c r="GK171" i="24"/>
  <c r="GK150" i="24"/>
  <c r="GK104" i="24"/>
  <c r="GF20" i="24"/>
  <c r="GF128" i="24"/>
  <c r="GK117" i="24"/>
  <c r="GF117" i="24"/>
  <c r="GK270" i="24"/>
  <c r="GF159" i="24"/>
  <c r="GF156" i="24"/>
  <c r="GE159" i="24"/>
  <c r="GK105" i="24"/>
  <c r="GK223" i="24"/>
  <c r="GK207" i="24"/>
  <c r="GF196" i="24"/>
  <c r="GK153" i="24"/>
  <c r="GK233" i="24"/>
  <c r="GK99" i="24"/>
  <c r="GE196" i="24"/>
  <c r="GE181" i="24"/>
  <c r="GK156" i="24"/>
  <c r="GK154" i="24"/>
  <c r="GK142" i="24"/>
  <c r="GK77" i="24"/>
  <c r="GF42" i="24"/>
  <c r="GK194" i="24"/>
  <c r="GK143" i="24"/>
  <c r="GK144" i="24"/>
  <c r="GK113" i="24"/>
  <c r="GK114" i="24"/>
  <c r="GK66" i="24"/>
  <c r="GK42" i="24"/>
  <c r="GF280" i="24"/>
  <c r="GF242" i="24"/>
  <c r="GK199" i="24"/>
  <c r="GE194" i="24"/>
  <c r="GE156" i="24"/>
  <c r="GK121" i="24"/>
  <c r="GK119" i="24"/>
  <c r="GK118" i="24"/>
  <c r="GK116" i="24"/>
  <c r="GK68" i="24"/>
  <c r="GK24" i="24"/>
  <c r="GE20" i="24"/>
  <c r="GK284" i="24"/>
  <c r="GK254" i="24"/>
  <c r="GK196" i="24"/>
  <c r="GE192" i="24"/>
  <c r="GK159" i="24"/>
  <c r="GK110" i="24"/>
  <c r="GF105" i="24"/>
  <c r="GF27" i="24"/>
  <c r="GK20" i="24"/>
  <c r="GE15" i="24"/>
  <c r="GK280" i="24"/>
  <c r="GK242" i="24"/>
  <c r="GK192" i="24"/>
  <c r="GK135" i="24"/>
  <c r="GF122" i="24"/>
  <c r="GF26" i="24"/>
  <c r="GK27" i="24"/>
  <c r="GE26" i="24"/>
  <c r="GK15" i="24"/>
  <c r="GE12" i="24"/>
  <c r="GF199" i="24"/>
  <c r="GK84" i="24"/>
  <c r="GF68" i="24"/>
  <c r="GK213" i="24"/>
  <c r="GK122" i="24"/>
  <c r="GK26" i="24"/>
  <c r="GK12" i="24"/>
  <c r="GF11" i="24"/>
  <c r="GE11" i="24"/>
  <c r="GD11" i="24"/>
  <c r="GK11" i="24"/>
  <c r="GG33" i="7" l="1"/>
  <c r="GG32" i="7"/>
  <c r="GG30" i="7"/>
  <c r="GG22" i="7"/>
  <c r="GG19" i="7"/>
  <c r="GG15" i="7"/>
  <c r="GG12" i="7"/>
  <c r="GG13" i="7"/>
  <c r="GD33" i="7"/>
  <c r="GD32" i="7"/>
  <c r="GD22" i="7"/>
  <c r="GD19" i="7"/>
  <c r="GD15" i="7"/>
  <c r="GD12" i="7"/>
  <c r="GD13" i="7"/>
  <c r="GG11" i="7"/>
  <c r="GD11" i="7"/>
  <c r="GC30" i="7"/>
  <c r="GD30" i="7" s="1"/>
  <c r="GA8" i="7"/>
  <c r="GA6" i="7"/>
  <c r="GG27" i="5"/>
  <c r="GG26" i="5"/>
  <c r="GG25" i="5"/>
  <c r="GG23" i="5"/>
  <c r="GG19" i="5"/>
  <c r="GG15" i="5"/>
  <c r="GG13" i="5"/>
  <c r="GG12" i="5"/>
  <c r="GG11" i="5"/>
  <c r="GD27" i="5"/>
  <c r="GD25" i="5"/>
  <c r="GD23" i="5"/>
  <c r="GD19" i="5"/>
  <c r="GD15" i="5"/>
  <c r="GD13" i="5"/>
  <c r="GD12" i="5"/>
  <c r="GD11" i="5"/>
  <c r="GC26" i="5"/>
  <c r="GD26" i="5" s="1"/>
  <c r="GA8" i="5"/>
  <c r="GA6" i="5"/>
  <c r="EK107" i="24" l="1"/>
  <c r="EG107" i="24" s="1"/>
  <c r="EL107" i="24"/>
  <c r="EM107" i="24"/>
  <c r="EN107" i="24"/>
  <c r="EP107" i="24"/>
  <c r="EW107" i="24"/>
  <c r="ES107" i="24" s="1"/>
  <c r="EX107" i="24"/>
  <c r="EY107" i="24"/>
  <c r="EZ107" i="24"/>
  <c r="FB107" i="24"/>
  <c r="FI107" i="24"/>
  <c r="FE107" i="24" s="1"/>
  <c r="FJ107" i="24"/>
  <c r="FK107" i="24"/>
  <c r="FL107" i="24"/>
  <c r="FN107" i="24"/>
  <c r="FU107" i="24"/>
  <c r="FY107" i="24" s="1"/>
  <c r="FV107" i="24"/>
  <c r="FW107" i="24"/>
  <c r="FX107" i="24"/>
  <c r="FZ107" i="24"/>
  <c r="FX280" i="24"/>
  <c r="FW280" i="24"/>
  <c r="FV280" i="24"/>
  <c r="FU280" i="24"/>
  <c r="FS280" i="24" s="1"/>
  <c r="FX274" i="24"/>
  <c r="FW274" i="24"/>
  <c r="FV274" i="24"/>
  <c r="FU274" i="24"/>
  <c r="FT274" i="24" s="1"/>
  <c r="FX254" i="24"/>
  <c r="FW254" i="24"/>
  <c r="FV254" i="24"/>
  <c r="FU254" i="24"/>
  <c r="FX251" i="24"/>
  <c r="FW251" i="24"/>
  <c r="FV251" i="24"/>
  <c r="FU251" i="24"/>
  <c r="FX242" i="24"/>
  <c r="FW242" i="24"/>
  <c r="FV242" i="24"/>
  <c r="FU242" i="24"/>
  <c r="FX235" i="24"/>
  <c r="FW235" i="24"/>
  <c r="FV235" i="24"/>
  <c r="FU235" i="24"/>
  <c r="FX233" i="24"/>
  <c r="FW233" i="24"/>
  <c r="FV233" i="24"/>
  <c r="FU233" i="24"/>
  <c r="FX227" i="24"/>
  <c r="FW227" i="24"/>
  <c r="FV227" i="24"/>
  <c r="FU227" i="24"/>
  <c r="FT227" i="24" s="1"/>
  <c r="FX226" i="24"/>
  <c r="FW226" i="24"/>
  <c r="FV226" i="24"/>
  <c r="FU226" i="24"/>
  <c r="FT226" i="24" s="1"/>
  <c r="FX213" i="24"/>
  <c r="FW213" i="24"/>
  <c r="FV213" i="24"/>
  <c r="FU213" i="24"/>
  <c r="FT213" i="24" s="1"/>
  <c r="FX211" i="24"/>
  <c r="FW211" i="24"/>
  <c r="FV211" i="24"/>
  <c r="FU211" i="24"/>
  <c r="FT211" i="24" s="1"/>
  <c r="FX207" i="24"/>
  <c r="FW207" i="24"/>
  <c r="FV207" i="24"/>
  <c r="FU207" i="24"/>
  <c r="FX199" i="24"/>
  <c r="FW199" i="24"/>
  <c r="FV199" i="24"/>
  <c r="FU199" i="24"/>
  <c r="FX194" i="24"/>
  <c r="FW194" i="24"/>
  <c r="FV194" i="24"/>
  <c r="FU194" i="24"/>
  <c r="FX189" i="24"/>
  <c r="FW189" i="24"/>
  <c r="FV189" i="24"/>
  <c r="FU189" i="24"/>
  <c r="FX183" i="24"/>
  <c r="FW183" i="24"/>
  <c r="FV183" i="24"/>
  <c r="FU183" i="24"/>
  <c r="FQ183" i="24" s="1"/>
  <c r="FX181" i="24"/>
  <c r="FW181" i="24"/>
  <c r="FV181" i="24"/>
  <c r="FU181" i="24"/>
  <c r="FT181" i="24" s="1"/>
  <c r="FX175" i="24"/>
  <c r="FW175" i="24"/>
  <c r="FV175" i="24"/>
  <c r="FU175" i="24"/>
  <c r="FT175" i="24" s="1"/>
  <c r="FX156" i="24"/>
  <c r="FW156" i="24"/>
  <c r="FV156" i="24"/>
  <c r="FU156" i="24"/>
  <c r="FT156" i="24" s="1"/>
  <c r="FX135" i="24"/>
  <c r="FW135" i="24"/>
  <c r="FV135" i="24"/>
  <c r="FU135" i="24"/>
  <c r="FX126" i="24"/>
  <c r="FW126" i="24"/>
  <c r="FV126" i="24"/>
  <c r="FU126" i="24"/>
  <c r="FT126" i="24" s="1"/>
  <c r="FX122" i="24"/>
  <c r="FW122" i="24"/>
  <c r="FV122" i="24"/>
  <c r="FU122" i="24"/>
  <c r="FX116" i="24"/>
  <c r="FW116" i="24"/>
  <c r="FV116" i="24"/>
  <c r="FU116" i="24"/>
  <c r="FT116" i="24" s="1"/>
  <c r="FX110" i="24"/>
  <c r="FW110" i="24"/>
  <c r="FV110" i="24"/>
  <c r="FU110" i="24"/>
  <c r="FX103" i="24"/>
  <c r="FW103" i="24"/>
  <c r="FV103" i="24"/>
  <c r="FU103" i="24"/>
  <c r="FT103" i="24" s="1"/>
  <c r="FX105" i="24"/>
  <c r="FW105" i="24"/>
  <c r="FV105" i="24"/>
  <c r="FU105" i="24"/>
  <c r="FX80" i="24"/>
  <c r="FW80" i="24"/>
  <c r="FV80" i="24"/>
  <c r="FU80" i="24"/>
  <c r="FY80" i="24" s="1"/>
  <c r="FX79" i="24"/>
  <c r="FW79" i="24"/>
  <c r="FV79" i="24"/>
  <c r="FU79" i="24"/>
  <c r="FR79" i="24" s="1"/>
  <c r="FX84" i="24"/>
  <c r="FW84" i="24"/>
  <c r="FV84" i="24"/>
  <c r="FU84" i="24"/>
  <c r="FT84" i="24" s="1"/>
  <c r="FX77" i="24"/>
  <c r="FW77" i="24"/>
  <c r="FV77" i="24"/>
  <c r="FU77" i="24"/>
  <c r="FT77" i="24" s="1"/>
  <c r="FX67" i="24"/>
  <c r="FW67" i="24"/>
  <c r="FV67" i="24"/>
  <c r="FU67" i="24"/>
  <c r="FY67" i="24" s="1"/>
  <c r="FX54" i="24"/>
  <c r="FW54" i="24"/>
  <c r="FV54" i="24"/>
  <c r="FU54" i="24"/>
  <c r="FX26" i="24"/>
  <c r="FW26" i="24"/>
  <c r="FV26" i="24"/>
  <c r="FU26" i="24"/>
  <c r="FT26" i="24" s="1"/>
  <c r="FX24" i="24"/>
  <c r="FW24" i="24"/>
  <c r="FV24" i="24"/>
  <c r="FU24" i="24"/>
  <c r="FX20" i="24"/>
  <c r="FW20" i="24"/>
  <c r="FV20" i="24"/>
  <c r="FU20" i="24"/>
  <c r="FY20" i="24" s="1"/>
  <c r="FX15" i="24"/>
  <c r="FW15" i="24"/>
  <c r="FV15" i="24"/>
  <c r="FU15" i="24"/>
  <c r="FX12" i="24"/>
  <c r="FW12" i="24"/>
  <c r="FV12" i="24"/>
  <c r="FU12" i="24"/>
  <c r="FT12" i="24" s="1"/>
  <c r="FX11" i="24"/>
  <c r="FW11" i="24"/>
  <c r="FV11" i="24"/>
  <c r="FU11" i="24"/>
  <c r="FS11" i="24" s="1"/>
  <c r="FY15" i="24" l="1"/>
  <c r="FY24" i="24"/>
  <c r="FY54" i="24"/>
  <c r="FY105" i="24"/>
  <c r="FY110" i="24"/>
  <c r="FY122" i="24"/>
  <c r="FY135" i="24"/>
  <c r="FY194" i="24"/>
  <c r="FS274" i="24"/>
  <c r="FH107" i="24"/>
  <c r="FY207" i="24"/>
  <c r="FY235" i="24"/>
  <c r="FY251" i="24"/>
  <c r="FR274" i="24"/>
  <c r="FG107" i="24"/>
  <c r="FF107" i="24"/>
  <c r="EI107" i="24"/>
  <c r="FS79" i="24"/>
  <c r="FT80" i="24"/>
  <c r="FT280" i="24"/>
  <c r="FR107" i="24"/>
  <c r="FQ107" i="24"/>
  <c r="FY274" i="24"/>
  <c r="FY189" i="24"/>
  <c r="FY199" i="24"/>
  <c r="FY233" i="24"/>
  <c r="FY242" i="24"/>
  <c r="FY254" i="24"/>
  <c r="EV107" i="24"/>
  <c r="FM107" i="24"/>
  <c r="EU107" i="24"/>
  <c r="ET107" i="24"/>
  <c r="EJ107" i="24"/>
  <c r="FA107" i="24"/>
  <c r="EH107" i="24"/>
  <c r="EO107" i="24"/>
  <c r="FQ280" i="24"/>
  <c r="FY280" i="24"/>
  <c r="FR280" i="24"/>
  <c r="FQ274" i="24"/>
  <c r="FS254" i="24"/>
  <c r="FR254" i="24"/>
  <c r="FT254" i="24"/>
  <c r="FQ254" i="24"/>
  <c r="FT251" i="24"/>
  <c r="FR251" i="24"/>
  <c r="FS251" i="24"/>
  <c r="FQ251" i="24"/>
  <c r="FQ242" i="24"/>
  <c r="FR242" i="24"/>
  <c r="FS242" i="24"/>
  <c r="FT242" i="24"/>
  <c r="FR235" i="24"/>
  <c r="FS235" i="24"/>
  <c r="FT235" i="24"/>
  <c r="FQ235" i="24"/>
  <c r="FR233" i="24"/>
  <c r="FS233" i="24"/>
  <c r="FT233" i="24"/>
  <c r="FQ233" i="24"/>
  <c r="FQ227" i="24"/>
  <c r="FY227" i="24"/>
  <c r="FR227" i="24"/>
  <c r="FS227" i="24"/>
  <c r="FY226" i="24"/>
  <c r="FR226" i="24"/>
  <c r="FS226" i="24"/>
  <c r="FQ226" i="24"/>
  <c r="FQ213" i="24"/>
  <c r="FY213" i="24"/>
  <c r="FR213" i="24"/>
  <c r="FS213" i="24"/>
  <c r="FQ211" i="24"/>
  <c r="FR211" i="24"/>
  <c r="FS211" i="24"/>
  <c r="FY211" i="24"/>
  <c r="FR207" i="24"/>
  <c r="FS207" i="24"/>
  <c r="FT207" i="24"/>
  <c r="FQ207" i="24"/>
  <c r="FR199" i="24"/>
  <c r="FS199" i="24"/>
  <c r="FT199" i="24"/>
  <c r="FQ199" i="24"/>
  <c r="FR194" i="24"/>
  <c r="FT194" i="24"/>
  <c r="FS194" i="24"/>
  <c r="FQ194" i="24"/>
  <c r="FR189" i="24"/>
  <c r="FS189" i="24"/>
  <c r="FT189" i="24"/>
  <c r="FQ189" i="24"/>
  <c r="FY183" i="24"/>
  <c r="FR183" i="24"/>
  <c r="FS183" i="24"/>
  <c r="FT183" i="24"/>
  <c r="FQ181" i="24"/>
  <c r="FR181" i="24"/>
  <c r="FS181" i="24"/>
  <c r="FY181" i="24"/>
  <c r="FQ175" i="24"/>
  <c r="FY175" i="24"/>
  <c r="FR175" i="24"/>
  <c r="FS175" i="24"/>
  <c r="FR159" i="24"/>
  <c r="FS159" i="24"/>
  <c r="FQ159" i="24"/>
  <c r="FQ156" i="24"/>
  <c r="FY156" i="24"/>
  <c r="FR156" i="24"/>
  <c r="FS156" i="24"/>
  <c r="FR135" i="24"/>
  <c r="FS135" i="24"/>
  <c r="FT135" i="24"/>
  <c r="FQ135" i="24"/>
  <c r="FQ126" i="24"/>
  <c r="FY126" i="24"/>
  <c r="FR126" i="24"/>
  <c r="FS126" i="24"/>
  <c r="FR122" i="24"/>
  <c r="FS122" i="24"/>
  <c r="FT122" i="24"/>
  <c r="FQ122" i="24"/>
  <c r="FY116" i="24"/>
  <c r="FR116" i="24"/>
  <c r="FS116" i="24"/>
  <c r="FQ116" i="24"/>
  <c r="FR110" i="24"/>
  <c r="FS110" i="24"/>
  <c r="FT110" i="24"/>
  <c r="FQ110" i="24"/>
  <c r="FQ103" i="24"/>
  <c r="FY103" i="24"/>
  <c r="FR103" i="24"/>
  <c r="FS103" i="24"/>
  <c r="FR105" i="24"/>
  <c r="FT105" i="24"/>
  <c r="FS105" i="24"/>
  <c r="FQ105" i="24"/>
  <c r="FQ80" i="24"/>
  <c r="FR80" i="24"/>
  <c r="FQ79" i="24"/>
  <c r="FY79" i="24"/>
  <c r="FR84" i="24"/>
  <c r="FQ84" i="24"/>
  <c r="FS84" i="24"/>
  <c r="FY84" i="24"/>
  <c r="FQ77" i="24"/>
  <c r="FY77" i="24"/>
  <c r="FR77" i="24"/>
  <c r="FS77" i="24"/>
  <c r="FR67" i="24"/>
  <c r="FT67" i="24"/>
  <c r="FS67" i="24"/>
  <c r="FQ67" i="24"/>
  <c r="FR54" i="24"/>
  <c r="FT54" i="24"/>
  <c r="FS54" i="24"/>
  <c r="FQ54" i="24"/>
  <c r="FQ26" i="24"/>
  <c r="FY26" i="24"/>
  <c r="FR26" i="24"/>
  <c r="FS26" i="24"/>
  <c r="FR24" i="24"/>
  <c r="FS24" i="24"/>
  <c r="FT24" i="24"/>
  <c r="FQ24" i="24"/>
  <c r="FR20" i="24"/>
  <c r="FS20" i="24"/>
  <c r="FT20" i="24"/>
  <c r="FQ20" i="24"/>
  <c r="FT15" i="24"/>
  <c r="FR15" i="24"/>
  <c r="FS15" i="24"/>
  <c r="FQ15" i="24"/>
  <c r="FQ12" i="24"/>
  <c r="FY12" i="24"/>
  <c r="FR12" i="24"/>
  <c r="FS12" i="24"/>
  <c r="FT11" i="24"/>
  <c r="FQ11" i="24"/>
  <c r="FY11" i="24"/>
  <c r="FR11" i="24"/>
  <c r="FI271" i="24"/>
  <c r="FF271" i="24" s="1"/>
  <c r="FJ271" i="24"/>
  <c r="FK271" i="24"/>
  <c r="FL271" i="24"/>
  <c r="FI270" i="24"/>
  <c r="FE270" i="24" s="1"/>
  <c r="FJ270" i="24"/>
  <c r="FK270" i="24"/>
  <c r="FL270" i="24"/>
  <c r="FI177" i="24"/>
  <c r="FE177" i="24" s="1"/>
  <c r="FJ177" i="24"/>
  <c r="FK177" i="24"/>
  <c r="FL177" i="24"/>
  <c r="FI239" i="24"/>
  <c r="FE239" i="24" s="1"/>
  <c r="FJ239" i="24"/>
  <c r="FK239" i="24"/>
  <c r="FL239" i="24"/>
  <c r="FI188" i="24"/>
  <c r="FE188" i="24" s="1"/>
  <c r="FJ188" i="24"/>
  <c r="FK188" i="24"/>
  <c r="FL188" i="24"/>
  <c r="FI209" i="24"/>
  <c r="FE209" i="24" s="1"/>
  <c r="FJ209" i="24"/>
  <c r="FK209" i="24"/>
  <c r="FL209" i="24"/>
  <c r="FI56" i="24"/>
  <c r="FE56" i="24" s="1"/>
  <c r="FJ56" i="24"/>
  <c r="FK56" i="24"/>
  <c r="FL56" i="24"/>
  <c r="FI237" i="24"/>
  <c r="FE237" i="24" s="1"/>
  <c r="FJ237" i="24"/>
  <c r="FK237" i="24"/>
  <c r="FL237" i="24"/>
  <c r="FI206" i="24"/>
  <c r="FE206" i="24" s="1"/>
  <c r="FJ206" i="24"/>
  <c r="FK206" i="24"/>
  <c r="FL206" i="24"/>
  <c r="FI184" i="24"/>
  <c r="FJ184" i="24"/>
  <c r="FK184" i="24"/>
  <c r="FL184" i="24"/>
  <c r="FI165" i="24"/>
  <c r="FE165" i="24" s="1"/>
  <c r="FJ165" i="24"/>
  <c r="FK165" i="24"/>
  <c r="FL165" i="24"/>
  <c r="FI166" i="24"/>
  <c r="FE166" i="24" s="1"/>
  <c r="FJ166" i="24"/>
  <c r="FK166" i="24"/>
  <c r="FL166" i="24"/>
  <c r="FI176" i="24"/>
  <c r="FE176" i="24" s="1"/>
  <c r="FJ176" i="24"/>
  <c r="FK176" i="24"/>
  <c r="FL176" i="24"/>
  <c r="FI205" i="24"/>
  <c r="FE205" i="24" s="1"/>
  <c r="FJ205" i="24"/>
  <c r="FK205" i="24"/>
  <c r="FL205" i="24"/>
  <c r="FI204" i="24"/>
  <c r="FE204" i="24" s="1"/>
  <c r="FJ204" i="24"/>
  <c r="FK204" i="24"/>
  <c r="FL204" i="24"/>
  <c r="FI187" i="24"/>
  <c r="FE187" i="24" s="1"/>
  <c r="FJ187" i="24"/>
  <c r="FK187" i="24"/>
  <c r="FL187" i="24"/>
  <c r="FI208" i="24"/>
  <c r="FE208" i="24" s="1"/>
  <c r="FJ208" i="24"/>
  <c r="FK208" i="24"/>
  <c r="FL208" i="24"/>
  <c r="FI51" i="24"/>
  <c r="FE51" i="24" s="1"/>
  <c r="FJ51" i="24"/>
  <c r="FK51" i="24"/>
  <c r="FL51" i="24"/>
  <c r="FI52" i="24"/>
  <c r="FF52" i="24" s="1"/>
  <c r="FJ52" i="24"/>
  <c r="FK52" i="24"/>
  <c r="FL52" i="24"/>
  <c r="FI54" i="24"/>
  <c r="FE54" i="24" s="1"/>
  <c r="FJ54" i="24"/>
  <c r="FK54" i="24"/>
  <c r="FL54" i="24"/>
  <c r="FI55" i="24"/>
  <c r="FE55" i="24" s="1"/>
  <c r="FJ55" i="24"/>
  <c r="FK55" i="24"/>
  <c r="FL55" i="24"/>
  <c r="FI213" i="24"/>
  <c r="FE213" i="24" s="1"/>
  <c r="FJ213" i="24"/>
  <c r="FK213" i="24"/>
  <c r="FL213" i="24"/>
  <c r="FI214" i="24"/>
  <c r="FE214" i="24" s="1"/>
  <c r="FJ214" i="24"/>
  <c r="FK214" i="24"/>
  <c r="FL214" i="24"/>
  <c r="FI218" i="24"/>
  <c r="FE218" i="24" s="1"/>
  <c r="FJ218" i="24"/>
  <c r="FK218" i="24"/>
  <c r="FL218" i="24"/>
  <c r="FI190" i="24"/>
  <c r="FG190" i="24" s="1"/>
  <c r="FJ190" i="24"/>
  <c r="FK190" i="24"/>
  <c r="FL190" i="24"/>
  <c r="FI194" i="24"/>
  <c r="FF194" i="24" s="1"/>
  <c r="FJ194" i="24"/>
  <c r="FK194" i="24"/>
  <c r="FL194" i="24"/>
  <c r="FI195" i="24"/>
  <c r="FE195" i="24" s="1"/>
  <c r="FJ195" i="24"/>
  <c r="FK195" i="24"/>
  <c r="FL195" i="24"/>
  <c r="FI181" i="24"/>
  <c r="FE181" i="24" s="1"/>
  <c r="FJ181" i="24"/>
  <c r="FK181" i="24"/>
  <c r="FL181" i="24"/>
  <c r="FI103" i="24"/>
  <c r="FE103" i="24" s="1"/>
  <c r="FJ103" i="24"/>
  <c r="FK103" i="24"/>
  <c r="FL103" i="24"/>
  <c r="FI79" i="24"/>
  <c r="FE79" i="24" s="1"/>
  <c r="FJ79" i="24"/>
  <c r="FK79" i="24"/>
  <c r="FL79" i="24"/>
  <c r="EW81" i="24"/>
  <c r="ES81" i="24" s="1"/>
  <c r="EX81" i="24"/>
  <c r="EY81" i="24"/>
  <c r="EZ81" i="24"/>
  <c r="FB81" i="24"/>
  <c r="FI81" i="24"/>
  <c r="FE81" i="24" s="1"/>
  <c r="FJ81" i="24"/>
  <c r="FK81" i="24"/>
  <c r="FL81" i="24"/>
  <c r="FL186" i="24"/>
  <c r="FK186" i="24"/>
  <c r="FJ186" i="24"/>
  <c r="FI186" i="24"/>
  <c r="FI203" i="24"/>
  <c r="FE203" i="24" s="1"/>
  <c r="FJ203" i="24"/>
  <c r="FK203" i="24"/>
  <c r="FL203" i="24"/>
  <c r="FI207" i="24"/>
  <c r="FE207" i="24" s="1"/>
  <c r="FJ207" i="24"/>
  <c r="FK207" i="24"/>
  <c r="FL207" i="24"/>
  <c r="FI67" i="24"/>
  <c r="FE67" i="24" s="1"/>
  <c r="FJ67" i="24"/>
  <c r="FK67" i="24"/>
  <c r="FL67" i="24"/>
  <c r="FI12" i="24"/>
  <c r="FE12" i="24" s="1"/>
  <c r="FJ12" i="24"/>
  <c r="FK12" i="24"/>
  <c r="FL12" i="24"/>
  <c r="FI13" i="24"/>
  <c r="FJ13" i="24"/>
  <c r="FK13" i="24"/>
  <c r="FL13" i="24"/>
  <c r="FI14" i="24"/>
  <c r="FJ14" i="24"/>
  <c r="FK14" i="24"/>
  <c r="FL14" i="24"/>
  <c r="FI15" i="24"/>
  <c r="FE15" i="24" s="1"/>
  <c r="FJ15" i="24"/>
  <c r="FK15" i="24"/>
  <c r="FL15" i="24"/>
  <c r="FI16" i="24"/>
  <c r="FE16" i="24" s="1"/>
  <c r="FJ16" i="24"/>
  <c r="FK16" i="24"/>
  <c r="FL16" i="24"/>
  <c r="FI17" i="24"/>
  <c r="FG17" i="24" s="1"/>
  <c r="FJ17" i="24"/>
  <c r="FK17" i="24"/>
  <c r="FL17" i="24"/>
  <c r="FI90" i="24"/>
  <c r="FF90" i="24" s="1"/>
  <c r="FJ90" i="24"/>
  <c r="FK90" i="24"/>
  <c r="FL90" i="24"/>
  <c r="FI91" i="24"/>
  <c r="FH91" i="24" s="1"/>
  <c r="FJ91" i="24"/>
  <c r="FK91" i="24"/>
  <c r="FL91" i="24"/>
  <c r="FI185" i="24"/>
  <c r="FF185" i="24" s="1"/>
  <c r="FJ185" i="24"/>
  <c r="FK185" i="24"/>
  <c r="FL185" i="24"/>
  <c r="FI135" i="24"/>
  <c r="FJ135" i="24"/>
  <c r="FK135" i="24"/>
  <c r="FL135" i="24"/>
  <c r="FI122" i="24"/>
  <c r="FH122" i="24" s="1"/>
  <c r="FJ122" i="24"/>
  <c r="FK122" i="24"/>
  <c r="FL122" i="24"/>
  <c r="FI123" i="24"/>
  <c r="FE123" i="24" s="1"/>
  <c r="FJ123" i="24"/>
  <c r="FK123" i="24"/>
  <c r="FL123" i="24"/>
  <c r="FI124" i="24"/>
  <c r="FE124" i="24" s="1"/>
  <c r="FJ124" i="24"/>
  <c r="FK124" i="24"/>
  <c r="FL124" i="24"/>
  <c r="FI259" i="24"/>
  <c r="FE259" i="24" s="1"/>
  <c r="FJ259" i="24"/>
  <c r="FK259" i="24"/>
  <c r="FL259" i="24"/>
  <c r="FI180" i="24"/>
  <c r="FE180" i="24" s="1"/>
  <c r="FJ180" i="24"/>
  <c r="FK180" i="24"/>
  <c r="FL180" i="24"/>
  <c r="FI254" i="24"/>
  <c r="FH254" i="24" s="1"/>
  <c r="FJ254" i="24"/>
  <c r="FK254" i="24"/>
  <c r="FL254" i="24"/>
  <c r="FI255" i="24"/>
  <c r="FF255" i="24" s="1"/>
  <c r="FJ255" i="24"/>
  <c r="FK255" i="24"/>
  <c r="FL255" i="24"/>
  <c r="FI256" i="24"/>
  <c r="FJ256" i="24"/>
  <c r="FK256" i="24"/>
  <c r="FL256" i="24"/>
  <c r="FI257" i="24"/>
  <c r="FH257" i="24" s="1"/>
  <c r="FJ257" i="24"/>
  <c r="FK257" i="24"/>
  <c r="FL257" i="24"/>
  <c r="FI258" i="24"/>
  <c r="FE258" i="24" s="1"/>
  <c r="FJ258" i="24"/>
  <c r="FK258" i="24"/>
  <c r="FL258" i="24"/>
  <c r="FI77" i="24"/>
  <c r="FE77" i="24" s="1"/>
  <c r="FJ77" i="24"/>
  <c r="FK77" i="24"/>
  <c r="FL77" i="24"/>
  <c r="FI78" i="24"/>
  <c r="FE78" i="24" s="1"/>
  <c r="FJ78" i="24"/>
  <c r="FK78" i="24"/>
  <c r="FL78" i="24"/>
  <c r="FI269" i="24"/>
  <c r="FE269" i="24" s="1"/>
  <c r="FJ269" i="24"/>
  <c r="FK269" i="24"/>
  <c r="FL269" i="24"/>
  <c r="FI280" i="24"/>
  <c r="FH280" i="24" s="1"/>
  <c r="FJ280" i="24"/>
  <c r="FK280" i="24"/>
  <c r="FL280" i="24"/>
  <c r="FI281" i="24"/>
  <c r="FF281" i="24" s="1"/>
  <c r="FJ281" i="24"/>
  <c r="FK281" i="24"/>
  <c r="FL281" i="24"/>
  <c r="FI282" i="24"/>
  <c r="FJ282" i="24"/>
  <c r="FK282" i="24"/>
  <c r="FL282" i="24"/>
  <c r="FI283" i="24"/>
  <c r="FJ283" i="24"/>
  <c r="FK283" i="24"/>
  <c r="FL283" i="24"/>
  <c r="FI116" i="24"/>
  <c r="FE116" i="24" s="1"/>
  <c r="FJ116" i="24"/>
  <c r="FK116" i="24"/>
  <c r="FL116" i="24"/>
  <c r="FI117" i="24"/>
  <c r="FE117" i="24" s="1"/>
  <c r="FJ117" i="24"/>
  <c r="FK117" i="24"/>
  <c r="FL117" i="24"/>
  <c r="FI118" i="24"/>
  <c r="FF118" i="24" s="1"/>
  <c r="FJ118" i="24"/>
  <c r="FK118" i="24"/>
  <c r="FL118" i="24"/>
  <c r="FI119" i="24"/>
  <c r="FF119" i="24" s="1"/>
  <c r="FJ119" i="24"/>
  <c r="FK119" i="24"/>
  <c r="FL119" i="24"/>
  <c r="FI121" i="24"/>
  <c r="FH121" i="24" s="1"/>
  <c r="FJ121" i="24"/>
  <c r="FK121" i="24"/>
  <c r="FL121" i="24"/>
  <c r="FI95" i="24"/>
  <c r="FF95" i="24" s="1"/>
  <c r="FJ95" i="24"/>
  <c r="FK95" i="24"/>
  <c r="FL95" i="24"/>
  <c r="FI96" i="24"/>
  <c r="FJ96" i="24"/>
  <c r="FK96" i="24"/>
  <c r="FL96" i="24"/>
  <c r="FI85" i="24"/>
  <c r="FJ85" i="24"/>
  <c r="FK85" i="24"/>
  <c r="FL85" i="24"/>
  <c r="FI272" i="24"/>
  <c r="FE272" i="24" s="1"/>
  <c r="FJ272" i="24"/>
  <c r="FK272" i="24"/>
  <c r="FL272" i="24"/>
  <c r="FI89" i="24"/>
  <c r="FE89" i="24" s="1"/>
  <c r="FJ89" i="24"/>
  <c r="FK89" i="24"/>
  <c r="FL89" i="24"/>
  <c r="FI87" i="24"/>
  <c r="FE87" i="24" s="1"/>
  <c r="FJ87" i="24"/>
  <c r="FK87" i="24"/>
  <c r="FL87" i="24"/>
  <c r="FI88" i="24"/>
  <c r="FE88" i="24" s="1"/>
  <c r="FJ88" i="24"/>
  <c r="FK88" i="24"/>
  <c r="FL88" i="24"/>
  <c r="FI84" i="24"/>
  <c r="FH84" i="24" s="1"/>
  <c r="FJ84" i="24"/>
  <c r="FK84" i="24"/>
  <c r="FL84" i="24"/>
  <c r="FI221" i="24"/>
  <c r="FG221" i="24" s="1"/>
  <c r="FJ221" i="24"/>
  <c r="FK221" i="24"/>
  <c r="FL221" i="24"/>
  <c r="FI241" i="24"/>
  <c r="FE241" i="24" s="1"/>
  <c r="FJ241" i="24"/>
  <c r="FK241" i="24"/>
  <c r="FL241" i="24"/>
  <c r="FI277" i="24"/>
  <c r="FH277" i="24" s="1"/>
  <c r="FJ277" i="24"/>
  <c r="FK277" i="24"/>
  <c r="FL277" i="24"/>
  <c r="FI97" i="24"/>
  <c r="FE97" i="24" s="1"/>
  <c r="FJ97" i="24"/>
  <c r="FK97" i="24"/>
  <c r="FL97" i="24"/>
  <c r="FI98" i="24"/>
  <c r="FE98" i="24" s="1"/>
  <c r="FJ98" i="24"/>
  <c r="FK98" i="24"/>
  <c r="FL98" i="24"/>
  <c r="FI101" i="24"/>
  <c r="FM101" i="24" s="1"/>
  <c r="FJ101" i="24"/>
  <c r="FK101" i="24"/>
  <c r="FL101" i="24"/>
  <c r="FI102" i="24"/>
  <c r="FE102" i="24" s="1"/>
  <c r="FJ102" i="24"/>
  <c r="FK102" i="24"/>
  <c r="FL102" i="24"/>
  <c r="FI93" i="24"/>
  <c r="FH93" i="24" s="1"/>
  <c r="FJ93" i="24"/>
  <c r="FK93" i="24"/>
  <c r="FL93" i="24"/>
  <c r="FI94" i="24"/>
  <c r="FG94" i="24" s="1"/>
  <c r="FJ94" i="24"/>
  <c r="FK94" i="24"/>
  <c r="FL94" i="24"/>
  <c r="FI92" i="24"/>
  <c r="FJ92" i="24"/>
  <c r="FK92" i="24"/>
  <c r="FL92" i="24"/>
  <c r="FI225" i="24"/>
  <c r="FJ225" i="24"/>
  <c r="FK225" i="24"/>
  <c r="FL225" i="24"/>
  <c r="FI276" i="24"/>
  <c r="FE276" i="24" s="1"/>
  <c r="FJ276" i="24"/>
  <c r="FK276" i="24"/>
  <c r="FL276" i="24"/>
  <c r="FI228" i="24"/>
  <c r="FE228" i="24" s="1"/>
  <c r="FJ228" i="24"/>
  <c r="FK228" i="24"/>
  <c r="FL228" i="24"/>
  <c r="FI229" i="24"/>
  <c r="FM229" i="24" s="1"/>
  <c r="FJ229" i="24"/>
  <c r="FK229" i="24"/>
  <c r="FL229" i="24"/>
  <c r="FI230" i="24"/>
  <c r="FG230" i="24" s="1"/>
  <c r="FJ230" i="24"/>
  <c r="FK230" i="24"/>
  <c r="FL230" i="24"/>
  <c r="FI275" i="24"/>
  <c r="FH275" i="24" s="1"/>
  <c r="FJ275" i="24"/>
  <c r="FK275" i="24"/>
  <c r="FL275" i="24"/>
  <c r="FI59" i="24"/>
  <c r="FG59" i="24" s="1"/>
  <c r="FJ59" i="24"/>
  <c r="FK59" i="24"/>
  <c r="FL59" i="24"/>
  <c r="FI108" i="24"/>
  <c r="FH108" i="24" s="1"/>
  <c r="FJ108" i="24"/>
  <c r="FK108" i="24"/>
  <c r="FL108" i="24"/>
  <c r="FI109" i="24"/>
  <c r="FE109" i="24" s="1"/>
  <c r="FJ109" i="24"/>
  <c r="FK109" i="24"/>
  <c r="FL109" i="24"/>
  <c r="FI105" i="24"/>
  <c r="FE105" i="24" s="1"/>
  <c r="FJ105" i="24"/>
  <c r="FK105" i="24"/>
  <c r="FL105" i="24"/>
  <c r="FI245" i="24"/>
  <c r="FM245" i="24" s="1"/>
  <c r="FJ245" i="24"/>
  <c r="FK245" i="24"/>
  <c r="FL245" i="24"/>
  <c r="FI246" i="24"/>
  <c r="FF246" i="24" s="1"/>
  <c r="FJ246" i="24"/>
  <c r="FK246" i="24"/>
  <c r="FL246" i="24"/>
  <c r="FI247" i="24"/>
  <c r="FH247" i="24" s="1"/>
  <c r="FJ247" i="24"/>
  <c r="FK247" i="24"/>
  <c r="FL247" i="24"/>
  <c r="FI249" i="24"/>
  <c r="FG249" i="24" s="1"/>
  <c r="FJ249" i="24"/>
  <c r="FK249" i="24"/>
  <c r="FL249" i="24"/>
  <c r="FI248" i="24"/>
  <c r="FM248" i="24" s="1"/>
  <c r="FJ248" i="24"/>
  <c r="FK248" i="24"/>
  <c r="FL248" i="24"/>
  <c r="FI65" i="24"/>
  <c r="FH65" i="24" s="1"/>
  <c r="FJ65" i="24"/>
  <c r="FK65" i="24"/>
  <c r="FL65" i="24"/>
  <c r="FI66" i="24"/>
  <c r="FE66" i="24" s="1"/>
  <c r="FJ66" i="24"/>
  <c r="FK66" i="24"/>
  <c r="FL66" i="24"/>
  <c r="FI64" i="24"/>
  <c r="FE64" i="24" s="1"/>
  <c r="FJ64" i="24"/>
  <c r="FK64" i="24"/>
  <c r="FL64" i="24"/>
  <c r="FI62" i="24"/>
  <c r="FM62" i="24" s="1"/>
  <c r="FJ62" i="24"/>
  <c r="FK62" i="24"/>
  <c r="FL62" i="24"/>
  <c r="FI238" i="24"/>
  <c r="FG238" i="24" s="1"/>
  <c r="FJ238" i="24"/>
  <c r="FK238" i="24"/>
  <c r="FL238" i="24"/>
  <c r="FI61" i="24"/>
  <c r="FH61" i="24" s="1"/>
  <c r="FJ61" i="24"/>
  <c r="FK61" i="24"/>
  <c r="FL61" i="24"/>
  <c r="FI232" i="24"/>
  <c r="FG232" i="24" s="1"/>
  <c r="FJ232" i="24"/>
  <c r="FK232" i="24"/>
  <c r="FL232" i="24"/>
  <c r="FI75" i="24"/>
  <c r="FE75" i="24" s="1"/>
  <c r="FJ75" i="24"/>
  <c r="FK75" i="24"/>
  <c r="FL75" i="24"/>
  <c r="FI134" i="24"/>
  <c r="FJ134" i="24"/>
  <c r="FK134" i="24"/>
  <c r="FL134" i="24"/>
  <c r="FI145" i="24"/>
  <c r="FE145" i="24" s="1"/>
  <c r="FJ145" i="24"/>
  <c r="FK145" i="24"/>
  <c r="FL145" i="24"/>
  <c r="FI74" i="24"/>
  <c r="FE74" i="24" s="1"/>
  <c r="FJ74" i="24"/>
  <c r="FK74" i="24"/>
  <c r="FL74" i="24"/>
  <c r="FI114" i="24"/>
  <c r="FM114" i="24" s="1"/>
  <c r="FJ114" i="24"/>
  <c r="FK114" i="24"/>
  <c r="FL114" i="24"/>
  <c r="FI115" i="24"/>
  <c r="FG115" i="24" s="1"/>
  <c r="FJ115" i="24"/>
  <c r="FK115" i="24"/>
  <c r="FL115" i="24"/>
  <c r="FI113" i="24"/>
  <c r="FH113" i="24" s="1"/>
  <c r="FJ113" i="24"/>
  <c r="FK113" i="24"/>
  <c r="FL113" i="24"/>
  <c r="FI144" i="24"/>
  <c r="FJ144" i="24"/>
  <c r="FK144" i="24"/>
  <c r="FL144" i="24"/>
  <c r="FI111" i="24"/>
  <c r="FE111" i="24" s="1"/>
  <c r="FJ111" i="24"/>
  <c r="FK111" i="24"/>
  <c r="FL111" i="24"/>
  <c r="FI83" i="24"/>
  <c r="FH83" i="24" s="1"/>
  <c r="FJ83" i="24"/>
  <c r="FK83" i="24"/>
  <c r="FL83" i="24"/>
  <c r="FI233" i="24"/>
  <c r="FE233" i="24" s="1"/>
  <c r="FJ233" i="24"/>
  <c r="FK233" i="24"/>
  <c r="FL233" i="24"/>
  <c r="FI234" i="24"/>
  <c r="FE234" i="24" s="1"/>
  <c r="FJ234" i="24"/>
  <c r="FK234" i="24"/>
  <c r="FL234" i="24"/>
  <c r="FI132" i="24"/>
  <c r="FF132" i="24" s="1"/>
  <c r="FJ132" i="24"/>
  <c r="FK132" i="24"/>
  <c r="FL132" i="24"/>
  <c r="FI133" i="24"/>
  <c r="FG133" i="24" s="1"/>
  <c r="FJ133" i="24"/>
  <c r="FK133" i="24"/>
  <c r="FL133" i="24"/>
  <c r="FI130" i="24"/>
  <c r="FH130" i="24" s="1"/>
  <c r="FJ130" i="24"/>
  <c r="FK130" i="24"/>
  <c r="FL130" i="24"/>
  <c r="FI128" i="24"/>
  <c r="FG128" i="24" s="1"/>
  <c r="FJ128" i="24"/>
  <c r="FK128" i="24"/>
  <c r="FL128" i="24"/>
  <c r="FI129" i="24"/>
  <c r="FJ129" i="24"/>
  <c r="FK129" i="24"/>
  <c r="FL129" i="24"/>
  <c r="FI131" i="24"/>
  <c r="FH131" i="24" s="1"/>
  <c r="FJ131" i="24"/>
  <c r="FK131" i="24"/>
  <c r="FL131" i="24"/>
  <c r="FI126" i="24"/>
  <c r="FE126" i="24" s="1"/>
  <c r="FJ126" i="24"/>
  <c r="FK126" i="24"/>
  <c r="FL126" i="24"/>
  <c r="FI127" i="24"/>
  <c r="FH127" i="24" s="1"/>
  <c r="FJ127" i="24"/>
  <c r="FK127" i="24"/>
  <c r="FL127" i="24"/>
  <c r="FI50" i="24"/>
  <c r="FE50" i="24" s="1"/>
  <c r="FJ50" i="24"/>
  <c r="FK50" i="24"/>
  <c r="FL50" i="24"/>
  <c r="FI219" i="24"/>
  <c r="FE219" i="24" s="1"/>
  <c r="FJ219" i="24"/>
  <c r="FK219" i="24"/>
  <c r="FL219" i="24"/>
  <c r="FI220" i="24"/>
  <c r="FG220" i="24" s="1"/>
  <c r="FJ220" i="24"/>
  <c r="FK220" i="24"/>
  <c r="FL220" i="24"/>
  <c r="FI235" i="24"/>
  <c r="FE235" i="24" s="1"/>
  <c r="FJ235" i="24"/>
  <c r="FK235" i="24"/>
  <c r="FL235" i="24"/>
  <c r="FI236" i="24"/>
  <c r="FJ236" i="24"/>
  <c r="FK236" i="24"/>
  <c r="FL236" i="24"/>
  <c r="FI23" i="24"/>
  <c r="FJ23" i="24"/>
  <c r="FK23" i="24"/>
  <c r="FL23" i="24"/>
  <c r="FI142" i="24"/>
  <c r="FG142" i="24" s="1"/>
  <c r="FJ142" i="24"/>
  <c r="FK142" i="24"/>
  <c r="FL142" i="24"/>
  <c r="FI143" i="24"/>
  <c r="FG143" i="24" s="1"/>
  <c r="FJ143" i="24"/>
  <c r="FK143" i="24"/>
  <c r="FL143" i="24"/>
  <c r="FI139" i="24"/>
  <c r="FE139" i="24" s="1"/>
  <c r="FJ139" i="24"/>
  <c r="FK139" i="24"/>
  <c r="FL139" i="24"/>
  <c r="FI140" i="24"/>
  <c r="FH140" i="24" s="1"/>
  <c r="FJ140" i="24"/>
  <c r="FK140" i="24"/>
  <c r="FL140" i="24"/>
  <c r="FI137" i="24"/>
  <c r="FG137" i="24" s="1"/>
  <c r="FJ137" i="24"/>
  <c r="FK137" i="24"/>
  <c r="FL137" i="24"/>
  <c r="FI138" i="24"/>
  <c r="FM138" i="24" s="1"/>
  <c r="FJ138" i="24"/>
  <c r="FK138" i="24"/>
  <c r="FL138" i="24"/>
  <c r="FI141" i="24"/>
  <c r="FH141" i="24" s="1"/>
  <c r="FJ141" i="24"/>
  <c r="FK141" i="24"/>
  <c r="FL141" i="24"/>
  <c r="FI154" i="24"/>
  <c r="FH154" i="24" s="1"/>
  <c r="FJ154" i="24"/>
  <c r="FK154" i="24"/>
  <c r="FL154" i="24"/>
  <c r="FI150" i="24"/>
  <c r="FG150" i="24" s="1"/>
  <c r="FJ150" i="24"/>
  <c r="FK150" i="24"/>
  <c r="FL150" i="24"/>
  <c r="FI151" i="24"/>
  <c r="FF151" i="24" s="1"/>
  <c r="FJ151" i="24"/>
  <c r="FK151" i="24"/>
  <c r="FL151" i="24"/>
  <c r="FI201" i="24"/>
  <c r="FG201" i="24" s="1"/>
  <c r="FJ201" i="24"/>
  <c r="FK201" i="24"/>
  <c r="FL201" i="24"/>
  <c r="FI152" i="24"/>
  <c r="FH152" i="24" s="1"/>
  <c r="FJ152" i="24"/>
  <c r="FK152" i="24"/>
  <c r="FL152" i="24"/>
  <c r="FI153" i="24"/>
  <c r="FG153" i="24" s="1"/>
  <c r="FJ153" i="24"/>
  <c r="FK153" i="24"/>
  <c r="FL153" i="24"/>
  <c r="FI148" i="24"/>
  <c r="FM148" i="24" s="1"/>
  <c r="FJ148" i="24"/>
  <c r="FK148" i="24"/>
  <c r="FL148" i="24"/>
  <c r="FI149" i="24"/>
  <c r="FH149" i="24" s="1"/>
  <c r="FJ149" i="24"/>
  <c r="FK149" i="24"/>
  <c r="FL149" i="24"/>
  <c r="FI155" i="24"/>
  <c r="FH155" i="24" s="1"/>
  <c r="FJ155" i="24"/>
  <c r="FK155" i="24"/>
  <c r="FL155" i="24"/>
  <c r="FI158" i="24"/>
  <c r="FF158" i="24" s="1"/>
  <c r="FJ158" i="24"/>
  <c r="FK158" i="24"/>
  <c r="FL158" i="24"/>
  <c r="FI156" i="24"/>
  <c r="FG156" i="24" s="1"/>
  <c r="FJ156" i="24"/>
  <c r="FK156" i="24"/>
  <c r="FL156" i="24"/>
  <c r="FI146" i="24"/>
  <c r="FG146" i="24" s="1"/>
  <c r="FJ146" i="24"/>
  <c r="FK146" i="24"/>
  <c r="FL146" i="24"/>
  <c r="FI147" i="24"/>
  <c r="FH147" i="24" s="1"/>
  <c r="FJ147" i="24"/>
  <c r="FK147" i="24"/>
  <c r="FL147" i="24"/>
  <c r="FI231" i="24"/>
  <c r="FG231" i="24" s="1"/>
  <c r="FJ231" i="24"/>
  <c r="FK231" i="24"/>
  <c r="FL231" i="24"/>
  <c r="FI250" i="24"/>
  <c r="FM250" i="24" s="1"/>
  <c r="FJ250" i="24"/>
  <c r="FK250" i="24"/>
  <c r="FL250" i="24"/>
  <c r="FI274" i="24"/>
  <c r="FH274" i="24" s="1"/>
  <c r="FJ274" i="24"/>
  <c r="FK274" i="24"/>
  <c r="FL274" i="24"/>
  <c r="FI57" i="24"/>
  <c r="FJ57" i="24"/>
  <c r="FK57" i="24"/>
  <c r="FL57" i="24"/>
  <c r="FI58" i="24"/>
  <c r="FG58" i="24" s="1"/>
  <c r="FJ58" i="24"/>
  <c r="FK58" i="24"/>
  <c r="FL58" i="24"/>
  <c r="FI159" i="24"/>
  <c r="FH159" i="24" s="1"/>
  <c r="FJ159" i="24"/>
  <c r="FK159" i="24"/>
  <c r="FL159" i="24"/>
  <c r="FI167" i="24"/>
  <c r="FG167" i="24" s="1"/>
  <c r="FJ167" i="24"/>
  <c r="FK167" i="24"/>
  <c r="FL167" i="24"/>
  <c r="FI169" i="24"/>
  <c r="FM169" i="24" s="1"/>
  <c r="FJ169" i="24"/>
  <c r="FK169" i="24"/>
  <c r="FL169" i="24"/>
  <c r="FI170" i="24"/>
  <c r="FG170" i="24" s="1"/>
  <c r="FJ170" i="24"/>
  <c r="FK170" i="24"/>
  <c r="FL170" i="24"/>
  <c r="FI171" i="24"/>
  <c r="FH171" i="24" s="1"/>
  <c r="FJ171" i="24"/>
  <c r="FK171" i="24"/>
  <c r="FL171" i="24"/>
  <c r="FI172" i="24"/>
  <c r="FF172" i="24" s="1"/>
  <c r="FJ172" i="24"/>
  <c r="FK172" i="24"/>
  <c r="FL172" i="24"/>
  <c r="FI173" i="24"/>
  <c r="FF173" i="24" s="1"/>
  <c r="FJ173" i="24"/>
  <c r="FK173" i="24"/>
  <c r="FL173" i="24"/>
  <c r="FI179" i="24"/>
  <c r="FE179" i="24" s="1"/>
  <c r="FJ179" i="24"/>
  <c r="FK179" i="24"/>
  <c r="FL179" i="24"/>
  <c r="FI161" i="24"/>
  <c r="FF161" i="24" s="1"/>
  <c r="FJ161" i="24"/>
  <c r="FK161" i="24"/>
  <c r="FL161" i="24"/>
  <c r="FI160" i="24"/>
  <c r="FE160" i="24" s="1"/>
  <c r="FJ160" i="24"/>
  <c r="FK160" i="24"/>
  <c r="FL160" i="24"/>
  <c r="FI162" i="24"/>
  <c r="FG162" i="24" s="1"/>
  <c r="FJ162" i="24"/>
  <c r="FK162" i="24"/>
  <c r="FL162" i="24"/>
  <c r="FI164" i="24"/>
  <c r="FF164" i="24" s="1"/>
  <c r="FJ164" i="24"/>
  <c r="FK164" i="24"/>
  <c r="FL164" i="24"/>
  <c r="FI197" i="24"/>
  <c r="FH197" i="24" s="1"/>
  <c r="FJ197" i="24"/>
  <c r="FK197" i="24"/>
  <c r="FL197" i="24"/>
  <c r="FI198" i="24"/>
  <c r="FF198" i="24" s="1"/>
  <c r="FJ198" i="24"/>
  <c r="FK198" i="24"/>
  <c r="FL198" i="24"/>
  <c r="FI215" i="24"/>
  <c r="FF215" i="24" s="1"/>
  <c r="FJ215" i="24"/>
  <c r="FK215" i="24"/>
  <c r="FL215" i="24"/>
  <c r="FI216" i="24"/>
  <c r="FE216" i="24" s="1"/>
  <c r="FJ216" i="24"/>
  <c r="FK216" i="24"/>
  <c r="FL216" i="24"/>
  <c r="FI217" i="24"/>
  <c r="FF217" i="24" s="1"/>
  <c r="FJ217" i="24"/>
  <c r="FK217" i="24"/>
  <c r="FL217" i="24"/>
  <c r="FI251" i="24"/>
  <c r="FE251" i="24" s="1"/>
  <c r="FJ251" i="24"/>
  <c r="FK251" i="24"/>
  <c r="FL251" i="24"/>
  <c r="FI252" i="24"/>
  <c r="FH252" i="24" s="1"/>
  <c r="FJ252" i="24"/>
  <c r="FK252" i="24"/>
  <c r="FL252" i="24"/>
  <c r="FI253" i="24"/>
  <c r="FF253" i="24" s="1"/>
  <c r="FJ253" i="24"/>
  <c r="FK253" i="24"/>
  <c r="FL253" i="24"/>
  <c r="FI223" i="24"/>
  <c r="FH223" i="24" s="1"/>
  <c r="FJ223" i="24"/>
  <c r="FK223" i="24"/>
  <c r="FL223" i="24"/>
  <c r="FI224" i="24"/>
  <c r="FF224" i="24" s="1"/>
  <c r="FJ224" i="24"/>
  <c r="FK224" i="24"/>
  <c r="FL224" i="24"/>
  <c r="FI262" i="24"/>
  <c r="FF262" i="24" s="1"/>
  <c r="FJ262" i="24"/>
  <c r="FK262" i="24"/>
  <c r="FL262" i="24"/>
  <c r="FI263" i="24"/>
  <c r="FE263" i="24" s="1"/>
  <c r="FJ263" i="24"/>
  <c r="FK263" i="24"/>
  <c r="FL263" i="24"/>
  <c r="FI261" i="24"/>
  <c r="FF261" i="24" s="1"/>
  <c r="FJ261" i="24"/>
  <c r="FK261" i="24"/>
  <c r="FL261" i="24"/>
  <c r="FI264" i="24"/>
  <c r="FE264" i="24" s="1"/>
  <c r="FJ264" i="24"/>
  <c r="FK264" i="24"/>
  <c r="FL264" i="24"/>
  <c r="FI265" i="24"/>
  <c r="FG265" i="24" s="1"/>
  <c r="FJ265" i="24"/>
  <c r="FK265" i="24"/>
  <c r="FL265" i="24"/>
  <c r="FI266" i="24"/>
  <c r="FF266" i="24" s="1"/>
  <c r="FJ266" i="24"/>
  <c r="FK266" i="24"/>
  <c r="FL266" i="24"/>
  <c r="FI267" i="24"/>
  <c r="FH267" i="24" s="1"/>
  <c r="FJ267" i="24"/>
  <c r="FK267" i="24"/>
  <c r="FL267" i="24"/>
  <c r="FI268" i="24"/>
  <c r="FF268" i="24" s="1"/>
  <c r="FJ268" i="24"/>
  <c r="FK268" i="24"/>
  <c r="FL268" i="24"/>
  <c r="FI178" i="24"/>
  <c r="FF178" i="24" s="1"/>
  <c r="FJ178" i="24"/>
  <c r="FK178" i="24"/>
  <c r="FL178" i="24"/>
  <c r="FI175" i="24"/>
  <c r="FE175" i="24" s="1"/>
  <c r="FJ175" i="24"/>
  <c r="FK175" i="24"/>
  <c r="FL175" i="24"/>
  <c r="FI174" i="24"/>
  <c r="FF174" i="24" s="1"/>
  <c r="FJ174" i="24"/>
  <c r="FK174" i="24"/>
  <c r="FL174" i="24"/>
  <c r="FI69" i="24"/>
  <c r="FE69" i="24" s="1"/>
  <c r="FJ69" i="24"/>
  <c r="FK69" i="24"/>
  <c r="FL69" i="24"/>
  <c r="FI73" i="24"/>
  <c r="FE73" i="24" s="1"/>
  <c r="FJ73" i="24"/>
  <c r="FK73" i="24"/>
  <c r="FL73" i="24"/>
  <c r="FI70" i="24"/>
  <c r="FF70" i="24" s="1"/>
  <c r="FJ70" i="24"/>
  <c r="FK70" i="24"/>
  <c r="FL70" i="24"/>
  <c r="FI71" i="24"/>
  <c r="FH71" i="24" s="1"/>
  <c r="FJ71" i="24"/>
  <c r="FK71" i="24"/>
  <c r="FL71" i="24"/>
  <c r="FI72" i="24"/>
  <c r="FF72" i="24" s="1"/>
  <c r="FJ72" i="24"/>
  <c r="FK72" i="24"/>
  <c r="FL72" i="24"/>
  <c r="FI60" i="24"/>
  <c r="FF60" i="24" s="1"/>
  <c r="FJ60" i="24"/>
  <c r="FK60" i="24"/>
  <c r="FL60" i="24"/>
  <c r="FI242" i="24"/>
  <c r="FF242" i="24" s="1"/>
  <c r="FJ242" i="24"/>
  <c r="FK242" i="24"/>
  <c r="FL242" i="24"/>
  <c r="FI243" i="24"/>
  <c r="FE243" i="24" s="1"/>
  <c r="FJ243" i="24"/>
  <c r="FK243" i="24"/>
  <c r="FL243" i="24"/>
  <c r="FI210" i="24"/>
  <c r="FF210" i="24" s="1"/>
  <c r="FJ210" i="24"/>
  <c r="FK210" i="24"/>
  <c r="FL210" i="24"/>
  <c r="FI202" i="24"/>
  <c r="FE202" i="24" s="1"/>
  <c r="FJ202" i="24"/>
  <c r="FK202" i="24"/>
  <c r="FL202" i="24"/>
  <c r="FI240" i="24"/>
  <c r="FF240" i="24" s="1"/>
  <c r="FJ240" i="24"/>
  <c r="FK240" i="24"/>
  <c r="FL240" i="24"/>
  <c r="FI49" i="24"/>
  <c r="FH49" i="24" s="1"/>
  <c r="FJ49" i="24"/>
  <c r="FK49" i="24"/>
  <c r="FL49" i="24"/>
  <c r="FI244" i="24"/>
  <c r="FM244" i="24" s="1"/>
  <c r="FJ244" i="24"/>
  <c r="FK244" i="24"/>
  <c r="FL244" i="24"/>
  <c r="FI200" i="24"/>
  <c r="FF200" i="24" s="1"/>
  <c r="FJ200" i="24"/>
  <c r="FK200" i="24"/>
  <c r="FL200" i="24"/>
  <c r="FI284" i="24"/>
  <c r="FE284" i="24" s="1"/>
  <c r="FJ284" i="24"/>
  <c r="FK284" i="24"/>
  <c r="FL284" i="24"/>
  <c r="FI285" i="24"/>
  <c r="FE285" i="24" s="1"/>
  <c r="FJ285" i="24"/>
  <c r="FK285" i="24"/>
  <c r="FL285" i="24"/>
  <c r="FI18" i="24"/>
  <c r="FF18" i="24" s="1"/>
  <c r="FJ18" i="24"/>
  <c r="FK18" i="24"/>
  <c r="FL18" i="24"/>
  <c r="FI19" i="24"/>
  <c r="FH19" i="24" s="1"/>
  <c r="FJ19" i="24"/>
  <c r="FK19" i="24"/>
  <c r="FL19" i="24"/>
  <c r="FI278" i="24"/>
  <c r="FF278" i="24" s="1"/>
  <c r="FJ278" i="24"/>
  <c r="FK278" i="24"/>
  <c r="FL278" i="24"/>
  <c r="FI279" i="24"/>
  <c r="FF279" i="24" s="1"/>
  <c r="FJ279" i="24"/>
  <c r="FK279" i="24"/>
  <c r="FL279" i="24"/>
  <c r="FI24" i="24"/>
  <c r="FJ24" i="24"/>
  <c r="FK24" i="24"/>
  <c r="FL24" i="24"/>
  <c r="FI25" i="24"/>
  <c r="FF25" i="24" s="1"/>
  <c r="FJ25" i="24"/>
  <c r="FK25" i="24"/>
  <c r="FL25" i="24"/>
  <c r="FI20" i="24"/>
  <c r="FE20" i="24" s="1"/>
  <c r="FJ20" i="24"/>
  <c r="FK20" i="24"/>
  <c r="FL20" i="24"/>
  <c r="FI21" i="24"/>
  <c r="FG21" i="24" s="1"/>
  <c r="FJ21" i="24"/>
  <c r="FK21" i="24"/>
  <c r="FL21" i="24"/>
  <c r="FI27" i="24"/>
  <c r="FF27" i="24" s="1"/>
  <c r="FJ27" i="24"/>
  <c r="FK27" i="24"/>
  <c r="FL27" i="24"/>
  <c r="FI26" i="24"/>
  <c r="FH26" i="24" s="1"/>
  <c r="FJ26" i="24"/>
  <c r="FK26" i="24"/>
  <c r="FL26" i="24"/>
  <c r="FI22" i="24"/>
  <c r="FF22" i="24" s="1"/>
  <c r="FJ22" i="24"/>
  <c r="FK22" i="24"/>
  <c r="FL22" i="24"/>
  <c r="FI30" i="24"/>
  <c r="FF30" i="24" s="1"/>
  <c r="FJ30" i="24"/>
  <c r="FK30" i="24"/>
  <c r="FL30" i="24"/>
  <c r="FI34" i="24"/>
  <c r="FE34" i="24" s="1"/>
  <c r="FJ34" i="24"/>
  <c r="FK34" i="24"/>
  <c r="FL34" i="24"/>
  <c r="FI35" i="24"/>
  <c r="FF35" i="24" s="1"/>
  <c r="FJ35" i="24"/>
  <c r="FK35" i="24"/>
  <c r="FL35" i="24"/>
  <c r="FI33" i="24"/>
  <c r="FE33" i="24" s="1"/>
  <c r="FJ33" i="24"/>
  <c r="FK33" i="24"/>
  <c r="FL33" i="24"/>
  <c r="FI36" i="24"/>
  <c r="FE36" i="24" s="1"/>
  <c r="FJ36" i="24"/>
  <c r="FK36" i="24"/>
  <c r="FL36" i="24"/>
  <c r="FI37" i="24"/>
  <c r="FF37" i="24" s="1"/>
  <c r="FJ37" i="24"/>
  <c r="FK37" i="24"/>
  <c r="FL37" i="24"/>
  <c r="FI32" i="24"/>
  <c r="FE32" i="24" s="1"/>
  <c r="FJ32" i="24"/>
  <c r="FK32" i="24"/>
  <c r="FL32" i="24"/>
  <c r="FI38" i="24"/>
  <c r="FF38" i="24" s="1"/>
  <c r="FJ38" i="24"/>
  <c r="FK38" i="24"/>
  <c r="FL38" i="24"/>
  <c r="FI40" i="24"/>
  <c r="FF40" i="24" s="1"/>
  <c r="FJ40" i="24"/>
  <c r="FK40" i="24"/>
  <c r="FL40" i="24"/>
  <c r="FI41" i="24"/>
  <c r="FE41" i="24" s="1"/>
  <c r="FJ41" i="24"/>
  <c r="FK41" i="24"/>
  <c r="FL41" i="24"/>
  <c r="FI47" i="24"/>
  <c r="FF47" i="24" s="1"/>
  <c r="FJ47" i="24"/>
  <c r="FK47" i="24"/>
  <c r="FL47" i="24"/>
  <c r="FI48" i="24"/>
  <c r="FE48" i="24" s="1"/>
  <c r="FJ48" i="24"/>
  <c r="FK48" i="24"/>
  <c r="FL48" i="24"/>
  <c r="FI45" i="24"/>
  <c r="FF45" i="24" s="1"/>
  <c r="FJ45" i="24"/>
  <c r="FK45" i="24"/>
  <c r="FL45" i="24"/>
  <c r="FI44" i="24"/>
  <c r="FH44" i="24" s="1"/>
  <c r="FJ44" i="24"/>
  <c r="FK44" i="24"/>
  <c r="FL44" i="24"/>
  <c r="FI28" i="24"/>
  <c r="FE28" i="24" s="1"/>
  <c r="FJ28" i="24"/>
  <c r="FK28" i="24"/>
  <c r="FL28" i="24"/>
  <c r="FI46" i="24"/>
  <c r="FF46" i="24" s="1"/>
  <c r="FJ46" i="24"/>
  <c r="FK46" i="24"/>
  <c r="FL46" i="24"/>
  <c r="FI43" i="24"/>
  <c r="FH43" i="24" s="1"/>
  <c r="FJ43" i="24"/>
  <c r="FK43" i="24"/>
  <c r="FL43" i="24"/>
  <c r="FI31" i="24"/>
  <c r="FF31" i="24" s="1"/>
  <c r="FJ31" i="24"/>
  <c r="FK31" i="24"/>
  <c r="FL31" i="24"/>
  <c r="FI29" i="24"/>
  <c r="FE29" i="24" s="1"/>
  <c r="FJ29" i="24"/>
  <c r="FK29" i="24"/>
  <c r="FL29" i="24"/>
  <c r="FI82" i="24"/>
  <c r="FE82" i="24" s="1"/>
  <c r="FJ82" i="24"/>
  <c r="FK82" i="24"/>
  <c r="FL82" i="24"/>
  <c r="FI39" i="24"/>
  <c r="FH39" i="24" s="1"/>
  <c r="FJ39" i="24"/>
  <c r="FK39" i="24"/>
  <c r="FL39" i="24"/>
  <c r="EZ220" i="24"/>
  <c r="EY220" i="24"/>
  <c r="EX220" i="24"/>
  <c r="EW220" i="24"/>
  <c r="EV220" i="24" s="1"/>
  <c r="EZ258" i="24"/>
  <c r="EY258" i="24"/>
  <c r="EX258" i="24"/>
  <c r="EW258" i="24"/>
  <c r="EV258" i="24" s="1"/>
  <c r="FF133" i="24" l="1"/>
  <c r="FM281" i="24"/>
  <c r="FG119" i="24"/>
  <c r="FH109" i="24"/>
  <c r="FM24" i="24"/>
  <c r="FG93" i="24"/>
  <c r="FM162" i="24"/>
  <c r="FG61" i="24"/>
  <c r="FF137" i="24"/>
  <c r="FF238" i="24"/>
  <c r="FF221" i="24"/>
  <c r="FF55" i="24"/>
  <c r="FE221" i="24"/>
  <c r="FH259" i="24"/>
  <c r="FH45" i="24"/>
  <c r="FH119" i="24"/>
  <c r="FG259" i="24"/>
  <c r="FM167" i="24"/>
  <c r="FM39" i="24"/>
  <c r="FM176" i="24"/>
  <c r="FF74" i="24"/>
  <c r="FH228" i="24"/>
  <c r="FM55" i="24"/>
  <c r="FF216" i="24"/>
  <c r="FM231" i="24"/>
  <c r="FE194" i="24"/>
  <c r="FE52" i="24"/>
  <c r="FF170" i="24"/>
  <c r="FF93" i="24"/>
  <c r="FH218" i="24"/>
  <c r="FM194" i="24"/>
  <c r="FE146" i="24"/>
  <c r="FH272" i="24"/>
  <c r="FG123" i="24"/>
  <c r="FE190" i="24"/>
  <c r="FH51" i="24"/>
  <c r="FG272" i="24"/>
  <c r="FG180" i="24"/>
  <c r="FM186" i="24"/>
  <c r="FF51" i="24"/>
  <c r="FH46" i="24"/>
  <c r="FE45" i="24"/>
  <c r="FH278" i="24"/>
  <c r="FF142" i="24"/>
  <c r="FE133" i="24"/>
  <c r="FG254" i="24"/>
  <c r="FG186" i="24"/>
  <c r="FH195" i="24"/>
  <c r="FM190" i="24"/>
  <c r="FM52" i="24"/>
  <c r="FH166" i="24"/>
  <c r="FE46" i="24"/>
  <c r="FM37" i="24"/>
  <c r="FM133" i="24"/>
  <c r="FM111" i="24"/>
  <c r="FM95" i="24"/>
  <c r="FF254" i="24"/>
  <c r="FH186" i="24"/>
  <c r="FF195" i="24"/>
  <c r="FM45" i="24"/>
  <c r="FE162" i="24"/>
  <c r="FF231" i="24"/>
  <c r="FG121" i="24"/>
  <c r="FM46" i="24"/>
  <c r="FM22" i="24"/>
  <c r="FG253" i="24"/>
  <c r="FE231" i="24"/>
  <c r="FH74" i="24"/>
  <c r="FA81" i="24"/>
  <c r="FE153" i="24"/>
  <c r="FH98" i="24"/>
  <c r="FE84" i="24"/>
  <c r="FH118" i="24"/>
  <c r="FH190" i="24"/>
  <c r="FH52" i="24"/>
  <c r="FH177" i="24"/>
  <c r="FG174" i="24"/>
  <c r="FE37" i="24"/>
  <c r="FM266" i="24"/>
  <c r="FF201" i="24"/>
  <c r="FH133" i="24"/>
  <c r="FG113" i="24"/>
  <c r="FH238" i="24"/>
  <c r="FM92" i="24"/>
  <c r="FG98" i="24"/>
  <c r="FH87" i="24"/>
  <c r="FE118" i="24"/>
  <c r="FH180" i="24"/>
  <c r="FH123" i="24"/>
  <c r="FF190" i="24"/>
  <c r="FG52" i="24"/>
  <c r="FH165" i="24"/>
  <c r="FF181" i="24"/>
  <c r="FM271" i="24"/>
  <c r="FE271" i="24"/>
  <c r="FH271" i="24"/>
  <c r="FF270" i="24"/>
  <c r="FM270" i="24"/>
  <c r="FM177" i="24"/>
  <c r="FF177" i="24"/>
  <c r="FF239" i="24"/>
  <c r="FH239" i="24"/>
  <c r="FM239" i="24"/>
  <c r="FH188" i="24"/>
  <c r="FF188" i="24"/>
  <c r="FM188" i="24"/>
  <c r="FM209" i="24"/>
  <c r="FH209" i="24"/>
  <c r="FF209" i="24"/>
  <c r="FM56" i="24"/>
  <c r="FH56" i="24"/>
  <c r="FF56" i="24"/>
  <c r="FH237" i="24"/>
  <c r="FF237" i="24"/>
  <c r="FM237" i="24"/>
  <c r="FH206" i="24"/>
  <c r="FF206" i="24"/>
  <c r="FM206" i="24"/>
  <c r="FH234" i="24"/>
  <c r="FF234" i="24"/>
  <c r="FF184" i="24"/>
  <c r="FM184" i="24"/>
  <c r="FE184" i="24"/>
  <c r="FH184" i="24"/>
  <c r="FG166" i="24"/>
  <c r="FF166" i="24"/>
  <c r="FM166" i="24"/>
  <c r="FF165" i="24"/>
  <c r="FM165" i="24"/>
  <c r="FF176" i="24"/>
  <c r="FH16" i="24"/>
  <c r="FF16" i="24"/>
  <c r="FF205" i="24"/>
  <c r="FM205" i="24"/>
  <c r="FG204" i="24"/>
  <c r="FF204" i="24"/>
  <c r="FM204" i="24"/>
  <c r="FG187" i="24"/>
  <c r="FF187" i="24"/>
  <c r="FM187" i="24"/>
  <c r="FF208" i="24"/>
  <c r="FM208" i="24"/>
  <c r="FG54" i="24"/>
  <c r="FF54" i="24"/>
  <c r="FM54" i="24"/>
  <c r="FG51" i="24"/>
  <c r="FM51" i="24"/>
  <c r="FG218" i="24"/>
  <c r="FH214" i="24"/>
  <c r="FF218" i="24"/>
  <c r="FM218" i="24"/>
  <c r="FF214" i="24"/>
  <c r="FG213" i="24"/>
  <c r="FM214" i="24"/>
  <c r="FF213" i="24"/>
  <c r="FM213" i="24"/>
  <c r="FG194" i="24"/>
  <c r="FM195" i="24"/>
  <c r="FE156" i="24"/>
  <c r="FH156" i="24"/>
  <c r="FH181" i="24"/>
  <c r="FG181" i="24"/>
  <c r="FM181" i="24"/>
  <c r="FH103" i="24"/>
  <c r="FG103" i="24"/>
  <c r="FF103" i="24"/>
  <c r="FM103" i="24"/>
  <c r="FM146" i="24"/>
  <c r="FM164" i="24"/>
  <c r="FH79" i="24"/>
  <c r="FG79" i="24"/>
  <c r="FF79" i="24"/>
  <c r="FM79" i="24"/>
  <c r="FH81" i="24"/>
  <c r="FG81" i="24"/>
  <c r="FF81" i="24"/>
  <c r="EV81" i="24"/>
  <c r="FM81" i="24"/>
  <c r="ET81" i="24"/>
  <c r="FG15" i="24"/>
  <c r="FF186" i="24"/>
  <c r="FE186" i="24"/>
  <c r="FG207" i="24"/>
  <c r="FH203" i="24"/>
  <c r="FF207" i="24"/>
  <c r="FG203" i="24"/>
  <c r="FM207" i="24"/>
  <c r="FF203" i="24"/>
  <c r="FM203" i="24"/>
  <c r="FE246" i="24"/>
  <c r="FH117" i="24"/>
  <c r="FH124" i="24"/>
  <c r="FG47" i="24"/>
  <c r="FM18" i="24"/>
  <c r="FH73" i="24"/>
  <c r="FM147" i="24"/>
  <c r="FE152" i="24"/>
  <c r="FF143" i="24"/>
  <c r="FG126" i="24"/>
  <c r="FE130" i="24"/>
  <c r="FH115" i="24"/>
  <c r="FF105" i="24"/>
  <c r="FG275" i="24"/>
  <c r="FF230" i="24"/>
  <c r="FG102" i="24"/>
  <c r="FH89" i="24"/>
  <c r="FG124" i="24"/>
  <c r="FG91" i="24"/>
  <c r="FG90" i="24"/>
  <c r="FF17" i="24"/>
  <c r="FE217" i="24"/>
  <c r="FG130" i="24"/>
  <c r="FE39" i="24"/>
  <c r="FE38" i="24"/>
  <c r="FG36" i="24"/>
  <c r="FE22" i="24"/>
  <c r="FG266" i="24"/>
  <c r="FF167" i="24"/>
  <c r="FF126" i="24"/>
  <c r="FF115" i="24"/>
  <c r="FE275" i="24"/>
  <c r="FE230" i="24"/>
  <c r="FG89" i="24"/>
  <c r="FF91" i="24"/>
  <c r="FE90" i="24"/>
  <c r="FE17" i="24"/>
  <c r="FG60" i="24"/>
  <c r="FE159" i="24"/>
  <c r="FH143" i="24"/>
  <c r="FG44" i="24"/>
  <c r="FG38" i="24"/>
  <c r="FM38" i="24"/>
  <c r="FF36" i="24"/>
  <c r="FE167" i="24"/>
  <c r="FM130" i="24"/>
  <c r="FM246" i="24"/>
  <c r="FM230" i="24"/>
  <c r="FM90" i="24"/>
  <c r="FM17" i="24"/>
  <c r="FH38" i="24"/>
  <c r="FH268" i="24"/>
  <c r="FG152" i="24"/>
  <c r="FH230" i="24"/>
  <c r="FH102" i="24"/>
  <c r="FH90" i="24"/>
  <c r="FH17" i="24"/>
  <c r="FM44" i="24"/>
  <c r="FG37" i="24"/>
  <c r="FG30" i="24"/>
  <c r="FE278" i="24"/>
  <c r="FF162" i="24"/>
  <c r="FF146" i="24"/>
  <c r="FF156" i="24"/>
  <c r="FG151" i="24"/>
  <c r="FE113" i="24"/>
  <c r="FG74" i="24"/>
  <c r="FE61" i="24"/>
  <c r="FE238" i="24"/>
  <c r="FM275" i="24"/>
  <c r="FG228" i="24"/>
  <c r="FF98" i="24"/>
  <c r="FH88" i="24"/>
  <c r="FG87" i="24"/>
  <c r="FF121" i="24"/>
  <c r="FE119" i="24"/>
  <c r="FE254" i="24"/>
  <c r="FF180" i="24"/>
  <c r="FM91" i="24"/>
  <c r="FM238" i="24"/>
  <c r="FG64" i="24"/>
  <c r="FF228" i="24"/>
  <c r="FG84" i="24"/>
  <c r="FG88" i="24"/>
  <c r="FM119" i="24"/>
  <c r="FM118" i="24"/>
  <c r="FH116" i="24"/>
  <c r="FM254" i="24"/>
  <c r="FM180" i="24"/>
  <c r="FG46" i="24"/>
  <c r="FM174" i="24"/>
  <c r="FF171" i="24"/>
  <c r="FE147" i="24"/>
  <c r="FM156" i="24"/>
  <c r="FG155" i="24"/>
  <c r="FH201" i="24"/>
  <c r="FH142" i="24"/>
  <c r="FE144" i="24"/>
  <c r="FM61" i="24"/>
  <c r="FM247" i="24"/>
  <c r="FM241" i="24"/>
  <c r="FF84" i="24"/>
  <c r="FF88" i="24"/>
  <c r="FM121" i="24"/>
  <c r="FG116" i="24"/>
  <c r="FG39" i="24"/>
  <c r="FF44" i="24"/>
  <c r="FG45" i="24"/>
  <c r="FE35" i="24"/>
  <c r="FM278" i="24"/>
  <c r="FE266" i="24"/>
  <c r="FF265" i="24"/>
  <c r="FG224" i="24"/>
  <c r="FH217" i="24"/>
  <c r="FH198" i="24"/>
  <c r="FH179" i="24"/>
  <c r="FG159" i="24"/>
  <c r="FG147" i="24"/>
  <c r="FH146" i="24"/>
  <c r="FH158" i="24"/>
  <c r="FM152" i="24"/>
  <c r="FM201" i="24"/>
  <c r="FE201" i="24"/>
  <c r="FM137" i="24"/>
  <c r="FM143" i="24"/>
  <c r="FE143" i="24"/>
  <c r="FF128" i="24"/>
  <c r="FF130" i="24"/>
  <c r="FE132" i="24"/>
  <c r="FM113" i="24"/>
  <c r="FM115" i="24"/>
  <c r="FE115" i="24"/>
  <c r="FH145" i="24"/>
  <c r="FF232" i="24"/>
  <c r="FF61" i="24"/>
  <c r="FF62" i="24"/>
  <c r="FF64" i="24"/>
  <c r="FM249" i="24"/>
  <c r="FH105" i="24"/>
  <c r="FG109" i="24"/>
  <c r="FF59" i="24"/>
  <c r="FF275" i="24"/>
  <c r="FF229" i="24"/>
  <c r="FH97" i="24"/>
  <c r="FE95" i="24"/>
  <c r="FE121" i="24"/>
  <c r="FG118" i="24"/>
  <c r="FG117" i="24"/>
  <c r="FE185" i="24"/>
  <c r="FE91" i="24"/>
  <c r="FF39" i="24"/>
  <c r="FF28" i="24"/>
  <c r="FE44" i="24"/>
  <c r="FH36" i="24"/>
  <c r="FM35" i="24"/>
  <c r="FM25" i="24"/>
  <c r="FM210" i="24"/>
  <c r="FM265" i="24"/>
  <c r="FE265" i="24"/>
  <c r="FE224" i="24"/>
  <c r="FG217" i="24"/>
  <c r="FE198" i="24"/>
  <c r="FF159" i="24"/>
  <c r="FF147" i="24"/>
  <c r="FM153" i="24"/>
  <c r="FM235" i="24"/>
  <c r="FE128" i="24"/>
  <c r="FM144" i="24"/>
  <c r="FG145" i="24"/>
  <c r="FE232" i="24"/>
  <c r="FE62" i="24"/>
  <c r="FG105" i="24"/>
  <c r="FE59" i="24"/>
  <c r="FG97" i="24"/>
  <c r="FF117" i="24"/>
  <c r="FF244" i="24"/>
  <c r="FH72" i="24"/>
  <c r="FM224" i="24"/>
  <c r="FM217" i="24"/>
  <c r="FM159" i="24"/>
  <c r="FE250" i="24"/>
  <c r="FH219" i="24"/>
  <c r="FM128" i="24"/>
  <c r="FM132" i="24"/>
  <c r="FM232" i="24"/>
  <c r="FM59" i="24"/>
  <c r="FF94" i="24"/>
  <c r="FF101" i="24"/>
  <c r="FG280" i="24"/>
  <c r="FH269" i="24"/>
  <c r="FH258" i="24"/>
  <c r="FE255" i="24"/>
  <c r="FM185" i="24"/>
  <c r="FG43" i="24"/>
  <c r="FH47" i="24"/>
  <c r="FF32" i="24"/>
  <c r="FM36" i="24"/>
  <c r="FH21" i="24"/>
  <c r="FF19" i="24"/>
  <c r="FH240" i="24"/>
  <c r="FG72" i="24"/>
  <c r="FH174" i="24"/>
  <c r="FF175" i="24"/>
  <c r="FE164" i="24"/>
  <c r="FH58" i="24"/>
  <c r="FG140" i="24"/>
  <c r="FH139" i="24"/>
  <c r="FF220" i="24"/>
  <c r="FH50" i="24"/>
  <c r="FF127" i="24"/>
  <c r="FG247" i="24"/>
  <c r="FH246" i="24"/>
  <c r="FH276" i="24"/>
  <c r="FE94" i="24"/>
  <c r="FE93" i="24"/>
  <c r="FF102" i="24"/>
  <c r="FE101" i="24"/>
  <c r="FM84" i="24"/>
  <c r="FM88" i="24"/>
  <c r="FF87" i="24"/>
  <c r="FF89" i="24"/>
  <c r="FF280" i="24"/>
  <c r="FG269" i="24"/>
  <c r="FH78" i="24"/>
  <c r="FH77" i="24"/>
  <c r="FG258" i="24"/>
  <c r="FF259" i="24"/>
  <c r="FF124" i="24"/>
  <c r="FE72" i="24"/>
  <c r="FF140" i="24"/>
  <c r="FG139" i="24"/>
  <c r="FE220" i="24"/>
  <c r="FF219" i="24"/>
  <c r="FG50" i="24"/>
  <c r="FG233" i="24"/>
  <c r="FH66" i="24"/>
  <c r="FF249" i="24"/>
  <c r="FF247" i="24"/>
  <c r="FG246" i="24"/>
  <c r="FG276" i="24"/>
  <c r="FM93" i="24"/>
  <c r="FM102" i="24"/>
  <c r="FM221" i="24"/>
  <c r="FM87" i="24"/>
  <c r="FE281" i="24"/>
  <c r="FE280" i="24"/>
  <c r="FF269" i="24"/>
  <c r="FG78" i="24"/>
  <c r="FG77" i="24"/>
  <c r="FM259" i="24"/>
  <c r="FE47" i="24"/>
  <c r="FH35" i="24"/>
  <c r="FG278" i="24"/>
  <c r="FH200" i="24"/>
  <c r="FG210" i="24"/>
  <c r="FM72" i="24"/>
  <c r="FE174" i="24"/>
  <c r="FH265" i="24"/>
  <c r="FH263" i="24"/>
  <c r="FF197" i="24"/>
  <c r="FF153" i="24"/>
  <c r="FF152" i="24"/>
  <c r="FE137" i="24"/>
  <c r="FE140" i="24"/>
  <c r="FF139" i="24"/>
  <c r="FM219" i="24"/>
  <c r="FF50" i="24"/>
  <c r="FF144" i="24"/>
  <c r="FF113" i="24"/>
  <c r="FM75" i="24"/>
  <c r="FH64" i="24"/>
  <c r="FG66" i="24"/>
  <c r="FE249" i="24"/>
  <c r="FE247" i="24"/>
  <c r="FM94" i="24"/>
  <c r="FM280" i="24"/>
  <c r="FM269" i="24"/>
  <c r="FF78" i="24"/>
  <c r="FF77" i="24"/>
  <c r="FM255" i="24"/>
  <c r="FM47" i="24"/>
  <c r="FG35" i="24"/>
  <c r="FE25" i="24"/>
  <c r="FE210" i="24"/>
  <c r="FM140" i="24"/>
  <c r="FM139" i="24"/>
  <c r="FM220" i="24"/>
  <c r="FM50" i="24"/>
  <c r="FM78" i="24"/>
  <c r="FH67" i="24"/>
  <c r="FG67" i="24"/>
  <c r="FF67" i="24"/>
  <c r="FM67" i="24"/>
  <c r="FG252" i="24"/>
  <c r="FG161" i="24"/>
  <c r="FE27" i="24"/>
  <c r="FF26" i="24"/>
  <c r="FM21" i="24"/>
  <c r="FH285" i="24"/>
  <c r="FM200" i="24"/>
  <c r="FG240" i="24"/>
  <c r="FH242" i="24"/>
  <c r="FG70" i="24"/>
  <c r="FG73" i="24"/>
  <c r="FG268" i="24"/>
  <c r="FH261" i="24"/>
  <c r="FF263" i="24"/>
  <c r="FE253" i="24"/>
  <c r="FF252" i="24"/>
  <c r="FM198" i="24"/>
  <c r="FE161" i="24"/>
  <c r="FH172" i="24"/>
  <c r="FF21" i="24"/>
  <c r="FH22" i="24"/>
  <c r="FM27" i="24"/>
  <c r="FF24" i="24"/>
  <c r="FG18" i="24"/>
  <c r="FG285" i="24"/>
  <c r="FG49" i="24"/>
  <c r="FE240" i="24"/>
  <c r="FG242" i="24"/>
  <c r="FE70" i="24"/>
  <c r="FF73" i="24"/>
  <c r="FG178" i="24"/>
  <c r="FE268" i="24"/>
  <c r="FG261" i="24"/>
  <c r="FF223" i="24"/>
  <c r="FM252" i="24"/>
  <c r="FE252" i="24"/>
  <c r="FH162" i="24"/>
  <c r="FM161" i="24"/>
  <c r="FG172" i="24"/>
  <c r="FE200" i="24"/>
  <c r="FE21" i="24"/>
  <c r="FG22" i="24"/>
  <c r="FH25" i="24"/>
  <c r="FE18" i="24"/>
  <c r="FF285" i="24"/>
  <c r="FM240" i="24"/>
  <c r="FE242" i="24"/>
  <c r="FF71" i="24"/>
  <c r="FM73" i="24"/>
  <c r="FM268" i="24"/>
  <c r="FE261" i="24"/>
  <c r="FH224" i="24"/>
  <c r="FM253" i="24"/>
  <c r="FH216" i="24"/>
  <c r="FG164" i="24"/>
  <c r="FE172" i="24"/>
  <c r="FM285" i="24"/>
  <c r="FM242" i="24"/>
  <c r="FM70" i="24"/>
  <c r="FM261" i="24"/>
  <c r="FM172" i="24"/>
  <c r="FG27" i="24"/>
  <c r="FG279" i="24"/>
  <c r="FG200" i="24"/>
  <c r="FF202" i="24"/>
  <c r="FF267" i="24"/>
  <c r="FG198" i="24"/>
  <c r="FH161" i="24"/>
  <c r="FF179" i="24"/>
  <c r="FE57" i="24"/>
  <c r="FM57" i="24"/>
  <c r="FF57" i="24"/>
  <c r="FE134" i="24"/>
  <c r="FM134" i="24"/>
  <c r="FF134" i="24"/>
  <c r="FG134" i="24"/>
  <c r="FE282" i="24"/>
  <c r="FM282" i="24"/>
  <c r="FF282" i="24"/>
  <c r="FG282" i="24"/>
  <c r="FH282" i="24"/>
  <c r="FG82" i="24"/>
  <c r="FM29" i="24"/>
  <c r="FM31" i="24"/>
  <c r="FE31" i="24"/>
  <c r="FF43" i="24"/>
  <c r="FH28" i="24"/>
  <c r="FM41" i="24"/>
  <c r="FH32" i="24"/>
  <c r="FM34" i="24"/>
  <c r="FE24" i="24"/>
  <c r="FE244" i="24"/>
  <c r="FF49" i="24"/>
  <c r="FH202" i="24"/>
  <c r="FM43" i="24"/>
  <c r="FE43" i="24"/>
  <c r="FG28" i="24"/>
  <c r="FM40" i="24"/>
  <c r="FE40" i="24"/>
  <c r="FG32" i="24"/>
  <c r="FH37" i="24"/>
  <c r="FM30" i="24"/>
  <c r="FE30" i="24"/>
  <c r="FG26" i="24"/>
  <c r="FH27" i="24"/>
  <c r="FM279" i="24"/>
  <c r="FE279" i="24"/>
  <c r="FG19" i="24"/>
  <c r="FH18" i="24"/>
  <c r="FM49" i="24"/>
  <c r="FE49" i="24"/>
  <c r="FG202" i="24"/>
  <c r="FH210" i="24"/>
  <c r="FM60" i="24"/>
  <c r="FE60" i="24"/>
  <c r="FG71" i="24"/>
  <c r="FH70" i="24"/>
  <c r="FM178" i="24"/>
  <c r="FE178" i="24"/>
  <c r="FG267" i="24"/>
  <c r="FH266" i="24"/>
  <c r="FM262" i="24"/>
  <c r="FE262" i="24"/>
  <c r="FG223" i="24"/>
  <c r="FH253" i="24"/>
  <c r="FM215" i="24"/>
  <c r="FE215" i="24"/>
  <c r="FG197" i="24"/>
  <c r="FM173" i="24"/>
  <c r="FE173" i="24"/>
  <c r="FG171" i="24"/>
  <c r="FE149" i="24"/>
  <c r="FM149" i="24"/>
  <c r="FF149" i="24"/>
  <c r="FG149" i="24"/>
  <c r="FM151" i="24"/>
  <c r="FE151" i="24"/>
  <c r="FE138" i="24"/>
  <c r="FF235" i="24"/>
  <c r="FG235" i="24"/>
  <c r="FH235" i="24"/>
  <c r="FF111" i="24"/>
  <c r="FG111" i="24"/>
  <c r="FH111" i="24"/>
  <c r="FE114" i="24"/>
  <c r="FE65" i="24"/>
  <c r="FM65" i="24"/>
  <c r="FF65" i="24"/>
  <c r="FG65" i="24"/>
  <c r="FE122" i="24"/>
  <c r="FM122" i="24"/>
  <c r="FF122" i="24"/>
  <c r="FG122" i="24"/>
  <c r="FF129" i="24"/>
  <c r="FG129" i="24"/>
  <c r="FH129" i="24"/>
  <c r="FM28" i="24"/>
  <c r="FH48" i="24"/>
  <c r="FM32" i="24"/>
  <c r="FH33" i="24"/>
  <c r="FM26" i="24"/>
  <c r="FE26" i="24"/>
  <c r="FH20" i="24"/>
  <c r="FM19" i="24"/>
  <c r="FE19" i="24"/>
  <c r="FH284" i="24"/>
  <c r="FM202" i="24"/>
  <c r="FH243" i="24"/>
  <c r="FM71" i="24"/>
  <c r="FE71" i="24"/>
  <c r="FH69" i="24"/>
  <c r="FM267" i="24"/>
  <c r="FE267" i="24"/>
  <c r="FH264" i="24"/>
  <c r="FM223" i="24"/>
  <c r="FE223" i="24"/>
  <c r="FH251" i="24"/>
  <c r="FM197" i="24"/>
  <c r="FE197" i="24"/>
  <c r="FH160" i="24"/>
  <c r="FM171" i="24"/>
  <c r="FE171" i="24"/>
  <c r="FE58" i="24"/>
  <c r="FM58" i="24"/>
  <c r="FH57" i="24"/>
  <c r="FE155" i="24"/>
  <c r="FM155" i="24"/>
  <c r="FF155" i="24"/>
  <c r="FE236" i="24"/>
  <c r="FM236" i="24"/>
  <c r="FF236" i="24"/>
  <c r="FG236" i="24"/>
  <c r="FE127" i="24"/>
  <c r="FE129" i="24"/>
  <c r="FE83" i="24"/>
  <c r="FM83" i="24"/>
  <c r="FF83" i="24"/>
  <c r="FG83" i="24"/>
  <c r="FH134" i="24"/>
  <c r="FH101" i="24"/>
  <c r="FG101" i="24"/>
  <c r="FE257" i="24"/>
  <c r="FM257" i="24"/>
  <c r="FF257" i="24"/>
  <c r="FG257" i="24"/>
  <c r="FG48" i="24"/>
  <c r="FG33" i="24"/>
  <c r="FG20" i="24"/>
  <c r="FG284" i="24"/>
  <c r="FG243" i="24"/>
  <c r="FG69" i="24"/>
  <c r="FG264" i="24"/>
  <c r="FG251" i="24"/>
  <c r="FG160" i="24"/>
  <c r="FG57" i="24"/>
  <c r="FE158" i="24"/>
  <c r="FM158" i="24"/>
  <c r="FE154" i="24"/>
  <c r="FM154" i="24"/>
  <c r="FF154" i="24"/>
  <c r="FM127" i="24"/>
  <c r="FE131" i="24"/>
  <c r="FM131" i="24"/>
  <c r="FF131" i="24"/>
  <c r="FG131" i="24"/>
  <c r="FH229" i="24"/>
  <c r="FG229" i="24"/>
  <c r="FF241" i="24"/>
  <c r="FG241" i="24"/>
  <c r="FH241" i="24"/>
  <c r="FE96" i="24"/>
  <c r="FM96" i="24"/>
  <c r="FF96" i="24"/>
  <c r="FG96" i="24"/>
  <c r="FH96" i="24"/>
  <c r="FE13" i="24"/>
  <c r="FM13" i="24"/>
  <c r="FF13" i="24"/>
  <c r="FH13" i="24"/>
  <c r="FH82" i="24"/>
  <c r="FH31" i="24"/>
  <c r="FH244" i="24"/>
  <c r="FF264" i="24"/>
  <c r="FF251" i="24"/>
  <c r="FF160" i="24"/>
  <c r="FF169" i="24"/>
  <c r="FG169" i="24"/>
  <c r="FH169" i="24"/>
  <c r="FE150" i="24"/>
  <c r="FM150" i="24"/>
  <c r="FE23" i="24"/>
  <c r="FM23" i="24"/>
  <c r="FF23" i="24"/>
  <c r="FH245" i="24"/>
  <c r="FG245" i="24"/>
  <c r="FF92" i="24"/>
  <c r="FG92" i="24"/>
  <c r="FE283" i="24"/>
  <c r="FM283" i="24"/>
  <c r="FF283" i="24"/>
  <c r="FG283" i="24"/>
  <c r="FE141" i="24"/>
  <c r="FM141" i="24"/>
  <c r="FF141" i="24"/>
  <c r="FG141" i="24"/>
  <c r="FH29" i="24"/>
  <c r="FF82" i="24"/>
  <c r="FG29" i="24"/>
  <c r="FF48" i="24"/>
  <c r="FH41" i="24"/>
  <c r="FF33" i="24"/>
  <c r="FH34" i="24"/>
  <c r="FF20" i="24"/>
  <c r="FF284" i="24"/>
  <c r="FF243" i="24"/>
  <c r="FF69" i="24"/>
  <c r="FM82" i="24"/>
  <c r="FF29" i="24"/>
  <c r="FG31" i="24"/>
  <c r="FM48" i="24"/>
  <c r="FG41" i="24"/>
  <c r="FH40" i="24"/>
  <c r="FM33" i="24"/>
  <c r="FG34" i="24"/>
  <c r="FH30" i="24"/>
  <c r="FM20" i="24"/>
  <c r="FG24" i="24"/>
  <c r="FH279" i="24"/>
  <c r="FM284" i="24"/>
  <c r="FG244" i="24"/>
  <c r="FM243" i="24"/>
  <c r="FH60" i="24"/>
  <c r="FM69" i="24"/>
  <c r="FG175" i="24"/>
  <c r="FH178" i="24"/>
  <c r="FM264" i="24"/>
  <c r="FG263" i="24"/>
  <c r="FH262" i="24"/>
  <c r="FM251" i="24"/>
  <c r="FG216" i="24"/>
  <c r="FH215" i="24"/>
  <c r="FM160" i="24"/>
  <c r="FG179" i="24"/>
  <c r="FH173" i="24"/>
  <c r="FE169" i="24"/>
  <c r="FF58" i="24"/>
  <c r="FF250" i="24"/>
  <c r="FG250" i="24"/>
  <c r="FH250" i="24"/>
  <c r="FG158" i="24"/>
  <c r="FH151" i="24"/>
  <c r="FH150" i="24"/>
  <c r="FG154" i="24"/>
  <c r="FE142" i="24"/>
  <c r="FM142" i="24"/>
  <c r="FH23" i="24"/>
  <c r="FM129" i="24"/>
  <c r="FH62" i="24"/>
  <c r="FG62" i="24"/>
  <c r="FF245" i="24"/>
  <c r="FE229" i="24"/>
  <c r="FE92" i="24"/>
  <c r="FE277" i="24"/>
  <c r="FM277" i="24"/>
  <c r="FF277" i="24"/>
  <c r="FG277" i="24"/>
  <c r="FH283" i="24"/>
  <c r="FE135" i="24"/>
  <c r="FM135" i="24"/>
  <c r="FF135" i="24"/>
  <c r="FG135" i="24"/>
  <c r="FH135" i="24"/>
  <c r="FG262" i="24"/>
  <c r="FG215" i="24"/>
  <c r="FG173" i="24"/>
  <c r="FE170" i="24"/>
  <c r="FM170" i="24"/>
  <c r="FF148" i="24"/>
  <c r="FG148" i="24"/>
  <c r="FH148" i="24"/>
  <c r="FG23" i="24"/>
  <c r="FH114" i="24"/>
  <c r="FG114" i="24"/>
  <c r="FF248" i="24"/>
  <c r="FG248" i="24"/>
  <c r="FH248" i="24"/>
  <c r="FE245" i="24"/>
  <c r="FE225" i="24"/>
  <c r="FM225" i="24"/>
  <c r="FF225" i="24"/>
  <c r="FG225" i="24"/>
  <c r="FE85" i="24"/>
  <c r="FM85" i="24"/>
  <c r="FF85" i="24"/>
  <c r="FG85" i="24"/>
  <c r="FE14" i="24"/>
  <c r="FM14" i="24"/>
  <c r="FF14" i="24"/>
  <c r="FG14" i="24"/>
  <c r="FF41" i="24"/>
  <c r="FF34" i="24"/>
  <c r="FM175" i="24"/>
  <c r="FM263" i="24"/>
  <c r="FM216" i="24"/>
  <c r="FM179" i="24"/>
  <c r="FH170" i="24"/>
  <c r="FE274" i="24"/>
  <c r="FM274" i="24"/>
  <c r="FF274" i="24"/>
  <c r="FE148" i="24"/>
  <c r="FF150" i="24"/>
  <c r="FF138" i="24"/>
  <c r="FG138" i="24"/>
  <c r="FH138" i="24"/>
  <c r="FH132" i="24"/>
  <c r="FG132" i="24"/>
  <c r="FF114" i="24"/>
  <c r="FF75" i="24"/>
  <c r="FG75" i="24"/>
  <c r="FH75" i="24"/>
  <c r="FE248" i="24"/>
  <c r="FE108" i="24"/>
  <c r="FM108" i="24"/>
  <c r="FF108" i="24"/>
  <c r="FG108" i="24"/>
  <c r="FH225" i="24"/>
  <c r="FH85" i="24"/>
  <c r="FE256" i="24"/>
  <c r="FM256" i="24"/>
  <c r="FF256" i="24"/>
  <c r="FG256" i="24"/>
  <c r="FH256" i="24"/>
  <c r="FH14" i="24"/>
  <c r="FM126" i="24"/>
  <c r="FM234" i="24"/>
  <c r="FF233" i="24"/>
  <c r="FM74" i="24"/>
  <c r="FF145" i="24"/>
  <c r="FM64" i="24"/>
  <c r="FF66" i="24"/>
  <c r="FM105" i="24"/>
  <c r="FF109" i="24"/>
  <c r="FM228" i="24"/>
  <c r="FF276" i="24"/>
  <c r="FM98" i="24"/>
  <c r="FF97" i="24"/>
  <c r="FM89" i="24"/>
  <c r="FF272" i="24"/>
  <c r="FM117" i="24"/>
  <c r="FF116" i="24"/>
  <c r="FM77" i="24"/>
  <c r="FF258" i="24"/>
  <c r="FM124" i="24"/>
  <c r="FF123" i="24"/>
  <c r="FM16" i="24"/>
  <c r="FF15" i="24"/>
  <c r="FH167" i="24"/>
  <c r="FH231" i="24"/>
  <c r="FH153" i="24"/>
  <c r="FH137" i="24"/>
  <c r="FH220" i="24"/>
  <c r="FH128" i="24"/>
  <c r="FM233" i="24"/>
  <c r="FH144" i="24"/>
  <c r="FM145" i="24"/>
  <c r="FH232" i="24"/>
  <c r="FM66" i="24"/>
  <c r="FH249" i="24"/>
  <c r="FM109" i="24"/>
  <c r="FH59" i="24"/>
  <c r="FM276" i="24"/>
  <c r="FH94" i="24"/>
  <c r="FM97" i="24"/>
  <c r="FH221" i="24"/>
  <c r="FM272" i="24"/>
  <c r="FH95" i="24"/>
  <c r="FM116" i="24"/>
  <c r="FH281" i="24"/>
  <c r="FM258" i="24"/>
  <c r="FH255" i="24"/>
  <c r="FM123" i="24"/>
  <c r="FH185" i="24"/>
  <c r="FM15" i="24"/>
  <c r="FG95" i="24"/>
  <c r="FG281" i="24"/>
  <c r="FG255" i="24"/>
  <c r="FG185" i="24"/>
  <c r="FG12" i="24"/>
  <c r="FF12" i="24"/>
  <c r="FM12" i="24"/>
  <c r="FA220" i="24"/>
  <c r="ES220" i="24"/>
  <c r="ET220" i="24"/>
  <c r="ES258" i="24"/>
  <c r="FA258" i="24"/>
  <c r="ET258" i="24"/>
  <c r="FM31" i="7" l="1"/>
  <c r="FN31" i="7" s="1"/>
  <c r="FM32" i="7"/>
  <c r="FM33" i="7"/>
  <c r="FJ31" i="7"/>
  <c r="FK31" i="7" s="1"/>
  <c r="FJ32" i="7"/>
  <c r="GE32" i="7" s="1"/>
  <c r="FJ33" i="7"/>
  <c r="GE33" i="7" s="1"/>
  <c r="FK33" i="7" l="1"/>
  <c r="FK32" i="7"/>
  <c r="FN33" i="7"/>
  <c r="GH33" i="7"/>
  <c r="FN32" i="7"/>
  <c r="GH32" i="7"/>
  <c r="F2" i="2"/>
  <c r="E2" i="2" s="1"/>
  <c r="F3" i="2"/>
  <c r="E3" i="2" s="1"/>
  <c r="F4" i="2"/>
  <c r="E4" i="2" s="1"/>
  <c r="F5" i="2"/>
  <c r="E5" i="2" s="1"/>
  <c r="F6" i="2"/>
  <c r="E6" i="2" s="1"/>
  <c r="F7" i="2"/>
  <c r="E7" i="2" s="1"/>
  <c r="F31" i="2" l="1"/>
  <c r="F30" i="2"/>
  <c r="F29" i="2"/>
  <c r="F27" i="2"/>
  <c r="E27" i="2" s="1"/>
  <c r="E31" i="2" l="1"/>
  <c r="E29" i="2"/>
  <c r="E30" i="2"/>
  <c r="FG6" i="7"/>
  <c r="FM30" i="7"/>
  <c r="GH30" i="7" s="1"/>
  <c r="FJ30" i="7"/>
  <c r="GE30" i="7" s="1"/>
  <c r="FM22" i="7"/>
  <c r="GH22" i="7" s="1"/>
  <c r="FJ22" i="7"/>
  <c r="GE22" i="7" s="1"/>
  <c r="FM20" i="7"/>
  <c r="FJ20" i="7"/>
  <c r="FM19" i="7"/>
  <c r="GH19" i="7" s="1"/>
  <c r="FJ19" i="7"/>
  <c r="GE19" i="7" s="1"/>
  <c r="FM17" i="7"/>
  <c r="FJ17" i="7"/>
  <c r="FM16" i="7"/>
  <c r="FJ16" i="7"/>
  <c r="FM15" i="7"/>
  <c r="GH15" i="7" s="1"/>
  <c r="FJ15" i="7"/>
  <c r="GE15" i="7" s="1"/>
  <c r="FM13" i="7"/>
  <c r="GH13" i="7" s="1"/>
  <c r="FJ13" i="7"/>
  <c r="GE13" i="7" s="1"/>
  <c r="FM12" i="7"/>
  <c r="GH12" i="7" s="1"/>
  <c r="FJ12" i="7"/>
  <c r="GE12" i="7" s="1"/>
  <c r="FM11" i="7"/>
  <c r="GH11" i="7" s="1"/>
  <c r="FJ11" i="7"/>
  <c r="GE11" i="7" s="1"/>
  <c r="FG8" i="7"/>
  <c r="FG8" i="5"/>
  <c r="FG6" i="5"/>
  <c r="FM12" i="5"/>
  <c r="ES12" i="5"/>
  <c r="ET12" i="5" s="1"/>
  <c r="FM13" i="5"/>
  <c r="GH13" i="5" s="1"/>
  <c r="ES13" i="5"/>
  <c r="FM15" i="5"/>
  <c r="GH15" i="5" s="1"/>
  <c r="ES15" i="5"/>
  <c r="FN15" i="5"/>
  <c r="FM16" i="5"/>
  <c r="ES16" i="5"/>
  <c r="FM19" i="5"/>
  <c r="ES19" i="5"/>
  <c r="ET19" i="5" s="1"/>
  <c r="FM20" i="5"/>
  <c r="ES20" i="5"/>
  <c r="FM21" i="5"/>
  <c r="ES21" i="5"/>
  <c r="FN21" i="5" s="1"/>
  <c r="FM23" i="5"/>
  <c r="ES23" i="5"/>
  <c r="FM25" i="5"/>
  <c r="ES25" i="5"/>
  <c r="FM26" i="5"/>
  <c r="GH26" i="5" s="1"/>
  <c r="ES26" i="5"/>
  <c r="FM27" i="5"/>
  <c r="GH27" i="5" s="1"/>
  <c r="FN27" i="5"/>
  <c r="FJ12" i="5"/>
  <c r="EP12" i="5"/>
  <c r="Q3" i="25" s="1"/>
  <c r="FJ13" i="5"/>
  <c r="GE13" i="5" s="1"/>
  <c r="EP13" i="5"/>
  <c r="EQ13" i="5" s="1"/>
  <c r="FJ15" i="5"/>
  <c r="EP15" i="5"/>
  <c r="FJ16" i="5"/>
  <c r="EP16" i="5"/>
  <c r="EQ16" i="5" s="1"/>
  <c r="FJ19" i="5"/>
  <c r="GE19" i="5" s="1"/>
  <c r="EP19" i="5"/>
  <c r="EQ19" i="5" s="1"/>
  <c r="FJ20" i="5"/>
  <c r="EP20" i="5"/>
  <c r="FJ21" i="5"/>
  <c r="EP21" i="5"/>
  <c r="FJ23" i="5"/>
  <c r="GE23" i="5" s="1"/>
  <c r="EP23" i="5"/>
  <c r="FK23" i="5" s="1"/>
  <c r="FJ25" i="5"/>
  <c r="R26" i="25" s="1"/>
  <c r="EP25" i="5"/>
  <c r="EQ25" i="5" s="1"/>
  <c r="FJ26" i="5"/>
  <c r="GE26" i="5" s="1"/>
  <c r="EP26" i="5"/>
  <c r="FJ27" i="5"/>
  <c r="GE27" i="5" s="1"/>
  <c r="FM11" i="5"/>
  <c r="ES11" i="5"/>
  <c r="ET11" i="5" s="1"/>
  <c r="FJ11" i="5"/>
  <c r="GE11" i="5" s="1"/>
  <c r="EP11" i="5"/>
  <c r="Q2" i="25" s="1"/>
  <c r="EW158" i="24"/>
  <c r="EN236" i="24"/>
  <c r="EM236" i="24"/>
  <c r="EL236" i="24"/>
  <c r="EK236" i="24"/>
  <c r="EJ236" i="24" s="1"/>
  <c r="EP235" i="24"/>
  <c r="EN235" i="24"/>
  <c r="EM235" i="24"/>
  <c r="EL235" i="24"/>
  <c r="EK235" i="24"/>
  <c r="EH235" i="24" s="1"/>
  <c r="EP126" i="24"/>
  <c r="EN126" i="24"/>
  <c r="EM126" i="24"/>
  <c r="EL126" i="24"/>
  <c r="EK126" i="24"/>
  <c r="EN127" i="24"/>
  <c r="EM127" i="24"/>
  <c r="EL127" i="24"/>
  <c r="EK127" i="24"/>
  <c r="N46" i="26"/>
  <c r="L46" i="26"/>
  <c r="K46" i="26"/>
  <c r="J46" i="26"/>
  <c r="I46" i="26"/>
  <c r="F46" i="26" s="1"/>
  <c r="E46" i="26"/>
  <c r="H46" i="26"/>
  <c r="FB283" i="24"/>
  <c r="EZ283" i="24"/>
  <c r="EY283" i="24"/>
  <c r="EX283" i="24"/>
  <c r="EW283" i="24"/>
  <c r="ET283" i="24" s="1"/>
  <c r="H267" i="26"/>
  <c r="H266" i="26"/>
  <c r="H265" i="26"/>
  <c r="H264" i="26"/>
  <c r="H263" i="26"/>
  <c r="H262" i="26"/>
  <c r="H261" i="26"/>
  <c r="H260" i="26"/>
  <c r="H259" i="26"/>
  <c r="H258" i="26"/>
  <c r="H257" i="26"/>
  <c r="H256" i="26"/>
  <c r="H255" i="26"/>
  <c r="H254" i="26"/>
  <c r="H253" i="26"/>
  <c r="H252" i="26"/>
  <c r="H251" i="26"/>
  <c r="H250" i="26"/>
  <c r="H249" i="26"/>
  <c r="H248" i="26"/>
  <c r="H247" i="26"/>
  <c r="H246" i="26"/>
  <c r="H245" i="26"/>
  <c r="H244" i="26"/>
  <c r="H243" i="26"/>
  <c r="H242" i="26"/>
  <c r="H241" i="26"/>
  <c r="H240" i="26"/>
  <c r="H239" i="26"/>
  <c r="H238" i="26"/>
  <c r="H237" i="26"/>
  <c r="H236" i="26"/>
  <c r="H235" i="26"/>
  <c r="H234" i="26"/>
  <c r="H233" i="26"/>
  <c r="H232" i="26"/>
  <c r="H231" i="26"/>
  <c r="H230" i="26"/>
  <c r="H229" i="26"/>
  <c r="H228" i="26"/>
  <c r="H227" i="26"/>
  <c r="H226" i="26"/>
  <c r="H225" i="26"/>
  <c r="N224" i="26"/>
  <c r="L224" i="26"/>
  <c r="K224" i="26"/>
  <c r="J224" i="26"/>
  <c r="I224" i="26"/>
  <c r="N223" i="26"/>
  <c r="L223" i="26"/>
  <c r="K223" i="26"/>
  <c r="J223" i="26"/>
  <c r="I223" i="26"/>
  <c r="E223" i="26"/>
  <c r="N222" i="26"/>
  <c r="L222" i="26"/>
  <c r="K222" i="26"/>
  <c r="J222" i="26"/>
  <c r="I222" i="26"/>
  <c r="E222" i="26" s="1"/>
  <c r="N221" i="26"/>
  <c r="L221" i="26"/>
  <c r="K221" i="26"/>
  <c r="J221" i="26"/>
  <c r="I221" i="26"/>
  <c r="E221" i="26"/>
  <c r="N220" i="26"/>
  <c r="L220" i="26"/>
  <c r="K220" i="26"/>
  <c r="J220" i="26"/>
  <c r="I220" i="26"/>
  <c r="N219" i="26"/>
  <c r="L219" i="26"/>
  <c r="K219" i="26"/>
  <c r="J219" i="26"/>
  <c r="I219" i="26"/>
  <c r="E219" i="26" s="1"/>
  <c r="N218" i="26"/>
  <c r="L218" i="26"/>
  <c r="K218" i="26"/>
  <c r="J218" i="26"/>
  <c r="I218" i="26"/>
  <c r="E218" i="26" s="1"/>
  <c r="N217" i="26"/>
  <c r="L217" i="26"/>
  <c r="K217" i="26"/>
  <c r="J217" i="26"/>
  <c r="I217" i="26"/>
  <c r="N216" i="26"/>
  <c r="L216" i="26"/>
  <c r="K216" i="26"/>
  <c r="J216" i="26"/>
  <c r="I216" i="26"/>
  <c r="N215" i="26"/>
  <c r="L215" i="26"/>
  <c r="K215" i="26"/>
  <c r="J215" i="26"/>
  <c r="I215" i="26"/>
  <c r="E215" i="26" s="1"/>
  <c r="N214" i="26"/>
  <c r="L214" i="26"/>
  <c r="K214" i="26"/>
  <c r="J214" i="26"/>
  <c r="I214" i="26"/>
  <c r="E214" i="26"/>
  <c r="N213" i="26"/>
  <c r="L213" i="26"/>
  <c r="K213" i="26"/>
  <c r="J213" i="26"/>
  <c r="I213" i="26"/>
  <c r="E213" i="26"/>
  <c r="N212" i="26"/>
  <c r="L212" i="26"/>
  <c r="K212" i="26"/>
  <c r="J212" i="26"/>
  <c r="I212" i="26"/>
  <c r="ED211" i="26"/>
  <c r="EB211" i="26"/>
  <c r="EA211" i="26"/>
  <c r="DZ211" i="26"/>
  <c r="DY211" i="26"/>
  <c r="DR211" i="26"/>
  <c r="DP211" i="26"/>
  <c r="DO211" i="26"/>
  <c r="DN211" i="26"/>
  <c r="DM211" i="26"/>
  <c r="DQ211" i="26"/>
  <c r="DI211" i="26"/>
  <c r="DF211" i="26"/>
  <c r="DD211" i="26"/>
  <c r="DC211" i="26"/>
  <c r="DB211" i="26"/>
  <c r="DA211" i="26"/>
  <c r="CW211" i="26" s="1"/>
  <c r="CT211" i="26"/>
  <c r="CR211" i="26"/>
  <c r="CQ211" i="26"/>
  <c r="CP211" i="26"/>
  <c r="CO211" i="26"/>
  <c r="CS211" i="26" s="1"/>
  <c r="CH211" i="26"/>
  <c r="CF211" i="26"/>
  <c r="CE211" i="26"/>
  <c r="CD211" i="26"/>
  <c r="CC211" i="26"/>
  <c r="BZ211" i="26" s="1"/>
  <c r="BV211" i="26"/>
  <c r="BT211" i="26"/>
  <c r="BS211" i="26"/>
  <c r="BR211" i="26"/>
  <c r="BQ211" i="26"/>
  <c r="BM211" i="26" s="1"/>
  <c r="BU211" i="26"/>
  <c r="BJ211" i="26"/>
  <c r="BH211" i="26"/>
  <c r="BG211" i="26"/>
  <c r="BF211" i="26"/>
  <c r="BE211" i="26"/>
  <c r="BI211" i="26" s="1"/>
  <c r="AX211" i="26"/>
  <c r="AV211" i="26"/>
  <c r="AU211" i="26"/>
  <c r="AT211" i="26"/>
  <c r="AS211" i="26"/>
  <c r="AW211" i="26" s="1"/>
  <c r="AL211" i="26"/>
  <c r="AJ211" i="26"/>
  <c r="AI211" i="26"/>
  <c r="AH211" i="26"/>
  <c r="AG211" i="26"/>
  <c r="AK211" i="26" s="1"/>
  <c r="Z211" i="26"/>
  <c r="X211" i="26"/>
  <c r="W211" i="26"/>
  <c r="V211" i="26"/>
  <c r="U211" i="26"/>
  <c r="Q211" i="26" s="1"/>
  <c r="Y211" i="26"/>
  <c r="N211" i="26"/>
  <c r="L211" i="26"/>
  <c r="K211" i="26"/>
  <c r="J211" i="26"/>
  <c r="I211" i="26"/>
  <c r="ED210" i="26"/>
  <c r="EB210" i="26"/>
  <c r="EA210" i="26"/>
  <c r="DZ210" i="26"/>
  <c r="DY210" i="26"/>
  <c r="EC210" i="26" s="1"/>
  <c r="DR210" i="26"/>
  <c r="DP210" i="26"/>
  <c r="DO210" i="26"/>
  <c r="DN210" i="26"/>
  <c r="DM210" i="26"/>
  <c r="DI210" i="26" s="1"/>
  <c r="DQ210" i="26"/>
  <c r="DF210" i="26"/>
  <c r="DD210" i="26"/>
  <c r="DC210" i="26"/>
  <c r="DB210" i="26"/>
  <c r="DA210" i="26"/>
  <c r="CT210" i="26"/>
  <c r="CR210" i="26"/>
  <c r="CQ210" i="26"/>
  <c r="CP210" i="26"/>
  <c r="CO210" i="26"/>
  <c r="CH210" i="26"/>
  <c r="CF210" i="26"/>
  <c r="CE210" i="26"/>
  <c r="CD210" i="26"/>
  <c r="CC210" i="26"/>
  <c r="CG210" i="26" s="1"/>
  <c r="BV210" i="26"/>
  <c r="BT210" i="26"/>
  <c r="BS210" i="26"/>
  <c r="BR210" i="26"/>
  <c r="BQ210" i="26"/>
  <c r="BJ210" i="26"/>
  <c r="BH210" i="26"/>
  <c r="BG210" i="26"/>
  <c r="BF210" i="26"/>
  <c r="BE210" i="26"/>
  <c r="BI210" i="26" s="1"/>
  <c r="AX210" i="26"/>
  <c r="AV210" i="26"/>
  <c r="AU210" i="26"/>
  <c r="AT210" i="26"/>
  <c r="AS210" i="26"/>
  <c r="AW210" i="26" s="1"/>
  <c r="AL210" i="26"/>
  <c r="AJ210" i="26"/>
  <c r="AI210" i="26"/>
  <c r="AH210" i="26"/>
  <c r="AG210" i="26"/>
  <c r="AK210" i="26" s="1"/>
  <c r="Z210" i="26"/>
  <c r="X210" i="26"/>
  <c r="W210" i="26"/>
  <c r="V210" i="26"/>
  <c r="U210" i="26"/>
  <c r="N210" i="26"/>
  <c r="L210" i="26"/>
  <c r="K210" i="26"/>
  <c r="J210" i="26"/>
  <c r="I210" i="26"/>
  <c r="F210" i="26"/>
  <c r="N209" i="26"/>
  <c r="L209" i="26"/>
  <c r="K209" i="26"/>
  <c r="J209" i="26"/>
  <c r="I209" i="26"/>
  <c r="E209" i="26" s="1"/>
  <c r="ED208" i="26"/>
  <c r="EB208" i="26"/>
  <c r="EA208" i="26"/>
  <c r="DZ208" i="26"/>
  <c r="DY208" i="26"/>
  <c r="EC208" i="26"/>
  <c r="DR208" i="26"/>
  <c r="DP208" i="26"/>
  <c r="DO208" i="26"/>
  <c r="DN208" i="26"/>
  <c r="DM208" i="26"/>
  <c r="DF208" i="26"/>
  <c r="DD208" i="26"/>
  <c r="DC208" i="26"/>
  <c r="DB208" i="26"/>
  <c r="DA208" i="26"/>
  <c r="CX208" i="26" s="1"/>
  <c r="DE208" i="26"/>
  <c r="CT208" i="26"/>
  <c r="CR208" i="26"/>
  <c r="CQ208" i="26"/>
  <c r="CP208" i="26"/>
  <c r="CO208" i="26"/>
  <c r="CK208" i="26" s="1"/>
  <c r="CH208" i="26"/>
  <c r="CF208" i="26"/>
  <c r="CE208" i="26"/>
  <c r="CD208" i="26"/>
  <c r="CC208" i="26"/>
  <c r="BY208" i="26" s="1"/>
  <c r="CG208" i="26"/>
  <c r="BV208" i="26"/>
  <c r="BT208" i="26"/>
  <c r="BS208" i="26"/>
  <c r="BR208" i="26"/>
  <c r="BQ208" i="26"/>
  <c r="BJ208" i="26"/>
  <c r="BH208" i="26"/>
  <c r="BG208" i="26"/>
  <c r="BF208" i="26"/>
  <c r="BE208" i="26"/>
  <c r="AX208" i="26"/>
  <c r="AV208" i="26"/>
  <c r="AU208" i="26"/>
  <c r="AT208" i="26"/>
  <c r="AS208" i="26"/>
  <c r="AL208" i="26"/>
  <c r="AJ208" i="26"/>
  <c r="AI208" i="26"/>
  <c r="AH208" i="26"/>
  <c r="AG208" i="26"/>
  <c r="AK208" i="26"/>
  <c r="Z208" i="26"/>
  <c r="X208" i="26"/>
  <c r="W208" i="26"/>
  <c r="V208" i="26"/>
  <c r="U208" i="26"/>
  <c r="N208" i="26"/>
  <c r="L208" i="26"/>
  <c r="K208" i="26"/>
  <c r="J208" i="26"/>
  <c r="I208" i="26"/>
  <c r="F208" i="26" s="1"/>
  <c r="ED207" i="26"/>
  <c r="EB207" i="26"/>
  <c r="EA207" i="26"/>
  <c r="DZ207" i="26"/>
  <c r="DY207" i="26"/>
  <c r="EC207" i="26" s="1"/>
  <c r="DR207" i="26"/>
  <c r="DP207" i="26"/>
  <c r="DO207" i="26"/>
  <c r="DN207" i="26"/>
  <c r="DM207" i="26"/>
  <c r="DQ207" i="26" s="1"/>
  <c r="DF207" i="26"/>
  <c r="DD207" i="26"/>
  <c r="DC207" i="26"/>
  <c r="DB207" i="26"/>
  <c r="DA207" i="26"/>
  <c r="CT207" i="26"/>
  <c r="CR207" i="26"/>
  <c r="CQ207" i="26"/>
  <c r="CP207" i="26"/>
  <c r="CO207" i="26"/>
  <c r="CH207" i="26"/>
  <c r="CF207" i="26"/>
  <c r="CE207" i="26"/>
  <c r="CD207" i="26"/>
  <c r="CC207" i="26"/>
  <c r="BV207" i="26"/>
  <c r="BT207" i="26"/>
  <c r="BS207" i="26"/>
  <c r="BR207" i="26"/>
  <c r="BQ207" i="26"/>
  <c r="BM207" i="26" s="1"/>
  <c r="BU207" i="26"/>
  <c r="BN207" i="26"/>
  <c r="BJ207" i="26"/>
  <c r="BH207" i="26"/>
  <c r="BG207" i="26"/>
  <c r="BF207" i="26"/>
  <c r="BE207" i="26"/>
  <c r="BA207" i="26" s="1"/>
  <c r="AX207" i="26"/>
  <c r="AV207" i="26"/>
  <c r="AU207" i="26"/>
  <c r="AT207" i="26"/>
  <c r="AS207" i="26"/>
  <c r="AL207" i="26"/>
  <c r="AJ207" i="26"/>
  <c r="AI207" i="26"/>
  <c r="AH207" i="26"/>
  <c r="AG207" i="26"/>
  <c r="Z207" i="26"/>
  <c r="X207" i="26"/>
  <c r="W207" i="26"/>
  <c r="V207" i="26"/>
  <c r="U207" i="26"/>
  <c r="N207" i="26"/>
  <c r="L207" i="26"/>
  <c r="K207" i="26"/>
  <c r="J207" i="26"/>
  <c r="I207" i="26"/>
  <c r="N206" i="26"/>
  <c r="L206" i="26"/>
  <c r="K206" i="26"/>
  <c r="J206" i="26"/>
  <c r="I206" i="26"/>
  <c r="F206" i="26" s="1"/>
  <c r="N205" i="26"/>
  <c r="L205" i="26"/>
  <c r="K205" i="26"/>
  <c r="J205" i="26"/>
  <c r="I205" i="26"/>
  <c r="F205" i="26"/>
  <c r="E205" i="26"/>
  <c r="ED204" i="26"/>
  <c r="EB204" i="26"/>
  <c r="EA204" i="26"/>
  <c r="DZ204" i="26"/>
  <c r="DY204" i="26"/>
  <c r="DU204" i="26"/>
  <c r="DR204" i="26"/>
  <c r="DP204" i="26"/>
  <c r="DO204" i="26"/>
  <c r="DN204" i="26"/>
  <c r="DM204" i="26"/>
  <c r="DF204" i="26"/>
  <c r="DD204" i="26"/>
  <c r="DC204" i="26"/>
  <c r="DB204" i="26"/>
  <c r="DA204" i="26"/>
  <c r="CW204" i="26" s="1"/>
  <c r="CT204" i="26"/>
  <c r="CR204" i="26"/>
  <c r="CQ204" i="26"/>
  <c r="CP204" i="26"/>
  <c r="CO204" i="26"/>
  <c r="CS204" i="26"/>
  <c r="CL204" i="26"/>
  <c r="CH204" i="26"/>
  <c r="CF204" i="26"/>
  <c r="CE204" i="26"/>
  <c r="CD204" i="26"/>
  <c r="CC204" i="26"/>
  <c r="BV204" i="26"/>
  <c r="BT204" i="26"/>
  <c r="BS204" i="26"/>
  <c r="BR204" i="26"/>
  <c r="BQ204" i="26"/>
  <c r="BU204" i="26" s="1"/>
  <c r="BJ204" i="26"/>
  <c r="BH204" i="26"/>
  <c r="BG204" i="26"/>
  <c r="BF204" i="26"/>
  <c r="BE204" i="26"/>
  <c r="BI204" i="26" s="1"/>
  <c r="AX204" i="26"/>
  <c r="AV204" i="26"/>
  <c r="AU204" i="26"/>
  <c r="AT204" i="26"/>
  <c r="AS204" i="26"/>
  <c r="AL204" i="26"/>
  <c r="AJ204" i="26"/>
  <c r="AI204" i="26"/>
  <c r="AH204" i="26"/>
  <c r="AG204" i="26"/>
  <c r="AK204" i="26"/>
  <c r="Z204" i="26"/>
  <c r="X204" i="26"/>
  <c r="W204" i="26"/>
  <c r="V204" i="26"/>
  <c r="U204" i="26"/>
  <c r="Y204" i="26"/>
  <c r="N204" i="26"/>
  <c r="L204" i="26"/>
  <c r="K204" i="26"/>
  <c r="J204" i="26"/>
  <c r="I204" i="26"/>
  <c r="F204" i="26" s="1"/>
  <c r="ED203" i="26"/>
  <c r="EB203" i="26"/>
  <c r="EA203" i="26"/>
  <c r="DZ203" i="26"/>
  <c r="DY203" i="26"/>
  <c r="DR203" i="26"/>
  <c r="DP203" i="26"/>
  <c r="DO203" i="26"/>
  <c r="DN203" i="26"/>
  <c r="DM203" i="26"/>
  <c r="DQ203" i="26" s="1"/>
  <c r="DF203" i="26"/>
  <c r="DD203" i="26"/>
  <c r="DC203" i="26"/>
  <c r="DB203" i="26"/>
  <c r="DA203" i="26"/>
  <c r="CT203" i="26"/>
  <c r="CR203" i="26"/>
  <c r="CQ203" i="26"/>
  <c r="CP203" i="26"/>
  <c r="CO203" i="26"/>
  <c r="CH203" i="26"/>
  <c r="CF203" i="26"/>
  <c r="CE203" i="26"/>
  <c r="CD203" i="26"/>
  <c r="CC203" i="26"/>
  <c r="CG203" i="26" s="1"/>
  <c r="BV203" i="26"/>
  <c r="BT203" i="26"/>
  <c r="BS203" i="26"/>
  <c r="BR203" i="26"/>
  <c r="BQ203" i="26"/>
  <c r="BJ203" i="26"/>
  <c r="BH203" i="26"/>
  <c r="BG203" i="26"/>
  <c r="BF203" i="26"/>
  <c r="BE203" i="26"/>
  <c r="BA203" i="26" s="1"/>
  <c r="BI203" i="26"/>
  <c r="AX203" i="26"/>
  <c r="AV203" i="26"/>
  <c r="AU203" i="26"/>
  <c r="AT203" i="26"/>
  <c r="AS203" i="26"/>
  <c r="AL203" i="26"/>
  <c r="AJ203" i="26"/>
  <c r="AI203" i="26"/>
  <c r="AH203" i="26"/>
  <c r="AG203" i="26"/>
  <c r="Z203" i="26"/>
  <c r="X203" i="26"/>
  <c r="W203" i="26"/>
  <c r="V203" i="26"/>
  <c r="U203" i="26"/>
  <c r="Y203" i="26" s="1"/>
  <c r="N203" i="26"/>
  <c r="L203" i="26"/>
  <c r="K203" i="26"/>
  <c r="J203" i="26"/>
  <c r="I203" i="26"/>
  <c r="F203" i="26" s="1"/>
  <c r="N202" i="26"/>
  <c r="L202" i="26"/>
  <c r="K202" i="26"/>
  <c r="J202" i="26"/>
  <c r="I202" i="26"/>
  <c r="ED201" i="26"/>
  <c r="EB201" i="26"/>
  <c r="EA201" i="26"/>
  <c r="DZ201" i="26"/>
  <c r="DY201" i="26"/>
  <c r="EC201" i="26" s="1"/>
  <c r="DR201" i="26"/>
  <c r="DP201" i="26"/>
  <c r="DO201" i="26"/>
  <c r="DN201" i="26"/>
  <c r="DM201" i="26"/>
  <c r="DF201" i="26"/>
  <c r="DD201" i="26"/>
  <c r="DC201" i="26"/>
  <c r="DB201" i="26"/>
  <c r="DA201" i="26"/>
  <c r="DE201" i="26" s="1"/>
  <c r="CT201" i="26"/>
  <c r="CR201" i="26"/>
  <c r="CQ201" i="26"/>
  <c r="CP201" i="26"/>
  <c r="CO201" i="26"/>
  <c r="CS201" i="26" s="1"/>
  <c r="CL201" i="26"/>
  <c r="CH201" i="26"/>
  <c r="CF201" i="26"/>
  <c r="CE201" i="26"/>
  <c r="CD201" i="26"/>
  <c r="CC201" i="26"/>
  <c r="BZ201" i="26" s="1"/>
  <c r="CG201" i="26"/>
  <c r="BY201" i="26"/>
  <c r="BV201" i="26"/>
  <c r="BT201" i="26"/>
  <c r="BS201" i="26"/>
  <c r="BR201" i="26"/>
  <c r="BQ201" i="26"/>
  <c r="BJ201" i="26"/>
  <c r="BH201" i="26"/>
  <c r="BG201" i="26"/>
  <c r="BF201" i="26"/>
  <c r="BE201" i="26"/>
  <c r="AX201" i="26"/>
  <c r="AV201" i="26"/>
  <c r="AU201" i="26"/>
  <c r="AT201" i="26"/>
  <c r="AS201" i="26"/>
  <c r="AP201" i="26" s="1"/>
  <c r="AW201" i="26"/>
  <c r="AL201" i="26"/>
  <c r="AJ201" i="26"/>
  <c r="AI201" i="26"/>
  <c r="AH201" i="26"/>
  <c r="AG201" i="26"/>
  <c r="AK201" i="26" s="1"/>
  <c r="Z201" i="26"/>
  <c r="X201" i="26"/>
  <c r="W201" i="26"/>
  <c r="V201" i="26"/>
  <c r="U201" i="26"/>
  <c r="Y201" i="26" s="1"/>
  <c r="N201" i="26"/>
  <c r="L201" i="26"/>
  <c r="K201" i="26"/>
  <c r="J201" i="26"/>
  <c r="I201" i="26"/>
  <c r="ED200" i="26"/>
  <c r="EB200" i="26"/>
  <c r="EA200" i="26"/>
  <c r="DZ200" i="26"/>
  <c r="DY200" i="26"/>
  <c r="DR200" i="26"/>
  <c r="DP200" i="26"/>
  <c r="DO200" i="26"/>
  <c r="DN200" i="26"/>
  <c r="DM200" i="26"/>
  <c r="DF200" i="26"/>
  <c r="DD200" i="26"/>
  <c r="DC200" i="26"/>
  <c r="DB200" i="26"/>
  <c r="DA200" i="26"/>
  <c r="CT200" i="26"/>
  <c r="CR200" i="26"/>
  <c r="CQ200" i="26"/>
  <c r="CP200" i="26"/>
  <c r="CO200" i="26"/>
  <c r="CH200" i="26"/>
  <c r="CF200" i="26"/>
  <c r="CE200" i="26"/>
  <c r="CD200" i="26"/>
  <c r="CC200" i="26"/>
  <c r="BV200" i="26"/>
  <c r="BT200" i="26"/>
  <c r="BS200" i="26"/>
  <c r="BR200" i="26"/>
  <c r="BQ200" i="26"/>
  <c r="BJ200" i="26"/>
  <c r="BH200" i="26"/>
  <c r="BG200" i="26"/>
  <c r="BF200" i="26"/>
  <c r="BE200" i="26"/>
  <c r="AX200" i="26"/>
  <c r="AV200" i="26"/>
  <c r="AU200" i="26"/>
  <c r="AT200" i="26"/>
  <c r="AS200" i="26"/>
  <c r="AL200" i="26"/>
  <c r="AJ200" i="26"/>
  <c r="AI200" i="26"/>
  <c r="AH200" i="26"/>
  <c r="AG200" i="26"/>
  <c r="Z200" i="26"/>
  <c r="X200" i="26"/>
  <c r="W200" i="26"/>
  <c r="V200" i="26"/>
  <c r="U200" i="26"/>
  <c r="N200" i="26"/>
  <c r="L200" i="26"/>
  <c r="K200" i="26"/>
  <c r="J200" i="26"/>
  <c r="I200" i="26"/>
  <c r="E200" i="26" s="1"/>
  <c r="ED199" i="26"/>
  <c r="EB199" i="26"/>
  <c r="EA199" i="26"/>
  <c r="DZ199" i="26"/>
  <c r="DY199" i="26"/>
  <c r="EC199" i="26" s="1"/>
  <c r="DR199" i="26"/>
  <c r="DP199" i="26"/>
  <c r="DO199" i="26"/>
  <c r="DN199" i="26"/>
  <c r="DM199" i="26"/>
  <c r="DF199" i="26"/>
  <c r="DD199" i="26"/>
  <c r="DC199" i="26"/>
  <c r="DB199" i="26"/>
  <c r="DA199" i="26"/>
  <c r="CT199" i="26"/>
  <c r="CR199" i="26"/>
  <c r="CQ199" i="26"/>
  <c r="CP199" i="26"/>
  <c r="CO199" i="26"/>
  <c r="CH199" i="26"/>
  <c r="CF199" i="26"/>
  <c r="CE199" i="26"/>
  <c r="CD199" i="26"/>
  <c r="CC199" i="26"/>
  <c r="CG199" i="26"/>
  <c r="BZ199" i="26"/>
  <c r="BV199" i="26"/>
  <c r="BT199" i="26"/>
  <c r="BS199" i="26"/>
  <c r="BR199" i="26"/>
  <c r="BQ199" i="26"/>
  <c r="BJ199" i="26"/>
  <c r="BH199" i="26"/>
  <c r="BG199" i="26"/>
  <c r="BF199" i="26"/>
  <c r="BE199" i="26"/>
  <c r="AX199" i="26"/>
  <c r="AV199" i="26"/>
  <c r="AU199" i="26"/>
  <c r="AT199" i="26"/>
  <c r="AS199" i="26"/>
  <c r="AL199" i="26"/>
  <c r="AJ199" i="26"/>
  <c r="AI199" i="26"/>
  <c r="AH199" i="26"/>
  <c r="AG199" i="26"/>
  <c r="AK199" i="26"/>
  <c r="Z199" i="26"/>
  <c r="X199" i="26"/>
  <c r="W199" i="26"/>
  <c r="V199" i="26"/>
  <c r="U199" i="26"/>
  <c r="N199" i="26"/>
  <c r="L199" i="26"/>
  <c r="K199" i="26"/>
  <c r="J199" i="26"/>
  <c r="I199" i="26"/>
  <c r="F199" i="26" s="1"/>
  <c r="ED198" i="26"/>
  <c r="EB198" i="26"/>
  <c r="EA198" i="26"/>
  <c r="DZ198" i="26"/>
  <c r="DY198" i="26"/>
  <c r="DU198" i="26" s="1"/>
  <c r="DR198" i="26"/>
  <c r="DP198" i="26"/>
  <c r="DO198" i="26"/>
  <c r="DN198" i="26"/>
  <c r="DM198" i="26"/>
  <c r="DF198" i="26"/>
  <c r="DD198" i="26"/>
  <c r="DC198" i="26"/>
  <c r="DB198" i="26"/>
  <c r="DA198" i="26"/>
  <c r="CT198" i="26"/>
  <c r="CR198" i="26"/>
  <c r="CQ198" i="26"/>
  <c r="CP198" i="26"/>
  <c r="CO198" i="26"/>
  <c r="CH198" i="26"/>
  <c r="CF198" i="26"/>
  <c r="CE198" i="26"/>
  <c r="CD198" i="26"/>
  <c r="CC198" i="26"/>
  <c r="BV198" i="26"/>
  <c r="BT198" i="26"/>
  <c r="BS198" i="26"/>
  <c r="BR198" i="26"/>
  <c r="BQ198" i="26"/>
  <c r="BJ198" i="26"/>
  <c r="BH198" i="26"/>
  <c r="BG198" i="26"/>
  <c r="BF198" i="26"/>
  <c r="BE198" i="26"/>
  <c r="AX198" i="26"/>
  <c r="AV198" i="26"/>
  <c r="AU198" i="26"/>
  <c r="AT198" i="26"/>
  <c r="AS198" i="26"/>
  <c r="AL198" i="26"/>
  <c r="AJ198" i="26"/>
  <c r="AI198" i="26"/>
  <c r="AH198" i="26"/>
  <c r="AG198" i="26"/>
  <c r="Z198" i="26"/>
  <c r="X198" i="26"/>
  <c r="W198" i="26"/>
  <c r="V198" i="26"/>
  <c r="U198" i="26"/>
  <c r="N198" i="26"/>
  <c r="L198" i="26"/>
  <c r="K198" i="26"/>
  <c r="J198" i="26"/>
  <c r="I198" i="26"/>
  <c r="ED197" i="26"/>
  <c r="EB197" i="26"/>
  <c r="EA197" i="26"/>
  <c r="DZ197" i="26"/>
  <c r="DY197" i="26"/>
  <c r="DR197" i="26"/>
  <c r="DP197" i="26"/>
  <c r="DO197" i="26"/>
  <c r="DN197" i="26"/>
  <c r="DM197" i="26"/>
  <c r="DQ197" i="26" s="1"/>
  <c r="DF197" i="26"/>
  <c r="DD197" i="26"/>
  <c r="DC197" i="26"/>
  <c r="DB197" i="26"/>
  <c r="DA197" i="26"/>
  <c r="CW197" i="26" s="1"/>
  <c r="DE197" i="26"/>
  <c r="CT197" i="26"/>
  <c r="CR197" i="26"/>
  <c r="CQ197" i="26"/>
  <c r="CP197" i="26"/>
  <c r="CO197" i="26"/>
  <c r="CH197" i="26"/>
  <c r="CF197" i="26"/>
  <c r="CE197" i="26"/>
  <c r="CD197" i="26"/>
  <c r="CC197" i="26"/>
  <c r="BV197" i="26"/>
  <c r="BT197" i="26"/>
  <c r="BS197" i="26"/>
  <c r="BR197" i="26"/>
  <c r="BQ197" i="26"/>
  <c r="BJ197" i="26"/>
  <c r="BH197" i="26"/>
  <c r="BG197" i="26"/>
  <c r="BF197" i="26"/>
  <c r="BE197" i="26"/>
  <c r="BA197" i="26" s="1"/>
  <c r="AX197" i="26"/>
  <c r="AV197" i="26"/>
  <c r="AU197" i="26"/>
  <c r="AT197" i="26"/>
  <c r="AS197" i="26"/>
  <c r="AL197" i="26"/>
  <c r="AJ197" i="26"/>
  <c r="AI197" i="26"/>
  <c r="AH197" i="26"/>
  <c r="AG197" i="26"/>
  <c r="Z197" i="26"/>
  <c r="X197" i="26"/>
  <c r="W197" i="26"/>
  <c r="V197" i="26"/>
  <c r="U197" i="26"/>
  <c r="N197" i="26"/>
  <c r="L197" i="26"/>
  <c r="K197" i="26"/>
  <c r="J197" i="26"/>
  <c r="I197" i="26"/>
  <c r="H197" i="26" s="1"/>
  <c r="N196" i="26"/>
  <c r="L196" i="26"/>
  <c r="K196" i="26"/>
  <c r="J196" i="26"/>
  <c r="I196" i="26"/>
  <c r="E196" i="26" s="1"/>
  <c r="ED195" i="26"/>
  <c r="EB195" i="26"/>
  <c r="EA195" i="26"/>
  <c r="DZ195" i="26"/>
  <c r="DY195" i="26"/>
  <c r="DR195" i="26"/>
  <c r="DP195" i="26"/>
  <c r="DO195" i="26"/>
  <c r="DN195" i="26"/>
  <c r="DM195" i="26"/>
  <c r="DQ195" i="26" s="1"/>
  <c r="DF195" i="26"/>
  <c r="DD195" i="26"/>
  <c r="DC195" i="26"/>
  <c r="DB195" i="26"/>
  <c r="DA195" i="26"/>
  <c r="CW195" i="26" s="1"/>
  <c r="DE195" i="26"/>
  <c r="CT195" i="26"/>
  <c r="CR195" i="26"/>
  <c r="CQ195" i="26"/>
  <c r="CP195" i="26"/>
  <c r="CO195" i="26"/>
  <c r="CH195" i="26"/>
  <c r="CF195" i="26"/>
  <c r="CE195" i="26"/>
  <c r="CD195" i="26"/>
  <c r="CC195" i="26"/>
  <c r="BV195" i="26"/>
  <c r="BT195" i="26"/>
  <c r="BS195" i="26"/>
  <c r="BR195" i="26"/>
  <c r="BQ195" i="26"/>
  <c r="BJ195" i="26"/>
  <c r="BH195" i="26"/>
  <c r="BG195" i="26"/>
  <c r="BF195" i="26"/>
  <c r="BE195" i="26"/>
  <c r="BI195" i="26"/>
  <c r="BA195" i="26"/>
  <c r="AX195" i="26"/>
  <c r="AV195" i="26"/>
  <c r="AU195" i="26"/>
  <c r="AT195" i="26"/>
  <c r="AS195" i="26"/>
  <c r="AO195" i="26" s="1"/>
  <c r="AL195" i="26"/>
  <c r="AJ195" i="26"/>
  <c r="AI195" i="26"/>
  <c r="AH195" i="26"/>
  <c r="AG195" i="26"/>
  <c r="Z195" i="26"/>
  <c r="X195" i="26"/>
  <c r="W195" i="26"/>
  <c r="V195" i="26"/>
  <c r="U195" i="26"/>
  <c r="R195" i="26" s="1"/>
  <c r="Y195" i="26"/>
  <c r="N195" i="26"/>
  <c r="L195" i="26"/>
  <c r="K195" i="26"/>
  <c r="J195" i="26"/>
  <c r="I195" i="26"/>
  <c r="H195" i="26"/>
  <c r="N194" i="26"/>
  <c r="L194" i="26"/>
  <c r="K194" i="26"/>
  <c r="J194" i="26"/>
  <c r="I194" i="26"/>
  <c r="E194" i="26" s="1"/>
  <c r="ED193" i="26"/>
  <c r="EB193" i="26"/>
  <c r="EA193" i="26"/>
  <c r="DZ193" i="26"/>
  <c r="DY193" i="26"/>
  <c r="EC193" i="26" s="1"/>
  <c r="DR193" i="26"/>
  <c r="DP193" i="26"/>
  <c r="DO193" i="26"/>
  <c r="DN193" i="26"/>
  <c r="DM193" i="26"/>
  <c r="DF193" i="26"/>
  <c r="DD193" i="26"/>
  <c r="DC193" i="26"/>
  <c r="DB193" i="26"/>
  <c r="DA193" i="26"/>
  <c r="CT193" i="26"/>
  <c r="CR193" i="26"/>
  <c r="CQ193" i="26"/>
  <c r="CP193" i="26"/>
  <c r="CO193" i="26"/>
  <c r="CS193" i="26" s="1"/>
  <c r="CH193" i="26"/>
  <c r="CF193" i="26"/>
  <c r="CE193" i="26"/>
  <c r="CD193" i="26"/>
  <c r="CC193" i="26"/>
  <c r="BV193" i="26"/>
  <c r="BT193" i="26"/>
  <c r="BS193" i="26"/>
  <c r="BR193" i="26"/>
  <c r="BQ193" i="26"/>
  <c r="BJ193" i="26"/>
  <c r="BH193" i="26"/>
  <c r="BG193" i="26"/>
  <c r="BF193" i="26"/>
  <c r="BE193" i="26"/>
  <c r="AX193" i="26"/>
  <c r="AV193" i="26"/>
  <c r="AU193" i="26"/>
  <c r="AT193" i="26"/>
  <c r="AS193" i="26"/>
  <c r="AW193" i="26" s="1"/>
  <c r="AL193" i="26"/>
  <c r="AJ193" i="26"/>
  <c r="AI193" i="26"/>
  <c r="AH193" i="26"/>
  <c r="AG193" i="26"/>
  <c r="Z193" i="26"/>
  <c r="X193" i="26"/>
  <c r="W193" i="26"/>
  <c r="V193" i="26"/>
  <c r="U193" i="26"/>
  <c r="N193" i="26"/>
  <c r="L193" i="26"/>
  <c r="K193" i="26"/>
  <c r="J193" i="26"/>
  <c r="I193" i="26"/>
  <c r="F193" i="26" s="1"/>
  <c r="ED192" i="26"/>
  <c r="EB192" i="26"/>
  <c r="EA192" i="26"/>
  <c r="DZ192" i="26"/>
  <c r="DY192" i="26"/>
  <c r="DV192" i="26"/>
  <c r="DR192" i="26"/>
  <c r="DP192" i="26"/>
  <c r="DO192" i="26"/>
  <c r="DN192" i="26"/>
  <c r="DM192" i="26"/>
  <c r="DQ192" i="26"/>
  <c r="DF192" i="26"/>
  <c r="DD192" i="26"/>
  <c r="DC192" i="26"/>
  <c r="DB192" i="26"/>
  <c r="DA192" i="26"/>
  <c r="CT192" i="26"/>
  <c r="CR192" i="26"/>
  <c r="CQ192" i="26"/>
  <c r="CP192" i="26"/>
  <c r="CO192" i="26"/>
  <c r="CH192" i="26"/>
  <c r="CF192" i="26"/>
  <c r="CE192" i="26"/>
  <c r="CD192" i="26"/>
  <c r="CC192" i="26"/>
  <c r="BZ192" i="26"/>
  <c r="BV192" i="26"/>
  <c r="BT192" i="26"/>
  <c r="BS192" i="26"/>
  <c r="BR192" i="26"/>
  <c r="BQ192" i="26"/>
  <c r="BU192" i="26"/>
  <c r="BJ192" i="26"/>
  <c r="BH192" i="26"/>
  <c r="BG192" i="26"/>
  <c r="BF192" i="26"/>
  <c r="BE192" i="26"/>
  <c r="AX192" i="26"/>
  <c r="AV192" i="26"/>
  <c r="AU192" i="26"/>
  <c r="AT192" i="26"/>
  <c r="AS192" i="26"/>
  <c r="AO192" i="26" s="1"/>
  <c r="AL192" i="26"/>
  <c r="AJ192" i="26"/>
  <c r="AI192" i="26"/>
  <c r="AH192" i="26"/>
  <c r="AG192" i="26"/>
  <c r="AD192" i="26" s="1"/>
  <c r="Z192" i="26"/>
  <c r="X192" i="26"/>
  <c r="W192" i="26"/>
  <c r="V192" i="26"/>
  <c r="U192" i="26"/>
  <c r="N192" i="26"/>
  <c r="L192" i="26"/>
  <c r="K192" i="26"/>
  <c r="J192" i="26"/>
  <c r="I192" i="26"/>
  <c r="E192" i="26" s="1"/>
  <c r="ED191" i="26"/>
  <c r="EB191" i="26"/>
  <c r="EA191" i="26"/>
  <c r="DZ191" i="26"/>
  <c r="DY191" i="26"/>
  <c r="DV191" i="26" s="1"/>
  <c r="EC191" i="26"/>
  <c r="DR191" i="26"/>
  <c r="DP191" i="26"/>
  <c r="DO191" i="26"/>
  <c r="DN191" i="26"/>
  <c r="DM191" i="26"/>
  <c r="DQ191" i="26" s="1"/>
  <c r="DF191" i="26"/>
  <c r="DD191" i="26"/>
  <c r="DC191" i="26"/>
  <c r="DB191" i="26"/>
  <c r="DA191" i="26"/>
  <c r="CW191" i="26" s="1"/>
  <c r="CT191" i="26"/>
  <c r="CR191" i="26"/>
  <c r="CQ191" i="26"/>
  <c r="CP191" i="26"/>
  <c r="CO191" i="26"/>
  <c r="CL191" i="26" s="1"/>
  <c r="CH191" i="26"/>
  <c r="CF191" i="26"/>
  <c r="CE191" i="26"/>
  <c r="CD191" i="26"/>
  <c r="CC191" i="26"/>
  <c r="CG191" i="26" s="1"/>
  <c r="BV191" i="26"/>
  <c r="BT191" i="26"/>
  <c r="BS191" i="26"/>
  <c r="BR191" i="26"/>
  <c r="BQ191" i="26"/>
  <c r="BM191" i="26" s="1"/>
  <c r="BU191" i="26"/>
  <c r="BJ191" i="26"/>
  <c r="BH191" i="26"/>
  <c r="BG191" i="26"/>
  <c r="BF191" i="26"/>
  <c r="BE191" i="26"/>
  <c r="AX191" i="26"/>
  <c r="AV191" i="26"/>
  <c r="AU191" i="26"/>
  <c r="AT191" i="26"/>
  <c r="AS191" i="26"/>
  <c r="AP191" i="26" s="1"/>
  <c r="AL191" i="26"/>
  <c r="AJ191" i="26"/>
  <c r="AI191" i="26"/>
  <c r="AH191" i="26"/>
  <c r="AG191" i="26"/>
  <c r="AK191" i="26" s="1"/>
  <c r="Z191" i="26"/>
  <c r="X191" i="26"/>
  <c r="W191" i="26"/>
  <c r="V191" i="26"/>
  <c r="U191" i="26"/>
  <c r="N191" i="26"/>
  <c r="L191" i="26"/>
  <c r="K191" i="26"/>
  <c r="J191" i="26"/>
  <c r="M191" i="26" s="1"/>
  <c r="I191" i="26"/>
  <c r="H191" i="26" s="1"/>
  <c r="N190" i="26"/>
  <c r="L190" i="26"/>
  <c r="K190" i="26"/>
  <c r="J190" i="26"/>
  <c r="I190" i="26"/>
  <c r="E190" i="26" s="1"/>
  <c r="M190" i="26"/>
  <c r="H190" i="26"/>
  <c r="F190" i="26"/>
  <c r="ED189" i="26"/>
  <c r="EB189" i="26"/>
  <c r="EA189" i="26"/>
  <c r="DZ189" i="26"/>
  <c r="DY189" i="26"/>
  <c r="DR189" i="26"/>
  <c r="DP189" i="26"/>
  <c r="DO189" i="26"/>
  <c r="DN189" i="26"/>
  <c r="DM189" i="26"/>
  <c r="DF189" i="26"/>
  <c r="DD189" i="26"/>
  <c r="DC189" i="26"/>
  <c r="DB189" i="26"/>
  <c r="DA189" i="26"/>
  <c r="CW189" i="26" s="1"/>
  <c r="CT189" i="26"/>
  <c r="CR189" i="26"/>
  <c r="CQ189" i="26"/>
  <c r="CP189" i="26"/>
  <c r="CO189" i="26"/>
  <c r="CH189" i="26"/>
  <c r="CF189" i="26"/>
  <c r="CE189" i="26"/>
  <c r="CD189" i="26"/>
  <c r="CC189" i="26"/>
  <c r="CG189" i="26"/>
  <c r="BZ189" i="26"/>
  <c r="BY189" i="26"/>
  <c r="BV189" i="26"/>
  <c r="BT189" i="26"/>
  <c r="BS189" i="26"/>
  <c r="BR189" i="26"/>
  <c r="BQ189" i="26"/>
  <c r="BJ189" i="26"/>
  <c r="BH189" i="26"/>
  <c r="BG189" i="26"/>
  <c r="BF189" i="26"/>
  <c r="BE189" i="26"/>
  <c r="BA189" i="26" s="1"/>
  <c r="AX189" i="26"/>
  <c r="AV189" i="26"/>
  <c r="AU189" i="26"/>
  <c r="AT189" i="26"/>
  <c r="AS189" i="26"/>
  <c r="AP189" i="26" s="1"/>
  <c r="AL189" i="26"/>
  <c r="AJ189" i="26"/>
  <c r="AI189" i="26"/>
  <c r="AH189" i="26"/>
  <c r="AG189" i="26"/>
  <c r="Z189" i="26"/>
  <c r="X189" i="26"/>
  <c r="W189" i="26"/>
  <c r="V189" i="26"/>
  <c r="U189" i="26"/>
  <c r="N189" i="26"/>
  <c r="L189" i="26"/>
  <c r="K189" i="26"/>
  <c r="J189" i="26"/>
  <c r="I189" i="26"/>
  <c r="E189" i="26" s="1"/>
  <c r="ED188" i="26"/>
  <c r="EB188" i="26"/>
  <c r="EA188" i="26"/>
  <c r="DZ188" i="26"/>
  <c r="DY188" i="26"/>
  <c r="EC188" i="26"/>
  <c r="DR188" i="26"/>
  <c r="DP188" i="26"/>
  <c r="DO188" i="26"/>
  <c r="DN188" i="26"/>
  <c r="DM188" i="26"/>
  <c r="DF188" i="26"/>
  <c r="DD188" i="26"/>
  <c r="DC188" i="26"/>
  <c r="DB188" i="26"/>
  <c r="DA188" i="26"/>
  <c r="CX188" i="26"/>
  <c r="CT188" i="26"/>
  <c r="CR188" i="26"/>
  <c r="CQ188" i="26"/>
  <c r="CP188" i="26"/>
  <c r="CO188" i="26"/>
  <c r="CS188" i="26" s="1"/>
  <c r="CH188" i="26"/>
  <c r="CF188" i="26"/>
  <c r="CE188" i="26"/>
  <c r="CD188" i="26"/>
  <c r="CC188" i="26"/>
  <c r="CG188" i="26" s="1"/>
  <c r="BV188" i="26"/>
  <c r="BT188" i="26"/>
  <c r="BS188" i="26"/>
  <c r="BR188" i="26"/>
  <c r="BQ188" i="26"/>
  <c r="BJ188" i="26"/>
  <c r="BH188" i="26"/>
  <c r="BG188" i="26"/>
  <c r="BF188" i="26"/>
  <c r="BE188" i="26"/>
  <c r="BI188" i="26" s="1"/>
  <c r="AX188" i="26"/>
  <c r="AV188" i="26"/>
  <c r="AU188" i="26"/>
  <c r="AT188" i="26"/>
  <c r="AS188" i="26"/>
  <c r="AW188" i="26" s="1"/>
  <c r="AL188" i="26"/>
  <c r="AJ188" i="26"/>
  <c r="AI188" i="26"/>
  <c r="AH188" i="26"/>
  <c r="AG188" i="26"/>
  <c r="Z188" i="26"/>
  <c r="X188" i="26"/>
  <c r="W188" i="26"/>
  <c r="V188" i="26"/>
  <c r="U188" i="26"/>
  <c r="N188" i="26"/>
  <c r="L188" i="26"/>
  <c r="K188" i="26"/>
  <c r="J188" i="26"/>
  <c r="I188" i="26"/>
  <c r="F188" i="26" s="1"/>
  <c r="M188" i="26"/>
  <c r="E188" i="26"/>
  <c r="ED187" i="26"/>
  <c r="EB187" i="26"/>
  <c r="EA187" i="26"/>
  <c r="DZ187" i="26"/>
  <c r="DY187" i="26"/>
  <c r="DV187" i="26" s="1"/>
  <c r="EC187" i="26"/>
  <c r="DU187" i="26"/>
  <c r="DR187" i="26"/>
  <c r="DP187" i="26"/>
  <c r="DO187" i="26"/>
  <c r="DN187" i="26"/>
  <c r="DM187" i="26"/>
  <c r="DQ187" i="26"/>
  <c r="DF187" i="26"/>
  <c r="DD187" i="26"/>
  <c r="DC187" i="26"/>
  <c r="DB187" i="26"/>
  <c r="DA187" i="26"/>
  <c r="DE187" i="26" s="1"/>
  <c r="CT187" i="26"/>
  <c r="CR187" i="26"/>
  <c r="CQ187" i="26"/>
  <c r="CP187" i="26"/>
  <c r="CO187" i="26"/>
  <c r="CH187" i="26"/>
  <c r="CF187" i="26"/>
  <c r="CE187" i="26"/>
  <c r="CD187" i="26"/>
  <c r="CC187" i="26"/>
  <c r="CG187" i="26" s="1"/>
  <c r="BV187" i="26"/>
  <c r="BT187" i="26"/>
  <c r="BS187" i="26"/>
  <c r="BR187" i="26"/>
  <c r="BQ187" i="26"/>
  <c r="BJ187" i="26"/>
  <c r="BH187" i="26"/>
  <c r="BG187" i="26"/>
  <c r="BF187" i="26"/>
  <c r="BE187" i="26"/>
  <c r="BI187" i="26" s="1"/>
  <c r="AX187" i="26"/>
  <c r="AV187" i="26"/>
  <c r="AU187" i="26"/>
  <c r="AT187" i="26"/>
  <c r="AS187" i="26"/>
  <c r="AL187" i="26"/>
  <c r="AJ187" i="26"/>
  <c r="AI187" i="26"/>
  <c r="AH187" i="26"/>
  <c r="AG187" i="26"/>
  <c r="Z187" i="26"/>
  <c r="X187" i="26"/>
  <c r="W187" i="26"/>
  <c r="V187" i="26"/>
  <c r="U187" i="26"/>
  <c r="Y187" i="26"/>
  <c r="N187" i="26"/>
  <c r="L187" i="26"/>
  <c r="K187" i="26"/>
  <c r="J187" i="26"/>
  <c r="I187" i="26"/>
  <c r="N186" i="26"/>
  <c r="L186" i="26"/>
  <c r="K186" i="26"/>
  <c r="J186" i="26"/>
  <c r="I186" i="26"/>
  <c r="N185" i="26"/>
  <c r="L185" i="26"/>
  <c r="K185" i="26"/>
  <c r="J185" i="26"/>
  <c r="I185" i="26"/>
  <c r="ED184" i="26"/>
  <c r="EB184" i="26"/>
  <c r="EA184" i="26"/>
  <c r="DZ184" i="26"/>
  <c r="DY184" i="26"/>
  <c r="DR184" i="26"/>
  <c r="DP184" i="26"/>
  <c r="DO184" i="26"/>
  <c r="DN184" i="26"/>
  <c r="DM184" i="26"/>
  <c r="DQ184" i="26" s="1"/>
  <c r="DF184" i="26"/>
  <c r="DD184" i="26"/>
  <c r="DC184" i="26"/>
  <c r="DB184" i="26"/>
  <c r="DA184" i="26"/>
  <c r="DE184" i="26"/>
  <c r="CT184" i="26"/>
  <c r="CR184" i="26"/>
  <c r="CQ184" i="26"/>
  <c r="CP184" i="26"/>
  <c r="CO184" i="26"/>
  <c r="CH184" i="26"/>
  <c r="CF184" i="26"/>
  <c r="CE184" i="26"/>
  <c r="CD184" i="26"/>
  <c r="CC184" i="26"/>
  <c r="CG184" i="26"/>
  <c r="BV184" i="26"/>
  <c r="BT184" i="26"/>
  <c r="BS184" i="26"/>
  <c r="BR184" i="26"/>
  <c r="BQ184" i="26"/>
  <c r="BU184" i="26" s="1"/>
  <c r="BJ184" i="26"/>
  <c r="BH184" i="26"/>
  <c r="BG184" i="26"/>
  <c r="BF184" i="26"/>
  <c r="BE184" i="26"/>
  <c r="BI184" i="26" s="1"/>
  <c r="AX184" i="26"/>
  <c r="AV184" i="26"/>
  <c r="AU184" i="26"/>
  <c r="AT184" i="26"/>
  <c r="AS184" i="26"/>
  <c r="AP184" i="26" s="1"/>
  <c r="AL184" i="26"/>
  <c r="AJ184" i="26"/>
  <c r="AI184" i="26"/>
  <c r="AH184" i="26"/>
  <c r="AG184" i="26"/>
  <c r="AK184" i="26" s="1"/>
  <c r="Z184" i="26"/>
  <c r="X184" i="26"/>
  <c r="W184" i="26"/>
  <c r="V184" i="26"/>
  <c r="U184" i="26"/>
  <c r="Y184" i="26" s="1"/>
  <c r="N184" i="26"/>
  <c r="L184" i="26"/>
  <c r="K184" i="26"/>
  <c r="J184" i="26"/>
  <c r="I184" i="26"/>
  <c r="N183" i="26"/>
  <c r="L183" i="26"/>
  <c r="K183" i="26"/>
  <c r="J183" i="26"/>
  <c r="I183" i="26"/>
  <c r="E183" i="26" s="1"/>
  <c r="N182" i="26"/>
  <c r="L182" i="26"/>
  <c r="K182" i="26"/>
  <c r="J182" i="26"/>
  <c r="I182" i="26"/>
  <c r="N181" i="26"/>
  <c r="L181" i="26"/>
  <c r="K181" i="26"/>
  <c r="J181" i="26"/>
  <c r="I181" i="26"/>
  <c r="E181" i="26" s="1"/>
  <c r="N180" i="26"/>
  <c r="L180" i="26"/>
  <c r="K180" i="26"/>
  <c r="J180" i="26"/>
  <c r="I180" i="26"/>
  <c r="N179" i="26"/>
  <c r="L179" i="26"/>
  <c r="K179" i="26"/>
  <c r="J179" i="26"/>
  <c r="I179" i="26"/>
  <c r="M179" i="26" s="1"/>
  <c r="N178" i="26"/>
  <c r="L178" i="26"/>
  <c r="K178" i="26"/>
  <c r="J178" i="26"/>
  <c r="I178" i="26"/>
  <c r="E178" i="26" s="1"/>
  <c r="N177" i="26"/>
  <c r="L177" i="26"/>
  <c r="K177" i="26"/>
  <c r="J177" i="26"/>
  <c r="I177" i="26"/>
  <c r="H177" i="26" s="1"/>
  <c r="F177" i="26"/>
  <c r="ED176" i="26"/>
  <c r="EB176" i="26"/>
  <c r="EA176" i="26"/>
  <c r="DZ176" i="26"/>
  <c r="DY176" i="26"/>
  <c r="DU176" i="26" s="1"/>
  <c r="EC176" i="26"/>
  <c r="DR176" i="26"/>
  <c r="DP176" i="26"/>
  <c r="DO176" i="26"/>
  <c r="DN176" i="26"/>
  <c r="DM176" i="26"/>
  <c r="DF176" i="26"/>
  <c r="DD176" i="26"/>
  <c r="DC176" i="26"/>
  <c r="DB176" i="26"/>
  <c r="DA176" i="26"/>
  <c r="CX176" i="26" s="1"/>
  <c r="CT176" i="26"/>
  <c r="CR176" i="26"/>
  <c r="CQ176" i="26"/>
  <c r="CP176" i="26"/>
  <c r="CO176" i="26"/>
  <c r="CS176" i="26" s="1"/>
  <c r="CH176" i="26"/>
  <c r="CF176" i="26"/>
  <c r="CE176" i="26"/>
  <c r="CD176" i="26"/>
  <c r="CC176" i="26"/>
  <c r="CG176" i="26" s="1"/>
  <c r="BV176" i="26"/>
  <c r="BT176" i="26"/>
  <c r="BS176" i="26"/>
  <c r="BR176" i="26"/>
  <c r="BQ176" i="26"/>
  <c r="BJ176" i="26"/>
  <c r="BH176" i="26"/>
  <c r="BG176" i="26"/>
  <c r="BF176" i="26"/>
  <c r="BE176" i="26"/>
  <c r="BI176" i="26" s="1"/>
  <c r="AX176" i="26"/>
  <c r="AV176" i="26"/>
  <c r="AU176" i="26"/>
  <c r="AT176" i="26"/>
  <c r="AS176" i="26"/>
  <c r="AO176" i="26" s="1"/>
  <c r="AL176" i="26"/>
  <c r="AJ176" i="26"/>
  <c r="AI176" i="26"/>
  <c r="AH176" i="26"/>
  <c r="AG176" i="26"/>
  <c r="AK176" i="26" s="1"/>
  <c r="Z176" i="26"/>
  <c r="X176" i="26"/>
  <c r="W176" i="26"/>
  <c r="V176" i="26"/>
  <c r="U176" i="26"/>
  <c r="N176" i="26"/>
  <c r="L176" i="26"/>
  <c r="K176" i="26"/>
  <c r="J176" i="26"/>
  <c r="I176" i="26"/>
  <c r="E176" i="26"/>
  <c r="N175" i="26"/>
  <c r="L175" i="26"/>
  <c r="K175" i="26"/>
  <c r="J175" i="26"/>
  <c r="I175" i="26"/>
  <c r="M175" i="26" s="1"/>
  <c r="E175" i="26"/>
  <c r="N174" i="26"/>
  <c r="L174" i="26"/>
  <c r="K174" i="26"/>
  <c r="J174" i="26"/>
  <c r="I174" i="26"/>
  <c r="M174" i="26" s="1"/>
  <c r="ED173" i="26"/>
  <c r="EB173" i="26"/>
  <c r="EA173" i="26"/>
  <c r="DZ173" i="26"/>
  <c r="DY173" i="26"/>
  <c r="DR173" i="26"/>
  <c r="DP173" i="26"/>
  <c r="DO173" i="26"/>
  <c r="DN173" i="26"/>
  <c r="DM173" i="26"/>
  <c r="DF173" i="26"/>
  <c r="DD173" i="26"/>
  <c r="DC173" i="26"/>
  <c r="DB173" i="26"/>
  <c r="DA173" i="26"/>
  <c r="DE173" i="26" s="1"/>
  <c r="CT173" i="26"/>
  <c r="CR173" i="26"/>
  <c r="CQ173" i="26"/>
  <c r="CP173" i="26"/>
  <c r="CO173" i="26"/>
  <c r="CH173" i="26"/>
  <c r="CF173" i="26"/>
  <c r="CE173" i="26"/>
  <c r="CD173" i="26"/>
  <c r="CC173" i="26"/>
  <c r="BZ173" i="26" s="1"/>
  <c r="BV173" i="26"/>
  <c r="BT173" i="26"/>
  <c r="BS173" i="26"/>
  <c r="BR173" i="26"/>
  <c r="BQ173" i="26"/>
  <c r="BU173" i="26"/>
  <c r="BJ173" i="26"/>
  <c r="BH173" i="26"/>
  <c r="BG173" i="26"/>
  <c r="BF173" i="26"/>
  <c r="BE173" i="26"/>
  <c r="BB173" i="26" s="1"/>
  <c r="BI173" i="26"/>
  <c r="AX173" i="26"/>
  <c r="AV173" i="26"/>
  <c r="AU173" i="26"/>
  <c r="AT173" i="26"/>
  <c r="AS173" i="26"/>
  <c r="AL173" i="26"/>
  <c r="AJ173" i="26"/>
  <c r="AI173" i="26"/>
  <c r="AH173" i="26"/>
  <c r="AG173" i="26"/>
  <c r="AD173" i="26" s="1"/>
  <c r="AK173" i="26"/>
  <c r="Z173" i="26"/>
  <c r="X173" i="26"/>
  <c r="W173" i="26"/>
  <c r="V173" i="26"/>
  <c r="U173" i="26"/>
  <c r="Y173" i="26"/>
  <c r="N173" i="26"/>
  <c r="L173" i="26"/>
  <c r="K173" i="26"/>
  <c r="J173" i="26"/>
  <c r="I173" i="26"/>
  <c r="M173" i="26" s="1"/>
  <c r="ED172" i="26"/>
  <c r="EB172" i="26"/>
  <c r="EA172" i="26"/>
  <c r="DZ172" i="26"/>
  <c r="DY172" i="26"/>
  <c r="DU172" i="26" s="1"/>
  <c r="DR172" i="26"/>
  <c r="DP172" i="26"/>
  <c r="DO172" i="26"/>
  <c r="DN172" i="26"/>
  <c r="DM172" i="26"/>
  <c r="DI172" i="26" s="1"/>
  <c r="DQ172" i="26"/>
  <c r="DF172" i="26"/>
  <c r="DD172" i="26"/>
  <c r="DC172" i="26"/>
  <c r="DB172" i="26"/>
  <c r="DA172" i="26"/>
  <c r="CT172" i="26"/>
  <c r="CR172" i="26"/>
  <c r="CQ172" i="26"/>
  <c r="CP172" i="26"/>
  <c r="CO172" i="26"/>
  <c r="CS172" i="26" s="1"/>
  <c r="CH172" i="26"/>
  <c r="CF172" i="26"/>
  <c r="CE172" i="26"/>
  <c r="CD172" i="26"/>
  <c r="CC172" i="26"/>
  <c r="BV172" i="26"/>
  <c r="BT172" i="26"/>
  <c r="BS172" i="26"/>
  <c r="BR172" i="26"/>
  <c r="BQ172" i="26"/>
  <c r="BU172" i="26" s="1"/>
  <c r="BJ172" i="26"/>
  <c r="BH172" i="26"/>
  <c r="BG172" i="26"/>
  <c r="BF172" i="26"/>
  <c r="BE172" i="26"/>
  <c r="AX172" i="26"/>
  <c r="AV172" i="26"/>
  <c r="AU172" i="26"/>
  <c r="AT172" i="26"/>
  <c r="AS172" i="26"/>
  <c r="AW172" i="26" s="1"/>
  <c r="AL172" i="26"/>
  <c r="AJ172" i="26"/>
  <c r="AI172" i="26"/>
  <c r="AH172" i="26"/>
  <c r="AG172" i="26"/>
  <c r="Z172" i="26"/>
  <c r="X172" i="26"/>
  <c r="W172" i="26"/>
  <c r="V172" i="26"/>
  <c r="U172" i="26"/>
  <c r="R172" i="26" s="1"/>
  <c r="Y172" i="26"/>
  <c r="N172" i="26"/>
  <c r="L172" i="26"/>
  <c r="K172" i="26"/>
  <c r="J172" i="26"/>
  <c r="I172" i="26"/>
  <c r="E172" i="26" s="1"/>
  <c r="ED171" i="26"/>
  <c r="EB171" i="26"/>
  <c r="EA171" i="26"/>
  <c r="DZ171" i="26"/>
  <c r="DY171" i="26"/>
  <c r="DR171" i="26"/>
  <c r="DP171" i="26"/>
  <c r="DO171" i="26"/>
  <c r="DN171" i="26"/>
  <c r="DM171" i="26"/>
  <c r="DF171" i="26"/>
  <c r="DD171" i="26"/>
  <c r="DC171" i="26"/>
  <c r="DB171" i="26"/>
  <c r="DA171" i="26"/>
  <c r="DE171" i="26"/>
  <c r="CX171" i="26"/>
  <c r="CT171" i="26"/>
  <c r="CR171" i="26"/>
  <c r="CQ171" i="26"/>
  <c r="CP171" i="26"/>
  <c r="CO171" i="26"/>
  <c r="CH171" i="26"/>
  <c r="CF171" i="26"/>
  <c r="CE171" i="26"/>
  <c r="CD171" i="26"/>
  <c r="CC171" i="26"/>
  <c r="CG171" i="26" s="1"/>
  <c r="BV171" i="26"/>
  <c r="BT171" i="26"/>
  <c r="BS171" i="26"/>
  <c r="BR171" i="26"/>
  <c r="BQ171" i="26"/>
  <c r="BM171" i="26" s="1"/>
  <c r="BJ171" i="26"/>
  <c r="BH171" i="26"/>
  <c r="BG171" i="26"/>
  <c r="BF171" i="26"/>
  <c r="BE171" i="26"/>
  <c r="BB171" i="26" s="1"/>
  <c r="BI171" i="26"/>
  <c r="AX171" i="26"/>
  <c r="AV171" i="26"/>
  <c r="AU171" i="26"/>
  <c r="AT171" i="26"/>
  <c r="AS171" i="26"/>
  <c r="AL171" i="26"/>
  <c r="AJ171" i="26"/>
  <c r="AI171" i="26"/>
  <c r="AH171" i="26"/>
  <c r="AG171" i="26"/>
  <c r="Z171" i="26"/>
  <c r="X171" i="26"/>
  <c r="W171" i="26"/>
  <c r="V171" i="26"/>
  <c r="U171" i="26"/>
  <c r="N171" i="26"/>
  <c r="L171" i="26"/>
  <c r="K171" i="26"/>
  <c r="J171" i="26"/>
  <c r="I171" i="26"/>
  <c r="M171" i="26" s="1"/>
  <c r="N170" i="26"/>
  <c r="L170" i="26"/>
  <c r="K170" i="26"/>
  <c r="J170" i="26"/>
  <c r="I170" i="26"/>
  <c r="N169" i="26"/>
  <c r="L169" i="26"/>
  <c r="K169" i="26"/>
  <c r="J169" i="26"/>
  <c r="I169" i="26"/>
  <c r="ED168" i="26"/>
  <c r="EB168" i="26"/>
  <c r="EA168" i="26"/>
  <c r="DZ168" i="26"/>
  <c r="DY168" i="26"/>
  <c r="EC168" i="26"/>
  <c r="DR168" i="26"/>
  <c r="DP168" i="26"/>
  <c r="DO168" i="26"/>
  <c r="DN168" i="26"/>
  <c r="DM168" i="26"/>
  <c r="DF168" i="26"/>
  <c r="DD168" i="26"/>
  <c r="DC168" i="26"/>
  <c r="DB168" i="26"/>
  <c r="DA168" i="26"/>
  <c r="DE168" i="26" s="1"/>
  <c r="CT168" i="26"/>
  <c r="CR168" i="26"/>
  <c r="CQ168" i="26"/>
  <c r="CP168" i="26"/>
  <c r="CO168" i="26"/>
  <c r="CH168" i="26"/>
  <c r="CF168" i="26"/>
  <c r="CE168" i="26"/>
  <c r="CD168" i="26"/>
  <c r="CC168" i="26"/>
  <c r="BY168" i="26" s="1"/>
  <c r="CG168" i="26"/>
  <c r="BV168" i="26"/>
  <c r="BT168" i="26"/>
  <c r="BS168" i="26"/>
  <c r="BR168" i="26"/>
  <c r="BQ168" i="26"/>
  <c r="BN168" i="26" s="1"/>
  <c r="BU168" i="26"/>
  <c r="BJ168" i="26"/>
  <c r="BH168" i="26"/>
  <c r="BG168" i="26"/>
  <c r="BF168" i="26"/>
  <c r="BE168" i="26"/>
  <c r="BA168" i="26" s="1"/>
  <c r="AX168" i="26"/>
  <c r="AV168" i="26"/>
  <c r="AU168" i="26"/>
  <c r="AT168" i="26"/>
  <c r="AS168" i="26"/>
  <c r="AW168" i="26" s="1"/>
  <c r="AL168" i="26"/>
  <c r="AJ168" i="26"/>
  <c r="AI168" i="26"/>
  <c r="AH168" i="26"/>
  <c r="AG168" i="26"/>
  <c r="AK168" i="26"/>
  <c r="Z168" i="26"/>
  <c r="X168" i="26"/>
  <c r="W168" i="26"/>
  <c r="V168" i="26"/>
  <c r="U168" i="26"/>
  <c r="Y168" i="26"/>
  <c r="R168" i="26"/>
  <c r="N168" i="26"/>
  <c r="L168" i="26"/>
  <c r="K168" i="26"/>
  <c r="J168" i="26"/>
  <c r="I168" i="26"/>
  <c r="N167" i="26"/>
  <c r="L167" i="26"/>
  <c r="K167" i="26"/>
  <c r="J167" i="26"/>
  <c r="I167" i="26"/>
  <c r="M167" i="26" s="1"/>
  <c r="N166" i="26"/>
  <c r="L166" i="26"/>
  <c r="K166" i="26"/>
  <c r="J166" i="26"/>
  <c r="I166" i="26"/>
  <c r="ED165" i="26"/>
  <c r="EB165" i="26"/>
  <c r="EA165" i="26"/>
  <c r="DZ165" i="26"/>
  <c r="DY165" i="26"/>
  <c r="DU165" i="26" s="1"/>
  <c r="EC165" i="26"/>
  <c r="DV165" i="26"/>
  <c r="DR165" i="26"/>
  <c r="DP165" i="26"/>
  <c r="DO165" i="26"/>
  <c r="DN165" i="26"/>
  <c r="DM165" i="26"/>
  <c r="DQ165" i="26"/>
  <c r="DF165" i="26"/>
  <c r="DD165" i="26"/>
  <c r="DC165" i="26"/>
  <c r="DB165" i="26"/>
  <c r="DA165" i="26"/>
  <c r="DE165" i="26" s="1"/>
  <c r="CT165" i="26"/>
  <c r="CR165" i="26"/>
  <c r="CQ165" i="26"/>
  <c r="CP165" i="26"/>
  <c r="CO165" i="26"/>
  <c r="CH165" i="26"/>
  <c r="CF165" i="26"/>
  <c r="CE165" i="26"/>
  <c r="CD165" i="26"/>
  <c r="CC165" i="26"/>
  <c r="BV165" i="26"/>
  <c r="BT165" i="26"/>
  <c r="BS165" i="26"/>
  <c r="BR165" i="26"/>
  <c r="BQ165" i="26"/>
  <c r="BJ165" i="26"/>
  <c r="BH165" i="26"/>
  <c r="BG165" i="26"/>
  <c r="BF165" i="26"/>
  <c r="BE165" i="26"/>
  <c r="BB165" i="26" s="1"/>
  <c r="BI165" i="26"/>
  <c r="AX165" i="26"/>
  <c r="AV165" i="26"/>
  <c r="AU165" i="26"/>
  <c r="AT165" i="26"/>
  <c r="AS165" i="26"/>
  <c r="AL165" i="26"/>
  <c r="AJ165" i="26"/>
  <c r="AI165" i="26"/>
  <c r="AH165" i="26"/>
  <c r="AG165" i="26"/>
  <c r="AK165" i="26"/>
  <c r="AD165" i="26"/>
  <c r="Z165" i="26"/>
  <c r="X165" i="26"/>
  <c r="W165" i="26"/>
  <c r="V165" i="26"/>
  <c r="U165" i="26"/>
  <c r="N165" i="26"/>
  <c r="L165" i="26"/>
  <c r="K165" i="26"/>
  <c r="J165" i="26"/>
  <c r="I165" i="26"/>
  <c r="N164" i="26"/>
  <c r="L164" i="26"/>
  <c r="K164" i="26"/>
  <c r="J164" i="26"/>
  <c r="I164" i="26"/>
  <c r="ED163" i="26"/>
  <c r="EB163" i="26"/>
  <c r="EA163" i="26"/>
  <c r="DZ163" i="26"/>
  <c r="DY163" i="26"/>
  <c r="DR163" i="26"/>
  <c r="DP163" i="26"/>
  <c r="DO163" i="26"/>
  <c r="DN163" i="26"/>
  <c r="DM163" i="26"/>
  <c r="DQ163" i="26"/>
  <c r="DF163" i="26"/>
  <c r="DD163" i="26"/>
  <c r="DC163" i="26"/>
  <c r="DB163" i="26"/>
  <c r="DA163" i="26"/>
  <c r="CT163" i="26"/>
  <c r="CR163" i="26"/>
  <c r="CQ163" i="26"/>
  <c r="CP163" i="26"/>
  <c r="CO163" i="26"/>
  <c r="CH163" i="26"/>
  <c r="CF163" i="26"/>
  <c r="CE163" i="26"/>
  <c r="CD163" i="26"/>
  <c r="CC163" i="26"/>
  <c r="CG163" i="26" s="1"/>
  <c r="BZ163" i="26"/>
  <c r="BV163" i="26"/>
  <c r="BT163" i="26"/>
  <c r="BS163" i="26"/>
  <c r="BR163" i="26"/>
  <c r="BQ163" i="26"/>
  <c r="BU163" i="26"/>
  <c r="BJ163" i="26"/>
  <c r="BH163" i="26"/>
  <c r="BG163" i="26"/>
  <c r="BF163" i="26"/>
  <c r="BE163" i="26"/>
  <c r="BI163" i="26" s="1"/>
  <c r="AX163" i="26"/>
  <c r="AV163" i="26"/>
  <c r="AU163" i="26"/>
  <c r="AT163" i="26"/>
  <c r="AS163" i="26"/>
  <c r="AP163" i="26" s="1"/>
  <c r="AL163" i="26"/>
  <c r="AJ163" i="26"/>
  <c r="AI163" i="26"/>
  <c r="AH163" i="26"/>
  <c r="AG163" i="26"/>
  <c r="AK163" i="26"/>
  <c r="Z163" i="26"/>
  <c r="X163" i="26"/>
  <c r="W163" i="26"/>
  <c r="V163" i="26"/>
  <c r="U163" i="26"/>
  <c r="R163" i="26" s="1"/>
  <c r="Y163" i="26"/>
  <c r="N163" i="26"/>
  <c r="L163" i="26"/>
  <c r="K163" i="26"/>
  <c r="J163" i="26"/>
  <c r="I163" i="26"/>
  <c r="M163" i="26" s="1"/>
  <c r="ED162" i="26"/>
  <c r="EB162" i="26"/>
  <c r="EA162" i="26"/>
  <c r="DZ162" i="26"/>
  <c r="DY162" i="26"/>
  <c r="DR162" i="26"/>
  <c r="DP162" i="26"/>
  <c r="DO162" i="26"/>
  <c r="DN162" i="26"/>
  <c r="DM162" i="26"/>
  <c r="DQ162" i="26"/>
  <c r="DF162" i="26"/>
  <c r="DD162" i="26"/>
  <c r="DC162" i="26"/>
  <c r="DB162" i="26"/>
  <c r="DA162" i="26"/>
  <c r="CT162" i="26"/>
  <c r="CR162" i="26"/>
  <c r="CQ162" i="26"/>
  <c r="CP162" i="26"/>
  <c r="CO162" i="26"/>
  <c r="CS162" i="26" s="1"/>
  <c r="CH162" i="26"/>
  <c r="CF162" i="26"/>
  <c r="CE162" i="26"/>
  <c r="CD162" i="26"/>
  <c r="CC162" i="26"/>
  <c r="BV162" i="26"/>
  <c r="BT162" i="26"/>
  <c r="BS162" i="26"/>
  <c r="BR162" i="26"/>
  <c r="BQ162" i="26"/>
  <c r="BU162" i="26" s="1"/>
  <c r="BJ162" i="26"/>
  <c r="BH162" i="26"/>
  <c r="BG162" i="26"/>
  <c r="BF162" i="26"/>
  <c r="BE162" i="26"/>
  <c r="AX162" i="26"/>
  <c r="AV162" i="26"/>
  <c r="AU162" i="26"/>
  <c r="AT162" i="26"/>
  <c r="AS162" i="26"/>
  <c r="AW162" i="26" s="1"/>
  <c r="AL162" i="26"/>
  <c r="AJ162" i="26"/>
  <c r="AI162" i="26"/>
  <c r="AH162" i="26"/>
  <c r="AG162" i="26"/>
  <c r="AK162" i="26"/>
  <c r="Z162" i="26"/>
  <c r="X162" i="26"/>
  <c r="W162" i="26"/>
  <c r="V162" i="26"/>
  <c r="U162" i="26"/>
  <c r="Y162" i="26"/>
  <c r="N162" i="26"/>
  <c r="L162" i="26"/>
  <c r="K162" i="26"/>
  <c r="J162" i="26"/>
  <c r="I162" i="26"/>
  <c r="M162" i="26"/>
  <c r="N161" i="26"/>
  <c r="L161" i="26"/>
  <c r="K161" i="26"/>
  <c r="J161" i="26"/>
  <c r="I161" i="26"/>
  <c r="ED160" i="26"/>
  <c r="EB160" i="26"/>
  <c r="EA160" i="26"/>
  <c r="DZ160" i="26"/>
  <c r="DY160" i="26"/>
  <c r="EC160" i="26" s="1"/>
  <c r="DR160" i="26"/>
  <c r="DP160" i="26"/>
  <c r="DO160" i="26"/>
  <c r="DN160" i="26"/>
  <c r="DM160" i="26"/>
  <c r="DQ160" i="26" s="1"/>
  <c r="DF160" i="26"/>
  <c r="DD160" i="26"/>
  <c r="DC160" i="26"/>
  <c r="DB160" i="26"/>
  <c r="DA160" i="26"/>
  <c r="DE160" i="26" s="1"/>
  <c r="CT160" i="26"/>
  <c r="CR160" i="26"/>
  <c r="CQ160" i="26"/>
  <c r="CP160" i="26"/>
  <c r="CO160" i="26"/>
  <c r="CS160" i="26" s="1"/>
  <c r="CH160" i="26"/>
  <c r="CF160" i="26"/>
  <c r="CE160" i="26"/>
  <c r="CD160" i="26"/>
  <c r="CC160" i="26"/>
  <c r="BV160" i="26"/>
  <c r="BT160" i="26"/>
  <c r="BS160" i="26"/>
  <c r="BR160" i="26"/>
  <c r="BQ160" i="26"/>
  <c r="BJ160" i="26"/>
  <c r="BH160" i="26"/>
  <c r="BG160" i="26"/>
  <c r="BF160" i="26"/>
  <c r="BE160" i="26"/>
  <c r="AX160" i="26"/>
  <c r="AV160" i="26"/>
  <c r="AU160" i="26"/>
  <c r="AT160" i="26"/>
  <c r="AS160" i="26"/>
  <c r="AL160" i="26"/>
  <c r="AJ160" i="26"/>
  <c r="AI160" i="26"/>
  <c r="AH160" i="26"/>
  <c r="AG160" i="26"/>
  <c r="Z160" i="26"/>
  <c r="X160" i="26"/>
  <c r="W160" i="26"/>
  <c r="V160" i="26"/>
  <c r="U160" i="26"/>
  <c r="N160" i="26"/>
  <c r="L160" i="26"/>
  <c r="K160" i="26"/>
  <c r="J160" i="26"/>
  <c r="I160" i="26"/>
  <c r="N159" i="26"/>
  <c r="L159" i="26"/>
  <c r="K159" i="26"/>
  <c r="J159" i="26"/>
  <c r="I159" i="26"/>
  <c r="ED158" i="26"/>
  <c r="EB158" i="26"/>
  <c r="EA158" i="26"/>
  <c r="DZ158" i="26"/>
  <c r="DY158" i="26"/>
  <c r="DR158" i="26"/>
  <c r="DP158" i="26"/>
  <c r="DO158" i="26"/>
  <c r="DN158" i="26"/>
  <c r="DM158" i="26"/>
  <c r="DF158" i="26"/>
  <c r="DD158" i="26"/>
  <c r="DC158" i="26"/>
  <c r="DB158" i="26"/>
  <c r="DA158" i="26"/>
  <c r="CT158" i="26"/>
  <c r="CR158" i="26"/>
  <c r="CQ158" i="26"/>
  <c r="CP158" i="26"/>
  <c r="CO158" i="26"/>
  <c r="CH158" i="26"/>
  <c r="CF158" i="26"/>
  <c r="CE158" i="26"/>
  <c r="CD158" i="26"/>
  <c r="CC158" i="26"/>
  <c r="BV158" i="26"/>
  <c r="BT158" i="26"/>
  <c r="BS158" i="26"/>
  <c r="BR158" i="26"/>
  <c r="BQ158" i="26"/>
  <c r="BJ158" i="26"/>
  <c r="BH158" i="26"/>
  <c r="BG158" i="26"/>
  <c r="BF158" i="26"/>
  <c r="BE158" i="26"/>
  <c r="AX158" i="26"/>
  <c r="AV158" i="26"/>
  <c r="AU158" i="26"/>
  <c r="AT158" i="26"/>
  <c r="AS158" i="26"/>
  <c r="AL158" i="26"/>
  <c r="AJ158" i="26"/>
  <c r="AI158" i="26"/>
  <c r="AH158" i="26"/>
  <c r="AG158" i="26"/>
  <c r="Z158" i="26"/>
  <c r="X158" i="26"/>
  <c r="W158" i="26"/>
  <c r="V158" i="26"/>
  <c r="U158" i="26"/>
  <c r="N158" i="26"/>
  <c r="L158" i="26"/>
  <c r="K158" i="26"/>
  <c r="J158" i="26"/>
  <c r="I158" i="26"/>
  <c r="N157" i="26"/>
  <c r="L157" i="26"/>
  <c r="K157" i="26"/>
  <c r="J157" i="26"/>
  <c r="I157" i="26"/>
  <c r="N156" i="26"/>
  <c r="L156" i="26"/>
  <c r="K156" i="26"/>
  <c r="J156" i="26"/>
  <c r="I156" i="26"/>
  <c r="N155" i="26"/>
  <c r="L155" i="26"/>
  <c r="K155" i="26"/>
  <c r="J155" i="26"/>
  <c r="I155" i="26"/>
  <c r="N154" i="26"/>
  <c r="L154" i="26"/>
  <c r="K154" i="26"/>
  <c r="J154" i="26"/>
  <c r="I154" i="26"/>
  <c r="N153" i="26"/>
  <c r="L153" i="26"/>
  <c r="K153" i="26"/>
  <c r="J153" i="26"/>
  <c r="I153" i="26"/>
  <c r="E153" i="26"/>
  <c r="ED152" i="26"/>
  <c r="EB152" i="26"/>
  <c r="EA152" i="26"/>
  <c r="DZ152" i="26"/>
  <c r="DY152" i="26"/>
  <c r="DR152" i="26"/>
  <c r="DP152" i="26"/>
  <c r="DO152" i="26"/>
  <c r="DN152" i="26"/>
  <c r="DM152" i="26"/>
  <c r="DF152" i="26"/>
  <c r="DD152" i="26"/>
  <c r="DC152" i="26"/>
  <c r="DB152" i="26"/>
  <c r="DA152" i="26"/>
  <c r="CT152" i="26"/>
  <c r="CR152" i="26"/>
  <c r="CQ152" i="26"/>
  <c r="CP152" i="26"/>
  <c r="CO152" i="26"/>
  <c r="CH152" i="26"/>
  <c r="CF152" i="26"/>
  <c r="CE152" i="26"/>
  <c r="CD152" i="26"/>
  <c r="CC152" i="26"/>
  <c r="BZ152" i="26" s="1"/>
  <c r="BV152" i="26"/>
  <c r="BT152" i="26"/>
  <c r="BS152" i="26"/>
  <c r="BR152" i="26"/>
  <c r="BQ152" i="26"/>
  <c r="BJ152" i="26"/>
  <c r="BH152" i="26"/>
  <c r="BG152" i="26"/>
  <c r="BF152" i="26"/>
  <c r="BE152" i="26"/>
  <c r="AX152" i="26"/>
  <c r="AV152" i="26"/>
  <c r="AU152" i="26"/>
  <c r="AT152" i="26"/>
  <c r="AS152" i="26"/>
  <c r="AL152" i="26"/>
  <c r="AJ152" i="26"/>
  <c r="AI152" i="26"/>
  <c r="AH152" i="26"/>
  <c r="AG152" i="26"/>
  <c r="Z152" i="26"/>
  <c r="X152" i="26"/>
  <c r="W152" i="26"/>
  <c r="V152" i="26"/>
  <c r="U152" i="26"/>
  <c r="N152" i="26"/>
  <c r="L152" i="26"/>
  <c r="K152" i="26"/>
  <c r="J152" i="26"/>
  <c r="I152" i="26"/>
  <c r="E152" i="26"/>
  <c r="N151" i="26"/>
  <c r="L151" i="26"/>
  <c r="K151" i="26"/>
  <c r="J151" i="26"/>
  <c r="I151" i="26"/>
  <c r="E151" i="26" s="1"/>
  <c r="ED150" i="26"/>
  <c r="EB150" i="26"/>
  <c r="EA150" i="26"/>
  <c r="DZ150" i="26"/>
  <c r="DY150" i="26"/>
  <c r="DR150" i="26"/>
  <c r="DP150" i="26"/>
  <c r="DO150" i="26"/>
  <c r="DN150" i="26"/>
  <c r="DM150" i="26"/>
  <c r="DF150" i="26"/>
  <c r="DD150" i="26"/>
  <c r="DC150" i="26"/>
  <c r="DB150" i="26"/>
  <c r="DA150" i="26"/>
  <c r="CT150" i="26"/>
  <c r="CR150" i="26"/>
  <c r="CQ150" i="26"/>
  <c r="CP150" i="26"/>
  <c r="CO150" i="26"/>
  <c r="CH150" i="26"/>
  <c r="CF150" i="26"/>
  <c r="CE150" i="26"/>
  <c r="CD150" i="26"/>
  <c r="CC150" i="26"/>
  <c r="BV150" i="26"/>
  <c r="BT150" i="26"/>
  <c r="BS150" i="26"/>
  <c r="BR150" i="26"/>
  <c r="BQ150" i="26"/>
  <c r="BJ150" i="26"/>
  <c r="BH150" i="26"/>
  <c r="BG150" i="26"/>
  <c r="BF150" i="26"/>
  <c r="BE150" i="26"/>
  <c r="AX150" i="26"/>
  <c r="AV150" i="26"/>
  <c r="AU150" i="26"/>
  <c r="AT150" i="26"/>
  <c r="AS150" i="26"/>
  <c r="AL150" i="26"/>
  <c r="AJ150" i="26"/>
  <c r="AI150" i="26"/>
  <c r="AH150" i="26"/>
  <c r="AG150" i="26"/>
  <c r="Z150" i="26"/>
  <c r="X150" i="26"/>
  <c r="W150" i="26"/>
  <c r="V150" i="26"/>
  <c r="U150" i="26"/>
  <c r="N150" i="26"/>
  <c r="L150" i="26"/>
  <c r="K150" i="26"/>
  <c r="J150" i="26"/>
  <c r="I150" i="26"/>
  <c r="E150" i="26" s="1"/>
  <c r="L149" i="26"/>
  <c r="K149" i="26"/>
  <c r="J149" i="26"/>
  <c r="I149" i="26"/>
  <c r="H149" i="26"/>
  <c r="L148" i="26"/>
  <c r="K148" i="26"/>
  <c r="J148" i="26"/>
  <c r="I148" i="26"/>
  <c r="N147" i="26"/>
  <c r="L147" i="26"/>
  <c r="K147" i="26"/>
  <c r="J147" i="26"/>
  <c r="I147" i="26"/>
  <c r="N146" i="26"/>
  <c r="L146" i="26"/>
  <c r="K146" i="26"/>
  <c r="J146" i="26"/>
  <c r="I146" i="26"/>
  <c r="ED145" i="26"/>
  <c r="EB145" i="26"/>
  <c r="EA145" i="26"/>
  <c r="DZ145" i="26"/>
  <c r="DY145" i="26"/>
  <c r="DU145" i="26" s="1"/>
  <c r="DR145" i="26"/>
  <c r="DP145" i="26"/>
  <c r="DO145" i="26"/>
  <c r="DN145" i="26"/>
  <c r="DM145" i="26"/>
  <c r="DQ145" i="26" s="1"/>
  <c r="DF145" i="26"/>
  <c r="DD145" i="26"/>
  <c r="DC145" i="26"/>
  <c r="DB145" i="26"/>
  <c r="DA145" i="26"/>
  <c r="CW145" i="26"/>
  <c r="CT145" i="26"/>
  <c r="CR145" i="26"/>
  <c r="CQ145" i="26"/>
  <c r="CP145" i="26"/>
  <c r="CO145" i="26"/>
  <c r="CK145" i="26" s="1"/>
  <c r="CH145" i="26"/>
  <c r="CF145" i="26"/>
  <c r="CE145" i="26"/>
  <c r="CD145" i="26"/>
  <c r="CC145" i="26"/>
  <c r="BY145" i="26"/>
  <c r="BV145" i="26"/>
  <c r="BT145" i="26"/>
  <c r="BS145" i="26"/>
  <c r="BR145" i="26"/>
  <c r="BQ145" i="26"/>
  <c r="BJ145" i="26"/>
  <c r="BH145" i="26"/>
  <c r="BG145" i="26"/>
  <c r="BF145" i="26"/>
  <c r="BE145" i="26"/>
  <c r="AX145" i="26"/>
  <c r="AV145" i="26"/>
  <c r="AU145" i="26"/>
  <c r="AT145" i="26"/>
  <c r="AS145" i="26"/>
  <c r="AO145" i="26"/>
  <c r="AL145" i="26"/>
  <c r="AJ145" i="26"/>
  <c r="AI145" i="26"/>
  <c r="AH145" i="26"/>
  <c r="AG145" i="26"/>
  <c r="Z145" i="26"/>
  <c r="X145" i="26"/>
  <c r="W145" i="26"/>
  <c r="V145" i="26"/>
  <c r="U145" i="26"/>
  <c r="N145" i="26"/>
  <c r="L145" i="26"/>
  <c r="K145" i="26"/>
  <c r="J145" i="26"/>
  <c r="I145" i="26"/>
  <c r="ED144" i="26"/>
  <c r="EB144" i="26"/>
  <c r="EA144" i="26"/>
  <c r="DZ144" i="26"/>
  <c r="DY144" i="26"/>
  <c r="DU144" i="26" s="1"/>
  <c r="DR144" i="26"/>
  <c r="DP144" i="26"/>
  <c r="DO144" i="26"/>
  <c r="DN144" i="26"/>
  <c r="DM144" i="26"/>
  <c r="DF144" i="26"/>
  <c r="DD144" i="26"/>
  <c r="DC144" i="26"/>
  <c r="DB144" i="26"/>
  <c r="DA144" i="26"/>
  <c r="CT144" i="26"/>
  <c r="CR144" i="26"/>
  <c r="CQ144" i="26"/>
  <c r="CP144" i="26"/>
  <c r="CO144" i="26"/>
  <c r="CK144" i="26"/>
  <c r="CH144" i="26"/>
  <c r="CF144" i="26"/>
  <c r="CE144" i="26"/>
  <c r="CD144" i="26"/>
  <c r="CC144" i="26"/>
  <c r="BV144" i="26"/>
  <c r="BT144" i="26"/>
  <c r="BS144" i="26"/>
  <c r="BR144" i="26"/>
  <c r="BQ144" i="26"/>
  <c r="BJ144" i="26"/>
  <c r="BH144" i="26"/>
  <c r="BG144" i="26"/>
  <c r="BF144" i="26"/>
  <c r="BE144" i="26"/>
  <c r="BA144" i="26"/>
  <c r="AX144" i="26"/>
  <c r="AV144" i="26"/>
  <c r="AU144" i="26"/>
  <c r="AT144" i="26"/>
  <c r="AS144" i="26"/>
  <c r="AO144" i="26" s="1"/>
  <c r="AL144" i="26"/>
  <c r="AJ144" i="26"/>
  <c r="AI144" i="26"/>
  <c r="AH144" i="26"/>
  <c r="AG144" i="26"/>
  <c r="AC144" i="26" s="1"/>
  <c r="Z144" i="26"/>
  <c r="X144" i="26"/>
  <c r="W144" i="26"/>
  <c r="V144" i="26"/>
  <c r="U144" i="26"/>
  <c r="Y144" i="26" s="1"/>
  <c r="N144" i="26"/>
  <c r="L144" i="26"/>
  <c r="K144" i="26"/>
  <c r="J144" i="26"/>
  <c r="I144" i="26"/>
  <c r="H144" i="26" s="1"/>
  <c r="N143" i="26"/>
  <c r="L143" i="26"/>
  <c r="K143" i="26"/>
  <c r="J143" i="26"/>
  <c r="I143" i="26"/>
  <c r="ED142" i="26"/>
  <c r="EB142" i="26"/>
  <c r="EA142" i="26"/>
  <c r="DZ142" i="26"/>
  <c r="DY142" i="26"/>
  <c r="DV142" i="26" s="1"/>
  <c r="DR142" i="26"/>
  <c r="DP142" i="26"/>
  <c r="DO142" i="26"/>
  <c r="DN142" i="26"/>
  <c r="DM142" i="26"/>
  <c r="DI142" i="26"/>
  <c r="DF142" i="26"/>
  <c r="DD142" i="26"/>
  <c r="DC142" i="26"/>
  <c r="DB142" i="26"/>
  <c r="DA142" i="26"/>
  <c r="CT142" i="26"/>
  <c r="CR142" i="26"/>
  <c r="CQ142" i="26"/>
  <c r="CP142" i="26"/>
  <c r="CO142" i="26"/>
  <c r="CH142" i="26"/>
  <c r="CF142" i="26"/>
  <c r="CE142" i="26"/>
  <c r="CD142" i="26"/>
  <c r="CC142" i="26"/>
  <c r="BY142" i="26" s="1"/>
  <c r="BV142" i="26"/>
  <c r="BT142" i="26"/>
  <c r="BS142" i="26"/>
  <c r="BR142" i="26"/>
  <c r="BQ142" i="26"/>
  <c r="BM142" i="26" s="1"/>
  <c r="BJ142" i="26"/>
  <c r="BH142" i="26"/>
  <c r="BG142" i="26"/>
  <c r="BF142" i="26"/>
  <c r="BE142" i="26"/>
  <c r="BA142" i="26" s="1"/>
  <c r="AX142" i="26"/>
  <c r="AV142" i="26"/>
  <c r="AU142" i="26"/>
  <c r="AT142" i="26"/>
  <c r="AS142" i="26"/>
  <c r="AL142" i="26"/>
  <c r="AJ142" i="26"/>
  <c r="AI142" i="26"/>
  <c r="AH142" i="26"/>
  <c r="AG142" i="26"/>
  <c r="Z142" i="26"/>
  <c r="X142" i="26"/>
  <c r="W142" i="26"/>
  <c r="V142" i="26"/>
  <c r="U142" i="26"/>
  <c r="Q142" i="26" s="1"/>
  <c r="N142" i="26"/>
  <c r="L142" i="26"/>
  <c r="K142" i="26"/>
  <c r="J142" i="26"/>
  <c r="I142" i="26"/>
  <c r="ED141" i="26"/>
  <c r="EB141" i="26"/>
  <c r="EA141" i="26"/>
  <c r="DZ141" i="26"/>
  <c r="DY141" i="26"/>
  <c r="DV141" i="26" s="1"/>
  <c r="DU141" i="26"/>
  <c r="DR141" i="26"/>
  <c r="DP141" i="26"/>
  <c r="DO141" i="26"/>
  <c r="DN141" i="26"/>
  <c r="DM141" i="26"/>
  <c r="DI141" i="26" s="1"/>
  <c r="DF141" i="26"/>
  <c r="DD141" i="26"/>
  <c r="DC141" i="26"/>
  <c r="DB141" i="26"/>
  <c r="DA141" i="26"/>
  <c r="CW141" i="26"/>
  <c r="CT141" i="26"/>
  <c r="CR141" i="26"/>
  <c r="CQ141" i="26"/>
  <c r="CP141" i="26"/>
  <c r="CO141" i="26"/>
  <c r="CH141" i="26"/>
  <c r="CF141" i="26"/>
  <c r="CE141" i="26"/>
  <c r="CD141" i="26"/>
  <c r="CC141" i="26"/>
  <c r="BV141" i="26"/>
  <c r="BT141" i="26"/>
  <c r="BS141" i="26"/>
  <c r="BR141" i="26"/>
  <c r="BQ141" i="26"/>
  <c r="BM141" i="26" s="1"/>
  <c r="BJ141" i="26"/>
  <c r="BH141" i="26"/>
  <c r="BG141" i="26"/>
  <c r="BF141" i="26"/>
  <c r="BE141" i="26"/>
  <c r="AX141" i="26"/>
  <c r="AV141" i="26"/>
  <c r="AU141" i="26"/>
  <c r="AT141" i="26"/>
  <c r="AS141" i="26"/>
  <c r="AL141" i="26"/>
  <c r="AJ141" i="26"/>
  <c r="AI141" i="26"/>
  <c r="AH141" i="26"/>
  <c r="AG141" i="26"/>
  <c r="AD141" i="26" s="1"/>
  <c r="AC141" i="26"/>
  <c r="Z141" i="26"/>
  <c r="X141" i="26"/>
  <c r="W141" i="26"/>
  <c r="V141" i="26"/>
  <c r="U141" i="26"/>
  <c r="Q141" i="26" s="1"/>
  <c r="N141" i="26"/>
  <c r="L141" i="26"/>
  <c r="K141" i="26"/>
  <c r="J141" i="26"/>
  <c r="I141" i="26"/>
  <c r="ED140" i="26"/>
  <c r="EB140" i="26"/>
  <c r="EA140" i="26"/>
  <c r="DZ140" i="26"/>
  <c r="DY140" i="26"/>
  <c r="DR140" i="26"/>
  <c r="DP140" i="26"/>
  <c r="DO140" i="26"/>
  <c r="DN140" i="26"/>
  <c r="DM140" i="26"/>
  <c r="DI140" i="26" s="1"/>
  <c r="DF140" i="26"/>
  <c r="DD140" i="26"/>
  <c r="DC140" i="26"/>
  <c r="DB140" i="26"/>
  <c r="DA140" i="26"/>
  <c r="CW140" i="26"/>
  <c r="CT140" i="26"/>
  <c r="CR140" i="26"/>
  <c r="CQ140" i="26"/>
  <c r="CP140" i="26"/>
  <c r="CO140" i="26"/>
  <c r="CH140" i="26"/>
  <c r="CF140" i="26"/>
  <c r="CE140" i="26"/>
  <c r="CD140" i="26"/>
  <c r="CC140" i="26"/>
  <c r="BY140" i="26"/>
  <c r="BV140" i="26"/>
  <c r="BT140" i="26"/>
  <c r="BS140" i="26"/>
  <c r="BR140" i="26"/>
  <c r="BQ140" i="26"/>
  <c r="BM140" i="26" s="1"/>
  <c r="BJ140" i="26"/>
  <c r="BH140" i="26"/>
  <c r="BG140" i="26"/>
  <c r="BF140" i="26"/>
  <c r="BE140" i="26"/>
  <c r="BA140" i="26" s="1"/>
  <c r="AX140" i="26"/>
  <c r="AV140" i="26"/>
  <c r="AU140" i="26"/>
  <c r="AT140" i="26"/>
  <c r="AS140" i="26"/>
  <c r="AL140" i="26"/>
  <c r="AJ140" i="26"/>
  <c r="AI140" i="26"/>
  <c r="AH140" i="26"/>
  <c r="AG140" i="26"/>
  <c r="Z140" i="26"/>
  <c r="X140" i="26"/>
  <c r="W140" i="26"/>
  <c r="V140" i="26"/>
  <c r="U140" i="26"/>
  <c r="Q140" i="26" s="1"/>
  <c r="N140" i="26"/>
  <c r="L140" i="26"/>
  <c r="K140" i="26"/>
  <c r="J140" i="26"/>
  <c r="I140" i="26"/>
  <c r="H140" i="26" s="1"/>
  <c r="ED139" i="26"/>
  <c r="EB139" i="26"/>
  <c r="EA139" i="26"/>
  <c r="DZ139" i="26"/>
  <c r="DY139" i="26"/>
  <c r="EC139" i="26" s="1"/>
  <c r="DU139" i="26"/>
  <c r="DR139" i="26"/>
  <c r="DP139" i="26"/>
  <c r="DO139" i="26"/>
  <c r="DN139" i="26"/>
  <c r="DM139" i="26"/>
  <c r="DF139" i="26"/>
  <c r="DD139" i="26"/>
  <c r="DC139" i="26"/>
  <c r="DB139" i="26"/>
  <c r="DA139" i="26"/>
  <c r="CT139" i="26"/>
  <c r="CR139" i="26"/>
  <c r="CQ139" i="26"/>
  <c r="CP139" i="26"/>
  <c r="CO139" i="26"/>
  <c r="CH139" i="26"/>
  <c r="CF139" i="26"/>
  <c r="CE139" i="26"/>
  <c r="CD139" i="26"/>
  <c r="CC139" i="26"/>
  <c r="CG139" i="26" s="1"/>
  <c r="BV139" i="26"/>
  <c r="BT139" i="26"/>
  <c r="BS139" i="26"/>
  <c r="BR139" i="26"/>
  <c r="BQ139" i="26"/>
  <c r="BJ139" i="26"/>
  <c r="BH139" i="26"/>
  <c r="BG139" i="26"/>
  <c r="BF139" i="26"/>
  <c r="BE139" i="26"/>
  <c r="BA139" i="26"/>
  <c r="AX139" i="26"/>
  <c r="AV139" i="26"/>
  <c r="AU139" i="26"/>
  <c r="AT139" i="26"/>
  <c r="AS139" i="26"/>
  <c r="AL139" i="26"/>
  <c r="AJ139" i="26"/>
  <c r="AI139" i="26"/>
  <c r="AH139" i="26"/>
  <c r="AG139" i="26"/>
  <c r="AC139" i="26" s="1"/>
  <c r="Z139" i="26"/>
  <c r="X139" i="26"/>
  <c r="W139" i="26"/>
  <c r="V139" i="26"/>
  <c r="U139" i="26"/>
  <c r="N139" i="26"/>
  <c r="L139" i="26"/>
  <c r="K139" i="26"/>
  <c r="J139" i="26"/>
  <c r="I139" i="26"/>
  <c r="ED138" i="26"/>
  <c r="EB138" i="26"/>
  <c r="EA138" i="26"/>
  <c r="DZ138" i="26"/>
  <c r="DY138" i="26"/>
  <c r="DR138" i="26"/>
  <c r="DP138" i="26"/>
  <c r="DO138" i="26"/>
  <c r="DN138" i="26"/>
  <c r="DM138" i="26"/>
  <c r="DF138" i="26"/>
  <c r="DD138" i="26"/>
  <c r="DC138" i="26"/>
  <c r="DB138" i="26"/>
  <c r="DA138" i="26"/>
  <c r="CW138" i="26" s="1"/>
  <c r="CT138" i="26"/>
  <c r="CR138" i="26"/>
  <c r="CQ138" i="26"/>
  <c r="CP138" i="26"/>
  <c r="CO138" i="26"/>
  <c r="CH138" i="26"/>
  <c r="CF138" i="26"/>
  <c r="CE138" i="26"/>
  <c r="CD138" i="26"/>
  <c r="CC138" i="26"/>
  <c r="BY138" i="26"/>
  <c r="BV138" i="26"/>
  <c r="BT138" i="26"/>
  <c r="BS138" i="26"/>
  <c r="BR138" i="26"/>
  <c r="BQ138" i="26"/>
  <c r="BJ138" i="26"/>
  <c r="BH138" i="26"/>
  <c r="BG138" i="26"/>
  <c r="BF138" i="26"/>
  <c r="BE138" i="26"/>
  <c r="BA138" i="26" s="1"/>
  <c r="AX138" i="26"/>
  <c r="AV138" i="26"/>
  <c r="AU138" i="26"/>
  <c r="AT138" i="26"/>
  <c r="AS138" i="26"/>
  <c r="AP138" i="26" s="1"/>
  <c r="AL138" i="26"/>
  <c r="AJ138" i="26"/>
  <c r="AI138" i="26"/>
  <c r="AH138" i="26"/>
  <c r="AG138" i="26"/>
  <c r="AC138" i="26" s="1"/>
  <c r="Z138" i="26"/>
  <c r="X138" i="26"/>
  <c r="W138" i="26"/>
  <c r="V138" i="26"/>
  <c r="U138" i="26"/>
  <c r="R138" i="26"/>
  <c r="N138" i="26"/>
  <c r="L138" i="26"/>
  <c r="K138" i="26"/>
  <c r="J138" i="26"/>
  <c r="I138" i="26"/>
  <c r="ED137" i="26"/>
  <c r="EB137" i="26"/>
  <c r="EA137" i="26"/>
  <c r="DZ137" i="26"/>
  <c r="DY137" i="26"/>
  <c r="DV137" i="26" s="1"/>
  <c r="DR137" i="26"/>
  <c r="DP137" i="26"/>
  <c r="DO137" i="26"/>
  <c r="DN137" i="26"/>
  <c r="DM137" i="26"/>
  <c r="DJ137" i="26"/>
  <c r="DF137" i="26"/>
  <c r="DD137" i="26"/>
  <c r="DC137" i="26"/>
  <c r="DB137" i="26"/>
  <c r="DA137" i="26"/>
  <c r="CT137" i="26"/>
  <c r="CR137" i="26"/>
  <c r="CQ137" i="26"/>
  <c r="CP137" i="26"/>
  <c r="CO137" i="26"/>
  <c r="CL137" i="26"/>
  <c r="CH137" i="26"/>
  <c r="CF137" i="26"/>
  <c r="CE137" i="26"/>
  <c r="CD137" i="26"/>
  <c r="CC137" i="26"/>
  <c r="BV137" i="26"/>
  <c r="BT137" i="26"/>
  <c r="BS137" i="26"/>
  <c r="BR137" i="26"/>
  <c r="BQ137" i="26"/>
  <c r="BN137" i="26"/>
  <c r="BJ137" i="26"/>
  <c r="BH137" i="26"/>
  <c r="BG137" i="26"/>
  <c r="BF137" i="26"/>
  <c r="BE137" i="26"/>
  <c r="BB137" i="26" s="1"/>
  <c r="AX137" i="26"/>
  <c r="AV137" i="26"/>
  <c r="AU137" i="26"/>
  <c r="AT137" i="26"/>
  <c r="AS137" i="26"/>
  <c r="AL137" i="26"/>
  <c r="AJ137" i="26"/>
  <c r="AI137" i="26"/>
  <c r="AH137" i="26"/>
  <c r="AG137" i="26"/>
  <c r="AD137" i="26" s="1"/>
  <c r="Z137" i="26"/>
  <c r="X137" i="26"/>
  <c r="W137" i="26"/>
  <c r="V137" i="26"/>
  <c r="U137" i="26"/>
  <c r="N137" i="26"/>
  <c r="L137" i="26"/>
  <c r="K137" i="26"/>
  <c r="J137" i="26"/>
  <c r="I137" i="26"/>
  <c r="N136" i="26"/>
  <c r="L136" i="26"/>
  <c r="K136" i="26"/>
  <c r="J136" i="26"/>
  <c r="I136" i="26"/>
  <c r="M136" i="26" s="1"/>
  <c r="N135" i="26"/>
  <c r="L135" i="26"/>
  <c r="K135" i="26"/>
  <c r="J135" i="26"/>
  <c r="I135" i="26"/>
  <c r="E135" i="26" s="1"/>
  <c r="N134" i="26"/>
  <c r="L134" i="26"/>
  <c r="K134" i="26"/>
  <c r="J134" i="26"/>
  <c r="I134" i="26"/>
  <c r="ED133" i="26"/>
  <c r="EB133" i="26"/>
  <c r="EA133" i="26"/>
  <c r="DZ133" i="26"/>
  <c r="DY133" i="26"/>
  <c r="DR133" i="26"/>
  <c r="DP133" i="26"/>
  <c r="DO133" i="26"/>
  <c r="DN133" i="26"/>
  <c r="DM133" i="26"/>
  <c r="DJ133" i="26" s="1"/>
  <c r="DF133" i="26"/>
  <c r="DD133" i="26"/>
  <c r="DC133" i="26"/>
  <c r="DB133" i="26"/>
  <c r="DA133" i="26"/>
  <c r="CX133" i="26"/>
  <c r="CT133" i="26"/>
  <c r="CR133" i="26"/>
  <c r="CQ133" i="26"/>
  <c r="CP133" i="26"/>
  <c r="CO133" i="26"/>
  <c r="CL133" i="26"/>
  <c r="CH133" i="26"/>
  <c r="CF133" i="26"/>
  <c r="CE133" i="26"/>
  <c r="CD133" i="26"/>
  <c r="CC133" i="26"/>
  <c r="BV133" i="26"/>
  <c r="BT133" i="26"/>
  <c r="BS133" i="26"/>
  <c r="BR133" i="26"/>
  <c r="BQ133" i="26"/>
  <c r="BN133" i="26" s="1"/>
  <c r="BJ133" i="26"/>
  <c r="BH133" i="26"/>
  <c r="BG133" i="26"/>
  <c r="BF133" i="26"/>
  <c r="BE133" i="26"/>
  <c r="BI133" i="26" s="1"/>
  <c r="BB133" i="26"/>
  <c r="AX133" i="26"/>
  <c r="AV133" i="26"/>
  <c r="AU133" i="26"/>
  <c r="AT133" i="26"/>
  <c r="AS133" i="26"/>
  <c r="AP133" i="26" s="1"/>
  <c r="AL133" i="26"/>
  <c r="AJ133" i="26"/>
  <c r="AI133" i="26"/>
  <c r="AH133" i="26"/>
  <c r="AG133" i="26"/>
  <c r="AD133" i="26" s="1"/>
  <c r="Z133" i="26"/>
  <c r="X133" i="26"/>
  <c r="W133" i="26"/>
  <c r="V133" i="26"/>
  <c r="U133" i="26"/>
  <c r="N133" i="26"/>
  <c r="L133" i="26"/>
  <c r="K133" i="26"/>
  <c r="J133" i="26"/>
  <c r="I133" i="26"/>
  <c r="F133" i="26" s="1"/>
  <c r="H133" i="26"/>
  <c r="N132" i="26"/>
  <c r="L132" i="26"/>
  <c r="K132" i="26"/>
  <c r="J132" i="26"/>
  <c r="I132" i="26"/>
  <c r="H132" i="26" s="1"/>
  <c r="N131" i="26"/>
  <c r="L131" i="26"/>
  <c r="K131" i="26"/>
  <c r="J131" i="26"/>
  <c r="I131" i="26"/>
  <c r="ED130" i="26"/>
  <c r="EB130" i="26"/>
  <c r="EA130" i="26"/>
  <c r="DZ130" i="26"/>
  <c r="DY130" i="26"/>
  <c r="EC130" i="26" s="1"/>
  <c r="DR130" i="26"/>
  <c r="DP130" i="26"/>
  <c r="DO130" i="26"/>
  <c r="DN130" i="26"/>
  <c r="DM130" i="26"/>
  <c r="DQ130" i="26" s="1"/>
  <c r="DF130" i="26"/>
  <c r="DD130" i="26"/>
  <c r="DC130" i="26"/>
  <c r="DB130" i="26"/>
  <c r="DA130" i="26"/>
  <c r="DE130" i="26" s="1"/>
  <c r="CT130" i="26"/>
  <c r="CR130" i="26"/>
  <c r="CQ130" i="26"/>
  <c r="CP130" i="26"/>
  <c r="CO130" i="26"/>
  <c r="CS130" i="26" s="1"/>
  <c r="CH130" i="26"/>
  <c r="CF130" i="26"/>
  <c r="CE130" i="26"/>
  <c r="CD130" i="26"/>
  <c r="CC130" i="26"/>
  <c r="BV130" i="26"/>
  <c r="BT130" i="26"/>
  <c r="BS130" i="26"/>
  <c r="BR130" i="26"/>
  <c r="BQ130" i="26"/>
  <c r="BU130" i="26"/>
  <c r="BJ130" i="26"/>
  <c r="BH130" i="26"/>
  <c r="BG130" i="26"/>
  <c r="BF130" i="26"/>
  <c r="BE130" i="26"/>
  <c r="BI130" i="26"/>
  <c r="AX130" i="26"/>
  <c r="AV130" i="26"/>
  <c r="AU130" i="26"/>
  <c r="AT130" i="26"/>
  <c r="AS130" i="26"/>
  <c r="AW130" i="26"/>
  <c r="AL130" i="26"/>
  <c r="AJ130" i="26"/>
  <c r="AI130" i="26"/>
  <c r="AH130" i="26"/>
  <c r="AG130" i="26"/>
  <c r="AK130" i="26" s="1"/>
  <c r="Z130" i="26"/>
  <c r="X130" i="26"/>
  <c r="W130" i="26"/>
  <c r="V130" i="26"/>
  <c r="U130" i="26"/>
  <c r="Y130" i="26" s="1"/>
  <c r="N130" i="26"/>
  <c r="L130" i="26"/>
  <c r="K130" i="26"/>
  <c r="J130" i="26"/>
  <c r="I130" i="26"/>
  <c r="M130" i="26" s="1"/>
  <c r="N129" i="26"/>
  <c r="L129" i="26"/>
  <c r="K129" i="26"/>
  <c r="J129" i="26"/>
  <c r="I129" i="26"/>
  <c r="N128" i="26"/>
  <c r="L128" i="26"/>
  <c r="K128" i="26"/>
  <c r="J128" i="26"/>
  <c r="I128" i="26"/>
  <c r="H128" i="26" s="1"/>
  <c r="N127" i="26"/>
  <c r="L127" i="26"/>
  <c r="K127" i="26"/>
  <c r="J127" i="26"/>
  <c r="I127" i="26"/>
  <c r="F127" i="26" s="1"/>
  <c r="N126" i="26"/>
  <c r="L126" i="26"/>
  <c r="K126" i="26"/>
  <c r="J126" i="26"/>
  <c r="I126" i="26"/>
  <c r="H126" i="26"/>
  <c r="N125" i="26"/>
  <c r="L125" i="26"/>
  <c r="K125" i="26"/>
  <c r="J125" i="26"/>
  <c r="I125" i="26"/>
  <c r="H125" i="26" s="1"/>
  <c r="N124" i="26"/>
  <c r="L124" i="26"/>
  <c r="K124" i="26"/>
  <c r="J124" i="26"/>
  <c r="I124" i="26"/>
  <c r="ED123" i="26"/>
  <c r="EB123" i="26"/>
  <c r="EA123" i="26"/>
  <c r="DZ123" i="26"/>
  <c r="DY123" i="26"/>
  <c r="EC123" i="26" s="1"/>
  <c r="DR123" i="26"/>
  <c r="DP123" i="26"/>
  <c r="DO123" i="26"/>
  <c r="DN123" i="26"/>
  <c r="DM123" i="26"/>
  <c r="DJ123" i="26" s="1"/>
  <c r="DF123" i="26"/>
  <c r="DD123" i="26"/>
  <c r="DC123" i="26"/>
  <c r="DB123" i="26"/>
  <c r="DA123" i="26"/>
  <c r="CW123" i="26" s="1"/>
  <c r="CT123" i="26"/>
  <c r="CR123" i="26"/>
  <c r="CQ123" i="26"/>
  <c r="CP123" i="26"/>
  <c r="CO123" i="26"/>
  <c r="CH123" i="26"/>
  <c r="CF123" i="26"/>
  <c r="CE123" i="26"/>
  <c r="CD123" i="26"/>
  <c r="CC123" i="26"/>
  <c r="CG123" i="26" s="1"/>
  <c r="BV123" i="26"/>
  <c r="BT123" i="26"/>
  <c r="BS123" i="26"/>
  <c r="BR123" i="26"/>
  <c r="BQ123" i="26"/>
  <c r="BJ123" i="26"/>
  <c r="BH123" i="26"/>
  <c r="BG123" i="26"/>
  <c r="BF123" i="26"/>
  <c r="BE123" i="26"/>
  <c r="AX123" i="26"/>
  <c r="AV123" i="26"/>
  <c r="AU123" i="26"/>
  <c r="AT123" i="26"/>
  <c r="AS123" i="26"/>
  <c r="AP123" i="26" s="1"/>
  <c r="AL123" i="26"/>
  <c r="AJ123" i="26"/>
  <c r="AI123" i="26"/>
  <c r="AH123" i="26"/>
  <c r="AG123" i="26"/>
  <c r="AC123" i="26" s="1"/>
  <c r="AK123" i="26"/>
  <c r="Z123" i="26"/>
  <c r="X123" i="26"/>
  <c r="W123" i="26"/>
  <c r="V123" i="26"/>
  <c r="U123" i="26"/>
  <c r="Q123" i="26" s="1"/>
  <c r="N123" i="26"/>
  <c r="L123" i="26"/>
  <c r="K123" i="26"/>
  <c r="J123" i="26"/>
  <c r="I123" i="26"/>
  <c r="ED122" i="26"/>
  <c r="EB122" i="26"/>
  <c r="EA122" i="26"/>
  <c r="DZ122" i="26"/>
  <c r="DY122" i="26"/>
  <c r="DR122" i="26"/>
  <c r="DP122" i="26"/>
  <c r="DO122" i="26"/>
  <c r="DN122" i="26"/>
  <c r="DM122" i="26"/>
  <c r="DJ122" i="26" s="1"/>
  <c r="DF122" i="26"/>
  <c r="DD122" i="26"/>
  <c r="DC122" i="26"/>
  <c r="DB122" i="26"/>
  <c r="DA122" i="26"/>
  <c r="CW122" i="26" s="1"/>
  <c r="DE122" i="26"/>
  <c r="CT122" i="26"/>
  <c r="CR122" i="26"/>
  <c r="CQ122" i="26"/>
  <c r="CP122" i="26"/>
  <c r="CO122" i="26"/>
  <c r="CL122" i="26" s="1"/>
  <c r="CH122" i="26"/>
  <c r="CF122" i="26"/>
  <c r="CE122" i="26"/>
  <c r="CD122" i="26"/>
  <c r="CC122" i="26"/>
  <c r="BV122" i="26"/>
  <c r="BT122" i="26"/>
  <c r="BS122" i="26"/>
  <c r="BR122" i="26"/>
  <c r="BQ122" i="26"/>
  <c r="BJ122" i="26"/>
  <c r="BH122" i="26"/>
  <c r="BG122" i="26"/>
  <c r="BF122" i="26"/>
  <c r="BE122" i="26"/>
  <c r="BI122" i="26"/>
  <c r="AX122" i="26"/>
  <c r="AV122" i="26"/>
  <c r="AU122" i="26"/>
  <c r="AT122" i="26"/>
  <c r="AS122" i="26"/>
  <c r="AW122" i="26" s="1"/>
  <c r="AL122" i="26"/>
  <c r="AJ122" i="26"/>
  <c r="AI122" i="26"/>
  <c r="AH122" i="26"/>
  <c r="AG122" i="26"/>
  <c r="AK122" i="26"/>
  <c r="Z122" i="26"/>
  <c r="X122" i="26"/>
  <c r="W122" i="26"/>
  <c r="V122" i="26"/>
  <c r="U122" i="26"/>
  <c r="Y122" i="26" s="1"/>
  <c r="N122" i="26"/>
  <c r="L122" i="26"/>
  <c r="K122" i="26"/>
  <c r="J122" i="26"/>
  <c r="I122" i="26"/>
  <c r="F122" i="26" s="1"/>
  <c r="N121" i="26"/>
  <c r="L121" i="26"/>
  <c r="K121" i="26"/>
  <c r="J121" i="26"/>
  <c r="I121" i="26"/>
  <c r="F121" i="26" s="1"/>
  <c r="ED120" i="26"/>
  <c r="EB120" i="26"/>
  <c r="EA120" i="26"/>
  <c r="DZ120" i="26"/>
  <c r="DY120" i="26"/>
  <c r="EC120" i="26" s="1"/>
  <c r="DR120" i="26"/>
  <c r="DP120" i="26"/>
  <c r="DO120" i="26"/>
  <c r="DN120" i="26"/>
  <c r="DM120" i="26"/>
  <c r="DQ120" i="26" s="1"/>
  <c r="DF120" i="26"/>
  <c r="DD120" i="26"/>
  <c r="DC120" i="26"/>
  <c r="DB120" i="26"/>
  <c r="DA120" i="26"/>
  <c r="DE120" i="26"/>
  <c r="CW120" i="26"/>
  <c r="CT120" i="26"/>
  <c r="CR120" i="26"/>
  <c r="CQ120" i="26"/>
  <c r="CP120" i="26"/>
  <c r="CO120" i="26"/>
  <c r="CS120" i="26" s="1"/>
  <c r="CH120" i="26"/>
  <c r="CF120" i="26"/>
  <c r="CE120" i="26"/>
  <c r="CD120" i="26"/>
  <c r="CC120" i="26"/>
  <c r="CG120" i="26"/>
  <c r="BV120" i="26"/>
  <c r="BT120" i="26"/>
  <c r="BS120" i="26"/>
  <c r="BR120" i="26"/>
  <c r="BQ120" i="26"/>
  <c r="BU120" i="26" s="1"/>
  <c r="BJ120" i="26"/>
  <c r="BH120" i="26"/>
  <c r="BG120" i="26"/>
  <c r="BF120" i="26"/>
  <c r="BE120" i="26"/>
  <c r="AX120" i="26"/>
  <c r="AV120" i="26"/>
  <c r="AU120" i="26"/>
  <c r="AT120" i="26"/>
  <c r="AS120" i="26"/>
  <c r="AW120" i="26" s="1"/>
  <c r="AL120" i="26"/>
  <c r="AJ120" i="26"/>
  <c r="AI120" i="26"/>
  <c r="AH120" i="26"/>
  <c r="AG120" i="26"/>
  <c r="AK120" i="26" s="1"/>
  <c r="Z120" i="26"/>
  <c r="X120" i="26"/>
  <c r="W120" i="26"/>
  <c r="V120" i="26"/>
  <c r="U120" i="26"/>
  <c r="N120" i="26"/>
  <c r="L120" i="26"/>
  <c r="K120" i="26"/>
  <c r="J120" i="26"/>
  <c r="I120" i="26"/>
  <c r="ED119" i="26"/>
  <c r="EB119" i="26"/>
  <c r="EA119" i="26"/>
  <c r="DZ119" i="26"/>
  <c r="DY119" i="26"/>
  <c r="EC119" i="26" s="1"/>
  <c r="DR119" i="26"/>
  <c r="DP119" i="26"/>
  <c r="DO119" i="26"/>
  <c r="DN119" i="26"/>
  <c r="DM119" i="26"/>
  <c r="DQ119" i="26" s="1"/>
  <c r="DF119" i="26"/>
  <c r="DD119" i="26"/>
  <c r="DC119" i="26"/>
  <c r="DB119" i="26"/>
  <c r="DA119" i="26"/>
  <c r="DE119" i="26" s="1"/>
  <c r="CT119" i="26"/>
  <c r="CR119" i="26"/>
  <c r="CQ119" i="26"/>
  <c r="CP119" i="26"/>
  <c r="CO119" i="26"/>
  <c r="CL119" i="26"/>
  <c r="CH119" i="26"/>
  <c r="CF119" i="26"/>
  <c r="CE119" i="26"/>
  <c r="CD119" i="26"/>
  <c r="CC119" i="26"/>
  <c r="BV119" i="26"/>
  <c r="BT119" i="26"/>
  <c r="BS119" i="26"/>
  <c r="BR119" i="26"/>
  <c r="BQ119" i="26"/>
  <c r="BU119" i="26" s="1"/>
  <c r="BJ119" i="26"/>
  <c r="BH119" i="26"/>
  <c r="BG119" i="26"/>
  <c r="BF119" i="26"/>
  <c r="BE119" i="26"/>
  <c r="AX119" i="26"/>
  <c r="AV119" i="26"/>
  <c r="AU119" i="26"/>
  <c r="AT119" i="26"/>
  <c r="AS119" i="26"/>
  <c r="AP119" i="26" s="1"/>
  <c r="AW119" i="26"/>
  <c r="AL119" i="26"/>
  <c r="AJ119" i="26"/>
  <c r="AI119" i="26"/>
  <c r="AH119" i="26"/>
  <c r="AG119" i="26"/>
  <c r="AK119" i="26" s="1"/>
  <c r="Z119" i="26"/>
  <c r="X119" i="26"/>
  <c r="W119" i="26"/>
  <c r="V119" i="26"/>
  <c r="U119" i="26"/>
  <c r="Y119" i="26" s="1"/>
  <c r="N119" i="26"/>
  <c r="L119" i="26"/>
  <c r="K119" i="26"/>
  <c r="J119" i="26"/>
  <c r="I119" i="26"/>
  <c r="F119" i="26" s="1"/>
  <c r="ED118" i="26"/>
  <c r="EB118" i="26"/>
  <c r="EA118" i="26"/>
  <c r="DZ118" i="26"/>
  <c r="DY118" i="26"/>
  <c r="DR118" i="26"/>
  <c r="DP118" i="26"/>
  <c r="DO118" i="26"/>
  <c r="DN118" i="26"/>
  <c r="DM118" i="26"/>
  <c r="DJ118" i="26" s="1"/>
  <c r="DQ118" i="26"/>
  <c r="DF118" i="26"/>
  <c r="DD118" i="26"/>
  <c r="DC118" i="26"/>
  <c r="DB118" i="26"/>
  <c r="DA118" i="26"/>
  <c r="DE118" i="26"/>
  <c r="CT118" i="26"/>
  <c r="CR118" i="26"/>
  <c r="CQ118" i="26"/>
  <c r="CP118" i="26"/>
  <c r="CO118" i="26"/>
  <c r="CS118" i="26" s="1"/>
  <c r="CH118" i="26"/>
  <c r="CF118" i="26"/>
  <c r="CE118" i="26"/>
  <c r="CD118" i="26"/>
  <c r="CC118" i="26"/>
  <c r="CG118" i="26" s="1"/>
  <c r="BV118" i="26"/>
  <c r="BT118" i="26"/>
  <c r="BS118" i="26"/>
  <c r="BR118" i="26"/>
  <c r="BQ118" i="26"/>
  <c r="BJ118" i="26"/>
  <c r="BH118" i="26"/>
  <c r="BG118" i="26"/>
  <c r="BF118" i="26"/>
  <c r="BE118" i="26"/>
  <c r="AX118" i="26"/>
  <c r="AV118" i="26"/>
  <c r="AU118" i="26"/>
  <c r="AT118" i="26"/>
  <c r="AS118" i="26"/>
  <c r="AL118" i="26"/>
  <c r="AJ118" i="26"/>
  <c r="AI118" i="26"/>
  <c r="AH118" i="26"/>
  <c r="AG118" i="26"/>
  <c r="AK118" i="26"/>
  <c r="Z118" i="26"/>
  <c r="X118" i="26"/>
  <c r="W118" i="26"/>
  <c r="V118" i="26"/>
  <c r="U118" i="26"/>
  <c r="Y118" i="26" s="1"/>
  <c r="N118" i="26"/>
  <c r="L118" i="26"/>
  <c r="K118" i="26"/>
  <c r="J118" i="26"/>
  <c r="I118" i="26"/>
  <c r="F118" i="26"/>
  <c r="ED117" i="26"/>
  <c r="EB117" i="26"/>
  <c r="EA117" i="26"/>
  <c r="DZ117" i="26"/>
  <c r="DY117" i="26"/>
  <c r="EC117" i="26" s="1"/>
  <c r="DR117" i="26"/>
  <c r="DP117" i="26"/>
  <c r="DO117" i="26"/>
  <c r="DN117" i="26"/>
  <c r="DM117" i="26"/>
  <c r="DF117" i="26"/>
  <c r="DD117" i="26"/>
  <c r="DC117" i="26"/>
  <c r="DB117" i="26"/>
  <c r="DA117" i="26"/>
  <c r="DE117" i="26" s="1"/>
  <c r="CT117" i="26"/>
  <c r="CR117" i="26"/>
  <c r="CQ117" i="26"/>
  <c r="CP117" i="26"/>
  <c r="CO117" i="26"/>
  <c r="CS117" i="26"/>
  <c r="CH117" i="26"/>
  <c r="CF117" i="26"/>
  <c r="CE117" i="26"/>
  <c r="CD117" i="26"/>
  <c r="CC117" i="26"/>
  <c r="BV117" i="26"/>
  <c r="BT117" i="26"/>
  <c r="BS117" i="26"/>
  <c r="BR117" i="26"/>
  <c r="BQ117" i="26"/>
  <c r="BJ117" i="26"/>
  <c r="BH117" i="26"/>
  <c r="BG117" i="26"/>
  <c r="BF117" i="26"/>
  <c r="BE117" i="26"/>
  <c r="BI117" i="26" s="1"/>
  <c r="AX117" i="26"/>
  <c r="AV117" i="26"/>
  <c r="AU117" i="26"/>
  <c r="AT117" i="26"/>
  <c r="AS117" i="26"/>
  <c r="AO117" i="26" s="1"/>
  <c r="AW117" i="26"/>
  <c r="AL117" i="26"/>
  <c r="AJ117" i="26"/>
  <c r="AI117" i="26"/>
  <c r="AH117" i="26"/>
  <c r="AG117" i="26"/>
  <c r="AK117" i="26" s="1"/>
  <c r="Z117" i="26"/>
  <c r="X117" i="26"/>
  <c r="W117" i="26"/>
  <c r="V117" i="26"/>
  <c r="U117" i="26"/>
  <c r="Y117" i="26" s="1"/>
  <c r="N117" i="26"/>
  <c r="L117" i="26"/>
  <c r="K117" i="26"/>
  <c r="J117" i="26"/>
  <c r="I117" i="26"/>
  <c r="F117" i="26"/>
  <c r="N116" i="26"/>
  <c r="L116" i="26"/>
  <c r="K116" i="26"/>
  <c r="J116" i="26"/>
  <c r="I116" i="26"/>
  <c r="F116" i="26" s="1"/>
  <c r="N115" i="26"/>
  <c r="L115" i="26"/>
  <c r="K115" i="26"/>
  <c r="J115" i="26"/>
  <c r="I115" i="26"/>
  <c r="F115" i="26" s="1"/>
  <c r="N114" i="26"/>
  <c r="L114" i="26"/>
  <c r="K114" i="26"/>
  <c r="J114" i="26"/>
  <c r="I114" i="26"/>
  <c r="N113" i="26"/>
  <c r="L113" i="26"/>
  <c r="K113" i="26"/>
  <c r="J113" i="26"/>
  <c r="I113" i="26"/>
  <c r="F113" i="26"/>
  <c r="N112" i="26"/>
  <c r="L112" i="26"/>
  <c r="K112" i="26"/>
  <c r="J112" i="26"/>
  <c r="I112" i="26"/>
  <c r="ED111" i="26"/>
  <c r="EB111" i="26"/>
  <c r="EA111" i="26"/>
  <c r="DZ111" i="26"/>
  <c r="DY111" i="26"/>
  <c r="EC111" i="26" s="1"/>
  <c r="DR111" i="26"/>
  <c r="DP111" i="26"/>
  <c r="DO111" i="26"/>
  <c r="DN111" i="26"/>
  <c r="DM111" i="26"/>
  <c r="DQ111" i="26" s="1"/>
  <c r="DF111" i="26"/>
  <c r="DD111" i="26"/>
  <c r="DC111" i="26"/>
  <c r="DB111" i="26"/>
  <c r="DA111" i="26"/>
  <c r="DE111" i="26" s="1"/>
  <c r="CT111" i="26"/>
  <c r="CR111" i="26"/>
  <c r="CQ111" i="26"/>
  <c r="CP111" i="26"/>
  <c r="CO111" i="26"/>
  <c r="CH111" i="26"/>
  <c r="CF111" i="26"/>
  <c r="CE111" i="26"/>
  <c r="CD111" i="26"/>
  <c r="CC111" i="26"/>
  <c r="CG111" i="26"/>
  <c r="BV111" i="26"/>
  <c r="BT111" i="26"/>
  <c r="BS111" i="26"/>
  <c r="BR111" i="26"/>
  <c r="BQ111" i="26"/>
  <c r="BU111" i="26" s="1"/>
  <c r="BJ111" i="26"/>
  <c r="BH111" i="26"/>
  <c r="BG111" i="26"/>
  <c r="BF111" i="26"/>
  <c r="BE111" i="26"/>
  <c r="BI111" i="26"/>
  <c r="AX111" i="26"/>
  <c r="AV111" i="26"/>
  <c r="AU111" i="26"/>
  <c r="AT111" i="26"/>
  <c r="AS111" i="26"/>
  <c r="AW111" i="26" s="1"/>
  <c r="AL111" i="26"/>
  <c r="AJ111" i="26"/>
  <c r="AI111" i="26"/>
  <c r="AH111" i="26"/>
  <c r="AG111" i="26"/>
  <c r="AK111" i="26" s="1"/>
  <c r="Z111" i="26"/>
  <c r="X111" i="26"/>
  <c r="W111" i="26"/>
  <c r="V111" i="26"/>
  <c r="U111" i="26"/>
  <c r="N111" i="26"/>
  <c r="L111" i="26"/>
  <c r="K111" i="26"/>
  <c r="J111" i="26"/>
  <c r="I111" i="26"/>
  <c r="ED110" i="26"/>
  <c r="EB110" i="26"/>
  <c r="EA110" i="26"/>
  <c r="DZ110" i="26"/>
  <c r="DY110" i="26"/>
  <c r="DR110" i="26"/>
  <c r="DP110" i="26"/>
  <c r="DO110" i="26"/>
  <c r="DN110" i="26"/>
  <c r="DM110" i="26"/>
  <c r="DQ110" i="26" s="1"/>
  <c r="DF110" i="26"/>
  <c r="DD110" i="26"/>
  <c r="DC110" i="26"/>
  <c r="DB110" i="26"/>
  <c r="DA110" i="26"/>
  <c r="DE110" i="26" s="1"/>
  <c r="CT110" i="26"/>
  <c r="CR110" i="26"/>
  <c r="CQ110" i="26"/>
  <c r="CP110" i="26"/>
  <c r="CO110" i="26"/>
  <c r="CK110" i="26" s="1"/>
  <c r="CH110" i="26"/>
  <c r="CF110" i="26"/>
  <c r="CE110" i="26"/>
  <c r="CD110" i="26"/>
  <c r="CC110" i="26"/>
  <c r="CG110" i="26"/>
  <c r="BV110" i="26"/>
  <c r="BT110" i="26"/>
  <c r="BS110" i="26"/>
  <c r="BR110" i="26"/>
  <c r="BQ110" i="26"/>
  <c r="BU110" i="26"/>
  <c r="BJ110" i="26"/>
  <c r="BH110" i="26"/>
  <c r="BG110" i="26"/>
  <c r="BF110" i="26"/>
  <c r="BE110" i="26"/>
  <c r="AX110" i="26"/>
  <c r="AV110" i="26"/>
  <c r="AU110" i="26"/>
  <c r="AT110" i="26"/>
  <c r="AS110" i="26"/>
  <c r="AL110" i="26"/>
  <c r="AJ110" i="26"/>
  <c r="AI110" i="26"/>
  <c r="AH110" i="26"/>
  <c r="AG110" i="26"/>
  <c r="AK110" i="26"/>
  <c r="Z110" i="26"/>
  <c r="X110" i="26"/>
  <c r="W110" i="26"/>
  <c r="V110" i="26"/>
  <c r="U110" i="26"/>
  <c r="N110" i="26"/>
  <c r="L110" i="26"/>
  <c r="K110" i="26"/>
  <c r="J110" i="26"/>
  <c r="I110" i="26"/>
  <c r="F110" i="26"/>
  <c r="ED109" i="26"/>
  <c r="EB109" i="26"/>
  <c r="EA109" i="26"/>
  <c r="DZ109" i="26"/>
  <c r="DY109" i="26"/>
  <c r="EC109" i="26" s="1"/>
  <c r="DR109" i="26"/>
  <c r="DP109" i="26"/>
  <c r="DO109" i="26"/>
  <c r="DN109" i="26"/>
  <c r="DM109" i="26"/>
  <c r="DQ109" i="26"/>
  <c r="DF109" i="26"/>
  <c r="DD109" i="26"/>
  <c r="DC109" i="26"/>
  <c r="DB109" i="26"/>
  <c r="DA109" i="26"/>
  <c r="DE109" i="26" s="1"/>
  <c r="CT109" i="26"/>
  <c r="CR109" i="26"/>
  <c r="CQ109" i="26"/>
  <c r="CP109" i="26"/>
  <c r="CO109" i="26"/>
  <c r="CH109" i="26"/>
  <c r="CF109" i="26"/>
  <c r="CE109" i="26"/>
  <c r="CD109" i="26"/>
  <c r="CC109" i="26"/>
  <c r="CG109" i="26" s="1"/>
  <c r="BV109" i="26"/>
  <c r="BT109" i="26"/>
  <c r="BS109" i="26"/>
  <c r="BR109" i="26"/>
  <c r="BQ109" i="26"/>
  <c r="BU109" i="26"/>
  <c r="BM109" i="26"/>
  <c r="BJ109" i="26"/>
  <c r="BH109" i="26"/>
  <c r="BG109" i="26"/>
  <c r="BF109" i="26"/>
  <c r="BE109" i="26"/>
  <c r="BA109" i="26" s="1"/>
  <c r="BI109" i="26"/>
  <c r="AX109" i="26"/>
  <c r="AV109" i="26"/>
  <c r="AU109" i="26"/>
  <c r="AT109" i="26"/>
  <c r="AS109" i="26"/>
  <c r="AW109" i="26"/>
  <c r="AL109" i="26"/>
  <c r="AJ109" i="26"/>
  <c r="AI109" i="26"/>
  <c r="AH109" i="26"/>
  <c r="AG109" i="26"/>
  <c r="Z109" i="26"/>
  <c r="X109" i="26"/>
  <c r="W109" i="26"/>
  <c r="V109" i="26"/>
  <c r="U109" i="26"/>
  <c r="Y109" i="26" s="1"/>
  <c r="N109" i="26"/>
  <c r="L109" i="26"/>
  <c r="K109" i="26"/>
  <c r="J109" i="26"/>
  <c r="I109" i="26"/>
  <c r="H109" i="26" s="1"/>
  <c r="N107" i="26"/>
  <c r="L107" i="26"/>
  <c r="K107" i="26"/>
  <c r="J107" i="26"/>
  <c r="I107" i="26"/>
  <c r="F107" i="26" s="1"/>
  <c r="N105" i="26"/>
  <c r="L105" i="26"/>
  <c r="K105" i="26"/>
  <c r="J105" i="26"/>
  <c r="I105" i="26"/>
  <c r="E105" i="26" s="1"/>
  <c r="N103" i="26"/>
  <c r="L103" i="26"/>
  <c r="K103" i="26"/>
  <c r="J103" i="26"/>
  <c r="I103" i="26"/>
  <c r="F103" i="26" s="1"/>
  <c r="N102" i="26"/>
  <c r="L102" i="26"/>
  <c r="K102" i="26"/>
  <c r="J102" i="26"/>
  <c r="I102" i="26"/>
  <c r="E102" i="26" s="1"/>
  <c r="N101" i="26"/>
  <c r="L101" i="26"/>
  <c r="K101" i="26"/>
  <c r="J101" i="26"/>
  <c r="I101" i="26"/>
  <c r="E101" i="26" s="1"/>
  <c r="ED100" i="26"/>
  <c r="EB100" i="26"/>
  <c r="EA100" i="26"/>
  <c r="DZ100" i="26"/>
  <c r="DY100" i="26"/>
  <c r="DV100" i="26" s="1"/>
  <c r="DR100" i="26"/>
  <c r="DP100" i="26"/>
  <c r="DO100" i="26"/>
  <c r="DN100" i="26"/>
  <c r="DM100" i="26"/>
  <c r="DF100" i="26"/>
  <c r="DD100" i="26"/>
  <c r="DC100" i="26"/>
  <c r="DB100" i="26"/>
  <c r="DA100" i="26"/>
  <c r="CT100" i="26"/>
  <c r="CR100" i="26"/>
  <c r="CQ100" i="26"/>
  <c r="CP100" i="26"/>
  <c r="CO100" i="26"/>
  <c r="CH100" i="26"/>
  <c r="CF100" i="26"/>
  <c r="CE100" i="26"/>
  <c r="CD100" i="26"/>
  <c r="CC100" i="26"/>
  <c r="BV100" i="26"/>
  <c r="BT100" i="26"/>
  <c r="BS100" i="26"/>
  <c r="BR100" i="26"/>
  <c r="BQ100" i="26"/>
  <c r="BJ100" i="26"/>
  <c r="BH100" i="26"/>
  <c r="BG100" i="26"/>
  <c r="BF100" i="26"/>
  <c r="BE100" i="26"/>
  <c r="AX100" i="26"/>
  <c r="AV100" i="26"/>
  <c r="AU100" i="26"/>
  <c r="AT100" i="26"/>
  <c r="AS100" i="26"/>
  <c r="AL100" i="26"/>
  <c r="AJ100" i="26"/>
  <c r="AI100" i="26"/>
  <c r="AH100" i="26"/>
  <c r="AG100" i="26"/>
  <c r="AK100" i="26" s="1"/>
  <c r="Z100" i="26"/>
  <c r="X100" i="26"/>
  <c r="W100" i="26"/>
  <c r="V100" i="26"/>
  <c r="U100" i="26"/>
  <c r="N100" i="26"/>
  <c r="L100" i="26"/>
  <c r="K100" i="26"/>
  <c r="J100" i="26"/>
  <c r="I100" i="26"/>
  <c r="ED99" i="26"/>
  <c r="EB99" i="26"/>
  <c r="EA99" i="26"/>
  <c r="DZ99" i="26"/>
  <c r="DY99" i="26"/>
  <c r="DR99" i="26"/>
  <c r="DP99" i="26"/>
  <c r="DO99" i="26"/>
  <c r="DN99" i="26"/>
  <c r="DM99" i="26"/>
  <c r="DQ99" i="26" s="1"/>
  <c r="DF99" i="26"/>
  <c r="DD99" i="26"/>
  <c r="DC99" i="26"/>
  <c r="DB99" i="26"/>
  <c r="DA99" i="26"/>
  <c r="CT99" i="26"/>
  <c r="CR99" i="26"/>
  <c r="CQ99" i="26"/>
  <c r="CP99" i="26"/>
  <c r="CO99" i="26"/>
  <c r="CH99" i="26"/>
  <c r="CF99" i="26"/>
  <c r="CE99" i="26"/>
  <c r="CD99" i="26"/>
  <c r="CC99" i="26"/>
  <c r="BV99" i="26"/>
  <c r="BT99" i="26"/>
  <c r="BS99" i="26"/>
  <c r="BR99" i="26"/>
  <c r="BQ99" i="26"/>
  <c r="BJ99" i="26"/>
  <c r="BH99" i="26"/>
  <c r="BG99" i="26"/>
  <c r="BF99" i="26"/>
  <c r="BE99" i="26"/>
  <c r="AX99" i="26"/>
  <c r="AV99" i="26"/>
  <c r="AU99" i="26"/>
  <c r="AT99" i="26"/>
  <c r="AS99" i="26"/>
  <c r="AL99" i="26"/>
  <c r="AJ99" i="26"/>
  <c r="AI99" i="26"/>
  <c r="AH99" i="26"/>
  <c r="AG99" i="26"/>
  <c r="Z99" i="26"/>
  <c r="X99" i="26"/>
  <c r="W99" i="26"/>
  <c r="V99" i="26"/>
  <c r="U99" i="26"/>
  <c r="Y99" i="26" s="1"/>
  <c r="N99" i="26"/>
  <c r="L99" i="26"/>
  <c r="K99" i="26"/>
  <c r="J99" i="26"/>
  <c r="I99" i="26"/>
  <c r="E99" i="26"/>
  <c r="ED98" i="26"/>
  <c r="EB98" i="26"/>
  <c r="EA98" i="26"/>
  <c r="DZ98" i="26"/>
  <c r="DY98" i="26"/>
  <c r="DR98" i="26"/>
  <c r="DP98" i="26"/>
  <c r="DO98" i="26"/>
  <c r="DN98" i="26"/>
  <c r="DM98" i="26"/>
  <c r="DF98" i="26"/>
  <c r="DD98" i="26"/>
  <c r="DC98" i="26"/>
  <c r="DB98" i="26"/>
  <c r="DA98" i="26"/>
  <c r="CT98" i="26"/>
  <c r="CR98" i="26"/>
  <c r="CQ98" i="26"/>
  <c r="CP98" i="26"/>
  <c r="CO98" i="26"/>
  <c r="CH98" i="26"/>
  <c r="CF98" i="26"/>
  <c r="CE98" i="26"/>
  <c r="CD98" i="26"/>
  <c r="CC98" i="26"/>
  <c r="BV98" i="26"/>
  <c r="BT98" i="26"/>
  <c r="BS98" i="26"/>
  <c r="BR98" i="26"/>
  <c r="BQ98" i="26"/>
  <c r="BJ98" i="26"/>
  <c r="BH98" i="26"/>
  <c r="BG98" i="26"/>
  <c r="BF98" i="26"/>
  <c r="BE98" i="26"/>
  <c r="AX98" i="26"/>
  <c r="AV98" i="26"/>
  <c r="AU98" i="26"/>
  <c r="AT98" i="26"/>
  <c r="AS98" i="26"/>
  <c r="AW98" i="26" s="1"/>
  <c r="AL98" i="26"/>
  <c r="AJ98" i="26"/>
  <c r="AI98" i="26"/>
  <c r="AH98" i="26"/>
  <c r="AG98" i="26"/>
  <c r="Z98" i="26"/>
  <c r="X98" i="26"/>
  <c r="W98" i="26"/>
  <c r="V98" i="26"/>
  <c r="U98" i="26"/>
  <c r="R98" i="26" s="1"/>
  <c r="N98" i="26"/>
  <c r="L98" i="26"/>
  <c r="K98" i="26"/>
  <c r="J98" i="26"/>
  <c r="I98" i="26"/>
  <c r="E98" i="26"/>
  <c r="L97" i="26"/>
  <c r="K97" i="26"/>
  <c r="J97" i="26"/>
  <c r="I97" i="26"/>
  <c r="ED96" i="26"/>
  <c r="EB96" i="26"/>
  <c r="EA96" i="26"/>
  <c r="DZ96" i="26"/>
  <c r="DY96" i="26"/>
  <c r="EC96" i="26" s="1"/>
  <c r="DR96" i="26"/>
  <c r="DP96" i="26"/>
  <c r="DO96" i="26"/>
  <c r="DN96" i="26"/>
  <c r="DM96" i="26"/>
  <c r="DF96" i="26"/>
  <c r="DD96" i="26"/>
  <c r="DC96" i="26"/>
  <c r="DB96" i="26"/>
  <c r="DA96" i="26"/>
  <c r="DE96" i="26" s="1"/>
  <c r="CT96" i="26"/>
  <c r="CR96" i="26"/>
  <c r="CQ96" i="26"/>
  <c r="CP96" i="26"/>
  <c r="CO96" i="26"/>
  <c r="CS96" i="26"/>
  <c r="CH96" i="26"/>
  <c r="CF96" i="26"/>
  <c r="CE96" i="26"/>
  <c r="CD96" i="26"/>
  <c r="CC96" i="26"/>
  <c r="CG96" i="26" s="1"/>
  <c r="BV96" i="26"/>
  <c r="BT96" i="26"/>
  <c r="BS96" i="26"/>
  <c r="BR96" i="26"/>
  <c r="BQ96" i="26"/>
  <c r="BM96" i="26" s="1"/>
  <c r="BU96" i="26"/>
  <c r="BJ96" i="26"/>
  <c r="BH96" i="26"/>
  <c r="BG96" i="26"/>
  <c r="BF96" i="26"/>
  <c r="BE96" i="26"/>
  <c r="AX96" i="26"/>
  <c r="AV96" i="26"/>
  <c r="AU96" i="26"/>
  <c r="AT96" i="26"/>
  <c r="AS96" i="26"/>
  <c r="AW96" i="26"/>
  <c r="AL96" i="26"/>
  <c r="AJ96" i="26"/>
  <c r="AI96" i="26"/>
  <c r="AH96" i="26"/>
  <c r="AG96" i="26"/>
  <c r="AK96" i="26" s="1"/>
  <c r="Z96" i="26"/>
  <c r="X96" i="26"/>
  <c r="W96" i="26"/>
  <c r="V96" i="26"/>
  <c r="U96" i="26"/>
  <c r="Y96" i="26" s="1"/>
  <c r="N96" i="26"/>
  <c r="L96" i="26"/>
  <c r="K96" i="26"/>
  <c r="J96" i="26"/>
  <c r="I96" i="26"/>
  <c r="E96" i="26" s="1"/>
  <c r="L95" i="26"/>
  <c r="K95" i="26"/>
  <c r="J95" i="26"/>
  <c r="I95" i="26"/>
  <c r="H95" i="26"/>
  <c r="N94" i="26"/>
  <c r="L94" i="26"/>
  <c r="K94" i="26"/>
  <c r="J94" i="26"/>
  <c r="I94" i="26"/>
  <c r="F94" i="26" s="1"/>
  <c r="N93" i="26"/>
  <c r="L93" i="26"/>
  <c r="K93" i="26"/>
  <c r="J93" i="26"/>
  <c r="I93" i="26"/>
  <c r="F93" i="26"/>
  <c r="N92" i="26"/>
  <c r="L92" i="26"/>
  <c r="K92" i="26"/>
  <c r="J92" i="26"/>
  <c r="I92" i="26"/>
  <c r="ED91" i="26"/>
  <c r="EB91" i="26"/>
  <c r="EA91" i="26"/>
  <c r="DZ91" i="26"/>
  <c r="DY91" i="26"/>
  <c r="DV91" i="26" s="1"/>
  <c r="DR91" i="26"/>
  <c r="DP91" i="26"/>
  <c r="DO91" i="26"/>
  <c r="DN91" i="26"/>
  <c r="DM91" i="26"/>
  <c r="DF91" i="26"/>
  <c r="DD91" i="26"/>
  <c r="DC91" i="26"/>
  <c r="DB91" i="26"/>
  <c r="DA91" i="26"/>
  <c r="CT91" i="26"/>
  <c r="CR91" i="26"/>
  <c r="CQ91" i="26"/>
  <c r="CP91" i="26"/>
  <c r="CO91" i="26"/>
  <c r="CH91" i="26"/>
  <c r="CF91" i="26"/>
  <c r="CE91" i="26"/>
  <c r="CD91" i="26"/>
  <c r="CC91" i="26"/>
  <c r="BV91" i="26"/>
  <c r="BT91" i="26"/>
  <c r="BS91" i="26"/>
  <c r="BR91" i="26"/>
  <c r="BQ91" i="26"/>
  <c r="BJ91" i="26"/>
  <c r="BH91" i="26"/>
  <c r="BG91" i="26"/>
  <c r="BF91" i="26"/>
  <c r="BE91" i="26"/>
  <c r="AX91" i="26"/>
  <c r="AV91" i="26"/>
  <c r="AU91" i="26"/>
  <c r="AT91" i="26"/>
  <c r="AS91" i="26"/>
  <c r="AL91" i="26"/>
  <c r="AJ91" i="26"/>
  <c r="AI91" i="26"/>
  <c r="AH91" i="26"/>
  <c r="AG91" i="26"/>
  <c r="Z91" i="26"/>
  <c r="X91" i="26"/>
  <c r="W91" i="26"/>
  <c r="V91" i="26"/>
  <c r="U91" i="26"/>
  <c r="N91" i="26"/>
  <c r="L91" i="26"/>
  <c r="K91" i="26"/>
  <c r="J91" i="26"/>
  <c r="I91" i="26"/>
  <c r="F91" i="26" s="1"/>
  <c r="ED90" i="26"/>
  <c r="EB90" i="26"/>
  <c r="EA90" i="26"/>
  <c r="DZ90" i="26"/>
  <c r="DY90" i="26"/>
  <c r="DR90" i="26"/>
  <c r="DP90" i="26"/>
  <c r="DO90" i="26"/>
  <c r="DN90" i="26"/>
  <c r="DM90" i="26"/>
  <c r="DF90" i="26"/>
  <c r="DD90" i="26"/>
  <c r="DC90" i="26"/>
  <c r="DB90" i="26"/>
  <c r="DA90" i="26"/>
  <c r="CT90" i="26"/>
  <c r="CR90" i="26"/>
  <c r="CQ90" i="26"/>
  <c r="CP90" i="26"/>
  <c r="CO90" i="26"/>
  <c r="CH90" i="26"/>
  <c r="CF90" i="26"/>
  <c r="CE90" i="26"/>
  <c r="CD90" i="26"/>
  <c r="CC90" i="26"/>
  <c r="BV90" i="26"/>
  <c r="BT90" i="26"/>
  <c r="BS90" i="26"/>
  <c r="BR90" i="26"/>
  <c r="BQ90" i="26"/>
  <c r="BJ90" i="26"/>
  <c r="BH90" i="26"/>
  <c r="BG90" i="26"/>
  <c r="BF90" i="26"/>
  <c r="BE90" i="26"/>
  <c r="AX90" i="26"/>
  <c r="AV90" i="26"/>
  <c r="AU90" i="26"/>
  <c r="AT90" i="26"/>
  <c r="AS90" i="26"/>
  <c r="AP90" i="26" s="1"/>
  <c r="AL90" i="26"/>
  <c r="AJ90" i="26"/>
  <c r="AI90" i="26"/>
  <c r="AH90" i="26"/>
  <c r="AG90" i="26"/>
  <c r="Z90" i="26"/>
  <c r="X90" i="26"/>
  <c r="W90" i="26"/>
  <c r="V90" i="26"/>
  <c r="U90" i="26"/>
  <c r="R90" i="26" s="1"/>
  <c r="N90" i="26"/>
  <c r="L90" i="26"/>
  <c r="K90" i="26"/>
  <c r="J90" i="26"/>
  <c r="I90" i="26"/>
  <c r="F90" i="26" s="1"/>
  <c r="N89" i="26"/>
  <c r="L89" i="26"/>
  <c r="K89" i="26"/>
  <c r="J89" i="26"/>
  <c r="I89" i="26"/>
  <c r="F89" i="26" s="1"/>
  <c r="ED88" i="26"/>
  <c r="EB88" i="26"/>
  <c r="EA88" i="26"/>
  <c r="DZ88" i="26"/>
  <c r="DY88" i="26"/>
  <c r="DR88" i="26"/>
  <c r="DP88" i="26"/>
  <c r="DO88" i="26"/>
  <c r="DN88" i="26"/>
  <c r="DM88" i="26"/>
  <c r="DJ88" i="26" s="1"/>
  <c r="DF88" i="26"/>
  <c r="DD88" i="26"/>
  <c r="DC88" i="26"/>
  <c r="DB88" i="26"/>
  <c r="DA88" i="26"/>
  <c r="CT88" i="26"/>
  <c r="CR88" i="26"/>
  <c r="CQ88" i="26"/>
  <c r="CP88" i="26"/>
  <c r="CO88" i="26"/>
  <c r="CH88" i="26"/>
  <c r="CF88" i="26"/>
  <c r="CE88" i="26"/>
  <c r="CD88" i="26"/>
  <c r="CC88" i="26"/>
  <c r="BV88" i="26"/>
  <c r="BT88" i="26"/>
  <c r="BS88" i="26"/>
  <c r="BR88" i="26"/>
  <c r="BQ88" i="26"/>
  <c r="BJ88" i="26"/>
  <c r="BH88" i="26"/>
  <c r="BG88" i="26"/>
  <c r="BF88" i="26"/>
  <c r="BE88" i="26"/>
  <c r="AX88" i="26"/>
  <c r="AV88" i="26"/>
  <c r="AU88" i="26"/>
  <c r="AT88" i="26"/>
  <c r="AS88" i="26"/>
  <c r="AL88" i="26"/>
  <c r="AJ88" i="26"/>
  <c r="AI88" i="26"/>
  <c r="AH88" i="26"/>
  <c r="AG88" i="26"/>
  <c r="Z88" i="26"/>
  <c r="X88" i="26"/>
  <c r="W88" i="26"/>
  <c r="V88" i="26"/>
  <c r="U88" i="26"/>
  <c r="N88" i="26"/>
  <c r="L88" i="26"/>
  <c r="K88" i="26"/>
  <c r="J88" i="26"/>
  <c r="I88" i="26"/>
  <c r="F88" i="26" s="1"/>
  <c r="N87" i="26"/>
  <c r="L87" i="26"/>
  <c r="K87" i="26"/>
  <c r="J87" i="26"/>
  <c r="I87" i="26"/>
  <c r="H87" i="26" s="1"/>
  <c r="F87" i="26"/>
  <c r="ED86" i="26"/>
  <c r="EB86" i="26"/>
  <c r="EA86" i="26"/>
  <c r="DZ86" i="26"/>
  <c r="DY86" i="26"/>
  <c r="DR86" i="26"/>
  <c r="DP86" i="26"/>
  <c r="DO86" i="26"/>
  <c r="DN86" i="26"/>
  <c r="DM86" i="26"/>
  <c r="DF86" i="26"/>
  <c r="DD86" i="26"/>
  <c r="DC86" i="26"/>
  <c r="DB86" i="26"/>
  <c r="DA86" i="26"/>
  <c r="CT86" i="26"/>
  <c r="CR86" i="26"/>
  <c r="CQ86" i="26"/>
  <c r="CP86" i="26"/>
  <c r="CO86" i="26"/>
  <c r="CL86" i="26" s="1"/>
  <c r="CH86" i="26"/>
  <c r="CF86" i="26"/>
  <c r="CE86" i="26"/>
  <c r="CD86" i="26"/>
  <c r="CC86" i="26"/>
  <c r="BY86" i="26" s="1"/>
  <c r="BV86" i="26"/>
  <c r="BT86" i="26"/>
  <c r="BS86" i="26"/>
  <c r="BR86" i="26"/>
  <c r="BQ86" i="26"/>
  <c r="BJ86" i="26"/>
  <c r="BH86" i="26"/>
  <c r="BG86" i="26"/>
  <c r="BF86" i="26"/>
  <c r="BE86" i="26"/>
  <c r="AX86" i="26"/>
  <c r="AV86" i="26"/>
  <c r="AU86" i="26"/>
  <c r="AT86" i="26"/>
  <c r="AS86" i="26"/>
  <c r="AL86" i="26"/>
  <c r="AJ86" i="26"/>
  <c r="AI86" i="26"/>
  <c r="AH86" i="26"/>
  <c r="AG86" i="26"/>
  <c r="AK86" i="26" s="1"/>
  <c r="Z86" i="26"/>
  <c r="X86" i="26"/>
  <c r="W86" i="26"/>
  <c r="V86" i="26"/>
  <c r="U86" i="26"/>
  <c r="N86" i="26"/>
  <c r="L86" i="26"/>
  <c r="K86" i="26"/>
  <c r="J86" i="26"/>
  <c r="I86" i="26"/>
  <c r="F86" i="26" s="1"/>
  <c r="DI85" i="26"/>
  <c r="DF85" i="26"/>
  <c r="DD85" i="26"/>
  <c r="DC85" i="26"/>
  <c r="DB85" i="26"/>
  <c r="DA85" i="26"/>
  <c r="CX85" i="26" s="1"/>
  <c r="DE85" i="26"/>
  <c r="CT85" i="26"/>
  <c r="CR85" i="26"/>
  <c r="CQ85" i="26"/>
  <c r="CP85" i="26"/>
  <c r="CO85" i="26"/>
  <c r="CH85" i="26"/>
  <c r="CF85" i="26"/>
  <c r="CE85" i="26"/>
  <c r="CD85" i="26"/>
  <c r="CC85" i="26"/>
  <c r="CG85" i="26"/>
  <c r="BV85" i="26"/>
  <c r="BT85" i="26"/>
  <c r="BS85" i="26"/>
  <c r="BR85" i="26"/>
  <c r="BQ85" i="26"/>
  <c r="BU85" i="26"/>
  <c r="BJ85" i="26"/>
  <c r="BH85" i="26"/>
  <c r="BG85" i="26"/>
  <c r="BF85" i="26"/>
  <c r="BE85" i="26"/>
  <c r="BI85" i="26"/>
  <c r="AX85" i="26"/>
  <c r="AV85" i="26"/>
  <c r="AU85" i="26"/>
  <c r="AT85" i="26"/>
  <c r="AS85" i="26"/>
  <c r="AW85" i="26" s="1"/>
  <c r="AL85" i="26"/>
  <c r="AJ85" i="26"/>
  <c r="AI85" i="26"/>
  <c r="AH85" i="26"/>
  <c r="AG85" i="26"/>
  <c r="AK85" i="26" s="1"/>
  <c r="Z85" i="26"/>
  <c r="X85" i="26"/>
  <c r="W85" i="26"/>
  <c r="V85" i="26"/>
  <c r="U85" i="26"/>
  <c r="Y85" i="26" s="1"/>
  <c r="N85" i="26"/>
  <c r="L85" i="26"/>
  <c r="K85" i="26"/>
  <c r="J85" i="26"/>
  <c r="I85" i="26"/>
  <c r="M85" i="26"/>
  <c r="N84" i="26"/>
  <c r="L84" i="26"/>
  <c r="K84" i="26"/>
  <c r="J84" i="26"/>
  <c r="I84" i="26"/>
  <c r="ED83" i="26"/>
  <c r="EB83" i="26"/>
  <c r="EA83" i="26"/>
  <c r="DZ83" i="26"/>
  <c r="DY83" i="26"/>
  <c r="EC83" i="26"/>
  <c r="DR83" i="26"/>
  <c r="DP83" i="26"/>
  <c r="DO83" i="26"/>
  <c r="DN83" i="26"/>
  <c r="DM83" i="26"/>
  <c r="DQ83" i="26" s="1"/>
  <c r="DF83" i="26"/>
  <c r="DD83" i="26"/>
  <c r="DC83" i="26"/>
  <c r="DB83" i="26"/>
  <c r="DA83" i="26"/>
  <c r="CT83" i="26"/>
  <c r="CR83" i="26"/>
  <c r="CQ83" i="26"/>
  <c r="CP83" i="26"/>
  <c r="CO83" i="26"/>
  <c r="CS83" i="26" s="1"/>
  <c r="CH83" i="26"/>
  <c r="CF83" i="26"/>
  <c r="CE83" i="26"/>
  <c r="CD83" i="26"/>
  <c r="CC83" i="26"/>
  <c r="BV83" i="26"/>
  <c r="BT83" i="26"/>
  <c r="BS83" i="26"/>
  <c r="BR83" i="26"/>
  <c r="BQ83" i="26"/>
  <c r="BJ83" i="26"/>
  <c r="BH83" i="26"/>
  <c r="BG83" i="26"/>
  <c r="BF83" i="26"/>
  <c r="BE83" i="26"/>
  <c r="BI83" i="26"/>
  <c r="AX83" i="26"/>
  <c r="AV83" i="26"/>
  <c r="AU83" i="26"/>
  <c r="AT83" i="26"/>
  <c r="AS83" i="26"/>
  <c r="AW83" i="26" s="1"/>
  <c r="AL83" i="26"/>
  <c r="AJ83" i="26"/>
  <c r="AI83" i="26"/>
  <c r="AH83" i="26"/>
  <c r="AG83" i="26"/>
  <c r="AK83" i="26" s="1"/>
  <c r="Z83" i="26"/>
  <c r="X83" i="26"/>
  <c r="W83" i="26"/>
  <c r="V83" i="26"/>
  <c r="U83" i="26"/>
  <c r="Y83" i="26"/>
  <c r="N83" i="26"/>
  <c r="L83" i="26"/>
  <c r="K83" i="26"/>
  <c r="J83" i="26"/>
  <c r="I83" i="26"/>
  <c r="F83" i="26" s="1"/>
  <c r="M83" i="26"/>
  <c r="E83" i="26"/>
  <c r="N82" i="26"/>
  <c r="L82" i="26"/>
  <c r="K82" i="26"/>
  <c r="J82" i="26"/>
  <c r="I82" i="26"/>
  <c r="E82" i="26" s="1"/>
  <c r="N81" i="26"/>
  <c r="L81" i="26"/>
  <c r="K81" i="26"/>
  <c r="J81" i="26"/>
  <c r="I81" i="26"/>
  <c r="N80" i="26"/>
  <c r="L80" i="26"/>
  <c r="K80" i="26"/>
  <c r="J80" i="26"/>
  <c r="I80" i="26"/>
  <c r="H80" i="26" s="1"/>
  <c r="N79" i="26"/>
  <c r="L79" i="26"/>
  <c r="K79" i="26"/>
  <c r="J79" i="26"/>
  <c r="I79" i="26"/>
  <c r="E79" i="26" s="1"/>
  <c r="ED78" i="26"/>
  <c r="EB78" i="26"/>
  <c r="EA78" i="26"/>
  <c r="DZ78" i="26"/>
  <c r="DY78" i="26"/>
  <c r="EC78" i="26" s="1"/>
  <c r="DU78" i="26"/>
  <c r="DR78" i="26"/>
  <c r="DP78" i="26"/>
  <c r="DO78" i="26"/>
  <c r="DN78" i="26"/>
  <c r="DM78" i="26"/>
  <c r="DF78" i="26"/>
  <c r="DD78" i="26"/>
  <c r="DC78" i="26"/>
  <c r="DB78" i="26"/>
  <c r="DA78" i="26"/>
  <c r="CW78" i="26" s="1"/>
  <c r="CT78" i="26"/>
  <c r="CR78" i="26"/>
  <c r="CQ78" i="26"/>
  <c r="CP78" i="26"/>
  <c r="CO78" i="26"/>
  <c r="CK78" i="26"/>
  <c r="CH78" i="26"/>
  <c r="CF78" i="26"/>
  <c r="CE78" i="26"/>
  <c r="CD78" i="26"/>
  <c r="CC78" i="26"/>
  <c r="BY78" i="26"/>
  <c r="BV78" i="26"/>
  <c r="BT78" i="26"/>
  <c r="BS78" i="26"/>
  <c r="BR78" i="26"/>
  <c r="BQ78" i="26"/>
  <c r="BM78" i="26" s="1"/>
  <c r="BJ78" i="26"/>
  <c r="BH78" i="26"/>
  <c r="BG78" i="26"/>
  <c r="BF78" i="26"/>
  <c r="BE78" i="26"/>
  <c r="BA78" i="26" s="1"/>
  <c r="AX78" i="26"/>
  <c r="AV78" i="26"/>
  <c r="AU78" i="26"/>
  <c r="AT78" i="26"/>
  <c r="AS78" i="26"/>
  <c r="AO78" i="26" s="1"/>
  <c r="AL78" i="26"/>
  <c r="AJ78" i="26"/>
  <c r="AI78" i="26"/>
  <c r="AH78" i="26"/>
  <c r="AG78" i="26"/>
  <c r="AC78" i="26"/>
  <c r="Z78" i="26"/>
  <c r="X78" i="26"/>
  <c r="W78" i="26"/>
  <c r="V78" i="26"/>
  <c r="U78" i="26"/>
  <c r="Q78" i="26" s="1"/>
  <c r="N78" i="26"/>
  <c r="L78" i="26"/>
  <c r="K78" i="26"/>
  <c r="J78" i="26"/>
  <c r="I78" i="26"/>
  <c r="H78" i="26" s="1"/>
  <c r="N77" i="26"/>
  <c r="L77" i="26"/>
  <c r="K77" i="26"/>
  <c r="J77" i="26"/>
  <c r="I77" i="26"/>
  <c r="H77" i="26"/>
  <c r="N76" i="26"/>
  <c r="L76" i="26"/>
  <c r="K76" i="26"/>
  <c r="J76" i="26"/>
  <c r="I76" i="26"/>
  <c r="E76" i="26" s="1"/>
  <c r="ED75" i="26"/>
  <c r="EB75" i="26"/>
  <c r="EA75" i="26"/>
  <c r="DZ75" i="26"/>
  <c r="DY75" i="26"/>
  <c r="DU75" i="26" s="1"/>
  <c r="DR75" i="26"/>
  <c r="DP75" i="26"/>
  <c r="DO75" i="26"/>
  <c r="DN75" i="26"/>
  <c r="DM75" i="26"/>
  <c r="DI75" i="26" s="1"/>
  <c r="DF75" i="26"/>
  <c r="DD75" i="26"/>
  <c r="DC75" i="26"/>
  <c r="DB75" i="26"/>
  <c r="DA75" i="26"/>
  <c r="CW75" i="26"/>
  <c r="CT75" i="26"/>
  <c r="CR75" i="26"/>
  <c r="CQ75" i="26"/>
  <c r="CP75" i="26"/>
  <c r="CO75" i="26"/>
  <c r="CK75" i="26"/>
  <c r="CH75" i="26"/>
  <c r="CF75" i="26"/>
  <c r="CE75" i="26"/>
  <c r="CD75" i="26"/>
  <c r="CC75" i="26"/>
  <c r="BY75" i="26" s="1"/>
  <c r="BV75" i="26"/>
  <c r="BT75" i="26"/>
  <c r="BS75" i="26"/>
  <c r="BR75" i="26"/>
  <c r="BQ75" i="26"/>
  <c r="BM75" i="26" s="1"/>
  <c r="BJ75" i="26"/>
  <c r="BH75" i="26"/>
  <c r="BG75" i="26"/>
  <c r="BF75" i="26"/>
  <c r="BE75" i="26"/>
  <c r="BA75" i="26"/>
  <c r="AX75" i="26"/>
  <c r="AV75" i="26"/>
  <c r="AU75" i="26"/>
  <c r="AT75" i="26"/>
  <c r="AS75" i="26"/>
  <c r="AO75" i="26"/>
  <c r="AL75" i="26"/>
  <c r="AJ75" i="26"/>
  <c r="AI75" i="26"/>
  <c r="AH75" i="26"/>
  <c r="AG75" i="26"/>
  <c r="AC75" i="26" s="1"/>
  <c r="Z75" i="26"/>
  <c r="X75" i="26"/>
  <c r="W75" i="26"/>
  <c r="V75" i="26"/>
  <c r="U75" i="26"/>
  <c r="Q75" i="26" s="1"/>
  <c r="N75" i="26"/>
  <c r="L75" i="26"/>
  <c r="K75" i="26"/>
  <c r="J75" i="26"/>
  <c r="I75" i="26"/>
  <c r="H75" i="26" s="1"/>
  <c r="N74" i="26"/>
  <c r="L74" i="26"/>
  <c r="K74" i="26"/>
  <c r="J74" i="26"/>
  <c r="I74" i="26"/>
  <c r="H74" i="26"/>
  <c r="N73" i="26"/>
  <c r="L73" i="26"/>
  <c r="K73" i="26"/>
  <c r="J73" i="26"/>
  <c r="I73" i="26"/>
  <c r="ED72" i="26"/>
  <c r="EB72" i="26"/>
  <c r="EA72" i="26"/>
  <c r="DZ72" i="26"/>
  <c r="DY72" i="26"/>
  <c r="DU72" i="26" s="1"/>
  <c r="DR72" i="26"/>
  <c r="DP72" i="26"/>
  <c r="DO72" i="26"/>
  <c r="DN72" i="26"/>
  <c r="DM72" i="26"/>
  <c r="DQ72" i="26" s="1"/>
  <c r="DI72" i="26"/>
  <c r="DF72" i="26"/>
  <c r="DD72" i="26"/>
  <c r="DC72" i="26"/>
  <c r="DB72" i="26"/>
  <c r="DA72" i="26"/>
  <c r="CW72" i="26" s="1"/>
  <c r="CT72" i="26"/>
  <c r="CR72" i="26"/>
  <c r="CQ72" i="26"/>
  <c r="CP72" i="26"/>
  <c r="CO72" i="26"/>
  <c r="CK72" i="26" s="1"/>
  <c r="CH72" i="26"/>
  <c r="CF72" i="26"/>
  <c r="CE72" i="26"/>
  <c r="CD72" i="26"/>
  <c r="CC72" i="26"/>
  <c r="BY72" i="26"/>
  <c r="BV72" i="26"/>
  <c r="BT72" i="26"/>
  <c r="BS72" i="26"/>
  <c r="BR72" i="26"/>
  <c r="BQ72" i="26"/>
  <c r="BJ72" i="26"/>
  <c r="BH72" i="26"/>
  <c r="BG72" i="26"/>
  <c r="BF72" i="26"/>
  <c r="BE72" i="26"/>
  <c r="BA72" i="26" s="1"/>
  <c r="AX72" i="26"/>
  <c r="AV72" i="26"/>
  <c r="AU72" i="26"/>
  <c r="AT72" i="26"/>
  <c r="AS72" i="26"/>
  <c r="AO72" i="26" s="1"/>
  <c r="AL72" i="26"/>
  <c r="AJ72" i="26"/>
  <c r="AI72" i="26"/>
  <c r="AH72" i="26"/>
  <c r="AG72" i="26"/>
  <c r="AC72" i="26"/>
  <c r="Z72" i="26"/>
  <c r="X72" i="26"/>
  <c r="W72" i="26"/>
  <c r="V72" i="26"/>
  <c r="U72" i="26"/>
  <c r="Q72" i="26" s="1"/>
  <c r="N72" i="26"/>
  <c r="L72" i="26"/>
  <c r="K72" i="26"/>
  <c r="J72" i="26"/>
  <c r="I72" i="26"/>
  <c r="E72" i="26" s="1"/>
  <c r="ED71" i="26"/>
  <c r="EB71" i="26"/>
  <c r="EA71" i="26"/>
  <c r="DZ71" i="26"/>
  <c r="DY71" i="26"/>
  <c r="DU71" i="26" s="1"/>
  <c r="DR71" i="26"/>
  <c r="DP71" i="26"/>
  <c r="DO71" i="26"/>
  <c r="DN71" i="26"/>
  <c r="DM71" i="26"/>
  <c r="DI71" i="26"/>
  <c r="DJ71" i="26"/>
  <c r="DF71" i="26"/>
  <c r="DD71" i="26"/>
  <c r="DC71" i="26"/>
  <c r="DB71" i="26"/>
  <c r="DA71" i="26"/>
  <c r="CW71" i="26" s="1"/>
  <c r="CT71" i="26"/>
  <c r="CR71" i="26"/>
  <c r="CQ71" i="26"/>
  <c r="CP71" i="26"/>
  <c r="CO71" i="26"/>
  <c r="CK71" i="26" s="1"/>
  <c r="CH71" i="26"/>
  <c r="CF71" i="26"/>
  <c r="CE71" i="26"/>
  <c r="CD71" i="26"/>
  <c r="CC71" i="26"/>
  <c r="BY71" i="26" s="1"/>
  <c r="BV71" i="26"/>
  <c r="BT71" i="26"/>
  <c r="BS71" i="26"/>
  <c r="BR71" i="26"/>
  <c r="BQ71" i="26"/>
  <c r="BJ71" i="26"/>
  <c r="BH71" i="26"/>
  <c r="BG71" i="26"/>
  <c r="BF71" i="26"/>
  <c r="BE71" i="26"/>
  <c r="BA71" i="26"/>
  <c r="AX71" i="26"/>
  <c r="AV71" i="26"/>
  <c r="AU71" i="26"/>
  <c r="AT71" i="26"/>
  <c r="AS71" i="26"/>
  <c r="AO71" i="26"/>
  <c r="AL71" i="26"/>
  <c r="AJ71" i="26"/>
  <c r="AI71" i="26"/>
  <c r="AH71" i="26"/>
  <c r="AG71" i="26"/>
  <c r="AC71" i="26" s="1"/>
  <c r="Z71" i="26"/>
  <c r="X71" i="26"/>
  <c r="W71" i="26"/>
  <c r="V71" i="26"/>
  <c r="U71" i="26"/>
  <c r="R71" i="26" s="1"/>
  <c r="Q71" i="26"/>
  <c r="N71" i="26"/>
  <c r="L71" i="26"/>
  <c r="K71" i="26"/>
  <c r="J71" i="26"/>
  <c r="I71" i="26"/>
  <c r="H71" i="26"/>
  <c r="N70" i="26"/>
  <c r="L70" i="26"/>
  <c r="K70" i="26"/>
  <c r="J70" i="26"/>
  <c r="I70" i="26"/>
  <c r="H70" i="26"/>
  <c r="N69" i="26"/>
  <c r="L69" i="26"/>
  <c r="K69" i="26"/>
  <c r="J69" i="26"/>
  <c r="I69" i="26"/>
  <c r="ED68" i="26"/>
  <c r="EB68" i="26"/>
  <c r="EA68" i="26"/>
  <c r="DZ68" i="26"/>
  <c r="DY68" i="26"/>
  <c r="DU68" i="26"/>
  <c r="DR68" i="26"/>
  <c r="DP68" i="26"/>
  <c r="DO68" i="26"/>
  <c r="DN68" i="26"/>
  <c r="DM68" i="26"/>
  <c r="DI68" i="26" s="1"/>
  <c r="DF68" i="26"/>
  <c r="DD68" i="26"/>
  <c r="DC68" i="26"/>
  <c r="DB68" i="26"/>
  <c r="DA68" i="26"/>
  <c r="CT68" i="26"/>
  <c r="CR68" i="26"/>
  <c r="CQ68" i="26"/>
  <c r="CP68" i="26"/>
  <c r="CO68" i="26"/>
  <c r="CH68" i="26"/>
  <c r="CF68" i="26"/>
  <c r="CE68" i="26"/>
  <c r="CD68" i="26"/>
  <c r="CC68" i="26"/>
  <c r="BY68" i="26"/>
  <c r="BV68" i="26"/>
  <c r="BT68" i="26"/>
  <c r="BS68" i="26"/>
  <c r="BR68" i="26"/>
  <c r="BQ68" i="26"/>
  <c r="BM68" i="26"/>
  <c r="BJ68" i="26"/>
  <c r="BH68" i="26"/>
  <c r="BG68" i="26"/>
  <c r="BF68" i="26"/>
  <c r="BE68" i="26"/>
  <c r="BI68" i="26" s="1"/>
  <c r="AX68" i="26"/>
  <c r="AV68" i="26"/>
  <c r="AU68" i="26"/>
  <c r="AT68" i="26"/>
  <c r="AS68" i="26"/>
  <c r="AO68" i="26" s="1"/>
  <c r="AL68" i="26"/>
  <c r="AJ68" i="26"/>
  <c r="AI68" i="26"/>
  <c r="AH68" i="26"/>
  <c r="AG68" i="26"/>
  <c r="AC68" i="26" s="1"/>
  <c r="Z68" i="26"/>
  <c r="X68" i="26"/>
  <c r="W68" i="26"/>
  <c r="V68" i="26"/>
  <c r="U68" i="26"/>
  <c r="Q68" i="26" s="1"/>
  <c r="N68" i="26"/>
  <c r="L68" i="26"/>
  <c r="K68" i="26"/>
  <c r="J68" i="26"/>
  <c r="I68" i="26"/>
  <c r="E68" i="26"/>
  <c r="ED67" i="26"/>
  <c r="EB67" i="26"/>
  <c r="EA67" i="26"/>
  <c r="DZ67" i="26"/>
  <c r="DY67" i="26"/>
  <c r="DU67" i="26" s="1"/>
  <c r="DR67" i="26"/>
  <c r="DP67" i="26"/>
  <c r="DO67" i="26"/>
  <c r="DN67" i="26"/>
  <c r="DM67" i="26"/>
  <c r="DI67" i="26"/>
  <c r="DF67" i="26"/>
  <c r="DD67" i="26"/>
  <c r="DC67" i="26"/>
  <c r="DB67" i="26"/>
  <c r="DA67" i="26"/>
  <c r="CW67" i="26"/>
  <c r="CT67" i="26"/>
  <c r="CR67" i="26"/>
  <c r="CQ67" i="26"/>
  <c r="CP67" i="26"/>
  <c r="CO67" i="26"/>
  <c r="CK67" i="26"/>
  <c r="CH67" i="26"/>
  <c r="CF67" i="26"/>
  <c r="CE67" i="26"/>
  <c r="CD67" i="26"/>
  <c r="CC67" i="26"/>
  <c r="BY67" i="26" s="1"/>
  <c r="BV67" i="26"/>
  <c r="BT67" i="26"/>
  <c r="BS67" i="26"/>
  <c r="BR67" i="26"/>
  <c r="BQ67" i="26"/>
  <c r="BM67" i="26" s="1"/>
  <c r="BJ67" i="26"/>
  <c r="BH67" i="26"/>
  <c r="BG67" i="26"/>
  <c r="BF67" i="26"/>
  <c r="BE67" i="26"/>
  <c r="BB67" i="26" s="1"/>
  <c r="AX67" i="26"/>
  <c r="AV67" i="26"/>
  <c r="AU67" i="26"/>
  <c r="AT67" i="26"/>
  <c r="AS67" i="26"/>
  <c r="AO67" i="26"/>
  <c r="AL67" i="26"/>
  <c r="AJ67" i="26"/>
  <c r="AI67" i="26"/>
  <c r="AH67" i="26"/>
  <c r="AG67" i="26"/>
  <c r="AC67" i="26" s="1"/>
  <c r="Z67" i="26"/>
  <c r="X67" i="26"/>
  <c r="W67" i="26"/>
  <c r="V67" i="26"/>
  <c r="U67" i="26"/>
  <c r="R67" i="26" s="1"/>
  <c r="N67" i="26"/>
  <c r="L67" i="26"/>
  <c r="K67" i="26"/>
  <c r="J67" i="26"/>
  <c r="I67" i="26"/>
  <c r="H67" i="26"/>
  <c r="N66" i="26"/>
  <c r="L66" i="26"/>
  <c r="K66" i="26"/>
  <c r="J66" i="26"/>
  <c r="I66" i="26"/>
  <c r="N65" i="26"/>
  <c r="L65" i="26"/>
  <c r="K65" i="26"/>
  <c r="J65" i="26"/>
  <c r="I65" i="26"/>
  <c r="N64" i="26"/>
  <c r="L64" i="26"/>
  <c r="K64" i="26"/>
  <c r="J64" i="26"/>
  <c r="I64" i="26"/>
  <c r="H64" i="26"/>
  <c r="N63" i="26"/>
  <c r="L63" i="26"/>
  <c r="K63" i="26"/>
  <c r="J63" i="26"/>
  <c r="I63" i="26"/>
  <c r="ED62" i="26"/>
  <c r="EB62" i="26"/>
  <c r="EA62" i="26"/>
  <c r="DZ62" i="26"/>
  <c r="DY62" i="26"/>
  <c r="DV62" i="26" s="1"/>
  <c r="DR62" i="26"/>
  <c r="DP62" i="26"/>
  <c r="DO62" i="26"/>
  <c r="DN62" i="26"/>
  <c r="DM62" i="26"/>
  <c r="DI62" i="26"/>
  <c r="DF62" i="26"/>
  <c r="DD62" i="26"/>
  <c r="DC62" i="26"/>
  <c r="DB62" i="26"/>
  <c r="DA62" i="26"/>
  <c r="CX62" i="26" s="1"/>
  <c r="CT62" i="26"/>
  <c r="CR62" i="26"/>
  <c r="CQ62" i="26"/>
  <c r="CP62" i="26"/>
  <c r="CO62" i="26"/>
  <c r="CS62" i="26" s="1"/>
  <c r="CH62" i="26"/>
  <c r="CF62" i="26"/>
  <c r="CE62" i="26"/>
  <c r="CD62" i="26"/>
  <c r="CC62" i="26"/>
  <c r="BY62" i="26" s="1"/>
  <c r="BV62" i="26"/>
  <c r="BT62" i="26"/>
  <c r="BS62" i="26"/>
  <c r="BR62" i="26"/>
  <c r="BQ62" i="26"/>
  <c r="BN62" i="26" s="1"/>
  <c r="BJ62" i="26"/>
  <c r="BH62" i="26"/>
  <c r="BG62" i="26"/>
  <c r="BF62" i="26"/>
  <c r="BE62" i="26"/>
  <c r="BA62" i="26" s="1"/>
  <c r="AX62" i="26"/>
  <c r="AV62" i="26"/>
  <c r="AU62" i="26"/>
  <c r="AT62" i="26"/>
  <c r="AS62" i="26"/>
  <c r="AO62" i="26" s="1"/>
  <c r="AL62" i="26"/>
  <c r="AJ62" i="26"/>
  <c r="AI62" i="26"/>
  <c r="AH62" i="26"/>
  <c r="AG62" i="26"/>
  <c r="AD62" i="26" s="1"/>
  <c r="Z62" i="26"/>
  <c r="X62" i="26"/>
  <c r="W62" i="26"/>
  <c r="V62" i="26"/>
  <c r="U62" i="26"/>
  <c r="Q62" i="26" s="1"/>
  <c r="N62" i="26"/>
  <c r="L62" i="26"/>
  <c r="K62" i="26"/>
  <c r="J62" i="26"/>
  <c r="I62" i="26"/>
  <c r="N61" i="26"/>
  <c r="L61" i="26"/>
  <c r="K61" i="26"/>
  <c r="J61" i="26"/>
  <c r="I61" i="26"/>
  <c r="N60" i="26"/>
  <c r="L60" i="26"/>
  <c r="K60" i="26"/>
  <c r="J60" i="26"/>
  <c r="I60" i="26"/>
  <c r="M60" i="26" s="1"/>
  <c r="N59" i="26"/>
  <c r="L59" i="26"/>
  <c r="K59" i="26"/>
  <c r="J59" i="26"/>
  <c r="I59" i="26"/>
  <c r="ED58" i="26"/>
  <c r="EB58" i="26"/>
  <c r="EA58" i="26"/>
  <c r="DZ58" i="26"/>
  <c r="DY58" i="26"/>
  <c r="DU58" i="26"/>
  <c r="DR58" i="26"/>
  <c r="DP58" i="26"/>
  <c r="DO58" i="26"/>
  <c r="DN58" i="26"/>
  <c r="DM58" i="26"/>
  <c r="DJ58" i="26" s="1"/>
  <c r="DF58" i="26"/>
  <c r="DD58" i="26"/>
  <c r="DC58" i="26"/>
  <c r="DB58" i="26"/>
  <c r="DA58" i="26"/>
  <c r="CW58" i="26" s="1"/>
  <c r="CT58" i="26"/>
  <c r="CR58" i="26"/>
  <c r="CQ58" i="26"/>
  <c r="CP58" i="26"/>
  <c r="CO58" i="26"/>
  <c r="CH58" i="26"/>
  <c r="CF58" i="26"/>
  <c r="CE58" i="26"/>
  <c r="CD58" i="26"/>
  <c r="CC58" i="26"/>
  <c r="BY58" i="26"/>
  <c r="BV58" i="26"/>
  <c r="BT58" i="26"/>
  <c r="BS58" i="26"/>
  <c r="BR58" i="26"/>
  <c r="BQ58" i="26"/>
  <c r="BM58" i="26" s="1"/>
  <c r="BJ58" i="26"/>
  <c r="BH58" i="26"/>
  <c r="BG58" i="26"/>
  <c r="BF58" i="26"/>
  <c r="BE58" i="26"/>
  <c r="BI58" i="26" s="1"/>
  <c r="AX58" i="26"/>
  <c r="AV58" i="26"/>
  <c r="AU58" i="26"/>
  <c r="AT58" i="26"/>
  <c r="AS58" i="26"/>
  <c r="AW58" i="26"/>
  <c r="AL58" i="26"/>
  <c r="AJ58" i="26"/>
  <c r="AI58" i="26"/>
  <c r="AH58" i="26"/>
  <c r="AG58" i="26"/>
  <c r="AK58" i="26" s="1"/>
  <c r="Z58" i="26"/>
  <c r="X58" i="26"/>
  <c r="W58" i="26"/>
  <c r="V58" i="26"/>
  <c r="U58" i="26"/>
  <c r="N58" i="26"/>
  <c r="L58" i="26"/>
  <c r="K58" i="26"/>
  <c r="J58" i="26"/>
  <c r="I58" i="26"/>
  <c r="N57" i="26"/>
  <c r="L57" i="26"/>
  <c r="K57" i="26"/>
  <c r="J57" i="26"/>
  <c r="I57" i="26"/>
  <c r="ED56" i="26"/>
  <c r="EB56" i="26"/>
  <c r="EA56" i="26"/>
  <c r="DZ56" i="26"/>
  <c r="DY56" i="26"/>
  <c r="EC56" i="26" s="1"/>
  <c r="DR56" i="26"/>
  <c r="DP56" i="26"/>
  <c r="DO56" i="26"/>
  <c r="DN56" i="26"/>
  <c r="DM56" i="26"/>
  <c r="DF56" i="26"/>
  <c r="DD56" i="26"/>
  <c r="DC56" i="26"/>
  <c r="DB56" i="26"/>
  <c r="DA56" i="26"/>
  <c r="CT56" i="26"/>
  <c r="CR56" i="26"/>
  <c r="CQ56" i="26"/>
  <c r="CP56" i="26"/>
  <c r="CO56" i="26"/>
  <c r="CS56" i="26"/>
  <c r="CH56" i="26"/>
  <c r="CF56" i="26"/>
  <c r="CE56" i="26"/>
  <c r="CD56" i="26"/>
  <c r="CC56" i="26"/>
  <c r="BV56" i="26"/>
  <c r="BT56" i="26"/>
  <c r="BS56" i="26"/>
  <c r="BR56" i="26"/>
  <c r="BQ56" i="26"/>
  <c r="BU56" i="26" s="1"/>
  <c r="BJ56" i="26"/>
  <c r="BH56" i="26"/>
  <c r="BG56" i="26"/>
  <c r="BF56" i="26"/>
  <c r="BE56" i="26"/>
  <c r="BI56" i="26" s="1"/>
  <c r="AX56" i="26"/>
  <c r="AV56" i="26"/>
  <c r="AU56" i="26"/>
  <c r="AT56" i="26"/>
  <c r="AS56" i="26"/>
  <c r="AW56" i="26" s="1"/>
  <c r="AL56" i="26"/>
  <c r="AJ56" i="26"/>
  <c r="AI56" i="26"/>
  <c r="AH56" i="26"/>
  <c r="AG56" i="26"/>
  <c r="AK56" i="26"/>
  <c r="Z56" i="26"/>
  <c r="X56" i="26"/>
  <c r="W56" i="26"/>
  <c r="V56" i="26"/>
  <c r="U56" i="26"/>
  <c r="Y56" i="26" s="1"/>
  <c r="N56" i="26"/>
  <c r="L56" i="26"/>
  <c r="K56" i="26"/>
  <c r="J56" i="26"/>
  <c r="I56" i="26"/>
  <c r="H56" i="26" s="1"/>
  <c r="N55" i="26"/>
  <c r="L55" i="26"/>
  <c r="K55" i="26"/>
  <c r="J55" i="26"/>
  <c r="I55" i="26"/>
  <c r="ED54" i="26"/>
  <c r="EB54" i="26"/>
  <c r="EA54" i="26"/>
  <c r="DZ54" i="26"/>
  <c r="DY54" i="26"/>
  <c r="DR54" i="26"/>
  <c r="DP54" i="26"/>
  <c r="DO54" i="26"/>
  <c r="DN54" i="26"/>
  <c r="DM54" i="26"/>
  <c r="DI54" i="26" s="1"/>
  <c r="DQ54" i="26"/>
  <c r="DF54" i="26"/>
  <c r="DD54" i="26"/>
  <c r="DC54" i="26"/>
  <c r="DB54" i="26"/>
  <c r="DA54" i="26"/>
  <c r="CT54" i="26"/>
  <c r="CR54" i="26"/>
  <c r="CQ54" i="26"/>
  <c r="CP54" i="26"/>
  <c r="CO54" i="26"/>
  <c r="CH54" i="26"/>
  <c r="CF54" i="26"/>
  <c r="CE54" i="26"/>
  <c r="CD54" i="26"/>
  <c r="CC54" i="26"/>
  <c r="BV54" i="26"/>
  <c r="BT54" i="26"/>
  <c r="BS54" i="26"/>
  <c r="BR54" i="26"/>
  <c r="BQ54" i="26"/>
  <c r="BM54" i="26" s="1"/>
  <c r="BU54" i="26"/>
  <c r="BJ54" i="26"/>
  <c r="BH54" i="26"/>
  <c r="BG54" i="26"/>
  <c r="BF54" i="26"/>
  <c r="BE54" i="26"/>
  <c r="BI54" i="26"/>
  <c r="AX54" i="26"/>
  <c r="AV54" i="26"/>
  <c r="AU54" i="26"/>
  <c r="AT54" i="26"/>
  <c r="AS54" i="26"/>
  <c r="AW54" i="26" s="1"/>
  <c r="AL54" i="26"/>
  <c r="AJ54" i="26"/>
  <c r="AI54" i="26"/>
  <c r="AH54" i="26"/>
  <c r="AG54" i="26"/>
  <c r="Z54" i="26"/>
  <c r="X54" i="26"/>
  <c r="W54" i="26"/>
  <c r="V54" i="26"/>
  <c r="U54" i="26"/>
  <c r="R54" i="26" s="1"/>
  <c r="N54" i="26"/>
  <c r="L54" i="26"/>
  <c r="K54" i="26"/>
  <c r="J54" i="26"/>
  <c r="I54" i="26"/>
  <c r="F54" i="26" s="1"/>
  <c r="N53" i="26"/>
  <c r="L53" i="26"/>
  <c r="K53" i="26"/>
  <c r="J53" i="26"/>
  <c r="I53" i="26"/>
  <c r="N52" i="26"/>
  <c r="L52" i="26"/>
  <c r="K52" i="26"/>
  <c r="J52" i="26"/>
  <c r="I52" i="26"/>
  <c r="F52" i="26" s="1"/>
  <c r="N51" i="26"/>
  <c r="L51" i="26"/>
  <c r="K51" i="26"/>
  <c r="J51" i="26"/>
  <c r="I51" i="26"/>
  <c r="F51" i="26"/>
  <c r="N50" i="26"/>
  <c r="L50" i="26"/>
  <c r="K50" i="26"/>
  <c r="J50" i="26"/>
  <c r="I50" i="26"/>
  <c r="F50" i="26" s="1"/>
  <c r="N49" i="26"/>
  <c r="L49" i="26"/>
  <c r="K49" i="26"/>
  <c r="J49" i="26"/>
  <c r="I49" i="26"/>
  <c r="F49" i="26" s="1"/>
  <c r="ED48" i="26"/>
  <c r="EB48" i="26"/>
  <c r="EA48" i="26"/>
  <c r="DZ48" i="26"/>
  <c r="DY48" i="26"/>
  <c r="EC48" i="26" s="1"/>
  <c r="DR48" i="26"/>
  <c r="DP48" i="26"/>
  <c r="DO48" i="26"/>
  <c r="DN48" i="26"/>
  <c r="DM48" i="26"/>
  <c r="DF48" i="26"/>
  <c r="DD48" i="26"/>
  <c r="DC48" i="26"/>
  <c r="DB48" i="26"/>
  <c r="DA48" i="26"/>
  <c r="CT48" i="26"/>
  <c r="CR48" i="26"/>
  <c r="CQ48" i="26"/>
  <c r="CP48" i="26"/>
  <c r="CO48" i="26"/>
  <c r="CH48" i="26"/>
  <c r="CF48" i="26"/>
  <c r="CE48" i="26"/>
  <c r="CD48" i="26"/>
  <c r="CC48" i="26"/>
  <c r="BV48" i="26"/>
  <c r="BT48" i="26"/>
  <c r="BS48" i="26"/>
  <c r="BR48" i="26"/>
  <c r="BQ48" i="26"/>
  <c r="BJ48" i="26"/>
  <c r="BH48" i="26"/>
  <c r="BG48" i="26"/>
  <c r="BF48" i="26"/>
  <c r="BE48" i="26"/>
  <c r="AX48" i="26"/>
  <c r="AV48" i="26"/>
  <c r="AU48" i="26"/>
  <c r="AT48" i="26"/>
  <c r="AS48" i="26"/>
  <c r="AW48" i="26" s="1"/>
  <c r="AO48" i="26"/>
  <c r="AL48" i="26"/>
  <c r="AJ48" i="26"/>
  <c r="AI48" i="26"/>
  <c r="AH48" i="26"/>
  <c r="AG48" i="26"/>
  <c r="AK48" i="26" s="1"/>
  <c r="Z48" i="26"/>
  <c r="X48" i="26"/>
  <c r="W48" i="26"/>
  <c r="V48" i="26"/>
  <c r="U48" i="26"/>
  <c r="N48" i="26"/>
  <c r="L48" i="26"/>
  <c r="K48" i="26"/>
  <c r="J48" i="26"/>
  <c r="I48" i="26"/>
  <c r="E48" i="26" s="1"/>
  <c r="ED47" i="26"/>
  <c r="EB47" i="26"/>
  <c r="EA47" i="26"/>
  <c r="DZ47" i="26"/>
  <c r="DY47" i="26"/>
  <c r="EC47" i="26" s="1"/>
  <c r="DR47" i="26"/>
  <c r="DP47" i="26"/>
  <c r="DO47" i="26"/>
  <c r="DN47" i="26"/>
  <c r="DM47" i="26"/>
  <c r="DF47" i="26"/>
  <c r="DD47" i="26"/>
  <c r="DC47" i="26"/>
  <c r="DB47" i="26"/>
  <c r="DA47" i="26"/>
  <c r="CT47" i="26"/>
  <c r="CR47" i="26"/>
  <c r="CQ47" i="26"/>
  <c r="CP47" i="26"/>
  <c r="CO47" i="26"/>
  <c r="CS47" i="26"/>
  <c r="CH47" i="26"/>
  <c r="CF47" i="26"/>
  <c r="CE47" i="26"/>
  <c r="CD47" i="26"/>
  <c r="CC47" i="26"/>
  <c r="BV47" i="26"/>
  <c r="BT47" i="26"/>
  <c r="BS47" i="26"/>
  <c r="BR47" i="26"/>
  <c r="BQ47" i="26"/>
  <c r="BN47" i="26" s="1"/>
  <c r="BJ47" i="26"/>
  <c r="BH47" i="26"/>
  <c r="BG47" i="26"/>
  <c r="BF47" i="26"/>
  <c r="BE47" i="26"/>
  <c r="AX47" i="26"/>
  <c r="AV47" i="26"/>
  <c r="AU47" i="26"/>
  <c r="AT47" i="26"/>
  <c r="AS47" i="26"/>
  <c r="AW47" i="26" s="1"/>
  <c r="AL47" i="26"/>
  <c r="AJ47" i="26"/>
  <c r="AI47" i="26"/>
  <c r="AH47" i="26"/>
  <c r="AG47" i="26"/>
  <c r="AD47" i="26" s="1"/>
  <c r="Z47" i="26"/>
  <c r="X47" i="26"/>
  <c r="W47" i="26"/>
  <c r="V47" i="26"/>
  <c r="U47" i="26"/>
  <c r="R47" i="26" s="1"/>
  <c r="Y47" i="26"/>
  <c r="N47" i="26"/>
  <c r="L47" i="26"/>
  <c r="K47" i="26"/>
  <c r="J47" i="26"/>
  <c r="I47" i="26"/>
  <c r="F47" i="26"/>
  <c r="N45" i="26"/>
  <c r="L45" i="26"/>
  <c r="K45" i="26"/>
  <c r="J45" i="26"/>
  <c r="I45" i="26"/>
  <c r="N44" i="26"/>
  <c r="L44" i="26"/>
  <c r="K44" i="26"/>
  <c r="J44" i="26"/>
  <c r="I44" i="26"/>
  <c r="H44" i="26" s="1"/>
  <c r="ED43" i="26"/>
  <c r="EB43" i="26"/>
  <c r="EA43" i="26"/>
  <c r="DZ43" i="26"/>
  <c r="DY43" i="26"/>
  <c r="DR43" i="26"/>
  <c r="DP43" i="26"/>
  <c r="DO43" i="26"/>
  <c r="DN43" i="26"/>
  <c r="DM43" i="26"/>
  <c r="DF43" i="26"/>
  <c r="DD43" i="26"/>
  <c r="DC43" i="26"/>
  <c r="DB43" i="26"/>
  <c r="DA43" i="26"/>
  <c r="CT43" i="26"/>
  <c r="CR43" i="26"/>
  <c r="CQ43" i="26"/>
  <c r="CP43" i="26"/>
  <c r="CO43" i="26"/>
  <c r="CK43" i="26" s="1"/>
  <c r="CH43" i="26"/>
  <c r="CF43" i="26"/>
  <c r="CE43" i="26"/>
  <c r="CD43" i="26"/>
  <c r="CC43" i="26"/>
  <c r="BV43" i="26"/>
  <c r="BT43" i="26"/>
  <c r="BS43" i="26"/>
  <c r="BR43" i="26"/>
  <c r="BQ43" i="26"/>
  <c r="BU43" i="26" s="1"/>
  <c r="BJ43" i="26"/>
  <c r="BH43" i="26"/>
  <c r="BG43" i="26"/>
  <c r="BF43" i="26"/>
  <c r="BE43" i="26"/>
  <c r="AX43" i="26"/>
  <c r="AV43" i="26"/>
  <c r="AU43" i="26"/>
  <c r="AT43" i="26"/>
  <c r="AS43" i="26"/>
  <c r="AO43" i="26" s="1"/>
  <c r="AL43" i="26"/>
  <c r="AJ43" i="26"/>
  <c r="AI43" i="26"/>
  <c r="AH43" i="26"/>
  <c r="AG43" i="26"/>
  <c r="AK43" i="26" s="1"/>
  <c r="Z43" i="26"/>
  <c r="X43" i="26"/>
  <c r="W43" i="26"/>
  <c r="V43" i="26"/>
  <c r="U43" i="26"/>
  <c r="N43" i="26"/>
  <c r="L43" i="26"/>
  <c r="K43" i="26"/>
  <c r="J43" i="26"/>
  <c r="I43" i="26"/>
  <c r="ED42" i="26"/>
  <c r="EB42" i="26"/>
  <c r="EA42" i="26"/>
  <c r="DZ42" i="26"/>
  <c r="DY42" i="26"/>
  <c r="EC42" i="26" s="1"/>
  <c r="DR42" i="26"/>
  <c r="DP42" i="26"/>
  <c r="DO42" i="26"/>
  <c r="DN42" i="26"/>
  <c r="DM42" i="26"/>
  <c r="DF42" i="26"/>
  <c r="DD42" i="26"/>
  <c r="DC42" i="26"/>
  <c r="DB42" i="26"/>
  <c r="DA42" i="26"/>
  <c r="CT42" i="26"/>
  <c r="CR42" i="26"/>
  <c r="CQ42" i="26"/>
  <c r="CP42" i="26"/>
  <c r="CO42" i="26"/>
  <c r="CH42" i="26"/>
  <c r="CF42" i="26"/>
  <c r="CE42" i="26"/>
  <c r="CD42" i="26"/>
  <c r="CC42" i="26"/>
  <c r="BV42" i="26"/>
  <c r="BT42" i="26"/>
  <c r="BS42" i="26"/>
  <c r="BR42" i="26"/>
  <c r="BQ42" i="26"/>
  <c r="BJ42" i="26"/>
  <c r="BH42" i="26"/>
  <c r="BG42" i="26"/>
  <c r="BF42" i="26"/>
  <c r="BE42" i="26"/>
  <c r="AX42" i="26"/>
  <c r="AV42" i="26"/>
  <c r="AU42" i="26"/>
  <c r="AT42" i="26"/>
  <c r="AS42" i="26"/>
  <c r="AL42" i="26"/>
  <c r="AJ42" i="26"/>
  <c r="AI42" i="26"/>
  <c r="AH42" i="26"/>
  <c r="AG42" i="26"/>
  <c r="AK42" i="26" s="1"/>
  <c r="Z42" i="26"/>
  <c r="X42" i="26"/>
  <c r="W42" i="26"/>
  <c r="V42" i="26"/>
  <c r="U42" i="26"/>
  <c r="Q42" i="26" s="1"/>
  <c r="N42" i="26"/>
  <c r="L42" i="26"/>
  <c r="K42" i="26"/>
  <c r="J42" i="26"/>
  <c r="I42" i="26"/>
  <c r="ED41" i="26"/>
  <c r="EB41" i="26"/>
  <c r="EA41" i="26"/>
  <c r="DZ41" i="26"/>
  <c r="DY41" i="26"/>
  <c r="DR41" i="26"/>
  <c r="DP41" i="26"/>
  <c r="DO41" i="26"/>
  <c r="DN41" i="26"/>
  <c r="DM41" i="26"/>
  <c r="DI41" i="26" s="1"/>
  <c r="DF41" i="26"/>
  <c r="DD41" i="26"/>
  <c r="DC41" i="26"/>
  <c r="DB41" i="26"/>
  <c r="DA41" i="26"/>
  <c r="CT41" i="26"/>
  <c r="CR41" i="26"/>
  <c r="CQ41" i="26"/>
  <c r="CP41" i="26"/>
  <c r="CO41" i="26"/>
  <c r="CH41" i="26"/>
  <c r="CF41" i="26"/>
  <c r="CE41" i="26"/>
  <c r="CD41" i="26"/>
  <c r="CC41" i="26"/>
  <c r="BV41" i="26"/>
  <c r="BT41" i="26"/>
  <c r="BS41" i="26"/>
  <c r="BR41" i="26"/>
  <c r="BQ41" i="26"/>
  <c r="BN41" i="26" s="1"/>
  <c r="BJ41" i="26"/>
  <c r="BH41" i="26"/>
  <c r="BG41" i="26"/>
  <c r="BF41" i="26"/>
  <c r="BE41" i="26"/>
  <c r="BB41" i="26" s="1"/>
  <c r="AX41" i="26"/>
  <c r="AV41" i="26"/>
  <c r="AU41" i="26"/>
  <c r="AT41" i="26"/>
  <c r="AS41" i="26"/>
  <c r="AL41" i="26"/>
  <c r="AJ41" i="26"/>
  <c r="AI41" i="26"/>
  <c r="AH41" i="26"/>
  <c r="AG41" i="26"/>
  <c r="Z41" i="26"/>
  <c r="X41" i="26"/>
  <c r="W41" i="26"/>
  <c r="V41" i="26"/>
  <c r="U41" i="26"/>
  <c r="R41" i="26" s="1"/>
  <c r="N41" i="26"/>
  <c r="L41" i="26"/>
  <c r="K41" i="26"/>
  <c r="J41" i="26"/>
  <c r="I41" i="26"/>
  <c r="ED40" i="26"/>
  <c r="EB40" i="26"/>
  <c r="EA40" i="26"/>
  <c r="DZ40" i="26"/>
  <c r="DY40" i="26"/>
  <c r="DR40" i="26"/>
  <c r="DP40" i="26"/>
  <c r="DO40" i="26"/>
  <c r="DN40" i="26"/>
  <c r="DM40" i="26"/>
  <c r="DF40" i="26"/>
  <c r="DD40" i="26"/>
  <c r="DC40" i="26"/>
  <c r="DB40" i="26"/>
  <c r="DA40" i="26"/>
  <c r="CX40" i="26" s="1"/>
  <c r="CT40" i="26"/>
  <c r="CR40" i="26"/>
  <c r="CQ40" i="26"/>
  <c r="CP40" i="26"/>
  <c r="CO40" i="26"/>
  <c r="CL40" i="26" s="1"/>
  <c r="CH40" i="26"/>
  <c r="CF40" i="26"/>
  <c r="CE40" i="26"/>
  <c r="CD40" i="26"/>
  <c r="CC40" i="26"/>
  <c r="BV40" i="26"/>
  <c r="BT40" i="26"/>
  <c r="BS40" i="26"/>
  <c r="BR40" i="26"/>
  <c r="BQ40" i="26"/>
  <c r="BJ40" i="26"/>
  <c r="BH40" i="26"/>
  <c r="BG40" i="26"/>
  <c r="BF40" i="26"/>
  <c r="BE40" i="26"/>
  <c r="BA40" i="26" s="1"/>
  <c r="AX40" i="26"/>
  <c r="AV40" i="26"/>
  <c r="AU40" i="26"/>
  <c r="AT40" i="26"/>
  <c r="AS40" i="26"/>
  <c r="AW40" i="26" s="1"/>
  <c r="AL40" i="26"/>
  <c r="AJ40" i="26"/>
  <c r="AI40" i="26"/>
  <c r="AH40" i="26"/>
  <c r="AG40" i="26"/>
  <c r="AC40" i="26" s="1"/>
  <c r="Z40" i="26"/>
  <c r="X40" i="26"/>
  <c r="W40" i="26"/>
  <c r="V40" i="26"/>
  <c r="U40" i="26"/>
  <c r="N40" i="26"/>
  <c r="L40" i="26"/>
  <c r="K40" i="26"/>
  <c r="J40" i="26"/>
  <c r="I40" i="26"/>
  <c r="F40" i="26" s="1"/>
  <c r="N39" i="26"/>
  <c r="L39" i="26"/>
  <c r="K39" i="26"/>
  <c r="J39" i="26"/>
  <c r="I39" i="26"/>
  <c r="ED38" i="26"/>
  <c r="EB38" i="26"/>
  <c r="EA38" i="26"/>
  <c r="DZ38" i="26"/>
  <c r="DY38" i="26"/>
  <c r="DR38" i="26"/>
  <c r="DP38" i="26"/>
  <c r="DO38" i="26"/>
  <c r="DN38" i="26"/>
  <c r="DM38" i="26"/>
  <c r="DF38" i="26"/>
  <c r="DD38" i="26"/>
  <c r="DC38" i="26"/>
  <c r="DB38" i="26"/>
  <c r="DA38" i="26"/>
  <c r="CX38" i="26" s="1"/>
  <c r="CT38" i="26"/>
  <c r="CR38" i="26"/>
  <c r="CQ38" i="26"/>
  <c r="CP38" i="26"/>
  <c r="CO38" i="26"/>
  <c r="CK38" i="26" s="1"/>
  <c r="CH38" i="26"/>
  <c r="CF38" i="26"/>
  <c r="CE38" i="26"/>
  <c r="CD38" i="26"/>
  <c r="CC38" i="26"/>
  <c r="BV38" i="26"/>
  <c r="BT38" i="26"/>
  <c r="BS38" i="26"/>
  <c r="BR38" i="26"/>
  <c r="BQ38" i="26"/>
  <c r="BN38" i="26" s="1"/>
  <c r="BJ38" i="26"/>
  <c r="BH38" i="26"/>
  <c r="BG38" i="26"/>
  <c r="BF38" i="26"/>
  <c r="BE38" i="26"/>
  <c r="BB38" i="26" s="1"/>
  <c r="AX38" i="26"/>
  <c r="AV38" i="26"/>
  <c r="AU38" i="26"/>
  <c r="AT38" i="26"/>
  <c r="AS38" i="26"/>
  <c r="AO38" i="26" s="1"/>
  <c r="AL38" i="26"/>
  <c r="AJ38" i="26"/>
  <c r="AI38" i="26"/>
  <c r="AH38" i="26"/>
  <c r="AG38" i="26"/>
  <c r="Z38" i="26"/>
  <c r="X38" i="26"/>
  <c r="W38" i="26"/>
  <c r="V38" i="26"/>
  <c r="U38" i="26"/>
  <c r="Q38" i="26" s="1"/>
  <c r="N38" i="26"/>
  <c r="L38" i="26"/>
  <c r="K38" i="26"/>
  <c r="J38" i="26"/>
  <c r="I38" i="26"/>
  <c r="E38" i="26" s="1"/>
  <c r="F38" i="26"/>
  <c r="ED36" i="26"/>
  <c r="EB36" i="26"/>
  <c r="EA36" i="26"/>
  <c r="DZ36" i="26"/>
  <c r="DY36" i="26"/>
  <c r="DR36" i="26"/>
  <c r="DP36" i="26"/>
  <c r="DO36" i="26"/>
  <c r="DN36" i="26"/>
  <c r="DM36" i="26"/>
  <c r="DJ36" i="26" s="1"/>
  <c r="DF36" i="26"/>
  <c r="DD36" i="26"/>
  <c r="DC36" i="26"/>
  <c r="DB36" i="26"/>
  <c r="DA36" i="26"/>
  <c r="DE36" i="26" s="1"/>
  <c r="CT36" i="26"/>
  <c r="CR36" i="26"/>
  <c r="CQ36" i="26"/>
  <c r="CP36" i="26"/>
  <c r="CO36" i="26"/>
  <c r="CS36" i="26" s="1"/>
  <c r="CH36" i="26"/>
  <c r="CF36" i="26"/>
  <c r="CE36" i="26"/>
  <c r="CD36" i="26"/>
  <c r="CC36" i="26"/>
  <c r="BV36" i="26"/>
  <c r="BT36" i="26"/>
  <c r="BS36" i="26"/>
  <c r="BR36" i="26"/>
  <c r="BQ36" i="26"/>
  <c r="BN36" i="26" s="1"/>
  <c r="BJ36" i="26"/>
  <c r="BH36" i="26"/>
  <c r="BG36" i="26"/>
  <c r="BF36" i="26"/>
  <c r="BE36" i="26"/>
  <c r="BA36" i="26" s="1"/>
  <c r="AX36" i="26"/>
  <c r="AV36" i="26"/>
  <c r="AU36" i="26"/>
  <c r="AT36" i="26"/>
  <c r="AS36" i="26"/>
  <c r="AO36" i="26" s="1"/>
  <c r="AL36" i="26"/>
  <c r="AJ36" i="26"/>
  <c r="AI36" i="26"/>
  <c r="AH36" i="26"/>
  <c r="AG36" i="26"/>
  <c r="Z36" i="26"/>
  <c r="X36" i="26"/>
  <c r="W36" i="26"/>
  <c r="V36" i="26"/>
  <c r="U36" i="26"/>
  <c r="Y36" i="26" s="1"/>
  <c r="N36" i="26"/>
  <c r="L36" i="26"/>
  <c r="K36" i="26"/>
  <c r="J36" i="26"/>
  <c r="I36" i="26"/>
  <c r="F36" i="26"/>
  <c r="ED35" i="26"/>
  <c r="EB35" i="26"/>
  <c r="EA35" i="26"/>
  <c r="DZ35" i="26"/>
  <c r="DY35" i="26"/>
  <c r="DR35" i="26"/>
  <c r="DP35" i="26"/>
  <c r="DO35" i="26"/>
  <c r="DN35" i="26"/>
  <c r="DM35" i="26"/>
  <c r="DF35" i="26"/>
  <c r="DD35" i="26"/>
  <c r="DC35" i="26"/>
  <c r="DB35" i="26"/>
  <c r="DA35" i="26"/>
  <c r="CT35" i="26"/>
  <c r="CR35" i="26"/>
  <c r="CQ35" i="26"/>
  <c r="CP35" i="26"/>
  <c r="CO35" i="26"/>
  <c r="CL35" i="26" s="1"/>
  <c r="CH35" i="26"/>
  <c r="CF35" i="26"/>
  <c r="CE35" i="26"/>
  <c r="CD35" i="26"/>
  <c r="CC35" i="26"/>
  <c r="BV35" i="26"/>
  <c r="BT35" i="26"/>
  <c r="BS35" i="26"/>
  <c r="BR35" i="26"/>
  <c r="BQ35" i="26"/>
  <c r="BM35" i="26" s="1"/>
  <c r="BJ35" i="26"/>
  <c r="BH35" i="26"/>
  <c r="BG35" i="26"/>
  <c r="BF35" i="26"/>
  <c r="BE35" i="26"/>
  <c r="BA35" i="26" s="1"/>
  <c r="AX35" i="26"/>
  <c r="AV35" i="26"/>
  <c r="AU35" i="26"/>
  <c r="AT35" i="26"/>
  <c r="AS35" i="26"/>
  <c r="AL35" i="26"/>
  <c r="AJ35" i="26"/>
  <c r="AI35" i="26"/>
  <c r="AH35" i="26"/>
  <c r="AG35" i="26"/>
  <c r="Z35" i="26"/>
  <c r="X35" i="26"/>
  <c r="W35" i="26"/>
  <c r="V35" i="26"/>
  <c r="U35" i="26"/>
  <c r="N35" i="26"/>
  <c r="L35" i="26"/>
  <c r="K35" i="26"/>
  <c r="J35" i="26"/>
  <c r="I35" i="26"/>
  <c r="F35" i="26"/>
  <c r="ED34" i="26"/>
  <c r="EB34" i="26"/>
  <c r="EA34" i="26"/>
  <c r="DZ34" i="26"/>
  <c r="DY34" i="26"/>
  <c r="EC34" i="26" s="1"/>
  <c r="DR34" i="26"/>
  <c r="DP34" i="26"/>
  <c r="DO34" i="26"/>
  <c r="DN34" i="26"/>
  <c r="DM34" i="26"/>
  <c r="DF34" i="26"/>
  <c r="DD34" i="26"/>
  <c r="DC34" i="26"/>
  <c r="DB34" i="26"/>
  <c r="DA34" i="26"/>
  <c r="CT34" i="26"/>
  <c r="CR34" i="26"/>
  <c r="CQ34" i="26"/>
  <c r="CP34" i="26"/>
  <c r="CO34" i="26"/>
  <c r="CH34" i="26"/>
  <c r="CF34" i="26"/>
  <c r="CE34" i="26"/>
  <c r="CD34" i="26"/>
  <c r="CC34" i="26"/>
  <c r="BV34" i="26"/>
  <c r="BT34" i="26"/>
  <c r="BS34" i="26"/>
  <c r="BR34" i="26"/>
  <c r="BQ34" i="26"/>
  <c r="BJ34" i="26"/>
  <c r="BH34" i="26"/>
  <c r="BG34" i="26"/>
  <c r="BF34" i="26"/>
  <c r="BE34" i="26"/>
  <c r="AX34" i="26"/>
  <c r="AV34" i="26"/>
  <c r="AU34" i="26"/>
  <c r="AT34" i="26"/>
  <c r="AS34" i="26"/>
  <c r="AW34" i="26" s="1"/>
  <c r="AL34" i="26"/>
  <c r="AJ34" i="26"/>
  <c r="AI34" i="26"/>
  <c r="AH34" i="26"/>
  <c r="AG34" i="26"/>
  <c r="Z34" i="26"/>
  <c r="X34" i="26"/>
  <c r="W34" i="26"/>
  <c r="V34" i="26"/>
  <c r="U34" i="26"/>
  <c r="N34" i="26"/>
  <c r="L34" i="26"/>
  <c r="K34" i="26"/>
  <c r="J34" i="26"/>
  <c r="I34" i="26"/>
  <c r="F34" i="26"/>
  <c r="ED33" i="26"/>
  <c r="EB33" i="26"/>
  <c r="EA33" i="26"/>
  <c r="DZ33" i="26"/>
  <c r="DY33" i="26"/>
  <c r="DR33" i="26"/>
  <c r="DP33" i="26"/>
  <c r="DO33" i="26"/>
  <c r="DN33" i="26"/>
  <c r="DM33" i="26"/>
  <c r="DJ33" i="26" s="1"/>
  <c r="DF33" i="26"/>
  <c r="DD33" i="26"/>
  <c r="DC33" i="26"/>
  <c r="DB33" i="26"/>
  <c r="DA33" i="26"/>
  <c r="CT33" i="26"/>
  <c r="CR33" i="26"/>
  <c r="CQ33" i="26"/>
  <c r="CP33" i="26"/>
  <c r="CO33" i="26"/>
  <c r="CH33" i="26"/>
  <c r="CF33" i="26"/>
  <c r="CE33" i="26"/>
  <c r="CD33" i="26"/>
  <c r="CC33" i="26"/>
  <c r="BV33" i="26"/>
  <c r="BT33" i="26"/>
  <c r="BS33" i="26"/>
  <c r="BR33" i="26"/>
  <c r="BQ33" i="26"/>
  <c r="BU33" i="26" s="1"/>
  <c r="BJ33" i="26"/>
  <c r="BH33" i="26"/>
  <c r="BG33" i="26"/>
  <c r="BF33" i="26"/>
  <c r="BE33" i="26"/>
  <c r="AX33" i="26"/>
  <c r="AV33" i="26"/>
  <c r="AU33" i="26"/>
  <c r="AT33" i="26"/>
  <c r="AS33" i="26"/>
  <c r="AP33" i="26" s="1"/>
  <c r="AL33" i="26"/>
  <c r="AJ33" i="26"/>
  <c r="AI33" i="26"/>
  <c r="AH33" i="26"/>
  <c r="AG33" i="26"/>
  <c r="Z33" i="26"/>
  <c r="X33" i="26"/>
  <c r="W33" i="26"/>
  <c r="V33" i="26"/>
  <c r="U33" i="26"/>
  <c r="Y33" i="26" s="1"/>
  <c r="N33" i="26"/>
  <c r="L33" i="26"/>
  <c r="K33" i="26"/>
  <c r="J33" i="26"/>
  <c r="I33" i="26"/>
  <c r="N32" i="26"/>
  <c r="L32" i="26"/>
  <c r="K32" i="26"/>
  <c r="J32" i="26"/>
  <c r="I32" i="26"/>
  <c r="ED31" i="26"/>
  <c r="EB31" i="26"/>
  <c r="EA31" i="26"/>
  <c r="DZ31" i="26"/>
  <c r="DY31" i="26"/>
  <c r="DU31" i="26" s="1"/>
  <c r="DR31" i="26"/>
  <c r="DP31" i="26"/>
  <c r="DO31" i="26"/>
  <c r="DN31" i="26"/>
  <c r="DM31" i="26"/>
  <c r="DQ31" i="26" s="1"/>
  <c r="DF31" i="26"/>
  <c r="DD31" i="26"/>
  <c r="DC31" i="26"/>
  <c r="DB31" i="26"/>
  <c r="DA31" i="26"/>
  <c r="CT31" i="26"/>
  <c r="CR31" i="26"/>
  <c r="CQ31" i="26"/>
  <c r="CP31" i="26"/>
  <c r="CO31" i="26"/>
  <c r="CK31" i="26" s="1"/>
  <c r="CH31" i="26"/>
  <c r="CF31" i="26"/>
  <c r="CE31" i="26"/>
  <c r="CD31" i="26"/>
  <c r="CC31" i="26"/>
  <c r="BY31" i="26" s="1"/>
  <c r="BV31" i="26"/>
  <c r="BT31" i="26"/>
  <c r="BS31" i="26"/>
  <c r="BR31" i="26"/>
  <c r="BQ31" i="26"/>
  <c r="BU31" i="26" s="1"/>
  <c r="BM31" i="26"/>
  <c r="BJ31" i="26"/>
  <c r="BH31" i="26"/>
  <c r="BG31" i="26"/>
  <c r="BF31" i="26"/>
  <c r="BE31" i="26"/>
  <c r="AX31" i="26"/>
  <c r="AV31" i="26"/>
  <c r="AU31" i="26"/>
  <c r="AT31" i="26"/>
  <c r="AS31" i="26"/>
  <c r="AO31" i="26" s="1"/>
  <c r="AL31" i="26"/>
  <c r="AJ31" i="26"/>
  <c r="AI31" i="26"/>
  <c r="AH31" i="26"/>
  <c r="AG31" i="26"/>
  <c r="Z31" i="26"/>
  <c r="X31" i="26"/>
  <c r="W31" i="26"/>
  <c r="V31" i="26"/>
  <c r="U31" i="26"/>
  <c r="N31" i="26"/>
  <c r="L31" i="26"/>
  <c r="K31" i="26"/>
  <c r="J31" i="26"/>
  <c r="I31" i="26"/>
  <c r="N30" i="26"/>
  <c r="L30" i="26"/>
  <c r="K30" i="26"/>
  <c r="J30" i="26"/>
  <c r="I30" i="26"/>
  <c r="F30" i="26" s="1"/>
  <c r="N29" i="26"/>
  <c r="L29" i="26"/>
  <c r="K29" i="26"/>
  <c r="J29" i="26"/>
  <c r="I29" i="26"/>
  <c r="H29" i="26" s="1"/>
  <c r="F29" i="26"/>
  <c r="N28" i="26"/>
  <c r="L28" i="26"/>
  <c r="K28" i="26"/>
  <c r="J28" i="26"/>
  <c r="I28" i="26"/>
  <c r="F28" i="26" s="1"/>
  <c r="ED27" i="26"/>
  <c r="EB27" i="26"/>
  <c r="EA27" i="26"/>
  <c r="DZ27" i="26"/>
  <c r="DY27" i="26"/>
  <c r="EC27" i="26" s="1"/>
  <c r="DR27" i="26"/>
  <c r="DP27" i="26"/>
  <c r="DO27" i="26"/>
  <c r="DN27" i="26"/>
  <c r="DM27" i="26"/>
  <c r="DF27" i="26"/>
  <c r="DD27" i="26"/>
  <c r="DC27" i="26"/>
  <c r="DB27" i="26"/>
  <c r="DA27" i="26"/>
  <c r="CX27" i="26" s="1"/>
  <c r="CT27" i="26"/>
  <c r="CR27" i="26"/>
  <c r="CQ27" i="26"/>
  <c r="CP27" i="26"/>
  <c r="CO27" i="26"/>
  <c r="CS27" i="26"/>
  <c r="CH27" i="26"/>
  <c r="CF27" i="26"/>
  <c r="CE27" i="26"/>
  <c r="CD27" i="26"/>
  <c r="CC27" i="26"/>
  <c r="BV27" i="26"/>
  <c r="BT27" i="26"/>
  <c r="BS27" i="26"/>
  <c r="BR27" i="26"/>
  <c r="BQ27" i="26"/>
  <c r="BU27" i="26" s="1"/>
  <c r="BJ27" i="26"/>
  <c r="BH27" i="26"/>
  <c r="BG27" i="26"/>
  <c r="BF27" i="26"/>
  <c r="BE27" i="26"/>
  <c r="BI27" i="26" s="1"/>
  <c r="AX27" i="26"/>
  <c r="AV27" i="26"/>
  <c r="AU27" i="26"/>
  <c r="AT27" i="26"/>
  <c r="AS27" i="26"/>
  <c r="AW27" i="26" s="1"/>
  <c r="AL27" i="26"/>
  <c r="AJ27" i="26"/>
  <c r="AI27" i="26"/>
  <c r="AH27" i="26"/>
  <c r="AG27" i="26"/>
  <c r="AK27" i="26"/>
  <c r="Z27" i="26"/>
  <c r="X27" i="26"/>
  <c r="W27" i="26"/>
  <c r="V27" i="26"/>
  <c r="U27" i="26"/>
  <c r="Y27" i="26" s="1"/>
  <c r="N27" i="26"/>
  <c r="L27" i="26"/>
  <c r="K27" i="26"/>
  <c r="J27" i="26"/>
  <c r="I27" i="26"/>
  <c r="N26" i="26"/>
  <c r="L26" i="26"/>
  <c r="K26" i="26"/>
  <c r="J26" i="26"/>
  <c r="I26" i="26"/>
  <c r="ED25" i="26"/>
  <c r="EB25" i="26"/>
  <c r="EA25" i="26"/>
  <c r="DZ25" i="26"/>
  <c r="DY25" i="26"/>
  <c r="DU25" i="26" s="1"/>
  <c r="DR25" i="26"/>
  <c r="DP25" i="26"/>
  <c r="DO25" i="26"/>
  <c r="DN25" i="26"/>
  <c r="DM25" i="26"/>
  <c r="DQ25" i="26" s="1"/>
  <c r="DF25" i="26"/>
  <c r="DD25" i="26"/>
  <c r="DC25" i="26"/>
  <c r="DB25" i="26"/>
  <c r="DA25" i="26"/>
  <c r="CT25" i="26"/>
  <c r="CR25" i="26"/>
  <c r="CQ25" i="26"/>
  <c r="CP25" i="26"/>
  <c r="CO25" i="26"/>
  <c r="CL25" i="26" s="1"/>
  <c r="CH25" i="26"/>
  <c r="CF25" i="26"/>
  <c r="CE25" i="26"/>
  <c r="CD25" i="26"/>
  <c r="CC25" i="26"/>
  <c r="BZ25" i="26" s="1"/>
  <c r="BV25" i="26"/>
  <c r="BT25" i="26"/>
  <c r="BS25" i="26"/>
  <c r="BR25" i="26"/>
  <c r="BQ25" i="26"/>
  <c r="BJ25" i="26"/>
  <c r="BH25" i="26"/>
  <c r="BG25" i="26"/>
  <c r="BF25" i="26"/>
  <c r="BE25" i="26"/>
  <c r="AX25" i="26"/>
  <c r="AV25" i="26"/>
  <c r="AU25" i="26"/>
  <c r="AT25" i="26"/>
  <c r="AS25" i="26"/>
  <c r="AL25" i="26"/>
  <c r="AJ25" i="26"/>
  <c r="AI25" i="26"/>
  <c r="AH25" i="26"/>
  <c r="AG25" i="26"/>
  <c r="Z25" i="26"/>
  <c r="X25" i="26"/>
  <c r="W25" i="26"/>
  <c r="V25" i="26"/>
  <c r="U25" i="26"/>
  <c r="N25" i="26"/>
  <c r="L25" i="26"/>
  <c r="K25" i="26"/>
  <c r="J25" i="26"/>
  <c r="I25" i="26"/>
  <c r="F25" i="26"/>
  <c r="N24" i="26"/>
  <c r="L24" i="26"/>
  <c r="K24" i="26"/>
  <c r="J24" i="26"/>
  <c r="I24" i="26"/>
  <c r="N23" i="26"/>
  <c r="L23" i="26"/>
  <c r="K23" i="26"/>
  <c r="J23" i="26"/>
  <c r="I23" i="26"/>
  <c r="M23" i="26" s="1"/>
  <c r="ED22" i="26"/>
  <c r="EB22" i="26"/>
  <c r="EA22" i="26"/>
  <c r="DZ22" i="26"/>
  <c r="DY22" i="26"/>
  <c r="EC22" i="26" s="1"/>
  <c r="DR22" i="26"/>
  <c r="DP22" i="26"/>
  <c r="DO22" i="26"/>
  <c r="DN22" i="26"/>
  <c r="DM22" i="26"/>
  <c r="DF22" i="26"/>
  <c r="DD22" i="26"/>
  <c r="DC22" i="26"/>
  <c r="DB22" i="26"/>
  <c r="DA22" i="26"/>
  <c r="DE22" i="26" s="1"/>
  <c r="CT22" i="26"/>
  <c r="CR22" i="26"/>
  <c r="CQ22" i="26"/>
  <c r="CP22" i="26"/>
  <c r="CO22" i="26"/>
  <c r="CH22" i="26"/>
  <c r="CF22" i="26"/>
  <c r="CE22" i="26"/>
  <c r="CD22" i="26"/>
  <c r="CC22" i="26"/>
  <c r="CG22" i="26" s="1"/>
  <c r="BV22" i="26"/>
  <c r="BT22" i="26"/>
  <c r="BS22" i="26"/>
  <c r="BR22" i="26"/>
  <c r="BQ22" i="26"/>
  <c r="BU22" i="26" s="1"/>
  <c r="BJ22" i="26"/>
  <c r="BH22" i="26"/>
  <c r="BG22" i="26"/>
  <c r="BF22" i="26"/>
  <c r="BE22" i="26"/>
  <c r="AX22" i="26"/>
  <c r="AV22" i="26"/>
  <c r="AU22" i="26"/>
  <c r="AT22" i="26"/>
  <c r="AS22" i="26"/>
  <c r="AW22" i="26" s="1"/>
  <c r="AL22" i="26"/>
  <c r="AJ22" i="26"/>
  <c r="AI22" i="26"/>
  <c r="AH22" i="26"/>
  <c r="AG22" i="26"/>
  <c r="AD22" i="26" s="1"/>
  <c r="Z22" i="26"/>
  <c r="X22" i="26"/>
  <c r="W22" i="26"/>
  <c r="V22" i="26"/>
  <c r="U22" i="26"/>
  <c r="N22" i="26"/>
  <c r="L22" i="26"/>
  <c r="K22" i="26"/>
  <c r="J22" i="26"/>
  <c r="I22" i="26"/>
  <c r="H22" i="26" s="1"/>
  <c r="N21" i="26"/>
  <c r="L21" i="26"/>
  <c r="K21" i="26"/>
  <c r="J21" i="26"/>
  <c r="I21" i="26"/>
  <c r="ED20" i="26"/>
  <c r="EB20" i="26"/>
  <c r="EA20" i="26"/>
  <c r="DZ20" i="26"/>
  <c r="DY20" i="26"/>
  <c r="DV20" i="26" s="1"/>
  <c r="DR20" i="26"/>
  <c r="DP20" i="26"/>
  <c r="DO20" i="26"/>
  <c r="DN20" i="26"/>
  <c r="DM20" i="26"/>
  <c r="DF20" i="26"/>
  <c r="DD20" i="26"/>
  <c r="DC20" i="26"/>
  <c r="DB20" i="26"/>
  <c r="DA20" i="26"/>
  <c r="CT20" i="26"/>
  <c r="CR20" i="26"/>
  <c r="CQ20" i="26"/>
  <c r="CP20" i="26"/>
  <c r="CO20" i="26"/>
  <c r="CH20" i="26"/>
  <c r="CF20" i="26"/>
  <c r="CE20" i="26"/>
  <c r="CD20" i="26"/>
  <c r="CC20" i="26"/>
  <c r="CG20" i="26" s="1"/>
  <c r="BV20" i="26"/>
  <c r="BT20" i="26"/>
  <c r="BS20" i="26"/>
  <c r="BR20" i="26"/>
  <c r="BQ20" i="26"/>
  <c r="BJ20" i="26"/>
  <c r="BH20" i="26"/>
  <c r="BG20" i="26"/>
  <c r="BF20" i="26"/>
  <c r="BE20" i="26"/>
  <c r="AX20" i="26"/>
  <c r="AV20" i="26"/>
  <c r="AU20" i="26"/>
  <c r="AT20" i="26"/>
  <c r="AS20" i="26"/>
  <c r="AW20" i="26" s="1"/>
  <c r="AL20" i="26"/>
  <c r="AJ20" i="26"/>
  <c r="AI20" i="26"/>
  <c r="AH20" i="26"/>
  <c r="AG20" i="26"/>
  <c r="Z20" i="26"/>
  <c r="X20" i="26"/>
  <c r="W20" i="26"/>
  <c r="V20" i="26"/>
  <c r="U20" i="26"/>
  <c r="N20" i="26"/>
  <c r="L20" i="26"/>
  <c r="K20" i="26"/>
  <c r="J20" i="26"/>
  <c r="M20" i="26" s="1"/>
  <c r="I20" i="26"/>
  <c r="E20" i="26" s="1"/>
  <c r="F20" i="26"/>
  <c r="N19" i="26"/>
  <c r="L19" i="26"/>
  <c r="K19" i="26"/>
  <c r="J19" i="26"/>
  <c r="I19" i="26"/>
  <c r="F19" i="26" s="1"/>
  <c r="N18" i="26"/>
  <c r="L18" i="26"/>
  <c r="K18" i="26"/>
  <c r="J18" i="26"/>
  <c r="I18" i="26"/>
  <c r="N17" i="26"/>
  <c r="L17" i="26"/>
  <c r="K17" i="26"/>
  <c r="J17" i="26"/>
  <c r="I17" i="26"/>
  <c r="N16" i="26"/>
  <c r="L16" i="26"/>
  <c r="K16" i="26"/>
  <c r="J16" i="26"/>
  <c r="I16" i="26"/>
  <c r="E16" i="26" s="1"/>
  <c r="ED15" i="26"/>
  <c r="EB15" i="26"/>
  <c r="EA15" i="26"/>
  <c r="DZ15" i="26"/>
  <c r="DY15" i="26"/>
  <c r="EC15" i="26" s="1"/>
  <c r="DR15" i="26"/>
  <c r="DP15" i="26"/>
  <c r="DO15" i="26"/>
  <c r="DN15" i="26"/>
  <c r="DM15" i="26"/>
  <c r="DI15" i="26" s="1"/>
  <c r="DF15" i="26"/>
  <c r="DD15" i="26"/>
  <c r="DC15" i="26"/>
  <c r="DB15" i="26"/>
  <c r="DA15" i="26"/>
  <c r="CT15" i="26"/>
  <c r="CR15" i="26"/>
  <c r="CQ15" i="26"/>
  <c r="CP15" i="26"/>
  <c r="CO15" i="26"/>
  <c r="CH15" i="26"/>
  <c r="CF15" i="26"/>
  <c r="CE15" i="26"/>
  <c r="CD15" i="26"/>
  <c r="CC15" i="26"/>
  <c r="BV15" i="26"/>
  <c r="BT15" i="26"/>
  <c r="BS15" i="26"/>
  <c r="BR15" i="26"/>
  <c r="BQ15" i="26"/>
  <c r="BN15" i="26" s="1"/>
  <c r="BJ15" i="26"/>
  <c r="BH15" i="26"/>
  <c r="BG15" i="26"/>
  <c r="BF15" i="26"/>
  <c r="BE15" i="26"/>
  <c r="BI15" i="26" s="1"/>
  <c r="AX15" i="26"/>
  <c r="AV15" i="26"/>
  <c r="AU15" i="26"/>
  <c r="AT15" i="26"/>
  <c r="AS15" i="26"/>
  <c r="AL15" i="26"/>
  <c r="AJ15" i="26"/>
  <c r="AI15" i="26"/>
  <c r="AH15" i="26"/>
  <c r="AG15" i="26"/>
  <c r="AD15" i="26" s="1"/>
  <c r="Z15" i="26"/>
  <c r="X15" i="26"/>
  <c r="W15" i="26"/>
  <c r="V15" i="26"/>
  <c r="U15" i="26"/>
  <c r="N15" i="26"/>
  <c r="L15" i="26"/>
  <c r="K15" i="26"/>
  <c r="J15" i="26"/>
  <c r="I15" i="26"/>
  <c r="F15" i="26"/>
  <c r="ED14" i="26"/>
  <c r="EB14" i="26"/>
  <c r="EA14" i="26"/>
  <c r="DZ14" i="26"/>
  <c r="DY14" i="26"/>
  <c r="DR14" i="26"/>
  <c r="DP14" i="26"/>
  <c r="DO14" i="26"/>
  <c r="DN14" i="26"/>
  <c r="DM14" i="26"/>
  <c r="DJ14" i="26" s="1"/>
  <c r="DF14" i="26"/>
  <c r="DD14" i="26"/>
  <c r="DC14" i="26"/>
  <c r="DB14" i="26"/>
  <c r="DA14" i="26"/>
  <c r="CW14" i="26" s="1"/>
  <c r="CT14" i="26"/>
  <c r="CR14" i="26"/>
  <c r="CQ14" i="26"/>
  <c r="CP14" i="26"/>
  <c r="CO14" i="26"/>
  <c r="CL14" i="26" s="1"/>
  <c r="CH14" i="26"/>
  <c r="CF14" i="26"/>
  <c r="CE14" i="26"/>
  <c r="CD14" i="26"/>
  <c r="CC14" i="26"/>
  <c r="BV14" i="26"/>
  <c r="BT14" i="26"/>
  <c r="BS14" i="26"/>
  <c r="BR14" i="26"/>
  <c r="BQ14" i="26"/>
  <c r="BJ14" i="26"/>
  <c r="BH14" i="26"/>
  <c r="BG14" i="26"/>
  <c r="BF14" i="26"/>
  <c r="BE14" i="26"/>
  <c r="BI14" i="26" s="1"/>
  <c r="AX14" i="26"/>
  <c r="AV14" i="26"/>
  <c r="AU14" i="26"/>
  <c r="AT14" i="26"/>
  <c r="AS14" i="26"/>
  <c r="AL14" i="26"/>
  <c r="AJ14" i="26"/>
  <c r="AI14" i="26"/>
  <c r="AH14" i="26"/>
  <c r="AG14" i="26"/>
  <c r="AD14" i="26" s="1"/>
  <c r="Z14" i="26"/>
  <c r="X14" i="26"/>
  <c r="W14" i="26"/>
  <c r="V14" i="26"/>
  <c r="U14" i="26"/>
  <c r="N14" i="26"/>
  <c r="L14" i="26"/>
  <c r="K14" i="26"/>
  <c r="J14" i="26"/>
  <c r="I14" i="26"/>
  <c r="ED13" i="26"/>
  <c r="EB13" i="26"/>
  <c r="EA13" i="26"/>
  <c r="DZ13" i="26"/>
  <c r="DY13" i="26"/>
  <c r="DR13" i="26"/>
  <c r="DP13" i="26"/>
  <c r="DO13" i="26"/>
  <c r="DN13" i="26"/>
  <c r="DM13" i="26"/>
  <c r="DF13" i="26"/>
  <c r="DD13" i="26"/>
  <c r="DC13" i="26"/>
  <c r="DB13" i="26"/>
  <c r="DA13" i="26"/>
  <c r="CT13" i="26"/>
  <c r="CR13" i="26"/>
  <c r="CQ13" i="26"/>
  <c r="CP13" i="26"/>
  <c r="CO13" i="26"/>
  <c r="CH13" i="26"/>
  <c r="CF13" i="26"/>
  <c r="CE13" i="26"/>
  <c r="CD13" i="26"/>
  <c r="CC13" i="26"/>
  <c r="BV13" i="26"/>
  <c r="BT13" i="26"/>
  <c r="BS13" i="26"/>
  <c r="BR13" i="26"/>
  <c r="BQ13" i="26"/>
  <c r="BJ13" i="26"/>
  <c r="BH13" i="26"/>
  <c r="BG13" i="26"/>
  <c r="BF13" i="26"/>
  <c r="BE13" i="26"/>
  <c r="AX13" i="26"/>
  <c r="AV13" i="26"/>
  <c r="AU13" i="26"/>
  <c r="AT13" i="26"/>
  <c r="AS13" i="26"/>
  <c r="AW13" i="26" s="1"/>
  <c r="AL13" i="26"/>
  <c r="AJ13" i="26"/>
  <c r="AI13" i="26"/>
  <c r="AH13" i="26"/>
  <c r="AG13" i="26"/>
  <c r="Z13" i="26"/>
  <c r="X13" i="26"/>
  <c r="W13" i="26"/>
  <c r="V13" i="26"/>
  <c r="U13" i="26"/>
  <c r="N13" i="26"/>
  <c r="L13" i="26"/>
  <c r="K13" i="26"/>
  <c r="J13" i="26"/>
  <c r="I13" i="26"/>
  <c r="M13" i="26" s="1"/>
  <c r="ED12" i="26"/>
  <c r="EB12" i="26"/>
  <c r="EA12" i="26"/>
  <c r="DZ12" i="26"/>
  <c r="DY12" i="26"/>
  <c r="DU12" i="26" s="1"/>
  <c r="DR12" i="26"/>
  <c r="DP12" i="26"/>
  <c r="DO12" i="26"/>
  <c r="DN12" i="26"/>
  <c r="DM12" i="26"/>
  <c r="DF12" i="26"/>
  <c r="DD12" i="26"/>
  <c r="DC12" i="26"/>
  <c r="DB12" i="26"/>
  <c r="DA12" i="26"/>
  <c r="CT12" i="26"/>
  <c r="CR12" i="26"/>
  <c r="CQ12" i="26"/>
  <c r="CP12" i="26"/>
  <c r="CO12" i="26"/>
  <c r="CL12" i="26" s="1"/>
  <c r="CH12" i="26"/>
  <c r="CF12" i="26"/>
  <c r="CE12" i="26"/>
  <c r="CD12" i="26"/>
  <c r="CC12" i="26"/>
  <c r="BV12" i="26"/>
  <c r="BT12" i="26"/>
  <c r="BS12" i="26"/>
  <c r="BR12" i="26"/>
  <c r="BQ12" i="26"/>
  <c r="BJ12" i="26"/>
  <c r="BH12" i="26"/>
  <c r="BG12" i="26"/>
  <c r="BF12" i="26"/>
  <c r="BE12" i="26"/>
  <c r="AX12" i="26"/>
  <c r="AV12" i="26"/>
  <c r="AU12" i="26"/>
  <c r="AT12" i="26"/>
  <c r="AS12" i="26"/>
  <c r="AL12" i="26"/>
  <c r="AJ12" i="26"/>
  <c r="AI12" i="26"/>
  <c r="AH12" i="26"/>
  <c r="AG12" i="26"/>
  <c r="AD12" i="26" s="1"/>
  <c r="Z12" i="26"/>
  <c r="X12" i="26"/>
  <c r="W12" i="26"/>
  <c r="V12" i="26"/>
  <c r="U12" i="26"/>
  <c r="N12" i="26"/>
  <c r="L12" i="26"/>
  <c r="K12" i="26"/>
  <c r="J12" i="26"/>
  <c r="I12" i="26"/>
  <c r="ED11" i="26"/>
  <c r="EB11" i="26"/>
  <c r="EA11" i="26"/>
  <c r="DZ11" i="26"/>
  <c r="DY11" i="26"/>
  <c r="DV11" i="26" s="1"/>
  <c r="DR11" i="26"/>
  <c r="DP11" i="26"/>
  <c r="DO11" i="26"/>
  <c r="DN11" i="26"/>
  <c r="DM11" i="26"/>
  <c r="DI11" i="26" s="1"/>
  <c r="DJ11" i="26"/>
  <c r="DF11" i="26"/>
  <c r="DD11" i="26"/>
  <c r="DC11" i="26"/>
  <c r="DB11" i="26"/>
  <c r="DA11" i="26"/>
  <c r="CT11" i="26"/>
  <c r="CR11" i="26"/>
  <c r="CQ11" i="26"/>
  <c r="CP11" i="26"/>
  <c r="CO11" i="26"/>
  <c r="CH11" i="26"/>
  <c r="CF11" i="26"/>
  <c r="CE11" i="26"/>
  <c r="CD11" i="26"/>
  <c r="CC11" i="26"/>
  <c r="BZ11" i="26" s="1"/>
  <c r="BV11" i="26"/>
  <c r="BT11" i="26"/>
  <c r="BS11" i="26"/>
  <c r="BR11" i="26"/>
  <c r="BQ11" i="26"/>
  <c r="BJ11" i="26"/>
  <c r="BH11" i="26"/>
  <c r="BG11" i="26"/>
  <c r="BF11" i="26"/>
  <c r="BE11" i="26"/>
  <c r="AX11" i="26"/>
  <c r="AV11" i="26"/>
  <c r="AU11" i="26"/>
  <c r="AT11" i="26"/>
  <c r="AS11" i="26"/>
  <c r="AO11" i="26" s="1"/>
  <c r="AL11" i="26"/>
  <c r="AJ11" i="26"/>
  <c r="AI11" i="26"/>
  <c r="AH11" i="26"/>
  <c r="AG11" i="26"/>
  <c r="AD11" i="26" s="1"/>
  <c r="Z11" i="26"/>
  <c r="X11" i="26"/>
  <c r="W11" i="26"/>
  <c r="V11" i="26"/>
  <c r="U11" i="26"/>
  <c r="Y11" i="26" s="1"/>
  <c r="N11" i="26"/>
  <c r="L11" i="26"/>
  <c r="K11" i="26"/>
  <c r="J11" i="26"/>
  <c r="I11" i="26"/>
  <c r="FB240" i="24"/>
  <c r="EZ240" i="24"/>
  <c r="EY240" i="24"/>
  <c r="EX240" i="24"/>
  <c r="EW240" i="24"/>
  <c r="FB180" i="24"/>
  <c r="EZ180" i="24"/>
  <c r="EY180" i="24"/>
  <c r="EX180" i="24"/>
  <c r="EW180" i="24"/>
  <c r="FB54" i="24"/>
  <c r="EZ54" i="24"/>
  <c r="EY54" i="24"/>
  <c r="EX54" i="24"/>
  <c r="EW54" i="24"/>
  <c r="ET54" i="24" s="1"/>
  <c r="EZ164" i="24"/>
  <c r="EY164" i="24"/>
  <c r="EX164" i="24"/>
  <c r="EW164" i="24"/>
  <c r="FB217" i="24"/>
  <c r="EZ217" i="24"/>
  <c r="EY217" i="24"/>
  <c r="EX217" i="24"/>
  <c r="EW217" i="24"/>
  <c r="ET217" i="24" s="1"/>
  <c r="EZ61" i="24"/>
  <c r="EY61" i="24"/>
  <c r="EX61" i="24"/>
  <c r="EW61" i="24"/>
  <c r="EV61" i="24" s="1"/>
  <c r="FB126" i="24"/>
  <c r="EZ126" i="24"/>
  <c r="EY126" i="24"/>
  <c r="EX126" i="24"/>
  <c r="EW126" i="24"/>
  <c r="ET126" i="24" s="1"/>
  <c r="FB50" i="24"/>
  <c r="EZ50" i="24"/>
  <c r="EY50" i="24"/>
  <c r="EX50" i="24"/>
  <c r="EW50" i="24"/>
  <c r="ES50" i="24" s="1"/>
  <c r="FB235" i="24"/>
  <c r="EZ235" i="24"/>
  <c r="EY235" i="24"/>
  <c r="EX235" i="24"/>
  <c r="EW235" i="24"/>
  <c r="ES235" i="24" s="1"/>
  <c r="FB85" i="24"/>
  <c r="EZ85" i="24"/>
  <c r="EY85" i="24"/>
  <c r="EX85" i="24"/>
  <c r="EW85" i="24"/>
  <c r="EU85" i="24" s="1"/>
  <c r="FB253" i="24"/>
  <c r="EZ253" i="24"/>
  <c r="EY253" i="24"/>
  <c r="EX253" i="24"/>
  <c r="EW253" i="24"/>
  <c r="FB44" i="24"/>
  <c r="EZ44" i="24"/>
  <c r="EY44" i="24"/>
  <c r="EX44" i="24"/>
  <c r="EW44" i="24"/>
  <c r="ET44" i="24" s="1"/>
  <c r="FB274" i="24"/>
  <c r="EZ274" i="24"/>
  <c r="EY274" i="24"/>
  <c r="EX274" i="24"/>
  <c r="EW274" i="24"/>
  <c r="ET274" i="24" s="1"/>
  <c r="EP274" i="24"/>
  <c r="EO274" i="24"/>
  <c r="EN274" i="24"/>
  <c r="BY11" i="26"/>
  <c r="E29" i="26"/>
  <c r="DU48" i="26"/>
  <c r="E54" i="26"/>
  <c r="DJ54" i="26"/>
  <c r="DJ67" i="26"/>
  <c r="BA83" i="26"/>
  <c r="F85" i="26"/>
  <c r="DI109" i="26"/>
  <c r="BY110" i="26"/>
  <c r="R111" i="26"/>
  <c r="BA111" i="26"/>
  <c r="CW118" i="26"/>
  <c r="AC119" i="26"/>
  <c r="AP122" i="26"/>
  <c r="DV123" i="26"/>
  <c r="F131" i="26"/>
  <c r="BZ145" i="26"/>
  <c r="DI162" i="26"/>
  <c r="E163" i="26"/>
  <c r="AD163" i="26"/>
  <c r="CX165" i="26"/>
  <c r="AD171" i="26"/>
  <c r="BM172" i="26"/>
  <c r="CL172" i="26"/>
  <c r="DJ172" i="26"/>
  <c r="H173" i="26"/>
  <c r="CX173" i="26"/>
  <c r="BY187" i="26"/>
  <c r="DU188" i="26"/>
  <c r="AC191" i="26"/>
  <c r="BN191" i="26"/>
  <c r="BN192" i="26"/>
  <c r="CK193" i="26"/>
  <c r="DI195" i="26"/>
  <c r="AC201" i="26"/>
  <c r="R211" i="26"/>
  <c r="BA211" i="26"/>
  <c r="BN211" i="26"/>
  <c r="DJ211" i="26"/>
  <c r="E85" i="26"/>
  <c r="CL27" i="26"/>
  <c r="BB83" i="26"/>
  <c r="H85" i="26"/>
  <c r="AO85" i="26"/>
  <c r="DI96" i="26"/>
  <c r="DJ109" i="26"/>
  <c r="E118" i="26"/>
  <c r="AC122" i="26"/>
  <c r="AD123" i="26"/>
  <c r="BB138" i="26"/>
  <c r="BB140" i="26"/>
  <c r="CX141" i="26"/>
  <c r="BB142" i="26"/>
  <c r="BB144" i="26"/>
  <c r="CL162" i="26"/>
  <c r="DJ162" i="26"/>
  <c r="H163" i="26"/>
  <c r="AP168" i="26"/>
  <c r="DU168" i="26"/>
  <c r="Q172" i="26"/>
  <c r="AP172" i="26"/>
  <c r="BN172" i="26"/>
  <c r="AC176" i="26"/>
  <c r="E177" i="26"/>
  <c r="E179" i="26"/>
  <c r="BZ187" i="26"/>
  <c r="DI187" i="26"/>
  <c r="DV188" i="26"/>
  <c r="AD191" i="26"/>
  <c r="DU191" i="26"/>
  <c r="DJ192" i="26"/>
  <c r="AO193" i="26"/>
  <c r="CL193" i="26"/>
  <c r="DU193" i="26"/>
  <c r="DJ195" i="26"/>
  <c r="BM197" i="26"/>
  <c r="AD199" i="26"/>
  <c r="DV199" i="26"/>
  <c r="AD201" i="26"/>
  <c r="DJ203" i="26"/>
  <c r="CK204" i="26"/>
  <c r="DV207" i="26"/>
  <c r="AC208" i="26"/>
  <c r="BB211" i="26"/>
  <c r="F120" i="26"/>
  <c r="E120" i="26"/>
  <c r="Y123" i="26"/>
  <c r="R123" i="26"/>
  <c r="BU123" i="26"/>
  <c r="BM123" i="26"/>
  <c r="DQ123" i="26"/>
  <c r="BU201" i="26"/>
  <c r="BM201" i="26"/>
  <c r="H83" i="26"/>
  <c r="AO83" i="26"/>
  <c r="CW85" i="26"/>
  <c r="Q109" i="26"/>
  <c r="BN109" i="26"/>
  <c r="CW109" i="26"/>
  <c r="AC110" i="26"/>
  <c r="DI111" i="26"/>
  <c r="CK117" i="26"/>
  <c r="BZ133" i="26"/>
  <c r="BY133" i="26"/>
  <c r="E136" i="26"/>
  <c r="EC162" i="26"/>
  <c r="DU162" i="26"/>
  <c r="AW171" i="26"/>
  <c r="AO171" i="26"/>
  <c r="EC172" i="26"/>
  <c r="BU176" i="26"/>
  <c r="BN176" i="26"/>
  <c r="BM176" i="26"/>
  <c r="AK195" i="26"/>
  <c r="AD195" i="26"/>
  <c r="CG197" i="26"/>
  <c r="BZ197" i="26"/>
  <c r="Q201" i="26"/>
  <c r="CS210" i="26"/>
  <c r="CK210" i="26"/>
  <c r="DI120" i="26"/>
  <c r="M164" i="26"/>
  <c r="E164" i="26"/>
  <c r="Y176" i="26"/>
  <c r="R176" i="26"/>
  <c r="Q176" i="26"/>
  <c r="CL176" i="26"/>
  <c r="M187" i="26"/>
  <c r="F187" i="26"/>
  <c r="E187" i="26"/>
  <c r="Y189" i="26"/>
  <c r="R189" i="26"/>
  <c r="Q189" i="26"/>
  <c r="BZ191" i="26"/>
  <c r="CG195" i="26"/>
  <c r="BZ195" i="26"/>
  <c r="EC197" i="26"/>
  <c r="DV197" i="26"/>
  <c r="E207" i="26"/>
  <c r="AW208" i="26"/>
  <c r="AP208" i="26"/>
  <c r="AO208" i="26"/>
  <c r="AC27" i="26"/>
  <c r="E28" i="26"/>
  <c r="AP48" i="26"/>
  <c r="E51" i="26"/>
  <c r="Q54" i="26"/>
  <c r="BN54" i="26"/>
  <c r="BY56" i="26"/>
  <c r="AC58" i="26"/>
  <c r="E74" i="26"/>
  <c r="R75" i="26"/>
  <c r="E77" i="26"/>
  <c r="AD78" i="26"/>
  <c r="BA85" i="26"/>
  <c r="Q96" i="26"/>
  <c r="BN96" i="26"/>
  <c r="CW96" i="26"/>
  <c r="R109" i="26"/>
  <c r="BM111" i="26"/>
  <c r="DJ111" i="26"/>
  <c r="CL117" i="26"/>
  <c r="DU117" i="26"/>
  <c r="Q118" i="26"/>
  <c r="DU119" i="26"/>
  <c r="M129" i="26"/>
  <c r="E129" i="26"/>
  <c r="CG162" i="26"/>
  <c r="BY162" i="26"/>
  <c r="F169" i="26"/>
  <c r="CG172" i="26"/>
  <c r="BY172" i="26"/>
  <c r="F175" i="26"/>
  <c r="DQ176" i="26"/>
  <c r="DJ176" i="26"/>
  <c r="DI176" i="26"/>
  <c r="DE193" i="26"/>
  <c r="CX193" i="26"/>
  <c r="Y199" i="26"/>
  <c r="R199" i="26"/>
  <c r="Q199" i="26"/>
  <c r="DQ199" i="26"/>
  <c r="DJ199" i="26"/>
  <c r="DI199" i="26"/>
  <c r="CW207" i="26"/>
  <c r="CS208" i="26"/>
  <c r="CL208" i="26"/>
  <c r="CK27" i="26"/>
  <c r="BN31" i="26"/>
  <c r="Q47" i="26"/>
  <c r="AC56" i="26"/>
  <c r="AP68" i="26"/>
  <c r="E71" i="26"/>
  <c r="E84" i="26"/>
  <c r="BB85" i="26"/>
  <c r="R96" i="26"/>
  <c r="BA96" i="26"/>
  <c r="BN111" i="26"/>
  <c r="AP117" i="26"/>
  <c r="BY117" i="26"/>
  <c r="R118" i="26"/>
  <c r="BI118" i="26"/>
  <c r="BA118" i="26"/>
  <c r="CS119" i="26"/>
  <c r="CK119" i="26"/>
  <c r="DJ120" i="26"/>
  <c r="CS122" i="26"/>
  <c r="CK122" i="26"/>
  <c r="BN123" i="26"/>
  <c r="H127" i="26"/>
  <c r="CW139" i="26"/>
  <c r="CX139" i="26"/>
  <c r="E140" i="26"/>
  <c r="BA141" i="26"/>
  <c r="BB141" i="26"/>
  <c r="M166" i="26"/>
  <c r="E166" i="26"/>
  <c r="AK172" i="26"/>
  <c r="AC172" i="26"/>
  <c r="AW176" i="26"/>
  <c r="AP176" i="26"/>
  <c r="M181" i="26"/>
  <c r="F181" i="26"/>
  <c r="DV195" i="26"/>
  <c r="DQ201" i="26"/>
  <c r="DI201" i="26"/>
  <c r="DE204" i="26"/>
  <c r="CX204" i="26"/>
  <c r="BI207" i="26"/>
  <c r="BB139" i="26"/>
  <c r="CX140" i="26"/>
  <c r="H141" i="26"/>
  <c r="DV145" i="26"/>
  <c r="H147" i="26"/>
  <c r="F163" i="26"/>
  <c r="Q163" i="26"/>
  <c r="BM163" i="26"/>
  <c r="DI163" i="26"/>
  <c r="F165" i="26"/>
  <c r="DI165" i="26"/>
  <c r="F167" i="26"/>
  <c r="AC168" i="26"/>
  <c r="F173" i="26"/>
  <c r="Q173" i="26"/>
  <c r="BM173" i="26"/>
  <c r="E174" i="26"/>
  <c r="F179" i="26"/>
  <c r="E180" i="26"/>
  <c r="DJ187" i="26"/>
  <c r="H188" i="26"/>
  <c r="BB188" i="26"/>
  <c r="E144" i="26"/>
  <c r="BA163" i="26"/>
  <c r="BA165" i="26"/>
  <c r="CW165" i="26"/>
  <c r="Q168" i="26"/>
  <c r="BM168" i="26"/>
  <c r="DI168" i="26"/>
  <c r="BA173" i="26"/>
  <c r="CW173" i="26"/>
  <c r="F189" i="26"/>
  <c r="F191" i="26"/>
  <c r="BA192" i="26"/>
  <c r="DI192" i="26"/>
  <c r="Q203" i="26"/>
  <c r="BM203" i="26"/>
  <c r="DI203" i="26"/>
  <c r="E206" i="26"/>
  <c r="H208" i="26"/>
  <c r="H193" i="26"/>
  <c r="E171" i="26"/>
  <c r="F171" i="26"/>
  <c r="H171" i="26"/>
  <c r="H94" i="26"/>
  <c r="E107" i="26"/>
  <c r="F132" i="26"/>
  <c r="E142" i="26"/>
  <c r="F145" i="26"/>
  <c r="H139" i="26"/>
  <c r="H142" i="26"/>
  <c r="E49" i="26"/>
  <c r="E52" i="26"/>
  <c r="E64" i="26"/>
  <c r="BN11" i="26"/>
  <c r="BM11" i="26"/>
  <c r="DV12" i="26"/>
  <c r="CG47" i="26"/>
  <c r="BZ47" i="26"/>
  <c r="BY47" i="26"/>
  <c r="F48" i="26"/>
  <c r="H48" i="26"/>
  <c r="H66" i="26"/>
  <c r="E66" i="26"/>
  <c r="AC47" i="26"/>
  <c r="EC54" i="26"/>
  <c r="DV54" i="26"/>
  <c r="DU54" i="26"/>
  <c r="DE56" i="26"/>
  <c r="CX56" i="26"/>
  <c r="CW56" i="26"/>
  <c r="BB58" i="26"/>
  <c r="BA58" i="26"/>
  <c r="AC62" i="26"/>
  <c r="DU62" i="26"/>
  <c r="Q11" i="26"/>
  <c r="AC12" i="26"/>
  <c r="BM12" i="26"/>
  <c r="AD31" i="26"/>
  <c r="DI31" i="26"/>
  <c r="DJ31" i="26"/>
  <c r="CG54" i="26"/>
  <c r="BA56" i="26"/>
  <c r="F58" i="26"/>
  <c r="H58" i="26"/>
  <c r="E58" i="26"/>
  <c r="DI58" i="26"/>
  <c r="CK62" i="26"/>
  <c r="CL62" i="26"/>
  <c r="BN71" i="26"/>
  <c r="H82" i="26"/>
  <c r="F82" i="26"/>
  <c r="BB27" i="26"/>
  <c r="F27" i="26"/>
  <c r="H27" i="26"/>
  <c r="E27" i="26"/>
  <c r="DU11" i="26"/>
  <c r="DE27" i="26"/>
  <c r="CW27" i="26"/>
  <c r="DV47" i="26"/>
  <c r="DU47" i="26"/>
  <c r="AC54" i="26"/>
  <c r="F56" i="26"/>
  <c r="E56" i="26"/>
  <c r="EC122" i="26"/>
  <c r="DV122" i="26"/>
  <c r="AP137" i="26"/>
  <c r="AO137" i="26"/>
  <c r="AC142" i="26"/>
  <c r="AD142" i="26"/>
  <c r="M168" i="26"/>
  <c r="H168" i="26"/>
  <c r="F168" i="26"/>
  <c r="BI168" i="26"/>
  <c r="BB168" i="26"/>
  <c r="CX168" i="26"/>
  <c r="CW168" i="26"/>
  <c r="M182" i="26"/>
  <c r="H182" i="26"/>
  <c r="F182" i="26"/>
  <c r="BI189" i="26"/>
  <c r="BB189" i="26"/>
  <c r="AW199" i="26"/>
  <c r="AP199" i="26"/>
  <c r="AO199" i="26"/>
  <c r="CS199" i="26"/>
  <c r="CL199" i="26"/>
  <c r="CK199" i="26"/>
  <c r="AC11" i="26"/>
  <c r="E25" i="26"/>
  <c r="Q27" i="26"/>
  <c r="AD27" i="26"/>
  <c r="BM27" i="26"/>
  <c r="DV27" i="26"/>
  <c r="H28" i="26"/>
  <c r="H45" i="26"/>
  <c r="AO47" i="26"/>
  <c r="CK47" i="26"/>
  <c r="BZ48" i="26"/>
  <c r="DV48" i="26"/>
  <c r="H49" i="26"/>
  <c r="H50" i="26"/>
  <c r="H51" i="26"/>
  <c r="H52" i="26"/>
  <c r="H53" i="26"/>
  <c r="H54" i="26"/>
  <c r="AO54" i="26"/>
  <c r="Q56" i="26"/>
  <c r="AD56" i="26"/>
  <c r="BM56" i="26"/>
  <c r="DV56" i="26"/>
  <c r="Q58" i="26"/>
  <c r="AD58" i="26"/>
  <c r="BN58" i="26"/>
  <c r="CX58" i="26"/>
  <c r="AP62" i="26"/>
  <c r="BZ62" i="26"/>
  <c r="E67" i="26"/>
  <c r="E70" i="26"/>
  <c r="BB72" i="26"/>
  <c r="BN75" i="26"/>
  <c r="BZ78" i="26"/>
  <c r="AP83" i="26"/>
  <c r="BY83" i="26"/>
  <c r="DU83" i="26"/>
  <c r="AC85" i="26"/>
  <c r="AP85" i="26"/>
  <c r="BY85" i="26"/>
  <c r="H96" i="26"/>
  <c r="AO96" i="26"/>
  <c r="CK96" i="26"/>
  <c r="H107" i="26"/>
  <c r="AO109" i="26"/>
  <c r="BB109" i="26"/>
  <c r="CK109" i="26"/>
  <c r="CX109" i="26"/>
  <c r="AD110" i="26"/>
  <c r="BM110" i="26"/>
  <c r="BZ110" i="26"/>
  <c r="DI110" i="26"/>
  <c r="DV110" i="26"/>
  <c r="AO111" i="26"/>
  <c r="BB111" i="26"/>
  <c r="E113" i="26"/>
  <c r="E114" i="26"/>
  <c r="E115" i="26"/>
  <c r="E116" i="26"/>
  <c r="E117" i="26"/>
  <c r="Q117" i="26"/>
  <c r="AD117" i="26"/>
  <c r="BM117" i="26"/>
  <c r="DV117" i="26"/>
  <c r="H118" i="26"/>
  <c r="BB118" i="26"/>
  <c r="CK118" i="26"/>
  <c r="CX118" i="26"/>
  <c r="E119" i="26"/>
  <c r="Q119" i="26"/>
  <c r="AD119" i="26"/>
  <c r="BM119" i="26"/>
  <c r="BZ119" i="26"/>
  <c r="DI119" i="26"/>
  <c r="DV119" i="26"/>
  <c r="H120" i="26"/>
  <c r="AO120" i="26"/>
  <c r="BB120" i="26"/>
  <c r="CK120" i="26"/>
  <c r="CX120" i="26"/>
  <c r="E121" i="26"/>
  <c r="E122" i="26"/>
  <c r="AD122" i="26"/>
  <c r="BM122" i="26"/>
  <c r="E123" i="26"/>
  <c r="BI123" i="26"/>
  <c r="BY123" i="26"/>
  <c r="E127" i="26"/>
  <c r="AO133" i="26"/>
  <c r="E137" i="26"/>
  <c r="CX137" i="26"/>
  <c r="CW137" i="26"/>
  <c r="BY139" i="26"/>
  <c r="BZ139" i="26"/>
  <c r="F154" i="26"/>
  <c r="H154" i="26"/>
  <c r="E154" i="26"/>
  <c r="M161" i="26"/>
  <c r="E161" i="26"/>
  <c r="Y171" i="26"/>
  <c r="R171" i="26"/>
  <c r="Q171" i="26"/>
  <c r="BU171" i="26"/>
  <c r="BN171" i="26"/>
  <c r="DQ171" i="26"/>
  <c r="DJ171" i="26"/>
  <c r="DI171" i="26"/>
  <c r="AW173" i="26"/>
  <c r="AP173" i="26"/>
  <c r="AO173" i="26"/>
  <c r="CS173" i="26"/>
  <c r="CL173" i="26"/>
  <c r="CK173" i="26"/>
  <c r="AK189" i="26"/>
  <c r="AD189" i="26"/>
  <c r="AC189" i="26"/>
  <c r="EC189" i="26"/>
  <c r="DV189" i="26"/>
  <c r="DU189" i="26"/>
  <c r="E138" i="26"/>
  <c r="R27" i="26"/>
  <c r="BN27" i="26"/>
  <c r="DJ27" i="26"/>
  <c r="BZ31" i="26"/>
  <c r="AP47" i="26"/>
  <c r="CL47" i="26"/>
  <c r="R56" i="26"/>
  <c r="BN56" i="26"/>
  <c r="DJ56" i="26"/>
  <c r="BN67" i="26"/>
  <c r="CX67" i="26"/>
  <c r="CX72" i="26"/>
  <c r="DJ75" i="26"/>
  <c r="DV78" i="26"/>
  <c r="Q83" i="26"/>
  <c r="AD83" i="26"/>
  <c r="DI83" i="26"/>
  <c r="DV83" i="26"/>
  <c r="Q85" i="26"/>
  <c r="AD85" i="26"/>
  <c r="BM85" i="26"/>
  <c r="BZ85" i="26"/>
  <c r="E93" i="26"/>
  <c r="AC96" i="26"/>
  <c r="AP96" i="26"/>
  <c r="BY96" i="26"/>
  <c r="CL96" i="26"/>
  <c r="DU96" i="26"/>
  <c r="AP109" i="26"/>
  <c r="BY109" i="26"/>
  <c r="DU109" i="26"/>
  <c r="BN110" i="26"/>
  <c r="CW110" i="26"/>
  <c r="DJ110" i="26"/>
  <c r="AC111" i="26"/>
  <c r="AP111" i="26"/>
  <c r="BY111" i="26"/>
  <c r="DU111" i="26"/>
  <c r="R117" i="26"/>
  <c r="BA117" i="26"/>
  <c r="CW117" i="26"/>
  <c r="DJ117" i="26"/>
  <c r="AC118" i="26"/>
  <c r="AP118" i="26"/>
  <c r="BY118" i="26"/>
  <c r="CL118" i="26"/>
  <c r="R119" i="26"/>
  <c r="BN119" i="26"/>
  <c r="CW119" i="26"/>
  <c r="DJ119" i="26"/>
  <c r="AC120" i="26"/>
  <c r="AP120" i="26"/>
  <c r="BY120" i="26"/>
  <c r="CL120" i="26"/>
  <c r="DU120" i="26"/>
  <c r="R122" i="26"/>
  <c r="BA122" i="26"/>
  <c r="DQ122" i="26"/>
  <c r="DI122" i="26"/>
  <c r="BZ123" i="26"/>
  <c r="F126" i="26"/>
  <c r="E126" i="26"/>
  <c r="E130" i="26"/>
  <c r="DV133" i="26"/>
  <c r="DU133" i="26"/>
  <c r="AD138" i="26"/>
  <c r="BY141" i="26"/>
  <c r="BZ141" i="26"/>
  <c r="DU142" i="26"/>
  <c r="BY144" i="26"/>
  <c r="BZ144" i="26"/>
  <c r="F155" i="26"/>
  <c r="H155" i="26"/>
  <c r="E155" i="26"/>
  <c r="M172" i="26"/>
  <c r="H172" i="26"/>
  <c r="F172" i="26"/>
  <c r="BI172" i="26"/>
  <c r="DE172" i="26"/>
  <c r="CX172" i="26"/>
  <c r="CW172" i="26"/>
  <c r="M176" i="26"/>
  <c r="H176" i="26"/>
  <c r="F176" i="26"/>
  <c r="BB176" i="26"/>
  <c r="BA176" i="26"/>
  <c r="DE176" i="26"/>
  <c r="CW176" i="26"/>
  <c r="M178" i="26"/>
  <c r="H178" i="26"/>
  <c r="F178" i="26"/>
  <c r="E185" i="26"/>
  <c r="AW187" i="26"/>
  <c r="AP187" i="26"/>
  <c r="AO187" i="26"/>
  <c r="CS187" i="26"/>
  <c r="CL187" i="26"/>
  <c r="CK187" i="26"/>
  <c r="AK188" i="26"/>
  <c r="AD188" i="26"/>
  <c r="AC188" i="26"/>
  <c r="BZ188" i="26"/>
  <c r="BY188" i="26"/>
  <c r="R83" i="26"/>
  <c r="DJ83" i="26"/>
  <c r="H84" i="26"/>
  <c r="R85" i="26"/>
  <c r="BN85" i="26"/>
  <c r="AD96" i="26"/>
  <c r="BZ96" i="26"/>
  <c r="DV96" i="26"/>
  <c r="BZ109" i="26"/>
  <c r="DV109" i="26"/>
  <c r="BB110" i="26"/>
  <c r="CX110" i="26"/>
  <c r="AD111" i="26"/>
  <c r="BZ111" i="26"/>
  <c r="DV111" i="26"/>
  <c r="H112" i="26"/>
  <c r="H113" i="26"/>
  <c r="H116" i="26"/>
  <c r="H117" i="26"/>
  <c r="BB117" i="26"/>
  <c r="AD118" i="26"/>
  <c r="BZ118" i="26"/>
  <c r="H119" i="26"/>
  <c r="BB119" i="26"/>
  <c r="CX119" i="26"/>
  <c r="AD120" i="26"/>
  <c r="BZ120" i="26"/>
  <c r="H121" i="26"/>
  <c r="H122" i="26"/>
  <c r="BB122" i="26"/>
  <c r="CX122" i="26"/>
  <c r="DU122" i="26"/>
  <c r="F123" i="26"/>
  <c r="H123" i="26"/>
  <c r="AW123" i="26"/>
  <c r="AO123" i="26"/>
  <c r="DE123" i="26"/>
  <c r="CX123" i="26"/>
  <c r="F125" i="26"/>
  <c r="E125" i="26"/>
  <c r="E128" i="26"/>
  <c r="AC140" i="26"/>
  <c r="AD140" i="26"/>
  <c r="F156" i="26"/>
  <c r="H156" i="26"/>
  <c r="E156" i="26"/>
  <c r="AW163" i="26"/>
  <c r="AO163" i="26"/>
  <c r="CS163" i="26"/>
  <c r="CL163" i="26"/>
  <c r="CK163" i="26"/>
  <c r="CS165" i="26"/>
  <c r="CL165" i="26"/>
  <c r="CK165" i="26"/>
  <c r="E168" i="26"/>
  <c r="E182" i="26"/>
  <c r="M184" i="26"/>
  <c r="E184" i="26"/>
  <c r="CS189" i="26"/>
  <c r="CK189" i="26"/>
  <c r="CL189" i="26"/>
  <c r="H131" i="26"/>
  <c r="AC133" i="26"/>
  <c r="DI133" i="26"/>
  <c r="E134" i="26"/>
  <c r="BA137" i="26"/>
  <c r="CK137" i="26"/>
  <c r="Q138" i="26"/>
  <c r="BZ138" i="26"/>
  <c r="E139" i="26"/>
  <c r="AD139" i="26"/>
  <c r="BZ140" i="26"/>
  <c r="E141" i="26"/>
  <c r="BZ142" i="26"/>
  <c r="F144" i="26"/>
  <c r="AD144" i="26"/>
  <c r="DV144" i="26"/>
  <c r="H145" i="26"/>
  <c r="CX145" i="26"/>
  <c r="E162" i="26"/>
  <c r="BZ162" i="26"/>
  <c r="DV162" i="26"/>
  <c r="BN163" i="26"/>
  <c r="DJ163" i="26"/>
  <c r="H164" i="26"/>
  <c r="R165" i="26"/>
  <c r="BN165" i="26"/>
  <c r="DJ165" i="26"/>
  <c r="H166" i="26"/>
  <c r="AD168" i="26"/>
  <c r="BZ168" i="26"/>
  <c r="DV168" i="26"/>
  <c r="AP171" i="26"/>
  <c r="AD172" i="26"/>
  <c r="BZ172" i="26"/>
  <c r="DV172" i="26"/>
  <c r="R173" i="26"/>
  <c r="BN173" i="26"/>
  <c r="DJ173" i="26"/>
  <c r="H174" i="26"/>
  <c r="AD176" i="26"/>
  <c r="BZ176" i="26"/>
  <c r="DV176" i="26"/>
  <c r="H180" i="26"/>
  <c r="BA187" i="26"/>
  <c r="CW187" i="26"/>
  <c r="AO188" i="26"/>
  <c r="CK188" i="26"/>
  <c r="DE188" i="26"/>
  <c r="CW188" i="26"/>
  <c r="AW191" i="26"/>
  <c r="AO191" i="26"/>
  <c r="DE191" i="26"/>
  <c r="CX191" i="26"/>
  <c r="AK192" i="26"/>
  <c r="AC192" i="26"/>
  <c r="CL192" i="26"/>
  <c r="EC192" i="26"/>
  <c r="DU192" i="26"/>
  <c r="BA193" i="26"/>
  <c r="F202" i="26"/>
  <c r="E202" i="26"/>
  <c r="AW203" i="26"/>
  <c r="AP203" i="26"/>
  <c r="AO203" i="26"/>
  <c r="CS203" i="26"/>
  <c r="Y208" i="26"/>
  <c r="R208" i="26"/>
  <c r="Q208" i="26"/>
  <c r="AD211" i="26"/>
  <c r="AC211" i="26"/>
  <c r="CG211" i="26"/>
  <c r="BY211" i="26"/>
  <c r="EC211" i="26"/>
  <c r="DV211" i="26"/>
  <c r="DU211" i="26"/>
  <c r="BM133" i="26"/>
  <c r="CK133" i="26"/>
  <c r="H181" i="26"/>
  <c r="M183" i="26"/>
  <c r="H187" i="26"/>
  <c r="BB187" i="26"/>
  <c r="CX187" i="26"/>
  <c r="AP188" i="26"/>
  <c r="CL188" i="26"/>
  <c r="M189" i="26"/>
  <c r="H189" i="26"/>
  <c r="AW189" i="26"/>
  <c r="AO189" i="26"/>
  <c r="DE189" i="26"/>
  <c r="CX189" i="26"/>
  <c r="E191" i="26"/>
  <c r="E193" i="26"/>
  <c r="Y193" i="26"/>
  <c r="R193" i="26"/>
  <c r="Q193" i="26"/>
  <c r="BU193" i="26"/>
  <c r="BN193" i="26"/>
  <c r="BM193" i="26"/>
  <c r="DQ193" i="26"/>
  <c r="DJ193" i="26"/>
  <c r="DI193" i="26"/>
  <c r="M194" i="26"/>
  <c r="H194" i="26"/>
  <c r="F194" i="26"/>
  <c r="AW195" i="26"/>
  <c r="AP195" i="26"/>
  <c r="CS195" i="26"/>
  <c r="CL195" i="26"/>
  <c r="CK195" i="26"/>
  <c r="AW197" i="26"/>
  <c r="AP197" i="26"/>
  <c r="AO197" i="26"/>
  <c r="CS197" i="26"/>
  <c r="CL197" i="26"/>
  <c r="CK197" i="26"/>
  <c r="DQ204" i="26"/>
  <c r="DJ204" i="26"/>
  <c r="DI204" i="26"/>
  <c r="DQ208" i="26"/>
  <c r="DJ208" i="26"/>
  <c r="DI208" i="26"/>
  <c r="F212" i="26"/>
  <c r="H212" i="26"/>
  <c r="E212" i="26"/>
  <c r="E145" i="26"/>
  <c r="CK162" i="26"/>
  <c r="AC163" i="26"/>
  <c r="BY163" i="26"/>
  <c r="F164" i="26"/>
  <c r="AC165" i="26"/>
  <c r="BY165" i="26"/>
  <c r="F166" i="26"/>
  <c r="AO168" i="26"/>
  <c r="CK168" i="26"/>
  <c r="BA171" i="26"/>
  <c r="CW171" i="26"/>
  <c r="AO172" i="26"/>
  <c r="CK172" i="26"/>
  <c r="AC173" i="26"/>
  <c r="BY173" i="26"/>
  <c r="DU173" i="26"/>
  <c r="F174" i="26"/>
  <c r="CK176" i="26"/>
  <c r="M177" i="26"/>
  <c r="BY191" i="26"/>
  <c r="CS191" i="26"/>
  <c r="CK191" i="26"/>
  <c r="AW192" i="26"/>
  <c r="AP192" i="26"/>
  <c r="BM192" i="26"/>
  <c r="CG192" i="26"/>
  <c r="BY192" i="26"/>
  <c r="F201" i="26"/>
  <c r="H201" i="26"/>
  <c r="BI201" i="26"/>
  <c r="BB201" i="26"/>
  <c r="BA201" i="26"/>
  <c r="CX201" i="26"/>
  <c r="CW201" i="26"/>
  <c r="AW207" i="26"/>
  <c r="AP207" i="26"/>
  <c r="AO207" i="26"/>
  <c r="CS207" i="26"/>
  <c r="CL207" i="26"/>
  <c r="CK207" i="26"/>
  <c r="DU208" i="26"/>
  <c r="AO211" i="26"/>
  <c r="CK211" i="26"/>
  <c r="DV193" i="26"/>
  <c r="BB195" i="26"/>
  <c r="CX195" i="26"/>
  <c r="BB197" i="26"/>
  <c r="CX197" i="26"/>
  <c r="H199" i="26"/>
  <c r="BB199" i="26"/>
  <c r="CX199" i="26"/>
  <c r="R201" i="26"/>
  <c r="BN201" i="26"/>
  <c r="DJ201" i="26"/>
  <c r="BB203" i="26"/>
  <c r="CX203" i="26"/>
  <c r="E204" i="26"/>
  <c r="BZ204" i="26"/>
  <c r="H205" i="26"/>
  <c r="H206" i="26"/>
  <c r="BB207" i="26"/>
  <c r="E208" i="26"/>
  <c r="AD208" i="26"/>
  <c r="BZ208" i="26"/>
  <c r="DV208" i="26"/>
  <c r="AC210" i="26"/>
  <c r="BA210" i="26"/>
  <c r="BY210" i="26"/>
  <c r="DU210" i="26"/>
  <c r="AP211" i="26"/>
  <c r="CL211" i="26"/>
  <c r="CW193" i="26"/>
  <c r="AC195" i="26"/>
  <c r="BY195" i="26"/>
  <c r="BY197" i="26"/>
  <c r="DU197" i="26"/>
  <c r="AC199" i="26"/>
  <c r="BY199" i="26"/>
  <c r="DU199" i="26"/>
  <c r="AO201" i="26"/>
  <c r="CK201" i="26"/>
  <c r="BY203" i="26"/>
  <c r="DU203" i="26"/>
  <c r="AC207" i="26"/>
  <c r="BY207" i="26"/>
  <c r="DU207" i="26"/>
  <c r="BA208" i="26"/>
  <c r="DV22" i="26"/>
  <c r="CS12" i="26"/>
  <c r="CX11" i="26"/>
  <c r="CW11" i="26"/>
  <c r="DE11" i="26"/>
  <c r="BB12" i="26"/>
  <c r="BA12" i="26"/>
  <c r="BI12" i="26"/>
  <c r="BB11" i="26"/>
  <c r="BA11" i="26"/>
  <c r="BI11" i="26"/>
  <c r="H13" i="26"/>
  <c r="AC22" i="26"/>
  <c r="E22" i="26"/>
  <c r="CX22" i="26"/>
  <c r="CW22" i="26"/>
  <c r="BY22" i="26"/>
  <c r="H23" i="26"/>
  <c r="F23" i="26"/>
  <c r="E23" i="26"/>
  <c r="H12" i="26"/>
  <c r="F12" i="26"/>
  <c r="AK22" i="26"/>
  <c r="F11" i="26"/>
  <c r="M11" i="26"/>
  <c r="CS11" i="26"/>
  <c r="CK12" i="26"/>
  <c r="F13" i="26"/>
  <c r="AD13" i="26"/>
  <c r="CS31" i="26"/>
  <c r="H32" i="26"/>
  <c r="M32" i="26"/>
  <c r="H43" i="26"/>
  <c r="F43" i="26"/>
  <c r="M43" i="26"/>
  <c r="AD43" i="26"/>
  <c r="AC43" i="26"/>
  <c r="BB43" i="26"/>
  <c r="BA43" i="26"/>
  <c r="BI43" i="26"/>
  <c r="BZ43" i="26"/>
  <c r="BY43" i="26"/>
  <c r="CG43" i="26"/>
  <c r="CX43" i="26"/>
  <c r="CW43" i="26"/>
  <c r="DE43" i="26"/>
  <c r="CG31" i="26"/>
  <c r="EC31" i="26"/>
  <c r="AD33" i="26"/>
  <c r="AC33" i="26"/>
  <c r="AK33" i="26"/>
  <c r="BZ33" i="26"/>
  <c r="BY33" i="26"/>
  <c r="CG33" i="26"/>
  <c r="CW33" i="26"/>
  <c r="DV33" i="26"/>
  <c r="DU33" i="26"/>
  <c r="EC33" i="26"/>
  <c r="AD34" i="26"/>
  <c r="AC34" i="26"/>
  <c r="AK34" i="26"/>
  <c r="CG34" i="26"/>
  <c r="CX34" i="26"/>
  <c r="CW34" i="26"/>
  <c r="DE34" i="26"/>
  <c r="DU34" i="26"/>
  <c r="H35" i="26"/>
  <c r="M35" i="26"/>
  <c r="AD35" i="26"/>
  <c r="AC35" i="26"/>
  <c r="AK35" i="26"/>
  <c r="BB35" i="26"/>
  <c r="BI35" i="26"/>
  <c r="BZ35" i="26"/>
  <c r="BY35" i="26"/>
  <c r="CG35" i="26"/>
  <c r="DE35" i="26"/>
  <c r="DV35" i="26"/>
  <c r="DU35" i="26"/>
  <c r="EC35" i="26"/>
  <c r="H36" i="26"/>
  <c r="M36" i="26"/>
  <c r="AC36" i="26"/>
  <c r="BB36" i="26"/>
  <c r="BI36" i="26"/>
  <c r="CX36" i="26"/>
  <c r="CW36" i="26"/>
  <c r="AD38" i="26"/>
  <c r="AC38" i="26"/>
  <c r="AK38" i="26"/>
  <c r="BZ38" i="26"/>
  <c r="BY38" i="26"/>
  <c r="CG38" i="26"/>
  <c r="CW38" i="26"/>
  <c r="DE38" i="26"/>
  <c r="DV38" i="26"/>
  <c r="DU38" i="26"/>
  <c r="EC38" i="26"/>
  <c r="H40" i="26"/>
  <c r="M40" i="26"/>
  <c r="DE40" i="26"/>
  <c r="AD41" i="26"/>
  <c r="AC41" i="26"/>
  <c r="AK41" i="26"/>
  <c r="BA41" i="26"/>
  <c r="BZ41" i="26"/>
  <c r="BY41" i="26"/>
  <c r="CG41" i="26"/>
  <c r="DV41" i="26"/>
  <c r="DU41" i="26"/>
  <c r="EC41" i="26"/>
  <c r="AD42" i="26"/>
  <c r="AC42" i="26"/>
  <c r="BI42" i="26"/>
  <c r="BZ42" i="26"/>
  <c r="BY42" i="26"/>
  <c r="CG42" i="26"/>
  <c r="DV42" i="26"/>
  <c r="BB13" i="26"/>
  <c r="BA13" i="26"/>
  <c r="AC14" i="26"/>
  <c r="AK14" i="26"/>
  <c r="CX14" i="26"/>
  <c r="DE14" i="26"/>
  <c r="BB15" i="26"/>
  <c r="BA15" i="26"/>
  <c r="CX15" i="26"/>
  <c r="CW15" i="26"/>
  <c r="DE15" i="26"/>
  <c r="H17" i="26"/>
  <c r="H18" i="26"/>
  <c r="H19" i="26"/>
  <c r="M19" i="26"/>
  <c r="AD20" i="26"/>
  <c r="AC20" i="26"/>
  <c r="AK20" i="26"/>
  <c r="BZ20" i="26"/>
  <c r="BY20" i="26"/>
  <c r="AK11" i="26"/>
  <c r="EC11" i="26"/>
  <c r="AK12" i="26"/>
  <c r="CG12" i="26"/>
  <c r="R22" i="26"/>
  <c r="Q22" i="26"/>
  <c r="Y22" i="26"/>
  <c r="DJ22" i="26"/>
  <c r="DI22" i="26"/>
  <c r="DQ22" i="26"/>
  <c r="E32" i="26"/>
  <c r="CL43" i="26"/>
  <c r="CS43" i="26"/>
  <c r="BI13" i="26"/>
  <c r="DE13" i="26"/>
  <c r="M14" i="26"/>
  <c r="BA14" i="26"/>
  <c r="AC15" i="26"/>
  <c r="AK15" i="26"/>
  <c r="BZ15" i="26"/>
  <c r="BY15" i="26"/>
  <c r="CG15" i="26"/>
  <c r="DU15" i="26"/>
  <c r="H20" i="26"/>
  <c r="BB20" i="26"/>
  <c r="BA20" i="26"/>
  <c r="BI20" i="26"/>
  <c r="DU20" i="26"/>
  <c r="EC20" i="26"/>
  <c r="M21" i="26"/>
  <c r="R25" i="26"/>
  <c r="Q25" i="26"/>
  <c r="Y25" i="26"/>
  <c r="BU25" i="26"/>
  <c r="DJ25" i="26"/>
  <c r="DI25" i="26"/>
  <c r="EC12" i="26"/>
  <c r="AP22" i="26"/>
  <c r="AO22" i="26"/>
  <c r="BN22" i="26"/>
  <c r="BM22" i="26"/>
  <c r="CL22" i="26"/>
  <c r="CK22" i="26"/>
  <c r="CS22" i="26"/>
  <c r="BU11" i="26"/>
  <c r="DQ11" i="26"/>
  <c r="AP13" i="26"/>
  <c r="CL13" i="26"/>
  <c r="CK13" i="26"/>
  <c r="CS13" i="26"/>
  <c r="DQ13" i="26"/>
  <c r="R14" i="26"/>
  <c r="BN14" i="26"/>
  <c r="BM14" i="26"/>
  <c r="BU14" i="26"/>
  <c r="CK14" i="26"/>
  <c r="CS14" i="26"/>
  <c r="DI14" i="26"/>
  <c r="DQ14" i="26"/>
  <c r="R15" i="26"/>
  <c r="Q15" i="26"/>
  <c r="Y15" i="26"/>
  <c r="AP15" i="26"/>
  <c r="AO15" i="26"/>
  <c r="AW15" i="26"/>
  <c r="BM15" i="26"/>
  <c r="BU15" i="26"/>
  <c r="CL15" i="26"/>
  <c r="CK15" i="26"/>
  <c r="CS15" i="26"/>
  <c r="DJ15" i="26"/>
  <c r="DQ15" i="26"/>
  <c r="E17" i="26"/>
  <c r="E18" i="26"/>
  <c r="E19" i="26"/>
  <c r="R20" i="26"/>
  <c r="Q20" i="26"/>
  <c r="Y20" i="26"/>
  <c r="AP20" i="26"/>
  <c r="AO20" i="26"/>
  <c r="BN20" i="26"/>
  <c r="BM20" i="26"/>
  <c r="BU20" i="26"/>
  <c r="CL20" i="26"/>
  <c r="CK20" i="26"/>
  <c r="CS20" i="26"/>
  <c r="DJ20" i="26"/>
  <c r="DI20" i="26"/>
  <c r="DQ20" i="26"/>
  <c r="E21" i="26"/>
  <c r="H24" i="26"/>
  <c r="M24" i="26"/>
  <c r="H25" i="26"/>
  <c r="M25" i="26"/>
  <c r="AD25" i="26"/>
  <c r="AC25" i="26"/>
  <c r="AK25" i="26"/>
  <c r="BB25" i="26"/>
  <c r="BA25" i="26"/>
  <c r="BI25" i="26"/>
  <c r="BY25" i="26"/>
  <c r="CX25" i="26"/>
  <c r="CW25" i="26"/>
  <c r="DE25" i="26"/>
  <c r="EC25" i="26"/>
  <c r="BI31" i="26"/>
  <c r="CL31" i="26"/>
  <c r="DE31" i="26"/>
  <c r="F32" i="26"/>
  <c r="E33" i="26"/>
  <c r="R33" i="26"/>
  <c r="Q33" i="26"/>
  <c r="BN33" i="26"/>
  <c r="BM33" i="26"/>
  <c r="DQ33" i="26"/>
  <c r="R34" i="26"/>
  <c r="Q34" i="26"/>
  <c r="Y34" i="26"/>
  <c r="AP34" i="26"/>
  <c r="AO34" i="26"/>
  <c r="BN34" i="26"/>
  <c r="BM34" i="26"/>
  <c r="BU34" i="26"/>
  <c r="CL34" i="26"/>
  <c r="CK34" i="26"/>
  <c r="CS34" i="26"/>
  <c r="DJ34" i="26"/>
  <c r="DI34" i="26"/>
  <c r="DQ34" i="26"/>
  <c r="E35" i="26"/>
  <c r="AP35" i="26"/>
  <c r="AO35" i="26"/>
  <c r="AW35" i="26"/>
  <c r="BN35" i="26"/>
  <c r="BU35" i="26"/>
  <c r="DJ35" i="26"/>
  <c r="DI35" i="26"/>
  <c r="DQ35" i="26"/>
  <c r="E36" i="26"/>
  <c r="R36" i="26"/>
  <c r="Q36" i="26"/>
  <c r="AP36" i="26"/>
  <c r="AW36" i="26"/>
  <c r="CL36" i="26"/>
  <c r="CK36" i="26"/>
  <c r="DI36" i="26"/>
  <c r="DQ36" i="26"/>
  <c r="R38" i="26"/>
  <c r="Y38" i="26"/>
  <c r="AP38" i="26"/>
  <c r="BM38" i="26"/>
  <c r="BU38" i="26"/>
  <c r="CL38" i="26"/>
  <c r="CS38" i="26"/>
  <c r="DJ38" i="26"/>
  <c r="DI38" i="26"/>
  <c r="DQ38" i="26"/>
  <c r="E40" i="26"/>
  <c r="R40" i="26"/>
  <c r="Q40" i="26"/>
  <c r="Y40" i="26"/>
  <c r="AP40" i="26"/>
  <c r="AO40" i="26"/>
  <c r="BN40" i="26"/>
  <c r="BM40" i="26"/>
  <c r="BU40" i="26"/>
  <c r="CK40" i="26"/>
  <c r="CS40" i="26"/>
  <c r="DJ40" i="26"/>
  <c r="DI40" i="26"/>
  <c r="DQ40" i="26"/>
  <c r="BU41" i="26"/>
  <c r="DJ41" i="26"/>
  <c r="DQ41" i="26"/>
  <c r="R42" i="26"/>
  <c r="Y42" i="26"/>
  <c r="AP42" i="26"/>
  <c r="AO42" i="26"/>
  <c r="AW42" i="26"/>
  <c r="CL42" i="26"/>
  <c r="CK42" i="26"/>
  <c r="CS42" i="26"/>
  <c r="E43" i="26"/>
  <c r="M44" i="26"/>
  <c r="F59" i="26"/>
  <c r="M59" i="26"/>
  <c r="F60" i="26"/>
  <c r="F61" i="26"/>
  <c r="M61" i="26"/>
  <c r="BI62" i="26"/>
  <c r="AK67" i="26"/>
  <c r="CG67" i="26"/>
  <c r="EC67" i="26"/>
  <c r="Y68" i="26"/>
  <c r="BU68" i="26"/>
  <c r="DQ68" i="26"/>
  <c r="AK71" i="26"/>
  <c r="CG71" i="26"/>
  <c r="EC71" i="26"/>
  <c r="Y72" i="26"/>
  <c r="F73" i="26"/>
  <c r="M73" i="26"/>
  <c r="AK75" i="26"/>
  <c r="EC75" i="26"/>
  <c r="AW78" i="26"/>
  <c r="CS78" i="26"/>
  <c r="F81" i="26"/>
  <c r="M81" i="26"/>
  <c r="H92" i="26"/>
  <c r="M92" i="26"/>
  <c r="Y98" i="26"/>
  <c r="AP98" i="26"/>
  <c r="AO98" i="26"/>
  <c r="BN98" i="26"/>
  <c r="BM98" i="26"/>
  <c r="BU98" i="26"/>
  <c r="DJ98" i="26"/>
  <c r="DI98" i="26"/>
  <c r="DQ98" i="26"/>
  <c r="H100" i="26"/>
  <c r="F100" i="26"/>
  <c r="M100" i="26"/>
  <c r="AD100" i="26"/>
  <c r="AC100" i="26"/>
  <c r="BB100" i="26"/>
  <c r="BA100" i="26"/>
  <c r="BI100" i="26"/>
  <c r="BZ100" i="26"/>
  <c r="BY100" i="26"/>
  <c r="CG100" i="26"/>
  <c r="CX100" i="26"/>
  <c r="CW100" i="26"/>
  <c r="DE100" i="26"/>
  <c r="DU100" i="26"/>
  <c r="EC100" i="26"/>
  <c r="M27" i="26"/>
  <c r="M28" i="26"/>
  <c r="M29" i="26"/>
  <c r="M45" i="26"/>
  <c r="M48" i="26"/>
  <c r="M50" i="26"/>
  <c r="M51" i="26"/>
  <c r="M52" i="26"/>
  <c r="M53" i="26"/>
  <c r="M54" i="26"/>
  <c r="M55" i="26"/>
  <c r="M56" i="26"/>
  <c r="BU58" i="26"/>
  <c r="DQ58" i="26"/>
  <c r="AW62" i="26"/>
  <c r="Y67" i="26"/>
  <c r="BU67" i="26"/>
  <c r="DQ67" i="26"/>
  <c r="DE68" i="26"/>
  <c r="F70" i="26"/>
  <c r="M70" i="26"/>
  <c r="BB71" i="26"/>
  <c r="CX71" i="26"/>
  <c r="DQ71" i="26"/>
  <c r="F72" i="26"/>
  <c r="AP72" i="26"/>
  <c r="BI72" i="26"/>
  <c r="CL72" i="26"/>
  <c r="F74" i="26"/>
  <c r="M74" i="26"/>
  <c r="Y75" i="26"/>
  <c r="BB75" i="26"/>
  <c r="BU75" i="26"/>
  <c r="CX75" i="26"/>
  <c r="DQ75" i="26"/>
  <c r="E78" i="26"/>
  <c r="R78" i="26"/>
  <c r="AK78" i="26"/>
  <c r="BN78" i="26"/>
  <c r="CG78" i="26"/>
  <c r="E80" i="26"/>
  <c r="E86" i="26"/>
  <c r="R86" i="26"/>
  <c r="Q86" i="26"/>
  <c r="Y86" i="26"/>
  <c r="AP86" i="26"/>
  <c r="AO86" i="26"/>
  <c r="AW86" i="26"/>
  <c r="BN86" i="26"/>
  <c r="BM86" i="26"/>
  <c r="BU86" i="26"/>
  <c r="CK86" i="26"/>
  <c r="CS86" i="26"/>
  <c r="DJ86" i="26"/>
  <c r="DI86" i="26"/>
  <c r="DQ86" i="26"/>
  <c r="E87" i="26"/>
  <c r="E88" i="26"/>
  <c r="Q88" i="26"/>
  <c r="AP88" i="26"/>
  <c r="AO88" i="26"/>
  <c r="AW88" i="26"/>
  <c r="BN88" i="26"/>
  <c r="CL88" i="26"/>
  <c r="CK88" i="26"/>
  <c r="CS88" i="26"/>
  <c r="DI88" i="26"/>
  <c r="DQ88" i="26"/>
  <c r="E89" i="26"/>
  <c r="E90" i="26"/>
  <c r="Q90" i="26"/>
  <c r="AO90" i="26"/>
  <c r="AW90" i="26"/>
  <c r="CL90" i="26"/>
  <c r="CK90" i="26"/>
  <c r="CS90" i="26"/>
  <c r="DJ90" i="26"/>
  <c r="DI90" i="26"/>
  <c r="DQ90" i="26"/>
  <c r="R91" i="26"/>
  <c r="Q91" i="26"/>
  <c r="Y91" i="26"/>
  <c r="AP91" i="26"/>
  <c r="AO91" i="26"/>
  <c r="AW91" i="26"/>
  <c r="BN91" i="26"/>
  <c r="BM91" i="26"/>
  <c r="BU91" i="26"/>
  <c r="CL91" i="26"/>
  <c r="CK91" i="26"/>
  <c r="CS91" i="26"/>
  <c r="DJ91" i="26"/>
  <c r="DI91" i="26"/>
  <c r="DQ91" i="26"/>
  <c r="H93" i="26"/>
  <c r="M93" i="26"/>
  <c r="E95" i="26"/>
  <c r="H99" i="26"/>
  <c r="F99" i="26"/>
  <c r="M99" i="26"/>
  <c r="AD99" i="26"/>
  <c r="AC99" i="26"/>
  <c r="AK99" i="26"/>
  <c r="BB99" i="26"/>
  <c r="BA99" i="26"/>
  <c r="BI99" i="26"/>
  <c r="BZ99" i="26"/>
  <c r="BY99" i="26"/>
  <c r="CG99" i="26"/>
  <c r="CX99" i="26"/>
  <c r="CW99" i="26"/>
  <c r="DE99" i="26"/>
  <c r="DV99" i="26"/>
  <c r="DU99" i="26"/>
  <c r="EC99" i="26"/>
  <c r="H105" i="26"/>
  <c r="F105" i="26"/>
  <c r="M105" i="26"/>
  <c r="M58" i="26"/>
  <c r="DE58" i="26"/>
  <c r="E59" i="26"/>
  <c r="E60" i="26"/>
  <c r="E61" i="26"/>
  <c r="E62" i="26"/>
  <c r="R62" i="26"/>
  <c r="AK62" i="26"/>
  <c r="CG62" i="26"/>
  <c r="DJ62" i="26"/>
  <c r="EC62" i="26"/>
  <c r="F64" i="26"/>
  <c r="M64" i="26"/>
  <c r="F65" i="26"/>
  <c r="M65" i="26"/>
  <c r="F66" i="26"/>
  <c r="M66" i="26"/>
  <c r="F67" i="26"/>
  <c r="M67" i="26"/>
  <c r="AP67" i="26"/>
  <c r="BI67" i="26"/>
  <c r="CL67" i="26"/>
  <c r="DE67" i="26"/>
  <c r="AW68" i="26"/>
  <c r="BZ68" i="26"/>
  <c r="DV68" i="26"/>
  <c r="F71" i="26"/>
  <c r="M71" i="26"/>
  <c r="AP71" i="26"/>
  <c r="BI71" i="26"/>
  <c r="CL71" i="26"/>
  <c r="DE71" i="26"/>
  <c r="AD72" i="26"/>
  <c r="AW72" i="26"/>
  <c r="BZ72" i="26"/>
  <c r="CS72" i="26"/>
  <c r="DV72" i="26"/>
  <c r="E73" i="26"/>
  <c r="F75" i="26"/>
  <c r="AP75" i="26"/>
  <c r="BI75" i="26"/>
  <c r="CL75" i="26"/>
  <c r="DE75" i="26"/>
  <c r="F77" i="26"/>
  <c r="M77" i="26"/>
  <c r="Y78" i="26"/>
  <c r="BB78" i="26"/>
  <c r="BU78" i="26"/>
  <c r="CX78" i="26"/>
  <c r="F79" i="26"/>
  <c r="E81" i="26"/>
  <c r="M82" i="26"/>
  <c r="E92" i="26"/>
  <c r="M94" i="26"/>
  <c r="H98" i="26"/>
  <c r="F98" i="26"/>
  <c r="M98" i="26"/>
  <c r="AD98" i="26"/>
  <c r="AC98" i="26"/>
  <c r="AK98" i="26"/>
  <c r="BB98" i="26"/>
  <c r="BA98" i="26"/>
  <c r="BI98" i="26"/>
  <c r="BZ98" i="26"/>
  <c r="BY98" i="26"/>
  <c r="CG98" i="26"/>
  <c r="CX98" i="26"/>
  <c r="CW98" i="26"/>
  <c r="DE98" i="26"/>
  <c r="DV98" i="26"/>
  <c r="DU98" i="26"/>
  <c r="EC98" i="26"/>
  <c r="R100" i="26"/>
  <c r="Q100" i="26"/>
  <c r="Y100" i="26"/>
  <c r="AP100" i="26"/>
  <c r="AO100" i="26"/>
  <c r="AW100" i="26"/>
  <c r="BN100" i="26"/>
  <c r="BM100" i="26"/>
  <c r="BU100" i="26"/>
  <c r="CL100" i="26"/>
  <c r="CK100" i="26"/>
  <c r="CS100" i="26"/>
  <c r="DJ100" i="26"/>
  <c r="DI100" i="26"/>
  <c r="DQ100" i="26"/>
  <c r="H102" i="26"/>
  <c r="F102" i="26"/>
  <c r="M102" i="26"/>
  <c r="H59" i="26"/>
  <c r="H60" i="26"/>
  <c r="H61" i="26"/>
  <c r="H62" i="26"/>
  <c r="Y62" i="26"/>
  <c r="BB62" i="26"/>
  <c r="DQ62" i="26"/>
  <c r="AD67" i="26"/>
  <c r="AW67" i="26"/>
  <c r="BZ67" i="26"/>
  <c r="CS67" i="26"/>
  <c r="DV67" i="26"/>
  <c r="R68" i="26"/>
  <c r="AK68" i="26"/>
  <c r="BN68" i="26"/>
  <c r="CG68" i="26"/>
  <c r="DJ68" i="26"/>
  <c r="EC68" i="26"/>
  <c r="AD71" i="26"/>
  <c r="AW71" i="26"/>
  <c r="BZ71" i="26"/>
  <c r="DV71" i="26"/>
  <c r="R72" i="26"/>
  <c r="AK72" i="26"/>
  <c r="CG72" i="26"/>
  <c r="DJ72" i="26"/>
  <c r="EC72" i="26"/>
  <c r="H73" i="26"/>
  <c r="AD75" i="26"/>
  <c r="AW75" i="26"/>
  <c r="BZ75" i="26"/>
  <c r="CS75" i="26"/>
  <c r="DV75" i="26"/>
  <c r="F78" i="26"/>
  <c r="M78" i="26"/>
  <c r="AP78" i="26"/>
  <c r="BI78" i="26"/>
  <c r="CL78" i="26"/>
  <c r="DE78" i="26"/>
  <c r="F80" i="26"/>
  <c r="M80" i="26"/>
  <c r="H81" i="26"/>
  <c r="H86" i="26"/>
  <c r="M86" i="26"/>
  <c r="BB86" i="26"/>
  <c r="BA86" i="26"/>
  <c r="BI86" i="26"/>
  <c r="BZ86" i="26"/>
  <c r="CG86" i="26"/>
  <c r="CX86" i="26"/>
  <c r="CW86" i="26"/>
  <c r="DE86" i="26"/>
  <c r="M87" i="26"/>
  <c r="H88" i="26"/>
  <c r="M88" i="26"/>
  <c r="AD88" i="26"/>
  <c r="AC88" i="26"/>
  <c r="AK88" i="26"/>
  <c r="BB88" i="26"/>
  <c r="BA88" i="26"/>
  <c r="BI88" i="26"/>
  <c r="BZ88" i="26"/>
  <c r="BY88" i="26"/>
  <c r="CG88" i="26"/>
  <c r="CX88" i="26"/>
  <c r="CW88" i="26"/>
  <c r="DE88" i="26"/>
  <c r="DV88" i="26"/>
  <c r="DU88" i="26"/>
  <c r="EC88" i="26"/>
  <c r="H89" i="26"/>
  <c r="H90" i="26"/>
  <c r="M90" i="26"/>
  <c r="AD90" i="26"/>
  <c r="AC90" i="26"/>
  <c r="AK90" i="26"/>
  <c r="BB90" i="26"/>
  <c r="BA90" i="26"/>
  <c r="BI90" i="26"/>
  <c r="BZ90" i="26"/>
  <c r="BY90" i="26"/>
  <c r="CG90" i="26"/>
  <c r="CX90" i="26"/>
  <c r="CW90" i="26"/>
  <c r="DE90" i="26"/>
  <c r="DV90" i="26"/>
  <c r="DU90" i="26"/>
  <c r="EC90" i="26"/>
  <c r="H91" i="26"/>
  <c r="M91" i="26"/>
  <c r="AC91" i="26"/>
  <c r="BB91" i="26"/>
  <c r="BA91" i="26"/>
  <c r="BI91" i="26"/>
  <c r="BZ91" i="26"/>
  <c r="CX91" i="26"/>
  <c r="CW91" i="26"/>
  <c r="DE91" i="26"/>
  <c r="DU91" i="26"/>
  <c r="EC91" i="26"/>
  <c r="F92" i="26"/>
  <c r="F95" i="26"/>
  <c r="M95" i="26"/>
  <c r="R99" i="26"/>
  <c r="Q99" i="26"/>
  <c r="AP99" i="26"/>
  <c r="AO99" i="26"/>
  <c r="AW99" i="26"/>
  <c r="BN99" i="26"/>
  <c r="BM99" i="26"/>
  <c r="BU99" i="26"/>
  <c r="CL99" i="26"/>
  <c r="CK99" i="26"/>
  <c r="CS99" i="26"/>
  <c r="DJ99" i="26"/>
  <c r="DI99" i="26"/>
  <c r="E100" i="26"/>
  <c r="H101" i="26"/>
  <c r="F101" i="26"/>
  <c r="M101" i="26"/>
  <c r="M97" i="26"/>
  <c r="M128" i="26"/>
  <c r="F129" i="26"/>
  <c r="F130" i="26"/>
  <c r="E133" i="26"/>
  <c r="AW133" i="26"/>
  <c r="CS133" i="26"/>
  <c r="DQ137" i="26"/>
  <c r="AW138" i="26"/>
  <c r="BM138" i="26"/>
  <c r="BN138" i="26"/>
  <c r="BU138" i="26"/>
  <c r="CK138" i="26"/>
  <c r="CL138" i="26"/>
  <c r="CS138" i="26"/>
  <c r="DI138" i="26"/>
  <c r="DJ138" i="26"/>
  <c r="DQ138" i="26"/>
  <c r="Q139" i="26"/>
  <c r="R139" i="26"/>
  <c r="Y139" i="26"/>
  <c r="AP139" i="26"/>
  <c r="BM139" i="26"/>
  <c r="BN139" i="26"/>
  <c r="BU139" i="26"/>
  <c r="CK139" i="26"/>
  <c r="CL139" i="26"/>
  <c r="CS139" i="26"/>
  <c r="DI139" i="26"/>
  <c r="DJ139" i="26"/>
  <c r="DQ139" i="26"/>
  <c r="AO141" i="26"/>
  <c r="AP141" i="26"/>
  <c r="AW141" i="26"/>
  <c r="CK142" i="26"/>
  <c r="CL142" i="26"/>
  <c r="CS142" i="26"/>
  <c r="Q144" i="26"/>
  <c r="R144" i="26"/>
  <c r="H148" i="26"/>
  <c r="F148" i="26"/>
  <c r="E148" i="26"/>
  <c r="M148" i="26"/>
  <c r="R150" i="26"/>
  <c r="Q150" i="26"/>
  <c r="Y150" i="26"/>
  <c r="DJ150" i="26"/>
  <c r="DI150" i="26"/>
  <c r="DQ150" i="26"/>
  <c r="CL152" i="26"/>
  <c r="CK152" i="26"/>
  <c r="CS152" i="26"/>
  <c r="M103" i="26"/>
  <c r="M107" i="26"/>
  <c r="M109" i="26"/>
  <c r="M110" i="26"/>
  <c r="M111" i="26"/>
  <c r="M113" i="26"/>
  <c r="M114" i="26"/>
  <c r="M115" i="26"/>
  <c r="M116" i="26"/>
  <c r="M117" i="26"/>
  <c r="M118" i="26"/>
  <c r="M119" i="26"/>
  <c r="M120" i="26"/>
  <c r="M121" i="26"/>
  <c r="M122" i="26"/>
  <c r="M123" i="26"/>
  <c r="M125" i="26"/>
  <c r="M126" i="26"/>
  <c r="M127" i="26"/>
  <c r="F128" i="26"/>
  <c r="Q130" i="26"/>
  <c r="AC130" i="26"/>
  <c r="AO130" i="26"/>
  <c r="BA130" i="26"/>
  <c r="BM130" i="26"/>
  <c r="CK130" i="26"/>
  <c r="CW130" i="26"/>
  <c r="DI130" i="26"/>
  <c r="DU130" i="26"/>
  <c r="M132" i="26"/>
  <c r="AK133" i="26"/>
  <c r="CG133" i="26"/>
  <c r="EC133" i="26"/>
  <c r="H135" i="26"/>
  <c r="F135" i="26"/>
  <c r="M135" i="26"/>
  <c r="F136" i="26"/>
  <c r="H136" i="26"/>
  <c r="F137" i="26"/>
  <c r="H137" i="26"/>
  <c r="M137" i="26"/>
  <c r="BI137" i="26"/>
  <c r="DE137" i="26"/>
  <c r="AK138" i="26"/>
  <c r="AO142" i="26"/>
  <c r="AP142" i="26"/>
  <c r="AW142" i="26"/>
  <c r="DI145" i="26"/>
  <c r="DJ145" i="26"/>
  <c r="CL150" i="26"/>
  <c r="CK150" i="26"/>
  <c r="CS150" i="26"/>
  <c r="BN152" i="26"/>
  <c r="BM152" i="26"/>
  <c r="BU152" i="26"/>
  <c r="H159" i="26"/>
  <c r="F159" i="26"/>
  <c r="E159" i="26"/>
  <c r="M159" i="26"/>
  <c r="H129" i="26"/>
  <c r="H130" i="26"/>
  <c r="R130" i="26"/>
  <c r="AD130" i="26"/>
  <c r="AP130" i="26"/>
  <c r="BB130" i="26"/>
  <c r="BN130" i="26"/>
  <c r="BZ130" i="26"/>
  <c r="CL130" i="26"/>
  <c r="CX130" i="26"/>
  <c r="DV130" i="26"/>
  <c r="E132" i="26"/>
  <c r="Y133" i="26"/>
  <c r="BA133" i="26"/>
  <c r="BU133" i="26"/>
  <c r="CW133" i="26"/>
  <c r="AC137" i="26"/>
  <c r="AW137" i="26"/>
  <c r="CS137" i="26"/>
  <c r="DU137" i="26"/>
  <c r="Y138" i="26"/>
  <c r="CS140" i="26"/>
  <c r="DI144" i="26"/>
  <c r="DJ144" i="26"/>
  <c r="DQ144" i="26"/>
  <c r="BM145" i="26"/>
  <c r="BN145" i="26"/>
  <c r="BU145" i="26"/>
  <c r="F146" i="26"/>
  <c r="H146" i="26"/>
  <c r="E146" i="26"/>
  <c r="M146" i="26"/>
  <c r="BN150" i="26"/>
  <c r="BM150" i="26"/>
  <c r="BU150" i="26"/>
  <c r="AP152" i="26"/>
  <c r="AO152" i="26"/>
  <c r="AW152" i="26"/>
  <c r="M133" i="26"/>
  <c r="DE133" i="26"/>
  <c r="AK137" i="26"/>
  <c r="DI137" i="26"/>
  <c r="EC137" i="26"/>
  <c r="F138" i="26"/>
  <c r="H138" i="26"/>
  <c r="M138" i="26"/>
  <c r="AO138" i="26"/>
  <c r="AO140" i="26"/>
  <c r="AP140" i="26"/>
  <c r="AW140" i="26"/>
  <c r="BM144" i="26"/>
  <c r="BN144" i="26"/>
  <c r="BU144" i="26"/>
  <c r="Q145" i="26"/>
  <c r="R145" i="26"/>
  <c r="Y145" i="26"/>
  <c r="AP150" i="26"/>
  <c r="AO150" i="26"/>
  <c r="AW150" i="26"/>
  <c r="R152" i="26"/>
  <c r="Q152" i="26"/>
  <c r="Y152" i="26"/>
  <c r="DJ152" i="26"/>
  <c r="DI152" i="26"/>
  <c r="DQ152" i="26"/>
  <c r="Y140" i="26"/>
  <c r="BU140" i="26"/>
  <c r="DQ140" i="26"/>
  <c r="Y141" i="26"/>
  <c r="BU141" i="26"/>
  <c r="DQ141" i="26"/>
  <c r="Y142" i="26"/>
  <c r="BU142" i="26"/>
  <c r="DQ142" i="26"/>
  <c r="AW144" i="26"/>
  <c r="CS144" i="26"/>
  <c r="AW145" i="26"/>
  <c r="CS145" i="26"/>
  <c r="H150" i="26"/>
  <c r="M150" i="26"/>
  <c r="AD150" i="26"/>
  <c r="AC150" i="26"/>
  <c r="AK150" i="26"/>
  <c r="BB150" i="26"/>
  <c r="BA150" i="26"/>
  <c r="BI150" i="26"/>
  <c r="BZ150" i="26"/>
  <c r="BY150" i="26"/>
  <c r="CG150" i="26"/>
  <c r="CX150" i="26"/>
  <c r="CW150" i="26"/>
  <c r="DE150" i="26"/>
  <c r="DV150" i="26"/>
  <c r="DU150" i="26"/>
  <c r="EC150" i="26"/>
  <c r="H151" i="26"/>
  <c r="M151" i="26"/>
  <c r="H152" i="26"/>
  <c r="M152" i="26"/>
  <c r="AD152" i="26"/>
  <c r="AC152" i="26"/>
  <c r="AK152" i="26"/>
  <c r="BB152" i="26"/>
  <c r="BA152" i="26"/>
  <c r="BI152" i="26"/>
  <c r="BY152" i="26"/>
  <c r="CG152" i="26"/>
  <c r="CX152" i="26"/>
  <c r="CW152" i="26"/>
  <c r="DE152" i="26"/>
  <c r="DV152" i="26"/>
  <c r="DU152" i="26"/>
  <c r="EC152" i="26"/>
  <c r="H157" i="26"/>
  <c r="F157" i="26"/>
  <c r="M157" i="26"/>
  <c r="BI138" i="26"/>
  <c r="DE138" i="26"/>
  <c r="M139" i="26"/>
  <c r="BI139" i="26"/>
  <c r="DE139" i="26"/>
  <c r="M140" i="26"/>
  <c r="BI140" i="26"/>
  <c r="DE140" i="26"/>
  <c r="M141" i="26"/>
  <c r="BI141" i="26"/>
  <c r="DE141" i="26"/>
  <c r="M142" i="26"/>
  <c r="BI142" i="26"/>
  <c r="DE142" i="26"/>
  <c r="AK144" i="26"/>
  <c r="CG144" i="26"/>
  <c r="EC144" i="26"/>
  <c r="AK145" i="26"/>
  <c r="CG145" i="26"/>
  <c r="EC145" i="26"/>
  <c r="F149" i="26"/>
  <c r="M149" i="26"/>
  <c r="R158" i="26"/>
  <c r="Q158" i="26"/>
  <c r="Y158" i="26"/>
  <c r="AP158" i="26"/>
  <c r="AO158" i="26"/>
  <c r="AW158" i="26"/>
  <c r="BN158" i="26"/>
  <c r="BM158" i="26"/>
  <c r="BU158" i="26"/>
  <c r="CL158" i="26"/>
  <c r="CK158" i="26"/>
  <c r="CS158" i="26"/>
  <c r="DJ158" i="26"/>
  <c r="DI158" i="26"/>
  <c r="DQ158" i="26"/>
  <c r="H160" i="26"/>
  <c r="F160" i="26"/>
  <c r="AD160" i="26"/>
  <c r="AC160" i="26"/>
  <c r="AK160" i="26"/>
  <c r="BB160" i="26"/>
  <c r="BA160" i="26"/>
  <c r="BI160" i="26"/>
  <c r="BZ160" i="26"/>
  <c r="BY160" i="26"/>
  <c r="CG160" i="26"/>
  <c r="CG138" i="26"/>
  <c r="F139" i="26"/>
  <c r="AK139" i="26"/>
  <c r="F140" i="26"/>
  <c r="R140" i="26"/>
  <c r="AK140" i="26"/>
  <c r="BN140" i="26"/>
  <c r="CG140" i="26"/>
  <c r="DJ140" i="26"/>
  <c r="EC140" i="26"/>
  <c r="F141" i="26"/>
  <c r="R141" i="26"/>
  <c r="AK141" i="26"/>
  <c r="BN141" i="26"/>
  <c r="CG141" i="26"/>
  <c r="DJ141" i="26"/>
  <c r="EC141" i="26"/>
  <c r="F142" i="26"/>
  <c r="R142" i="26"/>
  <c r="AK142" i="26"/>
  <c r="BN142" i="26"/>
  <c r="CG142" i="26"/>
  <c r="DJ142" i="26"/>
  <c r="EC142" i="26"/>
  <c r="M144" i="26"/>
  <c r="AP144" i="26"/>
  <c r="BI144" i="26"/>
  <c r="CL144" i="26"/>
  <c r="DE144" i="26"/>
  <c r="M145" i="26"/>
  <c r="AP145" i="26"/>
  <c r="CL145" i="26"/>
  <c r="DE145" i="26"/>
  <c r="E149" i="26"/>
  <c r="F150" i="26"/>
  <c r="F151" i="26"/>
  <c r="F152" i="26"/>
  <c r="H153" i="26"/>
  <c r="F153" i="26"/>
  <c r="M153" i="26"/>
  <c r="E157" i="26"/>
  <c r="F158" i="26"/>
  <c r="M158" i="26"/>
  <c r="AD158" i="26"/>
  <c r="AC158" i="26"/>
  <c r="AK158" i="26"/>
  <c r="BB158" i="26"/>
  <c r="BA158" i="26"/>
  <c r="BI158" i="26"/>
  <c r="BZ158" i="26"/>
  <c r="BY158" i="26"/>
  <c r="CG158" i="26"/>
  <c r="CW158" i="26"/>
  <c r="DV158" i="26"/>
  <c r="DU158" i="26"/>
  <c r="EC158" i="26"/>
  <c r="R160" i="26"/>
  <c r="Q160" i="26"/>
  <c r="Y160" i="26"/>
  <c r="AP160" i="26"/>
  <c r="AO160" i="26"/>
  <c r="AW160" i="26"/>
  <c r="BN160" i="26"/>
  <c r="BM160" i="26"/>
  <c r="BU160" i="26"/>
  <c r="F161" i="26"/>
  <c r="F162" i="26"/>
  <c r="M154" i="26"/>
  <c r="M155" i="26"/>
  <c r="M156" i="26"/>
  <c r="CK160" i="26"/>
  <c r="CW160" i="26"/>
  <c r="DI160" i="26"/>
  <c r="DU160" i="26"/>
  <c r="Q162" i="26"/>
  <c r="AC162" i="26"/>
  <c r="AO162" i="26"/>
  <c r="BM162" i="26"/>
  <c r="CL160" i="26"/>
  <c r="CX160" i="26"/>
  <c r="DJ160" i="26"/>
  <c r="DV160" i="26"/>
  <c r="H161" i="26"/>
  <c r="H162" i="26"/>
  <c r="R162" i="26"/>
  <c r="AD162" i="26"/>
  <c r="AP162" i="26"/>
  <c r="BB162" i="26"/>
  <c r="BN162" i="26"/>
  <c r="F183" i="26"/>
  <c r="F184" i="26"/>
  <c r="F186" i="26"/>
  <c r="F198" i="26"/>
  <c r="H198" i="26"/>
  <c r="M198" i="26"/>
  <c r="AD198" i="26"/>
  <c r="AC198" i="26"/>
  <c r="AK198" i="26"/>
  <c r="BB198" i="26"/>
  <c r="BA198" i="26"/>
  <c r="BI198" i="26"/>
  <c r="BZ198" i="26"/>
  <c r="BY198" i="26"/>
  <c r="CG198" i="26"/>
  <c r="CX198" i="26"/>
  <c r="CW198" i="26"/>
  <c r="DE198" i="26"/>
  <c r="DV198" i="26"/>
  <c r="EC198" i="26"/>
  <c r="H220" i="26"/>
  <c r="F220" i="26"/>
  <c r="E220" i="26"/>
  <c r="M220" i="26"/>
  <c r="H224" i="26"/>
  <c r="F224" i="26"/>
  <c r="E224" i="26"/>
  <c r="M224" i="26"/>
  <c r="Q184" i="26"/>
  <c r="AC184" i="26"/>
  <c r="BA184" i="26"/>
  <c r="BM184" i="26"/>
  <c r="BY184" i="26"/>
  <c r="CW184" i="26"/>
  <c r="DI184" i="26"/>
  <c r="M193" i="26"/>
  <c r="F195" i="26"/>
  <c r="E195" i="26"/>
  <c r="M195" i="26"/>
  <c r="F196" i="26"/>
  <c r="H196" i="26"/>
  <c r="M196" i="26"/>
  <c r="F197" i="26"/>
  <c r="E197" i="26"/>
  <c r="M197" i="26"/>
  <c r="R200" i="26"/>
  <c r="Q200" i="26"/>
  <c r="Y200" i="26"/>
  <c r="AP200" i="26"/>
  <c r="AO200" i="26"/>
  <c r="AW200" i="26"/>
  <c r="BN200" i="26"/>
  <c r="BM200" i="26"/>
  <c r="BU200" i="26"/>
  <c r="CL200" i="26"/>
  <c r="CK200" i="26"/>
  <c r="CS200" i="26"/>
  <c r="DJ200" i="26"/>
  <c r="DI200" i="26"/>
  <c r="DQ200" i="26"/>
  <c r="H216" i="26"/>
  <c r="F216" i="26"/>
  <c r="E216" i="26"/>
  <c r="M216" i="26"/>
  <c r="H183" i="26"/>
  <c r="H184" i="26"/>
  <c r="R184" i="26"/>
  <c r="AD184" i="26"/>
  <c r="BB184" i="26"/>
  <c r="BN184" i="26"/>
  <c r="BZ184" i="26"/>
  <c r="CX184" i="26"/>
  <c r="DJ184" i="26"/>
  <c r="H186" i="26"/>
  <c r="R198" i="26"/>
  <c r="Q198" i="26"/>
  <c r="Y198" i="26"/>
  <c r="AP198" i="26"/>
  <c r="AO198" i="26"/>
  <c r="AW198" i="26"/>
  <c r="BN198" i="26"/>
  <c r="BM198" i="26"/>
  <c r="BU198" i="26"/>
  <c r="CL198" i="26"/>
  <c r="CK198" i="26"/>
  <c r="CS198" i="26"/>
  <c r="DJ198" i="26"/>
  <c r="DI198" i="26"/>
  <c r="DQ198" i="26"/>
  <c r="E198" i="26"/>
  <c r="F200" i="26"/>
  <c r="H200" i="26"/>
  <c r="M200" i="26"/>
  <c r="AD200" i="26"/>
  <c r="AC200" i="26"/>
  <c r="AK200" i="26"/>
  <c r="BB200" i="26"/>
  <c r="BA200" i="26"/>
  <c r="BI200" i="26"/>
  <c r="BZ200" i="26"/>
  <c r="BY200" i="26"/>
  <c r="CG200" i="26"/>
  <c r="CX200" i="26"/>
  <c r="CW200" i="26"/>
  <c r="DE200" i="26"/>
  <c r="DV200" i="26"/>
  <c r="DU200" i="26"/>
  <c r="EC200" i="26"/>
  <c r="M199" i="26"/>
  <c r="M201" i="26"/>
  <c r="M203" i="26"/>
  <c r="Q204" i="26"/>
  <c r="AC204" i="26"/>
  <c r="BA204" i="26"/>
  <c r="BM204" i="26"/>
  <c r="H215" i="26"/>
  <c r="F215" i="26"/>
  <c r="M215" i="26"/>
  <c r="H219" i="26"/>
  <c r="F219" i="26"/>
  <c r="M219" i="26"/>
  <c r="H223" i="26"/>
  <c r="F223" i="26"/>
  <c r="M223" i="26"/>
  <c r="E199" i="26"/>
  <c r="E201" i="26"/>
  <c r="H202" i="26"/>
  <c r="E203" i="26"/>
  <c r="H204" i="26"/>
  <c r="R204" i="26"/>
  <c r="AD204" i="26"/>
  <c r="BB204" i="26"/>
  <c r="BN204" i="26"/>
  <c r="H214" i="26"/>
  <c r="F214" i="26"/>
  <c r="M214" i="26"/>
  <c r="H218" i="26"/>
  <c r="F218" i="26"/>
  <c r="M218" i="26"/>
  <c r="H222" i="26"/>
  <c r="M222" i="26"/>
  <c r="M202" i="26"/>
  <c r="M204" i="26"/>
  <c r="H213" i="26"/>
  <c r="F213" i="26"/>
  <c r="M213" i="26"/>
  <c r="H221" i="26"/>
  <c r="F221" i="26"/>
  <c r="M221" i="26"/>
  <c r="R210" i="26"/>
  <c r="AD210" i="26"/>
  <c r="AP210" i="26"/>
  <c r="BB210" i="26"/>
  <c r="BN210" i="26"/>
  <c r="BZ210" i="26"/>
  <c r="CL210" i="26"/>
  <c r="DJ210" i="26"/>
  <c r="DV210" i="26"/>
  <c r="H211" i="26"/>
  <c r="M205" i="26"/>
  <c r="M206" i="26"/>
  <c r="M207" i="26"/>
  <c r="M208" i="26"/>
  <c r="M209" i="26"/>
  <c r="M211" i="26"/>
  <c r="M212" i="26"/>
  <c r="EV180" i="24"/>
  <c r="ET85" i="24"/>
  <c r="EZ162" i="24"/>
  <c r="EZ160" i="24"/>
  <c r="FB212" i="24"/>
  <c r="EZ212" i="24"/>
  <c r="EY212" i="24"/>
  <c r="EX212" i="24"/>
  <c r="EW212" i="24"/>
  <c r="FB39" i="24"/>
  <c r="EZ39" i="24"/>
  <c r="EY39" i="24"/>
  <c r="EX39" i="24"/>
  <c r="EW39" i="24"/>
  <c r="FB82" i="24"/>
  <c r="EZ82" i="24"/>
  <c r="EY82" i="24"/>
  <c r="EX82" i="24"/>
  <c r="EW82" i="24"/>
  <c r="ES82" i="24" s="1"/>
  <c r="FB29" i="24"/>
  <c r="EZ29" i="24"/>
  <c r="EY29" i="24"/>
  <c r="EX29" i="24"/>
  <c r="EW29" i="24"/>
  <c r="EV29" i="24" s="1"/>
  <c r="FB31" i="24"/>
  <c r="EZ31" i="24"/>
  <c r="EY31" i="24"/>
  <c r="EX31" i="24"/>
  <c r="EW31" i="24"/>
  <c r="EV31" i="24" s="1"/>
  <c r="FB43" i="24"/>
  <c r="EZ43" i="24"/>
  <c r="EY43" i="24"/>
  <c r="EX43" i="24"/>
  <c r="EW43" i="24"/>
  <c r="ET43" i="24" s="1"/>
  <c r="FB46" i="24"/>
  <c r="EZ46" i="24"/>
  <c r="EY46" i="24"/>
  <c r="EX46" i="24"/>
  <c r="EW46" i="24"/>
  <c r="FB28" i="24"/>
  <c r="EZ28" i="24"/>
  <c r="EY28" i="24"/>
  <c r="EX28" i="24"/>
  <c r="EW28" i="24"/>
  <c r="ET28" i="24" s="1"/>
  <c r="FB45" i="24"/>
  <c r="EZ45" i="24"/>
  <c r="EY45" i="24"/>
  <c r="EX45" i="24"/>
  <c r="EW45" i="24"/>
  <c r="FA45" i="24" s="1"/>
  <c r="FB48" i="24"/>
  <c r="EZ48" i="24"/>
  <c r="EY48" i="24"/>
  <c r="EX48" i="24"/>
  <c r="EW48" i="24"/>
  <c r="FB47" i="24"/>
  <c r="EZ47" i="24"/>
  <c r="EY47" i="24"/>
  <c r="EX47" i="24"/>
  <c r="EW47" i="24"/>
  <c r="ET47" i="24" s="1"/>
  <c r="FB41" i="24"/>
  <c r="EZ41" i="24"/>
  <c r="EY41" i="24"/>
  <c r="EX41" i="24"/>
  <c r="EW41" i="24"/>
  <c r="ES41" i="24" s="1"/>
  <c r="FB40" i="24"/>
  <c r="EZ40" i="24"/>
  <c r="EY40" i="24"/>
  <c r="EX40" i="24"/>
  <c r="EW40" i="24"/>
  <c r="EV40" i="24" s="1"/>
  <c r="FB38" i="24"/>
  <c r="EZ38" i="24"/>
  <c r="EY38" i="24"/>
  <c r="EX38" i="24"/>
  <c r="EW38" i="24"/>
  <c r="ET38" i="24" s="1"/>
  <c r="FB32" i="24"/>
  <c r="EZ32" i="24"/>
  <c r="EY32" i="24"/>
  <c r="EX32" i="24"/>
  <c r="EW32" i="24"/>
  <c r="FB37" i="24"/>
  <c r="EZ37" i="24"/>
  <c r="EY37" i="24"/>
  <c r="EX37" i="24"/>
  <c r="EW37" i="24"/>
  <c r="ET37" i="24" s="1"/>
  <c r="FB36" i="24"/>
  <c r="EZ36" i="24"/>
  <c r="EY36" i="24"/>
  <c r="EX36" i="24"/>
  <c r="EW36" i="24"/>
  <c r="ET36" i="24" s="1"/>
  <c r="FB33" i="24"/>
  <c r="EZ33" i="24"/>
  <c r="EY33" i="24"/>
  <c r="EX33" i="24"/>
  <c r="EW33" i="24"/>
  <c r="FB35" i="24"/>
  <c r="EZ35" i="24"/>
  <c r="EY35" i="24"/>
  <c r="EX35" i="24"/>
  <c r="EW35" i="24"/>
  <c r="ES35" i="24" s="1"/>
  <c r="FB34" i="24"/>
  <c r="EZ34" i="24"/>
  <c r="EY34" i="24"/>
  <c r="EX34" i="24"/>
  <c r="EW34" i="24"/>
  <c r="FB30" i="24"/>
  <c r="EZ30" i="24"/>
  <c r="EY30" i="24"/>
  <c r="EX30" i="24"/>
  <c r="EW30" i="24"/>
  <c r="ES30" i="24" s="1"/>
  <c r="FB22" i="24"/>
  <c r="EZ22" i="24"/>
  <c r="EY22" i="24"/>
  <c r="EX22" i="24"/>
  <c r="EW22" i="24"/>
  <c r="EV22" i="24" s="1"/>
  <c r="FB26" i="24"/>
  <c r="EZ26" i="24"/>
  <c r="EY26" i="24"/>
  <c r="EX26" i="24"/>
  <c r="EW26" i="24"/>
  <c r="FB27" i="24"/>
  <c r="EZ27" i="24"/>
  <c r="EY27" i="24"/>
  <c r="EX27" i="24"/>
  <c r="EW27" i="24"/>
  <c r="EV27" i="24" s="1"/>
  <c r="FB21" i="24"/>
  <c r="EZ21" i="24"/>
  <c r="EY21" i="24"/>
  <c r="EX21" i="24"/>
  <c r="EW21" i="24"/>
  <c r="ET21" i="24" s="1"/>
  <c r="FB20" i="24"/>
  <c r="EZ20" i="24"/>
  <c r="EY20" i="24"/>
  <c r="EX20" i="24"/>
  <c r="EW20" i="24"/>
  <c r="FB25" i="24"/>
  <c r="EZ25" i="24"/>
  <c r="EY25" i="24"/>
  <c r="EX25" i="24"/>
  <c r="EW25" i="24"/>
  <c r="EV25" i="24" s="1"/>
  <c r="FB24" i="24"/>
  <c r="EZ24" i="24"/>
  <c r="EY24" i="24"/>
  <c r="EX24" i="24"/>
  <c r="EW24" i="24"/>
  <c r="FB279" i="24"/>
  <c r="EZ279" i="24"/>
  <c r="EY279" i="24"/>
  <c r="EX279" i="24"/>
  <c r="EW279" i="24"/>
  <c r="ET279" i="24" s="1"/>
  <c r="FB278" i="24"/>
  <c r="EZ278" i="24"/>
  <c r="EY278" i="24"/>
  <c r="EX278" i="24"/>
  <c r="EW278" i="24"/>
  <c r="FA278" i="24" s="1"/>
  <c r="FB19" i="24"/>
  <c r="EZ19" i="24"/>
  <c r="EY19" i="24"/>
  <c r="EX19" i="24"/>
  <c r="EW19" i="24"/>
  <c r="FB18" i="24"/>
  <c r="EZ18" i="24"/>
  <c r="EY18" i="24"/>
  <c r="EX18" i="24"/>
  <c r="EW18" i="24"/>
  <c r="ET18" i="24" s="1"/>
  <c r="FB285" i="24"/>
  <c r="EZ285" i="24"/>
  <c r="EY285" i="24"/>
  <c r="EX285" i="24"/>
  <c r="EW285" i="24"/>
  <c r="FA285" i="24" s="1"/>
  <c r="FB284" i="24"/>
  <c r="EZ284" i="24"/>
  <c r="EY284" i="24"/>
  <c r="EX284" i="24"/>
  <c r="EW284" i="24"/>
  <c r="FB200" i="24"/>
  <c r="EZ200" i="24"/>
  <c r="EY200" i="24"/>
  <c r="EX200" i="24"/>
  <c r="EW200" i="24"/>
  <c r="EV200" i="24" s="1"/>
  <c r="FB244" i="24"/>
  <c r="EZ244" i="24"/>
  <c r="EY244" i="24"/>
  <c r="EX244" i="24"/>
  <c r="EW244" i="24"/>
  <c r="ES244" i="24" s="1"/>
  <c r="FB49" i="24"/>
  <c r="EZ49" i="24"/>
  <c r="EY49" i="24"/>
  <c r="EX49" i="24"/>
  <c r="EW49" i="24"/>
  <c r="EV49" i="24" s="1"/>
  <c r="FB202" i="24"/>
  <c r="EZ202" i="24"/>
  <c r="EY202" i="24"/>
  <c r="EX202" i="24"/>
  <c r="EW202" i="24"/>
  <c r="ET202" i="24" s="1"/>
  <c r="FB210" i="24"/>
  <c r="EZ210" i="24"/>
  <c r="EY210" i="24"/>
  <c r="EX210" i="24"/>
  <c r="EW210" i="24"/>
  <c r="FB203" i="24"/>
  <c r="EZ203" i="24"/>
  <c r="EY203" i="24"/>
  <c r="EX203" i="24"/>
  <c r="EW203" i="24"/>
  <c r="ES203" i="24" s="1"/>
  <c r="FB243" i="24"/>
  <c r="EZ243" i="24"/>
  <c r="EY243" i="24"/>
  <c r="EX243" i="24"/>
  <c r="EW243" i="24"/>
  <c r="FA243" i="24" s="1"/>
  <c r="FB242" i="24"/>
  <c r="EZ242" i="24"/>
  <c r="EY242" i="24"/>
  <c r="EX242" i="24"/>
  <c r="EW242" i="24"/>
  <c r="FB67" i="24"/>
  <c r="EZ67" i="24"/>
  <c r="EY67" i="24"/>
  <c r="EX67" i="24"/>
  <c r="EW67" i="24"/>
  <c r="FB60" i="24"/>
  <c r="EZ60" i="24"/>
  <c r="EY60" i="24"/>
  <c r="EX60" i="24"/>
  <c r="EW60" i="24"/>
  <c r="ET60" i="24" s="1"/>
  <c r="FB72" i="24"/>
  <c r="EZ72" i="24"/>
  <c r="EY72" i="24"/>
  <c r="EX72" i="24"/>
  <c r="EW72" i="24"/>
  <c r="ES72" i="24" s="1"/>
  <c r="FB71" i="24"/>
  <c r="EZ71" i="24"/>
  <c r="EY71" i="24"/>
  <c r="EX71" i="24"/>
  <c r="EW71" i="24"/>
  <c r="ET71" i="24" s="1"/>
  <c r="FB70" i="24"/>
  <c r="EZ70" i="24"/>
  <c r="EY70" i="24"/>
  <c r="EX70" i="24"/>
  <c r="EW70" i="24"/>
  <c r="FB73" i="24"/>
  <c r="EZ73" i="24"/>
  <c r="EY73" i="24"/>
  <c r="EX73" i="24"/>
  <c r="EW73" i="24"/>
  <c r="EV73" i="24" s="1"/>
  <c r="FB69" i="24"/>
  <c r="EZ69" i="24"/>
  <c r="EY69" i="24"/>
  <c r="EX69" i="24"/>
  <c r="EW69" i="24"/>
  <c r="ET69" i="24" s="1"/>
  <c r="FB174" i="24"/>
  <c r="EZ174" i="24"/>
  <c r="EY174" i="24"/>
  <c r="EX174" i="24"/>
  <c r="EW174" i="24"/>
  <c r="FB175" i="24"/>
  <c r="EZ175" i="24"/>
  <c r="EY175" i="24"/>
  <c r="EX175" i="24"/>
  <c r="EW175" i="24"/>
  <c r="EV175" i="24" s="1"/>
  <c r="FB178" i="24"/>
  <c r="EZ178" i="24"/>
  <c r="EY178" i="24"/>
  <c r="EX178" i="24"/>
  <c r="EW178" i="24"/>
  <c r="ES178" i="24" s="1"/>
  <c r="FB268" i="24"/>
  <c r="EZ268" i="24"/>
  <c r="EY268" i="24"/>
  <c r="EX268" i="24"/>
  <c r="EW268" i="24"/>
  <c r="FA268" i="24" s="1"/>
  <c r="FB267" i="24"/>
  <c r="EZ267" i="24"/>
  <c r="EY267" i="24"/>
  <c r="EX267" i="24"/>
  <c r="EW267" i="24"/>
  <c r="EV267" i="24" s="1"/>
  <c r="FB266" i="24"/>
  <c r="EZ266" i="24"/>
  <c r="EY266" i="24"/>
  <c r="EX266" i="24"/>
  <c r="EW266" i="24"/>
  <c r="ET266" i="24" s="1"/>
  <c r="FB265" i="24"/>
  <c r="EZ265" i="24"/>
  <c r="EY265" i="24"/>
  <c r="EX265" i="24"/>
  <c r="EW265" i="24"/>
  <c r="FA265" i="24" s="1"/>
  <c r="FB264" i="24"/>
  <c r="EZ264" i="24"/>
  <c r="EY264" i="24"/>
  <c r="EX264" i="24"/>
  <c r="EW264" i="24"/>
  <c r="ET264" i="24" s="1"/>
  <c r="FB261" i="24"/>
  <c r="EZ261" i="24"/>
  <c r="EY261" i="24"/>
  <c r="EX261" i="24"/>
  <c r="EW261" i="24"/>
  <c r="FB263" i="24"/>
  <c r="EZ263" i="24"/>
  <c r="EY263" i="24"/>
  <c r="EX263" i="24"/>
  <c r="EW263" i="24"/>
  <c r="FB262" i="24"/>
  <c r="EZ262" i="24"/>
  <c r="EY262" i="24"/>
  <c r="EX262" i="24"/>
  <c r="EW262" i="24"/>
  <c r="EV262" i="24" s="1"/>
  <c r="FB224" i="24"/>
  <c r="EZ224" i="24"/>
  <c r="EY224" i="24"/>
  <c r="EX224" i="24"/>
  <c r="EW224" i="24"/>
  <c r="EV224" i="24" s="1"/>
  <c r="FB223" i="24"/>
  <c r="EZ223" i="24"/>
  <c r="EY223" i="24"/>
  <c r="EX223" i="24"/>
  <c r="EW223" i="24"/>
  <c r="ES223" i="24" s="1"/>
  <c r="FB252" i="24"/>
  <c r="EZ252" i="24"/>
  <c r="EY252" i="24"/>
  <c r="EX252" i="24"/>
  <c r="EW252" i="24"/>
  <c r="FA252" i="24" s="1"/>
  <c r="FB251" i="24"/>
  <c r="EZ251" i="24"/>
  <c r="EY251" i="24"/>
  <c r="EX251" i="24"/>
  <c r="EW251" i="24"/>
  <c r="ES251" i="24" s="1"/>
  <c r="FB216" i="24"/>
  <c r="EZ216" i="24"/>
  <c r="EY216" i="24"/>
  <c r="EX216" i="24"/>
  <c r="EW216" i="24"/>
  <c r="ES216" i="24" s="1"/>
  <c r="FB215" i="24"/>
  <c r="EZ215" i="24"/>
  <c r="EY215" i="24"/>
  <c r="EX215" i="24"/>
  <c r="EW215" i="24"/>
  <c r="FB198" i="24"/>
  <c r="EZ198" i="24"/>
  <c r="EY198" i="24"/>
  <c r="EX198" i="24"/>
  <c r="EW198" i="24"/>
  <c r="FB197" i="24"/>
  <c r="EZ197" i="24"/>
  <c r="EY197" i="24"/>
  <c r="EX197" i="24"/>
  <c r="EW197" i="24"/>
  <c r="EV197" i="24" s="1"/>
  <c r="EY162" i="24"/>
  <c r="EX162" i="24"/>
  <c r="EW162" i="24"/>
  <c r="FB160" i="24"/>
  <c r="EY160" i="24"/>
  <c r="EX160" i="24"/>
  <c r="EW160" i="24"/>
  <c r="FB161" i="24"/>
  <c r="EZ161" i="24"/>
  <c r="EY161" i="24"/>
  <c r="EX161" i="24"/>
  <c r="EW161" i="24"/>
  <c r="FB179" i="24"/>
  <c r="EZ179" i="24"/>
  <c r="EY179" i="24"/>
  <c r="EX179" i="24"/>
  <c r="EW179" i="24"/>
  <c r="ET179" i="24" s="1"/>
  <c r="FB173" i="24"/>
  <c r="EZ173" i="24"/>
  <c r="EY173" i="24"/>
  <c r="EX173" i="24"/>
  <c r="EW173" i="24"/>
  <c r="FB172" i="24"/>
  <c r="EZ172" i="24"/>
  <c r="EY172" i="24"/>
  <c r="EX172" i="24"/>
  <c r="EW172" i="24"/>
  <c r="FA172" i="24" s="1"/>
  <c r="FB171" i="24"/>
  <c r="EZ171" i="24"/>
  <c r="EY171" i="24"/>
  <c r="EX171" i="24"/>
  <c r="EW171" i="24"/>
  <c r="ES171" i="24" s="1"/>
  <c r="FB170" i="24"/>
  <c r="EZ170" i="24"/>
  <c r="EY170" i="24"/>
  <c r="EX170" i="24"/>
  <c r="EW170" i="24"/>
  <c r="FB166" i="24"/>
  <c r="EZ166" i="24"/>
  <c r="EY166" i="24"/>
  <c r="EX166" i="24"/>
  <c r="EW166" i="24"/>
  <c r="EV166" i="24" s="1"/>
  <c r="FB169" i="24"/>
  <c r="EZ169" i="24"/>
  <c r="EY169" i="24"/>
  <c r="EX169" i="24"/>
  <c r="EW169" i="24"/>
  <c r="FB167" i="24"/>
  <c r="EZ167" i="24"/>
  <c r="EY167" i="24"/>
  <c r="EX167" i="24"/>
  <c r="EW167" i="24"/>
  <c r="FB159" i="24"/>
  <c r="EZ159" i="24"/>
  <c r="EY159" i="24"/>
  <c r="EX159" i="24"/>
  <c r="EW159" i="24"/>
  <c r="ET159" i="24" s="1"/>
  <c r="FB51" i="24"/>
  <c r="EZ51" i="24"/>
  <c r="EY51" i="24"/>
  <c r="EX51" i="24"/>
  <c r="EW51" i="24"/>
  <c r="FB58" i="24"/>
  <c r="EZ58" i="24"/>
  <c r="EY58" i="24"/>
  <c r="EX58" i="24"/>
  <c r="EW58" i="24"/>
  <c r="ES58" i="24" s="1"/>
  <c r="FB57" i="24"/>
  <c r="EZ57" i="24"/>
  <c r="EY57" i="24"/>
  <c r="EX57" i="24"/>
  <c r="EW57" i="24"/>
  <c r="EV57" i="24" s="1"/>
  <c r="FB250" i="24"/>
  <c r="EZ250" i="24"/>
  <c r="EY250" i="24"/>
  <c r="EX250" i="24"/>
  <c r="EW250" i="24"/>
  <c r="EV250" i="24" s="1"/>
  <c r="FB231" i="24"/>
  <c r="EZ231" i="24"/>
  <c r="EY231" i="24"/>
  <c r="EX231" i="24"/>
  <c r="EW231" i="24"/>
  <c r="ES231" i="24" s="1"/>
  <c r="FB147" i="24"/>
  <c r="EZ147" i="24"/>
  <c r="EY147" i="24"/>
  <c r="EX147" i="24"/>
  <c r="EW147" i="24"/>
  <c r="FB146" i="24"/>
  <c r="EZ146" i="24"/>
  <c r="EY146" i="24"/>
  <c r="EX146" i="24"/>
  <c r="EW146" i="24"/>
  <c r="FB156" i="24"/>
  <c r="EY156" i="24"/>
  <c r="EX156" i="24"/>
  <c r="EW156" i="24"/>
  <c r="ES156" i="24" s="1"/>
  <c r="FB158" i="24"/>
  <c r="EZ158" i="24"/>
  <c r="EY158" i="24"/>
  <c r="EX158" i="24"/>
  <c r="FB155" i="24"/>
  <c r="EZ155" i="24"/>
  <c r="EY155" i="24"/>
  <c r="EX155" i="24"/>
  <c r="EW155" i="24"/>
  <c r="FA155" i="24" s="1"/>
  <c r="FB149" i="24"/>
  <c r="EZ149" i="24"/>
  <c r="EY149" i="24"/>
  <c r="EX149" i="24"/>
  <c r="EW149" i="24"/>
  <c r="EV149" i="24" s="1"/>
  <c r="FB148" i="24"/>
  <c r="EZ148" i="24"/>
  <c r="EY148" i="24"/>
  <c r="EX148" i="24"/>
  <c r="EW148" i="24"/>
  <c r="FB153" i="24"/>
  <c r="EZ153" i="24"/>
  <c r="EY153" i="24"/>
  <c r="EX153" i="24"/>
  <c r="EW153" i="24"/>
  <c r="FA153" i="24" s="1"/>
  <c r="FB152" i="24"/>
  <c r="EZ152" i="24"/>
  <c r="EY152" i="24"/>
  <c r="EX152" i="24"/>
  <c r="EW152" i="24"/>
  <c r="ES152" i="24" s="1"/>
  <c r="FB201" i="24"/>
  <c r="EZ201" i="24"/>
  <c r="EY201" i="24"/>
  <c r="EX201" i="24"/>
  <c r="EW201" i="24"/>
  <c r="ES201" i="24" s="1"/>
  <c r="FB151" i="24"/>
  <c r="EZ151" i="24"/>
  <c r="EY151" i="24"/>
  <c r="EX151" i="24"/>
  <c r="EW151" i="24"/>
  <c r="FB150" i="24"/>
  <c r="EZ150" i="24"/>
  <c r="EY150" i="24"/>
  <c r="EX150" i="24"/>
  <c r="EW150" i="24"/>
  <c r="FB154" i="24"/>
  <c r="EZ154" i="24"/>
  <c r="EY154" i="24"/>
  <c r="EX154" i="24"/>
  <c r="EW154" i="24"/>
  <c r="ET154" i="24" s="1"/>
  <c r="FB141" i="24"/>
  <c r="EZ141" i="24"/>
  <c r="EY141" i="24"/>
  <c r="EX141" i="24"/>
  <c r="EW141" i="24"/>
  <c r="FB138" i="24"/>
  <c r="EZ138" i="24"/>
  <c r="EY138" i="24"/>
  <c r="EX138" i="24"/>
  <c r="EW138" i="24"/>
  <c r="EV138" i="24" s="1"/>
  <c r="FB137" i="24"/>
  <c r="EZ137" i="24"/>
  <c r="EY137" i="24"/>
  <c r="EX137" i="24"/>
  <c r="EW137" i="24"/>
  <c r="ES137" i="24" s="1"/>
  <c r="FB140" i="24"/>
  <c r="EZ140" i="24"/>
  <c r="EY140" i="24"/>
  <c r="EX140" i="24"/>
  <c r="EW140" i="24"/>
  <c r="ET140" i="24" s="1"/>
  <c r="FB139" i="24"/>
  <c r="EZ139" i="24"/>
  <c r="EY139" i="24"/>
  <c r="EX139" i="24"/>
  <c r="EW139" i="24"/>
  <c r="EV139" i="24" s="1"/>
  <c r="FB143" i="24"/>
  <c r="EZ143" i="24"/>
  <c r="EY143" i="24"/>
  <c r="EX143" i="24"/>
  <c r="EW143" i="24"/>
  <c r="FB142" i="24"/>
  <c r="EZ142" i="24"/>
  <c r="EY142" i="24"/>
  <c r="EX142" i="24"/>
  <c r="EW142" i="24"/>
  <c r="FA142" i="24" s="1"/>
  <c r="FB23" i="24"/>
  <c r="EZ23" i="24"/>
  <c r="EY23" i="24"/>
  <c r="EX23" i="24"/>
  <c r="EW23" i="24"/>
  <c r="EV23" i="24" s="1"/>
  <c r="FB190" i="24"/>
  <c r="EZ190" i="24"/>
  <c r="EY190" i="24"/>
  <c r="EX190" i="24"/>
  <c r="EW190" i="24"/>
  <c r="FB131" i="24"/>
  <c r="EZ131" i="24"/>
  <c r="EY131" i="24"/>
  <c r="EX131" i="24"/>
  <c r="EW131" i="24"/>
  <c r="EU131" i="24" s="1"/>
  <c r="FB129" i="24"/>
  <c r="EZ129" i="24"/>
  <c r="EY129" i="24"/>
  <c r="EX129" i="24"/>
  <c r="EW129" i="24"/>
  <c r="EU129" i="24" s="1"/>
  <c r="FB128" i="24"/>
  <c r="EZ128" i="24"/>
  <c r="EY128" i="24"/>
  <c r="EX128" i="24"/>
  <c r="EW128" i="24"/>
  <c r="EV128" i="24" s="1"/>
  <c r="FB130" i="24"/>
  <c r="EZ130" i="24"/>
  <c r="EY130" i="24"/>
  <c r="EX130" i="24"/>
  <c r="EW130" i="24"/>
  <c r="EU130" i="24" s="1"/>
  <c r="EZ133" i="24"/>
  <c r="EY133" i="24"/>
  <c r="EX133" i="24"/>
  <c r="EW133" i="24"/>
  <c r="FB132" i="24"/>
  <c r="EZ132" i="24"/>
  <c r="EY132" i="24"/>
  <c r="EX132" i="24"/>
  <c r="EW132" i="24"/>
  <c r="ES132" i="24" s="1"/>
  <c r="EZ234" i="24"/>
  <c r="EY234" i="24"/>
  <c r="EX234" i="24"/>
  <c r="EW234" i="24"/>
  <c r="FB233" i="24"/>
  <c r="EZ233" i="24"/>
  <c r="EY233" i="24"/>
  <c r="EX233" i="24"/>
  <c r="EW233" i="24"/>
  <c r="FB83" i="24"/>
  <c r="EZ83" i="24"/>
  <c r="EY83" i="24"/>
  <c r="EX83" i="24"/>
  <c r="EW83" i="24"/>
  <c r="FB111" i="24"/>
  <c r="EZ111" i="24"/>
  <c r="EY111" i="24"/>
  <c r="EX111" i="24"/>
  <c r="EW111" i="24"/>
  <c r="FB144" i="24"/>
  <c r="EZ144" i="24"/>
  <c r="EY144" i="24"/>
  <c r="EX144" i="24"/>
  <c r="EW144" i="24"/>
  <c r="EU144" i="24" s="1"/>
  <c r="FB113" i="24"/>
  <c r="EZ113" i="24"/>
  <c r="EY113" i="24"/>
  <c r="EX113" i="24"/>
  <c r="EW113" i="24"/>
  <c r="EU113" i="24" s="1"/>
  <c r="FB115" i="24"/>
  <c r="EZ115" i="24"/>
  <c r="EY115" i="24"/>
  <c r="EX115" i="24"/>
  <c r="EW115" i="24"/>
  <c r="EV115" i="24" s="1"/>
  <c r="FB114" i="24"/>
  <c r="EZ114" i="24"/>
  <c r="EY114" i="24"/>
  <c r="EX114" i="24"/>
  <c r="EW114" i="24"/>
  <c r="FB74" i="24"/>
  <c r="EZ74" i="24"/>
  <c r="EY74" i="24"/>
  <c r="EX74" i="24"/>
  <c r="EW74" i="24"/>
  <c r="FB145" i="24"/>
  <c r="EZ145" i="24"/>
  <c r="EY145" i="24"/>
  <c r="EX145" i="24"/>
  <c r="EW145" i="24"/>
  <c r="FA145" i="24" s="1"/>
  <c r="FB134" i="24"/>
  <c r="EZ134" i="24"/>
  <c r="EY134" i="24"/>
  <c r="EX134" i="24"/>
  <c r="EW134" i="24"/>
  <c r="EV134" i="24" s="1"/>
  <c r="FB75" i="24"/>
  <c r="EZ75" i="24"/>
  <c r="EY75" i="24"/>
  <c r="EX75" i="24"/>
  <c r="EW75" i="24"/>
  <c r="FB232" i="24"/>
  <c r="EZ232" i="24"/>
  <c r="EY232" i="24"/>
  <c r="EX232" i="24"/>
  <c r="EW232" i="24"/>
  <c r="EV232" i="24" s="1"/>
  <c r="FB238" i="24"/>
  <c r="EZ238" i="24"/>
  <c r="EY238" i="24"/>
  <c r="EX238" i="24"/>
  <c r="EW238" i="24"/>
  <c r="ET238" i="24" s="1"/>
  <c r="FB62" i="24"/>
  <c r="EZ62" i="24"/>
  <c r="EY62" i="24"/>
  <c r="EX62" i="24"/>
  <c r="EW62" i="24"/>
  <c r="FB64" i="24"/>
  <c r="EZ64" i="24"/>
  <c r="EY64" i="24"/>
  <c r="EX64" i="24"/>
  <c r="EW64" i="24"/>
  <c r="EV64" i="24" s="1"/>
  <c r="FB66" i="24"/>
  <c r="EZ66" i="24"/>
  <c r="EY66" i="24"/>
  <c r="EX66" i="24"/>
  <c r="EW66" i="24"/>
  <c r="FB65" i="24"/>
  <c r="EZ65" i="24"/>
  <c r="EY65" i="24"/>
  <c r="EX65" i="24"/>
  <c r="EW65" i="24"/>
  <c r="ES65" i="24" s="1"/>
  <c r="FB248" i="24"/>
  <c r="EZ248" i="24"/>
  <c r="EY248" i="24"/>
  <c r="EX248" i="24"/>
  <c r="EW248" i="24"/>
  <c r="FB249" i="24"/>
  <c r="EZ249" i="24"/>
  <c r="EY249" i="24"/>
  <c r="EX249" i="24"/>
  <c r="EW249" i="24"/>
  <c r="FB247" i="24"/>
  <c r="EZ247" i="24"/>
  <c r="EY247" i="24"/>
  <c r="EX247" i="24"/>
  <c r="EW247" i="24"/>
  <c r="FA247" i="24" s="1"/>
  <c r="FB246" i="24"/>
  <c r="EZ246" i="24"/>
  <c r="EY246" i="24"/>
  <c r="EX246" i="24"/>
  <c r="EW246" i="24"/>
  <c r="EV246" i="24" s="1"/>
  <c r="FB245" i="24"/>
  <c r="EZ245" i="24"/>
  <c r="EY245" i="24"/>
  <c r="EX245" i="24"/>
  <c r="EW245" i="24"/>
  <c r="FA245" i="24" s="1"/>
  <c r="FB105" i="24"/>
  <c r="EZ105" i="24"/>
  <c r="EY105" i="24"/>
  <c r="EX105" i="24"/>
  <c r="EW105" i="24"/>
  <c r="FB109" i="24"/>
  <c r="EZ109" i="24"/>
  <c r="EY109" i="24"/>
  <c r="EX109" i="24"/>
  <c r="EW109" i="24"/>
  <c r="EV109" i="24" s="1"/>
  <c r="FB108" i="24"/>
  <c r="EZ108" i="24"/>
  <c r="EY108" i="24"/>
  <c r="EX108" i="24"/>
  <c r="EW108" i="24"/>
  <c r="ES108" i="24" s="1"/>
  <c r="FB59" i="24"/>
  <c r="EZ59" i="24"/>
  <c r="EY59" i="24"/>
  <c r="EX59" i="24"/>
  <c r="EW59" i="24"/>
  <c r="FA59" i="24" s="1"/>
  <c r="FB275" i="24"/>
  <c r="EZ275" i="24"/>
  <c r="EY275" i="24"/>
  <c r="EX275" i="24"/>
  <c r="EW275" i="24"/>
  <c r="FB230" i="24"/>
  <c r="EZ230" i="24"/>
  <c r="EY230" i="24"/>
  <c r="EX230" i="24"/>
  <c r="EW230" i="24"/>
  <c r="ET230" i="24" s="1"/>
  <c r="FB229" i="24"/>
  <c r="EZ229" i="24"/>
  <c r="EY229" i="24"/>
  <c r="EX229" i="24"/>
  <c r="EW229" i="24"/>
  <c r="EV229" i="24" s="1"/>
  <c r="FB228" i="24"/>
  <c r="EZ228" i="24"/>
  <c r="EY228" i="24"/>
  <c r="EX228" i="24"/>
  <c r="EW228" i="24"/>
  <c r="ES228" i="24" s="1"/>
  <c r="FB276" i="24"/>
  <c r="EZ276" i="24"/>
  <c r="EY276" i="24"/>
  <c r="EX276" i="24"/>
  <c r="EW276" i="24"/>
  <c r="EU276" i="24" s="1"/>
  <c r="FB225" i="24"/>
  <c r="EZ225" i="24"/>
  <c r="EY225" i="24"/>
  <c r="EX225" i="24"/>
  <c r="EW225" i="24"/>
  <c r="FB92" i="24"/>
  <c r="EZ92" i="24"/>
  <c r="EY92" i="24"/>
  <c r="EX92" i="24"/>
  <c r="EW92" i="24"/>
  <c r="EV92" i="24" s="1"/>
  <c r="FB94" i="24"/>
  <c r="EZ94" i="24"/>
  <c r="EY94" i="24"/>
  <c r="EX94" i="24"/>
  <c r="EW94" i="24"/>
  <c r="ES94" i="24" s="1"/>
  <c r="FB93" i="24"/>
  <c r="EZ93" i="24"/>
  <c r="EY93" i="24"/>
  <c r="EX93" i="24"/>
  <c r="EW93" i="24"/>
  <c r="EU93" i="24" s="1"/>
  <c r="FB102" i="24"/>
  <c r="EZ102" i="24"/>
  <c r="EY102" i="24"/>
  <c r="EX102" i="24"/>
  <c r="EW102" i="24"/>
  <c r="EU102" i="24" s="1"/>
  <c r="FB101" i="24"/>
  <c r="EZ101" i="24"/>
  <c r="EY101" i="24"/>
  <c r="EX101" i="24"/>
  <c r="EW101" i="24"/>
  <c r="ES101" i="24" s="1"/>
  <c r="FB98" i="24"/>
  <c r="EZ98" i="24"/>
  <c r="EY98" i="24"/>
  <c r="EX98" i="24"/>
  <c r="EW98" i="24"/>
  <c r="FB97" i="24"/>
  <c r="EZ97" i="24"/>
  <c r="EY97" i="24"/>
  <c r="EX97" i="24"/>
  <c r="EW97" i="24"/>
  <c r="FB277" i="24"/>
  <c r="EZ277" i="24"/>
  <c r="EY277" i="24"/>
  <c r="EX277" i="24"/>
  <c r="EW277" i="24"/>
  <c r="EV277" i="24" s="1"/>
  <c r="FB241" i="24"/>
  <c r="EZ241" i="24"/>
  <c r="EY241" i="24"/>
  <c r="EX241" i="24"/>
  <c r="EW241" i="24"/>
  <c r="FB221" i="24"/>
  <c r="EZ221" i="24"/>
  <c r="EY221" i="24"/>
  <c r="EX221" i="24"/>
  <c r="EW221" i="24"/>
  <c r="FB84" i="24"/>
  <c r="EZ84" i="24"/>
  <c r="EY84" i="24"/>
  <c r="EX84" i="24"/>
  <c r="EW84" i="24"/>
  <c r="FB88" i="24"/>
  <c r="EZ88" i="24"/>
  <c r="EY88" i="24"/>
  <c r="EX88" i="24"/>
  <c r="EW88" i="24"/>
  <c r="EU88" i="24" s="1"/>
  <c r="FB87" i="24"/>
  <c r="EZ87" i="24"/>
  <c r="EY87" i="24"/>
  <c r="EX87" i="24"/>
  <c r="EW87" i="24"/>
  <c r="FB89" i="24"/>
  <c r="EZ89" i="24"/>
  <c r="EY89" i="24"/>
  <c r="EX89" i="24"/>
  <c r="EW89" i="24"/>
  <c r="FB96" i="24"/>
  <c r="EZ96" i="24"/>
  <c r="EY96" i="24"/>
  <c r="EX96" i="24"/>
  <c r="EW96" i="24"/>
  <c r="ET96" i="24" s="1"/>
  <c r="FB95" i="24"/>
  <c r="EZ95" i="24"/>
  <c r="EY95" i="24"/>
  <c r="EX95" i="24"/>
  <c r="EW95" i="24"/>
  <c r="FB121" i="24"/>
  <c r="EZ121" i="24"/>
  <c r="EY121" i="24"/>
  <c r="EX121" i="24"/>
  <c r="EW121" i="24"/>
  <c r="FB119" i="24"/>
  <c r="EZ119" i="24"/>
  <c r="EY119" i="24"/>
  <c r="EX119" i="24"/>
  <c r="EW119" i="24"/>
  <c r="ES119" i="24" s="1"/>
  <c r="FB118" i="24"/>
  <c r="EZ118" i="24"/>
  <c r="EY118" i="24"/>
  <c r="EX118" i="24"/>
  <c r="EW118" i="24"/>
  <c r="EV118" i="24" s="1"/>
  <c r="FB117" i="24"/>
  <c r="EZ117" i="24"/>
  <c r="EY117" i="24"/>
  <c r="EX117" i="24"/>
  <c r="EW117" i="24"/>
  <c r="ET117" i="24" s="1"/>
  <c r="FB116" i="24"/>
  <c r="EZ116" i="24"/>
  <c r="EY116" i="24"/>
  <c r="EX116" i="24"/>
  <c r="EW116" i="24"/>
  <c r="EV116" i="24" s="1"/>
  <c r="FB282" i="24"/>
  <c r="EZ282" i="24"/>
  <c r="EY282" i="24"/>
  <c r="EX282" i="24"/>
  <c r="EW282" i="24"/>
  <c r="EV282" i="24" s="1"/>
  <c r="FB281" i="24"/>
  <c r="EZ281" i="24"/>
  <c r="EY281" i="24"/>
  <c r="EX281" i="24"/>
  <c r="EW281" i="24"/>
  <c r="EV281" i="24" s="1"/>
  <c r="FB280" i="24"/>
  <c r="EZ280" i="24"/>
  <c r="EY280" i="24"/>
  <c r="EX280" i="24"/>
  <c r="EW280" i="24"/>
  <c r="ET280" i="24" s="1"/>
  <c r="FB269" i="24"/>
  <c r="EZ269" i="24"/>
  <c r="EY269" i="24"/>
  <c r="EX269" i="24"/>
  <c r="EW269" i="24"/>
  <c r="EV269" i="24" s="1"/>
  <c r="FB78" i="24"/>
  <c r="EZ78" i="24"/>
  <c r="EY78" i="24"/>
  <c r="EX78" i="24"/>
  <c r="EW78" i="24"/>
  <c r="EV78" i="24" s="1"/>
  <c r="FB77" i="24"/>
  <c r="EZ77" i="24"/>
  <c r="EY77" i="24"/>
  <c r="EX77" i="24"/>
  <c r="EW77" i="24"/>
  <c r="EU77" i="24" s="1"/>
  <c r="FB257" i="24"/>
  <c r="EZ257" i="24"/>
  <c r="EY257" i="24"/>
  <c r="EX257" i="24"/>
  <c r="EW257" i="24"/>
  <c r="FB256" i="24"/>
  <c r="EZ256" i="24"/>
  <c r="EY256" i="24"/>
  <c r="EX256" i="24"/>
  <c r="EW256" i="24"/>
  <c r="FB255" i="24"/>
  <c r="EZ255" i="24"/>
  <c r="EY255" i="24"/>
  <c r="EX255" i="24"/>
  <c r="EW255" i="24"/>
  <c r="FB254" i="24"/>
  <c r="EZ254" i="24"/>
  <c r="EY254" i="24"/>
  <c r="EX254" i="24"/>
  <c r="EW254" i="24"/>
  <c r="ES254" i="24" s="1"/>
  <c r="FB259" i="24"/>
  <c r="EZ259" i="24"/>
  <c r="EY259" i="24"/>
  <c r="EX259" i="24"/>
  <c r="EW259" i="24"/>
  <c r="EU259" i="24" s="1"/>
  <c r="FB124" i="24"/>
  <c r="EZ124" i="24"/>
  <c r="EY124" i="24"/>
  <c r="EX124" i="24"/>
  <c r="EW124" i="24"/>
  <c r="FB123" i="24"/>
  <c r="EZ123" i="24"/>
  <c r="EY123" i="24"/>
  <c r="EX123" i="24"/>
  <c r="EW123" i="24"/>
  <c r="ET123" i="24" s="1"/>
  <c r="FB122" i="24"/>
  <c r="EZ122" i="24"/>
  <c r="EY122" i="24"/>
  <c r="EX122" i="24"/>
  <c r="EW122" i="24"/>
  <c r="EV122" i="24" s="1"/>
  <c r="FB135" i="24"/>
  <c r="EZ135" i="24"/>
  <c r="EY135" i="24"/>
  <c r="EX135" i="24"/>
  <c r="EW135" i="24"/>
  <c r="FB185" i="24"/>
  <c r="EZ185" i="24"/>
  <c r="EY185" i="24"/>
  <c r="EX185" i="24"/>
  <c r="EW185" i="24"/>
  <c r="ET185" i="24" s="1"/>
  <c r="FB91" i="24"/>
  <c r="EZ91" i="24"/>
  <c r="EY91" i="24"/>
  <c r="EX91" i="24"/>
  <c r="EW91" i="24"/>
  <c r="FB90" i="24"/>
  <c r="EZ90" i="24"/>
  <c r="EY90" i="24"/>
  <c r="EX90" i="24"/>
  <c r="EW90" i="24"/>
  <c r="EV90" i="24" s="1"/>
  <c r="FB17" i="24"/>
  <c r="EZ17" i="24"/>
  <c r="EY17" i="24"/>
  <c r="EX17" i="24"/>
  <c r="EW17" i="24"/>
  <c r="EV17" i="24" s="1"/>
  <c r="FB16" i="24"/>
  <c r="EZ16" i="24"/>
  <c r="EY16" i="24"/>
  <c r="EX16" i="24"/>
  <c r="EW16" i="24"/>
  <c r="ET16" i="24" s="1"/>
  <c r="FB15" i="24"/>
  <c r="EZ15" i="24"/>
  <c r="EY15" i="24"/>
  <c r="EX15" i="24"/>
  <c r="EW15" i="24"/>
  <c r="EU15" i="24" s="1"/>
  <c r="FB14" i="24"/>
  <c r="EZ14" i="24"/>
  <c r="EY14" i="24"/>
  <c r="EX14" i="24"/>
  <c r="EW14" i="24"/>
  <c r="EU14" i="24" s="1"/>
  <c r="FB13" i="24"/>
  <c r="EZ13" i="24"/>
  <c r="EY13" i="24"/>
  <c r="EX13" i="24"/>
  <c r="EW13" i="24"/>
  <c r="EV13" i="24" s="1"/>
  <c r="FB12" i="24"/>
  <c r="EZ12" i="24"/>
  <c r="EY12" i="24"/>
  <c r="EX12" i="24"/>
  <c r="EW12" i="24"/>
  <c r="ET12" i="24" s="1"/>
  <c r="FB11" i="24"/>
  <c r="EZ11" i="24"/>
  <c r="EY11" i="24"/>
  <c r="EX11" i="24"/>
  <c r="EW11" i="24"/>
  <c r="ET11" i="24" s="1"/>
  <c r="AC201" i="25"/>
  <c r="AB201" i="25"/>
  <c r="AC200" i="25"/>
  <c r="AB200" i="25"/>
  <c r="AA200" i="25"/>
  <c r="Z200" i="25"/>
  <c r="Y200" i="25"/>
  <c r="X200" i="25"/>
  <c r="W200" i="25"/>
  <c r="V200" i="25"/>
  <c r="U200" i="25"/>
  <c r="T200" i="25"/>
  <c r="S200" i="25"/>
  <c r="R200" i="25"/>
  <c r="Q200" i="25"/>
  <c r="P200" i="25"/>
  <c r="O200" i="25"/>
  <c r="N200" i="25"/>
  <c r="M200" i="25"/>
  <c r="L200" i="25"/>
  <c r="K200" i="25"/>
  <c r="J200" i="25"/>
  <c r="E200" i="25"/>
  <c r="D200" i="25"/>
  <c r="C200" i="25"/>
  <c r="B200" i="25"/>
  <c r="AC199" i="25"/>
  <c r="AB199" i="25"/>
  <c r="AA199" i="25"/>
  <c r="Z199" i="25"/>
  <c r="Y199" i="25"/>
  <c r="X199" i="25"/>
  <c r="W199" i="25"/>
  <c r="V199" i="25"/>
  <c r="U199" i="25"/>
  <c r="T199" i="25"/>
  <c r="S199" i="25"/>
  <c r="R199" i="25"/>
  <c r="Q199" i="25"/>
  <c r="P199" i="25"/>
  <c r="O199" i="25"/>
  <c r="N199" i="25"/>
  <c r="M199" i="25"/>
  <c r="L199" i="25"/>
  <c r="K199" i="25"/>
  <c r="J199" i="25"/>
  <c r="E199" i="25"/>
  <c r="D199" i="25"/>
  <c r="C199" i="25"/>
  <c r="B199" i="25"/>
  <c r="AC198" i="25"/>
  <c r="AB198" i="25"/>
  <c r="AA198" i="25"/>
  <c r="Z198" i="25"/>
  <c r="Y198" i="25"/>
  <c r="X198" i="25"/>
  <c r="W198" i="25"/>
  <c r="V198" i="25"/>
  <c r="U198" i="25"/>
  <c r="T198" i="25"/>
  <c r="S198" i="25"/>
  <c r="R198" i="25"/>
  <c r="Q198" i="25"/>
  <c r="P198" i="25"/>
  <c r="O198" i="25"/>
  <c r="N198" i="25"/>
  <c r="M198" i="25"/>
  <c r="L198" i="25"/>
  <c r="K198" i="25"/>
  <c r="J198" i="25"/>
  <c r="E198" i="25"/>
  <c r="D198" i="25"/>
  <c r="C198" i="25"/>
  <c r="B198" i="25"/>
  <c r="AC197" i="25"/>
  <c r="AB197" i="25"/>
  <c r="AA197" i="25"/>
  <c r="Z197" i="25"/>
  <c r="Y197" i="25"/>
  <c r="X197" i="25"/>
  <c r="W197" i="25"/>
  <c r="V197" i="25"/>
  <c r="U197" i="25"/>
  <c r="T197" i="25"/>
  <c r="S197" i="25"/>
  <c r="R197" i="25"/>
  <c r="Q197" i="25"/>
  <c r="P197" i="25"/>
  <c r="O197" i="25"/>
  <c r="N197" i="25"/>
  <c r="M197" i="25"/>
  <c r="L197" i="25"/>
  <c r="K197" i="25"/>
  <c r="J197" i="25"/>
  <c r="E197" i="25"/>
  <c r="D197" i="25"/>
  <c r="C197" i="25"/>
  <c r="B197" i="25"/>
  <c r="AC196" i="25"/>
  <c r="AB196" i="25"/>
  <c r="AA196" i="25"/>
  <c r="Z196" i="25"/>
  <c r="Y196" i="25"/>
  <c r="X196" i="25"/>
  <c r="W196" i="25"/>
  <c r="V196" i="25"/>
  <c r="U196" i="25"/>
  <c r="T196" i="25"/>
  <c r="S196" i="25"/>
  <c r="R196" i="25"/>
  <c r="Q196" i="25"/>
  <c r="P196" i="25"/>
  <c r="O196" i="25"/>
  <c r="N196" i="25"/>
  <c r="M196" i="25"/>
  <c r="L196" i="25"/>
  <c r="K196" i="25"/>
  <c r="J196" i="25"/>
  <c r="E196" i="25"/>
  <c r="D196" i="25"/>
  <c r="C196" i="25"/>
  <c r="B196" i="25"/>
  <c r="AC195" i="25"/>
  <c r="AB195" i="25"/>
  <c r="AA195" i="25"/>
  <c r="Z195" i="25"/>
  <c r="Y195" i="25"/>
  <c r="X195" i="25"/>
  <c r="W195" i="25"/>
  <c r="V195" i="25"/>
  <c r="U195" i="25"/>
  <c r="T195" i="25"/>
  <c r="S195" i="25"/>
  <c r="R195" i="25"/>
  <c r="Q195" i="25"/>
  <c r="P195" i="25"/>
  <c r="O195" i="25"/>
  <c r="N195" i="25"/>
  <c r="M195" i="25"/>
  <c r="L195" i="25"/>
  <c r="K195" i="25"/>
  <c r="J195" i="25"/>
  <c r="E195" i="25"/>
  <c r="D195" i="25"/>
  <c r="C195" i="25"/>
  <c r="B195" i="25"/>
  <c r="AC194" i="25"/>
  <c r="AB194" i="25"/>
  <c r="AA194" i="25"/>
  <c r="Z194" i="25"/>
  <c r="Y194" i="25"/>
  <c r="X194" i="25"/>
  <c r="W194" i="25"/>
  <c r="V194" i="25"/>
  <c r="U194" i="25"/>
  <c r="T194" i="25"/>
  <c r="S194" i="25"/>
  <c r="R194" i="25"/>
  <c r="Q194" i="25"/>
  <c r="P194" i="25"/>
  <c r="O194" i="25"/>
  <c r="N194" i="25"/>
  <c r="M194" i="25"/>
  <c r="L194" i="25"/>
  <c r="K194" i="25"/>
  <c r="J194" i="25"/>
  <c r="E194" i="25"/>
  <c r="D194" i="25"/>
  <c r="C194" i="25"/>
  <c r="B194" i="25"/>
  <c r="AC193" i="25"/>
  <c r="AB193" i="25"/>
  <c r="AA193" i="25"/>
  <c r="Z193" i="25"/>
  <c r="Y193" i="25"/>
  <c r="X193" i="25"/>
  <c r="W193" i="25"/>
  <c r="V193" i="25"/>
  <c r="U193" i="25"/>
  <c r="T193" i="25"/>
  <c r="S193" i="25"/>
  <c r="R193" i="25"/>
  <c r="Q193" i="25"/>
  <c r="P193" i="25"/>
  <c r="O193" i="25"/>
  <c r="N193" i="25"/>
  <c r="M193" i="25"/>
  <c r="L193" i="25"/>
  <c r="K193" i="25"/>
  <c r="J193" i="25"/>
  <c r="E193" i="25"/>
  <c r="D193" i="25"/>
  <c r="C193" i="25"/>
  <c r="B193" i="25"/>
  <c r="AC192" i="25"/>
  <c r="AB192" i="25"/>
  <c r="AA192" i="25"/>
  <c r="Z192" i="25"/>
  <c r="Y192" i="25"/>
  <c r="X192" i="25"/>
  <c r="W192" i="25"/>
  <c r="V192" i="25"/>
  <c r="U192" i="25"/>
  <c r="T192" i="25"/>
  <c r="S192" i="25"/>
  <c r="R192" i="25"/>
  <c r="Q192" i="25"/>
  <c r="P192" i="25"/>
  <c r="O192" i="25"/>
  <c r="N192" i="25"/>
  <c r="M192" i="25"/>
  <c r="L192" i="25"/>
  <c r="K192" i="25"/>
  <c r="J192" i="25"/>
  <c r="E192" i="25"/>
  <c r="D192" i="25"/>
  <c r="C192" i="25"/>
  <c r="B192" i="25"/>
  <c r="AC191" i="25"/>
  <c r="AB191" i="25"/>
  <c r="AA191" i="25"/>
  <c r="Z191" i="25"/>
  <c r="Y191" i="25"/>
  <c r="X191" i="25"/>
  <c r="W191" i="25"/>
  <c r="V191" i="25"/>
  <c r="U191" i="25"/>
  <c r="T191" i="25"/>
  <c r="S191" i="25"/>
  <c r="R191" i="25"/>
  <c r="Q191" i="25"/>
  <c r="P191" i="25"/>
  <c r="O191" i="25"/>
  <c r="N191" i="25"/>
  <c r="M191" i="25"/>
  <c r="L191" i="25"/>
  <c r="K191" i="25"/>
  <c r="J191" i="25"/>
  <c r="E191" i="25"/>
  <c r="D191" i="25"/>
  <c r="C191" i="25"/>
  <c r="B191" i="25"/>
  <c r="AC190" i="25"/>
  <c r="AB190" i="25"/>
  <c r="AA190" i="25"/>
  <c r="Z190" i="25"/>
  <c r="Y190" i="25"/>
  <c r="X190" i="25"/>
  <c r="W190" i="25"/>
  <c r="V190" i="25"/>
  <c r="U190" i="25"/>
  <c r="T190" i="25"/>
  <c r="S190" i="25"/>
  <c r="R190" i="25"/>
  <c r="Q190" i="25"/>
  <c r="P190" i="25"/>
  <c r="O190" i="25"/>
  <c r="N190" i="25"/>
  <c r="M190" i="25"/>
  <c r="L190" i="25"/>
  <c r="K190" i="25"/>
  <c r="J190" i="25"/>
  <c r="E190" i="25"/>
  <c r="D190" i="25"/>
  <c r="C190" i="25"/>
  <c r="B190" i="25"/>
  <c r="AC189" i="25"/>
  <c r="AB189" i="25"/>
  <c r="AA189" i="25"/>
  <c r="Z189" i="25"/>
  <c r="Y189" i="25"/>
  <c r="X189" i="25"/>
  <c r="W189" i="25"/>
  <c r="V189" i="25"/>
  <c r="U189" i="25"/>
  <c r="T189" i="25"/>
  <c r="S189" i="25"/>
  <c r="R189" i="25"/>
  <c r="Q189" i="25"/>
  <c r="P189" i="25"/>
  <c r="O189" i="25"/>
  <c r="N189" i="25"/>
  <c r="M189" i="25"/>
  <c r="L189" i="25"/>
  <c r="K189" i="25"/>
  <c r="J189" i="25"/>
  <c r="E189" i="25"/>
  <c r="D189" i="25"/>
  <c r="C189" i="25"/>
  <c r="B189" i="25"/>
  <c r="AC188" i="25"/>
  <c r="AB188" i="25"/>
  <c r="AA188" i="25"/>
  <c r="Z188" i="25"/>
  <c r="Y188" i="25"/>
  <c r="X188" i="25"/>
  <c r="W188" i="25"/>
  <c r="V188" i="25"/>
  <c r="U188" i="25"/>
  <c r="T188" i="25"/>
  <c r="S188" i="25"/>
  <c r="R188" i="25"/>
  <c r="Q188" i="25"/>
  <c r="P188" i="25"/>
  <c r="O188" i="25"/>
  <c r="N188" i="25"/>
  <c r="M188" i="25"/>
  <c r="L188" i="25"/>
  <c r="K188" i="25"/>
  <c r="J188" i="25"/>
  <c r="E188" i="25"/>
  <c r="D188" i="25"/>
  <c r="C188" i="25"/>
  <c r="B188" i="25"/>
  <c r="AC187" i="25"/>
  <c r="AB187" i="25"/>
  <c r="AA187" i="25"/>
  <c r="Z187" i="25"/>
  <c r="Y187" i="25"/>
  <c r="X187" i="25"/>
  <c r="W187" i="25"/>
  <c r="V187" i="25"/>
  <c r="U187" i="25"/>
  <c r="T187" i="25"/>
  <c r="S187" i="25"/>
  <c r="R187" i="25"/>
  <c r="Q187" i="25"/>
  <c r="P187" i="25"/>
  <c r="O187" i="25"/>
  <c r="N187" i="25"/>
  <c r="M187" i="25"/>
  <c r="L187" i="25"/>
  <c r="K187" i="25"/>
  <c r="J187" i="25"/>
  <c r="E187" i="25"/>
  <c r="D187" i="25"/>
  <c r="C187" i="25"/>
  <c r="B187" i="25"/>
  <c r="AC186" i="25"/>
  <c r="AB186" i="25"/>
  <c r="AA186" i="25"/>
  <c r="Z186" i="25"/>
  <c r="Y186" i="25"/>
  <c r="X186" i="25"/>
  <c r="W186" i="25"/>
  <c r="V186" i="25"/>
  <c r="U186" i="25"/>
  <c r="T186" i="25"/>
  <c r="S186" i="25"/>
  <c r="R186" i="25"/>
  <c r="Q186" i="25"/>
  <c r="P186" i="25"/>
  <c r="O186" i="25"/>
  <c r="N186" i="25"/>
  <c r="M186" i="25"/>
  <c r="L186" i="25"/>
  <c r="K186" i="25"/>
  <c r="J186" i="25"/>
  <c r="E186" i="25"/>
  <c r="D186" i="25"/>
  <c r="C186" i="25"/>
  <c r="B186" i="25"/>
  <c r="AC185" i="25"/>
  <c r="AB185" i="25"/>
  <c r="AA185" i="25"/>
  <c r="Z185" i="25"/>
  <c r="Y185" i="25"/>
  <c r="X185" i="25"/>
  <c r="W185" i="25"/>
  <c r="V185" i="25"/>
  <c r="U185" i="25"/>
  <c r="T185" i="25"/>
  <c r="S185" i="25"/>
  <c r="R185" i="25"/>
  <c r="Q185" i="25"/>
  <c r="P185" i="25"/>
  <c r="O185" i="25"/>
  <c r="N185" i="25"/>
  <c r="M185" i="25"/>
  <c r="L185" i="25"/>
  <c r="K185" i="25"/>
  <c r="J185" i="25"/>
  <c r="E185" i="25"/>
  <c r="D185" i="25"/>
  <c r="C185" i="25"/>
  <c r="B185" i="25"/>
  <c r="AC184" i="25"/>
  <c r="AB184" i="25"/>
  <c r="AA184" i="25"/>
  <c r="Z184" i="25"/>
  <c r="Y184" i="25"/>
  <c r="X184" i="25"/>
  <c r="W184" i="25"/>
  <c r="V184" i="25"/>
  <c r="U184" i="25"/>
  <c r="T184" i="25"/>
  <c r="S184" i="25"/>
  <c r="R184" i="25"/>
  <c r="Q184" i="25"/>
  <c r="P184" i="25"/>
  <c r="O184" i="25"/>
  <c r="N184" i="25"/>
  <c r="M184" i="25"/>
  <c r="L184" i="25"/>
  <c r="K184" i="25"/>
  <c r="J184" i="25"/>
  <c r="E184" i="25"/>
  <c r="D184" i="25"/>
  <c r="C184" i="25"/>
  <c r="B184" i="25"/>
  <c r="AC183" i="25"/>
  <c r="AB183" i="25"/>
  <c r="AA183" i="25"/>
  <c r="Z183" i="25"/>
  <c r="Y183" i="25"/>
  <c r="X183" i="25"/>
  <c r="W183" i="25"/>
  <c r="V183" i="25"/>
  <c r="U183" i="25"/>
  <c r="T183" i="25"/>
  <c r="S183" i="25"/>
  <c r="R183" i="25"/>
  <c r="Q183" i="25"/>
  <c r="P183" i="25"/>
  <c r="O183" i="25"/>
  <c r="N183" i="25"/>
  <c r="M183" i="25"/>
  <c r="L183" i="25"/>
  <c r="K183" i="25"/>
  <c r="J183" i="25"/>
  <c r="E183" i="25"/>
  <c r="D183" i="25"/>
  <c r="C183" i="25"/>
  <c r="B183" i="25"/>
  <c r="AC182" i="25"/>
  <c r="AB182" i="25"/>
  <c r="AA182" i="25"/>
  <c r="Z182" i="25"/>
  <c r="Y182" i="25"/>
  <c r="X182" i="25"/>
  <c r="W182" i="25"/>
  <c r="V182" i="25"/>
  <c r="U182" i="25"/>
  <c r="T182" i="25"/>
  <c r="S182" i="25"/>
  <c r="R182" i="25"/>
  <c r="Q182" i="25"/>
  <c r="P182" i="25"/>
  <c r="O182" i="25"/>
  <c r="N182" i="25"/>
  <c r="M182" i="25"/>
  <c r="L182" i="25"/>
  <c r="K182" i="25"/>
  <c r="J182" i="25"/>
  <c r="E182" i="25"/>
  <c r="D182" i="25"/>
  <c r="C182" i="25"/>
  <c r="B182" i="25"/>
  <c r="AC181" i="25"/>
  <c r="AB181" i="25"/>
  <c r="AA181" i="25"/>
  <c r="Z181" i="25"/>
  <c r="Y181" i="25"/>
  <c r="X181" i="25"/>
  <c r="W181" i="25"/>
  <c r="V181" i="25"/>
  <c r="U181" i="25"/>
  <c r="T181" i="25"/>
  <c r="S181" i="25"/>
  <c r="R181" i="25"/>
  <c r="Q181" i="25"/>
  <c r="P181" i="25"/>
  <c r="O181" i="25"/>
  <c r="N181" i="25"/>
  <c r="M181" i="25"/>
  <c r="L181" i="25"/>
  <c r="K181" i="25"/>
  <c r="J181" i="25"/>
  <c r="E181" i="25"/>
  <c r="D181" i="25"/>
  <c r="C181" i="25"/>
  <c r="B181" i="25"/>
  <c r="AC180" i="25"/>
  <c r="AB180" i="25"/>
  <c r="AA180" i="25"/>
  <c r="Z180" i="25"/>
  <c r="Y180" i="25"/>
  <c r="X180" i="25"/>
  <c r="W180" i="25"/>
  <c r="V180" i="25"/>
  <c r="U180" i="25"/>
  <c r="T180" i="25"/>
  <c r="S180" i="25"/>
  <c r="R180" i="25"/>
  <c r="Q180" i="25"/>
  <c r="P180" i="25"/>
  <c r="O180" i="25"/>
  <c r="N180" i="25"/>
  <c r="M180" i="25"/>
  <c r="L180" i="25"/>
  <c r="K180" i="25"/>
  <c r="J180" i="25"/>
  <c r="E180" i="25"/>
  <c r="D180" i="25"/>
  <c r="C180" i="25"/>
  <c r="B180" i="25"/>
  <c r="AC179" i="25"/>
  <c r="AB179" i="25"/>
  <c r="AA179" i="25"/>
  <c r="Z179" i="25"/>
  <c r="Y179" i="25"/>
  <c r="X179" i="25"/>
  <c r="W179" i="25"/>
  <c r="V179" i="25"/>
  <c r="U179" i="25"/>
  <c r="T179" i="25"/>
  <c r="S179" i="25"/>
  <c r="R179" i="25"/>
  <c r="Q179" i="25"/>
  <c r="P179" i="25"/>
  <c r="O179" i="25"/>
  <c r="N179" i="25"/>
  <c r="M179" i="25"/>
  <c r="L179" i="25"/>
  <c r="K179" i="25"/>
  <c r="J179" i="25"/>
  <c r="E179" i="25"/>
  <c r="D179" i="25"/>
  <c r="C179" i="25"/>
  <c r="B179" i="25"/>
  <c r="AC178" i="25"/>
  <c r="AB178" i="25"/>
  <c r="AA178" i="25"/>
  <c r="Z178" i="25"/>
  <c r="Y178" i="25"/>
  <c r="X178" i="25"/>
  <c r="W178" i="25"/>
  <c r="V178" i="25"/>
  <c r="U178" i="25"/>
  <c r="T178" i="25"/>
  <c r="S178" i="25"/>
  <c r="R178" i="25"/>
  <c r="Q178" i="25"/>
  <c r="P178" i="25"/>
  <c r="O178" i="25"/>
  <c r="N178" i="25"/>
  <c r="M178" i="25"/>
  <c r="L178" i="25"/>
  <c r="K178" i="25"/>
  <c r="J178" i="25"/>
  <c r="E178" i="25"/>
  <c r="D178" i="25"/>
  <c r="C178" i="25"/>
  <c r="B178" i="25"/>
  <c r="AC177" i="25"/>
  <c r="AB177" i="25"/>
  <c r="AA177" i="25"/>
  <c r="Z177" i="25"/>
  <c r="Y177" i="25"/>
  <c r="X177" i="25"/>
  <c r="W177" i="25"/>
  <c r="V177" i="25"/>
  <c r="U177" i="25"/>
  <c r="T177" i="25"/>
  <c r="S177" i="25"/>
  <c r="R177" i="25"/>
  <c r="Q177" i="25"/>
  <c r="P177" i="25"/>
  <c r="O177" i="25"/>
  <c r="N177" i="25"/>
  <c r="M177" i="25"/>
  <c r="L177" i="25"/>
  <c r="K177" i="25"/>
  <c r="J177" i="25"/>
  <c r="E177" i="25"/>
  <c r="D177" i="25"/>
  <c r="C177" i="25"/>
  <c r="B177" i="25"/>
  <c r="AC176" i="25"/>
  <c r="AB176" i="25"/>
  <c r="AA176" i="25"/>
  <c r="Z176" i="25"/>
  <c r="Y176" i="25"/>
  <c r="X176" i="25"/>
  <c r="W176" i="25"/>
  <c r="V176" i="25"/>
  <c r="U176" i="25"/>
  <c r="T176" i="25"/>
  <c r="S176" i="25"/>
  <c r="R176" i="25"/>
  <c r="Q176" i="25"/>
  <c r="P176" i="25"/>
  <c r="O176" i="25"/>
  <c r="N176" i="25"/>
  <c r="M176" i="25"/>
  <c r="L176" i="25"/>
  <c r="K176" i="25"/>
  <c r="J176" i="25"/>
  <c r="E176" i="25"/>
  <c r="D176" i="25"/>
  <c r="C176" i="25"/>
  <c r="B176" i="25"/>
  <c r="AC175" i="25"/>
  <c r="AB175" i="25"/>
  <c r="AA175" i="25"/>
  <c r="Z175" i="25"/>
  <c r="Y175" i="25"/>
  <c r="X175" i="25"/>
  <c r="W175" i="25"/>
  <c r="V175" i="25"/>
  <c r="U175" i="25"/>
  <c r="T175" i="25"/>
  <c r="S175" i="25"/>
  <c r="R175" i="25"/>
  <c r="Q175" i="25"/>
  <c r="P175" i="25"/>
  <c r="O175" i="25"/>
  <c r="N175" i="25"/>
  <c r="M175" i="25"/>
  <c r="L175" i="25"/>
  <c r="K175" i="25"/>
  <c r="J175" i="25"/>
  <c r="E175" i="25"/>
  <c r="D175" i="25"/>
  <c r="C175" i="25"/>
  <c r="B175" i="25"/>
  <c r="AC174" i="25"/>
  <c r="AB174" i="25"/>
  <c r="AA174" i="25"/>
  <c r="Z174" i="25"/>
  <c r="Y174" i="25"/>
  <c r="X174" i="25"/>
  <c r="W174" i="25"/>
  <c r="V174" i="25"/>
  <c r="U174" i="25"/>
  <c r="T174" i="25"/>
  <c r="S174" i="25"/>
  <c r="R174" i="25"/>
  <c r="Q174" i="25"/>
  <c r="P174" i="25"/>
  <c r="O174" i="25"/>
  <c r="N174" i="25"/>
  <c r="M174" i="25"/>
  <c r="L174" i="25"/>
  <c r="K174" i="25"/>
  <c r="J174" i="25"/>
  <c r="E174" i="25"/>
  <c r="D174" i="25"/>
  <c r="C174" i="25"/>
  <c r="B174" i="25"/>
  <c r="AC173" i="25"/>
  <c r="AB173" i="25"/>
  <c r="AA173" i="25"/>
  <c r="Z173" i="25"/>
  <c r="Y173" i="25"/>
  <c r="X173" i="25"/>
  <c r="W173" i="25"/>
  <c r="V173" i="25"/>
  <c r="U173" i="25"/>
  <c r="T173" i="25"/>
  <c r="S173" i="25"/>
  <c r="R173" i="25"/>
  <c r="Q173" i="25"/>
  <c r="P173" i="25"/>
  <c r="O173" i="25"/>
  <c r="N173" i="25"/>
  <c r="M173" i="25"/>
  <c r="L173" i="25"/>
  <c r="K173" i="25"/>
  <c r="J173" i="25"/>
  <c r="E173" i="25"/>
  <c r="D173" i="25"/>
  <c r="C173" i="25"/>
  <c r="B173" i="25"/>
  <c r="AC172" i="25"/>
  <c r="AB172" i="25"/>
  <c r="AA172" i="25"/>
  <c r="Z172" i="25"/>
  <c r="Y172" i="25"/>
  <c r="X172" i="25"/>
  <c r="W172" i="25"/>
  <c r="V172" i="25"/>
  <c r="U172" i="25"/>
  <c r="T172" i="25"/>
  <c r="S172" i="25"/>
  <c r="R172" i="25"/>
  <c r="Q172" i="25"/>
  <c r="P172" i="25"/>
  <c r="O172" i="25"/>
  <c r="N172" i="25"/>
  <c r="M172" i="25"/>
  <c r="L172" i="25"/>
  <c r="K172" i="25"/>
  <c r="J172" i="25"/>
  <c r="E172" i="25"/>
  <c r="D172" i="25"/>
  <c r="C172" i="25"/>
  <c r="B172" i="25"/>
  <c r="AC171" i="25"/>
  <c r="AB171" i="25"/>
  <c r="AA171" i="25"/>
  <c r="Z171" i="25"/>
  <c r="Y171" i="25"/>
  <c r="X171" i="25"/>
  <c r="W171" i="25"/>
  <c r="V171" i="25"/>
  <c r="U171" i="25"/>
  <c r="T171" i="25"/>
  <c r="S171" i="25"/>
  <c r="R171" i="25"/>
  <c r="Q171" i="25"/>
  <c r="P171" i="25"/>
  <c r="O171" i="25"/>
  <c r="N171" i="25"/>
  <c r="M171" i="25"/>
  <c r="L171" i="25"/>
  <c r="K171" i="25"/>
  <c r="J171" i="25"/>
  <c r="E171" i="25"/>
  <c r="D171" i="25"/>
  <c r="C171" i="25"/>
  <c r="B171" i="25"/>
  <c r="AC170" i="25"/>
  <c r="AB170" i="25"/>
  <c r="AA170" i="25"/>
  <c r="Z170" i="25"/>
  <c r="Y170" i="25"/>
  <c r="X170" i="25"/>
  <c r="W170" i="25"/>
  <c r="V170" i="25"/>
  <c r="U170" i="25"/>
  <c r="T170" i="25"/>
  <c r="S170" i="25"/>
  <c r="R170" i="25"/>
  <c r="Q170" i="25"/>
  <c r="P170" i="25"/>
  <c r="O170" i="25"/>
  <c r="N170" i="25"/>
  <c r="M170" i="25"/>
  <c r="L170" i="25"/>
  <c r="K170" i="25"/>
  <c r="J170" i="25"/>
  <c r="E170" i="25"/>
  <c r="D170" i="25"/>
  <c r="C170" i="25"/>
  <c r="B170" i="25"/>
  <c r="AC169" i="25"/>
  <c r="AB169" i="25"/>
  <c r="AA169" i="25"/>
  <c r="Z169" i="25"/>
  <c r="Y169" i="25"/>
  <c r="X169" i="25"/>
  <c r="W169" i="25"/>
  <c r="V169" i="25"/>
  <c r="U169" i="25"/>
  <c r="T169" i="25"/>
  <c r="S169" i="25"/>
  <c r="R169" i="25"/>
  <c r="Q169" i="25"/>
  <c r="P169" i="25"/>
  <c r="O169" i="25"/>
  <c r="N169" i="25"/>
  <c r="M169" i="25"/>
  <c r="L169" i="25"/>
  <c r="K169" i="25"/>
  <c r="J169" i="25"/>
  <c r="E169" i="25"/>
  <c r="D169" i="25"/>
  <c r="C169" i="25"/>
  <c r="B169" i="25"/>
  <c r="AC168" i="25"/>
  <c r="AB168" i="25"/>
  <c r="AA168" i="25"/>
  <c r="Z168" i="25"/>
  <c r="Y168" i="25"/>
  <c r="X168" i="25"/>
  <c r="W168" i="25"/>
  <c r="V168" i="25"/>
  <c r="U168" i="25"/>
  <c r="T168" i="25"/>
  <c r="S168" i="25"/>
  <c r="R168" i="25"/>
  <c r="Q168" i="25"/>
  <c r="P168" i="25"/>
  <c r="O168" i="25"/>
  <c r="N168" i="25"/>
  <c r="M168" i="25"/>
  <c r="L168" i="25"/>
  <c r="K168" i="25"/>
  <c r="J168" i="25"/>
  <c r="E168" i="25"/>
  <c r="D168" i="25"/>
  <c r="C168" i="25"/>
  <c r="B168" i="25"/>
  <c r="AC167" i="25"/>
  <c r="AB167" i="25"/>
  <c r="AA167" i="25"/>
  <c r="Z167" i="25"/>
  <c r="Y167" i="25"/>
  <c r="X167" i="25"/>
  <c r="W167" i="25"/>
  <c r="V167" i="25"/>
  <c r="U167" i="25"/>
  <c r="T167" i="25"/>
  <c r="S167" i="25"/>
  <c r="R167" i="25"/>
  <c r="Q167" i="25"/>
  <c r="P167" i="25"/>
  <c r="O167" i="25"/>
  <c r="N167" i="25"/>
  <c r="M167" i="25"/>
  <c r="L167" i="25"/>
  <c r="K167" i="25"/>
  <c r="J167" i="25"/>
  <c r="E167" i="25"/>
  <c r="D167" i="25"/>
  <c r="C167" i="25"/>
  <c r="B167" i="25"/>
  <c r="AC166" i="25"/>
  <c r="AB166" i="25"/>
  <c r="AA166" i="25"/>
  <c r="Z166" i="25"/>
  <c r="Y166" i="25"/>
  <c r="X166" i="25"/>
  <c r="W166" i="25"/>
  <c r="V166" i="25"/>
  <c r="U166" i="25"/>
  <c r="T166" i="25"/>
  <c r="S166" i="25"/>
  <c r="R166" i="25"/>
  <c r="Q166" i="25"/>
  <c r="P166" i="25"/>
  <c r="O166" i="25"/>
  <c r="N166" i="25"/>
  <c r="M166" i="25"/>
  <c r="L166" i="25"/>
  <c r="K166" i="25"/>
  <c r="J166" i="25"/>
  <c r="E166" i="25"/>
  <c r="D166" i="25"/>
  <c r="C166" i="25"/>
  <c r="B166" i="25"/>
  <c r="AC165" i="25"/>
  <c r="AB165" i="25"/>
  <c r="AA165" i="25"/>
  <c r="Z165" i="25"/>
  <c r="Y165" i="25"/>
  <c r="X165" i="25"/>
  <c r="W165" i="25"/>
  <c r="V165" i="25"/>
  <c r="U165" i="25"/>
  <c r="T165" i="25"/>
  <c r="S165" i="25"/>
  <c r="R165" i="25"/>
  <c r="Q165" i="25"/>
  <c r="P165" i="25"/>
  <c r="O165" i="25"/>
  <c r="N165" i="25"/>
  <c r="M165" i="25"/>
  <c r="L165" i="25"/>
  <c r="K165" i="25"/>
  <c r="J165" i="25"/>
  <c r="E165" i="25"/>
  <c r="D165" i="25"/>
  <c r="C165" i="25"/>
  <c r="B165" i="25"/>
  <c r="AC164" i="25"/>
  <c r="AB164" i="25"/>
  <c r="AA164" i="25"/>
  <c r="Z164" i="25"/>
  <c r="Y164" i="25"/>
  <c r="X164" i="25"/>
  <c r="W164" i="25"/>
  <c r="V164" i="25"/>
  <c r="U164" i="25"/>
  <c r="T164" i="25"/>
  <c r="S164" i="25"/>
  <c r="R164" i="25"/>
  <c r="Q164" i="25"/>
  <c r="P164" i="25"/>
  <c r="O164" i="25"/>
  <c r="N164" i="25"/>
  <c r="M164" i="25"/>
  <c r="L164" i="25"/>
  <c r="K164" i="25"/>
  <c r="J164" i="25"/>
  <c r="E164" i="25"/>
  <c r="D164" i="25"/>
  <c r="C164" i="25"/>
  <c r="B164" i="25"/>
  <c r="AC163" i="25"/>
  <c r="AB163" i="25"/>
  <c r="AA163" i="25"/>
  <c r="Z163" i="25"/>
  <c r="Y163" i="25"/>
  <c r="X163" i="25"/>
  <c r="W163" i="25"/>
  <c r="V163" i="25"/>
  <c r="U163" i="25"/>
  <c r="T163" i="25"/>
  <c r="S163" i="25"/>
  <c r="R163" i="25"/>
  <c r="Q163" i="25"/>
  <c r="P163" i="25"/>
  <c r="O163" i="25"/>
  <c r="N163" i="25"/>
  <c r="M163" i="25"/>
  <c r="L163" i="25"/>
  <c r="K163" i="25"/>
  <c r="J163" i="25"/>
  <c r="E163" i="25"/>
  <c r="D163" i="25"/>
  <c r="C163" i="25"/>
  <c r="B163" i="25"/>
  <c r="AC162" i="25"/>
  <c r="AB162" i="25"/>
  <c r="AA162" i="25"/>
  <c r="Z162" i="25"/>
  <c r="Y162" i="25"/>
  <c r="X162" i="25"/>
  <c r="W162" i="25"/>
  <c r="V162" i="25"/>
  <c r="U162" i="25"/>
  <c r="T162" i="25"/>
  <c r="S162" i="25"/>
  <c r="R162" i="25"/>
  <c r="Q162" i="25"/>
  <c r="P162" i="25"/>
  <c r="O162" i="25"/>
  <c r="N162" i="25"/>
  <c r="M162" i="25"/>
  <c r="L162" i="25"/>
  <c r="K162" i="25"/>
  <c r="J162" i="25"/>
  <c r="E162" i="25"/>
  <c r="D162" i="25"/>
  <c r="C162" i="25"/>
  <c r="B162" i="25"/>
  <c r="AC161" i="25"/>
  <c r="AB161" i="25"/>
  <c r="AA161" i="25"/>
  <c r="Z161" i="25"/>
  <c r="Y161" i="25"/>
  <c r="X161" i="25"/>
  <c r="W161" i="25"/>
  <c r="V161" i="25"/>
  <c r="U161" i="25"/>
  <c r="T161" i="25"/>
  <c r="S161" i="25"/>
  <c r="R161" i="25"/>
  <c r="Q161" i="25"/>
  <c r="P161" i="25"/>
  <c r="O161" i="25"/>
  <c r="N161" i="25"/>
  <c r="M161" i="25"/>
  <c r="L161" i="25"/>
  <c r="K161" i="25"/>
  <c r="J161" i="25"/>
  <c r="E161" i="25"/>
  <c r="D161" i="25"/>
  <c r="C161" i="25"/>
  <c r="B161" i="25"/>
  <c r="AC160" i="25"/>
  <c r="AB160" i="25"/>
  <c r="AA160" i="25"/>
  <c r="Z160" i="25"/>
  <c r="Y160" i="25"/>
  <c r="X160" i="25"/>
  <c r="W160" i="25"/>
  <c r="V160" i="25"/>
  <c r="U160" i="25"/>
  <c r="T160" i="25"/>
  <c r="S160" i="25"/>
  <c r="R160" i="25"/>
  <c r="Q160" i="25"/>
  <c r="P160" i="25"/>
  <c r="O160" i="25"/>
  <c r="N160" i="25"/>
  <c r="M160" i="25"/>
  <c r="L160" i="25"/>
  <c r="K160" i="25"/>
  <c r="J160" i="25"/>
  <c r="E160" i="25"/>
  <c r="D160" i="25"/>
  <c r="C160" i="25"/>
  <c r="B160" i="25"/>
  <c r="AC159" i="25"/>
  <c r="AB159" i="25"/>
  <c r="AA159" i="25"/>
  <c r="Z159" i="25"/>
  <c r="Y159" i="25"/>
  <c r="X159" i="25"/>
  <c r="W159" i="25"/>
  <c r="V159" i="25"/>
  <c r="U159" i="25"/>
  <c r="T159" i="25"/>
  <c r="S159" i="25"/>
  <c r="R159" i="25"/>
  <c r="Q159" i="25"/>
  <c r="P159" i="25"/>
  <c r="O159" i="25"/>
  <c r="N159" i="25"/>
  <c r="M159" i="25"/>
  <c r="L159" i="25"/>
  <c r="K159" i="25"/>
  <c r="J159" i="25"/>
  <c r="E159" i="25"/>
  <c r="D159" i="25"/>
  <c r="C159" i="25"/>
  <c r="B159" i="25"/>
  <c r="AC158" i="25"/>
  <c r="AB158" i="25"/>
  <c r="AA158" i="25"/>
  <c r="Z158" i="25"/>
  <c r="Y158" i="25"/>
  <c r="X158" i="25"/>
  <c r="W158" i="25"/>
  <c r="V158" i="25"/>
  <c r="U158" i="25"/>
  <c r="T158" i="25"/>
  <c r="S158" i="25"/>
  <c r="R158" i="25"/>
  <c r="Q158" i="25"/>
  <c r="P158" i="25"/>
  <c r="O158" i="25"/>
  <c r="N158" i="25"/>
  <c r="M158" i="25"/>
  <c r="L158" i="25"/>
  <c r="K158" i="25"/>
  <c r="J158" i="25"/>
  <c r="E158" i="25"/>
  <c r="D158" i="25"/>
  <c r="C158" i="25"/>
  <c r="B158" i="25"/>
  <c r="AC157" i="25"/>
  <c r="AB157" i="25"/>
  <c r="AA157" i="25"/>
  <c r="Z157" i="25"/>
  <c r="Y157" i="25"/>
  <c r="X157" i="25"/>
  <c r="W157" i="25"/>
  <c r="V157" i="25"/>
  <c r="U157" i="25"/>
  <c r="T157" i="25"/>
  <c r="S157" i="25"/>
  <c r="R157" i="25"/>
  <c r="Q157" i="25"/>
  <c r="P157" i="25"/>
  <c r="O157" i="25"/>
  <c r="N157" i="25"/>
  <c r="M157" i="25"/>
  <c r="L157" i="25"/>
  <c r="K157" i="25"/>
  <c r="J157" i="25"/>
  <c r="E157" i="25"/>
  <c r="D157" i="25"/>
  <c r="C157" i="25"/>
  <c r="B157" i="25"/>
  <c r="AC156" i="25"/>
  <c r="AB156" i="25"/>
  <c r="AA156" i="25"/>
  <c r="Z156" i="25"/>
  <c r="Y156" i="25"/>
  <c r="X156" i="25"/>
  <c r="W156" i="25"/>
  <c r="V156" i="25"/>
  <c r="U156" i="25"/>
  <c r="T156" i="25"/>
  <c r="S156" i="25"/>
  <c r="R156" i="25"/>
  <c r="Q156" i="25"/>
  <c r="P156" i="25"/>
  <c r="O156" i="25"/>
  <c r="N156" i="25"/>
  <c r="M156" i="25"/>
  <c r="L156" i="25"/>
  <c r="K156" i="25"/>
  <c r="J156" i="25"/>
  <c r="E156" i="25"/>
  <c r="D156" i="25"/>
  <c r="C156" i="25"/>
  <c r="B156" i="25"/>
  <c r="AC155" i="25"/>
  <c r="AB155" i="25"/>
  <c r="AA155" i="25"/>
  <c r="Z155" i="25"/>
  <c r="Y155" i="25"/>
  <c r="X155" i="25"/>
  <c r="W155" i="25"/>
  <c r="V155" i="25"/>
  <c r="U155" i="25"/>
  <c r="T155" i="25"/>
  <c r="S155" i="25"/>
  <c r="R155" i="25"/>
  <c r="Q155" i="25"/>
  <c r="P155" i="25"/>
  <c r="O155" i="25"/>
  <c r="N155" i="25"/>
  <c r="M155" i="25"/>
  <c r="L155" i="25"/>
  <c r="K155" i="25"/>
  <c r="J155" i="25"/>
  <c r="E155" i="25"/>
  <c r="D155" i="25"/>
  <c r="C155" i="25"/>
  <c r="B155" i="25"/>
  <c r="AC154" i="25"/>
  <c r="AB154" i="25"/>
  <c r="AA154" i="25"/>
  <c r="Z154" i="25"/>
  <c r="Y154" i="25"/>
  <c r="X154" i="25"/>
  <c r="W154" i="25"/>
  <c r="V154" i="25"/>
  <c r="U154" i="25"/>
  <c r="T154" i="25"/>
  <c r="S154" i="25"/>
  <c r="R154" i="25"/>
  <c r="Q154" i="25"/>
  <c r="P154" i="25"/>
  <c r="O154" i="25"/>
  <c r="N154" i="25"/>
  <c r="M154" i="25"/>
  <c r="L154" i="25"/>
  <c r="K154" i="25"/>
  <c r="J154" i="25"/>
  <c r="E154" i="25"/>
  <c r="D154" i="25"/>
  <c r="C154" i="25"/>
  <c r="B154" i="25"/>
  <c r="AC153" i="25"/>
  <c r="AB153" i="25"/>
  <c r="AA153" i="25"/>
  <c r="Z153" i="25"/>
  <c r="Y153" i="25"/>
  <c r="X153" i="25"/>
  <c r="W153" i="25"/>
  <c r="V153" i="25"/>
  <c r="U153" i="25"/>
  <c r="T153" i="25"/>
  <c r="S153" i="25"/>
  <c r="R153" i="25"/>
  <c r="Q153" i="25"/>
  <c r="P153" i="25"/>
  <c r="O153" i="25"/>
  <c r="N153" i="25"/>
  <c r="M153" i="25"/>
  <c r="L153" i="25"/>
  <c r="K153" i="25"/>
  <c r="J153" i="25"/>
  <c r="E153" i="25"/>
  <c r="D153" i="25"/>
  <c r="C153" i="25"/>
  <c r="B153" i="25"/>
  <c r="AC152" i="25"/>
  <c r="AB152" i="25"/>
  <c r="AA152" i="25"/>
  <c r="Z152" i="25"/>
  <c r="Y152" i="25"/>
  <c r="X152" i="25"/>
  <c r="W152" i="25"/>
  <c r="V152" i="25"/>
  <c r="U152" i="25"/>
  <c r="T152" i="25"/>
  <c r="S152" i="25"/>
  <c r="R152" i="25"/>
  <c r="Q152" i="25"/>
  <c r="P152" i="25"/>
  <c r="O152" i="25"/>
  <c r="N152" i="25"/>
  <c r="M152" i="25"/>
  <c r="L152" i="25"/>
  <c r="K152" i="25"/>
  <c r="J152" i="25"/>
  <c r="E152" i="25"/>
  <c r="D152" i="25"/>
  <c r="C152" i="25"/>
  <c r="B152" i="25"/>
  <c r="AC151" i="25"/>
  <c r="AB151" i="25"/>
  <c r="AA151" i="25"/>
  <c r="Z151" i="25"/>
  <c r="Y151" i="25"/>
  <c r="X151" i="25"/>
  <c r="W151" i="25"/>
  <c r="V151" i="25"/>
  <c r="U151" i="25"/>
  <c r="T151" i="25"/>
  <c r="S151" i="25"/>
  <c r="R151" i="25"/>
  <c r="Q151" i="25"/>
  <c r="P151" i="25"/>
  <c r="O151" i="25"/>
  <c r="N151" i="25"/>
  <c r="M151" i="25"/>
  <c r="L151" i="25"/>
  <c r="K151" i="25"/>
  <c r="J151" i="25"/>
  <c r="E151" i="25"/>
  <c r="D151" i="25"/>
  <c r="C151" i="25"/>
  <c r="B151" i="25"/>
  <c r="AC150" i="25"/>
  <c r="AB150" i="25"/>
  <c r="AA150" i="25"/>
  <c r="Z150" i="25"/>
  <c r="Y150" i="25"/>
  <c r="X150" i="25"/>
  <c r="W150" i="25"/>
  <c r="V150" i="25"/>
  <c r="U150" i="25"/>
  <c r="T150" i="25"/>
  <c r="S150" i="25"/>
  <c r="R150" i="25"/>
  <c r="Q150" i="25"/>
  <c r="P150" i="25"/>
  <c r="O150" i="25"/>
  <c r="N150" i="25"/>
  <c r="M150" i="25"/>
  <c r="L150" i="25"/>
  <c r="K150" i="25"/>
  <c r="J150" i="25"/>
  <c r="E150" i="25"/>
  <c r="D150" i="25"/>
  <c r="C150" i="25"/>
  <c r="B150" i="25"/>
  <c r="AC149" i="25"/>
  <c r="AB149" i="25"/>
  <c r="AA149" i="25"/>
  <c r="Z149" i="25"/>
  <c r="Y149" i="25"/>
  <c r="X149" i="25"/>
  <c r="W149" i="25"/>
  <c r="V149" i="25"/>
  <c r="U149" i="25"/>
  <c r="T149" i="25"/>
  <c r="S149" i="25"/>
  <c r="R149" i="25"/>
  <c r="Q149" i="25"/>
  <c r="P149" i="25"/>
  <c r="O149" i="25"/>
  <c r="N149" i="25"/>
  <c r="M149" i="25"/>
  <c r="L149" i="25"/>
  <c r="K149" i="25"/>
  <c r="J149" i="25"/>
  <c r="E149" i="25"/>
  <c r="D149" i="25"/>
  <c r="C149" i="25"/>
  <c r="B149" i="25"/>
  <c r="AC148" i="25"/>
  <c r="AB148" i="25"/>
  <c r="AA148" i="25"/>
  <c r="Z148" i="25"/>
  <c r="Y148" i="25"/>
  <c r="X148" i="25"/>
  <c r="W148" i="25"/>
  <c r="V148" i="25"/>
  <c r="U148" i="25"/>
  <c r="T148" i="25"/>
  <c r="S148" i="25"/>
  <c r="R148" i="25"/>
  <c r="Q148" i="25"/>
  <c r="P148" i="25"/>
  <c r="O148" i="25"/>
  <c r="N148" i="25"/>
  <c r="M148" i="25"/>
  <c r="L148" i="25"/>
  <c r="K148" i="25"/>
  <c r="J148" i="25"/>
  <c r="E148" i="25"/>
  <c r="D148" i="25"/>
  <c r="C148" i="25"/>
  <c r="B148" i="25"/>
  <c r="AC147" i="25"/>
  <c r="AB147" i="25"/>
  <c r="AA147" i="25"/>
  <c r="Z147" i="25"/>
  <c r="Y147" i="25"/>
  <c r="X147" i="25"/>
  <c r="W147" i="25"/>
  <c r="V147" i="25"/>
  <c r="U147" i="25"/>
  <c r="T147" i="25"/>
  <c r="S147" i="25"/>
  <c r="R147" i="25"/>
  <c r="Q147" i="25"/>
  <c r="P147" i="25"/>
  <c r="O147" i="25"/>
  <c r="N147" i="25"/>
  <c r="M147" i="25"/>
  <c r="L147" i="25"/>
  <c r="K147" i="25"/>
  <c r="J147" i="25"/>
  <c r="E147" i="25"/>
  <c r="D147" i="25"/>
  <c r="C147" i="25"/>
  <c r="B147" i="25"/>
  <c r="AC146" i="25"/>
  <c r="AB146" i="25"/>
  <c r="AA146" i="25"/>
  <c r="Z146" i="25"/>
  <c r="Y146" i="25"/>
  <c r="X146" i="25"/>
  <c r="W146" i="25"/>
  <c r="V146" i="25"/>
  <c r="U146" i="25"/>
  <c r="T146" i="25"/>
  <c r="S146" i="25"/>
  <c r="R146" i="25"/>
  <c r="Q146" i="25"/>
  <c r="P146" i="25"/>
  <c r="O146" i="25"/>
  <c r="N146" i="25"/>
  <c r="M146" i="25"/>
  <c r="L146" i="25"/>
  <c r="K146" i="25"/>
  <c r="J146" i="25"/>
  <c r="E146" i="25"/>
  <c r="D146" i="25"/>
  <c r="C146" i="25"/>
  <c r="B146" i="25"/>
  <c r="AC145" i="25"/>
  <c r="AB145" i="25"/>
  <c r="AA145" i="25"/>
  <c r="Z145" i="25"/>
  <c r="Y145" i="25"/>
  <c r="X145" i="25"/>
  <c r="W145" i="25"/>
  <c r="V145" i="25"/>
  <c r="U145" i="25"/>
  <c r="T145" i="25"/>
  <c r="S145" i="25"/>
  <c r="R145" i="25"/>
  <c r="Q145" i="25"/>
  <c r="P145" i="25"/>
  <c r="O145" i="25"/>
  <c r="N145" i="25"/>
  <c r="M145" i="25"/>
  <c r="L145" i="25"/>
  <c r="K145" i="25"/>
  <c r="J145" i="25"/>
  <c r="E145" i="25"/>
  <c r="D145" i="25"/>
  <c r="C145" i="25"/>
  <c r="B145" i="25"/>
  <c r="AC144" i="25"/>
  <c r="AB144" i="25"/>
  <c r="AA144" i="25"/>
  <c r="Z144" i="25"/>
  <c r="Y144" i="25"/>
  <c r="X144" i="25"/>
  <c r="W144" i="25"/>
  <c r="V144" i="25"/>
  <c r="U144" i="25"/>
  <c r="T144" i="25"/>
  <c r="S144" i="25"/>
  <c r="R144" i="25"/>
  <c r="Q144" i="25"/>
  <c r="P144" i="25"/>
  <c r="O144" i="25"/>
  <c r="N144" i="25"/>
  <c r="M144" i="25"/>
  <c r="L144" i="25"/>
  <c r="K144" i="25"/>
  <c r="J144" i="25"/>
  <c r="E144" i="25"/>
  <c r="D144" i="25"/>
  <c r="C144" i="25"/>
  <c r="B144" i="25"/>
  <c r="AC143" i="25"/>
  <c r="AB143" i="25"/>
  <c r="AA143" i="25"/>
  <c r="Z143" i="25"/>
  <c r="Y143" i="25"/>
  <c r="X143" i="25"/>
  <c r="W143" i="25"/>
  <c r="V143" i="25"/>
  <c r="U143" i="25"/>
  <c r="T143" i="25"/>
  <c r="S143" i="25"/>
  <c r="R143" i="25"/>
  <c r="Q143" i="25"/>
  <c r="P143" i="25"/>
  <c r="O143" i="25"/>
  <c r="N143" i="25"/>
  <c r="M143" i="25"/>
  <c r="L143" i="25"/>
  <c r="K143" i="25"/>
  <c r="J143" i="25"/>
  <c r="E143" i="25"/>
  <c r="D143" i="25"/>
  <c r="C143" i="25"/>
  <c r="B143" i="25"/>
  <c r="AC142" i="25"/>
  <c r="AB142" i="25"/>
  <c r="AA142" i="25"/>
  <c r="Z142" i="25"/>
  <c r="Y142" i="25"/>
  <c r="X142" i="25"/>
  <c r="W142" i="25"/>
  <c r="V142" i="25"/>
  <c r="U142" i="25"/>
  <c r="T142" i="25"/>
  <c r="S142" i="25"/>
  <c r="R142" i="25"/>
  <c r="Q142" i="25"/>
  <c r="P142" i="25"/>
  <c r="O142" i="25"/>
  <c r="N142" i="25"/>
  <c r="M142" i="25"/>
  <c r="L142" i="25"/>
  <c r="K142" i="25"/>
  <c r="J142" i="25"/>
  <c r="E142" i="25"/>
  <c r="D142" i="25"/>
  <c r="C142" i="25"/>
  <c r="B142" i="25"/>
  <c r="AC141" i="25"/>
  <c r="AB141" i="25"/>
  <c r="AA141" i="25"/>
  <c r="Z141" i="25"/>
  <c r="Y141" i="25"/>
  <c r="X141" i="25"/>
  <c r="W141" i="25"/>
  <c r="V141" i="25"/>
  <c r="U141" i="25"/>
  <c r="T141" i="25"/>
  <c r="S141" i="25"/>
  <c r="R141" i="25"/>
  <c r="Q141" i="25"/>
  <c r="P141" i="25"/>
  <c r="O141" i="25"/>
  <c r="N141" i="25"/>
  <c r="M141" i="25"/>
  <c r="L141" i="25"/>
  <c r="K141" i="25"/>
  <c r="J141" i="25"/>
  <c r="E141" i="25"/>
  <c r="D141" i="25"/>
  <c r="C141" i="25"/>
  <c r="B141" i="25"/>
  <c r="AC140" i="25"/>
  <c r="AB140" i="25"/>
  <c r="AA140" i="25"/>
  <c r="Z140" i="25"/>
  <c r="Y140" i="25"/>
  <c r="X140" i="25"/>
  <c r="W140" i="25"/>
  <c r="V140" i="25"/>
  <c r="U140" i="25"/>
  <c r="T140" i="25"/>
  <c r="S140" i="25"/>
  <c r="R140" i="25"/>
  <c r="Q140" i="25"/>
  <c r="P140" i="25"/>
  <c r="O140" i="25"/>
  <c r="N140" i="25"/>
  <c r="M140" i="25"/>
  <c r="L140" i="25"/>
  <c r="K140" i="25"/>
  <c r="J140" i="25"/>
  <c r="E140" i="25"/>
  <c r="D140" i="25"/>
  <c r="C140" i="25"/>
  <c r="B140" i="25"/>
  <c r="AC139" i="25"/>
  <c r="AB139" i="25"/>
  <c r="AA139" i="25"/>
  <c r="Z139" i="25"/>
  <c r="Y139" i="25"/>
  <c r="X139" i="25"/>
  <c r="W139" i="25"/>
  <c r="V139" i="25"/>
  <c r="U139" i="25"/>
  <c r="T139" i="25"/>
  <c r="S139" i="25"/>
  <c r="R139" i="25"/>
  <c r="Q139" i="25"/>
  <c r="P139" i="25"/>
  <c r="O139" i="25"/>
  <c r="N139" i="25"/>
  <c r="M139" i="25"/>
  <c r="L139" i="25"/>
  <c r="K139" i="25"/>
  <c r="J139" i="25"/>
  <c r="E139" i="25"/>
  <c r="D139" i="25"/>
  <c r="C139" i="25"/>
  <c r="B139" i="25"/>
  <c r="AC138" i="25"/>
  <c r="AB138" i="25"/>
  <c r="AA138" i="25"/>
  <c r="Z138" i="25"/>
  <c r="Y138" i="25"/>
  <c r="X138" i="25"/>
  <c r="W138" i="25"/>
  <c r="V138" i="25"/>
  <c r="U138" i="25"/>
  <c r="T138" i="25"/>
  <c r="S138" i="25"/>
  <c r="R138" i="25"/>
  <c r="Q138" i="25"/>
  <c r="P138" i="25"/>
  <c r="O138" i="25"/>
  <c r="N138" i="25"/>
  <c r="M138" i="25"/>
  <c r="L138" i="25"/>
  <c r="K138" i="25"/>
  <c r="J138" i="25"/>
  <c r="E138" i="25"/>
  <c r="D138" i="25"/>
  <c r="C138" i="25"/>
  <c r="B138" i="25"/>
  <c r="AC137" i="25"/>
  <c r="AB137" i="25"/>
  <c r="AA137" i="25"/>
  <c r="Z137" i="25"/>
  <c r="Y137" i="25"/>
  <c r="X137" i="25"/>
  <c r="W137" i="25"/>
  <c r="V137" i="25"/>
  <c r="U137" i="25"/>
  <c r="T137" i="25"/>
  <c r="S137" i="25"/>
  <c r="R137" i="25"/>
  <c r="Q137" i="25"/>
  <c r="P137" i="25"/>
  <c r="O137" i="25"/>
  <c r="N137" i="25"/>
  <c r="M137" i="25"/>
  <c r="L137" i="25"/>
  <c r="K137" i="25"/>
  <c r="J137" i="25"/>
  <c r="E137" i="25"/>
  <c r="D137" i="25"/>
  <c r="C137" i="25"/>
  <c r="B137" i="25"/>
  <c r="AC136" i="25"/>
  <c r="AB136" i="25"/>
  <c r="AA136" i="25"/>
  <c r="Z136" i="25"/>
  <c r="Y136" i="25"/>
  <c r="X136" i="25"/>
  <c r="W136" i="25"/>
  <c r="V136" i="25"/>
  <c r="U136" i="25"/>
  <c r="T136" i="25"/>
  <c r="S136" i="25"/>
  <c r="R136" i="25"/>
  <c r="Q136" i="25"/>
  <c r="P136" i="25"/>
  <c r="O136" i="25"/>
  <c r="N136" i="25"/>
  <c r="M136" i="25"/>
  <c r="L136" i="25"/>
  <c r="K136" i="25"/>
  <c r="J136" i="25"/>
  <c r="E136" i="25"/>
  <c r="D136" i="25"/>
  <c r="C136" i="25"/>
  <c r="B136" i="25"/>
  <c r="AC135" i="25"/>
  <c r="AB135" i="25"/>
  <c r="AA135" i="25"/>
  <c r="Z135" i="25"/>
  <c r="Y135" i="25"/>
  <c r="X135" i="25"/>
  <c r="W135" i="25"/>
  <c r="V135" i="25"/>
  <c r="U135" i="25"/>
  <c r="T135" i="25"/>
  <c r="S135" i="25"/>
  <c r="R135" i="25"/>
  <c r="Q135" i="25"/>
  <c r="P135" i="25"/>
  <c r="O135" i="25"/>
  <c r="N135" i="25"/>
  <c r="M135" i="25"/>
  <c r="L135" i="25"/>
  <c r="K135" i="25"/>
  <c r="J135" i="25"/>
  <c r="E135" i="25"/>
  <c r="D135" i="25"/>
  <c r="C135" i="25"/>
  <c r="B135" i="25"/>
  <c r="AC134" i="25"/>
  <c r="AB134" i="25"/>
  <c r="AA134" i="25"/>
  <c r="Z134" i="25"/>
  <c r="Y134" i="25"/>
  <c r="X134" i="25"/>
  <c r="W134" i="25"/>
  <c r="V134" i="25"/>
  <c r="U134" i="25"/>
  <c r="T134" i="25"/>
  <c r="S134" i="25"/>
  <c r="R134" i="25"/>
  <c r="Q134" i="25"/>
  <c r="P134" i="25"/>
  <c r="O134" i="25"/>
  <c r="N134" i="25"/>
  <c r="M134" i="25"/>
  <c r="L134" i="25"/>
  <c r="K134" i="25"/>
  <c r="J134" i="25"/>
  <c r="E134" i="25"/>
  <c r="D134" i="25"/>
  <c r="C134" i="25"/>
  <c r="B134" i="25"/>
  <c r="AC133" i="25"/>
  <c r="AB133" i="25"/>
  <c r="AA133" i="25"/>
  <c r="Z133" i="25"/>
  <c r="Y133" i="25"/>
  <c r="X133" i="25"/>
  <c r="W133" i="25"/>
  <c r="V133" i="25"/>
  <c r="U133" i="25"/>
  <c r="T133" i="25"/>
  <c r="S133" i="25"/>
  <c r="R133" i="25"/>
  <c r="Q133" i="25"/>
  <c r="P133" i="25"/>
  <c r="O133" i="25"/>
  <c r="N133" i="25"/>
  <c r="M133" i="25"/>
  <c r="L133" i="25"/>
  <c r="K133" i="25"/>
  <c r="J133" i="25"/>
  <c r="E133" i="25"/>
  <c r="D133" i="25"/>
  <c r="C133" i="25"/>
  <c r="B133" i="25"/>
  <c r="AC132" i="25"/>
  <c r="AB132" i="25"/>
  <c r="AA132" i="25"/>
  <c r="Z132" i="25"/>
  <c r="Y132" i="25"/>
  <c r="X132" i="25"/>
  <c r="W132" i="25"/>
  <c r="V132" i="25"/>
  <c r="U132" i="25"/>
  <c r="T132" i="25"/>
  <c r="S132" i="25"/>
  <c r="R132" i="25"/>
  <c r="Q132" i="25"/>
  <c r="P132" i="25"/>
  <c r="O132" i="25"/>
  <c r="N132" i="25"/>
  <c r="M132" i="25"/>
  <c r="L132" i="25"/>
  <c r="K132" i="25"/>
  <c r="J132" i="25"/>
  <c r="E132" i="25"/>
  <c r="D132" i="25"/>
  <c r="C132" i="25"/>
  <c r="B132" i="25"/>
  <c r="AC131" i="25"/>
  <c r="AB131" i="25"/>
  <c r="AA131" i="25"/>
  <c r="Z131" i="25"/>
  <c r="Y131" i="25"/>
  <c r="X131" i="25"/>
  <c r="W131" i="25"/>
  <c r="V131" i="25"/>
  <c r="U131" i="25"/>
  <c r="T131" i="25"/>
  <c r="S131" i="25"/>
  <c r="R131" i="25"/>
  <c r="Q131" i="25"/>
  <c r="P131" i="25"/>
  <c r="O131" i="25"/>
  <c r="N131" i="25"/>
  <c r="M131" i="25"/>
  <c r="L131" i="25"/>
  <c r="K131" i="25"/>
  <c r="J131" i="25"/>
  <c r="E131" i="25"/>
  <c r="D131" i="25"/>
  <c r="C131" i="25"/>
  <c r="B131" i="25"/>
  <c r="AC130" i="25"/>
  <c r="AB130" i="25"/>
  <c r="AA130" i="25"/>
  <c r="Z130" i="25"/>
  <c r="Y130" i="25"/>
  <c r="X130" i="25"/>
  <c r="W130" i="25"/>
  <c r="V130" i="25"/>
  <c r="U130" i="25"/>
  <c r="T130" i="25"/>
  <c r="S130" i="25"/>
  <c r="R130" i="25"/>
  <c r="Q130" i="25"/>
  <c r="P130" i="25"/>
  <c r="O130" i="25"/>
  <c r="N130" i="25"/>
  <c r="M130" i="25"/>
  <c r="L130" i="25"/>
  <c r="K130" i="25"/>
  <c r="J130" i="25"/>
  <c r="E130" i="25"/>
  <c r="D130" i="25"/>
  <c r="C130" i="25"/>
  <c r="B130" i="25"/>
  <c r="AC129" i="25"/>
  <c r="AB129" i="25"/>
  <c r="AA129" i="25"/>
  <c r="Z129" i="25"/>
  <c r="Y129" i="25"/>
  <c r="X129" i="25"/>
  <c r="W129" i="25"/>
  <c r="V129" i="25"/>
  <c r="U129" i="25"/>
  <c r="T129" i="25"/>
  <c r="S129" i="25"/>
  <c r="R129" i="25"/>
  <c r="Q129" i="25"/>
  <c r="P129" i="25"/>
  <c r="O129" i="25"/>
  <c r="N129" i="25"/>
  <c r="M129" i="25"/>
  <c r="L129" i="25"/>
  <c r="K129" i="25"/>
  <c r="J129" i="25"/>
  <c r="E129" i="25"/>
  <c r="D129" i="25"/>
  <c r="C129" i="25"/>
  <c r="B129" i="25"/>
  <c r="AC128" i="25"/>
  <c r="AB128" i="25"/>
  <c r="AA128" i="25"/>
  <c r="Z128" i="25"/>
  <c r="Y128" i="25"/>
  <c r="X128" i="25"/>
  <c r="W128" i="25"/>
  <c r="V128" i="25"/>
  <c r="U128" i="25"/>
  <c r="T128" i="25"/>
  <c r="S128" i="25"/>
  <c r="R128" i="25"/>
  <c r="Q128" i="25"/>
  <c r="P128" i="25"/>
  <c r="O128" i="25"/>
  <c r="N128" i="25"/>
  <c r="M128" i="25"/>
  <c r="L128" i="25"/>
  <c r="K128" i="25"/>
  <c r="J128" i="25"/>
  <c r="E128" i="25"/>
  <c r="D128" i="25"/>
  <c r="C128" i="25"/>
  <c r="B128" i="25"/>
  <c r="AC127" i="25"/>
  <c r="AB127" i="25"/>
  <c r="AA127" i="25"/>
  <c r="Z127" i="25"/>
  <c r="Y127" i="25"/>
  <c r="X127" i="25"/>
  <c r="W127" i="25"/>
  <c r="V127" i="25"/>
  <c r="U127" i="25"/>
  <c r="T127" i="25"/>
  <c r="S127" i="25"/>
  <c r="R127" i="25"/>
  <c r="Q127" i="25"/>
  <c r="P127" i="25"/>
  <c r="O127" i="25"/>
  <c r="N127" i="25"/>
  <c r="M127" i="25"/>
  <c r="L127" i="25"/>
  <c r="K127" i="25"/>
  <c r="J127" i="25"/>
  <c r="E127" i="25"/>
  <c r="D127" i="25"/>
  <c r="C127" i="25"/>
  <c r="B127" i="25"/>
  <c r="AC126" i="25"/>
  <c r="AB126" i="25"/>
  <c r="AA126" i="25"/>
  <c r="Z126" i="25"/>
  <c r="Y126" i="25"/>
  <c r="X126" i="25"/>
  <c r="W126" i="25"/>
  <c r="V126" i="25"/>
  <c r="U126" i="25"/>
  <c r="T126" i="25"/>
  <c r="S126" i="25"/>
  <c r="R126" i="25"/>
  <c r="Q126" i="25"/>
  <c r="P126" i="25"/>
  <c r="O126" i="25"/>
  <c r="N126" i="25"/>
  <c r="M126" i="25"/>
  <c r="L126" i="25"/>
  <c r="K126" i="25"/>
  <c r="J126" i="25"/>
  <c r="E126" i="25"/>
  <c r="D126" i="25"/>
  <c r="C126" i="25"/>
  <c r="B126" i="25"/>
  <c r="AC125" i="25"/>
  <c r="AB125" i="25"/>
  <c r="AA125" i="25"/>
  <c r="Z125" i="25"/>
  <c r="Y125" i="25"/>
  <c r="X125" i="25"/>
  <c r="W125" i="25"/>
  <c r="V125" i="25"/>
  <c r="U125" i="25"/>
  <c r="T125" i="25"/>
  <c r="S125" i="25"/>
  <c r="R125" i="25"/>
  <c r="Q125" i="25"/>
  <c r="P125" i="25"/>
  <c r="O125" i="25"/>
  <c r="N125" i="25"/>
  <c r="M125" i="25"/>
  <c r="L125" i="25"/>
  <c r="K125" i="25"/>
  <c r="J125" i="25"/>
  <c r="E125" i="25"/>
  <c r="D125" i="25"/>
  <c r="C125" i="25"/>
  <c r="B125" i="25"/>
  <c r="AC124" i="25"/>
  <c r="AB124" i="25"/>
  <c r="AA124" i="25"/>
  <c r="Z124" i="25"/>
  <c r="Y124" i="25"/>
  <c r="X124" i="25"/>
  <c r="W124" i="25"/>
  <c r="V124" i="25"/>
  <c r="U124" i="25"/>
  <c r="T124" i="25"/>
  <c r="S124" i="25"/>
  <c r="R124" i="25"/>
  <c r="Q124" i="25"/>
  <c r="P124" i="25"/>
  <c r="O124" i="25"/>
  <c r="N124" i="25"/>
  <c r="M124" i="25"/>
  <c r="L124" i="25"/>
  <c r="K124" i="25"/>
  <c r="J124" i="25"/>
  <c r="E124" i="25"/>
  <c r="D124" i="25"/>
  <c r="C124" i="25"/>
  <c r="B124" i="25"/>
  <c r="AC123" i="25"/>
  <c r="AB123" i="25"/>
  <c r="AA123" i="25"/>
  <c r="Z123" i="25"/>
  <c r="Y123" i="25"/>
  <c r="X123" i="25"/>
  <c r="W123" i="25"/>
  <c r="V123" i="25"/>
  <c r="U123" i="25"/>
  <c r="T123" i="25"/>
  <c r="S123" i="25"/>
  <c r="R123" i="25"/>
  <c r="Q123" i="25"/>
  <c r="P123" i="25"/>
  <c r="O123" i="25"/>
  <c r="N123" i="25"/>
  <c r="M123" i="25"/>
  <c r="L123" i="25"/>
  <c r="K123" i="25"/>
  <c r="J123" i="25"/>
  <c r="E123" i="25"/>
  <c r="D123" i="25"/>
  <c r="C123" i="25"/>
  <c r="B123" i="25"/>
  <c r="AC122" i="25"/>
  <c r="AB122" i="25"/>
  <c r="AA122" i="25"/>
  <c r="Z122" i="25"/>
  <c r="Y122" i="25"/>
  <c r="X122" i="25"/>
  <c r="W122" i="25"/>
  <c r="V122" i="25"/>
  <c r="U122" i="25"/>
  <c r="T122" i="25"/>
  <c r="S122" i="25"/>
  <c r="R122" i="25"/>
  <c r="Q122" i="25"/>
  <c r="P122" i="25"/>
  <c r="O122" i="25"/>
  <c r="N122" i="25"/>
  <c r="M122" i="25"/>
  <c r="L122" i="25"/>
  <c r="K122" i="25"/>
  <c r="J122" i="25"/>
  <c r="E122" i="25"/>
  <c r="D122" i="25"/>
  <c r="C122" i="25"/>
  <c r="B122" i="25"/>
  <c r="AC121" i="25"/>
  <c r="AB121" i="25"/>
  <c r="AA121" i="25"/>
  <c r="Z121" i="25"/>
  <c r="Y121" i="25"/>
  <c r="X121" i="25"/>
  <c r="W121" i="25"/>
  <c r="V121" i="25"/>
  <c r="U121" i="25"/>
  <c r="T121" i="25"/>
  <c r="S121" i="25"/>
  <c r="R121" i="25"/>
  <c r="Q121" i="25"/>
  <c r="P121" i="25"/>
  <c r="O121" i="25"/>
  <c r="N121" i="25"/>
  <c r="M121" i="25"/>
  <c r="L121" i="25"/>
  <c r="K121" i="25"/>
  <c r="J121" i="25"/>
  <c r="E121" i="25"/>
  <c r="D121" i="25"/>
  <c r="C121" i="25"/>
  <c r="B121" i="25"/>
  <c r="AC120" i="25"/>
  <c r="AB120" i="25"/>
  <c r="AA120" i="25"/>
  <c r="Z120" i="25"/>
  <c r="Y120" i="25"/>
  <c r="X120" i="25"/>
  <c r="W120" i="25"/>
  <c r="V120" i="25"/>
  <c r="U120" i="25"/>
  <c r="T120" i="25"/>
  <c r="S120" i="25"/>
  <c r="R120" i="25"/>
  <c r="Q120" i="25"/>
  <c r="P120" i="25"/>
  <c r="O120" i="25"/>
  <c r="N120" i="25"/>
  <c r="M120" i="25"/>
  <c r="L120" i="25"/>
  <c r="K120" i="25"/>
  <c r="J120" i="25"/>
  <c r="E120" i="25"/>
  <c r="D120" i="25"/>
  <c r="C120" i="25"/>
  <c r="B120" i="25"/>
  <c r="AC119" i="25"/>
  <c r="AB119" i="25"/>
  <c r="AA119" i="25"/>
  <c r="Z119" i="25"/>
  <c r="Y119" i="25"/>
  <c r="X119" i="25"/>
  <c r="W119" i="25"/>
  <c r="V119" i="25"/>
  <c r="U119" i="25"/>
  <c r="T119" i="25"/>
  <c r="S119" i="25"/>
  <c r="R119" i="25"/>
  <c r="Q119" i="25"/>
  <c r="P119" i="25"/>
  <c r="O119" i="25"/>
  <c r="N119" i="25"/>
  <c r="M119" i="25"/>
  <c r="L119" i="25"/>
  <c r="K119" i="25"/>
  <c r="J119" i="25"/>
  <c r="E119" i="25"/>
  <c r="D119" i="25"/>
  <c r="C119" i="25"/>
  <c r="B119" i="25"/>
  <c r="AC118" i="25"/>
  <c r="AB118" i="25"/>
  <c r="AA118" i="25"/>
  <c r="Z118" i="25"/>
  <c r="Y118" i="25"/>
  <c r="X118" i="25"/>
  <c r="W118" i="25"/>
  <c r="V118" i="25"/>
  <c r="U118" i="25"/>
  <c r="T118" i="25"/>
  <c r="S118" i="25"/>
  <c r="R118" i="25"/>
  <c r="Q118" i="25"/>
  <c r="P118" i="25"/>
  <c r="O118" i="25"/>
  <c r="N118" i="25"/>
  <c r="M118" i="25"/>
  <c r="L118" i="25"/>
  <c r="K118" i="25"/>
  <c r="J118" i="25"/>
  <c r="E118" i="25"/>
  <c r="D118" i="25"/>
  <c r="C118" i="25"/>
  <c r="B118" i="25"/>
  <c r="AC117" i="25"/>
  <c r="AB117" i="25"/>
  <c r="AA117" i="25"/>
  <c r="Z117" i="25"/>
  <c r="Y117" i="25"/>
  <c r="X117" i="25"/>
  <c r="W117" i="25"/>
  <c r="V117" i="25"/>
  <c r="U117" i="25"/>
  <c r="T117" i="25"/>
  <c r="S117" i="25"/>
  <c r="R117" i="25"/>
  <c r="Q117" i="25"/>
  <c r="P117" i="25"/>
  <c r="O117" i="25"/>
  <c r="N117" i="25"/>
  <c r="M117" i="25"/>
  <c r="L117" i="25"/>
  <c r="K117" i="25"/>
  <c r="J117" i="25"/>
  <c r="E117" i="25"/>
  <c r="D117" i="25"/>
  <c r="C117" i="25"/>
  <c r="B117" i="25"/>
  <c r="AC116" i="25"/>
  <c r="AB116" i="25"/>
  <c r="AA116" i="25"/>
  <c r="Z116" i="25"/>
  <c r="Y116" i="25"/>
  <c r="X116" i="25"/>
  <c r="W116" i="25"/>
  <c r="V116" i="25"/>
  <c r="U116" i="25"/>
  <c r="T116" i="25"/>
  <c r="S116" i="25"/>
  <c r="R116" i="25"/>
  <c r="Q116" i="25"/>
  <c r="P116" i="25"/>
  <c r="O116" i="25"/>
  <c r="N116" i="25"/>
  <c r="M116" i="25"/>
  <c r="L116" i="25"/>
  <c r="K116" i="25"/>
  <c r="J116" i="25"/>
  <c r="E116" i="25"/>
  <c r="D116" i="25"/>
  <c r="C116" i="25"/>
  <c r="B116" i="25"/>
  <c r="AC115" i="25"/>
  <c r="AB115" i="25"/>
  <c r="AA115" i="25"/>
  <c r="Z115" i="25"/>
  <c r="Y115" i="25"/>
  <c r="X115" i="25"/>
  <c r="W115" i="25"/>
  <c r="V115" i="25"/>
  <c r="U115" i="25"/>
  <c r="T115" i="25"/>
  <c r="S115" i="25"/>
  <c r="R115" i="25"/>
  <c r="Q115" i="25"/>
  <c r="P115" i="25"/>
  <c r="O115" i="25"/>
  <c r="N115" i="25"/>
  <c r="M115" i="25"/>
  <c r="L115" i="25"/>
  <c r="K115" i="25"/>
  <c r="J115" i="25"/>
  <c r="E115" i="25"/>
  <c r="D115" i="25"/>
  <c r="C115" i="25"/>
  <c r="B115" i="25"/>
  <c r="AC114" i="25"/>
  <c r="AB114" i="25"/>
  <c r="AA114" i="25"/>
  <c r="Z114" i="25"/>
  <c r="Y114" i="25"/>
  <c r="X114" i="25"/>
  <c r="W114" i="25"/>
  <c r="V114" i="25"/>
  <c r="U114" i="25"/>
  <c r="T114" i="25"/>
  <c r="S114" i="25"/>
  <c r="R114" i="25"/>
  <c r="Q114" i="25"/>
  <c r="P114" i="25"/>
  <c r="O114" i="25"/>
  <c r="N114" i="25"/>
  <c r="M114" i="25"/>
  <c r="L114" i="25"/>
  <c r="K114" i="25"/>
  <c r="J114" i="25"/>
  <c r="E114" i="25"/>
  <c r="D114" i="25"/>
  <c r="C114" i="25"/>
  <c r="B114" i="25"/>
  <c r="AC113" i="25"/>
  <c r="AB113" i="25"/>
  <c r="AA113" i="25"/>
  <c r="Z113" i="25"/>
  <c r="Y113" i="25"/>
  <c r="X113" i="25"/>
  <c r="W113" i="25"/>
  <c r="V113" i="25"/>
  <c r="U113" i="25"/>
  <c r="T113" i="25"/>
  <c r="S113" i="25"/>
  <c r="R113" i="25"/>
  <c r="Q113" i="25"/>
  <c r="P113" i="25"/>
  <c r="O113" i="25"/>
  <c r="N113" i="25"/>
  <c r="M113" i="25"/>
  <c r="L113" i="25"/>
  <c r="K113" i="25"/>
  <c r="J113" i="25"/>
  <c r="E113" i="25"/>
  <c r="D113" i="25"/>
  <c r="C113" i="25"/>
  <c r="B113" i="25"/>
  <c r="AC112" i="25"/>
  <c r="AB112" i="25"/>
  <c r="AA112" i="25"/>
  <c r="Z112" i="25"/>
  <c r="Y112" i="25"/>
  <c r="X112" i="25"/>
  <c r="W112" i="25"/>
  <c r="V112" i="25"/>
  <c r="U112" i="25"/>
  <c r="T112" i="25"/>
  <c r="S112" i="25"/>
  <c r="R112" i="25"/>
  <c r="Q112" i="25"/>
  <c r="P112" i="25"/>
  <c r="O112" i="25"/>
  <c r="N112" i="25"/>
  <c r="M112" i="25"/>
  <c r="L112" i="25"/>
  <c r="K112" i="25"/>
  <c r="J112" i="25"/>
  <c r="E112" i="25"/>
  <c r="D112" i="25"/>
  <c r="C112" i="25"/>
  <c r="B112" i="25"/>
  <c r="AC111" i="25"/>
  <c r="AB111" i="25"/>
  <c r="AA111" i="25"/>
  <c r="Z111" i="25"/>
  <c r="Y111" i="25"/>
  <c r="X111" i="25"/>
  <c r="W111" i="25"/>
  <c r="V111" i="25"/>
  <c r="U111" i="25"/>
  <c r="T111" i="25"/>
  <c r="S111" i="25"/>
  <c r="R111" i="25"/>
  <c r="Q111" i="25"/>
  <c r="P111" i="25"/>
  <c r="O111" i="25"/>
  <c r="N111" i="25"/>
  <c r="M111" i="25"/>
  <c r="L111" i="25"/>
  <c r="K111" i="25"/>
  <c r="J111" i="25"/>
  <c r="E111" i="25"/>
  <c r="D111" i="25"/>
  <c r="C111" i="25"/>
  <c r="B111" i="25"/>
  <c r="AC110" i="25"/>
  <c r="AB110" i="25"/>
  <c r="AA110" i="25"/>
  <c r="Z110" i="25"/>
  <c r="Y110" i="25"/>
  <c r="X110" i="25"/>
  <c r="W110" i="25"/>
  <c r="V110" i="25"/>
  <c r="U110" i="25"/>
  <c r="T110" i="25"/>
  <c r="S110" i="25"/>
  <c r="R110" i="25"/>
  <c r="Q110" i="25"/>
  <c r="P110" i="25"/>
  <c r="O110" i="25"/>
  <c r="N110" i="25"/>
  <c r="M110" i="25"/>
  <c r="L110" i="25"/>
  <c r="K110" i="25"/>
  <c r="J110" i="25"/>
  <c r="E110" i="25"/>
  <c r="D110" i="25"/>
  <c r="C110" i="25"/>
  <c r="B110" i="25"/>
  <c r="AC109" i="25"/>
  <c r="AB109" i="25"/>
  <c r="AA109" i="25"/>
  <c r="Z109" i="25"/>
  <c r="Y109" i="25"/>
  <c r="X109" i="25"/>
  <c r="W109" i="25"/>
  <c r="V109" i="25"/>
  <c r="U109" i="25"/>
  <c r="T109" i="25"/>
  <c r="S109" i="25"/>
  <c r="R109" i="25"/>
  <c r="Q109" i="25"/>
  <c r="P109" i="25"/>
  <c r="O109" i="25"/>
  <c r="N109" i="25"/>
  <c r="M109" i="25"/>
  <c r="L109" i="25"/>
  <c r="K109" i="25"/>
  <c r="J109" i="25"/>
  <c r="E109" i="25"/>
  <c r="D109" i="25"/>
  <c r="C109" i="25"/>
  <c r="B109" i="25"/>
  <c r="AC108" i="25"/>
  <c r="AB108" i="25"/>
  <c r="AA108" i="25"/>
  <c r="Z108" i="25"/>
  <c r="Y108" i="25"/>
  <c r="X108" i="25"/>
  <c r="W108" i="25"/>
  <c r="V108" i="25"/>
  <c r="U108" i="25"/>
  <c r="T108" i="25"/>
  <c r="S108" i="25"/>
  <c r="R108" i="25"/>
  <c r="Q108" i="25"/>
  <c r="P108" i="25"/>
  <c r="O108" i="25"/>
  <c r="N108" i="25"/>
  <c r="M108" i="25"/>
  <c r="L108" i="25"/>
  <c r="K108" i="25"/>
  <c r="J108" i="25"/>
  <c r="E108" i="25"/>
  <c r="D108" i="25"/>
  <c r="C108" i="25"/>
  <c r="B108" i="25"/>
  <c r="AC107" i="25"/>
  <c r="AB107" i="25"/>
  <c r="AA107" i="25"/>
  <c r="Z107" i="25"/>
  <c r="Y107" i="25"/>
  <c r="X107" i="25"/>
  <c r="W107" i="25"/>
  <c r="V107" i="25"/>
  <c r="U107" i="25"/>
  <c r="T107" i="25"/>
  <c r="S107" i="25"/>
  <c r="R107" i="25"/>
  <c r="Q107" i="25"/>
  <c r="P107" i="25"/>
  <c r="O107" i="25"/>
  <c r="N107" i="25"/>
  <c r="M107" i="25"/>
  <c r="L107" i="25"/>
  <c r="K107" i="25"/>
  <c r="J107" i="25"/>
  <c r="E107" i="25"/>
  <c r="D107" i="25"/>
  <c r="C107" i="25"/>
  <c r="B107" i="25"/>
  <c r="AC106" i="25"/>
  <c r="AB106" i="25"/>
  <c r="AA106" i="25"/>
  <c r="Z106" i="25"/>
  <c r="Y106" i="25"/>
  <c r="X106" i="25"/>
  <c r="W106" i="25"/>
  <c r="V106" i="25"/>
  <c r="U106" i="25"/>
  <c r="T106" i="25"/>
  <c r="S106" i="25"/>
  <c r="R106" i="25"/>
  <c r="Q106" i="25"/>
  <c r="P106" i="25"/>
  <c r="O106" i="25"/>
  <c r="N106" i="25"/>
  <c r="M106" i="25"/>
  <c r="L106" i="25"/>
  <c r="K106" i="25"/>
  <c r="J106" i="25"/>
  <c r="E106" i="25"/>
  <c r="D106" i="25"/>
  <c r="C106" i="25"/>
  <c r="B106" i="25"/>
  <c r="AC105" i="25"/>
  <c r="AB105" i="25"/>
  <c r="AA105" i="25"/>
  <c r="Z105" i="25"/>
  <c r="Y105" i="25"/>
  <c r="X105" i="25"/>
  <c r="W105" i="25"/>
  <c r="V105" i="25"/>
  <c r="U105" i="25"/>
  <c r="T105" i="25"/>
  <c r="S105" i="25"/>
  <c r="R105" i="25"/>
  <c r="Q105" i="25"/>
  <c r="P105" i="25"/>
  <c r="O105" i="25"/>
  <c r="N105" i="25"/>
  <c r="M105" i="25"/>
  <c r="L105" i="25"/>
  <c r="K105" i="25"/>
  <c r="J105" i="25"/>
  <c r="E105" i="25"/>
  <c r="D105" i="25"/>
  <c r="C105" i="25"/>
  <c r="B105" i="25"/>
  <c r="AC104" i="25"/>
  <c r="AB104" i="25"/>
  <c r="AA104" i="25"/>
  <c r="Z104" i="25"/>
  <c r="Y104" i="25"/>
  <c r="X104" i="25"/>
  <c r="W104" i="25"/>
  <c r="V104" i="25"/>
  <c r="U104" i="25"/>
  <c r="T104" i="25"/>
  <c r="S104" i="25"/>
  <c r="R104" i="25"/>
  <c r="Q104" i="25"/>
  <c r="P104" i="25"/>
  <c r="O104" i="25"/>
  <c r="N104" i="25"/>
  <c r="M104" i="25"/>
  <c r="L104" i="25"/>
  <c r="K104" i="25"/>
  <c r="J104" i="25"/>
  <c r="E104" i="25"/>
  <c r="D104" i="25"/>
  <c r="C104" i="25"/>
  <c r="B104" i="25"/>
  <c r="AC103" i="25"/>
  <c r="AB103" i="25"/>
  <c r="AA103" i="25"/>
  <c r="Z103" i="25"/>
  <c r="Y103" i="25"/>
  <c r="X103" i="25"/>
  <c r="W103" i="25"/>
  <c r="V103" i="25"/>
  <c r="U103" i="25"/>
  <c r="T103" i="25"/>
  <c r="S103" i="25"/>
  <c r="R103" i="25"/>
  <c r="Q103" i="25"/>
  <c r="P103" i="25"/>
  <c r="O103" i="25"/>
  <c r="N103" i="25"/>
  <c r="M103" i="25"/>
  <c r="L103" i="25"/>
  <c r="K103" i="25"/>
  <c r="J103" i="25"/>
  <c r="E103" i="25"/>
  <c r="D103" i="25"/>
  <c r="C103" i="25"/>
  <c r="B103" i="25"/>
  <c r="AC102" i="25"/>
  <c r="AB102" i="25"/>
  <c r="AA102" i="25"/>
  <c r="Z102" i="25"/>
  <c r="Y102" i="25"/>
  <c r="X102" i="25"/>
  <c r="W102" i="25"/>
  <c r="V102" i="25"/>
  <c r="U102" i="25"/>
  <c r="T102" i="25"/>
  <c r="S102" i="25"/>
  <c r="R102" i="25"/>
  <c r="Q102" i="25"/>
  <c r="P102" i="25"/>
  <c r="O102" i="25"/>
  <c r="N102" i="25"/>
  <c r="M102" i="25"/>
  <c r="L102" i="25"/>
  <c r="K102" i="25"/>
  <c r="J102" i="25"/>
  <c r="E102" i="25"/>
  <c r="D102" i="25"/>
  <c r="C102" i="25"/>
  <c r="B102" i="25"/>
  <c r="A101" i="25"/>
  <c r="AB101" i="25" s="1"/>
  <c r="E101" i="25"/>
  <c r="D101" i="25"/>
  <c r="C101" i="25"/>
  <c r="A100" i="25"/>
  <c r="E100" i="25"/>
  <c r="D100" i="25"/>
  <c r="C100" i="25"/>
  <c r="A99" i="25"/>
  <c r="S99" i="25" s="1"/>
  <c r="E99" i="25"/>
  <c r="D99" i="25"/>
  <c r="C99" i="25"/>
  <c r="E98" i="25"/>
  <c r="D98" i="25"/>
  <c r="C98" i="25"/>
  <c r="A98" i="25"/>
  <c r="A97" i="25"/>
  <c r="K97" i="25" s="1"/>
  <c r="W97" i="25"/>
  <c r="T97" i="25"/>
  <c r="E97" i="25"/>
  <c r="D97" i="25"/>
  <c r="C97" i="25"/>
  <c r="E96" i="25"/>
  <c r="D96" i="25"/>
  <c r="C96" i="25"/>
  <c r="A96" i="25"/>
  <c r="AA96" i="25" s="1"/>
  <c r="T96" i="25"/>
  <c r="E95" i="25"/>
  <c r="D95" i="25"/>
  <c r="C95" i="25"/>
  <c r="A95" i="25"/>
  <c r="A94" i="25"/>
  <c r="B94" i="25" s="1"/>
  <c r="E94" i="25"/>
  <c r="D94" i="25"/>
  <c r="C94" i="25"/>
  <c r="E93" i="25"/>
  <c r="D93" i="25"/>
  <c r="C93" i="25"/>
  <c r="A93" i="25"/>
  <c r="P93" i="25" s="1"/>
  <c r="A92" i="25"/>
  <c r="E92" i="25"/>
  <c r="D92" i="25"/>
  <c r="C92" i="25"/>
  <c r="A91" i="25"/>
  <c r="P91" i="25" s="1"/>
  <c r="E91" i="25"/>
  <c r="D91" i="25"/>
  <c r="C91" i="25"/>
  <c r="A90" i="25"/>
  <c r="S90" i="25" s="1"/>
  <c r="Z90" i="25"/>
  <c r="E90" i="25"/>
  <c r="D90" i="25"/>
  <c r="C90" i="25"/>
  <c r="A89" i="25"/>
  <c r="AA89" i="25" s="1"/>
  <c r="S89" i="25"/>
  <c r="E89" i="25"/>
  <c r="D89" i="25"/>
  <c r="C89" i="25"/>
  <c r="A88" i="25"/>
  <c r="E88" i="25"/>
  <c r="D88" i="25"/>
  <c r="C88" i="25"/>
  <c r="E87" i="25"/>
  <c r="D87" i="25"/>
  <c r="C87" i="25"/>
  <c r="A87" i="25"/>
  <c r="W87" i="25" s="1"/>
  <c r="A86" i="25"/>
  <c r="E86" i="25"/>
  <c r="D86" i="25"/>
  <c r="C86" i="25"/>
  <c r="A85" i="25"/>
  <c r="B85" i="25" s="1"/>
  <c r="Z85" i="25"/>
  <c r="W85" i="25"/>
  <c r="P85" i="25"/>
  <c r="J85" i="25"/>
  <c r="E85" i="25"/>
  <c r="D85" i="25"/>
  <c r="C85" i="25"/>
  <c r="E84" i="25"/>
  <c r="D84" i="25"/>
  <c r="C84" i="25"/>
  <c r="A84" i="25"/>
  <c r="E83" i="25"/>
  <c r="D83" i="25"/>
  <c r="C83" i="25"/>
  <c r="A83" i="25"/>
  <c r="AB83" i="25" s="1"/>
  <c r="E82" i="25"/>
  <c r="D82" i="25"/>
  <c r="C82" i="25"/>
  <c r="A82" i="25"/>
  <c r="Y82" i="25" s="1"/>
  <c r="A81" i="25"/>
  <c r="AB81" i="25" s="1"/>
  <c r="W81" i="25"/>
  <c r="V81" i="25"/>
  <c r="P81" i="25"/>
  <c r="E81" i="25"/>
  <c r="D81" i="25"/>
  <c r="C81" i="25"/>
  <c r="A80" i="25"/>
  <c r="R80" i="25" s="1"/>
  <c r="T80" i="25"/>
  <c r="E80" i="25"/>
  <c r="D80" i="25"/>
  <c r="C80" i="25"/>
  <c r="A79" i="25"/>
  <c r="S79" i="25" s="1"/>
  <c r="P79" i="25"/>
  <c r="E79" i="25"/>
  <c r="D79" i="25"/>
  <c r="C79" i="25"/>
  <c r="A78" i="25"/>
  <c r="E78" i="25"/>
  <c r="D78" i="25"/>
  <c r="C78" i="25"/>
  <c r="A77" i="25"/>
  <c r="X77" i="25" s="1"/>
  <c r="E77" i="25"/>
  <c r="D77" i="25"/>
  <c r="C77" i="25"/>
  <c r="E76" i="25"/>
  <c r="D76" i="25"/>
  <c r="C76" i="25"/>
  <c r="A76" i="25"/>
  <c r="A75" i="25"/>
  <c r="E75" i="25"/>
  <c r="D75" i="25"/>
  <c r="C75" i="25"/>
  <c r="A74" i="25"/>
  <c r="Z74" i="25" s="1"/>
  <c r="U74" i="25"/>
  <c r="E74" i="25"/>
  <c r="D74" i="25"/>
  <c r="C74" i="25"/>
  <c r="A73" i="25"/>
  <c r="E73" i="25"/>
  <c r="D73" i="25"/>
  <c r="C73" i="25"/>
  <c r="A72" i="25"/>
  <c r="AC72" i="25" s="1"/>
  <c r="E72" i="25"/>
  <c r="D72" i="25"/>
  <c r="C72" i="25"/>
  <c r="A71" i="25"/>
  <c r="B71" i="25" s="1"/>
  <c r="E71" i="25"/>
  <c r="D71" i="25"/>
  <c r="C71" i="25"/>
  <c r="E70" i="25"/>
  <c r="D70" i="25"/>
  <c r="C70" i="25"/>
  <c r="A70" i="25"/>
  <c r="U70" i="25" s="1"/>
  <c r="E69" i="25"/>
  <c r="D69" i="25"/>
  <c r="C69" i="25"/>
  <c r="A69" i="25"/>
  <c r="Z69" i="25" s="1"/>
  <c r="E68" i="25"/>
  <c r="D68" i="25"/>
  <c r="C68" i="25"/>
  <c r="A68" i="25"/>
  <c r="V68" i="25" s="1"/>
  <c r="A67" i="25"/>
  <c r="R67" i="25" s="1"/>
  <c r="E67" i="25"/>
  <c r="D67" i="25"/>
  <c r="C67" i="25"/>
  <c r="A66" i="25"/>
  <c r="U66" i="25"/>
  <c r="E66" i="25"/>
  <c r="D66" i="25"/>
  <c r="C66" i="25"/>
  <c r="A65" i="25"/>
  <c r="N65" i="25" s="1"/>
  <c r="E65" i="25"/>
  <c r="D65" i="25"/>
  <c r="C65" i="25"/>
  <c r="A64" i="25"/>
  <c r="Y64" i="25" s="1"/>
  <c r="E64" i="25"/>
  <c r="D64" i="25"/>
  <c r="C64" i="25"/>
  <c r="A63" i="25"/>
  <c r="E63" i="25"/>
  <c r="D63" i="25"/>
  <c r="C63" i="25"/>
  <c r="E62" i="25"/>
  <c r="D62" i="25"/>
  <c r="C62" i="25"/>
  <c r="A62" i="25"/>
  <c r="A61" i="25"/>
  <c r="M61" i="25" s="1"/>
  <c r="E61" i="25"/>
  <c r="D61" i="25"/>
  <c r="C61" i="25"/>
  <c r="A60" i="25"/>
  <c r="T60" i="25" s="1"/>
  <c r="AC60" i="25"/>
  <c r="U60" i="25"/>
  <c r="E60" i="25"/>
  <c r="D60" i="25"/>
  <c r="C60" i="25"/>
  <c r="E59" i="25"/>
  <c r="D59" i="25"/>
  <c r="C59" i="25"/>
  <c r="A59" i="25"/>
  <c r="A58" i="25"/>
  <c r="J58" i="25" s="1"/>
  <c r="E58" i="25"/>
  <c r="D58" i="25"/>
  <c r="C58" i="25"/>
  <c r="A57" i="25"/>
  <c r="V57" i="25" s="1"/>
  <c r="E57" i="25"/>
  <c r="D57" i="25"/>
  <c r="C57" i="25"/>
  <c r="A56" i="25"/>
  <c r="M56" i="25" s="1"/>
  <c r="X56" i="25"/>
  <c r="S56" i="25"/>
  <c r="Q56" i="25"/>
  <c r="E56" i="25"/>
  <c r="D56" i="25"/>
  <c r="C56" i="25"/>
  <c r="A55" i="25"/>
  <c r="R55" i="25" s="1"/>
  <c r="E55" i="25"/>
  <c r="D55" i="25"/>
  <c r="C55" i="25"/>
  <c r="A54" i="25"/>
  <c r="Z54" i="25"/>
  <c r="R54" i="25"/>
  <c r="J54" i="25"/>
  <c r="E54" i="25"/>
  <c r="D54" i="25"/>
  <c r="C54" i="25"/>
  <c r="A53" i="25"/>
  <c r="P53" i="25" s="1"/>
  <c r="J53" i="25"/>
  <c r="E53" i="25"/>
  <c r="D53" i="25"/>
  <c r="C53" i="25"/>
  <c r="E52" i="25"/>
  <c r="D52" i="25"/>
  <c r="C52" i="25"/>
  <c r="A52" i="25"/>
  <c r="J52" i="25" s="1"/>
  <c r="E51" i="25"/>
  <c r="D51" i="25"/>
  <c r="C51" i="25"/>
  <c r="A51" i="25"/>
  <c r="A50" i="25"/>
  <c r="V50" i="25"/>
  <c r="E50" i="25"/>
  <c r="D50" i="25"/>
  <c r="C50" i="25"/>
  <c r="A49" i="25"/>
  <c r="Z49" i="25" s="1"/>
  <c r="E49" i="25"/>
  <c r="D49" i="25"/>
  <c r="C49" i="25"/>
  <c r="A48" i="25"/>
  <c r="O48" i="25" s="1"/>
  <c r="E48" i="25"/>
  <c r="D48" i="25"/>
  <c r="C48" i="25"/>
  <c r="A47" i="25"/>
  <c r="T47" i="25" s="1"/>
  <c r="X47" i="25"/>
  <c r="P47" i="25"/>
  <c r="N47" i="25"/>
  <c r="E47" i="25"/>
  <c r="D47" i="25"/>
  <c r="C47" i="25"/>
  <c r="A46" i="25"/>
  <c r="L46" i="25" s="1"/>
  <c r="E46" i="25"/>
  <c r="D46" i="25"/>
  <c r="C46" i="25"/>
  <c r="A45" i="25"/>
  <c r="AA45" i="25"/>
  <c r="N45" i="25"/>
  <c r="E45" i="25"/>
  <c r="D45" i="25"/>
  <c r="C45" i="25"/>
  <c r="A44" i="25"/>
  <c r="Y44" i="25"/>
  <c r="E44" i="25"/>
  <c r="D44" i="25"/>
  <c r="C44" i="25"/>
  <c r="A43" i="25"/>
  <c r="X43" i="25" s="1"/>
  <c r="M43" i="25"/>
  <c r="E43" i="25"/>
  <c r="D43" i="25"/>
  <c r="C43" i="25"/>
  <c r="A42" i="25"/>
  <c r="S42" i="25" s="1"/>
  <c r="AC42" i="25"/>
  <c r="R42" i="25"/>
  <c r="E42" i="25"/>
  <c r="D42" i="25"/>
  <c r="C42" i="25"/>
  <c r="A41" i="25"/>
  <c r="Z41" i="25"/>
  <c r="T41" i="25"/>
  <c r="R41" i="25"/>
  <c r="E41" i="25"/>
  <c r="D41" i="25"/>
  <c r="C41" i="25"/>
  <c r="B41" i="25"/>
  <c r="AC41" i="25"/>
  <c r="A40" i="25"/>
  <c r="E40" i="25"/>
  <c r="D40" i="25"/>
  <c r="C40" i="25"/>
  <c r="E39" i="25"/>
  <c r="D39" i="25"/>
  <c r="C39" i="25"/>
  <c r="A39" i="25"/>
  <c r="A38" i="25"/>
  <c r="W38" i="25" s="1"/>
  <c r="E38" i="25"/>
  <c r="D38" i="25"/>
  <c r="C38" i="25"/>
  <c r="A37" i="25"/>
  <c r="B37" i="25" s="1"/>
  <c r="J37" i="25"/>
  <c r="E37" i="25"/>
  <c r="D37" i="25"/>
  <c r="C37" i="25"/>
  <c r="E36" i="25"/>
  <c r="D36" i="25"/>
  <c r="C36" i="25"/>
  <c r="A36" i="25"/>
  <c r="V36" i="25" s="1"/>
  <c r="A35" i="25"/>
  <c r="Y35" i="25" s="1"/>
  <c r="E35" i="25"/>
  <c r="D35" i="25"/>
  <c r="C35" i="25"/>
  <c r="E34" i="25"/>
  <c r="D34" i="25"/>
  <c r="C34" i="25"/>
  <c r="A34" i="25"/>
  <c r="B34" i="25" s="1"/>
  <c r="A33" i="25"/>
  <c r="AA33" i="25" s="1"/>
  <c r="E33" i="25"/>
  <c r="D33" i="25"/>
  <c r="C33" i="25"/>
  <c r="A32" i="25"/>
  <c r="E32" i="25"/>
  <c r="D32" i="25"/>
  <c r="C32" i="25"/>
  <c r="E31" i="25"/>
  <c r="D31" i="25"/>
  <c r="C31" i="25"/>
  <c r="A31" i="25"/>
  <c r="J31" i="25" s="1"/>
  <c r="A30" i="25"/>
  <c r="B30" i="25" s="1"/>
  <c r="E30" i="25"/>
  <c r="D30" i="25"/>
  <c r="C30" i="25"/>
  <c r="A29" i="25"/>
  <c r="E29" i="25"/>
  <c r="D29" i="25"/>
  <c r="C29" i="25"/>
  <c r="E28" i="25"/>
  <c r="D28" i="25"/>
  <c r="C28" i="25"/>
  <c r="A28" i="25"/>
  <c r="AA28" i="25" s="1"/>
  <c r="A27" i="25"/>
  <c r="E27" i="25"/>
  <c r="D27" i="25"/>
  <c r="C27" i="25"/>
  <c r="V27" i="25"/>
  <c r="E26" i="25"/>
  <c r="D26" i="25"/>
  <c r="C26" i="25"/>
  <c r="A26" i="25"/>
  <c r="W26" i="25" s="1"/>
  <c r="E25" i="25"/>
  <c r="D25" i="25"/>
  <c r="C25" i="25"/>
  <c r="A25" i="25"/>
  <c r="A24" i="25"/>
  <c r="Q24" i="25" s="1"/>
  <c r="E24" i="25"/>
  <c r="D24" i="25"/>
  <c r="C24" i="25"/>
  <c r="A23" i="25"/>
  <c r="P23" i="25"/>
  <c r="E23" i="25"/>
  <c r="D23" i="25"/>
  <c r="C23" i="25"/>
  <c r="E22" i="25"/>
  <c r="D22" i="25"/>
  <c r="C22" i="25"/>
  <c r="A22" i="25"/>
  <c r="Q22" i="25" s="1"/>
  <c r="A21" i="25"/>
  <c r="K21" i="25" s="1"/>
  <c r="E21" i="25"/>
  <c r="D21" i="25"/>
  <c r="C21" i="25"/>
  <c r="A20" i="25"/>
  <c r="E20" i="25"/>
  <c r="D20" i="25"/>
  <c r="C20" i="25"/>
  <c r="A19" i="25"/>
  <c r="S19" i="25" s="1"/>
  <c r="E19" i="25"/>
  <c r="D19" i="25"/>
  <c r="C19" i="25"/>
  <c r="E18" i="25"/>
  <c r="D18" i="25"/>
  <c r="C18" i="25"/>
  <c r="A18" i="25"/>
  <c r="S18" i="25" s="1"/>
  <c r="A17" i="25"/>
  <c r="R17" i="25" s="1"/>
  <c r="E17" i="25"/>
  <c r="D17" i="25"/>
  <c r="C17" i="25"/>
  <c r="E16" i="25"/>
  <c r="D16" i="25"/>
  <c r="C16" i="25"/>
  <c r="A16" i="25"/>
  <c r="L16" i="25" s="1"/>
  <c r="A15" i="25"/>
  <c r="E15" i="25"/>
  <c r="D15" i="25"/>
  <c r="C15" i="25"/>
  <c r="E14" i="25"/>
  <c r="D14" i="25"/>
  <c r="C14" i="25"/>
  <c r="A14" i="25"/>
  <c r="N14" i="25" s="1"/>
  <c r="A13" i="25"/>
  <c r="E13" i="25"/>
  <c r="D13" i="25"/>
  <c r="C13" i="25"/>
  <c r="A12" i="25"/>
  <c r="E12" i="25"/>
  <c r="D12" i="25"/>
  <c r="C12" i="25"/>
  <c r="Z12" i="25"/>
  <c r="E11" i="25"/>
  <c r="D11" i="25"/>
  <c r="C11" i="25"/>
  <c r="A11" i="25"/>
  <c r="AA11" i="25"/>
  <c r="E10" i="25"/>
  <c r="D10" i="25"/>
  <c r="C10" i="25"/>
  <c r="A10" i="25"/>
  <c r="E9" i="25"/>
  <c r="D9" i="25"/>
  <c r="C9" i="25"/>
  <c r="A9" i="25"/>
  <c r="S9" i="25" s="1"/>
  <c r="A8" i="25"/>
  <c r="AB8" i="25" s="1"/>
  <c r="W8" i="25"/>
  <c r="E8" i="25"/>
  <c r="D8" i="25"/>
  <c r="C8" i="25"/>
  <c r="A7" i="25"/>
  <c r="W7" i="25" s="1"/>
  <c r="E7" i="25"/>
  <c r="D7" i="25"/>
  <c r="C7" i="25"/>
  <c r="E6" i="25"/>
  <c r="D6" i="25"/>
  <c r="C6" i="25"/>
  <c r="A6" i="25"/>
  <c r="AB6" i="25" s="1"/>
  <c r="A5" i="25"/>
  <c r="U5" i="25" s="1"/>
  <c r="Z5" i="25"/>
  <c r="E5" i="25"/>
  <c r="D5" i="25"/>
  <c r="C5" i="25"/>
  <c r="A4" i="25"/>
  <c r="E4" i="25"/>
  <c r="D4" i="25"/>
  <c r="C4" i="25"/>
  <c r="A3" i="25"/>
  <c r="X3" i="25" s="1"/>
  <c r="E3" i="25"/>
  <c r="D3" i="25"/>
  <c r="C3" i="25"/>
  <c r="E2" i="25"/>
  <c r="D2" i="25"/>
  <c r="C2" i="25"/>
  <c r="A2" i="25"/>
  <c r="W2" i="25" s="1"/>
  <c r="AC1" i="25"/>
  <c r="AB1" i="25"/>
  <c r="AA1" i="25"/>
  <c r="Z1" i="25"/>
  <c r="Y1" i="25"/>
  <c r="X1" i="25"/>
  <c r="W1" i="25"/>
  <c r="V1" i="25"/>
  <c r="U1" i="25"/>
  <c r="T1" i="25"/>
  <c r="S1" i="25"/>
  <c r="R1" i="25"/>
  <c r="Q1" i="25"/>
  <c r="P1" i="25"/>
  <c r="O1" i="25"/>
  <c r="N1" i="25"/>
  <c r="M1" i="25"/>
  <c r="L1" i="25"/>
  <c r="K1" i="25"/>
  <c r="J1" i="25"/>
  <c r="L11" i="25"/>
  <c r="AB11" i="25"/>
  <c r="M31" i="25"/>
  <c r="Z62" i="25"/>
  <c r="X8" i="25"/>
  <c r="P11" i="25"/>
  <c r="R31" i="25"/>
  <c r="U36" i="25"/>
  <c r="T37" i="25"/>
  <c r="AB69" i="25"/>
  <c r="T69" i="25"/>
  <c r="B69" i="25"/>
  <c r="AA26" i="25"/>
  <c r="L13" i="25"/>
  <c r="S17" i="25"/>
  <c r="X31" i="25"/>
  <c r="AB37" i="25"/>
  <c r="W37" i="25"/>
  <c r="R37" i="25"/>
  <c r="Z70" i="25"/>
  <c r="R70" i="25"/>
  <c r="K70" i="25"/>
  <c r="W70" i="25"/>
  <c r="B70" i="25"/>
  <c r="V70" i="25"/>
  <c r="M40" i="25"/>
  <c r="K41" i="25"/>
  <c r="P41" i="25"/>
  <c r="AA41" i="25"/>
  <c r="Q42" i="25"/>
  <c r="AA42" i="25"/>
  <c r="Q43" i="25"/>
  <c r="AC43" i="25"/>
  <c r="S45" i="25"/>
  <c r="AA47" i="25"/>
  <c r="AB47" i="25"/>
  <c r="Z47" i="25"/>
  <c r="R47" i="25"/>
  <c r="J47" i="25"/>
  <c r="B47" i="25"/>
  <c r="L47" i="25"/>
  <c r="V47" i="25"/>
  <c r="AC56" i="25"/>
  <c r="W56" i="25"/>
  <c r="O56" i="25"/>
  <c r="AB56" i="25"/>
  <c r="T56" i="25"/>
  <c r="L56" i="25"/>
  <c r="Y56" i="25"/>
  <c r="P60" i="25"/>
  <c r="X60" i="25"/>
  <c r="O60" i="25"/>
  <c r="K61" i="25"/>
  <c r="Z63" i="25"/>
  <c r="AA74" i="25"/>
  <c r="Z93" i="25"/>
  <c r="X93" i="25"/>
  <c r="AB93" i="25"/>
  <c r="S93" i="25"/>
  <c r="AA93" i="25"/>
  <c r="O93" i="25"/>
  <c r="W93" i="25"/>
  <c r="L93" i="25"/>
  <c r="K93" i="25"/>
  <c r="AC98" i="25"/>
  <c r="V98" i="25"/>
  <c r="N98" i="25"/>
  <c r="AA98" i="25"/>
  <c r="S98" i="25"/>
  <c r="K98" i="25"/>
  <c r="R98" i="25"/>
  <c r="O98" i="25"/>
  <c r="Z98" i="25"/>
  <c r="J98" i="25"/>
  <c r="B98" i="25"/>
  <c r="W98" i="25"/>
  <c r="U55" i="25"/>
  <c r="M55" i="25"/>
  <c r="Z55" i="25"/>
  <c r="L55" i="25"/>
  <c r="K57" i="25"/>
  <c r="W68" i="25"/>
  <c r="AC73" i="25"/>
  <c r="P73" i="25"/>
  <c r="K73" i="25"/>
  <c r="T73" i="25"/>
  <c r="J73" i="25"/>
  <c r="AC77" i="25"/>
  <c r="K77" i="25"/>
  <c r="AA78" i="25"/>
  <c r="M78" i="25"/>
  <c r="R78" i="25"/>
  <c r="V78" i="25"/>
  <c r="T93" i="25"/>
  <c r="N41" i="25"/>
  <c r="S41" i="25"/>
  <c r="X41" i="25"/>
  <c r="K42" i="25"/>
  <c r="V43" i="25"/>
  <c r="AB45" i="25"/>
  <c r="R45" i="25"/>
  <c r="L45" i="25"/>
  <c r="O45" i="25"/>
  <c r="J55" i="25"/>
  <c r="X55" i="25"/>
  <c r="B57" i="25"/>
  <c r="T57" i="25"/>
  <c r="Q68" i="25"/>
  <c r="N73" i="25"/>
  <c r="X73" i="25"/>
  <c r="J78" i="25"/>
  <c r="R94" i="25"/>
  <c r="J94" i="25"/>
  <c r="K94" i="25"/>
  <c r="V90" i="25"/>
  <c r="R90" i="25"/>
  <c r="AA90" i="25"/>
  <c r="V95" i="25"/>
  <c r="M95" i="25"/>
  <c r="R53" i="25"/>
  <c r="AB53" i="25"/>
  <c r="M54" i="25"/>
  <c r="M80" i="25"/>
  <c r="AC81" i="25"/>
  <c r="Z81" i="25"/>
  <c r="T81" i="25"/>
  <c r="J81" i="25"/>
  <c r="K81" i="25"/>
  <c r="X81" i="25"/>
  <c r="Z89" i="25"/>
  <c r="T89" i="25"/>
  <c r="K89" i="25"/>
  <c r="W89" i="25"/>
  <c r="B90" i="25"/>
  <c r="N53" i="25"/>
  <c r="X53" i="25"/>
  <c r="O54" i="25"/>
  <c r="B65" i="25"/>
  <c r="Z65" i="25"/>
  <c r="B66" i="25"/>
  <c r="S81" i="25"/>
  <c r="AA81" i="25"/>
  <c r="T88" i="25"/>
  <c r="X89" i="25"/>
  <c r="K90" i="25"/>
  <c r="AC92" i="25"/>
  <c r="Q92" i="25"/>
  <c r="Y92" i="25"/>
  <c r="AC95" i="25"/>
  <c r="N85" i="25"/>
  <c r="S85" i="25"/>
  <c r="Z99" i="25"/>
  <c r="U100" i="25"/>
  <c r="AB10" i="25"/>
  <c r="X10" i="25"/>
  <c r="T10" i="25"/>
  <c r="L10" i="25"/>
  <c r="S10" i="25"/>
  <c r="K10" i="25"/>
  <c r="Z10" i="25"/>
  <c r="R10" i="25"/>
  <c r="B10" i="25"/>
  <c r="J10" i="25"/>
  <c r="M10" i="25"/>
  <c r="AC10" i="25"/>
  <c r="X18" i="25"/>
  <c r="T18" i="25"/>
  <c r="P18" i="25"/>
  <c r="V18" i="25"/>
  <c r="B18" i="25"/>
  <c r="W18" i="25"/>
  <c r="O18" i="25"/>
  <c r="K18" i="25"/>
  <c r="Z18" i="25"/>
  <c r="J18" i="25"/>
  <c r="AC18" i="25"/>
  <c r="AB34" i="25"/>
  <c r="T34" i="25"/>
  <c r="P34" i="25"/>
  <c r="AC34" i="25"/>
  <c r="R34" i="25"/>
  <c r="M34" i="25"/>
  <c r="AA34" i="25"/>
  <c r="V34" i="25"/>
  <c r="Z34" i="25"/>
  <c r="O34" i="25"/>
  <c r="J34" i="25"/>
  <c r="N34" i="25"/>
  <c r="U10" i="25"/>
  <c r="Y34" i="25"/>
  <c r="B36" i="25"/>
  <c r="X36" i="25"/>
  <c r="W36" i="25"/>
  <c r="Q36" i="25"/>
  <c r="Z52" i="25"/>
  <c r="V52" i="25"/>
  <c r="R52" i="25"/>
  <c r="N52" i="25"/>
  <c r="B52" i="25"/>
  <c r="Y52" i="25"/>
  <c r="T52" i="25"/>
  <c r="O52" i="25"/>
  <c r="AC52" i="25"/>
  <c r="W52" i="25"/>
  <c r="P52" i="25"/>
  <c r="AA52" i="25"/>
  <c r="S52" i="25"/>
  <c r="L52" i="25"/>
  <c r="U52" i="25"/>
  <c r="Q52" i="25"/>
  <c r="AB52" i="25"/>
  <c r="M52" i="25"/>
  <c r="K52" i="25"/>
  <c r="AA59" i="25"/>
  <c r="S59" i="25"/>
  <c r="Z59" i="25"/>
  <c r="J59" i="25"/>
  <c r="X59" i="25"/>
  <c r="AC59" i="25"/>
  <c r="L59" i="25"/>
  <c r="AB2" i="25"/>
  <c r="X2" i="25"/>
  <c r="L2" i="25"/>
  <c r="B2" i="25"/>
  <c r="R2" i="25"/>
  <c r="T6" i="25"/>
  <c r="P6" i="25"/>
  <c r="L6" i="25"/>
  <c r="W6" i="25"/>
  <c r="O6" i="25"/>
  <c r="AB14" i="25"/>
  <c r="T14" i="25"/>
  <c r="P14" i="25"/>
  <c r="L14" i="25"/>
  <c r="Z14" i="25"/>
  <c r="V14" i="25"/>
  <c r="R14" i="25"/>
  <c r="AA14" i="25"/>
  <c r="K14" i="25"/>
  <c r="M14" i="25"/>
  <c r="AC14" i="25"/>
  <c r="AB22" i="25"/>
  <c r="X22" i="25"/>
  <c r="T22" i="25"/>
  <c r="P22" i="25"/>
  <c r="L22" i="25"/>
  <c r="AA22" i="25"/>
  <c r="W22" i="25"/>
  <c r="S22" i="25"/>
  <c r="O22" i="25"/>
  <c r="K22" i="25"/>
  <c r="Z22" i="25"/>
  <c r="V22" i="25"/>
  <c r="N22" i="25"/>
  <c r="J22" i="25"/>
  <c r="B22" i="25"/>
  <c r="AC22" i="25"/>
  <c r="Y10" i="25"/>
  <c r="Y14" i="25"/>
  <c r="Y18" i="25"/>
  <c r="Y22" i="25"/>
  <c r="AA35" i="25"/>
  <c r="S35" i="25"/>
  <c r="AC35" i="25"/>
  <c r="R35" i="25"/>
  <c r="M35" i="25"/>
  <c r="Q35" i="25"/>
  <c r="P35" i="25"/>
  <c r="J35" i="25"/>
  <c r="B35" i="25"/>
  <c r="N35" i="25"/>
  <c r="X52" i="25"/>
  <c r="AC3" i="25"/>
  <c r="Y11" i="25"/>
  <c r="AC11" i="25"/>
  <c r="M23" i="25"/>
  <c r="Q23" i="25"/>
  <c r="U23" i="25"/>
  <c r="Y23" i="25"/>
  <c r="AC23" i="25"/>
  <c r="W31" i="25"/>
  <c r="O31" i="25"/>
  <c r="K31" i="25"/>
  <c r="N31" i="25"/>
  <c r="T31" i="25"/>
  <c r="N32" i="25"/>
  <c r="P32" i="25"/>
  <c r="AB46" i="25"/>
  <c r="X46" i="25"/>
  <c r="T46" i="25"/>
  <c r="P46" i="25"/>
  <c r="Z46" i="25"/>
  <c r="N46" i="25"/>
  <c r="S46" i="25"/>
  <c r="AA46" i="25"/>
  <c r="M7" i="25"/>
  <c r="U7" i="25"/>
  <c r="AC7" i="25"/>
  <c r="B3" i="25"/>
  <c r="V3" i="25"/>
  <c r="J7" i="25"/>
  <c r="V7" i="25"/>
  <c r="Z7" i="25"/>
  <c r="U8" i="25"/>
  <c r="Y8" i="25"/>
  <c r="B11" i="25"/>
  <c r="AC12" i="25"/>
  <c r="B15" i="25"/>
  <c r="J15" i="25"/>
  <c r="V15" i="25"/>
  <c r="U16" i="25"/>
  <c r="Y16" i="25"/>
  <c r="Z19" i="25"/>
  <c r="Q20" i="25"/>
  <c r="U20" i="25"/>
  <c r="N23" i="25"/>
  <c r="L26" i="25"/>
  <c r="S27" i="25"/>
  <c r="T27" i="25"/>
  <c r="Y27" i="25"/>
  <c r="Z28" i="25"/>
  <c r="V28" i="25"/>
  <c r="N28" i="25"/>
  <c r="U28" i="25"/>
  <c r="B31" i="25"/>
  <c r="U31" i="25"/>
  <c r="X42" i="25"/>
  <c r="T42" i="25"/>
  <c r="P42" i="25"/>
  <c r="L42" i="25"/>
  <c r="AA43" i="25"/>
  <c r="W43" i="25"/>
  <c r="S43" i="25"/>
  <c r="O43" i="25"/>
  <c r="K43" i="25"/>
  <c r="N43" i="25"/>
  <c r="T43" i="25"/>
  <c r="M46" i="25"/>
  <c r="AC46" i="25"/>
  <c r="Z48" i="25"/>
  <c r="V48" i="25"/>
  <c r="R48" i="25"/>
  <c r="N48" i="25"/>
  <c r="J48" i="25"/>
  <c r="B48" i="25"/>
  <c r="AB48" i="25"/>
  <c r="T48" i="25"/>
  <c r="P48" i="25"/>
  <c r="L48" i="25"/>
  <c r="K48" i="25"/>
  <c r="S48" i="25"/>
  <c r="AA48" i="25"/>
  <c r="P50" i="25"/>
  <c r="W50" i="25"/>
  <c r="R50" i="25"/>
  <c r="M50" i="25"/>
  <c r="AA50" i="25"/>
  <c r="U50" i="25"/>
  <c r="N50" i="25"/>
  <c r="J50" i="25"/>
  <c r="U3" i="25"/>
  <c r="Y3" i="25"/>
  <c r="M11" i="25"/>
  <c r="U11" i="25"/>
  <c r="U15" i="25"/>
  <c r="AC15" i="25"/>
  <c r="M19" i="25"/>
  <c r="J3" i="25"/>
  <c r="R3" i="25"/>
  <c r="Z3" i="25"/>
  <c r="AC4" i="25"/>
  <c r="B7" i="25"/>
  <c r="K3" i="25"/>
  <c r="S3" i="25"/>
  <c r="W3" i="25"/>
  <c r="V4" i="25"/>
  <c r="S7" i="25"/>
  <c r="B8" i="25"/>
  <c r="J8" i="25"/>
  <c r="N8" i="25"/>
  <c r="R8" i="25"/>
  <c r="V8" i="25"/>
  <c r="S11" i="25"/>
  <c r="R12" i="25"/>
  <c r="M13" i="25"/>
  <c r="U13" i="25"/>
  <c r="S15" i="25"/>
  <c r="W15" i="25"/>
  <c r="N16" i="25"/>
  <c r="R16" i="25"/>
  <c r="M17" i="25"/>
  <c r="Q17" i="25"/>
  <c r="U17" i="25"/>
  <c r="Y17" i="25"/>
  <c r="Q21" i="25"/>
  <c r="U21" i="25"/>
  <c r="K23" i="25"/>
  <c r="S23" i="25"/>
  <c r="B24" i="25"/>
  <c r="K24" i="25"/>
  <c r="B27" i="25"/>
  <c r="Z27" i="25"/>
  <c r="AB28" i="25"/>
  <c r="Q31" i="25"/>
  <c r="V31" i="25"/>
  <c r="AB31" i="25"/>
  <c r="M32" i="25"/>
  <c r="S32" i="25"/>
  <c r="AB38" i="25"/>
  <c r="X38" i="25"/>
  <c r="L38" i="25"/>
  <c r="S38" i="25"/>
  <c r="AA39" i="25"/>
  <c r="K39" i="25"/>
  <c r="N39" i="25"/>
  <c r="Z40" i="25"/>
  <c r="R40" i="25"/>
  <c r="J40" i="25"/>
  <c r="B40" i="25"/>
  <c r="K40" i="25"/>
  <c r="P40" i="25"/>
  <c r="U40" i="25"/>
  <c r="AA40" i="25"/>
  <c r="B42" i="25"/>
  <c r="B43" i="25"/>
  <c r="P43" i="25"/>
  <c r="U43" i="25"/>
  <c r="Z43" i="25"/>
  <c r="W44" i="25"/>
  <c r="O46" i="25"/>
  <c r="M48" i="25"/>
  <c r="U48" i="25"/>
  <c r="AC48" i="25"/>
  <c r="O50" i="25"/>
  <c r="M47" i="25"/>
  <c r="Q47" i="25"/>
  <c r="U47" i="25"/>
  <c r="Y47" i="25"/>
  <c r="AC47" i="25"/>
  <c r="AB58" i="25"/>
  <c r="O58" i="25"/>
  <c r="N62" i="25"/>
  <c r="N63" i="25"/>
  <c r="P64" i="25"/>
  <c r="AB66" i="25"/>
  <c r="X66" i="25"/>
  <c r="T66" i="25"/>
  <c r="AC66" i="25"/>
  <c r="O67" i="25"/>
  <c r="AC67" i="25"/>
  <c r="X67" i="25"/>
  <c r="V67" i="25"/>
  <c r="Q67" i="25"/>
  <c r="Z68" i="25"/>
  <c r="R68" i="25"/>
  <c r="J68" i="25"/>
  <c r="B68" i="25"/>
  <c r="Y68" i="25"/>
  <c r="T68" i="25"/>
  <c r="AC68" i="25"/>
  <c r="X68" i="25"/>
  <c r="S68" i="25"/>
  <c r="M68" i="25"/>
  <c r="K68" i="25"/>
  <c r="U68" i="25"/>
  <c r="AB62" i="25"/>
  <c r="X62" i="25"/>
  <c r="T62" i="25"/>
  <c r="O62" i="25"/>
  <c r="W62" i="25"/>
  <c r="AA63" i="25"/>
  <c r="W63" i="25"/>
  <c r="O63" i="25"/>
  <c r="AB63" i="25"/>
  <c r="L63" i="25"/>
  <c r="Z64" i="25"/>
  <c r="N64" i="25"/>
  <c r="B64" i="25"/>
  <c r="X64" i="25"/>
  <c r="S64" i="25"/>
  <c r="M64" i="25"/>
  <c r="K64" i="25"/>
  <c r="M25" i="25"/>
  <c r="Y25" i="25"/>
  <c r="M29" i="25"/>
  <c r="Q29" i="25"/>
  <c r="U29" i="25"/>
  <c r="Y29" i="25"/>
  <c r="M37" i="25"/>
  <c r="Q37" i="25"/>
  <c r="U37" i="25"/>
  <c r="Y37" i="25"/>
  <c r="M41" i="25"/>
  <c r="Q41" i="25"/>
  <c r="U41" i="25"/>
  <c r="Y41" i="25"/>
  <c r="M45" i="25"/>
  <c r="Q45" i="25"/>
  <c r="U45" i="25"/>
  <c r="Y45" i="25"/>
  <c r="K47" i="25"/>
  <c r="O47" i="25"/>
  <c r="S47" i="25"/>
  <c r="W47" i="25"/>
  <c r="Q49" i="25"/>
  <c r="AB49" i="25"/>
  <c r="M49" i="25"/>
  <c r="Z60" i="25"/>
  <c r="V60" i="25"/>
  <c r="R60" i="25"/>
  <c r="N60" i="25"/>
  <c r="J60" i="25"/>
  <c r="B60" i="25"/>
  <c r="AB60" i="25"/>
  <c r="W60" i="25"/>
  <c r="Q60" i="25"/>
  <c r="L60" i="25"/>
  <c r="K60" i="25"/>
  <c r="S60" i="25"/>
  <c r="Y60" i="25"/>
  <c r="B62" i="25"/>
  <c r="J62" i="25"/>
  <c r="R62" i="25"/>
  <c r="Y62" i="25"/>
  <c r="R63" i="25"/>
  <c r="L64" i="25"/>
  <c r="AA64" i="25"/>
  <c r="Y66" i="25"/>
  <c r="P68" i="25"/>
  <c r="AA68" i="25"/>
  <c r="N84" i="25"/>
  <c r="J84" i="25"/>
  <c r="B84" i="25"/>
  <c r="S84" i="25"/>
  <c r="AB84" i="25"/>
  <c r="W84" i="25"/>
  <c r="Q84" i="25"/>
  <c r="L84" i="25"/>
  <c r="U84" i="25"/>
  <c r="N76" i="25"/>
  <c r="Y76" i="25"/>
  <c r="T76" i="25"/>
  <c r="U76" i="25"/>
  <c r="B83" i="25"/>
  <c r="N83" i="25"/>
  <c r="AB74" i="25"/>
  <c r="X74" i="25"/>
  <c r="T74" i="25"/>
  <c r="P74" i="25"/>
  <c r="L74" i="25"/>
  <c r="AC74" i="25"/>
  <c r="W74" i="25"/>
  <c r="R74" i="25"/>
  <c r="M74" i="25"/>
  <c r="O74" i="25"/>
  <c r="V74" i="25"/>
  <c r="W75" i="25"/>
  <c r="Z75" i="25"/>
  <c r="U75" i="25"/>
  <c r="P75" i="25"/>
  <c r="J75" i="25"/>
  <c r="B75" i="25"/>
  <c r="R75" i="25"/>
  <c r="AB82" i="25"/>
  <c r="X82" i="25"/>
  <c r="T82" i="25"/>
  <c r="P82" i="25"/>
  <c r="L82" i="25"/>
  <c r="AC82" i="25"/>
  <c r="W82" i="25"/>
  <c r="R82" i="25"/>
  <c r="M82" i="25"/>
  <c r="AA82" i="25"/>
  <c r="V82" i="25"/>
  <c r="Q82" i="25"/>
  <c r="K82" i="25"/>
  <c r="Z82" i="25"/>
  <c r="U82" i="25"/>
  <c r="O82" i="25"/>
  <c r="J82" i="25"/>
  <c r="B82" i="25"/>
  <c r="N82" i="25"/>
  <c r="S82" i="25"/>
  <c r="X54" i="25"/>
  <c r="P54" i="25"/>
  <c r="N54" i="25"/>
  <c r="S54" i="25"/>
  <c r="Y54" i="25"/>
  <c r="AA55" i="25"/>
  <c r="W55" i="25"/>
  <c r="S55" i="25"/>
  <c r="O55" i="25"/>
  <c r="K55" i="25"/>
  <c r="N55" i="25"/>
  <c r="T55" i="25"/>
  <c r="Y55" i="25"/>
  <c r="Z56" i="25"/>
  <c r="V56" i="25"/>
  <c r="R56" i="25"/>
  <c r="N56" i="25"/>
  <c r="J56" i="25"/>
  <c r="B56" i="25"/>
  <c r="K56" i="25"/>
  <c r="P56" i="25"/>
  <c r="U56" i="25"/>
  <c r="AA56" i="25"/>
  <c r="AB70" i="25"/>
  <c r="X70" i="25"/>
  <c r="T70" i="25"/>
  <c r="P70" i="25"/>
  <c r="L70" i="25"/>
  <c r="N70" i="25"/>
  <c r="N71" i="25"/>
  <c r="T71" i="25"/>
  <c r="Y71" i="25"/>
  <c r="Z72" i="25"/>
  <c r="J72" i="25"/>
  <c r="B72" i="25"/>
  <c r="U72" i="25"/>
  <c r="B74" i="25"/>
  <c r="J74" i="25"/>
  <c r="Q74" i="25"/>
  <c r="Y74" i="25"/>
  <c r="M53" i="25"/>
  <c r="Q53" i="25"/>
  <c r="U53" i="25"/>
  <c r="Y53" i="25"/>
  <c r="Q57" i="25"/>
  <c r="Q61" i="25"/>
  <c r="U61" i="25"/>
  <c r="M65" i="25"/>
  <c r="Q65" i="25"/>
  <c r="U65" i="25"/>
  <c r="Y65" i="25"/>
  <c r="Q69" i="25"/>
  <c r="Y69" i="25"/>
  <c r="M73" i="25"/>
  <c r="Y73" i="25"/>
  <c r="X78" i="25"/>
  <c r="P78" i="25"/>
  <c r="L78" i="25"/>
  <c r="N78" i="25"/>
  <c r="S78" i="25"/>
  <c r="K79" i="25"/>
  <c r="N79" i="25"/>
  <c r="T79" i="25"/>
  <c r="Y79" i="25"/>
  <c r="V80" i="25"/>
  <c r="AA80" i="25"/>
  <c r="AA88" i="25"/>
  <c r="J88" i="25"/>
  <c r="O88" i="25"/>
  <c r="P88" i="25"/>
  <c r="V88" i="25"/>
  <c r="L96" i="25"/>
  <c r="AB87" i="25"/>
  <c r="O91" i="25"/>
  <c r="V91" i="25"/>
  <c r="N91" i="25"/>
  <c r="AC91" i="25"/>
  <c r="AB95" i="25"/>
  <c r="X95" i="25"/>
  <c r="T95" i="25"/>
  <c r="P95" i="25"/>
  <c r="L95" i="25"/>
  <c r="AA95" i="25"/>
  <c r="W95" i="25"/>
  <c r="S95" i="25"/>
  <c r="O95" i="25"/>
  <c r="K95" i="25"/>
  <c r="Q95" i="25"/>
  <c r="Y95" i="25"/>
  <c r="M99" i="25"/>
  <c r="U99" i="25"/>
  <c r="AC99" i="25"/>
  <c r="M81" i="25"/>
  <c r="U81" i="25"/>
  <c r="Y81" i="25"/>
  <c r="M85" i="25"/>
  <c r="Q85" i="25"/>
  <c r="U85" i="25"/>
  <c r="Y85" i="25"/>
  <c r="W92" i="25"/>
  <c r="S92" i="25"/>
  <c r="O92" i="25"/>
  <c r="K92" i="25"/>
  <c r="Z92" i="25"/>
  <c r="V92" i="25"/>
  <c r="R92" i="25"/>
  <c r="B92" i="25"/>
  <c r="T92" i="25"/>
  <c r="B95" i="25"/>
  <c r="J95" i="25"/>
  <c r="R95" i="25"/>
  <c r="Z95" i="25"/>
  <c r="W100" i="25"/>
  <c r="S100" i="25"/>
  <c r="Z100" i="25"/>
  <c r="J100" i="25"/>
  <c r="B100" i="25"/>
  <c r="AB100" i="25"/>
  <c r="AB99" i="25"/>
  <c r="X99" i="25"/>
  <c r="T99" i="25"/>
  <c r="AA99" i="25"/>
  <c r="K99" i="25"/>
  <c r="Q99" i="25"/>
  <c r="Y99" i="25"/>
  <c r="L86" i="25"/>
  <c r="X86" i="25"/>
  <c r="M89" i="25"/>
  <c r="U89" i="25"/>
  <c r="Y89" i="25"/>
  <c r="AC89" i="25"/>
  <c r="L90" i="25"/>
  <c r="P90" i="25"/>
  <c r="T90" i="25"/>
  <c r="X90" i="25"/>
  <c r="AB90" i="25"/>
  <c r="Q93" i="25"/>
  <c r="U93" i="25"/>
  <c r="Y93" i="25"/>
  <c r="AC93" i="25"/>
  <c r="L94" i="25"/>
  <c r="X94" i="25"/>
  <c r="M97" i="25"/>
  <c r="U97" i="25"/>
  <c r="Y97" i="25"/>
  <c r="AC97" i="25"/>
  <c r="L98" i="25"/>
  <c r="P98" i="25"/>
  <c r="T98" i="25"/>
  <c r="X98" i="25"/>
  <c r="AB98" i="25"/>
  <c r="M86" i="25"/>
  <c r="Y86" i="25"/>
  <c r="B89" i="25"/>
  <c r="J89" i="25"/>
  <c r="R89" i="25"/>
  <c r="M90" i="25"/>
  <c r="Q90" i="25"/>
  <c r="U90" i="25"/>
  <c r="Y90" i="25"/>
  <c r="B93" i="25"/>
  <c r="J93" i="25"/>
  <c r="N93" i="25"/>
  <c r="R93" i="25"/>
  <c r="M94" i="25"/>
  <c r="M98" i="25"/>
  <c r="Q98" i="25"/>
  <c r="U98" i="25"/>
  <c r="Y98" i="25"/>
  <c r="N101" i="25"/>
  <c r="EM162" i="24"/>
  <c r="EL162" i="24"/>
  <c r="EK162" i="24"/>
  <c r="EG162" i="24" s="1"/>
  <c r="EM160" i="24"/>
  <c r="EL160" i="24"/>
  <c r="EK160" i="24"/>
  <c r="EP160" i="24"/>
  <c r="EN234" i="24"/>
  <c r="EM234" i="24"/>
  <c r="EL234" i="24"/>
  <c r="EK234" i="24"/>
  <c r="EG234" i="24" s="1"/>
  <c r="EN78" i="24"/>
  <c r="EM78" i="24"/>
  <c r="EL78" i="24"/>
  <c r="EK78" i="24"/>
  <c r="EJ78" i="24" s="1"/>
  <c r="EP147" i="24"/>
  <c r="EN147" i="24"/>
  <c r="EM147" i="24"/>
  <c r="EL147" i="24"/>
  <c r="EK147" i="24"/>
  <c r="EG147" i="24" s="1"/>
  <c r="EG133" i="24"/>
  <c r="ES29" i="7"/>
  <c r="ET29" i="7" s="1"/>
  <c r="EP30" i="7"/>
  <c r="FK30" i="7" s="1"/>
  <c r="EP29" i="7"/>
  <c r="EP28" i="7"/>
  <c r="EP27" i="7"/>
  <c r="EP26" i="7"/>
  <c r="EP25" i="7"/>
  <c r="EQ25" i="7" s="1"/>
  <c r="EP24" i="7"/>
  <c r="EQ24" i="7" s="1"/>
  <c r="EP23" i="7"/>
  <c r="EP22" i="7"/>
  <c r="EQ22" i="7" s="1"/>
  <c r="EP21" i="7"/>
  <c r="EQ21" i="7" s="1"/>
  <c r="EP20" i="7"/>
  <c r="EP19" i="7"/>
  <c r="EQ19" i="7" s="1"/>
  <c r="EP18" i="7"/>
  <c r="EQ18" i="7" s="1"/>
  <c r="EP17" i="7"/>
  <c r="FK17" i="7" s="1"/>
  <c r="EP16" i="7"/>
  <c r="EP15" i="7"/>
  <c r="EP14" i="7"/>
  <c r="EP13" i="7"/>
  <c r="EP12" i="7"/>
  <c r="EP11" i="7"/>
  <c r="EM8" i="7"/>
  <c r="DV13" i="7"/>
  <c r="DV30" i="7"/>
  <c r="DV29" i="7"/>
  <c r="DV28" i="7"/>
  <c r="DV23" i="7"/>
  <c r="DV21" i="7"/>
  <c r="DV19" i="7"/>
  <c r="DV17" i="7"/>
  <c r="DV16" i="7"/>
  <c r="DV15" i="7"/>
  <c r="DV14" i="7"/>
  <c r="DV12" i="7"/>
  <c r="DV11" i="7"/>
  <c r="DU28" i="5"/>
  <c r="F25" i="2"/>
  <c r="E25" i="2" s="1"/>
  <c r="F24" i="2"/>
  <c r="E24" i="2" s="1"/>
  <c r="F23" i="2"/>
  <c r="E23" i="2" s="1"/>
  <c r="F22" i="2"/>
  <c r="E22" i="2" s="1"/>
  <c r="F21" i="2"/>
  <c r="E21" i="2" s="1"/>
  <c r="ES28" i="7"/>
  <c r="ET28" i="7" s="1"/>
  <c r="ES27" i="7"/>
  <c r="ET27" i="7" s="1"/>
  <c r="EQ27" i="7"/>
  <c r="ES26" i="7"/>
  <c r="ET26" i="7"/>
  <c r="EQ26" i="7"/>
  <c r="ES25" i="7"/>
  <c r="ET25" i="7"/>
  <c r="ES24" i="7"/>
  <c r="ET24" i="7" s="1"/>
  <c r="ES23" i="7"/>
  <c r="ET23" i="7" s="1"/>
  <c r="EQ23" i="7"/>
  <c r="ES21" i="7"/>
  <c r="ET21" i="7" s="1"/>
  <c r="ES14" i="7"/>
  <c r="ET14" i="7" s="1"/>
  <c r="ES13" i="7"/>
  <c r="ET13" i="7" s="1"/>
  <c r="ES11" i="7"/>
  <c r="ET11" i="7" s="1"/>
  <c r="EP212" i="24"/>
  <c r="EN212" i="24"/>
  <c r="EM212" i="24"/>
  <c r="EL212" i="24"/>
  <c r="EK212" i="24"/>
  <c r="EJ212" i="24" s="1"/>
  <c r="EP39" i="24"/>
  <c r="EN39" i="24"/>
  <c r="EM39" i="24"/>
  <c r="EL39" i="24"/>
  <c r="EK39" i="24"/>
  <c r="EP82" i="24"/>
  <c r="EN82" i="24"/>
  <c r="EM82" i="24"/>
  <c r="EL82" i="24"/>
  <c r="EK82" i="24"/>
  <c r="EG82" i="24" s="1"/>
  <c r="EP29" i="24"/>
  <c r="EN29" i="24"/>
  <c r="EM29" i="24"/>
  <c r="EL29" i="24"/>
  <c r="EK29" i="24"/>
  <c r="EH29" i="24" s="1"/>
  <c r="EP31" i="24"/>
  <c r="EN31" i="24"/>
  <c r="EM31" i="24"/>
  <c r="EL31" i="24"/>
  <c r="EK31" i="24"/>
  <c r="EG31" i="24" s="1"/>
  <c r="EP43" i="24"/>
  <c r="EN43" i="24"/>
  <c r="EM43" i="24"/>
  <c r="EL43" i="24"/>
  <c r="EK43" i="24"/>
  <c r="EP46" i="24"/>
  <c r="EN46" i="24"/>
  <c r="EM46" i="24"/>
  <c r="EL46" i="24"/>
  <c r="EK46" i="24"/>
  <c r="EI46" i="24" s="1"/>
  <c r="EP28" i="24"/>
  <c r="EN28" i="24"/>
  <c r="EM28" i="24"/>
  <c r="EL28" i="24"/>
  <c r="EK28" i="24"/>
  <c r="EH28" i="24" s="1"/>
  <c r="EP45" i="24"/>
  <c r="EN45" i="24"/>
  <c r="EM45" i="24"/>
  <c r="EL45" i="24"/>
  <c r="EK45" i="24"/>
  <c r="EJ45" i="24" s="1"/>
  <c r="EP48" i="24"/>
  <c r="EN48" i="24"/>
  <c r="EM48" i="24"/>
  <c r="EL48" i="24"/>
  <c r="EK48" i="24"/>
  <c r="EP47" i="24"/>
  <c r="EN47" i="24"/>
  <c r="EM47" i="24"/>
  <c r="EL47" i="24"/>
  <c r="EK47" i="24"/>
  <c r="EP41" i="24"/>
  <c r="EN41" i="24"/>
  <c r="EM41" i="24"/>
  <c r="EL41" i="24"/>
  <c r="EK41" i="24"/>
  <c r="EO41" i="24" s="1"/>
  <c r="EP40" i="24"/>
  <c r="EN40" i="24"/>
  <c r="EM40" i="24"/>
  <c r="EL40" i="24"/>
  <c r="EK40" i="24"/>
  <c r="EG40" i="24" s="1"/>
  <c r="EP38" i="24"/>
  <c r="EN38" i="24"/>
  <c r="EM38" i="24"/>
  <c r="EL38" i="24"/>
  <c r="EK38" i="24"/>
  <c r="EH38" i="24" s="1"/>
  <c r="EP32" i="24"/>
  <c r="EN32" i="24"/>
  <c r="EM32" i="24"/>
  <c r="EL32" i="24"/>
  <c r="EK32" i="24"/>
  <c r="EI32" i="24" s="1"/>
  <c r="EP37" i="24"/>
  <c r="EN37" i="24"/>
  <c r="EM37" i="24"/>
  <c r="EL37" i="24"/>
  <c r="EK37" i="24"/>
  <c r="EJ37" i="24" s="1"/>
  <c r="EP36" i="24"/>
  <c r="EN36" i="24"/>
  <c r="EM36" i="24"/>
  <c r="EL36" i="24"/>
  <c r="EK36" i="24"/>
  <c r="EI36" i="24" s="1"/>
  <c r="EP33" i="24"/>
  <c r="EN33" i="24"/>
  <c r="EM33" i="24"/>
  <c r="EL33" i="24"/>
  <c r="EK33" i="24"/>
  <c r="EP35" i="24"/>
  <c r="EN35" i="24"/>
  <c r="EM35" i="24"/>
  <c r="EL35" i="24"/>
  <c r="EK35" i="24"/>
  <c r="EP34" i="24"/>
  <c r="EN34" i="24"/>
  <c r="EM34" i="24"/>
  <c r="EL34" i="24"/>
  <c r="EK34" i="24"/>
  <c r="EI34" i="24" s="1"/>
  <c r="EP30" i="24"/>
  <c r="EN30" i="24"/>
  <c r="EM30" i="24"/>
  <c r="EL30" i="24"/>
  <c r="EK30" i="24"/>
  <c r="EO30" i="24" s="1"/>
  <c r="EP22" i="24"/>
  <c r="EN22" i="24"/>
  <c r="EM22" i="24"/>
  <c r="EL22" i="24"/>
  <c r="EK22" i="24"/>
  <c r="EI22" i="24" s="1"/>
  <c r="EP26" i="24"/>
  <c r="EN26" i="24"/>
  <c r="EM26" i="24"/>
  <c r="EL26" i="24"/>
  <c r="EK26" i="24"/>
  <c r="EH26" i="24" s="1"/>
  <c r="EP27" i="24"/>
  <c r="EN27" i="24"/>
  <c r="EM27" i="24"/>
  <c r="EL27" i="24"/>
  <c r="EK27" i="24"/>
  <c r="EI27" i="24" s="1"/>
  <c r="EP21" i="24"/>
  <c r="EN21" i="24"/>
  <c r="EM21" i="24"/>
  <c r="EL21" i="24"/>
  <c r="EK21" i="24"/>
  <c r="EJ21" i="24" s="1"/>
  <c r="EP20" i="24"/>
  <c r="EN20" i="24"/>
  <c r="EM20" i="24"/>
  <c r="EL20" i="24"/>
  <c r="EK20" i="24"/>
  <c r="EP25" i="24"/>
  <c r="EN25" i="24"/>
  <c r="EM25" i="24"/>
  <c r="EL25" i="24"/>
  <c r="EK25" i="24"/>
  <c r="EP24" i="24"/>
  <c r="EN24" i="24"/>
  <c r="EM24" i="24"/>
  <c r="EL24" i="24"/>
  <c r="EK24" i="24"/>
  <c r="EJ24" i="24" s="1"/>
  <c r="EP279" i="24"/>
  <c r="EN279" i="24"/>
  <c r="EM279" i="24"/>
  <c r="EL279" i="24"/>
  <c r="EK279" i="24"/>
  <c r="EJ279" i="24" s="1"/>
  <c r="EP278" i="24"/>
  <c r="EN278" i="24"/>
  <c r="EM278" i="24"/>
  <c r="EL278" i="24"/>
  <c r="EK278" i="24"/>
  <c r="EH278" i="24" s="1"/>
  <c r="EP19" i="24"/>
  <c r="EN19" i="24"/>
  <c r="EM19" i="24"/>
  <c r="EL19" i="24"/>
  <c r="EK19" i="24"/>
  <c r="EP18" i="24"/>
  <c r="EN18" i="24"/>
  <c r="EM18" i="24"/>
  <c r="EL18" i="24"/>
  <c r="EK18" i="24"/>
  <c r="EO18" i="24" s="1"/>
  <c r="EP285" i="24"/>
  <c r="EN285" i="24"/>
  <c r="EM285" i="24"/>
  <c r="EL285" i="24"/>
  <c r="EK285" i="24"/>
  <c r="EJ285" i="24" s="1"/>
  <c r="EP284" i="24"/>
  <c r="EN284" i="24"/>
  <c r="EM284" i="24"/>
  <c r="EL284" i="24"/>
  <c r="EK284" i="24"/>
  <c r="EP200" i="24"/>
  <c r="EN200" i="24"/>
  <c r="EM200" i="24"/>
  <c r="EL200" i="24"/>
  <c r="EK200" i="24"/>
  <c r="EG200" i="24" s="1"/>
  <c r="EP244" i="24"/>
  <c r="EN244" i="24"/>
  <c r="EM244" i="24"/>
  <c r="EL244" i="24"/>
  <c r="EK244" i="24"/>
  <c r="EJ244" i="24" s="1"/>
  <c r="EP49" i="24"/>
  <c r="EN49" i="24"/>
  <c r="EM49" i="24"/>
  <c r="EL49" i="24"/>
  <c r="EK49" i="24"/>
  <c r="EO49" i="24" s="1"/>
  <c r="EP202" i="24"/>
  <c r="EN202" i="24"/>
  <c r="EM202" i="24"/>
  <c r="EL202" i="24"/>
  <c r="EK202" i="24"/>
  <c r="EH202" i="24" s="1"/>
  <c r="EP210" i="24"/>
  <c r="EN210" i="24"/>
  <c r="EM210" i="24"/>
  <c r="EL210" i="24"/>
  <c r="EK210" i="24"/>
  <c r="EO210" i="24" s="1"/>
  <c r="EP203" i="24"/>
  <c r="EN203" i="24"/>
  <c r="EM203" i="24"/>
  <c r="EL203" i="24"/>
  <c r="EK203" i="24"/>
  <c r="EH203" i="24" s="1"/>
  <c r="EP243" i="24"/>
  <c r="EN243" i="24"/>
  <c r="EM243" i="24"/>
  <c r="EL243" i="24"/>
  <c r="EK243" i="24"/>
  <c r="EJ243" i="24" s="1"/>
  <c r="EP242" i="24"/>
  <c r="EN242" i="24"/>
  <c r="EM242" i="24"/>
  <c r="EL242" i="24"/>
  <c r="EK242" i="24"/>
  <c r="EP67" i="24"/>
  <c r="EN67" i="24"/>
  <c r="EM67" i="24"/>
  <c r="EL67" i="24"/>
  <c r="EK67" i="24"/>
  <c r="EI67" i="24" s="1"/>
  <c r="EP60" i="24"/>
  <c r="EN60" i="24"/>
  <c r="EM60" i="24"/>
  <c r="EL60" i="24"/>
  <c r="EK60" i="24"/>
  <c r="EH60" i="24" s="1"/>
  <c r="EP72" i="24"/>
  <c r="EN72" i="24"/>
  <c r="EM72" i="24"/>
  <c r="EL72" i="24"/>
  <c r="EK72" i="24"/>
  <c r="EP71" i="24"/>
  <c r="EN71" i="24"/>
  <c r="EM71" i="24"/>
  <c r="EL71" i="24"/>
  <c r="EK71" i="24"/>
  <c r="EG71" i="24" s="1"/>
  <c r="EP70" i="24"/>
  <c r="EN70" i="24"/>
  <c r="EM70" i="24"/>
  <c r="EL70" i="24"/>
  <c r="EK70" i="24"/>
  <c r="EG70" i="24" s="1"/>
  <c r="EP73" i="24"/>
  <c r="EN73" i="24"/>
  <c r="EM73" i="24"/>
  <c r="EL73" i="24"/>
  <c r="EK73" i="24"/>
  <c r="EI73" i="24" s="1"/>
  <c r="EP69" i="24"/>
  <c r="EN69" i="24"/>
  <c r="EM69" i="24"/>
  <c r="EL69" i="24"/>
  <c r="EK69" i="24"/>
  <c r="EI69" i="24" s="1"/>
  <c r="EP174" i="24"/>
  <c r="EN174" i="24"/>
  <c r="EM174" i="24"/>
  <c r="EL174" i="24"/>
  <c r="EK174" i="24"/>
  <c r="EP175" i="24"/>
  <c r="EN175" i="24"/>
  <c r="EM175" i="24"/>
  <c r="EL175" i="24"/>
  <c r="EK175" i="24"/>
  <c r="EO175" i="24" s="1"/>
  <c r="EP178" i="24"/>
  <c r="EN178" i="24"/>
  <c r="EM178" i="24"/>
  <c r="EL178" i="24"/>
  <c r="EK178" i="24"/>
  <c r="EG178" i="24" s="1"/>
  <c r="EP268" i="24"/>
  <c r="EN268" i="24"/>
  <c r="EM268" i="24"/>
  <c r="EL268" i="24"/>
  <c r="EK268" i="24"/>
  <c r="EI268" i="24" s="1"/>
  <c r="EP267" i="24"/>
  <c r="EN267" i="24"/>
  <c r="EM267" i="24"/>
  <c r="EL267" i="24"/>
  <c r="EK267" i="24"/>
  <c r="EP266" i="24"/>
  <c r="EN266" i="24"/>
  <c r="EM266" i="24"/>
  <c r="EL266" i="24"/>
  <c r="EK266" i="24"/>
  <c r="EJ266" i="24" s="1"/>
  <c r="EP265" i="24"/>
  <c r="EN265" i="24"/>
  <c r="EM265" i="24"/>
  <c r="EL265" i="24"/>
  <c r="EK265" i="24"/>
  <c r="EI265" i="24" s="1"/>
  <c r="EP264" i="24"/>
  <c r="EN264" i="24"/>
  <c r="EM264" i="24"/>
  <c r="EL264" i="24"/>
  <c r="EK264" i="24"/>
  <c r="EO264" i="24" s="1"/>
  <c r="EP261" i="24"/>
  <c r="EN261" i="24"/>
  <c r="EM261" i="24"/>
  <c r="EL261" i="24"/>
  <c r="EK261" i="24"/>
  <c r="EH261" i="24" s="1"/>
  <c r="EP263" i="24"/>
  <c r="EN263" i="24"/>
  <c r="EM263" i="24"/>
  <c r="EL263" i="24"/>
  <c r="EK263" i="24"/>
  <c r="EO263" i="24" s="1"/>
  <c r="EP262" i="24"/>
  <c r="EN262" i="24"/>
  <c r="EM262" i="24"/>
  <c r="EL262" i="24"/>
  <c r="EK262" i="24"/>
  <c r="EI262" i="24" s="1"/>
  <c r="EP224" i="24"/>
  <c r="EN224" i="24"/>
  <c r="EM224" i="24"/>
  <c r="EL224" i="24"/>
  <c r="EK224" i="24"/>
  <c r="EJ224" i="24" s="1"/>
  <c r="EP223" i="24"/>
  <c r="EN223" i="24"/>
  <c r="EM223" i="24"/>
  <c r="EL223" i="24"/>
  <c r="EK223" i="24"/>
  <c r="EP252" i="24"/>
  <c r="EN252" i="24"/>
  <c r="EM252" i="24"/>
  <c r="EL252" i="24"/>
  <c r="EK252" i="24"/>
  <c r="EJ252" i="24" s="1"/>
  <c r="EP251" i="24"/>
  <c r="EN251" i="24"/>
  <c r="EM251" i="24"/>
  <c r="EL251" i="24"/>
  <c r="EK251" i="24"/>
  <c r="EI251" i="24" s="1"/>
  <c r="EP216" i="24"/>
  <c r="EN216" i="24"/>
  <c r="EM216" i="24"/>
  <c r="EL216" i="24"/>
  <c r="EK216" i="24"/>
  <c r="EI216" i="24" s="1"/>
  <c r="EP215" i="24"/>
  <c r="EN215" i="24"/>
  <c r="EM215" i="24"/>
  <c r="EL215" i="24"/>
  <c r="EK215" i="24"/>
  <c r="EP198" i="24"/>
  <c r="EN198" i="24"/>
  <c r="EM198" i="24"/>
  <c r="EL198" i="24"/>
  <c r="EK198" i="24"/>
  <c r="EP197" i="24"/>
  <c r="EN197" i="24"/>
  <c r="EM197" i="24"/>
  <c r="EL197" i="24"/>
  <c r="EK197" i="24"/>
  <c r="EI197" i="24" s="1"/>
  <c r="EP161" i="24"/>
  <c r="EN161" i="24"/>
  <c r="EM161" i="24"/>
  <c r="EL161" i="24"/>
  <c r="EK161" i="24"/>
  <c r="EI161" i="24" s="1"/>
  <c r="EP179" i="24"/>
  <c r="EN179" i="24"/>
  <c r="EM179" i="24"/>
  <c r="EL179" i="24"/>
  <c r="EK179" i="24"/>
  <c r="EI179" i="24" s="1"/>
  <c r="EP173" i="24"/>
  <c r="EN173" i="24"/>
  <c r="EM173" i="24"/>
  <c r="EL173" i="24"/>
  <c r="EK173" i="24"/>
  <c r="EH173" i="24" s="1"/>
  <c r="EP172" i="24"/>
  <c r="EN172" i="24"/>
  <c r="EM172" i="24"/>
  <c r="EL172" i="24"/>
  <c r="EK172" i="24"/>
  <c r="EI172" i="24" s="1"/>
  <c r="EP171" i="24"/>
  <c r="EN171" i="24"/>
  <c r="EM171" i="24"/>
  <c r="EL171" i="24"/>
  <c r="EK171" i="24"/>
  <c r="EP170" i="24"/>
  <c r="EN170" i="24"/>
  <c r="EM170" i="24"/>
  <c r="EL170" i="24"/>
  <c r="EK170" i="24"/>
  <c r="EP166" i="24"/>
  <c r="EN166" i="24"/>
  <c r="EM166" i="24"/>
  <c r="EL166" i="24"/>
  <c r="EK166" i="24"/>
  <c r="EI166" i="24" s="1"/>
  <c r="EP169" i="24"/>
  <c r="EN169" i="24"/>
  <c r="EM169" i="24"/>
  <c r="EL169" i="24"/>
  <c r="EK169" i="24"/>
  <c r="EI169" i="24" s="1"/>
  <c r="EP167" i="24"/>
  <c r="EN167" i="24"/>
  <c r="EM167" i="24"/>
  <c r="EL167" i="24"/>
  <c r="EK167" i="24"/>
  <c r="EP159" i="24"/>
  <c r="EN159" i="24"/>
  <c r="EM159" i="24"/>
  <c r="EL159" i="24"/>
  <c r="EK159" i="24"/>
  <c r="EG159" i="24" s="1"/>
  <c r="EP51" i="24"/>
  <c r="EN51" i="24"/>
  <c r="EM51" i="24"/>
  <c r="EL51" i="24"/>
  <c r="EK51" i="24"/>
  <c r="EI51" i="24" s="1"/>
  <c r="EP58" i="24"/>
  <c r="EN58" i="24"/>
  <c r="EM58" i="24"/>
  <c r="EL58" i="24"/>
  <c r="EK58" i="24"/>
  <c r="EG58" i="24" s="1"/>
  <c r="EP57" i="24"/>
  <c r="EN57" i="24"/>
  <c r="EM57" i="24"/>
  <c r="EL57" i="24"/>
  <c r="EK57" i="24"/>
  <c r="EI57" i="24" s="1"/>
  <c r="EP250" i="24"/>
  <c r="EN250" i="24"/>
  <c r="EM250" i="24"/>
  <c r="EL250" i="24"/>
  <c r="EK250" i="24"/>
  <c r="EP231" i="24"/>
  <c r="EN231" i="24"/>
  <c r="EM231" i="24"/>
  <c r="EL231" i="24"/>
  <c r="EK231" i="24"/>
  <c r="EI231" i="24" s="1"/>
  <c r="EP146" i="24"/>
  <c r="EN146" i="24"/>
  <c r="EM146" i="24"/>
  <c r="EL146" i="24"/>
  <c r="EK146" i="24"/>
  <c r="EP156" i="24"/>
  <c r="EN156" i="24"/>
  <c r="EM156" i="24"/>
  <c r="EL156" i="24"/>
  <c r="EK156" i="24"/>
  <c r="EP158" i="24"/>
  <c r="EN158" i="24"/>
  <c r="EM158" i="24"/>
  <c r="EL158" i="24"/>
  <c r="EK158" i="24"/>
  <c r="EO158" i="24" s="1"/>
  <c r="EP155" i="24"/>
  <c r="EN155" i="24"/>
  <c r="EM155" i="24"/>
  <c r="EL155" i="24"/>
  <c r="EK155" i="24"/>
  <c r="EG155" i="24" s="1"/>
  <c r="EP149" i="24"/>
  <c r="EN149" i="24"/>
  <c r="EM149" i="24"/>
  <c r="EL149" i="24"/>
  <c r="EK149" i="24"/>
  <c r="EO149" i="24" s="1"/>
  <c r="EP148" i="24"/>
  <c r="EN148" i="24"/>
  <c r="EM148" i="24"/>
  <c r="EL148" i="24"/>
  <c r="EK148" i="24"/>
  <c r="EJ148" i="24" s="1"/>
  <c r="EP153" i="24"/>
  <c r="EN153" i="24"/>
  <c r="EM153" i="24"/>
  <c r="EL153" i="24"/>
  <c r="EK153" i="24"/>
  <c r="EJ153" i="24" s="1"/>
  <c r="EP152" i="24"/>
  <c r="EN152" i="24"/>
  <c r="EM152" i="24"/>
  <c r="EL152" i="24"/>
  <c r="EK152" i="24"/>
  <c r="EG152" i="24" s="1"/>
  <c r="EP201" i="24"/>
  <c r="EN201" i="24"/>
  <c r="EM201" i="24"/>
  <c r="EL201" i="24"/>
  <c r="EK201" i="24"/>
  <c r="EG201" i="24" s="1"/>
  <c r="EP151" i="24"/>
  <c r="EN151" i="24"/>
  <c r="EM151" i="24"/>
  <c r="EL151" i="24"/>
  <c r="EK151" i="24"/>
  <c r="EP150" i="24"/>
  <c r="EN150" i="24"/>
  <c r="EM150" i="24"/>
  <c r="EL150" i="24"/>
  <c r="EK150" i="24"/>
  <c r="EO150" i="24" s="1"/>
  <c r="EP154" i="24"/>
  <c r="EN154" i="24"/>
  <c r="EM154" i="24"/>
  <c r="EL154" i="24"/>
  <c r="EK154" i="24"/>
  <c r="EG154" i="24" s="1"/>
  <c r="EP141" i="24"/>
  <c r="EN141" i="24"/>
  <c r="EM141" i="24"/>
  <c r="EL141" i="24"/>
  <c r="EK141" i="24"/>
  <c r="EO141" i="24" s="1"/>
  <c r="EP138" i="24"/>
  <c r="EN138" i="24"/>
  <c r="EM138" i="24"/>
  <c r="EL138" i="24"/>
  <c r="EK138" i="24"/>
  <c r="EO138" i="24" s="1"/>
  <c r="EP137" i="24"/>
  <c r="EN137" i="24"/>
  <c r="EM137" i="24"/>
  <c r="EL137" i="24"/>
  <c r="EK137" i="24"/>
  <c r="EI137" i="24" s="1"/>
  <c r="EP140" i="24"/>
  <c r="EN140" i="24"/>
  <c r="EM140" i="24"/>
  <c r="EL140" i="24"/>
  <c r="EK140" i="24"/>
  <c r="EG140" i="24" s="1"/>
  <c r="EP139" i="24"/>
  <c r="EN139" i="24"/>
  <c r="EM139" i="24"/>
  <c r="EL139" i="24"/>
  <c r="EK139" i="24"/>
  <c r="EP143" i="24"/>
  <c r="EN143" i="24"/>
  <c r="EM143" i="24"/>
  <c r="EL143" i="24"/>
  <c r="EK143" i="24"/>
  <c r="EP142" i="24"/>
  <c r="EN142" i="24"/>
  <c r="EM142" i="24"/>
  <c r="EL142" i="24"/>
  <c r="EK142" i="24"/>
  <c r="EI142" i="24" s="1"/>
  <c r="EP23" i="24"/>
  <c r="EN23" i="24"/>
  <c r="EM23" i="24"/>
  <c r="EL23" i="24"/>
  <c r="EK23" i="24"/>
  <c r="EG23" i="24" s="1"/>
  <c r="EP190" i="24"/>
  <c r="EN190" i="24"/>
  <c r="EM190" i="24"/>
  <c r="EL190" i="24"/>
  <c r="EK190" i="24"/>
  <c r="EG190" i="24" s="1"/>
  <c r="EP131" i="24"/>
  <c r="EN131" i="24"/>
  <c r="EM131" i="24"/>
  <c r="EL131" i="24"/>
  <c r="EK131" i="24"/>
  <c r="EJ131" i="24" s="1"/>
  <c r="EP129" i="24"/>
  <c r="EN129" i="24"/>
  <c r="EM129" i="24"/>
  <c r="EL129" i="24"/>
  <c r="EK129" i="24"/>
  <c r="EP128" i="24"/>
  <c r="EN128" i="24"/>
  <c r="EM128" i="24"/>
  <c r="EL128" i="24"/>
  <c r="EK128" i="24"/>
  <c r="EG128" i="24" s="1"/>
  <c r="EP130" i="24"/>
  <c r="EN130" i="24"/>
  <c r="EM130" i="24"/>
  <c r="EL130" i="24"/>
  <c r="EK130" i="24"/>
  <c r="EH130" i="24" s="1"/>
  <c r="EG132" i="24"/>
  <c r="EP233" i="24"/>
  <c r="EN233" i="24"/>
  <c r="EM233" i="24"/>
  <c r="EL233" i="24"/>
  <c r="EK233" i="24"/>
  <c r="EG233" i="24" s="1"/>
  <c r="EP83" i="24"/>
  <c r="EN83" i="24"/>
  <c r="EM83" i="24"/>
  <c r="EL83" i="24"/>
  <c r="EK83" i="24"/>
  <c r="EG83" i="24" s="1"/>
  <c r="EP111" i="24"/>
  <c r="EN111" i="24"/>
  <c r="EM111" i="24"/>
  <c r="EL111" i="24"/>
  <c r="EK111" i="24"/>
  <c r="EP144" i="24"/>
  <c r="EN144" i="24"/>
  <c r="EM144" i="24"/>
  <c r="EL144" i="24"/>
  <c r="EK144" i="24"/>
  <c r="EP113" i="24"/>
  <c r="EN113" i="24"/>
  <c r="EM113" i="24"/>
  <c r="EL113" i="24"/>
  <c r="EK113" i="24"/>
  <c r="EO113" i="24" s="1"/>
  <c r="EP115" i="24"/>
  <c r="EN115" i="24"/>
  <c r="EM115" i="24"/>
  <c r="EL115" i="24"/>
  <c r="EK115" i="24"/>
  <c r="EI115" i="24" s="1"/>
  <c r="EP114" i="24"/>
  <c r="EN114" i="24"/>
  <c r="EM114" i="24"/>
  <c r="EL114" i="24"/>
  <c r="EK114" i="24"/>
  <c r="EJ114" i="24" s="1"/>
  <c r="EP74" i="24"/>
  <c r="EN74" i="24"/>
  <c r="EM74" i="24"/>
  <c r="EL74" i="24"/>
  <c r="EK74" i="24"/>
  <c r="EO74" i="24" s="1"/>
  <c r="EP145" i="24"/>
  <c r="EN145" i="24"/>
  <c r="EM145" i="24"/>
  <c r="EL145" i="24"/>
  <c r="EK145" i="24"/>
  <c r="EP134" i="24"/>
  <c r="EN134" i="24"/>
  <c r="EM134" i="24"/>
  <c r="EL134" i="24"/>
  <c r="EK134" i="24"/>
  <c r="EJ134" i="24" s="1"/>
  <c r="EP75" i="24"/>
  <c r="EN75" i="24"/>
  <c r="EM75" i="24"/>
  <c r="EL75" i="24"/>
  <c r="EK75" i="24"/>
  <c r="EP232" i="24"/>
  <c r="EN232" i="24"/>
  <c r="EM232" i="24"/>
  <c r="EL232" i="24"/>
  <c r="EK232" i="24"/>
  <c r="EP238" i="24"/>
  <c r="EN238" i="24"/>
  <c r="EM238" i="24"/>
  <c r="EL238" i="24"/>
  <c r="EK238" i="24"/>
  <c r="EP62" i="24"/>
  <c r="EN62" i="24"/>
  <c r="EM62" i="24"/>
  <c r="EL62" i="24"/>
  <c r="EK62" i="24"/>
  <c r="EI62" i="24" s="1"/>
  <c r="EP64" i="24"/>
  <c r="EN64" i="24"/>
  <c r="EM64" i="24"/>
  <c r="EL64" i="24"/>
  <c r="EK64" i="24"/>
  <c r="EG64" i="24" s="1"/>
  <c r="EP66" i="24"/>
  <c r="EN66" i="24"/>
  <c r="EM66" i="24"/>
  <c r="EL66" i="24"/>
  <c r="EK66" i="24"/>
  <c r="EJ66" i="24" s="1"/>
  <c r="EP65" i="24"/>
  <c r="EN65" i="24"/>
  <c r="EM65" i="24"/>
  <c r="EL65" i="24"/>
  <c r="EK65" i="24"/>
  <c r="EI65" i="24" s="1"/>
  <c r="EP248" i="24"/>
  <c r="EN248" i="24"/>
  <c r="EM248" i="24"/>
  <c r="EL248" i="24"/>
  <c r="EK248" i="24"/>
  <c r="EI248" i="24" s="1"/>
  <c r="EP249" i="24"/>
  <c r="EN249" i="24"/>
  <c r="EM249" i="24"/>
  <c r="EL249" i="24"/>
  <c r="EK249" i="24"/>
  <c r="EP247" i="24"/>
  <c r="EN247" i="24"/>
  <c r="EM247" i="24"/>
  <c r="EL247" i="24"/>
  <c r="EK247" i="24"/>
  <c r="EP246" i="24"/>
  <c r="EN246" i="24"/>
  <c r="EM246" i="24"/>
  <c r="EL246" i="24"/>
  <c r="EK246" i="24"/>
  <c r="EP245" i="24"/>
  <c r="EN245" i="24"/>
  <c r="EM245" i="24"/>
  <c r="EL245" i="24"/>
  <c r="EK245" i="24"/>
  <c r="EI245" i="24" s="1"/>
  <c r="EP105" i="24"/>
  <c r="EN105" i="24"/>
  <c r="EM105" i="24"/>
  <c r="EL105" i="24"/>
  <c r="EK105" i="24"/>
  <c r="EJ105" i="24" s="1"/>
  <c r="EP109" i="24"/>
  <c r="EN109" i="24"/>
  <c r="EM109" i="24"/>
  <c r="EL109" i="24"/>
  <c r="EK109" i="24"/>
  <c r="EO109" i="24" s="1"/>
  <c r="EP108" i="24"/>
  <c r="EN108" i="24"/>
  <c r="EM108" i="24"/>
  <c r="EL108" i="24"/>
  <c r="EK108" i="24"/>
  <c r="EI108" i="24" s="1"/>
  <c r="EP59" i="24"/>
  <c r="EN59" i="24"/>
  <c r="EM59" i="24"/>
  <c r="EL59" i="24"/>
  <c r="EK59" i="24"/>
  <c r="EG59" i="24" s="1"/>
  <c r="EP275" i="24"/>
  <c r="EN275" i="24"/>
  <c r="EM275" i="24"/>
  <c r="EL275" i="24"/>
  <c r="EK275" i="24"/>
  <c r="EP230" i="24"/>
  <c r="EN230" i="24"/>
  <c r="EM230" i="24"/>
  <c r="EL230" i="24"/>
  <c r="EK230" i="24"/>
  <c r="EP229" i="24"/>
  <c r="EN229" i="24"/>
  <c r="EM229" i="24"/>
  <c r="EL229" i="24"/>
  <c r="EK229" i="24"/>
  <c r="EG229" i="24" s="1"/>
  <c r="EP228" i="24"/>
  <c r="EN228" i="24"/>
  <c r="EM228" i="24"/>
  <c r="EL228" i="24"/>
  <c r="EK228" i="24"/>
  <c r="EI228" i="24" s="1"/>
  <c r="EP276" i="24"/>
  <c r="EN276" i="24"/>
  <c r="EM276" i="24"/>
  <c r="EL276" i="24"/>
  <c r="EK276" i="24"/>
  <c r="EP225" i="24"/>
  <c r="EN225" i="24"/>
  <c r="EM225" i="24"/>
  <c r="EL225" i="24"/>
  <c r="EK225" i="24"/>
  <c r="EI225" i="24" s="1"/>
  <c r="EP92" i="24"/>
  <c r="EN92" i="24"/>
  <c r="EM92" i="24"/>
  <c r="EL92" i="24"/>
  <c r="EK92" i="24"/>
  <c r="EP94" i="24"/>
  <c r="EN94" i="24"/>
  <c r="EM94" i="24"/>
  <c r="EL94" i="24"/>
  <c r="EK94" i="24"/>
  <c r="EG94" i="24" s="1"/>
  <c r="EP93" i="24"/>
  <c r="EN93" i="24"/>
  <c r="EM93" i="24"/>
  <c r="EL93" i="24"/>
  <c r="EK93" i="24"/>
  <c r="EP102" i="24"/>
  <c r="EN102" i="24"/>
  <c r="EM102" i="24"/>
  <c r="EL102" i="24"/>
  <c r="EK102" i="24"/>
  <c r="EP101" i="24"/>
  <c r="EN101" i="24"/>
  <c r="EM101" i="24"/>
  <c r="EL101" i="24"/>
  <c r="EK101" i="24"/>
  <c r="EI101" i="24" s="1"/>
  <c r="EP98" i="24"/>
  <c r="EN98" i="24"/>
  <c r="EM98" i="24"/>
  <c r="EL98" i="24"/>
  <c r="EK98" i="24"/>
  <c r="EP97" i="24"/>
  <c r="EN97" i="24"/>
  <c r="EM97" i="24"/>
  <c r="EL97" i="24"/>
  <c r="EK97" i="24"/>
  <c r="EG97" i="24" s="1"/>
  <c r="EP277" i="24"/>
  <c r="EN277" i="24"/>
  <c r="EM277" i="24"/>
  <c r="EL277" i="24"/>
  <c r="EK277" i="24"/>
  <c r="EG277" i="24" s="1"/>
  <c r="EP241" i="24"/>
  <c r="EN241" i="24"/>
  <c r="EM241" i="24"/>
  <c r="EL241" i="24"/>
  <c r="EK241" i="24"/>
  <c r="EJ241" i="24" s="1"/>
  <c r="EP221" i="24"/>
  <c r="EN221" i="24"/>
  <c r="EM221" i="24"/>
  <c r="EL221" i="24"/>
  <c r="EK221" i="24"/>
  <c r="EP84" i="24"/>
  <c r="EN84" i="24"/>
  <c r="EM84" i="24"/>
  <c r="EL84" i="24"/>
  <c r="EK84" i="24"/>
  <c r="EG84" i="24" s="1"/>
  <c r="EP88" i="24"/>
  <c r="EN88" i="24"/>
  <c r="EM88" i="24"/>
  <c r="EL88" i="24"/>
  <c r="EK88" i="24"/>
  <c r="EP87" i="24"/>
  <c r="EN87" i="24"/>
  <c r="EM87" i="24"/>
  <c r="EL87" i="24"/>
  <c r="EK87" i="24"/>
  <c r="EJ87" i="24" s="1"/>
  <c r="EP89" i="24"/>
  <c r="EN89" i="24"/>
  <c r="EM89" i="24"/>
  <c r="EL89" i="24"/>
  <c r="EK89" i="24"/>
  <c r="EJ89" i="24" s="1"/>
  <c r="EP96" i="24"/>
  <c r="EN96" i="24"/>
  <c r="EM96" i="24"/>
  <c r="EL96" i="24"/>
  <c r="EK96" i="24"/>
  <c r="EJ96" i="24" s="1"/>
  <c r="EP95" i="24"/>
  <c r="EN95" i="24"/>
  <c r="EM95" i="24"/>
  <c r="EL95" i="24"/>
  <c r="EK95" i="24"/>
  <c r="EJ95" i="24" s="1"/>
  <c r="EP121" i="24"/>
  <c r="EN121" i="24"/>
  <c r="EM121" i="24"/>
  <c r="EL121" i="24"/>
  <c r="EK121" i="24"/>
  <c r="EG121" i="24" s="1"/>
  <c r="EP119" i="24"/>
  <c r="EN119" i="24"/>
  <c r="EM119" i="24"/>
  <c r="EL119" i="24"/>
  <c r="EK119" i="24"/>
  <c r="EP118" i="24"/>
  <c r="EN118" i="24"/>
  <c r="EM118" i="24"/>
  <c r="EL118" i="24"/>
  <c r="EK118" i="24"/>
  <c r="EI118" i="24" s="1"/>
  <c r="EP117" i="24"/>
  <c r="EN117" i="24"/>
  <c r="EM117" i="24"/>
  <c r="EL117" i="24"/>
  <c r="EK117" i="24"/>
  <c r="EP116" i="24"/>
  <c r="EN116" i="24"/>
  <c r="EM116" i="24"/>
  <c r="EL116" i="24"/>
  <c r="EK116" i="24"/>
  <c r="EG116" i="24" s="1"/>
  <c r="EP282" i="24"/>
  <c r="EN282" i="24"/>
  <c r="EM282" i="24"/>
  <c r="EL282" i="24"/>
  <c r="EK282" i="24"/>
  <c r="EJ282" i="24" s="1"/>
  <c r="EP281" i="24"/>
  <c r="EN281" i="24"/>
  <c r="EM281" i="24"/>
  <c r="EL281" i="24"/>
  <c r="EK281" i="24"/>
  <c r="EI281" i="24" s="1"/>
  <c r="EP280" i="24"/>
  <c r="EN280" i="24"/>
  <c r="EM280" i="24"/>
  <c r="EL280" i="24"/>
  <c r="EK280" i="24"/>
  <c r="EG280" i="24" s="1"/>
  <c r="EP269" i="24"/>
  <c r="EN269" i="24"/>
  <c r="EM269" i="24"/>
  <c r="EL269" i="24"/>
  <c r="EK269" i="24"/>
  <c r="EJ269" i="24" s="1"/>
  <c r="EP78" i="24"/>
  <c r="EP77" i="24"/>
  <c r="EN77" i="24"/>
  <c r="EM77" i="24"/>
  <c r="EL77" i="24"/>
  <c r="EK77" i="24"/>
  <c r="EP257" i="24"/>
  <c r="EN257" i="24"/>
  <c r="EM257" i="24"/>
  <c r="EL257" i="24"/>
  <c r="EK257" i="24"/>
  <c r="EP256" i="24"/>
  <c r="EN256" i="24"/>
  <c r="EM256" i="24"/>
  <c r="EL256" i="24"/>
  <c r="EK256" i="24"/>
  <c r="EO256" i="24" s="1"/>
  <c r="EP255" i="24"/>
  <c r="EN255" i="24"/>
  <c r="EM255" i="24"/>
  <c r="EL255" i="24"/>
  <c r="EK255" i="24"/>
  <c r="EO255" i="24" s="1"/>
  <c r="EP254" i="24"/>
  <c r="EN254" i="24"/>
  <c r="EM254" i="24"/>
  <c r="EL254" i="24"/>
  <c r="EK254" i="24"/>
  <c r="EJ254" i="24" s="1"/>
  <c r="EP259" i="24"/>
  <c r="EN259" i="24"/>
  <c r="EM259" i="24"/>
  <c r="EL259" i="24"/>
  <c r="EK259" i="24"/>
  <c r="EJ259" i="24" s="1"/>
  <c r="EP124" i="24"/>
  <c r="EN124" i="24"/>
  <c r="EM124" i="24"/>
  <c r="EL124" i="24"/>
  <c r="EK124" i="24"/>
  <c r="EI124" i="24" s="1"/>
  <c r="EP123" i="24"/>
  <c r="EN123" i="24"/>
  <c r="EM123" i="24"/>
  <c r="EL123" i="24"/>
  <c r="EK123" i="24"/>
  <c r="EH123" i="24" s="1"/>
  <c r="EP122" i="24"/>
  <c r="EN122" i="24"/>
  <c r="EM122" i="24"/>
  <c r="EL122" i="24"/>
  <c r="EK122" i="24"/>
  <c r="EH122" i="24" s="1"/>
  <c r="EP135" i="24"/>
  <c r="EN135" i="24"/>
  <c r="EM135" i="24"/>
  <c r="EL135" i="24"/>
  <c r="EK135" i="24"/>
  <c r="EH135" i="24" s="1"/>
  <c r="EP185" i="24"/>
  <c r="EN185" i="24"/>
  <c r="EM185" i="24"/>
  <c r="EL185" i="24"/>
  <c r="EK185" i="24"/>
  <c r="EI185" i="24" s="1"/>
  <c r="EP91" i="24"/>
  <c r="EN91" i="24"/>
  <c r="EM91" i="24"/>
  <c r="EL91" i="24"/>
  <c r="EK91" i="24"/>
  <c r="EP90" i="24"/>
  <c r="EN90" i="24"/>
  <c r="EM90" i="24"/>
  <c r="EL90" i="24"/>
  <c r="EK90" i="24"/>
  <c r="EP17" i="24"/>
  <c r="EN17" i="24"/>
  <c r="EM17" i="24"/>
  <c r="EL17" i="24"/>
  <c r="EK17" i="24"/>
  <c r="EH17" i="24" s="1"/>
  <c r="EP16" i="24"/>
  <c r="EN16" i="24"/>
  <c r="EM16" i="24"/>
  <c r="EL16" i="24"/>
  <c r="EK16" i="24"/>
  <c r="EJ16" i="24" s="1"/>
  <c r="EP15" i="24"/>
  <c r="EN15" i="24"/>
  <c r="EM15" i="24"/>
  <c r="EL15" i="24"/>
  <c r="EK15" i="24"/>
  <c r="EI15" i="24" s="1"/>
  <c r="EP14" i="24"/>
  <c r="EN14" i="24"/>
  <c r="EM14" i="24"/>
  <c r="EL14" i="24"/>
  <c r="EK14" i="24"/>
  <c r="EP13" i="24"/>
  <c r="EN13" i="24"/>
  <c r="EM13" i="24"/>
  <c r="EL13" i="24"/>
  <c r="EK13" i="24"/>
  <c r="EG13" i="24" s="1"/>
  <c r="EP12" i="24"/>
  <c r="EN12" i="24"/>
  <c r="EM12" i="24"/>
  <c r="EL12" i="24"/>
  <c r="EK12" i="24"/>
  <c r="F20" i="2"/>
  <c r="E20" i="2" s="1"/>
  <c r="F19" i="2"/>
  <c r="E19" i="2" s="1"/>
  <c r="F18" i="2"/>
  <c r="E18" i="2" s="1"/>
  <c r="F17" i="2"/>
  <c r="E17" i="2" s="1"/>
  <c r="ER22" i="7"/>
  <c r="ES22" i="7" s="1"/>
  <c r="ET22" i="7" s="1"/>
  <c r="ER30" i="7"/>
  <c r="ES30" i="7" s="1"/>
  <c r="ER20" i="7"/>
  <c r="ES20" i="7" s="1"/>
  <c r="ER19" i="7"/>
  <c r="ES19" i="7" s="1"/>
  <c r="ET19" i="7" s="1"/>
  <c r="ES18" i="7"/>
  <c r="ET18" i="7" s="1"/>
  <c r="ER17" i="7"/>
  <c r="ES17" i="7" s="1"/>
  <c r="ER16" i="7"/>
  <c r="ES16" i="7" s="1"/>
  <c r="ET16" i="7" s="1"/>
  <c r="ER15" i="7"/>
  <c r="ES15" i="7" s="1"/>
  <c r="ET15" i="7" s="1"/>
  <c r="ES12" i="7"/>
  <c r="ET12" i="7" s="1"/>
  <c r="EM8" i="5"/>
  <c r="EM6" i="5"/>
  <c r="F16" i="2"/>
  <c r="E16" i="2" s="1"/>
  <c r="F15" i="2"/>
  <c r="E15" i="2" s="1"/>
  <c r="F14" i="2"/>
  <c r="E14" i="2" s="1"/>
  <c r="DY13" i="5"/>
  <c r="DZ13" i="5" s="1"/>
  <c r="DY12" i="5"/>
  <c r="DZ12" i="5" s="1"/>
  <c r="ES24" i="5"/>
  <c r="ET24" i="5" s="1"/>
  <c r="ES22" i="5"/>
  <c r="ES18" i="5"/>
  <c r="ES17" i="5"/>
  <c r="ET26" i="5"/>
  <c r="ET23" i="5"/>
  <c r="ET22" i="5"/>
  <c r="DY25" i="5"/>
  <c r="DZ25" i="5" s="1"/>
  <c r="DY21" i="5"/>
  <c r="DZ21" i="5" s="1"/>
  <c r="DY20" i="5"/>
  <c r="DZ20" i="5" s="1"/>
  <c r="DY19" i="5"/>
  <c r="DZ19" i="5" s="1"/>
  <c r="DY18" i="5"/>
  <c r="DZ18" i="5" s="1"/>
  <c r="DY17" i="5"/>
  <c r="DY16" i="5"/>
  <c r="ET16" i="5" s="1"/>
  <c r="DY15" i="5"/>
  <c r="DV26" i="5"/>
  <c r="EP24" i="5"/>
  <c r="EQ24" i="5" s="1"/>
  <c r="EP22" i="5"/>
  <c r="DV25" i="5"/>
  <c r="Q13" i="25"/>
  <c r="DV21" i="5"/>
  <c r="EP18" i="5"/>
  <c r="Q8" i="25" s="1"/>
  <c r="EP17" i="5"/>
  <c r="EQ17" i="5" s="1"/>
  <c r="F28" i="2"/>
  <c r="E28" i="2"/>
  <c r="F12" i="2"/>
  <c r="E12" i="2" s="1"/>
  <c r="F8" i="2"/>
  <c r="E8" i="2" s="1"/>
  <c r="F9" i="2"/>
  <c r="E9" i="2" s="1"/>
  <c r="F10" i="2"/>
  <c r="E10" i="2" s="1"/>
  <c r="F11" i="2"/>
  <c r="E11" i="2" s="1"/>
  <c r="F13" i="2"/>
  <c r="E13" i="2" s="1"/>
  <c r="F26" i="2"/>
  <c r="E26" i="2" s="1"/>
  <c r="CH25" i="5"/>
  <c r="CH21" i="5"/>
  <c r="N13" i="25" s="1"/>
  <c r="CH20" i="5"/>
  <c r="N10" i="25" s="1"/>
  <c r="CH17" i="5"/>
  <c r="N12" i="25" s="1"/>
  <c r="CH16" i="5"/>
  <c r="N7" i="25" s="1"/>
  <c r="CH13" i="5"/>
  <c r="N4" i="25" s="1"/>
  <c r="CH12" i="5"/>
  <c r="N3" i="25" s="1"/>
  <c r="CH11" i="5"/>
  <c r="N2" i="25" s="1"/>
  <c r="DB26" i="5"/>
  <c r="O28" i="25"/>
  <c r="DB25" i="5"/>
  <c r="O26" i="25" s="1"/>
  <c r="DB21" i="5"/>
  <c r="DB20" i="5"/>
  <c r="O10" i="25" s="1"/>
  <c r="DB19" i="5"/>
  <c r="DB18" i="5"/>
  <c r="O8" i="25" s="1"/>
  <c r="DB17" i="5"/>
  <c r="DB16" i="5"/>
  <c r="O7" i="25" s="1"/>
  <c r="DB13" i="5"/>
  <c r="O4" i="25"/>
  <c r="DB12" i="5"/>
  <c r="O3" i="25" s="1"/>
  <c r="DB11" i="5"/>
  <c r="O2" i="25" s="1"/>
  <c r="BQ17" i="5"/>
  <c r="BQ13" i="5"/>
  <c r="BQ12" i="5"/>
  <c r="BQ11" i="5"/>
  <c r="BN26" i="5"/>
  <c r="M28" i="25" s="1"/>
  <c r="BN19" i="5"/>
  <c r="BN18" i="5"/>
  <c r="M8" i="25" s="1"/>
  <c r="BN17" i="5"/>
  <c r="M12" i="25"/>
  <c r="BN13" i="5"/>
  <c r="M4" i="25" s="1"/>
  <c r="BN12" i="5"/>
  <c r="M3" i="25" s="1"/>
  <c r="BN11" i="5"/>
  <c r="M2" i="25" s="1"/>
  <c r="DZ11" i="7"/>
  <c r="DZ12" i="7"/>
  <c r="DZ14" i="7"/>
  <c r="DZ15" i="7"/>
  <c r="DZ16" i="7"/>
  <c r="DZ30" i="7"/>
  <c r="DZ17" i="7"/>
  <c r="DS8" i="7"/>
  <c r="DZ11" i="5"/>
  <c r="DS8" i="5"/>
  <c r="G9" i="11"/>
  <c r="G7" i="11"/>
  <c r="G5" i="11"/>
  <c r="E9" i="11"/>
  <c r="E7" i="11"/>
  <c r="E5" i="11"/>
  <c r="D5" i="21"/>
  <c r="FZ48" i="24"/>
  <c r="FX48" i="24"/>
  <c r="FW48" i="24"/>
  <c r="FV48" i="24"/>
  <c r="FU48" i="24"/>
  <c r="FQ48" i="24" s="1"/>
  <c r="FN48" i="24"/>
  <c r="FZ47" i="24"/>
  <c r="FX47" i="24"/>
  <c r="FW47" i="24"/>
  <c r="FV47" i="24"/>
  <c r="FU47" i="24"/>
  <c r="FY47" i="24" s="1"/>
  <c r="FN47" i="24"/>
  <c r="FZ40" i="24"/>
  <c r="FX40" i="24"/>
  <c r="FW40" i="24"/>
  <c r="FV40" i="24"/>
  <c r="FU40" i="24"/>
  <c r="FQ40" i="24" s="1"/>
  <c r="FN40" i="24"/>
  <c r="FZ38" i="24"/>
  <c r="FX38" i="24"/>
  <c r="FW38" i="24"/>
  <c r="FV38" i="24"/>
  <c r="FU38" i="24"/>
  <c r="FY38" i="24" s="1"/>
  <c r="FN38" i="24"/>
  <c r="FZ36" i="24"/>
  <c r="FX36" i="24"/>
  <c r="FW36" i="24"/>
  <c r="FV36" i="24"/>
  <c r="FU36" i="24"/>
  <c r="FY36" i="24" s="1"/>
  <c r="FN36" i="24"/>
  <c r="FZ33" i="24"/>
  <c r="FX33" i="24"/>
  <c r="FW33" i="24"/>
  <c r="FV33" i="24"/>
  <c r="FU33" i="24"/>
  <c r="FY33" i="24" s="1"/>
  <c r="FN33" i="24"/>
  <c r="FZ34" i="24"/>
  <c r="FX34" i="24"/>
  <c r="FW34" i="24"/>
  <c r="FV34" i="24"/>
  <c r="FU34" i="24"/>
  <c r="FY34" i="24" s="1"/>
  <c r="FN34" i="24"/>
  <c r="FZ30" i="24"/>
  <c r="FX30" i="24"/>
  <c r="FW30" i="24"/>
  <c r="FV30" i="24"/>
  <c r="FU30" i="24"/>
  <c r="FQ30" i="24" s="1"/>
  <c r="FN30" i="24"/>
  <c r="FZ22" i="24"/>
  <c r="FX22" i="24"/>
  <c r="FW22" i="24"/>
  <c r="FV22" i="24"/>
  <c r="FU22" i="24"/>
  <c r="FY22" i="24" s="1"/>
  <c r="FN22" i="24"/>
  <c r="FZ26" i="24"/>
  <c r="FN26" i="24"/>
  <c r="FZ27" i="24"/>
  <c r="FX27" i="24"/>
  <c r="FW27" i="24"/>
  <c r="FV27" i="24"/>
  <c r="FU27" i="24"/>
  <c r="FY27" i="24" s="1"/>
  <c r="FN27" i="24"/>
  <c r="FZ20" i="24"/>
  <c r="FN20" i="24"/>
  <c r="FZ24" i="24"/>
  <c r="FN24" i="24"/>
  <c r="FZ279" i="24"/>
  <c r="FX279" i="24"/>
  <c r="FW279" i="24"/>
  <c r="FV279" i="24"/>
  <c r="FU279" i="24"/>
  <c r="FR279" i="24" s="1"/>
  <c r="FN279" i="24"/>
  <c r="FZ278" i="24"/>
  <c r="FX278" i="24"/>
  <c r="FW278" i="24"/>
  <c r="FV278" i="24"/>
  <c r="FU278" i="24"/>
  <c r="FR278" i="24" s="1"/>
  <c r="FN278" i="24"/>
  <c r="FZ18" i="24"/>
  <c r="FX18" i="24"/>
  <c r="FW18" i="24"/>
  <c r="FV18" i="24"/>
  <c r="FU18" i="24"/>
  <c r="FY18" i="24" s="1"/>
  <c r="FN18" i="24"/>
  <c r="FZ285" i="24"/>
  <c r="FX285" i="24"/>
  <c r="FW285" i="24"/>
  <c r="FV285" i="24"/>
  <c r="FU285" i="24"/>
  <c r="FQ285" i="24" s="1"/>
  <c r="FN285" i="24"/>
  <c r="FZ284" i="24"/>
  <c r="FX284" i="24"/>
  <c r="FW284" i="24"/>
  <c r="FV284" i="24"/>
  <c r="FU284" i="24"/>
  <c r="FY284" i="24" s="1"/>
  <c r="FN284" i="24"/>
  <c r="FZ49" i="24"/>
  <c r="FX49" i="24"/>
  <c r="FW49" i="24"/>
  <c r="FV49" i="24"/>
  <c r="FU49" i="24"/>
  <c r="FY49" i="24" s="1"/>
  <c r="FN49" i="24"/>
  <c r="FZ60" i="24"/>
  <c r="FX60" i="24"/>
  <c r="FW60" i="24"/>
  <c r="FV60" i="24"/>
  <c r="FU60" i="24"/>
  <c r="FR60" i="24" s="1"/>
  <c r="FN60" i="24"/>
  <c r="FZ70" i="24"/>
  <c r="FX70" i="24"/>
  <c r="FW70" i="24"/>
  <c r="FV70" i="24"/>
  <c r="FU70" i="24"/>
  <c r="FY70" i="24" s="1"/>
  <c r="FN70" i="24"/>
  <c r="FZ73" i="24"/>
  <c r="FX73" i="24"/>
  <c r="FW73" i="24"/>
  <c r="FV73" i="24"/>
  <c r="FU73" i="24"/>
  <c r="FY73" i="24" s="1"/>
  <c r="FN73" i="24"/>
  <c r="FZ69" i="24"/>
  <c r="FX69" i="24"/>
  <c r="FW69" i="24"/>
  <c r="FV69" i="24"/>
  <c r="FU69" i="24"/>
  <c r="FR69" i="24" s="1"/>
  <c r="FN69" i="24"/>
  <c r="FZ178" i="24"/>
  <c r="FX178" i="24"/>
  <c r="FW178" i="24"/>
  <c r="FV178" i="24"/>
  <c r="FU178" i="24"/>
  <c r="FY178" i="24" s="1"/>
  <c r="FN178" i="24"/>
  <c r="FZ266" i="24"/>
  <c r="FX266" i="24"/>
  <c r="FW266" i="24"/>
  <c r="FV266" i="24"/>
  <c r="FU266" i="24"/>
  <c r="FY266" i="24" s="1"/>
  <c r="FN266" i="24"/>
  <c r="FZ264" i="24"/>
  <c r="FX264" i="24"/>
  <c r="FW264" i="24"/>
  <c r="FV264" i="24"/>
  <c r="FU264" i="24"/>
  <c r="FY264" i="24" s="1"/>
  <c r="FN264" i="24"/>
  <c r="FZ261" i="24"/>
  <c r="FX261" i="24"/>
  <c r="FW261" i="24"/>
  <c r="FV261" i="24"/>
  <c r="FU261" i="24"/>
  <c r="FR261" i="24" s="1"/>
  <c r="FN261" i="24"/>
  <c r="FZ262" i="24"/>
  <c r="FX262" i="24"/>
  <c r="FW262" i="24"/>
  <c r="FV262" i="24"/>
  <c r="FU262" i="24"/>
  <c r="FY262" i="24" s="1"/>
  <c r="FN262" i="24"/>
  <c r="FZ223" i="24"/>
  <c r="FX223" i="24"/>
  <c r="FW223" i="24"/>
  <c r="FV223" i="24"/>
  <c r="FU223" i="24"/>
  <c r="FQ223" i="24" s="1"/>
  <c r="FN223" i="24"/>
  <c r="FZ215" i="24"/>
  <c r="FX215" i="24"/>
  <c r="FW215" i="24"/>
  <c r="FV215" i="24"/>
  <c r="FU215" i="24"/>
  <c r="FY215" i="24" s="1"/>
  <c r="FN215" i="24"/>
  <c r="FZ197" i="24"/>
  <c r="FX197" i="24"/>
  <c r="FW197" i="24"/>
  <c r="FV197" i="24"/>
  <c r="FU197" i="24"/>
  <c r="FR197" i="24" s="1"/>
  <c r="FN197" i="24"/>
  <c r="FZ179" i="24"/>
  <c r="FX179" i="24"/>
  <c r="FW179" i="24"/>
  <c r="FV179" i="24"/>
  <c r="FU179" i="24"/>
  <c r="FY179" i="24" s="1"/>
  <c r="FN179" i="24"/>
  <c r="FZ173" i="24"/>
  <c r="FX173" i="24"/>
  <c r="FW173" i="24"/>
  <c r="FV173" i="24"/>
  <c r="FU173" i="24"/>
  <c r="FR173" i="24" s="1"/>
  <c r="FN173" i="24"/>
  <c r="FZ171" i="24"/>
  <c r="FX171" i="24"/>
  <c r="FW171" i="24"/>
  <c r="FV171" i="24"/>
  <c r="FU171" i="24"/>
  <c r="FY171" i="24" s="1"/>
  <c r="FN171" i="24"/>
  <c r="FZ170" i="24"/>
  <c r="FX170" i="24"/>
  <c r="FW170" i="24"/>
  <c r="FV170" i="24"/>
  <c r="FU170" i="24"/>
  <c r="FR170" i="24" s="1"/>
  <c r="FN170" i="24"/>
  <c r="FZ169" i="24"/>
  <c r="FX169" i="24"/>
  <c r="FW169" i="24"/>
  <c r="FV169" i="24"/>
  <c r="FU169" i="24"/>
  <c r="FY169" i="24" s="1"/>
  <c r="FN169" i="24"/>
  <c r="FZ167" i="24"/>
  <c r="FN167" i="24"/>
  <c r="FZ166" i="24"/>
  <c r="FN166" i="24"/>
  <c r="FZ159" i="24"/>
  <c r="FN159" i="24"/>
  <c r="FZ57" i="24"/>
  <c r="FX57" i="24"/>
  <c r="FW57" i="24"/>
  <c r="FV57" i="24"/>
  <c r="FU57" i="24"/>
  <c r="FY57" i="24" s="1"/>
  <c r="FN57" i="24"/>
  <c r="FZ231" i="24"/>
  <c r="FX231" i="24"/>
  <c r="FW231" i="24"/>
  <c r="FV231" i="24"/>
  <c r="FU231" i="24"/>
  <c r="FY231" i="24" s="1"/>
  <c r="FN231" i="24"/>
  <c r="FZ148" i="24"/>
  <c r="FX148" i="24"/>
  <c r="FW148" i="24"/>
  <c r="FV148" i="24"/>
  <c r="FU148" i="24"/>
  <c r="FY148" i="24" s="1"/>
  <c r="FN148" i="24"/>
  <c r="FZ153" i="24"/>
  <c r="FX153" i="24"/>
  <c r="FW153" i="24"/>
  <c r="FV153" i="24"/>
  <c r="FU153" i="24"/>
  <c r="FN153" i="24"/>
  <c r="FZ201" i="24"/>
  <c r="FX201" i="24"/>
  <c r="FW201" i="24"/>
  <c r="FV201" i="24"/>
  <c r="FU201" i="24"/>
  <c r="FR201" i="24" s="1"/>
  <c r="FN201" i="24"/>
  <c r="FZ151" i="24"/>
  <c r="FX151" i="24"/>
  <c r="FW151" i="24"/>
  <c r="FV151" i="24"/>
  <c r="FU151" i="24"/>
  <c r="FY151" i="24" s="1"/>
  <c r="FN151" i="24"/>
  <c r="FZ150" i="24"/>
  <c r="FX150" i="24"/>
  <c r="FW150" i="24"/>
  <c r="FV150" i="24"/>
  <c r="FU150" i="24"/>
  <c r="FY150" i="24" s="1"/>
  <c r="FN150" i="24"/>
  <c r="FZ154" i="24"/>
  <c r="FX154" i="24"/>
  <c r="FW154" i="24"/>
  <c r="FV154" i="24"/>
  <c r="FU154" i="24"/>
  <c r="FY154" i="24" s="1"/>
  <c r="FN154" i="24"/>
  <c r="FZ143" i="24"/>
  <c r="FX143" i="24"/>
  <c r="FW143" i="24"/>
  <c r="FV143" i="24"/>
  <c r="FU143" i="24"/>
  <c r="FY143" i="24" s="1"/>
  <c r="FN143" i="24"/>
  <c r="FZ142" i="24"/>
  <c r="FX142" i="24"/>
  <c r="FW142" i="24"/>
  <c r="FV142" i="24"/>
  <c r="FU142" i="24"/>
  <c r="FY142" i="24" s="1"/>
  <c r="FN142" i="24"/>
  <c r="FZ23" i="24"/>
  <c r="FX23" i="24"/>
  <c r="FW23" i="24"/>
  <c r="FV23" i="24"/>
  <c r="FU23" i="24"/>
  <c r="FY23" i="24" s="1"/>
  <c r="FN23" i="24"/>
  <c r="FZ129" i="24"/>
  <c r="FX129" i="24"/>
  <c r="FW129" i="24"/>
  <c r="FV129" i="24"/>
  <c r="FU129" i="24"/>
  <c r="FY129" i="24" s="1"/>
  <c r="FN129" i="24"/>
  <c r="FZ128" i="24"/>
  <c r="FX128" i="24"/>
  <c r="FW128" i="24"/>
  <c r="FV128" i="24"/>
  <c r="FU128" i="24"/>
  <c r="FY128" i="24" s="1"/>
  <c r="FN128" i="24"/>
  <c r="FZ130" i="24"/>
  <c r="FX130" i="24"/>
  <c r="FW130" i="24"/>
  <c r="FV130" i="24"/>
  <c r="FU130" i="24"/>
  <c r="FY130" i="24" s="1"/>
  <c r="FN130" i="24"/>
  <c r="FZ132" i="24"/>
  <c r="FX132" i="24"/>
  <c r="FW132" i="24"/>
  <c r="FV132" i="24"/>
  <c r="FU132" i="24"/>
  <c r="FY132" i="24" s="1"/>
  <c r="FN132" i="24"/>
  <c r="FZ144" i="24"/>
  <c r="FX144" i="24"/>
  <c r="FW144" i="24"/>
  <c r="FV144" i="24"/>
  <c r="FU144" i="24"/>
  <c r="FR144" i="24" s="1"/>
  <c r="FZ113" i="24"/>
  <c r="FX113" i="24"/>
  <c r="FW113" i="24"/>
  <c r="FV113" i="24"/>
  <c r="FU113" i="24"/>
  <c r="FY113" i="24" s="1"/>
  <c r="FN113" i="24"/>
  <c r="FZ114" i="24"/>
  <c r="FX114" i="24"/>
  <c r="FW114" i="24"/>
  <c r="FV114" i="24"/>
  <c r="FU114" i="24"/>
  <c r="FY114" i="24" s="1"/>
  <c r="FN114" i="24"/>
  <c r="FZ145" i="24"/>
  <c r="FX145" i="24"/>
  <c r="FW145" i="24"/>
  <c r="FV145" i="24"/>
  <c r="FU145" i="24"/>
  <c r="FR145" i="24" s="1"/>
  <c r="FN145" i="24"/>
  <c r="FZ134" i="24"/>
  <c r="FX134" i="24"/>
  <c r="FW134" i="24"/>
  <c r="FV134" i="24"/>
  <c r="FU134" i="24"/>
  <c r="FY134" i="24" s="1"/>
  <c r="FN134" i="24"/>
  <c r="FZ232" i="24"/>
  <c r="FX232" i="24"/>
  <c r="FW232" i="24"/>
  <c r="FV232" i="24"/>
  <c r="FU232" i="24"/>
  <c r="FY232" i="24" s="1"/>
  <c r="FN232" i="24"/>
  <c r="FZ66" i="24"/>
  <c r="FX66" i="24"/>
  <c r="FW66" i="24"/>
  <c r="FV66" i="24"/>
  <c r="FU66" i="24"/>
  <c r="FY66" i="24" s="1"/>
  <c r="FN66" i="24"/>
  <c r="FZ249" i="24"/>
  <c r="FX249" i="24"/>
  <c r="FW249" i="24"/>
  <c r="FV249" i="24"/>
  <c r="FU249" i="24"/>
  <c r="FY249" i="24" s="1"/>
  <c r="FN249" i="24"/>
  <c r="FZ245" i="24"/>
  <c r="FX245" i="24"/>
  <c r="FW245" i="24"/>
  <c r="FV245" i="24"/>
  <c r="FU245" i="24"/>
  <c r="FY245" i="24" s="1"/>
  <c r="FN245" i="24"/>
  <c r="FZ105" i="24"/>
  <c r="FN105" i="24"/>
  <c r="FZ59" i="24"/>
  <c r="FX59" i="24"/>
  <c r="FW59" i="24"/>
  <c r="FV59" i="24"/>
  <c r="FU59" i="24"/>
  <c r="FY59" i="24" s="1"/>
  <c r="FN59" i="24"/>
  <c r="FZ276" i="24"/>
  <c r="FX276" i="24"/>
  <c r="FW276" i="24"/>
  <c r="FV276" i="24"/>
  <c r="FU276" i="24"/>
  <c r="FY276" i="24" s="1"/>
  <c r="FN276" i="24"/>
  <c r="FZ93" i="24"/>
  <c r="FX93" i="24"/>
  <c r="FW93" i="24"/>
  <c r="FV93" i="24"/>
  <c r="FU93" i="24"/>
  <c r="FY93" i="24" s="1"/>
  <c r="FN93" i="24"/>
  <c r="FZ101" i="24"/>
  <c r="FX101" i="24"/>
  <c r="FW101" i="24"/>
  <c r="FV101" i="24"/>
  <c r="FU101" i="24"/>
  <c r="FQ101" i="24" s="1"/>
  <c r="FN101" i="24"/>
  <c r="FZ97" i="24"/>
  <c r="FX97" i="24"/>
  <c r="FW97" i="24"/>
  <c r="FV97" i="24"/>
  <c r="FU97" i="24"/>
  <c r="FQ97" i="24" s="1"/>
  <c r="FN97" i="24"/>
  <c r="FZ87" i="24"/>
  <c r="FX87" i="24"/>
  <c r="FW87" i="24"/>
  <c r="FV87" i="24"/>
  <c r="FU87" i="24"/>
  <c r="FY87" i="24" s="1"/>
  <c r="FN87" i="24"/>
  <c r="FZ89" i="24"/>
  <c r="FX89" i="24"/>
  <c r="FW89" i="24"/>
  <c r="FV89" i="24"/>
  <c r="FU89" i="24"/>
  <c r="FR89" i="24" s="1"/>
  <c r="FN89" i="24"/>
  <c r="FZ95" i="24"/>
  <c r="FX95" i="24"/>
  <c r="FW95" i="24"/>
  <c r="FV95" i="24"/>
  <c r="FU95" i="24"/>
  <c r="FQ95" i="24" s="1"/>
  <c r="FN95" i="24"/>
  <c r="FZ121" i="24"/>
  <c r="FX121" i="24"/>
  <c r="FW121" i="24"/>
  <c r="FV121" i="24"/>
  <c r="FU121" i="24"/>
  <c r="FQ121" i="24" s="1"/>
  <c r="FN121" i="24"/>
  <c r="FZ119" i="24"/>
  <c r="FX119" i="24"/>
  <c r="FW119" i="24"/>
  <c r="FV119" i="24"/>
  <c r="FU119" i="24"/>
  <c r="FR119" i="24" s="1"/>
  <c r="FN119" i="24"/>
  <c r="FZ118" i="24"/>
  <c r="FX118" i="24"/>
  <c r="FW118" i="24"/>
  <c r="FV118" i="24"/>
  <c r="FU118" i="24"/>
  <c r="FN118" i="24"/>
  <c r="FZ116" i="24"/>
  <c r="FN116" i="24"/>
  <c r="FZ282" i="24"/>
  <c r="FX282" i="24"/>
  <c r="FW282" i="24"/>
  <c r="FV282" i="24"/>
  <c r="FU282" i="24"/>
  <c r="FY282" i="24" s="1"/>
  <c r="FN282" i="24"/>
  <c r="FZ281" i="24"/>
  <c r="FX281" i="24"/>
  <c r="FW281" i="24"/>
  <c r="FV281" i="24"/>
  <c r="FU281" i="24"/>
  <c r="FQ281" i="24" s="1"/>
  <c r="FN281" i="24"/>
  <c r="FZ280" i="24"/>
  <c r="FN280" i="24"/>
  <c r="FZ269" i="24"/>
  <c r="FX269" i="24"/>
  <c r="FW269" i="24"/>
  <c r="FV269" i="24"/>
  <c r="FU269" i="24"/>
  <c r="FQ269" i="24" s="1"/>
  <c r="FN269" i="24"/>
  <c r="FZ77" i="24"/>
  <c r="FN77" i="24"/>
  <c r="FZ254" i="24"/>
  <c r="FN254" i="24"/>
  <c r="FZ259" i="24"/>
  <c r="FX259" i="24"/>
  <c r="FW259" i="24"/>
  <c r="FV259" i="24"/>
  <c r="FU259" i="24"/>
  <c r="FY259" i="24" s="1"/>
  <c r="FN259" i="24"/>
  <c r="FZ122" i="24"/>
  <c r="FN122" i="24"/>
  <c r="FZ185" i="24"/>
  <c r="FX185" i="24"/>
  <c r="FW185" i="24"/>
  <c r="FV185" i="24"/>
  <c r="FU185" i="24"/>
  <c r="FN185" i="24"/>
  <c r="FZ15" i="24"/>
  <c r="FN15" i="24"/>
  <c r="FZ14" i="24"/>
  <c r="FX14" i="24"/>
  <c r="FW14" i="24"/>
  <c r="FV14" i="24"/>
  <c r="FU14" i="24"/>
  <c r="FY14" i="24" s="1"/>
  <c r="FN14" i="24"/>
  <c r="FZ13" i="24"/>
  <c r="FX13" i="24"/>
  <c r="FW13" i="24"/>
  <c r="FV13" i="24"/>
  <c r="FU13" i="24"/>
  <c r="FQ13" i="24" s="1"/>
  <c r="FN13" i="24"/>
  <c r="FZ12" i="24"/>
  <c r="FN12" i="24"/>
  <c r="FZ11" i="24"/>
  <c r="FN11" i="24"/>
  <c r="FL11" i="24"/>
  <c r="FK11" i="24"/>
  <c r="FJ11" i="24"/>
  <c r="FI11" i="24"/>
  <c r="EP11" i="24"/>
  <c r="EN11" i="24"/>
  <c r="EM11" i="24"/>
  <c r="EL11" i="24"/>
  <c r="EK11" i="24"/>
  <c r="B6" i="23"/>
  <c r="B7" i="23"/>
  <c r="B8" i="23"/>
  <c r="B9" i="23"/>
  <c r="B10" i="23"/>
  <c r="B11" i="23"/>
  <c r="B12" i="23"/>
  <c r="B13" i="23"/>
  <c r="B14" i="23"/>
  <c r="B15" i="23"/>
  <c r="B16" i="23"/>
  <c r="B17" i="23"/>
  <c r="B18" i="23"/>
  <c r="B19" i="23"/>
  <c r="B20" i="23"/>
  <c r="B23" i="23"/>
  <c r="B24" i="23"/>
  <c r="K5" i="21"/>
  <c r="B26" i="23"/>
  <c r="B2" i="23"/>
  <c r="B30" i="23"/>
  <c r="B28" i="23"/>
  <c r="B27" i="23"/>
  <c r="B25" i="23"/>
  <c r="C5" i="21"/>
  <c r="B31" i="23"/>
  <c r="V30" i="23"/>
  <c r="J5" i="21"/>
  <c r="I5" i="21"/>
  <c r="H5" i="21"/>
  <c r="G5" i="21"/>
  <c r="F5" i="21"/>
  <c r="E5" i="21"/>
  <c r="A6" i="21"/>
  <c r="A5" i="21"/>
  <c r="A2" i="21"/>
  <c r="EQ18" i="5"/>
  <c r="EQ23" i="5"/>
  <c r="Q15" i="25"/>
  <c r="EQ15" i="5"/>
  <c r="Q6" i="25"/>
  <c r="Q9" i="25"/>
  <c r="EQ22" i="5"/>
  <c r="Q14" i="25"/>
  <c r="EQ20" i="5"/>
  <c r="Q10" i="25"/>
  <c r="B3" i="23"/>
  <c r="ET13" i="5"/>
  <c r="B29" i="23"/>
  <c r="B22" i="23"/>
  <c r="EH31" i="24" l="1"/>
  <c r="FA29" i="24"/>
  <c r="FA37" i="24"/>
  <c r="ET265" i="24"/>
  <c r="FA73" i="24"/>
  <c r="ES73" i="24"/>
  <c r="M33" i="25"/>
  <c r="B33" i="25"/>
  <c r="S33" i="25"/>
  <c r="N33" i="25"/>
  <c r="L33" i="25"/>
  <c r="T33" i="25"/>
  <c r="V33" i="25"/>
  <c r="EV37" i="24"/>
  <c r="ES217" i="24"/>
  <c r="ET30" i="24"/>
  <c r="EV18" i="24"/>
  <c r="ES18" i="24"/>
  <c r="ES27" i="24"/>
  <c r="ET244" i="24"/>
  <c r="EQ28" i="7"/>
  <c r="EQ13" i="7"/>
  <c r="EQ16" i="7"/>
  <c r="ET18" i="5"/>
  <c r="Q7" i="25"/>
  <c r="FK16" i="5"/>
  <c r="EQ12" i="5"/>
  <c r="R20" i="25"/>
  <c r="EQ11" i="5"/>
  <c r="FN16" i="5"/>
  <c r="Q4" i="25"/>
  <c r="FA27" i="24"/>
  <c r="ES37" i="24"/>
  <c r="EV265" i="24"/>
  <c r="ET262" i="24"/>
  <c r="EU238" i="24"/>
  <c r="FA251" i="24"/>
  <c r="FQ36" i="24"/>
  <c r="EV264" i="24"/>
  <c r="ES155" i="24"/>
  <c r="ET251" i="24"/>
  <c r="ES40" i="24"/>
  <c r="ES285" i="24"/>
  <c r="EJ202" i="24"/>
  <c r="EJ179" i="24"/>
  <c r="FA49" i="24"/>
  <c r="ET49" i="24"/>
  <c r="FA140" i="24"/>
  <c r="EV251" i="24"/>
  <c r="ET27" i="24"/>
  <c r="FR30" i="24"/>
  <c r="EI244" i="24"/>
  <c r="ET128" i="24"/>
  <c r="B4" i="23"/>
  <c r="EJ49" i="24"/>
  <c r="EH49" i="24"/>
  <c r="EJ30" i="24"/>
  <c r="EG30" i="24"/>
  <c r="EH30" i="24"/>
  <c r="BM72" i="26"/>
  <c r="BN72" i="26"/>
  <c r="BU72" i="26"/>
  <c r="E97" i="26"/>
  <c r="F97" i="26"/>
  <c r="CL98" i="26"/>
  <c r="CS98" i="26"/>
  <c r="CK98" i="26"/>
  <c r="BM189" i="26"/>
  <c r="BU189" i="26"/>
  <c r="BN189" i="26"/>
  <c r="EG224" i="24"/>
  <c r="AA91" i="25"/>
  <c r="O79" i="25"/>
  <c r="S71" i="25"/>
  <c r="Z83" i="25"/>
  <c r="AB67" i="25"/>
  <c r="X6" i="25"/>
  <c r="P62" i="25"/>
  <c r="L62" i="25"/>
  <c r="V62" i="25"/>
  <c r="K62" i="25"/>
  <c r="U62" i="25"/>
  <c r="AB75" i="25"/>
  <c r="AC75" i="25"/>
  <c r="X75" i="25"/>
  <c r="M75" i="25"/>
  <c r="V75" i="25"/>
  <c r="AA75" i="25"/>
  <c r="S75" i="25"/>
  <c r="T84" i="25"/>
  <c r="O84" i="25"/>
  <c r="X84" i="25"/>
  <c r="M84" i="25"/>
  <c r="AA84" i="25"/>
  <c r="P84" i="25"/>
  <c r="BA191" i="26"/>
  <c r="BI191" i="26"/>
  <c r="BB191" i="26"/>
  <c r="EC204" i="26"/>
  <c r="DV204" i="26"/>
  <c r="BU208" i="26"/>
  <c r="BN208" i="26"/>
  <c r="BM208" i="26"/>
  <c r="GE15" i="5"/>
  <c r="FK15" i="5"/>
  <c r="FY279" i="24"/>
  <c r="V101" i="25"/>
  <c r="Q83" i="25"/>
  <c r="R58" i="25"/>
  <c r="Y26" i="25"/>
  <c r="Y6" i="25"/>
  <c r="X11" i="25"/>
  <c r="J11" i="25"/>
  <c r="K11" i="25"/>
  <c r="T11" i="25"/>
  <c r="R11" i="25"/>
  <c r="O11" i="25"/>
  <c r="N11" i="25"/>
  <c r="W11" i="25"/>
  <c r="V11" i="25"/>
  <c r="Q11" i="25"/>
  <c r="AA15" i="25"/>
  <c r="X15" i="25"/>
  <c r="L15" i="25"/>
  <c r="T15" i="25"/>
  <c r="P15" i="25"/>
  <c r="R15" i="25"/>
  <c r="M15" i="25"/>
  <c r="Z15" i="25"/>
  <c r="Y15" i="25"/>
  <c r="O15" i="25"/>
  <c r="T20" i="25"/>
  <c r="K20" i="25"/>
  <c r="B20" i="25"/>
  <c r="J20" i="25"/>
  <c r="O20" i="25"/>
  <c r="N20" i="25"/>
  <c r="B67" i="25"/>
  <c r="V71" i="25"/>
  <c r="AC76" i="25"/>
  <c r="P76" i="25"/>
  <c r="X101" i="25"/>
  <c r="ES121" i="24"/>
  <c r="EV121" i="24"/>
  <c r="EV241" i="24"/>
  <c r="FA241" i="24"/>
  <c r="EV145" i="24"/>
  <c r="EU145" i="24"/>
  <c r="EU233" i="24"/>
  <c r="ET233" i="24"/>
  <c r="AD86" i="26"/>
  <c r="DE62" i="26"/>
  <c r="AO33" i="26"/>
  <c r="CW111" i="26"/>
  <c r="CS54" i="26"/>
  <c r="CK54" i="26"/>
  <c r="CG58" i="26"/>
  <c r="BZ58" i="26"/>
  <c r="E69" i="26"/>
  <c r="F69" i="26"/>
  <c r="M69" i="26"/>
  <c r="H69" i="26"/>
  <c r="BM71" i="26"/>
  <c r="BU71" i="26"/>
  <c r="EC184" i="26"/>
  <c r="DU184" i="26"/>
  <c r="DV184" i="26"/>
  <c r="E217" i="26"/>
  <c r="F217" i="26"/>
  <c r="H217" i="26"/>
  <c r="M217" i="26"/>
  <c r="BM199" i="26"/>
  <c r="BU199" i="26"/>
  <c r="BN199" i="26"/>
  <c r="GH19" i="5"/>
  <c r="FN19" i="5"/>
  <c r="EH149" i="24"/>
  <c r="EI72" i="24"/>
  <c r="EH72" i="24"/>
  <c r="EO72" i="24"/>
  <c r="W91" i="25"/>
  <c r="Y96" i="25"/>
  <c r="K71" i="25"/>
  <c r="U83" i="25"/>
  <c r="U6" i="25"/>
  <c r="AA6" i="25"/>
  <c r="S6" i="25"/>
  <c r="Z6" i="25"/>
  <c r="V6" i="25"/>
  <c r="R6" i="25"/>
  <c r="AC6" i="25"/>
  <c r="N61" i="25"/>
  <c r="B61" i="25"/>
  <c r="AB61" i="25"/>
  <c r="X61" i="25"/>
  <c r="Y61" i="25"/>
  <c r="X79" i="25"/>
  <c r="Z79" i="25"/>
  <c r="L79" i="25"/>
  <c r="Q79" i="25"/>
  <c r="B79" i="25"/>
  <c r="W79" i="25"/>
  <c r="H63" i="26"/>
  <c r="M63" i="26"/>
  <c r="F63" i="26"/>
  <c r="E63" i="26"/>
  <c r="DV86" i="26"/>
  <c r="DU86" i="26"/>
  <c r="EC86" i="26"/>
  <c r="AK203" i="26"/>
  <c r="AD203" i="26"/>
  <c r="AC203" i="26"/>
  <c r="DE207" i="26"/>
  <c r="CX207" i="26"/>
  <c r="E210" i="26"/>
  <c r="M210" i="26"/>
  <c r="H210" i="26"/>
  <c r="DE210" i="26"/>
  <c r="CX210" i="26"/>
  <c r="CW210" i="26"/>
  <c r="ET21" i="5"/>
  <c r="B96" i="25"/>
  <c r="R33" i="25"/>
  <c r="W33" i="25"/>
  <c r="U33" i="25"/>
  <c r="Y33" i="25"/>
  <c r="P33" i="25"/>
  <c r="J33" i="25"/>
  <c r="O66" i="25"/>
  <c r="J66" i="25"/>
  <c r="W66" i="25"/>
  <c r="R66" i="25"/>
  <c r="AA66" i="25"/>
  <c r="Q66" i="25"/>
  <c r="AC86" i="26"/>
  <c r="AW33" i="26"/>
  <c r="CK68" i="26"/>
  <c r="CL68" i="26"/>
  <c r="CS68" i="26"/>
  <c r="EI224" i="24"/>
  <c r="T94" i="25"/>
  <c r="L91" i="25"/>
  <c r="J96" i="25"/>
  <c r="AA71" i="25"/>
  <c r="K75" i="25"/>
  <c r="AC84" i="25"/>
  <c r="Q62" i="25"/>
  <c r="M67" i="25"/>
  <c r="V94" i="25"/>
  <c r="M9" i="25"/>
  <c r="EQ14" i="7"/>
  <c r="R101" i="25"/>
  <c r="P94" i="25"/>
  <c r="N96" i="25"/>
  <c r="AA79" i="25"/>
  <c r="O75" i="25"/>
  <c r="Y84" i="25"/>
  <c r="AA62" i="25"/>
  <c r="U42" i="25"/>
  <c r="S26" i="25"/>
  <c r="N15" i="25"/>
  <c r="AB89" i="25"/>
  <c r="X33" i="25"/>
  <c r="AC71" i="25"/>
  <c r="P92" i="25"/>
  <c r="N92" i="25"/>
  <c r="J92" i="25"/>
  <c r="L92" i="25"/>
  <c r="AB92" i="25"/>
  <c r="U92" i="25"/>
  <c r="AA92" i="25"/>
  <c r="DJ130" i="26"/>
  <c r="F55" i="26"/>
  <c r="H55" i="26"/>
  <c r="E55" i="26"/>
  <c r="EC58" i="26"/>
  <c r="DV58" i="26"/>
  <c r="F62" i="26"/>
  <c r="M62" i="26"/>
  <c r="CW62" i="26"/>
  <c r="BA67" i="26"/>
  <c r="H68" i="26"/>
  <c r="F68" i="26"/>
  <c r="M68" i="26"/>
  <c r="BA68" i="26"/>
  <c r="H76" i="26"/>
  <c r="DI78" i="26"/>
  <c r="DQ78" i="26"/>
  <c r="DJ78" i="26"/>
  <c r="Z44" i="25"/>
  <c r="R44" i="25"/>
  <c r="N44" i="25"/>
  <c r="J44" i="25"/>
  <c r="S44" i="25"/>
  <c r="AA44" i="25"/>
  <c r="Q44" i="25"/>
  <c r="X44" i="25"/>
  <c r="AB44" i="25"/>
  <c r="AA83" i="25"/>
  <c r="W83" i="25"/>
  <c r="Y83" i="25"/>
  <c r="O83" i="25"/>
  <c r="AC83" i="25"/>
  <c r="V83" i="25"/>
  <c r="L83" i="25"/>
  <c r="EV83" i="24"/>
  <c r="EU83" i="24"/>
  <c r="J83" i="25"/>
  <c r="O19" i="25"/>
  <c r="Q19" i="25"/>
  <c r="X24" i="25"/>
  <c r="AB24" i="25"/>
  <c r="J24" i="25"/>
  <c r="T24" i="25"/>
  <c r="R91" i="25"/>
  <c r="Q91" i="25"/>
  <c r="B91" i="25"/>
  <c r="AB91" i="25"/>
  <c r="Z91" i="25"/>
  <c r="T91" i="25"/>
  <c r="S91" i="25"/>
  <c r="K91" i="25"/>
  <c r="FK15" i="7"/>
  <c r="X91" i="25"/>
  <c r="U26" i="25"/>
  <c r="Z26" i="25"/>
  <c r="V38" i="25"/>
  <c r="T38" i="25"/>
  <c r="P38" i="25"/>
  <c r="J38" i="25"/>
  <c r="N38" i="25"/>
  <c r="Y38" i="25"/>
  <c r="U38" i="25"/>
  <c r="U96" i="25"/>
  <c r="P83" i="25"/>
  <c r="V96" i="25"/>
  <c r="Q30" i="25"/>
  <c r="CG40" i="26"/>
  <c r="BZ40" i="26"/>
  <c r="BY40" i="26"/>
  <c r="EC40" i="26"/>
  <c r="DV40" i="26"/>
  <c r="DU40" i="26"/>
  <c r="CS41" i="26"/>
  <c r="CL41" i="26"/>
  <c r="CK41" i="26"/>
  <c r="F42" i="26"/>
  <c r="H42" i="26"/>
  <c r="E42" i="26"/>
  <c r="R43" i="26"/>
  <c r="Q43" i="26"/>
  <c r="Y43" i="26"/>
  <c r="CL56" i="26"/>
  <c r="CK56" i="26"/>
  <c r="F57" i="26"/>
  <c r="H57" i="26"/>
  <c r="E57" i="26"/>
  <c r="M57" i="26"/>
  <c r="H143" i="26"/>
  <c r="E143" i="26"/>
  <c r="M143" i="26"/>
  <c r="F143" i="26"/>
  <c r="Q26" i="25"/>
  <c r="J87" i="25"/>
  <c r="Z96" i="25"/>
  <c r="X83" i="25"/>
  <c r="N58" i="25"/>
  <c r="P58" i="25"/>
  <c r="P67" i="25"/>
  <c r="L67" i="25"/>
  <c r="T67" i="25"/>
  <c r="U67" i="25"/>
  <c r="S67" i="25"/>
  <c r="Y67" i="25"/>
  <c r="K67" i="25"/>
  <c r="P97" i="25"/>
  <c r="S97" i="25"/>
  <c r="AA97" i="25"/>
  <c r="V97" i="25"/>
  <c r="Z97" i="25"/>
  <c r="Q97" i="25"/>
  <c r="CX111" i="26"/>
  <c r="CK33" i="26"/>
  <c r="CS33" i="26"/>
  <c r="CL33" i="26"/>
  <c r="H47" i="26"/>
  <c r="E47" i="26"/>
  <c r="BA54" i="26"/>
  <c r="BB54" i="26"/>
  <c r="CK184" i="26"/>
  <c r="CL184" i="26"/>
  <c r="CS184" i="26"/>
  <c r="Y191" i="26"/>
  <c r="R191" i="26"/>
  <c r="Q191" i="26"/>
  <c r="BN195" i="26"/>
  <c r="BU195" i="26"/>
  <c r="Q12" i="25"/>
  <c r="R87" i="25"/>
  <c r="O96" i="25"/>
  <c r="Y75" i="25"/>
  <c r="K83" i="25"/>
  <c r="R84" i="25"/>
  <c r="W67" i="25"/>
  <c r="W28" i="25"/>
  <c r="M5" i="25"/>
  <c r="AB26" i="25"/>
  <c r="B77" i="25"/>
  <c r="AB15" i="25"/>
  <c r="K69" i="25"/>
  <c r="AA7" i="25"/>
  <c r="Y7" i="25"/>
  <c r="K7" i="25"/>
  <c r="W42" i="25"/>
  <c r="M42" i="25"/>
  <c r="J42" i="25"/>
  <c r="O42" i="25"/>
  <c r="Z42" i="25"/>
  <c r="V42" i="25"/>
  <c r="AB42" i="25"/>
  <c r="N42" i="25"/>
  <c r="Y42" i="25"/>
  <c r="Y46" i="25"/>
  <c r="Q46" i="25"/>
  <c r="V46" i="25"/>
  <c r="R46" i="25"/>
  <c r="J46" i="25"/>
  <c r="B46" i="25"/>
  <c r="K46" i="25"/>
  <c r="U46" i="25"/>
  <c r="S50" i="25"/>
  <c r="Y50" i="25"/>
  <c r="Q50" i="25"/>
  <c r="B50" i="25"/>
  <c r="K50" i="25"/>
  <c r="Z50" i="25"/>
  <c r="T50" i="25"/>
  <c r="L50" i="25"/>
  <c r="U54" i="25"/>
  <c r="AC54" i="25"/>
  <c r="AA54" i="25"/>
  <c r="T54" i="25"/>
  <c r="L54" i="25"/>
  <c r="V59" i="25"/>
  <c r="N59" i="25"/>
  <c r="T59" i="25"/>
  <c r="M59" i="25"/>
  <c r="Y59" i="25"/>
  <c r="W59" i="25"/>
  <c r="K59" i="25"/>
  <c r="H34" i="26"/>
  <c r="E34" i="26"/>
  <c r="M34" i="26"/>
  <c r="BB34" i="26"/>
  <c r="BA34" i="26"/>
  <c r="BI34" i="26"/>
  <c r="CX54" i="26"/>
  <c r="CW54" i="26"/>
  <c r="DE54" i="26"/>
  <c r="CK58" i="26"/>
  <c r="CS58" i="26"/>
  <c r="CL58" i="26"/>
  <c r="BY122" i="26"/>
  <c r="CG122" i="26"/>
  <c r="BZ122" i="26"/>
  <c r="H134" i="26"/>
  <c r="F134" i="26"/>
  <c r="M134" i="26"/>
  <c r="R137" i="26"/>
  <c r="Y137" i="26"/>
  <c r="Q137" i="26"/>
  <c r="CK141" i="26"/>
  <c r="CL141" i="26"/>
  <c r="CS141" i="26"/>
  <c r="AO165" i="26"/>
  <c r="AW165" i="26"/>
  <c r="AP165" i="26"/>
  <c r="E170" i="26"/>
  <c r="M170" i="26"/>
  <c r="H170" i="26"/>
  <c r="F170" i="26"/>
  <c r="F185" i="26"/>
  <c r="H185" i="26"/>
  <c r="M185" i="26"/>
  <c r="N75" i="25"/>
  <c r="S83" i="25"/>
  <c r="V84" i="25"/>
  <c r="AA67" i="25"/>
  <c r="L28" i="25"/>
  <c r="Y24" i="25"/>
  <c r="T63" i="25"/>
  <c r="B63" i="25"/>
  <c r="J63" i="25"/>
  <c r="Y63" i="25"/>
  <c r="S63" i="25"/>
  <c r="U63" i="25"/>
  <c r="K63" i="25"/>
  <c r="BM43" i="26"/>
  <c r="M42" i="26"/>
  <c r="BB68" i="26"/>
  <c r="CW12" i="26"/>
  <c r="DE12" i="26"/>
  <c r="CX12" i="26"/>
  <c r="R13" i="26"/>
  <c r="Q13" i="26"/>
  <c r="Y13" i="26"/>
  <c r="BN13" i="26"/>
  <c r="BM13" i="26"/>
  <c r="DI13" i="26"/>
  <c r="DJ13" i="26"/>
  <c r="CG14" i="26"/>
  <c r="BZ14" i="26"/>
  <c r="BY14" i="26"/>
  <c r="DV14" i="26"/>
  <c r="DU14" i="26"/>
  <c r="EC14" i="26"/>
  <c r="CG27" i="26"/>
  <c r="BZ27" i="26"/>
  <c r="DE47" i="26"/>
  <c r="CX47" i="26"/>
  <c r="CW47" i="26"/>
  <c r="Y48" i="26"/>
  <c r="R48" i="26"/>
  <c r="Q48" i="26"/>
  <c r="BU137" i="26"/>
  <c r="BM137" i="26"/>
  <c r="BB145" i="26"/>
  <c r="BA145" i="26"/>
  <c r="BI145" i="26"/>
  <c r="CL171" i="26"/>
  <c r="CS171" i="26"/>
  <c r="CK171" i="26"/>
  <c r="DJ43" i="26"/>
  <c r="DI43" i="26"/>
  <c r="DQ43" i="26"/>
  <c r="Z87" i="25"/>
  <c r="W96" i="25"/>
  <c r="ET25" i="5"/>
  <c r="P28" i="25"/>
  <c r="K87" i="25"/>
  <c r="Z84" i="25"/>
  <c r="S66" i="25"/>
  <c r="O24" i="25"/>
  <c r="AB59" i="25"/>
  <c r="M44" i="25"/>
  <c r="N77" i="25"/>
  <c r="BU13" i="26"/>
  <c r="BN43" i="26"/>
  <c r="BM195" i="26"/>
  <c r="M16" i="26"/>
  <c r="F16" i="26"/>
  <c r="H16" i="26"/>
  <c r="AD36" i="26"/>
  <c r="AK36" i="26"/>
  <c r="BZ36" i="26"/>
  <c r="BY36" i="26"/>
  <c r="CG36" i="26"/>
  <c r="DV36" i="26"/>
  <c r="DU36" i="26"/>
  <c r="EC36" i="26"/>
  <c r="Q96" i="25"/>
  <c r="X96" i="25"/>
  <c r="AC96" i="25"/>
  <c r="M96" i="25"/>
  <c r="S96" i="25"/>
  <c r="K96" i="25"/>
  <c r="EV62" i="24"/>
  <c r="EU62" i="24"/>
  <c r="DE211" i="26"/>
  <c r="CX211" i="26"/>
  <c r="J19" i="25"/>
  <c r="W101" i="25"/>
  <c r="M101" i="25"/>
  <c r="U101" i="25"/>
  <c r="S101" i="25"/>
  <c r="AA101" i="25"/>
  <c r="AC101" i="25"/>
  <c r="Z101" i="25"/>
  <c r="DE48" i="26"/>
  <c r="CX48" i="26"/>
  <c r="CW48" i="26"/>
  <c r="N26" i="25"/>
  <c r="Q28" i="25"/>
  <c r="EG279" i="24"/>
  <c r="Y101" i="25"/>
  <c r="AB96" i="25"/>
  <c r="O87" i="25"/>
  <c r="K66" i="25"/>
  <c r="U30" i="25"/>
  <c r="N24" i="25"/>
  <c r="AB71" i="25"/>
  <c r="AB79" i="25"/>
  <c r="O44" i="25"/>
  <c r="T12" i="25"/>
  <c r="K12" i="25"/>
  <c r="S12" i="25"/>
  <c r="X12" i="25"/>
  <c r="U12" i="25"/>
  <c r="B12" i="25"/>
  <c r="W12" i="25"/>
  <c r="P12" i="25"/>
  <c r="Y12" i="25"/>
  <c r="J12" i="25"/>
  <c r="T35" i="25"/>
  <c r="AB35" i="25"/>
  <c r="V35" i="25"/>
  <c r="L35" i="25"/>
  <c r="Z35" i="25"/>
  <c r="U35" i="25"/>
  <c r="W35" i="25"/>
  <c r="O89" i="25"/>
  <c r="N89" i="25"/>
  <c r="Q89" i="25"/>
  <c r="V89" i="25"/>
  <c r="FA223" i="24"/>
  <c r="H97" i="26"/>
  <c r="H31" i="26"/>
  <c r="E31" i="26"/>
  <c r="F31" i="26"/>
  <c r="M31" i="26"/>
  <c r="BA31" i="26"/>
  <c r="BB31" i="26"/>
  <c r="H39" i="26"/>
  <c r="M39" i="26"/>
  <c r="E39" i="26"/>
  <c r="F39" i="26"/>
  <c r="F41" i="26"/>
  <c r="M41" i="26"/>
  <c r="H41" i="26"/>
  <c r="E41" i="26"/>
  <c r="DE41" i="26"/>
  <c r="CX41" i="26"/>
  <c r="CW41" i="26"/>
  <c r="BN42" i="26"/>
  <c r="BM42" i="26"/>
  <c r="BU42" i="26"/>
  <c r="DJ42" i="26"/>
  <c r="DI42" i="26"/>
  <c r="DQ42" i="26"/>
  <c r="DV43" i="26"/>
  <c r="DU43" i="26"/>
  <c r="EC43" i="26"/>
  <c r="S87" i="25"/>
  <c r="J26" i="25"/>
  <c r="U44" i="25"/>
  <c r="S77" i="25"/>
  <c r="J77" i="25"/>
  <c r="M77" i="25"/>
  <c r="T77" i="25"/>
  <c r="Q77" i="25"/>
  <c r="W77" i="25"/>
  <c r="Y77" i="25"/>
  <c r="R77" i="25"/>
  <c r="AA77" i="25"/>
  <c r="N94" i="25"/>
  <c r="AA94" i="25"/>
  <c r="W94" i="25"/>
  <c r="AC94" i="25"/>
  <c r="Q94" i="25"/>
  <c r="S94" i="25"/>
  <c r="Z94" i="25"/>
  <c r="Y94" i="25"/>
  <c r="O94" i="25"/>
  <c r="AB94" i="25"/>
  <c r="AP25" i="26"/>
  <c r="AO25" i="26"/>
  <c r="AW25" i="26"/>
  <c r="CK25" i="26"/>
  <c r="CS25" i="26"/>
  <c r="H26" i="26"/>
  <c r="F26" i="26"/>
  <c r="E26" i="26"/>
  <c r="M26" i="26"/>
  <c r="H33" i="26"/>
  <c r="M33" i="26"/>
  <c r="F33" i="26"/>
  <c r="BB33" i="26"/>
  <c r="BA33" i="26"/>
  <c r="BI33" i="26"/>
  <c r="DE33" i="26"/>
  <c r="CX33" i="26"/>
  <c r="X26" i="25"/>
  <c r="DZ15" i="5"/>
  <c r="ET15" i="5"/>
  <c r="EJ268" i="24"/>
  <c r="R97" i="25"/>
  <c r="Q101" i="25"/>
  <c r="J91" i="25"/>
  <c r="X63" i="25"/>
  <c r="V66" i="25"/>
  <c r="R24" i="25"/>
  <c r="M6" i="25"/>
  <c r="M71" i="25"/>
  <c r="AC87" i="25"/>
  <c r="R79" i="25"/>
  <c r="O38" i="25"/>
  <c r="EH262" i="24"/>
  <c r="N97" i="25"/>
  <c r="N87" i="25"/>
  <c r="U69" i="25"/>
  <c r="AB54" i="25"/>
  <c r="AB76" i="25"/>
  <c r="N67" i="25"/>
  <c r="P63" i="25"/>
  <c r="M66" i="25"/>
  <c r="B26" i="25"/>
  <c r="K15" i="25"/>
  <c r="Z11" i="25"/>
  <c r="AC50" i="25"/>
  <c r="P44" i="25"/>
  <c r="V24" i="25"/>
  <c r="R7" i="25"/>
  <c r="X35" i="25"/>
  <c r="B6" i="25"/>
  <c r="B59" i="25"/>
  <c r="Z66" i="25"/>
  <c r="AA27" i="25"/>
  <c r="W27" i="25"/>
  <c r="O27" i="25"/>
  <c r="J27" i="25"/>
  <c r="P27" i="25"/>
  <c r="K27" i="25"/>
  <c r="N27" i="25"/>
  <c r="U27" i="25"/>
  <c r="Q32" i="25"/>
  <c r="J32" i="25"/>
  <c r="X40" i="25"/>
  <c r="V40" i="25"/>
  <c r="N40" i="25"/>
  <c r="U64" i="25"/>
  <c r="V64" i="25"/>
  <c r="R64" i="25"/>
  <c r="O64" i="25"/>
  <c r="J64" i="25"/>
  <c r="AC64" i="25"/>
  <c r="T64" i="25"/>
  <c r="Q64" i="25"/>
  <c r="Z73" i="25"/>
  <c r="V73" i="25"/>
  <c r="L73" i="25"/>
  <c r="Q73" i="25"/>
  <c r="W73" i="25"/>
  <c r="U73" i="25"/>
  <c r="M47" i="26"/>
  <c r="E11" i="26"/>
  <c r="H11" i="26"/>
  <c r="Q87" i="25"/>
  <c r="B87" i="25"/>
  <c r="Y87" i="25"/>
  <c r="M87" i="25"/>
  <c r="P87" i="25"/>
  <c r="U87" i="25"/>
  <c r="AA87" i="25"/>
  <c r="ES161" i="24"/>
  <c r="FA161" i="24"/>
  <c r="ET161" i="24"/>
  <c r="EV161" i="24"/>
  <c r="P96" i="25"/>
  <c r="R96" i="25"/>
  <c r="M83" i="25"/>
  <c r="P71" i="25"/>
  <c r="Q71" i="25"/>
  <c r="U71" i="25"/>
  <c r="W71" i="25"/>
  <c r="O71" i="25"/>
  <c r="R71" i="25"/>
  <c r="X71" i="25"/>
  <c r="BI48" i="26"/>
  <c r="BB48" i="26"/>
  <c r="BA48" i="26"/>
  <c r="E75" i="26"/>
  <c r="M75" i="26"/>
  <c r="F76" i="26"/>
  <c r="M76" i="26"/>
  <c r="DJ188" i="26"/>
  <c r="DI188" i="26"/>
  <c r="DQ188" i="26"/>
  <c r="R83" i="25"/>
  <c r="AD40" i="26"/>
  <c r="AK40" i="26"/>
  <c r="BB42" i="26"/>
  <c r="BA42" i="26"/>
  <c r="AW184" i="26"/>
  <c r="AO184" i="26"/>
  <c r="Q5" i="25"/>
  <c r="T83" i="25"/>
  <c r="K44" i="25"/>
  <c r="J6" i="25"/>
  <c r="Y28" i="25"/>
  <c r="X28" i="25"/>
  <c r="R28" i="25"/>
  <c r="J28" i="25"/>
  <c r="FQ60" i="24"/>
  <c r="ET20" i="5"/>
  <c r="Q16" i="25"/>
  <c r="B97" i="25"/>
  <c r="U77" i="25"/>
  <c r="M91" i="25"/>
  <c r="T87" i="25"/>
  <c r="M69" i="25"/>
  <c r="X76" i="25"/>
  <c r="R76" i="25"/>
  <c r="N66" i="25"/>
  <c r="Q63" i="25"/>
  <c r="L66" i="25"/>
  <c r="U24" i="25"/>
  <c r="X50" i="25"/>
  <c r="B44" i="25"/>
  <c r="K28" i="25"/>
  <c r="K35" i="25"/>
  <c r="N6" i="25"/>
  <c r="P59" i="25"/>
  <c r="L71" i="25"/>
  <c r="AC63" i="25"/>
  <c r="Z38" i="25"/>
  <c r="J13" i="25"/>
  <c r="T13" i="25"/>
  <c r="Y13" i="25"/>
  <c r="P99" i="25"/>
  <c r="V99" i="25"/>
  <c r="L99" i="25"/>
  <c r="W99" i="25"/>
  <c r="O99" i="25"/>
  <c r="N99" i="25"/>
  <c r="ES241" i="24"/>
  <c r="Y71" i="26"/>
  <c r="CL54" i="26"/>
  <c r="AP56" i="26"/>
  <c r="H15" i="26"/>
  <c r="E15" i="26"/>
  <c r="M15" i="26"/>
  <c r="F17" i="26"/>
  <c r="M17" i="26"/>
  <c r="L44" i="25"/>
  <c r="P30" i="25"/>
  <c r="L30" i="25"/>
  <c r="K30" i="25"/>
  <c r="EO139" i="24"/>
  <c r="EH139" i="24"/>
  <c r="J101" i="25"/>
  <c r="V87" i="25"/>
  <c r="Y5" i="25"/>
  <c r="T26" i="25"/>
  <c r="AP41" i="26"/>
  <c r="AW41" i="26"/>
  <c r="AO41" i="26"/>
  <c r="CW42" i="26"/>
  <c r="CX42" i="26"/>
  <c r="DE42" i="26"/>
  <c r="EC171" i="26"/>
  <c r="DU171" i="26"/>
  <c r="B101" i="25"/>
  <c r="EO197" i="24"/>
  <c r="J97" i="25"/>
  <c r="Y91" i="25"/>
  <c r="L87" i="25"/>
  <c r="AA24" i="25"/>
  <c r="Z24" i="25"/>
  <c r="J71" i="25"/>
  <c r="O9" i="25"/>
  <c r="BU12" i="26"/>
  <c r="BN12" i="26"/>
  <c r="DJ12" i="26"/>
  <c r="DQ12" i="26"/>
  <c r="DI12" i="26"/>
  <c r="AK13" i="26"/>
  <c r="AC13" i="26"/>
  <c r="BZ13" i="26"/>
  <c r="BY13" i="26"/>
  <c r="CG13" i="26"/>
  <c r="EC13" i="26"/>
  <c r="DV13" i="26"/>
  <c r="DU13" i="26"/>
  <c r="AP14" i="26"/>
  <c r="AO14" i="26"/>
  <c r="AW14" i="26"/>
  <c r="AP27" i="26"/>
  <c r="AO27" i="26"/>
  <c r="EO31" i="24"/>
  <c r="U94" i="25"/>
  <c r="U91" i="25"/>
  <c r="X87" i="25"/>
  <c r="L75" i="25"/>
  <c r="K84" i="25"/>
  <c r="V58" i="25"/>
  <c r="Q33" i="25"/>
  <c r="V63" i="25"/>
  <c r="P66" i="25"/>
  <c r="W46" i="25"/>
  <c r="P24" i="25"/>
  <c r="V12" i="25"/>
  <c r="AB50" i="25"/>
  <c r="V44" i="25"/>
  <c r="B28" i="25"/>
  <c r="Y20" i="25"/>
  <c r="Y30" i="25"/>
  <c r="O35" i="25"/>
  <c r="K6" i="25"/>
  <c r="U59" i="25"/>
  <c r="Z71" i="25"/>
  <c r="O61" i="25"/>
  <c r="AA12" i="25"/>
  <c r="U14" i="25"/>
  <c r="J14" i="25"/>
  <c r="B14" i="25"/>
  <c r="W14" i="25"/>
  <c r="S14" i="25"/>
  <c r="O14" i="25"/>
  <c r="X14" i="25"/>
  <c r="AB23" i="25"/>
  <c r="B23" i="25"/>
  <c r="J23" i="25"/>
  <c r="R23" i="25"/>
  <c r="V23" i="25"/>
  <c r="L23" i="25"/>
  <c r="Z23" i="25"/>
  <c r="O23" i="25"/>
  <c r="W23" i="25"/>
  <c r="Q78" i="25"/>
  <c r="AB78" i="25"/>
  <c r="T78" i="25"/>
  <c r="K78" i="25"/>
  <c r="Y78" i="25"/>
  <c r="BI41" i="26"/>
  <c r="P26" i="25"/>
  <c r="L31" i="25"/>
  <c r="R81" i="25"/>
  <c r="DE20" i="26"/>
  <c r="CW20" i="26"/>
  <c r="BA22" i="26"/>
  <c r="BI22" i="26"/>
  <c r="F24" i="26"/>
  <c r="E24" i="26"/>
  <c r="R35" i="26"/>
  <c r="Q35" i="26"/>
  <c r="Y35" i="26"/>
  <c r="BI47" i="26"/>
  <c r="BB47" i="26"/>
  <c r="AO58" i="26"/>
  <c r="AP58" i="26"/>
  <c r="Q187" i="26"/>
  <c r="R187" i="26"/>
  <c r="BU187" i="26"/>
  <c r="BN187" i="26"/>
  <c r="Y188" i="26"/>
  <c r="Q188" i="26"/>
  <c r="BU188" i="26"/>
  <c r="BM188" i="26"/>
  <c r="BN188" i="26"/>
  <c r="DQ189" i="26"/>
  <c r="DJ189" i="26"/>
  <c r="DI189" i="26"/>
  <c r="Y192" i="26"/>
  <c r="R192" i="26"/>
  <c r="Q192" i="26"/>
  <c r="AW204" i="26"/>
  <c r="AP204" i="26"/>
  <c r="AO204" i="26"/>
  <c r="Y207" i="26"/>
  <c r="R207" i="26"/>
  <c r="Q207" i="26"/>
  <c r="EQ17" i="7"/>
  <c r="O68" i="25"/>
  <c r="Y31" i="25"/>
  <c r="B81" i="25"/>
  <c r="R12" i="26"/>
  <c r="Q12" i="26"/>
  <c r="Y12" i="26"/>
  <c r="CW31" i="26"/>
  <c r="CX31" i="26"/>
  <c r="BU48" i="26"/>
  <c r="BN48" i="26"/>
  <c r="BM48" i="26"/>
  <c r="DQ48" i="26"/>
  <c r="DI48" i="26"/>
  <c r="DJ48" i="26"/>
  <c r="DU140" i="26"/>
  <c r="DV140" i="26"/>
  <c r="E158" i="26"/>
  <c r="H158" i="26"/>
  <c r="CX158" i="26"/>
  <c r="DE158" i="26"/>
  <c r="E160" i="26"/>
  <c r="M160" i="26"/>
  <c r="CL123" i="26"/>
  <c r="CS123" i="26"/>
  <c r="CK123" i="26"/>
  <c r="F124" i="26"/>
  <c r="H124" i="26"/>
  <c r="M124" i="26"/>
  <c r="BI162" i="26"/>
  <c r="BA162" i="26"/>
  <c r="DE162" i="26"/>
  <c r="CX162" i="26"/>
  <c r="CW162" i="26"/>
  <c r="DE163" i="26"/>
  <c r="CX163" i="26"/>
  <c r="CW163" i="26"/>
  <c r="CL110" i="26"/>
  <c r="EC118" i="26"/>
  <c r="DV118" i="26"/>
  <c r="DU118" i="26"/>
  <c r="CK140" i="26"/>
  <c r="CL140" i="26"/>
  <c r="F147" i="26"/>
  <c r="M147" i="26"/>
  <c r="E147" i="26"/>
  <c r="M165" i="26"/>
  <c r="H165" i="26"/>
  <c r="O12" i="25"/>
  <c r="Q81" i="25"/>
  <c r="N68" i="25"/>
  <c r="J43" i="25"/>
  <c r="S31" i="25"/>
  <c r="W80" i="25"/>
  <c r="AC31" i="25"/>
  <c r="L41" i="25"/>
  <c r="O41" i="25"/>
  <c r="V41" i="25"/>
  <c r="EV28" i="24"/>
  <c r="ES28" i="24"/>
  <c r="FA28" i="24"/>
  <c r="AO110" i="26"/>
  <c r="AP110" i="26"/>
  <c r="CS111" i="26"/>
  <c r="CL111" i="26"/>
  <c r="CK111" i="26"/>
  <c r="N81" i="25"/>
  <c r="O81" i="25"/>
  <c r="L81" i="25"/>
  <c r="F112" i="26"/>
  <c r="M112" i="26"/>
  <c r="E112" i="26"/>
  <c r="DV138" i="26"/>
  <c r="DU138" i="26"/>
  <c r="EC138" i="26"/>
  <c r="AO139" i="26"/>
  <c r="AW139" i="26"/>
  <c r="EQ29" i="7"/>
  <c r="Z31" i="25"/>
  <c r="AA31" i="25"/>
  <c r="FA203" i="24"/>
  <c r="ES60" i="24"/>
  <c r="Y90" i="26"/>
  <c r="M22" i="26"/>
  <c r="CS109" i="26"/>
  <c r="CL109" i="26"/>
  <c r="CS110" i="26"/>
  <c r="AW118" i="26"/>
  <c r="AO118" i="26"/>
  <c r="CG130" i="26"/>
  <c r="BY130" i="26"/>
  <c r="BZ137" i="26"/>
  <c r="BY137" i="26"/>
  <c r="CG137" i="26"/>
  <c r="DV139" i="26"/>
  <c r="R88" i="26"/>
  <c r="Y88" i="26"/>
  <c r="BM88" i="26"/>
  <c r="BU88" i="26"/>
  <c r="BN90" i="26"/>
  <c r="BM90" i="26"/>
  <c r="BU90" i="26"/>
  <c r="AD91" i="26"/>
  <c r="AK91" i="26"/>
  <c r="BY91" i="26"/>
  <c r="CG91" i="26"/>
  <c r="E109" i="26"/>
  <c r="F109" i="26"/>
  <c r="F111" i="26"/>
  <c r="H111" i="26"/>
  <c r="E111" i="26"/>
  <c r="FR245" i="24"/>
  <c r="EQ11" i="7"/>
  <c r="V93" i="25"/>
  <c r="M93" i="25"/>
  <c r="B80" i="25"/>
  <c r="Y70" i="25"/>
  <c r="X48" i="25"/>
  <c r="P31" i="25"/>
  <c r="AC8" i="25"/>
  <c r="R22" i="25"/>
  <c r="L18" i="25"/>
  <c r="ET73" i="24"/>
  <c r="ES265" i="24"/>
  <c r="AW38" i="26"/>
  <c r="BB22" i="26"/>
  <c r="F22" i="26"/>
  <c r="E124" i="26"/>
  <c r="DU27" i="26"/>
  <c r="E110" i="26"/>
  <c r="H110" i="26"/>
  <c r="O13" i="25"/>
  <c r="S70" i="25"/>
  <c r="Y43" i="25"/>
  <c r="L3" i="25"/>
  <c r="CX20" i="26"/>
  <c r="DE83" i="26"/>
  <c r="CW83" i="26"/>
  <c r="CX83" i="26"/>
  <c r="CS85" i="26"/>
  <c r="CK85" i="26"/>
  <c r="CL85" i="26"/>
  <c r="BI110" i="26"/>
  <c r="BA110" i="26"/>
  <c r="F222" i="26"/>
  <c r="M79" i="26"/>
  <c r="E30" i="26"/>
  <c r="E91" i="26"/>
  <c r="M49" i="26"/>
  <c r="Q98" i="26"/>
  <c r="AO13" i="26"/>
  <c r="DV15" i="26"/>
  <c r="CG11" i="26"/>
  <c r="DV34" i="26"/>
  <c r="E13" i="26"/>
  <c r="DV120" i="26"/>
  <c r="AP54" i="26"/>
  <c r="CX96" i="26"/>
  <c r="R11" i="26"/>
  <c r="BU47" i="26"/>
  <c r="Y54" i="26"/>
  <c r="BM62" i="26"/>
  <c r="Q67" i="26"/>
  <c r="CW68" i="26"/>
  <c r="CX68" i="26"/>
  <c r="BI119" i="26"/>
  <c r="BA119" i="26"/>
  <c r="BA123" i="26"/>
  <c r="BB123" i="26"/>
  <c r="R133" i="26"/>
  <c r="Q133" i="26"/>
  <c r="CW144" i="26"/>
  <c r="CX144" i="26"/>
  <c r="DQ168" i="26"/>
  <c r="DJ168" i="26"/>
  <c r="BB172" i="26"/>
  <c r="BA172" i="26"/>
  <c r="M180" i="26"/>
  <c r="F180" i="26"/>
  <c r="AK187" i="26"/>
  <c r="AC187" i="26"/>
  <c r="AC193" i="26"/>
  <c r="AD193" i="26"/>
  <c r="AK193" i="26"/>
  <c r="CG193" i="26"/>
  <c r="BZ193" i="26"/>
  <c r="CL203" i="26"/>
  <c r="CK203" i="26"/>
  <c r="BM210" i="26"/>
  <c r="BU210" i="26"/>
  <c r="FK27" i="5"/>
  <c r="Q31" i="26"/>
  <c r="Y31" i="26"/>
  <c r="R31" i="26"/>
  <c r="BU83" i="26"/>
  <c r="BM83" i="26"/>
  <c r="BN83" i="26"/>
  <c r="H103" i="26"/>
  <c r="E103" i="26"/>
  <c r="DQ47" i="26"/>
  <c r="DI47" i="26"/>
  <c r="BI96" i="26"/>
  <c r="BB96" i="26"/>
  <c r="Y110" i="26"/>
  <c r="Q110" i="26"/>
  <c r="R110" i="26"/>
  <c r="R120" i="26"/>
  <c r="Y120" i="26"/>
  <c r="AK207" i="26"/>
  <c r="AD207" i="26"/>
  <c r="BZ12" i="26"/>
  <c r="BY12" i="26"/>
  <c r="F14" i="26"/>
  <c r="H14" i="26"/>
  <c r="E44" i="26"/>
  <c r="F44" i="26"/>
  <c r="CG48" i="26"/>
  <c r="BY48" i="26"/>
  <c r="M30" i="26"/>
  <c r="BM41" i="26"/>
  <c r="AP31" i="26"/>
  <c r="AW43" i="26"/>
  <c r="CW40" i="26"/>
  <c r="BI38" i="26"/>
  <c r="AD48" i="26"/>
  <c r="BB56" i="26"/>
  <c r="H30" i="26"/>
  <c r="DI197" i="26"/>
  <c r="F18" i="26"/>
  <c r="M18" i="26"/>
  <c r="BZ34" i="26"/>
  <c r="BY34" i="26"/>
  <c r="H65" i="26"/>
  <c r="E65" i="26"/>
  <c r="M131" i="26"/>
  <c r="E131" i="26"/>
  <c r="Q165" i="26"/>
  <c r="Y165" i="26"/>
  <c r="M186" i="26"/>
  <c r="E186" i="26"/>
  <c r="CG207" i="26"/>
  <c r="BZ207" i="26"/>
  <c r="AP43" i="26"/>
  <c r="BA38" i="26"/>
  <c r="DJ47" i="26"/>
  <c r="CK35" i="26"/>
  <c r="CS35" i="26"/>
  <c r="F114" i="26"/>
  <c r="H114" i="26"/>
  <c r="BU118" i="26"/>
  <c r="BM118" i="26"/>
  <c r="DU195" i="26"/>
  <c r="EC195" i="26"/>
  <c r="AK197" i="26"/>
  <c r="AD197" i="26"/>
  <c r="AC197" i="26"/>
  <c r="DE203" i="26"/>
  <c r="CW203" i="26"/>
  <c r="BM47" i="26"/>
  <c r="E94" i="26"/>
  <c r="BM120" i="26"/>
  <c r="BN25" i="26"/>
  <c r="BM25" i="26"/>
  <c r="AC31" i="26"/>
  <c r="AK31" i="26"/>
  <c r="AK54" i="26"/>
  <c r="AD54" i="26"/>
  <c r="CG83" i="26"/>
  <c r="BZ83" i="26"/>
  <c r="AK109" i="26"/>
  <c r="AD109" i="26"/>
  <c r="DI173" i="26"/>
  <c r="DQ173" i="26"/>
  <c r="AC48" i="26"/>
  <c r="AP12" i="26"/>
  <c r="AW12" i="26"/>
  <c r="DQ56" i="26"/>
  <c r="DI56" i="26"/>
  <c r="Y58" i="26"/>
  <c r="R58" i="26"/>
  <c r="BU117" i="26"/>
  <c r="BN117" i="26"/>
  <c r="BM165" i="26"/>
  <c r="BU165" i="26"/>
  <c r="DE72" i="26"/>
  <c r="CG75" i="26"/>
  <c r="Y41" i="26"/>
  <c r="BU36" i="26"/>
  <c r="DI33" i="26"/>
  <c r="DV25" i="26"/>
  <c r="BI40" i="26"/>
  <c r="BZ22" i="26"/>
  <c r="CX117" i="26"/>
  <c r="H175" i="26"/>
  <c r="CX13" i="26"/>
  <c r="CW13" i="26"/>
  <c r="Q14" i="26"/>
  <c r="Y14" i="26"/>
  <c r="E45" i="26"/>
  <c r="F45" i="26"/>
  <c r="CS48" i="26"/>
  <c r="CL48" i="26"/>
  <c r="CK48" i="26"/>
  <c r="BZ54" i="26"/>
  <c r="BY54" i="26"/>
  <c r="H72" i="26"/>
  <c r="DI117" i="26"/>
  <c r="DQ117" i="26"/>
  <c r="BU122" i="26"/>
  <c r="BN122" i="26"/>
  <c r="CX138" i="26"/>
  <c r="CK192" i="26"/>
  <c r="CS192" i="26"/>
  <c r="Q41" i="26"/>
  <c r="BM36" i="26"/>
  <c r="BB40" i="26"/>
  <c r="M38" i="26"/>
  <c r="AW31" i="26"/>
  <c r="CL83" i="26"/>
  <c r="DJ96" i="26"/>
  <c r="DQ96" i="26"/>
  <c r="EC163" i="26"/>
  <c r="DV163" i="26"/>
  <c r="DU163" i="26"/>
  <c r="F209" i="26"/>
  <c r="H209" i="26"/>
  <c r="BU62" i="26"/>
  <c r="E14" i="26"/>
  <c r="H38" i="26"/>
  <c r="DV31" i="26"/>
  <c r="BA27" i="26"/>
  <c r="F21" i="26"/>
  <c r="H21" i="26"/>
  <c r="DQ27" i="26"/>
  <c r="DI27" i="26"/>
  <c r="CX35" i="26"/>
  <c r="CW35" i="26"/>
  <c r="F53" i="26"/>
  <c r="E53" i="26"/>
  <c r="H79" i="26"/>
  <c r="CS168" i="26"/>
  <c r="CL168" i="26"/>
  <c r="CG173" i="26"/>
  <c r="BB193" i="26"/>
  <c r="BI193" i="26"/>
  <c r="GH23" i="5"/>
  <c r="FN23" i="5"/>
  <c r="AP11" i="26"/>
  <c r="AW11" i="26"/>
  <c r="CL11" i="26"/>
  <c r="CK11" i="26"/>
  <c r="CG56" i="26"/>
  <c r="BZ56" i="26"/>
  <c r="EC110" i="26"/>
  <c r="DU110" i="26"/>
  <c r="E169" i="26"/>
  <c r="H169" i="26"/>
  <c r="AC171" i="26"/>
  <c r="AK171" i="26"/>
  <c r="EC173" i="26"/>
  <c r="DV173" i="26"/>
  <c r="M192" i="26"/>
  <c r="F192" i="26"/>
  <c r="BB192" i="26"/>
  <c r="BI192" i="26"/>
  <c r="F211" i="26"/>
  <c r="E211" i="26"/>
  <c r="DQ133" i="26"/>
  <c r="M89" i="26"/>
  <c r="CS71" i="26"/>
  <c r="AD68" i="26"/>
  <c r="M72" i="26"/>
  <c r="CG25" i="26"/>
  <c r="BB14" i="26"/>
  <c r="DU42" i="26"/>
  <c r="AO12" i="26"/>
  <c r="DU22" i="26"/>
  <c r="H203" i="26"/>
  <c r="H115" i="26"/>
  <c r="AC109" i="26"/>
  <c r="Q122" i="26"/>
  <c r="AC83" i="26"/>
  <c r="AK47" i="26"/>
  <c r="M169" i="26"/>
  <c r="DI123" i="26"/>
  <c r="DJ197" i="26"/>
  <c r="CK83" i="26"/>
  <c r="BN118" i="26"/>
  <c r="E12" i="26"/>
  <c r="M12" i="26"/>
  <c r="M84" i="26"/>
  <c r="F84" i="26"/>
  <c r="CG117" i="26"/>
  <c r="BZ117" i="26"/>
  <c r="BZ165" i="26"/>
  <c r="CG165" i="26"/>
  <c r="CG204" i="26"/>
  <c r="BY204" i="26"/>
  <c r="F207" i="26"/>
  <c r="H207" i="26"/>
  <c r="M46" i="26"/>
  <c r="FK21" i="5"/>
  <c r="BI197" i="26"/>
  <c r="FK19" i="5"/>
  <c r="DU56" i="26"/>
  <c r="EI89" i="24"/>
  <c r="FY30" i="24"/>
  <c r="FR262" i="24"/>
  <c r="FQ34" i="24"/>
  <c r="FY60" i="24"/>
  <c r="FR66" i="24"/>
  <c r="FR59" i="24"/>
  <c r="FR93" i="24"/>
  <c r="FQ262" i="24"/>
  <c r="FQ245" i="24"/>
  <c r="FR128" i="24"/>
  <c r="EJ197" i="24"/>
  <c r="EO134" i="24"/>
  <c r="EH82" i="24"/>
  <c r="EG231" i="24"/>
  <c r="FQ93" i="24"/>
  <c r="FQ27" i="24"/>
  <c r="EG169" i="24"/>
  <c r="EI139" i="24"/>
  <c r="EO178" i="24"/>
  <c r="EJ139" i="24"/>
  <c r="EV102" i="24"/>
  <c r="FR73" i="24"/>
  <c r="FQ47" i="24"/>
  <c r="FY223" i="24"/>
  <c r="EO29" i="24"/>
  <c r="EG29" i="24"/>
  <c r="ES145" i="24"/>
  <c r="EV14" i="24"/>
  <c r="FQ148" i="24"/>
  <c r="EJ70" i="24"/>
  <c r="FA40" i="24"/>
  <c r="ET115" i="24"/>
  <c r="ES49" i="24"/>
  <c r="ES140" i="24"/>
  <c r="EU245" i="24"/>
  <c r="EH178" i="24"/>
  <c r="EH197" i="24"/>
  <c r="EG244" i="24"/>
  <c r="EI29" i="24"/>
  <c r="FA72" i="24"/>
  <c r="ET40" i="24"/>
  <c r="FA62" i="24"/>
  <c r="FA128" i="24"/>
  <c r="FA31" i="24"/>
  <c r="EV30" i="24"/>
  <c r="FQ38" i="24"/>
  <c r="FR171" i="24"/>
  <c r="EJ29" i="24"/>
  <c r="EG60" i="24"/>
  <c r="FA279" i="24"/>
  <c r="ET62" i="24"/>
  <c r="ES31" i="24"/>
  <c r="EV279" i="24"/>
  <c r="FQ33" i="24"/>
  <c r="FR148" i="24"/>
  <c r="EG285" i="24"/>
  <c r="EJ60" i="24"/>
  <c r="EH264" i="24"/>
  <c r="EO169" i="24"/>
  <c r="FA250" i="24"/>
  <c r="ES279" i="24"/>
  <c r="ET245" i="24"/>
  <c r="ET31" i="24"/>
  <c r="ES268" i="24"/>
  <c r="EV140" i="24"/>
  <c r="FQ171" i="24"/>
  <c r="FR33" i="24"/>
  <c r="FR264" i="24"/>
  <c r="FR284" i="24"/>
  <c r="FR285" i="24"/>
  <c r="FQ264" i="24"/>
  <c r="FQ284" i="24"/>
  <c r="FY173" i="24"/>
  <c r="EO262" i="24"/>
  <c r="EH169" i="24"/>
  <c r="EG262" i="24"/>
  <c r="ET268" i="24"/>
  <c r="ET228" i="24"/>
  <c r="FA152" i="24"/>
  <c r="FA30" i="24"/>
  <c r="ES250" i="24"/>
  <c r="EU128" i="24"/>
  <c r="EJ262" i="24"/>
  <c r="EJ169" i="24"/>
  <c r="EG197" i="24"/>
  <c r="EG216" i="24"/>
  <c r="ES115" i="24"/>
  <c r="ET152" i="24"/>
  <c r="ET250" i="24"/>
  <c r="EV268" i="24"/>
  <c r="EU115" i="24"/>
  <c r="FR38" i="24"/>
  <c r="EJ72" i="24"/>
  <c r="EI31" i="24"/>
  <c r="EI30" i="24"/>
  <c r="EI49" i="24"/>
  <c r="ES14" i="24"/>
  <c r="EG49" i="24"/>
  <c r="EO161" i="24"/>
  <c r="EJ31" i="24"/>
  <c r="FR18" i="24"/>
  <c r="FQ179" i="24"/>
  <c r="FR134" i="24"/>
  <c r="EH40" i="24"/>
  <c r="EO279" i="24"/>
  <c r="EO17" i="24"/>
  <c r="EG72" i="24"/>
  <c r="EO224" i="24"/>
  <c r="EI40" i="24"/>
  <c r="EH279" i="24"/>
  <c r="EI153" i="24"/>
  <c r="FQ18" i="24"/>
  <c r="FR178" i="24"/>
  <c r="EO268" i="24"/>
  <c r="EH224" i="24"/>
  <c r="EJ40" i="24"/>
  <c r="EI279" i="24"/>
  <c r="EG268" i="24"/>
  <c r="EH268" i="24"/>
  <c r="EJ27" i="24"/>
  <c r="EO128" i="24"/>
  <c r="EH27" i="24"/>
  <c r="FA264" i="24"/>
  <c r="ES71" i="24"/>
  <c r="FQ173" i="24"/>
  <c r="EH128" i="24"/>
  <c r="EI134" i="24"/>
  <c r="ES83" i="24"/>
  <c r="ES130" i="24"/>
  <c r="ES69" i="24"/>
  <c r="EV159" i="24"/>
  <c r="EU241" i="24"/>
  <c r="ET235" i="24"/>
  <c r="FR249" i="24"/>
  <c r="EV71" i="24"/>
  <c r="EO28" i="24"/>
  <c r="EO200" i="24"/>
  <c r="EH166" i="24"/>
  <c r="FA267" i="24"/>
  <c r="FA83" i="24"/>
  <c r="ET121" i="24"/>
  <c r="EU134" i="24"/>
  <c r="ES159" i="24"/>
  <c r="EV235" i="24"/>
  <c r="FR23" i="24"/>
  <c r="FR269" i="24"/>
  <c r="FQ178" i="24"/>
  <c r="FQ170" i="24"/>
  <c r="FR129" i="24"/>
  <c r="EO231" i="24"/>
  <c r="EG166" i="24"/>
  <c r="EU121" i="24"/>
  <c r="ES166" i="24"/>
  <c r="ET14" i="24"/>
  <c r="EO27" i="24"/>
  <c r="EH231" i="24"/>
  <c r="ET216" i="24"/>
  <c r="ES264" i="24"/>
  <c r="EV155" i="24"/>
  <c r="FQ23" i="24"/>
  <c r="FQ57" i="24"/>
  <c r="FR49" i="24"/>
  <c r="EH152" i="24"/>
  <c r="ES23" i="24"/>
  <c r="FA121" i="24"/>
  <c r="FR40" i="24"/>
  <c r="FY197" i="24"/>
  <c r="FY278" i="24"/>
  <c r="EH114" i="24"/>
  <c r="EG73" i="24"/>
  <c r="EI37" i="24"/>
  <c r="FA216" i="24"/>
  <c r="ET285" i="24"/>
  <c r="ET155" i="24"/>
  <c r="FA23" i="24"/>
  <c r="EV285" i="24"/>
  <c r="ET254" i="24"/>
  <c r="FA159" i="24"/>
  <c r="EV154" i="24"/>
  <c r="EV216" i="24"/>
  <c r="EU94" i="24"/>
  <c r="FA105" i="24"/>
  <c r="EJ65" i="24"/>
  <c r="FQ278" i="24"/>
  <c r="FR113" i="24"/>
  <c r="FQ150" i="24"/>
  <c r="FQ59" i="24"/>
  <c r="EO265" i="24"/>
  <c r="EO58" i="24"/>
  <c r="EG17" i="24"/>
  <c r="EJ108" i="24"/>
  <c r="EG265" i="24"/>
  <c r="EG259" i="24"/>
  <c r="EG203" i="24"/>
  <c r="FA69" i="24"/>
  <c r="ES134" i="24"/>
  <c r="ET83" i="24"/>
  <c r="ET59" i="24"/>
  <c r="ET23" i="24"/>
  <c r="EV94" i="24"/>
  <c r="EV69" i="24"/>
  <c r="EO203" i="24"/>
  <c r="EJ203" i="24"/>
  <c r="EO73" i="24"/>
  <c r="EH265" i="24"/>
  <c r="EO251" i="24"/>
  <c r="EO172" i="24"/>
  <c r="EH58" i="24"/>
  <c r="EI105" i="24"/>
  <c r="EH241" i="24"/>
  <c r="EH259" i="24"/>
  <c r="EI141" i="24"/>
  <c r="ES59" i="24"/>
  <c r="FA36" i="24"/>
  <c r="FA154" i="24"/>
  <c r="EU101" i="24"/>
  <c r="EV36" i="24"/>
  <c r="EJ73" i="24"/>
  <c r="EJ251" i="24"/>
  <c r="EH172" i="24"/>
  <c r="EJ58" i="24"/>
  <c r="EG28" i="24"/>
  <c r="EJ141" i="24"/>
  <c r="FA21" i="24"/>
  <c r="ES36" i="24"/>
  <c r="ET94" i="24"/>
  <c r="ES154" i="24"/>
  <c r="EV101" i="24"/>
  <c r="EV21" i="24"/>
  <c r="FQ113" i="24"/>
  <c r="FQ197" i="24"/>
  <c r="FQ154" i="24"/>
  <c r="FY69" i="24"/>
  <c r="FQ69" i="24"/>
  <c r="FR154" i="24"/>
  <c r="FQ87" i="24"/>
  <c r="EJ28" i="24"/>
  <c r="EH251" i="24"/>
  <c r="EJ172" i="24"/>
  <c r="EG37" i="24"/>
  <c r="EG172" i="24"/>
  <c r="EI190" i="24"/>
  <c r="ES21" i="24"/>
  <c r="FA134" i="24"/>
  <c r="FA101" i="24"/>
  <c r="EV179" i="24"/>
  <c r="EU116" i="24"/>
  <c r="ES61" i="24"/>
  <c r="FR87" i="24"/>
  <c r="FR223" i="24"/>
  <c r="EI28" i="24"/>
  <c r="EI203" i="24"/>
  <c r="EG27" i="24"/>
  <c r="EI58" i="24"/>
  <c r="ET134" i="24"/>
  <c r="ET101" i="24"/>
  <c r="FA179" i="24"/>
  <c r="ES179" i="24"/>
  <c r="EH32" i="24"/>
  <c r="EI17" i="24"/>
  <c r="EJ62" i="24"/>
  <c r="EJ155" i="24"/>
  <c r="EJ17" i="24"/>
  <c r="FA90" i="24"/>
  <c r="FA283" i="24"/>
  <c r="FR132" i="24"/>
  <c r="FQ114" i="24"/>
  <c r="FR232" i="24"/>
  <c r="FR47" i="24"/>
  <c r="FQ266" i="24"/>
  <c r="FQ143" i="24"/>
  <c r="FR231" i="24"/>
  <c r="FY285" i="24"/>
  <c r="EJ38" i="24"/>
  <c r="EO259" i="24"/>
  <c r="EH190" i="24"/>
  <c r="ES131" i="24"/>
  <c r="ET61" i="24"/>
  <c r="EV283" i="24"/>
  <c r="FY145" i="24"/>
  <c r="FR143" i="24"/>
  <c r="FR179" i="24"/>
  <c r="FR57" i="24"/>
  <c r="FR36" i="24"/>
  <c r="FQ73" i="24"/>
  <c r="FR150" i="24"/>
  <c r="FQ279" i="24"/>
  <c r="EO38" i="24"/>
  <c r="EJ22" i="24"/>
  <c r="EI155" i="24"/>
  <c r="EH97" i="24"/>
  <c r="EO281" i="24"/>
  <c r="ET35" i="24"/>
  <c r="EU283" i="24"/>
  <c r="FR215" i="24"/>
  <c r="EO154" i="24"/>
  <c r="ES282" i="24"/>
  <c r="ES54" i="24"/>
  <c r="FQ231" i="24"/>
  <c r="FQ232" i="24"/>
  <c r="FQ142" i="24"/>
  <c r="EI154" i="24"/>
  <c r="EO62" i="24"/>
  <c r="EH150" i="24"/>
  <c r="EV274" i="24"/>
  <c r="FR266" i="24"/>
  <c r="FR142" i="24"/>
  <c r="EG281" i="24"/>
  <c r="EO105" i="24"/>
  <c r="ES88" i="24"/>
  <c r="EV35" i="24"/>
  <c r="FA281" i="24"/>
  <c r="FR281" i="24"/>
  <c r="FQ249" i="24"/>
  <c r="FR34" i="24"/>
  <c r="FQ49" i="24"/>
  <c r="FR27" i="24"/>
  <c r="EO22" i="24"/>
  <c r="EG212" i="24"/>
  <c r="EJ264" i="24"/>
  <c r="EO212" i="24"/>
  <c r="EO45" i="24"/>
  <c r="EH243" i="24"/>
  <c r="EH154" i="24"/>
  <c r="EG51" i="24"/>
  <c r="EJ154" i="24"/>
  <c r="EG69" i="24"/>
  <c r="EH245" i="24"/>
  <c r="EI38" i="24"/>
  <c r="FA41" i="24"/>
  <c r="FA71" i="24"/>
  <c r="ET267" i="24"/>
  <c r="ET223" i="24"/>
  <c r="ES246" i="24"/>
  <c r="ET145" i="24"/>
  <c r="FA276" i="24"/>
  <c r="ET130" i="24"/>
  <c r="EV43" i="24"/>
  <c r="EV233" i="24"/>
  <c r="EV178" i="24"/>
  <c r="ES57" i="24"/>
  <c r="EG243" i="24"/>
  <c r="EH212" i="24"/>
  <c r="EH45" i="24"/>
  <c r="ES105" i="24"/>
  <c r="FA231" i="24"/>
  <c r="ES267" i="24"/>
  <c r="ES43" i="24"/>
  <c r="EV223" i="24"/>
  <c r="FR130" i="24"/>
  <c r="FY48" i="24"/>
  <c r="EO278" i="24"/>
  <c r="EG45" i="24"/>
  <c r="EO69" i="24"/>
  <c r="EH266" i="24"/>
  <c r="EO216" i="24"/>
  <c r="EH159" i="24"/>
  <c r="EI212" i="24"/>
  <c r="EI45" i="24"/>
  <c r="EH285" i="24"/>
  <c r="EO23" i="24"/>
  <c r="EI282" i="24"/>
  <c r="EJ23" i="24"/>
  <c r="EJ277" i="24"/>
  <c r="EO242" i="24"/>
  <c r="EO26" i="24"/>
  <c r="ES117" i="24"/>
  <c r="ET231" i="24"/>
  <c r="ET102" i="24"/>
  <c r="ES29" i="24"/>
  <c r="ES202" i="24"/>
  <c r="EV65" i="24"/>
  <c r="EV54" i="24"/>
  <c r="ES283" i="24"/>
  <c r="FQ151" i="24"/>
  <c r="EH69" i="24"/>
  <c r="EH216" i="24"/>
  <c r="EJ51" i="24"/>
  <c r="EH23" i="24"/>
  <c r="EG264" i="24"/>
  <c r="EH89" i="24"/>
  <c r="EJ245" i="24"/>
  <c r="EJ281" i="24"/>
  <c r="FA244" i="24"/>
  <c r="ET57" i="24"/>
  <c r="ET201" i="24"/>
  <c r="ET29" i="24"/>
  <c r="FR151" i="24"/>
  <c r="EJ278" i="24"/>
  <c r="EJ69" i="24"/>
  <c r="EJ216" i="24"/>
  <c r="EH51" i="24"/>
  <c r="EH21" i="24"/>
  <c r="EO155" i="24"/>
  <c r="EI23" i="24"/>
  <c r="EJ228" i="24"/>
  <c r="EG115" i="24"/>
  <c r="EG282" i="24"/>
  <c r="EG22" i="24"/>
  <c r="EI264" i="24"/>
  <c r="EG142" i="24"/>
  <c r="FA202" i="24"/>
  <c r="ES139" i="24"/>
  <c r="ES233" i="24"/>
  <c r="EV231" i="24"/>
  <c r="FQ130" i="24"/>
  <c r="FY281" i="24"/>
  <c r="FQ132" i="24"/>
  <c r="EG21" i="24"/>
  <c r="EH155" i="24"/>
  <c r="EO89" i="24"/>
  <c r="EO115" i="24"/>
  <c r="EH22" i="24"/>
  <c r="FA113" i="24"/>
  <c r="ET139" i="24"/>
  <c r="FA166" i="24"/>
  <c r="EV202" i="24"/>
  <c r="ET166" i="24"/>
  <c r="FY170" i="24"/>
  <c r="EO282" i="24"/>
  <c r="FA43" i="24"/>
  <c r="EV201" i="24"/>
  <c r="FQ282" i="24"/>
  <c r="FQ276" i="24"/>
  <c r="EJ124" i="24"/>
  <c r="FA54" i="24"/>
  <c r="FR276" i="24"/>
  <c r="EO51" i="24"/>
  <c r="ES229" i="24"/>
  <c r="EO40" i="24"/>
  <c r="ET276" i="24"/>
  <c r="EO83" i="24"/>
  <c r="EO16" i="24"/>
  <c r="EH134" i="24"/>
  <c r="EI96" i="24"/>
  <c r="EG62" i="24"/>
  <c r="FA246" i="24"/>
  <c r="FA228" i="24"/>
  <c r="ET246" i="24"/>
  <c r="ES11" i="24"/>
  <c r="EV244" i="24"/>
  <c r="EV254" i="24"/>
  <c r="EV41" i="24"/>
  <c r="FA18" i="24"/>
  <c r="ET257" i="24"/>
  <c r="ES257" i="24"/>
  <c r="ES269" i="24"/>
  <c r="FA269" i="24"/>
  <c r="ET269" i="24"/>
  <c r="EU269" i="24"/>
  <c r="ET89" i="24"/>
  <c r="FA89" i="24"/>
  <c r="ES89" i="24"/>
  <c r="EV111" i="24"/>
  <c r="EU111" i="24"/>
  <c r="ET111" i="24"/>
  <c r="ET51" i="24"/>
  <c r="FA51" i="24"/>
  <c r="EV51" i="24"/>
  <c r="ES51" i="24"/>
  <c r="ET242" i="24"/>
  <c r="EV242" i="24"/>
  <c r="ES284" i="24"/>
  <c r="FA284" i="24"/>
  <c r="ET284" i="24"/>
  <c r="EV284" i="24"/>
  <c r="ES20" i="24"/>
  <c r="FA20" i="24"/>
  <c r="ET20" i="24"/>
  <c r="ES33" i="24"/>
  <c r="EV33" i="24"/>
  <c r="ET33" i="24"/>
  <c r="FA33" i="24"/>
  <c r="EV48" i="24"/>
  <c r="ET48" i="24"/>
  <c r="ES48" i="24"/>
  <c r="FA48" i="24"/>
  <c r="ES39" i="24"/>
  <c r="ET39" i="24"/>
  <c r="FA39" i="24"/>
  <c r="EJ14" i="24"/>
  <c r="EH14" i="24"/>
  <c r="ET84" i="24"/>
  <c r="FA84" i="24"/>
  <c r="FA225" i="24"/>
  <c r="ET225" i="24"/>
  <c r="EV66" i="24"/>
  <c r="ET66" i="24"/>
  <c r="EV74" i="24"/>
  <c r="ET74" i="24"/>
  <c r="FA74" i="24"/>
  <c r="EU74" i="24"/>
  <c r="ES74" i="24"/>
  <c r="EU234" i="24"/>
  <c r="FA234" i="24"/>
  <c r="ES234" i="24"/>
  <c r="ET234" i="24"/>
  <c r="EV234" i="24"/>
  <c r="EV143" i="24"/>
  <c r="ES143" i="24"/>
  <c r="EV151" i="24"/>
  <c r="ET151" i="24"/>
  <c r="ES151" i="24"/>
  <c r="FA151" i="24"/>
  <c r="ES169" i="24"/>
  <c r="FA169" i="24"/>
  <c r="ES160" i="24"/>
  <c r="FA160" i="24"/>
  <c r="ET160" i="24"/>
  <c r="EV160" i="24"/>
  <c r="EV252" i="24"/>
  <c r="ET252" i="24"/>
  <c r="ES252" i="24"/>
  <c r="FA266" i="24"/>
  <c r="EV266" i="24"/>
  <c r="ES266" i="24"/>
  <c r="ET70" i="24"/>
  <c r="FA70" i="24"/>
  <c r="EV70" i="24"/>
  <c r="ES70" i="24"/>
  <c r="ES19" i="24"/>
  <c r="FA19" i="24"/>
  <c r="EV19" i="24"/>
  <c r="EV26" i="24"/>
  <c r="ET26" i="24"/>
  <c r="FA26" i="24"/>
  <c r="ES26" i="24"/>
  <c r="ET32" i="24"/>
  <c r="FA32" i="24"/>
  <c r="ES32" i="24"/>
  <c r="EV32" i="24"/>
  <c r="ES46" i="24"/>
  <c r="ET46" i="24"/>
  <c r="EV46" i="24"/>
  <c r="FA46" i="24"/>
  <c r="ET240" i="24"/>
  <c r="EV240" i="24"/>
  <c r="ES240" i="24"/>
  <c r="FA240" i="24"/>
  <c r="EV158" i="24"/>
  <c r="ET158" i="24"/>
  <c r="FA158" i="24"/>
  <c r="FQ70" i="24"/>
  <c r="ET135" i="24"/>
  <c r="FA135" i="24"/>
  <c r="ET282" i="24"/>
  <c r="FA282" i="24"/>
  <c r="EU98" i="24"/>
  <c r="FA98" i="24"/>
  <c r="EV275" i="24"/>
  <c r="EU275" i="24"/>
  <c r="ES275" i="24"/>
  <c r="EU249" i="24"/>
  <c r="FA249" i="24"/>
  <c r="EV249" i="24"/>
  <c r="ES249" i="24"/>
  <c r="EU75" i="24"/>
  <c r="EV75" i="24"/>
  <c r="ES133" i="24"/>
  <c r="FA133" i="24"/>
  <c r="EV133" i="24"/>
  <c r="ET133" i="24"/>
  <c r="EU190" i="24"/>
  <c r="FA190" i="24"/>
  <c r="ES141" i="24"/>
  <c r="ET141" i="24"/>
  <c r="FR70" i="24"/>
  <c r="FQ22" i="24"/>
  <c r="ET143" i="24"/>
  <c r="EV39" i="24"/>
  <c r="ET50" i="24"/>
  <c r="EV50" i="24"/>
  <c r="FA50" i="24"/>
  <c r="ES147" i="24"/>
  <c r="ET147" i="24"/>
  <c r="EV147" i="24"/>
  <c r="EV253" i="24"/>
  <c r="FA253" i="24"/>
  <c r="FQ66" i="24"/>
  <c r="FR22" i="24"/>
  <c r="FA275" i="24"/>
  <c r="FY153" i="24"/>
  <c r="FR153" i="24"/>
  <c r="FQ261" i="24"/>
  <c r="FY261" i="24"/>
  <c r="ET275" i="24"/>
  <c r="ET98" i="24"/>
  <c r="ES158" i="24"/>
  <c r="EV141" i="24"/>
  <c r="ET169" i="24"/>
  <c r="EU66" i="24"/>
  <c r="EV169" i="24"/>
  <c r="FQ144" i="24"/>
  <c r="FY144" i="24"/>
  <c r="EJ90" i="24"/>
  <c r="EH90" i="24"/>
  <c r="FR48" i="24"/>
  <c r="EV20" i="24"/>
  <c r="FR282" i="24"/>
  <c r="FQ153" i="24"/>
  <c r="FY101" i="24"/>
  <c r="FR101" i="24"/>
  <c r="FA147" i="24"/>
  <c r="ET249" i="24"/>
  <c r="FA143" i="24"/>
  <c r="EO108" i="24"/>
  <c r="EH108" i="24"/>
  <c r="EO65" i="24"/>
  <c r="EG65" i="24"/>
  <c r="EO145" i="24"/>
  <c r="EG145" i="24"/>
  <c r="EJ145" i="24"/>
  <c r="EH145" i="24"/>
  <c r="EI145" i="24"/>
  <c r="EI129" i="24"/>
  <c r="EG129" i="24"/>
  <c r="EO137" i="24"/>
  <c r="EJ137" i="24"/>
  <c r="EH137" i="24"/>
  <c r="EG137" i="24"/>
  <c r="EO153" i="24"/>
  <c r="EH153" i="24"/>
  <c r="EG153" i="24"/>
  <c r="EJ250" i="24"/>
  <c r="EI250" i="24"/>
  <c r="EH250" i="24"/>
  <c r="EI173" i="24"/>
  <c r="EG173" i="24"/>
  <c r="EJ173" i="24"/>
  <c r="EO173" i="24"/>
  <c r="EI70" i="24"/>
  <c r="EH70" i="24"/>
  <c r="EG210" i="24"/>
  <c r="EI210" i="24"/>
  <c r="EH210" i="24"/>
  <c r="EG26" i="24"/>
  <c r="EJ26" i="24"/>
  <c r="EI26" i="24"/>
  <c r="EG32" i="24"/>
  <c r="EO32" i="24"/>
  <c r="EJ32" i="24"/>
  <c r="EG46" i="24"/>
  <c r="EJ46" i="24"/>
  <c r="EH46" i="24"/>
  <c r="EO46" i="24"/>
  <c r="FA35" i="24"/>
  <c r="EV256" i="24"/>
  <c r="EU256" i="24"/>
  <c r="FA97" i="24"/>
  <c r="ET97" i="24"/>
  <c r="EV247" i="24"/>
  <c r="ES247" i="24"/>
  <c r="EU247" i="24"/>
  <c r="ET247" i="24"/>
  <c r="FA148" i="24"/>
  <c r="ET148" i="24"/>
  <c r="ET162" i="24"/>
  <c r="EV162" i="24"/>
  <c r="FA198" i="24"/>
  <c r="ET198" i="24"/>
  <c r="ET263" i="24"/>
  <c r="FA263" i="24"/>
  <c r="ES263" i="24"/>
  <c r="EV67" i="24"/>
  <c r="ET67" i="24"/>
  <c r="FA200" i="24"/>
  <c r="ES200" i="24"/>
  <c r="ES25" i="24"/>
  <c r="ET25" i="24"/>
  <c r="ET180" i="24"/>
  <c r="FA180" i="24"/>
  <c r="ES180" i="24"/>
  <c r="EU180" i="24"/>
  <c r="EG250" i="24"/>
  <c r="EO250" i="24"/>
  <c r="EH233" i="24"/>
  <c r="EG87" i="24"/>
  <c r="FA25" i="24"/>
  <c r="FQ129" i="24"/>
  <c r="EJ210" i="24"/>
  <c r="ET200" i="24"/>
  <c r="ES230" i="24"/>
  <c r="EJ280" i="24"/>
  <c r="EH280" i="24"/>
  <c r="EI280" i="24"/>
  <c r="EJ116" i="24"/>
  <c r="EI116" i="24"/>
  <c r="EH116" i="24"/>
  <c r="EO87" i="24"/>
  <c r="EI87" i="24"/>
  <c r="EH87" i="24"/>
  <c r="EO101" i="24"/>
  <c r="EG101" i="24"/>
  <c r="EJ101" i="24"/>
  <c r="EH101" i="24"/>
  <c r="EO246" i="24"/>
  <c r="EI246" i="24"/>
  <c r="EG238" i="24"/>
  <c r="EO238" i="24"/>
  <c r="EG25" i="24"/>
  <c r="EH25" i="24"/>
  <c r="EG35" i="24"/>
  <c r="EH35" i="24"/>
  <c r="EG47" i="24"/>
  <c r="EH47" i="24"/>
  <c r="FA67" i="24"/>
  <c r="EV198" i="24"/>
  <c r="EJ71" i="24"/>
  <c r="EI202" i="24"/>
  <c r="FA139" i="24"/>
  <c r="ES17" i="24"/>
  <c r="FA257" i="24"/>
  <c r="EH57" i="24"/>
  <c r="EJ74" i="24"/>
  <c r="EV130" i="24"/>
  <c r="EO280" i="24"/>
  <c r="EO116" i="24"/>
  <c r="EO67" i="24"/>
  <c r="ET105" i="24"/>
  <c r="FA201" i="24"/>
  <c r="EV276" i="24"/>
  <c r="EG148" i="24"/>
  <c r="EO13" i="24"/>
  <c r="EG278" i="24"/>
  <c r="EG124" i="24"/>
  <c r="EG248" i="24"/>
  <c r="FA130" i="24"/>
  <c r="ES276" i="24"/>
  <c r="EU17" i="24"/>
  <c r="EV105" i="24"/>
  <c r="EO127" i="24"/>
  <c r="EO71" i="24"/>
  <c r="EJ57" i="24"/>
  <c r="EI83" i="24"/>
  <c r="EG15" i="24"/>
  <c r="EO152" i="24"/>
  <c r="EH138" i="24"/>
  <c r="EG202" i="24"/>
  <c r="EG95" i="24"/>
  <c r="EH248" i="24"/>
  <c r="EG179" i="24"/>
  <c r="FA123" i="24"/>
  <c r="ET78" i="24"/>
  <c r="EO66" i="24"/>
  <c r="EI95" i="24"/>
  <c r="EI138" i="24"/>
  <c r="EH95" i="24"/>
  <c r="EH225" i="24"/>
  <c r="EG57" i="24"/>
  <c r="ET277" i="24"/>
  <c r="FQ134" i="24"/>
  <c r="EO202" i="24"/>
  <c r="EH71" i="24"/>
  <c r="EO131" i="24"/>
  <c r="EO277" i="24"/>
  <c r="EO148" i="24"/>
  <c r="EI152" i="24"/>
  <c r="EG134" i="24"/>
  <c r="EJ231" i="24"/>
  <c r="EJ152" i="24"/>
  <c r="FA102" i="24"/>
  <c r="FA14" i="24"/>
  <c r="EU229" i="24"/>
  <c r="FA233" i="24"/>
  <c r="FR259" i="24"/>
  <c r="EO179" i="24"/>
  <c r="EH131" i="24"/>
  <c r="EH148" i="24"/>
  <c r="EJ138" i="24"/>
  <c r="EH66" i="24"/>
  <c r="EH109" i="24"/>
  <c r="EV126" i="24"/>
  <c r="FA61" i="24"/>
  <c r="FQ259" i="24"/>
  <c r="EJ265" i="24"/>
  <c r="EH179" i="24"/>
  <c r="EI131" i="24"/>
  <c r="EO95" i="24"/>
  <c r="EI148" i="24"/>
  <c r="EH140" i="24"/>
  <c r="EG74" i="24"/>
  <c r="EJ140" i="24"/>
  <c r="EG16" i="24"/>
  <c r="ET229" i="24"/>
  <c r="FA78" i="24"/>
  <c r="EO11" i="24"/>
  <c r="EG138" i="24"/>
  <c r="EI59" i="24"/>
  <c r="EI74" i="24"/>
  <c r="EO15" i="24"/>
  <c r="ES78" i="24"/>
  <c r="FA126" i="24"/>
  <c r="FR114" i="24"/>
  <c r="EH73" i="24"/>
  <c r="EO57" i="24"/>
  <c r="EG131" i="24"/>
  <c r="EH83" i="24"/>
  <c r="EI128" i="24"/>
  <c r="EI277" i="24"/>
  <c r="EH84" i="24"/>
  <c r="EI278" i="24"/>
  <c r="EG251" i="24"/>
  <c r="EH281" i="24"/>
  <c r="EG38" i="24"/>
  <c r="EJ248" i="24"/>
  <c r="EJ83" i="24"/>
  <c r="FA108" i="24"/>
  <c r="ES277" i="24"/>
  <c r="EU246" i="24"/>
  <c r="EV137" i="24"/>
  <c r="EV15" i="24"/>
  <c r="EH151" i="24"/>
  <c r="EG151" i="24"/>
  <c r="EJ156" i="24"/>
  <c r="EG156" i="24"/>
  <c r="EH156" i="24"/>
  <c r="EO156" i="24"/>
  <c r="EG167" i="24"/>
  <c r="EO167" i="24"/>
  <c r="EI167" i="24"/>
  <c r="EH167" i="24"/>
  <c r="EJ167" i="24"/>
  <c r="EH170" i="24"/>
  <c r="EJ170" i="24"/>
  <c r="EI215" i="24"/>
  <c r="EJ215" i="24"/>
  <c r="EI261" i="24"/>
  <c r="EG261" i="24"/>
  <c r="EJ261" i="24"/>
  <c r="EO261" i="24"/>
  <c r="EG174" i="24"/>
  <c r="EI174" i="24"/>
  <c r="EH174" i="24"/>
  <c r="EJ174" i="24"/>
  <c r="EH20" i="24"/>
  <c r="EO20" i="24"/>
  <c r="EJ20" i="24"/>
  <c r="EG20" i="24"/>
  <c r="EH33" i="24"/>
  <c r="EO33" i="24"/>
  <c r="EI33" i="24"/>
  <c r="EJ33" i="24"/>
  <c r="EG33" i="24"/>
  <c r="EH48" i="24"/>
  <c r="EJ48" i="24"/>
  <c r="EG48" i="24"/>
  <c r="EI48" i="24"/>
  <c r="EO48" i="24"/>
  <c r="EH39" i="24"/>
  <c r="EO39" i="24"/>
  <c r="EJ39" i="24"/>
  <c r="EG39" i="24"/>
  <c r="EI39" i="24"/>
  <c r="EI156" i="24"/>
  <c r="EO276" i="24"/>
  <c r="EG276" i="24"/>
  <c r="EJ257" i="24"/>
  <c r="EO257" i="24"/>
  <c r="EJ119" i="24"/>
  <c r="EH119" i="24"/>
  <c r="EO119" i="24"/>
  <c r="EH94" i="24"/>
  <c r="EO94" i="24"/>
  <c r="EJ94" i="24"/>
  <c r="EI94" i="24"/>
  <c r="FQ145" i="24"/>
  <c r="FQ128" i="24"/>
  <c r="FY269" i="24"/>
  <c r="FY201" i="24"/>
  <c r="EI20" i="24"/>
  <c r="FR121" i="24"/>
  <c r="FY121" i="24"/>
  <c r="ET124" i="24"/>
  <c r="FA124" i="24"/>
  <c r="FQ201" i="24"/>
  <c r="EO135" i="24"/>
  <c r="EI200" i="24"/>
  <c r="EJ67" i="24"/>
  <c r="EJ150" i="24"/>
  <c r="EH229" i="24"/>
  <c r="EI150" i="24"/>
  <c r="EJ229" i="24"/>
  <c r="EG225" i="24"/>
  <c r="ET197" i="24"/>
  <c r="ES243" i="24"/>
  <c r="FA88" i="24"/>
  <c r="ET109" i="24"/>
  <c r="ET156" i="24"/>
  <c r="ES153" i="24"/>
  <c r="ET137" i="24"/>
  <c r="ET129" i="24"/>
  <c r="ES12" i="24"/>
  <c r="ET281" i="24"/>
  <c r="ET171" i="24"/>
  <c r="EV113" i="24"/>
  <c r="EV47" i="24"/>
  <c r="EU225" i="24"/>
  <c r="ES278" i="24"/>
  <c r="EV44" i="24"/>
  <c r="EJ200" i="24"/>
  <c r="EO166" i="24"/>
  <c r="EJ142" i="24"/>
  <c r="EG14" i="24"/>
  <c r="EG150" i="24"/>
  <c r="EJ225" i="24"/>
  <c r="EG246" i="24"/>
  <c r="EJ246" i="24"/>
  <c r="EH113" i="24"/>
  <c r="EO228" i="24"/>
  <c r="EH78" i="24"/>
  <c r="FA47" i="24"/>
  <c r="FA60" i="24"/>
  <c r="ET243" i="24"/>
  <c r="FA117" i="24"/>
  <c r="ET153" i="24"/>
  <c r="ES262" i="24"/>
  <c r="ES225" i="24"/>
  <c r="EV38" i="24"/>
  <c r="EV243" i="24"/>
  <c r="ET22" i="24"/>
  <c r="EV60" i="24"/>
  <c r="EV156" i="24"/>
  <c r="EV117" i="24"/>
  <c r="ES47" i="24"/>
  <c r="EV225" i="24"/>
  <c r="EU117" i="24"/>
  <c r="EO82" i="24"/>
  <c r="EO47" i="24"/>
  <c r="EO35" i="24"/>
  <c r="EO25" i="24"/>
  <c r="EJ166" i="24"/>
  <c r="EO159" i="24"/>
  <c r="EO123" i="24"/>
  <c r="EO14" i="24"/>
  <c r="EJ15" i="24"/>
  <c r="EH185" i="24"/>
  <c r="EG139" i="24"/>
  <c r="EI229" i="24"/>
  <c r="EG78" i="24"/>
  <c r="FA22" i="24"/>
  <c r="FA242" i="24"/>
  <c r="FA262" i="24"/>
  <c r="FA57" i="24"/>
  <c r="FA119" i="24"/>
  <c r="FA66" i="24"/>
  <c r="ES102" i="24"/>
  <c r="ES38" i="24"/>
  <c r="ES242" i="24"/>
  <c r="EV263" i="24"/>
  <c r="EV119" i="24"/>
  <c r="ET116" i="24"/>
  <c r="EV153" i="24"/>
  <c r="EV123" i="24"/>
  <c r="EV84" i="24"/>
  <c r="EU281" i="24"/>
  <c r="ES84" i="24"/>
  <c r="FA11" i="24"/>
  <c r="FA122" i="24"/>
  <c r="FA77" i="24"/>
  <c r="FA280" i="24"/>
  <c r="FA116" i="24"/>
  <c r="ES126" i="24"/>
  <c r="FA235" i="24"/>
  <c r="EI82" i="24"/>
  <c r="EI47" i="24"/>
  <c r="EI35" i="24"/>
  <c r="EI25" i="24"/>
  <c r="EJ159" i="24"/>
  <c r="EG123" i="24"/>
  <c r="EI140" i="24"/>
  <c r="EO248" i="24"/>
  <c r="EI238" i="24"/>
  <c r="EJ123" i="24"/>
  <c r="EH277" i="24"/>
  <c r="EH158" i="24"/>
  <c r="EJ128" i="24"/>
  <c r="EI159" i="24"/>
  <c r="EG67" i="24"/>
  <c r="ET19" i="24"/>
  <c r="ET72" i="24"/>
  <c r="FA224" i="24"/>
  <c r="ES238" i="24"/>
  <c r="ES109" i="24"/>
  <c r="FA254" i="24"/>
  <c r="ET113" i="24"/>
  <c r="FA65" i="24"/>
  <c r="FA94" i="24"/>
  <c r="ES148" i="24"/>
  <c r="ES77" i="24"/>
  <c r="ES197" i="24"/>
  <c r="ES224" i="24"/>
  <c r="ES96" i="24"/>
  <c r="EV171" i="24"/>
  <c r="FA171" i="24"/>
  <c r="EV238" i="24"/>
  <c r="EU97" i="24"/>
  <c r="EU254" i="24"/>
  <c r="EU109" i="24"/>
  <c r="EV129" i="24"/>
  <c r="EU119" i="24"/>
  <c r="EV259" i="24"/>
  <c r="ET41" i="24"/>
  <c r="EV152" i="24"/>
  <c r="EU228" i="24"/>
  <c r="EU78" i="24"/>
  <c r="FA217" i="24"/>
  <c r="FA44" i="24"/>
  <c r="EJ82" i="24"/>
  <c r="EJ47" i="24"/>
  <c r="EJ35" i="24"/>
  <c r="EJ25" i="24"/>
  <c r="EI158" i="24"/>
  <c r="EJ238" i="24"/>
  <c r="EO225" i="24"/>
  <c r="EO229" i="24"/>
  <c r="FA82" i="24"/>
  <c r="FA178" i="24"/>
  <c r="ET224" i="24"/>
  <c r="ES62" i="24"/>
  <c r="FA115" i="24"/>
  <c r="FA232" i="24"/>
  <c r="ET65" i="24"/>
  <c r="FA259" i="24"/>
  <c r="ET77" i="24"/>
  <c r="ES281" i="24"/>
  <c r="EV77" i="24"/>
  <c r="ET278" i="24"/>
  <c r="EV131" i="24"/>
  <c r="EU65" i="24"/>
  <c r="ET88" i="24"/>
  <c r="EV280" i="24"/>
  <c r="EV72" i="24"/>
  <c r="ET119" i="24"/>
  <c r="EU118" i="24"/>
  <c r="EU123" i="24"/>
  <c r="EU92" i="24"/>
  <c r="EV217" i="24"/>
  <c r="ET82" i="24"/>
  <c r="ET178" i="24"/>
  <c r="ES66" i="24"/>
  <c r="FA238" i="24"/>
  <c r="FA93" i="24"/>
  <c r="FA156" i="24"/>
  <c r="FA137" i="24"/>
  <c r="FA129" i="24"/>
  <c r="ES118" i="24"/>
  <c r="EV93" i="24"/>
  <c r="EH200" i="24"/>
  <c r="EH67" i="24"/>
  <c r="EI14" i="24"/>
  <c r="EI123" i="24"/>
  <c r="EJ158" i="24"/>
  <c r="EG158" i="24"/>
  <c r="FA38" i="24"/>
  <c r="FA197" i="24"/>
  <c r="ES113" i="24"/>
  <c r="FA109" i="24"/>
  <c r="ET93" i="24"/>
  <c r="ES129" i="24"/>
  <c r="ET138" i="24"/>
  <c r="ES128" i="24"/>
  <c r="ES175" i="24"/>
  <c r="ES198" i="24"/>
  <c r="EV82" i="24"/>
  <c r="ES259" i="24"/>
  <c r="ES116" i="24"/>
  <c r="ES93" i="24"/>
  <c r="EV278" i="24"/>
  <c r="ES22" i="24"/>
  <c r="FA12" i="24"/>
  <c r="ES44" i="24"/>
  <c r="EG275" i="24"/>
  <c r="EO275" i="24"/>
  <c r="EJ275" i="24"/>
  <c r="EI275" i="24"/>
  <c r="EH275" i="24"/>
  <c r="EO249" i="24"/>
  <c r="EG249" i="24"/>
  <c r="EJ249" i="24"/>
  <c r="EI249" i="24"/>
  <c r="EG75" i="24"/>
  <c r="EH75" i="24"/>
  <c r="EJ75" i="24"/>
  <c r="EO75" i="24"/>
  <c r="EI75" i="24"/>
  <c r="EG111" i="24"/>
  <c r="EO111" i="24"/>
  <c r="EI111" i="24"/>
  <c r="EH111" i="24"/>
  <c r="FQ118" i="24"/>
  <c r="FR118" i="24"/>
  <c r="FY118" i="24"/>
  <c r="FN17" i="7"/>
  <c r="ET17" i="7"/>
  <c r="EJ117" i="24"/>
  <c r="EO117" i="24"/>
  <c r="EH117" i="24"/>
  <c r="EG117" i="24"/>
  <c r="EH88" i="24"/>
  <c r="EI88" i="24"/>
  <c r="EI102" i="24"/>
  <c r="EH102" i="24"/>
  <c r="EG102" i="24"/>
  <c r="EO102" i="24"/>
  <c r="P13" i="25"/>
  <c r="EQ21" i="5"/>
  <c r="EQ26" i="5"/>
  <c r="FR185" i="24"/>
  <c r="FQ185" i="24"/>
  <c r="FY185" i="24"/>
  <c r="FN20" i="7"/>
  <c r="ET20" i="7"/>
  <c r="FQ14" i="24"/>
  <c r="FR14" i="24"/>
  <c r="EH11" i="24"/>
  <c r="EJ11" i="24"/>
  <c r="EG11" i="24"/>
  <c r="EI11" i="24"/>
  <c r="EJ111" i="24"/>
  <c r="EH249" i="24"/>
  <c r="FQ215" i="24"/>
  <c r="EG223" i="24"/>
  <c r="EI223" i="24"/>
  <c r="EH223" i="24"/>
  <c r="EJ223" i="24"/>
  <c r="EO223" i="24"/>
  <c r="EI267" i="24"/>
  <c r="EJ267" i="24"/>
  <c r="EO267" i="24"/>
  <c r="EG267" i="24"/>
  <c r="EH267" i="24"/>
  <c r="P51" i="25"/>
  <c r="T51" i="25"/>
  <c r="O51" i="25"/>
  <c r="N51" i="25"/>
  <c r="K51" i="25"/>
  <c r="Y51" i="25"/>
  <c r="AC51" i="25"/>
  <c r="Q51" i="25"/>
  <c r="AA51" i="25"/>
  <c r="M51" i="25"/>
  <c r="L51" i="25"/>
  <c r="W51" i="25"/>
  <c r="AB51" i="25"/>
  <c r="Z51" i="25"/>
  <c r="ET17" i="5"/>
  <c r="EO70" i="24"/>
  <c r="EH74" i="24"/>
  <c r="EI64" i="24"/>
  <c r="EH13" i="24"/>
  <c r="EI13" i="24"/>
  <c r="EO97" i="24"/>
  <c r="EJ97" i="24"/>
  <c r="EO243" i="24"/>
  <c r="EI243" i="24"/>
  <c r="EO285" i="24"/>
  <c r="EI285" i="24"/>
  <c r="EO21" i="24"/>
  <c r="EI21" i="24"/>
  <c r="FK12" i="7"/>
  <c r="EQ12" i="7"/>
  <c r="FK20" i="7"/>
  <c r="EQ20" i="7"/>
  <c r="B51" i="25"/>
  <c r="P4" i="25"/>
  <c r="AA4" i="25"/>
  <c r="AB4" i="25"/>
  <c r="W4" i="25"/>
  <c r="T4" i="25"/>
  <c r="B4" i="25"/>
  <c r="J4" i="25"/>
  <c r="R4" i="25"/>
  <c r="X4" i="25"/>
  <c r="U4" i="25"/>
  <c r="Y4" i="25"/>
  <c r="P49" i="25"/>
  <c r="L49" i="25"/>
  <c r="J49" i="25"/>
  <c r="K49" i="25"/>
  <c r="X49" i="25"/>
  <c r="V49" i="25"/>
  <c r="AC49" i="25"/>
  <c r="N49" i="25"/>
  <c r="B49" i="25"/>
  <c r="S49" i="25"/>
  <c r="Y49" i="25"/>
  <c r="T49" i="25"/>
  <c r="U49" i="25"/>
  <c r="AA49" i="25"/>
  <c r="O49" i="25"/>
  <c r="W49" i="25"/>
  <c r="R49" i="25"/>
  <c r="Y80" i="25"/>
  <c r="L80" i="25"/>
  <c r="O80" i="25"/>
  <c r="K80" i="25"/>
  <c r="P80" i="25"/>
  <c r="S80" i="25"/>
  <c r="Z80" i="25"/>
  <c r="U80" i="25"/>
  <c r="Q80" i="25"/>
  <c r="N80" i="25"/>
  <c r="J80" i="25"/>
  <c r="X80" i="25"/>
  <c r="EO140" i="24"/>
  <c r="EG185" i="24"/>
  <c r="EH257" i="24"/>
  <c r="EG257" i="24"/>
  <c r="EH221" i="24"/>
  <c r="EI221" i="24"/>
  <c r="EO129" i="24"/>
  <c r="EH129" i="24"/>
  <c r="EJ129" i="24"/>
  <c r="EI178" i="24"/>
  <c r="EJ178" i="24"/>
  <c r="EI60" i="24"/>
  <c r="EO60" i="24"/>
  <c r="EH244" i="24"/>
  <c r="EO244" i="24"/>
  <c r="EH41" i="24"/>
  <c r="EJ41" i="24"/>
  <c r="EG41" i="24"/>
  <c r="EI41" i="24"/>
  <c r="J51" i="25"/>
  <c r="X72" i="25"/>
  <c r="Q72" i="25"/>
  <c r="O72" i="25"/>
  <c r="L72" i="25"/>
  <c r="Y72" i="25"/>
  <c r="V72" i="25"/>
  <c r="AA72" i="25"/>
  <c r="AB72" i="25"/>
  <c r="R72" i="25"/>
  <c r="N72" i="25"/>
  <c r="W72" i="25"/>
  <c r="M72" i="25"/>
  <c r="K72" i="25"/>
  <c r="T72" i="25"/>
  <c r="P72" i="25"/>
  <c r="S72" i="25"/>
  <c r="W76" i="25"/>
  <c r="AA76" i="25"/>
  <c r="S76" i="25"/>
  <c r="Z76" i="25"/>
  <c r="Q76" i="25"/>
  <c r="V76" i="25"/>
  <c r="L76" i="25"/>
  <c r="J76" i="25"/>
  <c r="O76" i="25"/>
  <c r="B76" i="25"/>
  <c r="K76" i="25"/>
  <c r="M76" i="25"/>
  <c r="EI252" i="24"/>
  <c r="EG252" i="24"/>
  <c r="EH252" i="24"/>
  <c r="EO252" i="24"/>
  <c r="EI266" i="24"/>
  <c r="EG266" i="24"/>
  <c r="EO266" i="24"/>
  <c r="U51" i="25"/>
  <c r="L39" i="25"/>
  <c r="B39" i="25"/>
  <c r="AC39" i="25"/>
  <c r="X39" i="25"/>
  <c r="P39" i="25"/>
  <c r="Q39" i="25"/>
  <c r="W39" i="25"/>
  <c r="Z39" i="25"/>
  <c r="S39" i="25"/>
  <c r="R39" i="25"/>
  <c r="O39" i="25"/>
  <c r="T39" i="25"/>
  <c r="J39" i="25"/>
  <c r="M39" i="25"/>
  <c r="Y39" i="25"/>
  <c r="AB39" i="25"/>
  <c r="EH105" i="24"/>
  <c r="EG105" i="24"/>
  <c r="EO64" i="24"/>
  <c r="EH64" i="24"/>
  <c r="EO114" i="24"/>
  <c r="EI114" i="24"/>
  <c r="EJ151" i="24"/>
  <c r="EO151" i="24"/>
  <c r="EI151" i="24"/>
  <c r="EI170" i="24"/>
  <c r="EG170" i="24"/>
  <c r="EO170" i="24"/>
  <c r="EG215" i="24"/>
  <c r="EO215" i="24"/>
  <c r="EH215" i="24"/>
  <c r="R51" i="25"/>
  <c r="V51" i="25"/>
  <c r="Z36" i="25"/>
  <c r="O36" i="25"/>
  <c r="L36" i="25"/>
  <c r="P36" i="25"/>
  <c r="R36" i="25"/>
  <c r="S36" i="25"/>
  <c r="N36" i="25"/>
  <c r="M36" i="25"/>
  <c r="J36" i="25"/>
  <c r="AB36" i="25"/>
  <c r="AA36" i="25"/>
  <c r="T36" i="25"/>
  <c r="K36" i="25"/>
  <c r="AC36" i="25"/>
  <c r="EJ185" i="24"/>
  <c r="EO185" i="24"/>
  <c r="EG256" i="24"/>
  <c r="EH256" i="24"/>
  <c r="EJ256" i="24"/>
  <c r="EI256" i="24"/>
  <c r="EJ84" i="24"/>
  <c r="EI84" i="24"/>
  <c r="EO84" i="24"/>
  <c r="EG141" i="24"/>
  <c r="EH141" i="24"/>
  <c r="EG149" i="24"/>
  <c r="EJ149" i="24"/>
  <c r="EI149" i="24"/>
  <c r="EG161" i="24"/>
  <c r="EH161" i="24"/>
  <c r="EJ161" i="24"/>
  <c r="X51" i="25"/>
  <c r="U39" i="25"/>
  <c r="B25" i="25"/>
  <c r="S25" i="25"/>
  <c r="AA25" i="25"/>
  <c r="AB25" i="25"/>
  <c r="P25" i="25"/>
  <c r="R25" i="25"/>
  <c r="K25" i="25"/>
  <c r="Q25" i="25"/>
  <c r="U25" i="25"/>
  <c r="O25" i="25"/>
  <c r="W30" i="25"/>
  <c r="M30" i="25"/>
  <c r="AB30" i="25"/>
  <c r="Z30" i="25"/>
  <c r="X30" i="25"/>
  <c r="T30" i="25"/>
  <c r="N30" i="25"/>
  <c r="J30" i="25"/>
  <c r="V30" i="25"/>
  <c r="S30" i="25"/>
  <c r="O30" i="25"/>
  <c r="AA30" i="25"/>
  <c r="EO142" i="24"/>
  <c r="EH142" i="24"/>
  <c r="EH18" i="24"/>
  <c r="EI18" i="24"/>
  <c r="EJ18" i="24"/>
  <c r="EG18" i="24"/>
  <c r="EH37" i="24"/>
  <c r="EO37" i="24"/>
  <c r="S51" i="25"/>
  <c r="T19" i="25"/>
  <c r="P19" i="25"/>
  <c r="L19" i="25"/>
  <c r="AA19" i="25"/>
  <c r="N19" i="25"/>
  <c r="U19" i="25"/>
  <c r="R19" i="25"/>
  <c r="AC19" i="25"/>
  <c r="V19" i="25"/>
  <c r="K19" i="25"/>
  <c r="Y19" i="25"/>
  <c r="W19" i="25"/>
  <c r="B19" i="25"/>
  <c r="Z32" i="25"/>
  <c r="U32" i="25"/>
  <c r="W32" i="25"/>
  <c r="V32" i="25"/>
  <c r="AA32" i="25"/>
  <c r="AB32" i="25"/>
  <c r="R32" i="25"/>
  <c r="B32" i="25"/>
  <c r="X32" i="25"/>
  <c r="K32" i="25"/>
  <c r="L32" i="25"/>
  <c r="AC32" i="25"/>
  <c r="AC100" i="25"/>
  <c r="M100" i="25"/>
  <c r="V100" i="25"/>
  <c r="R100" i="25"/>
  <c r="AA100" i="25"/>
  <c r="N100" i="25"/>
  <c r="O100" i="25"/>
  <c r="L100" i="25"/>
  <c r="K100" i="25"/>
  <c r="T100" i="25"/>
  <c r="FN30" i="7"/>
  <c r="ET30" i="7"/>
  <c r="EI241" i="24"/>
  <c r="EO241" i="24"/>
  <c r="EG241" i="24"/>
  <c r="EI92" i="24"/>
  <c r="EH92" i="24"/>
  <c r="EH228" i="24"/>
  <c r="EG228" i="24"/>
  <c r="EJ109" i="24"/>
  <c r="EI109" i="24"/>
  <c r="EG109" i="24"/>
  <c r="EI66" i="24"/>
  <c r="EG66" i="24"/>
  <c r="EI175" i="24"/>
  <c r="EJ175" i="24"/>
  <c r="EG175" i="24"/>
  <c r="EH175" i="24"/>
  <c r="Y36" i="25"/>
  <c r="X16" i="25"/>
  <c r="Z16" i="25"/>
  <c r="AB16" i="25"/>
  <c r="K16" i="25"/>
  <c r="W16" i="25"/>
  <c r="B16" i="25"/>
  <c r="M16" i="25"/>
  <c r="J16" i="25"/>
  <c r="P16" i="25"/>
  <c r="AC16" i="25"/>
  <c r="V16" i="25"/>
  <c r="Z21" i="25"/>
  <c r="R21" i="25"/>
  <c r="M21" i="25"/>
  <c r="Y21" i="25"/>
  <c r="AB21" i="25"/>
  <c r="AA58" i="25"/>
  <c r="W58" i="25"/>
  <c r="M58" i="25"/>
  <c r="L58" i="25"/>
  <c r="Y58" i="25"/>
  <c r="Z58" i="25"/>
  <c r="U58" i="25"/>
  <c r="S58" i="25"/>
  <c r="Q58" i="25"/>
  <c r="X58" i="25"/>
  <c r="B58" i="25"/>
  <c r="AC58" i="25"/>
  <c r="T58" i="25"/>
  <c r="K58" i="25"/>
  <c r="U2" i="25"/>
  <c r="S2" i="25"/>
  <c r="AC2" i="25"/>
  <c r="B9" i="25"/>
  <c r="P9" i="25"/>
  <c r="W9" i="25"/>
  <c r="AA9" i="25"/>
  <c r="AB9" i="25"/>
  <c r="AA57" i="25"/>
  <c r="Z57" i="25"/>
  <c r="AC57" i="25"/>
  <c r="W57" i="25"/>
  <c r="V86" i="25"/>
  <c r="J86" i="25"/>
  <c r="Y88" i="25"/>
  <c r="M88" i="25"/>
  <c r="EI71" i="24"/>
  <c r="EQ15" i="7"/>
  <c r="EQ30" i="7"/>
  <c r="EJ162" i="24"/>
  <c r="U86" i="25"/>
  <c r="T86" i="25"/>
  <c r="U88" i="25"/>
  <c r="S88" i="25"/>
  <c r="M57" i="25"/>
  <c r="V2" i="25"/>
  <c r="P2" i="25"/>
  <c r="W86" i="25"/>
  <c r="Q88" i="25"/>
  <c r="M63" i="25"/>
  <c r="AA61" i="25"/>
  <c r="AA5" i="25"/>
  <c r="B5" i="25"/>
  <c r="W5" i="25"/>
  <c r="K5" i="25"/>
  <c r="X7" i="25"/>
  <c r="X34" i="25"/>
  <c r="Q34" i="25"/>
  <c r="V85" i="25"/>
  <c r="K85" i="25"/>
  <c r="X85" i="25"/>
  <c r="P101" i="25"/>
  <c r="Q86" i="25"/>
  <c r="P86" i="25"/>
  <c r="R88" i="25"/>
  <c r="W88" i="25"/>
  <c r="Y2" i="25"/>
  <c r="Z2" i="25"/>
  <c r="T2" i="25"/>
  <c r="O86" i="25"/>
  <c r="AA17" i="25"/>
  <c r="N17" i="25"/>
  <c r="J17" i="25"/>
  <c r="L17" i="25"/>
  <c r="W24" i="25"/>
  <c r="S24" i="25"/>
  <c r="AC38" i="25"/>
  <c r="B38" i="25"/>
  <c r="AA38" i="25"/>
  <c r="R38" i="25"/>
  <c r="M38" i="25"/>
  <c r="K38" i="25"/>
  <c r="Q38" i="25"/>
  <c r="Y40" i="25"/>
  <c r="W40" i="25"/>
  <c r="R43" i="25"/>
  <c r="AB43" i="25"/>
  <c r="L43" i="25"/>
  <c r="W64" i="25"/>
  <c r="AB64" i="25"/>
  <c r="J67" i="25"/>
  <c r="Z67" i="25"/>
  <c r="B88" i="25"/>
  <c r="N88" i="25"/>
  <c r="J2" i="25"/>
  <c r="L57" i="25"/>
  <c r="O57" i="25"/>
  <c r="U22" i="25"/>
  <c r="M22" i="25"/>
  <c r="O59" i="25"/>
  <c r="Q59" i="25"/>
  <c r="R59" i="25"/>
  <c r="R61" i="25"/>
  <c r="S61" i="25"/>
  <c r="AC61" i="25"/>
  <c r="J61" i="25"/>
  <c r="V61" i="25"/>
  <c r="L61" i="25"/>
  <c r="P61" i="25"/>
  <c r="W61" i="25"/>
  <c r="L77" i="25"/>
  <c r="Z77" i="25"/>
  <c r="V77" i="25"/>
  <c r="P77" i="25"/>
  <c r="N86" i="25"/>
  <c r="O101" i="25"/>
  <c r="T101" i="25"/>
  <c r="K101" i="25"/>
  <c r="EG245" i="24"/>
  <c r="EJ115" i="24"/>
  <c r="EH15" i="24"/>
  <c r="EO174" i="24"/>
  <c r="Z88" i="25"/>
  <c r="L88" i="25"/>
  <c r="Y57" i="25"/>
  <c r="Y9" i="25"/>
  <c r="K2" i="25"/>
  <c r="AC88" i="25"/>
  <c r="R57" i="25"/>
  <c r="T61" i="25"/>
  <c r="R9" i="25"/>
  <c r="T23" i="25"/>
  <c r="AA23" i="25"/>
  <c r="N57" i="25"/>
  <c r="AC62" i="25"/>
  <c r="M62" i="25"/>
  <c r="X65" i="25"/>
  <c r="L65" i="25"/>
  <c r="K65" i="25"/>
  <c r="O65" i="25"/>
  <c r="S74" i="25"/>
  <c r="K74" i="25"/>
  <c r="Z86" i="25"/>
  <c r="P89" i="25"/>
  <c r="L89" i="25"/>
  <c r="X92" i="25"/>
  <c r="M92" i="25"/>
  <c r="EO245" i="24"/>
  <c r="EH62" i="24"/>
  <c r="EH115" i="24"/>
  <c r="AB86" i="25"/>
  <c r="X88" i="25"/>
  <c r="K88" i="25"/>
  <c r="U57" i="25"/>
  <c r="U9" i="25"/>
  <c r="AA2" i="25"/>
  <c r="Y48" i="25"/>
  <c r="AB77" i="25"/>
  <c r="O77" i="25"/>
  <c r="Z61" i="25"/>
  <c r="AB3" i="25"/>
  <c r="T3" i="25"/>
  <c r="J5" i="25"/>
  <c r="K26" i="25"/>
  <c r="AC26" i="25"/>
  <c r="M26" i="25"/>
  <c r="V26" i="25"/>
  <c r="AB27" i="25"/>
  <c r="Q27" i="25"/>
  <c r="T44" i="25"/>
  <c r="AC44" i="25"/>
  <c r="W54" i="25"/>
  <c r="B54" i="25"/>
  <c r="V54" i="25"/>
  <c r="Q54" i="25"/>
  <c r="K54" i="25"/>
  <c r="X57" i="25"/>
  <c r="W69" i="25"/>
  <c r="AC69" i="25"/>
  <c r="S69" i="25"/>
  <c r="AA69" i="25"/>
  <c r="P69" i="25"/>
  <c r="AA86" i="25"/>
  <c r="M96" i="26"/>
  <c r="F96" i="26"/>
  <c r="AC145" i="26"/>
  <c r="AD145" i="26"/>
  <c r="ES75" i="24"/>
  <c r="FA149" i="24"/>
  <c r="ES16" i="24"/>
  <c r="ET172" i="24"/>
  <c r="ES172" i="24"/>
  <c r="ES256" i="24"/>
  <c r="EV148" i="24"/>
  <c r="EV97" i="24"/>
  <c r="EV58" i="24"/>
  <c r="EU59" i="24"/>
  <c r="BY27" i="26"/>
  <c r="Y210" i="26"/>
  <c r="Q210" i="26"/>
  <c r="FK20" i="5"/>
  <c r="FA58" i="24"/>
  <c r="ES232" i="24"/>
  <c r="FA75" i="24"/>
  <c r="FA64" i="24"/>
  <c r="ES149" i="24"/>
  <c r="FA141" i="24"/>
  <c r="FA138" i="24"/>
  <c r="EU108" i="24"/>
  <c r="ES97" i="24"/>
  <c r="EU282" i="24"/>
  <c r="FA118" i="24"/>
  <c r="EV203" i="24"/>
  <c r="ET58" i="24"/>
  <c r="EV59" i="24"/>
  <c r="EV172" i="24"/>
  <c r="EU89" i="24"/>
  <c r="BU197" i="26"/>
  <c r="BN197" i="26"/>
  <c r="EC203" i="26"/>
  <c r="DV203" i="26"/>
  <c r="GE25" i="5"/>
  <c r="FK25" i="5"/>
  <c r="ET175" i="24"/>
  <c r="ES111" i="24"/>
  <c r="ES245" i="24"/>
  <c r="ET75" i="24"/>
  <c r="ET64" i="24"/>
  <c r="FA229" i="24"/>
  <c r="ET92" i="24"/>
  <c r="ET149" i="24"/>
  <c r="ES138" i="24"/>
  <c r="FA131" i="24"/>
  <c r="EV108" i="24"/>
  <c r="EV135" i="24"/>
  <c r="EU84" i="24"/>
  <c r="ET203" i="24"/>
  <c r="ES92" i="24"/>
  <c r="EV245" i="24"/>
  <c r="AW110" i="26"/>
  <c r="FN20" i="5"/>
  <c r="AB12" i="25"/>
  <c r="Z37" i="25"/>
  <c r="AA53" i="25"/>
  <c r="U79" i="25"/>
  <c r="CG119" i="26"/>
  <c r="BY119" i="26"/>
  <c r="DE199" i="26"/>
  <c r="CW199" i="26"/>
  <c r="GH11" i="5"/>
  <c r="FN11" i="5"/>
  <c r="GH25" i="5"/>
  <c r="FN25" i="5"/>
  <c r="FA162" i="24"/>
  <c r="ES64" i="24"/>
  <c r="ET232" i="24"/>
  <c r="ET108" i="24"/>
  <c r="FA185" i="24"/>
  <c r="ES190" i="24"/>
  <c r="ET131" i="24"/>
  <c r="EV190" i="24"/>
  <c r="EU232" i="24"/>
  <c r="EU64" i="24"/>
  <c r="ES67" i="24"/>
  <c r="FA92" i="24"/>
  <c r="BI120" i="26"/>
  <c r="BA120" i="26"/>
  <c r="Y197" i="26"/>
  <c r="R197" i="26"/>
  <c r="Q197" i="26"/>
  <c r="FK16" i="7"/>
  <c r="ES162" i="24"/>
  <c r="FA256" i="24"/>
  <c r="FA111" i="24"/>
  <c r="ET190" i="24"/>
  <c r="EU133" i="24"/>
  <c r="EV96" i="24"/>
  <c r="BA47" i="26"/>
  <c r="E50" i="26"/>
  <c r="AO56" i="26"/>
  <c r="CW142" i="26"/>
  <c r="CX142" i="26"/>
  <c r="DE192" i="26"/>
  <c r="CX192" i="26"/>
  <c r="CW192" i="26"/>
  <c r="BI199" i="26"/>
  <c r="BA199" i="26"/>
  <c r="BI208" i="26"/>
  <c r="BB208" i="26"/>
  <c r="GE12" i="5"/>
  <c r="FK12" i="5"/>
  <c r="FN16" i="7"/>
  <c r="J41" i="25"/>
  <c r="Y111" i="26"/>
  <c r="Q111" i="26"/>
  <c r="BU203" i="26"/>
  <c r="BN203" i="26"/>
  <c r="GH12" i="5"/>
  <c r="FN12" i="5"/>
  <c r="DI118" i="26"/>
  <c r="AO119" i="26"/>
  <c r="Q120" i="26"/>
  <c r="AO122" i="26"/>
  <c r="DU123" i="26"/>
  <c r="DU201" i="26"/>
  <c r="DI207" i="26"/>
  <c r="FN12" i="7"/>
  <c r="FN15" i="7"/>
  <c r="BB163" i="26"/>
  <c r="E165" i="26"/>
  <c r="E173" i="26"/>
  <c r="BY176" i="26"/>
  <c r="AD187" i="26"/>
  <c r="R188" i="26"/>
  <c r="H192" i="26"/>
  <c r="AP193" i="26"/>
  <c r="DV201" i="26"/>
  <c r="DJ207" i="26"/>
  <c r="AO210" i="26"/>
  <c r="FK11" i="5"/>
  <c r="FK26" i="5"/>
  <c r="FK13" i="5"/>
  <c r="FN26" i="5"/>
  <c r="FN13" i="5"/>
  <c r="E167" i="26"/>
  <c r="BY171" i="26"/>
  <c r="DI191" i="26"/>
  <c r="FK11" i="7"/>
  <c r="FK13" i="7"/>
  <c r="FK19" i="7"/>
  <c r="FK22" i="7"/>
  <c r="AC117" i="26"/>
  <c r="BN120" i="26"/>
  <c r="H167" i="26"/>
  <c r="BZ171" i="26"/>
  <c r="DV171" i="26"/>
  <c r="H179" i="26"/>
  <c r="BM187" i="26"/>
  <c r="BA188" i="26"/>
  <c r="DJ191" i="26"/>
  <c r="BY193" i="26"/>
  <c r="R203" i="26"/>
  <c r="BZ203" i="26"/>
  <c r="Q195" i="26"/>
  <c r="CW208" i="26"/>
  <c r="FN11" i="7"/>
  <c r="FN13" i="7"/>
  <c r="FN19" i="7"/>
  <c r="FN22" i="7"/>
  <c r="F196" i="25"/>
  <c r="H199" i="25"/>
  <c r="I199" i="25" s="1"/>
  <c r="G107" i="25"/>
  <c r="H161" i="25"/>
  <c r="I161" i="25" s="1"/>
  <c r="G175" i="25"/>
  <c r="F177" i="25"/>
  <c r="G188" i="25"/>
  <c r="G189" i="25"/>
  <c r="G191" i="25"/>
  <c r="F192" i="25"/>
  <c r="G198" i="25"/>
  <c r="F200" i="25"/>
  <c r="G109" i="25"/>
  <c r="H177" i="25"/>
  <c r="I177" i="25" s="1"/>
  <c r="H108" i="25"/>
  <c r="I108" i="25" s="1"/>
  <c r="H112" i="25"/>
  <c r="I112" i="25" s="1"/>
  <c r="H119" i="25"/>
  <c r="I119" i="25" s="1"/>
  <c r="F146" i="25"/>
  <c r="H190" i="25"/>
  <c r="I190" i="25" s="1"/>
  <c r="H191" i="25"/>
  <c r="I191" i="25" s="1"/>
  <c r="H192" i="25"/>
  <c r="I192" i="25" s="1"/>
  <c r="G193" i="25"/>
  <c r="F194" i="25"/>
  <c r="H195" i="25"/>
  <c r="I195" i="25" s="1"/>
  <c r="H196" i="25"/>
  <c r="I196" i="25" s="1"/>
  <c r="F197" i="25"/>
  <c r="H198" i="25"/>
  <c r="I198" i="25" s="1"/>
  <c r="F199" i="25"/>
  <c r="H200" i="25"/>
  <c r="I200" i="25" s="1"/>
  <c r="G102" i="25"/>
  <c r="F104" i="25"/>
  <c r="F108" i="25"/>
  <c r="H109" i="25"/>
  <c r="I109" i="25" s="1"/>
  <c r="F110" i="25"/>
  <c r="H111" i="25"/>
  <c r="I111" i="25" s="1"/>
  <c r="G112" i="25"/>
  <c r="H117" i="25"/>
  <c r="I117" i="25" s="1"/>
  <c r="G131" i="25"/>
  <c r="H136" i="25"/>
  <c r="I136" i="25" s="1"/>
  <c r="F138" i="25"/>
  <c r="H141" i="25"/>
  <c r="I141" i="25" s="1"/>
  <c r="G147" i="25"/>
  <c r="F150" i="25"/>
  <c r="H151" i="25"/>
  <c r="I151" i="25" s="1"/>
  <c r="G152" i="25"/>
  <c r="G153" i="25"/>
  <c r="F154" i="25"/>
  <c r="H155" i="25"/>
  <c r="I155" i="25" s="1"/>
  <c r="F158" i="25"/>
  <c r="F159" i="25"/>
  <c r="G162" i="25"/>
  <c r="G164" i="25"/>
  <c r="G174" i="25"/>
  <c r="H178" i="25"/>
  <c r="I178" i="25" s="1"/>
  <c r="F111" i="25"/>
  <c r="H102" i="25"/>
  <c r="I102" i="25" s="1"/>
  <c r="F122" i="25"/>
  <c r="H123" i="25"/>
  <c r="I123" i="25" s="1"/>
  <c r="G124" i="25"/>
  <c r="F125" i="25"/>
  <c r="G126" i="25"/>
  <c r="F127" i="25"/>
  <c r="G128" i="25"/>
  <c r="F129" i="25"/>
  <c r="F130" i="25"/>
  <c r="H131" i="25"/>
  <c r="I131" i="25" s="1"/>
  <c r="G82" i="25"/>
  <c r="F166" i="25"/>
  <c r="H167" i="25"/>
  <c r="I167" i="25" s="1"/>
  <c r="G168" i="25"/>
  <c r="G169" i="25"/>
  <c r="F170" i="25"/>
  <c r="H171" i="25"/>
  <c r="I171" i="25" s="1"/>
  <c r="F172" i="25"/>
  <c r="G173" i="25"/>
  <c r="H174" i="25"/>
  <c r="I174" i="25" s="1"/>
  <c r="H175" i="25"/>
  <c r="I175" i="25" s="1"/>
  <c r="G176" i="25"/>
  <c r="G177" i="25"/>
  <c r="G178" i="25"/>
  <c r="G179" i="25"/>
  <c r="G180" i="25"/>
  <c r="G181" i="25"/>
  <c r="G182" i="25"/>
  <c r="F183" i="25"/>
  <c r="F184" i="25"/>
  <c r="F185" i="25"/>
  <c r="F186" i="25"/>
  <c r="G187" i="25"/>
  <c r="F188" i="25"/>
  <c r="H189" i="25"/>
  <c r="I189" i="25" s="1"/>
  <c r="F56" i="25"/>
  <c r="F113" i="25"/>
  <c r="F114" i="25"/>
  <c r="H115" i="25"/>
  <c r="I115" i="25" s="1"/>
  <c r="H116" i="25"/>
  <c r="I116" i="25" s="1"/>
  <c r="F117" i="25"/>
  <c r="G118" i="25"/>
  <c r="G119" i="25"/>
  <c r="F120" i="25"/>
  <c r="F121" i="25"/>
  <c r="H156" i="25"/>
  <c r="I156" i="25" s="1"/>
  <c r="F157" i="25"/>
  <c r="G158" i="25"/>
  <c r="H159" i="25"/>
  <c r="I159" i="25" s="1"/>
  <c r="F160" i="25"/>
  <c r="G161" i="25"/>
  <c r="H162" i="25"/>
  <c r="I162" i="25" s="1"/>
  <c r="F163" i="25"/>
  <c r="F164" i="25"/>
  <c r="F165" i="25"/>
  <c r="H103" i="25"/>
  <c r="I103" i="25" s="1"/>
  <c r="F140" i="25"/>
  <c r="F141" i="25"/>
  <c r="H143" i="25"/>
  <c r="I143" i="25" s="1"/>
  <c r="F145" i="25"/>
  <c r="H147" i="25"/>
  <c r="I147" i="25" s="1"/>
  <c r="G149" i="25"/>
  <c r="F131" i="25"/>
  <c r="F102" i="25"/>
  <c r="F103" i="25"/>
  <c r="H104" i="25"/>
  <c r="I104" i="25" s="1"/>
  <c r="F105" i="25"/>
  <c r="F106" i="25"/>
  <c r="F107" i="25"/>
  <c r="G113" i="25"/>
  <c r="H122" i="25"/>
  <c r="I122" i="25" s="1"/>
  <c r="G136" i="25"/>
  <c r="G137" i="25"/>
  <c r="H138" i="25"/>
  <c r="I138" i="25" s="1"/>
  <c r="H139" i="25"/>
  <c r="I139" i="25" s="1"/>
  <c r="G140" i="25"/>
  <c r="F142" i="25"/>
  <c r="F143" i="25"/>
  <c r="F144" i="25"/>
  <c r="G146" i="25"/>
  <c r="F147" i="25"/>
  <c r="H148" i="25"/>
  <c r="I148" i="25" s="1"/>
  <c r="G156" i="25"/>
  <c r="G166" i="25"/>
  <c r="F190" i="25"/>
  <c r="H154" i="25"/>
  <c r="I154" i="25" s="1"/>
  <c r="F52" i="25"/>
  <c r="H132" i="25"/>
  <c r="I132" i="25" s="1"/>
  <c r="G133" i="25"/>
  <c r="F134" i="25"/>
  <c r="F135" i="25"/>
  <c r="EI247" i="24"/>
  <c r="EJ247" i="24"/>
  <c r="EH247" i="24"/>
  <c r="EG247" i="24"/>
  <c r="EO247" i="24"/>
  <c r="ES173" i="24"/>
  <c r="EV173" i="24"/>
  <c r="ET173" i="24"/>
  <c r="FA173" i="24"/>
  <c r="EV24" i="24"/>
  <c r="ES24" i="24"/>
  <c r="FA24" i="24"/>
  <c r="EJ12" i="24"/>
  <c r="EI12" i="24"/>
  <c r="EO12" i="24"/>
  <c r="EG12" i="24"/>
  <c r="EH12" i="24"/>
  <c r="EO230" i="24"/>
  <c r="EH230" i="24"/>
  <c r="EJ230" i="24"/>
  <c r="EG230" i="24"/>
  <c r="EI230" i="24"/>
  <c r="EO201" i="24"/>
  <c r="EH201" i="24"/>
  <c r="EI201" i="24"/>
  <c r="EJ201" i="24"/>
  <c r="EG146" i="24"/>
  <c r="EO146" i="24"/>
  <c r="EH146" i="24"/>
  <c r="EH171" i="24"/>
  <c r="EJ171" i="24"/>
  <c r="EO171" i="24"/>
  <c r="EI171" i="24"/>
  <c r="ES170" i="24"/>
  <c r="FA170" i="24"/>
  <c r="EV170" i="24"/>
  <c r="ET170" i="24"/>
  <c r="FA164" i="24"/>
  <c r="ET164" i="24"/>
  <c r="ES164" i="24"/>
  <c r="EO144" i="24"/>
  <c r="EG144" i="24"/>
  <c r="EJ144" i="24"/>
  <c r="EI144" i="24"/>
  <c r="EH144" i="24"/>
  <c r="FQ119" i="24"/>
  <c r="EG171" i="24"/>
  <c r="EJ143" i="24"/>
  <c r="EG143" i="24"/>
  <c r="EI143" i="24"/>
  <c r="EH143" i="24"/>
  <c r="EO143" i="24"/>
  <c r="EV142" i="24"/>
  <c r="ET142" i="24"/>
  <c r="ES142" i="24"/>
  <c r="ET150" i="24"/>
  <c r="EV150" i="24"/>
  <c r="ES150" i="24"/>
  <c r="FA150" i="24"/>
  <c r="EV146" i="24"/>
  <c r="ES146" i="24"/>
  <c r="ET146" i="24"/>
  <c r="FA146" i="24"/>
  <c r="ET167" i="24"/>
  <c r="ES167" i="24"/>
  <c r="FA167" i="24"/>
  <c r="EV167" i="24"/>
  <c r="EV34" i="24"/>
  <c r="ES34" i="24"/>
  <c r="ET34" i="24"/>
  <c r="FA34" i="24"/>
  <c r="FH11" i="24"/>
  <c r="FG11" i="24"/>
  <c r="FF11" i="24"/>
  <c r="FE11" i="24"/>
  <c r="FR13" i="24"/>
  <c r="EH43" i="24"/>
  <c r="EO43" i="24"/>
  <c r="EI43" i="24"/>
  <c r="EJ43" i="24"/>
  <c r="EG43" i="24"/>
  <c r="EH160" i="24"/>
  <c r="EG160" i="24"/>
  <c r="EO160" i="24"/>
  <c r="EI160" i="24"/>
  <c r="ET24" i="24"/>
  <c r="EV144" i="24"/>
  <c r="ES144" i="24"/>
  <c r="ET144" i="24"/>
  <c r="FA144" i="24"/>
  <c r="EU132" i="24"/>
  <c r="FA132" i="24"/>
  <c r="EV132" i="24"/>
  <c r="ES174" i="24"/>
  <c r="ET174" i="24"/>
  <c r="FA174" i="24"/>
  <c r="EV210" i="24"/>
  <c r="ET210" i="24"/>
  <c r="FA210" i="24"/>
  <c r="ES210" i="24"/>
  <c r="EI146" i="24"/>
  <c r="EO93" i="24"/>
  <c r="EJ93" i="24"/>
  <c r="EI93" i="24"/>
  <c r="EH93" i="24"/>
  <c r="EH36" i="24"/>
  <c r="EO36" i="24"/>
  <c r="EG36" i="24"/>
  <c r="EJ36" i="24"/>
  <c r="EU221" i="24"/>
  <c r="EV221" i="24"/>
  <c r="ET221" i="24"/>
  <c r="ES221" i="24"/>
  <c r="FA221" i="24"/>
  <c r="EV230" i="24"/>
  <c r="FA230" i="24"/>
  <c r="EU230" i="24"/>
  <c r="EV248" i="24"/>
  <c r="ES248" i="24"/>
  <c r="EU248" i="24"/>
  <c r="ET248" i="24"/>
  <c r="FA248" i="24"/>
  <c r="ET114" i="24"/>
  <c r="FA114" i="24"/>
  <c r="EV114" i="24"/>
  <c r="ES114" i="24"/>
  <c r="EU114" i="24"/>
  <c r="EV164" i="24"/>
  <c r="EI198" i="24"/>
  <c r="EG198" i="24"/>
  <c r="EJ198" i="24"/>
  <c r="EH198" i="24"/>
  <c r="EI263" i="24"/>
  <c r="EJ263" i="24"/>
  <c r="EG263" i="24"/>
  <c r="EH263" i="24"/>
  <c r="EV215" i="24"/>
  <c r="ES215" i="24"/>
  <c r="ET215" i="24"/>
  <c r="FA215" i="24"/>
  <c r="ET45" i="24"/>
  <c r="EV45" i="24"/>
  <c r="ES45" i="24"/>
  <c r="FY13" i="24"/>
  <c r="FY40" i="24"/>
  <c r="EG77" i="24"/>
  <c r="EH77" i="24"/>
  <c r="EO77" i="24"/>
  <c r="EO121" i="24"/>
  <c r="EJ121" i="24"/>
  <c r="EH121" i="24"/>
  <c r="EI121" i="24"/>
  <c r="EI98" i="24"/>
  <c r="EH98" i="24"/>
  <c r="EO98" i="24"/>
  <c r="EJ98" i="24"/>
  <c r="EG98" i="24"/>
  <c r="EH24" i="24"/>
  <c r="EG24" i="24"/>
  <c r="EI24" i="24"/>
  <c r="EO24" i="24"/>
  <c r="EG34" i="24"/>
  <c r="EO34" i="24"/>
  <c r="EJ34" i="24"/>
  <c r="EH34" i="24"/>
  <c r="ES87" i="24"/>
  <c r="FA87" i="24"/>
  <c r="EV87" i="24"/>
  <c r="EU87" i="24"/>
  <c r="ET87" i="24"/>
  <c r="EV261" i="24"/>
  <c r="ET261" i="24"/>
  <c r="FA261" i="24"/>
  <c r="ES261" i="24"/>
  <c r="EI77" i="24"/>
  <c r="EH91" i="24"/>
  <c r="EG91" i="24"/>
  <c r="EO91" i="24"/>
  <c r="EJ91" i="24"/>
  <c r="EI91" i="24"/>
  <c r="EG255" i="24"/>
  <c r="EI255" i="24"/>
  <c r="EH255" i="24"/>
  <c r="EO130" i="24"/>
  <c r="EJ130" i="24"/>
  <c r="EI130" i="24"/>
  <c r="EG130" i="24"/>
  <c r="EG19" i="24"/>
  <c r="EJ19" i="24"/>
  <c r="EI19" i="24"/>
  <c r="EH19" i="24"/>
  <c r="EO19" i="24"/>
  <c r="ET91" i="24"/>
  <c r="ES91" i="24"/>
  <c r="EV91" i="24"/>
  <c r="FA91" i="24"/>
  <c r="EU91" i="24"/>
  <c r="ES255" i="24"/>
  <c r="ET255" i="24"/>
  <c r="EU255" i="24"/>
  <c r="EV255" i="24"/>
  <c r="FA255" i="24"/>
  <c r="ES95" i="24"/>
  <c r="FA95" i="24"/>
  <c r="ET95" i="24"/>
  <c r="EV95" i="24"/>
  <c r="EU95" i="24"/>
  <c r="EI232" i="24"/>
  <c r="EG232" i="24"/>
  <c r="EO232" i="24"/>
  <c r="EJ232" i="24"/>
  <c r="EH232" i="24"/>
  <c r="ET212" i="24"/>
  <c r="ES212" i="24"/>
  <c r="FA212" i="24"/>
  <c r="EV212" i="24"/>
  <c r="EO198" i="24"/>
  <c r="EH242" i="24"/>
  <c r="EI242" i="24"/>
  <c r="EJ242" i="24"/>
  <c r="EG242" i="24"/>
  <c r="EH284" i="24"/>
  <c r="EI284" i="24"/>
  <c r="EO284" i="24"/>
  <c r="EG284" i="24"/>
  <c r="EJ284" i="24"/>
  <c r="EO78" i="24"/>
  <c r="EI257" i="24"/>
  <c r="EJ102" i="24"/>
  <c r="EJ92" i="24"/>
  <c r="EO162" i="24"/>
  <c r="ES253" i="24"/>
  <c r="EO233" i="24"/>
  <c r="EJ276" i="24"/>
  <c r="EG221" i="24"/>
  <c r="EH282" i="24"/>
  <c r="EJ190" i="24"/>
  <c r="EG92" i="24"/>
  <c r="EG108" i="24"/>
  <c r="EJ13" i="24"/>
  <c r="EH65" i="24"/>
  <c r="EG113" i="24"/>
  <c r="EI97" i="24"/>
  <c r="EH276" i="24"/>
  <c r="EI119" i="24"/>
  <c r="EI259" i="24"/>
  <c r="EO92" i="24"/>
  <c r="EI233" i="24"/>
  <c r="EJ64" i="24"/>
  <c r="EI276" i="24"/>
  <c r="EJ221" i="24"/>
  <c r="EH238" i="24"/>
  <c r="EO190" i="24"/>
  <c r="EJ88" i="24"/>
  <c r="EG89" i="24"/>
  <c r="EI113" i="24"/>
  <c r="EI16" i="24"/>
  <c r="EH246" i="24"/>
  <c r="EG114" i="24"/>
  <c r="FA17" i="24"/>
  <c r="ES15" i="24"/>
  <c r="ES124" i="24"/>
  <c r="ET118" i="24"/>
  <c r="EV228" i="24"/>
  <c r="FA15" i="24"/>
  <c r="EV88" i="24"/>
  <c r="FA274" i="24"/>
  <c r="EO126" i="24"/>
  <c r="EO221" i="24"/>
  <c r="EI117" i="24"/>
  <c r="EO124" i="24"/>
  <c r="EG119" i="24"/>
  <c r="EH16" i="24"/>
  <c r="EJ113" i="24"/>
  <c r="EH124" i="24"/>
  <c r="EH254" i="24"/>
  <c r="ET15" i="24"/>
  <c r="ET17" i="24"/>
  <c r="EU257" i="24"/>
  <c r="EV89" i="24"/>
  <c r="EV11" i="24"/>
  <c r="EU11" i="24"/>
  <c r="FQ169" i="24"/>
  <c r="FR169" i="24"/>
  <c r="FR95" i="24"/>
  <c r="FY89" i="24"/>
  <c r="FQ89" i="24"/>
  <c r="FY97" i="24"/>
  <c r="EG269" i="24"/>
  <c r="EJ135" i="24"/>
  <c r="EU185" i="24"/>
  <c r="ET256" i="24"/>
  <c r="EU280" i="24"/>
  <c r="EV124" i="24"/>
  <c r="ES98" i="24"/>
  <c r="EI126" i="24"/>
  <c r="EH127" i="24"/>
  <c r="EG90" i="24"/>
  <c r="EJ59" i="24"/>
  <c r="EG93" i="24"/>
  <c r="FA277" i="24"/>
  <c r="ES185" i="24"/>
  <c r="FA16" i="24"/>
  <c r="EU16" i="24"/>
  <c r="ES280" i="24"/>
  <c r="EU135" i="24"/>
  <c r="ET259" i="24"/>
  <c r="EU277" i="24"/>
  <c r="EH126" i="24"/>
  <c r="EJ127" i="24"/>
  <c r="FY119" i="24"/>
  <c r="EO269" i="24"/>
  <c r="EI135" i="24"/>
  <c r="EJ255" i="24"/>
  <c r="EH59" i="24"/>
  <c r="EO59" i="24"/>
  <c r="EO236" i="24"/>
  <c r="FR97" i="24"/>
  <c r="EU96" i="24"/>
  <c r="ET241" i="24"/>
  <c r="EH269" i="24"/>
  <c r="ET253" i="24"/>
  <c r="EO235" i="24"/>
  <c r="FY95" i="24"/>
  <c r="EO90" i="24"/>
  <c r="EI90" i="24"/>
  <c r="EG135" i="24"/>
  <c r="EI269" i="24"/>
  <c r="FA96" i="24"/>
  <c r="EV98" i="24"/>
  <c r="EV185" i="24"/>
  <c r="EH236" i="24"/>
  <c r="EU124" i="24"/>
  <c r="EV16" i="24"/>
  <c r="EG96" i="24"/>
  <c r="EH234" i="24"/>
  <c r="ES122" i="24"/>
  <c r="ET132" i="24"/>
  <c r="ES85" i="24"/>
  <c r="EO122" i="24"/>
  <c r="EH96" i="24"/>
  <c r="EG118" i="24"/>
  <c r="EJ118" i="24"/>
  <c r="EG254" i="24"/>
  <c r="EO234" i="24"/>
  <c r="EJ234" i="24"/>
  <c r="EU90" i="24"/>
  <c r="ET90" i="24"/>
  <c r="ET122" i="24"/>
  <c r="EI122" i="24"/>
  <c r="EO147" i="24"/>
  <c r="EH147" i="24"/>
  <c r="EG122" i="24"/>
  <c r="EH118" i="24"/>
  <c r="EG88" i="24"/>
  <c r="EJ122" i="24"/>
  <c r="EI254" i="24"/>
  <c r="EO118" i="24"/>
  <c r="EO96" i="24"/>
  <c r="EH162" i="24"/>
  <c r="ES90" i="24"/>
  <c r="ES123" i="24"/>
  <c r="ES135" i="24"/>
  <c r="EV85" i="24"/>
  <c r="ES274" i="24"/>
  <c r="EO88" i="24"/>
  <c r="EO254" i="24"/>
  <c r="EJ147" i="24"/>
  <c r="FA175" i="24"/>
  <c r="FA85" i="24"/>
  <c r="EI235" i="24"/>
  <c r="FM11" i="24"/>
  <c r="ET13" i="24"/>
  <c r="ES13" i="24"/>
  <c r="FA13" i="24"/>
  <c r="G150" i="25"/>
  <c r="G171" i="25"/>
  <c r="H98" i="25"/>
  <c r="I98" i="25" s="1"/>
  <c r="G199" i="25"/>
  <c r="H110" i="25"/>
  <c r="I110" i="25" s="1"/>
  <c r="F109" i="25"/>
  <c r="H140" i="25"/>
  <c r="I140" i="25" s="1"/>
  <c r="G197" i="25"/>
  <c r="H186" i="25"/>
  <c r="I186" i="25" s="1"/>
  <c r="G165" i="25"/>
  <c r="G196" i="25"/>
  <c r="H185" i="25"/>
  <c r="I185" i="25" s="1"/>
  <c r="G159" i="25"/>
  <c r="G143" i="25"/>
  <c r="G127" i="25"/>
  <c r="G167" i="25"/>
  <c r="H180" i="25"/>
  <c r="I180" i="25" s="1"/>
  <c r="H176" i="25"/>
  <c r="I176" i="25" s="1"/>
  <c r="G121" i="25"/>
  <c r="H188" i="25"/>
  <c r="I188" i="25" s="1"/>
  <c r="G114" i="25"/>
  <c r="H157" i="25"/>
  <c r="I157" i="25" s="1"/>
  <c r="F115" i="25"/>
  <c r="H184" i="25"/>
  <c r="I184" i="25" s="1"/>
  <c r="F137" i="25"/>
  <c r="G154" i="25"/>
  <c r="F112" i="25"/>
  <c r="H130" i="25"/>
  <c r="I130" i="25" s="1"/>
  <c r="F179" i="25"/>
  <c r="H142" i="25"/>
  <c r="I142" i="25" s="1"/>
  <c r="G195" i="25"/>
  <c r="H152" i="25"/>
  <c r="I152" i="25" s="1"/>
  <c r="G105" i="25"/>
  <c r="F187" i="25"/>
  <c r="F167" i="25"/>
  <c r="H144" i="25"/>
  <c r="I144" i="25" s="1"/>
  <c r="F193" i="25"/>
  <c r="F173" i="25"/>
  <c r="F152" i="25"/>
  <c r="F139" i="25"/>
  <c r="H118" i="25"/>
  <c r="I118" i="25" s="1"/>
  <c r="H106" i="25"/>
  <c r="I106" i="25" s="1"/>
  <c r="H163" i="25"/>
  <c r="I163" i="25" s="1"/>
  <c r="F174" i="25"/>
  <c r="F162" i="25"/>
  <c r="F155" i="25"/>
  <c r="G52" i="25"/>
  <c r="G185" i="25"/>
  <c r="F123" i="25"/>
  <c r="G184" i="25"/>
  <c r="H173" i="25"/>
  <c r="I173" i="25" s="1"/>
  <c r="G157" i="25"/>
  <c r="G141" i="25"/>
  <c r="G125" i="25"/>
  <c r="G163" i="25"/>
  <c r="F180" i="25"/>
  <c r="H113" i="25"/>
  <c r="I113" i="25" s="1"/>
  <c r="F176" i="25"/>
  <c r="F116" i="25"/>
  <c r="G110" i="25"/>
  <c r="H133" i="25"/>
  <c r="I133" i="25" s="1"/>
  <c r="H153" i="25"/>
  <c r="I153" i="25" s="1"/>
  <c r="H47" i="25"/>
  <c r="I47" i="25" s="1"/>
  <c r="G108" i="25"/>
  <c r="F118" i="25"/>
  <c r="F156" i="25"/>
  <c r="G142" i="25"/>
  <c r="F171" i="25"/>
  <c r="G186" i="25"/>
  <c r="H160" i="25"/>
  <c r="I160" i="25" s="1"/>
  <c r="G138" i="25"/>
  <c r="F195" i="25"/>
  <c r="H158" i="25"/>
  <c r="I158" i="25" s="1"/>
  <c r="G144" i="25"/>
  <c r="G190" i="25"/>
  <c r="F151" i="25"/>
  <c r="H124" i="25"/>
  <c r="I124" i="25" s="1"/>
  <c r="H146" i="25"/>
  <c r="I146" i="25" s="1"/>
  <c r="H166" i="25"/>
  <c r="I166" i="25" s="1"/>
  <c r="H121" i="25"/>
  <c r="I121" i="25" s="1"/>
  <c r="H137" i="25"/>
  <c r="I137" i="25" s="1"/>
  <c r="H52" i="25"/>
  <c r="I52" i="25" s="1"/>
  <c r="H194" i="25"/>
  <c r="I194" i="25" s="1"/>
  <c r="G122" i="25"/>
  <c r="H193" i="25"/>
  <c r="I193" i="25" s="1"/>
  <c r="G172" i="25"/>
  <c r="G155" i="25"/>
  <c r="G139" i="25"/>
  <c r="G123" i="25"/>
  <c r="G120" i="25"/>
  <c r="G106" i="25"/>
  <c r="F133" i="25"/>
  <c r="H107" i="25"/>
  <c r="I107" i="25" s="1"/>
  <c r="F153" i="25"/>
  <c r="H129" i="25"/>
  <c r="I129" i="25" s="1"/>
  <c r="F198" i="25"/>
  <c r="H150" i="25"/>
  <c r="I150" i="25" s="1"/>
  <c r="G103" i="25"/>
  <c r="G160" i="25"/>
  <c r="H187" i="25"/>
  <c r="I187" i="25" s="1"/>
  <c r="H165" i="25"/>
  <c r="I165" i="25" s="1"/>
  <c r="G132" i="25"/>
  <c r="F189" i="25"/>
  <c r="H114" i="25"/>
  <c r="I114" i="25" s="1"/>
  <c r="H105" i="25"/>
  <c r="I105" i="25" s="1"/>
  <c r="F178" i="25"/>
  <c r="H197" i="25"/>
  <c r="I197" i="25" s="1"/>
  <c r="G129" i="25"/>
  <c r="G117" i="25"/>
  <c r="F161" i="25"/>
  <c r="F191" i="25"/>
  <c r="F175" i="25"/>
  <c r="H182" i="25"/>
  <c r="I182" i="25" s="1"/>
  <c r="F119" i="25"/>
  <c r="G192" i="25"/>
  <c r="H181" i="25"/>
  <c r="I181" i="25" s="1"/>
  <c r="G116" i="25"/>
  <c r="H127" i="25"/>
  <c r="I127" i="25" s="1"/>
  <c r="H164" i="25"/>
  <c r="I164" i="25" s="1"/>
  <c r="H172" i="25"/>
  <c r="I172" i="25" s="1"/>
  <c r="H149" i="25"/>
  <c r="I149" i="25" s="1"/>
  <c r="H168" i="25"/>
  <c r="I168" i="25" s="1"/>
  <c r="H128" i="25"/>
  <c r="I128" i="25" s="1"/>
  <c r="G134" i="25"/>
  <c r="H134" i="25"/>
  <c r="I134" i="25" s="1"/>
  <c r="F181" i="25"/>
  <c r="G148" i="25"/>
  <c r="F132" i="25"/>
  <c r="F169" i="25"/>
  <c r="F136" i="25"/>
  <c r="G145" i="25"/>
  <c r="H135" i="25"/>
  <c r="I135" i="25" s="1"/>
  <c r="H120" i="25"/>
  <c r="I120" i="25" s="1"/>
  <c r="H179" i="25"/>
  <c r="I179" i="25" s="1"/>
  <c r="F128" i="25"/>
  <c r="H170" i="25"/>
  <c r="I170" i="25" s="1"/>
  <c r="H169" i="25"/>
  <c r="I169" i="25" s="1"/>
  <c r="G151" i="25"/>
  <c r="G135" i="25"/>
  <c r="G183" i="25"/>
  <c r="G115" i="25"/>
  <c r="G104" i="25"/>
  <c r="F149" i="25"/>
  <c r="H125" i="25"/>
  <c r="I125" i="25" s="1"/>
  <c r="F168" i="25"/>
  <c r="H145" i="25"/>
  <c r="I145" i="25" s="1"/>
  <c r="G47" i="25"/>
  <c r="G194" i="25"/>
  <c r="F124" i="25"/>
  <c r="H183" i="25"/>
  <c r="I183" i="25" s="1"/>
  <c r="H126" i="25"/>
  <c r="I126" i="25" s="1"/>
  <c r="G170" i="25"/>
  <c r="F148" i="25"/>
  <c r="G130" i="25"/>
  <c r="F182" i="25"/>
  <c r="F126" i="25"/>
  <c r="G200" i="25"/>
  <c r="G111" i="25"/>
  <c r="H82" i="25"/>
  <c r="I82" i="25" s="1"/>
  <c r="F82" i="25"/>
  <c r="X29" i="25"/>
  <c r="AB29" i="25"/>
  <c r="T29" i="25"/>
  <c r="W29" i="25"/>
  <c r="S29" i="25"/>
  <c r="B29" i="25"/>
  <c r="R29" i="25"/>
  <c r="N29" i="25"/>
  <c r="O29" i="25"/>
  <c r="AA3" i="25"/>
  <c r="V5" i="25"/>
  <c r="N5" i="25"/>
  <c r="T5" i="25"/>
  <c r="S5" i="25"/>
  <c r="R5" i="25"/>
  <c r="X5" i="25"/>
  <c r="AB5" i="25"/>
  <c r="O5" i="25"/>
  <c r="AC5" i="25"/>
  <c r="AC13" i="25"/>
  <c r="J21" i="25"/>
  <c r="S37" i="25"/>
  <c r="AA37" i="25"/>
  <c r="L37" i="25"/>
  <c r="P37" i="25"/>
  <c r="O37" i="25"/>
  <c r="K37" i="25"/>
  <c r="N37" i="25"/>
  <c r="V37" i="25"/>
  <c r="AC37" i="25"/>
  <c r="T8" i="25"/>
  <c r="S8" i="25"/>
  <c r="L8" i="25"/>
  <c r="AA8" i="25"/>
  <c r="AB68" i="25"/>
  <c r="L68" i="25"/>
  <c r="Q70" i="25"/>
  <c r="AC70" i="25"/>
  <c r="AA70" i="25"/>
  <c r="O70" i="25"/>
  <c r="M70" i="25"/>
  <c r="J70" i="25"/>
  <c r="Y100" i="25"/>
  <c r="Q100" i="25"/>
  <c r="P100" i="25"/>
  <c r="G98" i="25"/>
  <c r="P8" i="25"/>
  <c r="T7" i="25"/>
  <c r="P7" i="25"/>
  <c r="AB7" i="25"/>
  <c r="J9" i="25"/>
  <c r="T9" i="25"/>
  <c r="N9" i="25"/>
  <c r="Z9" i="25"/>
  <c r="K9" i="25"/>
  <c r="AC9" i="25"/>
  <c r="X9" i="25"/>
  <c r="V9" i="25"/>
  <c r="L9" i="25"/>
  <c r="S16" i="25"/>
  <c r="AA16" i="25"/>
  <c r="T16" i="25"/>
  <c r="O16" i="25"/>
  <c r="O17" i="25"/>
  <c r="O21" i="25"/>
  <c r="AC27" i="25"/>
  <c r="L27" i="25"/>
  <c r="R27" i="25"/>
  <c r="X27" i="25"/>
  <c r="M27" i="25"/>
  <c r="J29" i="25"/>
  <c r="S34" i="25"/>
  <c r="L34" i="25"/>
  <c r="K34" i="25"/>
  <c r="W34" i="25"/>
  <c r="U34" i="25"/>
  <c r="X45" i="25"/>
  <c r="B45" i="25"/>
  <c r="V45" i="25"/>
  <c r="T45" i="25"/>
  <c r="Z45" i="25"/>
  <c r="P45" i="25"/>
  <c r="AC45" i="25"/>
  <c r="J45" i="25"/>
  <c r="K45" i="25"/>
  <c r="W45" i="25"/>
  <c r="Z53" i="25"/>
  <c r="V53" i="25"/>
  <c r="T53" i="25"/>
  <c r="B53" i="25"/>
  <c r="L53" i="25"/>
  <c r="O53" i="25"/>
  <c r="W53" i="25"/>
  <c r="S53" i="25"/>
  <c r="K53" i="25"/>
  <c r="H56" i="25"/>
  <c r="I56" i="25" s="1"/>
  <c r="F98" i="25"/>
  <c r="W21" i="25"/>
  <c r="K13" i="25"/>
  <c r="L7" i="25"/>
  <c r="L5" i="25"/>
  <c r="Z8" i="25"/>
  <c r="Z17" i="25"/>
  <c r="X21" i="25"/>
  <c r="AC28" i="25"/>
  <c r="S28" i="25"/>
  <c r="T28" i="25"/>
  <c r="K29" i="25"/>
  <c r="W48" i="25"/>
  <c r="Q48" i="25"/>
  <c r="AC53" i="25"/>
  <c r="AB65" i="25"/>
  <c r="AA65" i="25"/>
  <c r="W65" i="25"/>
  <c r="S65" i="25"/>
  <c r="J65" i="25"/>
  <c r="V65" i="25"/>
  <c r="AC65" i="25"/>
  <c r="R65" i="25"/>
  <c r="T65" i="25"/>
  <c r="P65" i="25"/>
  <c r="U95" i="25"/>
  <c r="N95" i="25"/>
  <c r="R99" i="25"/>
  <c r="J99" i="25"/>
  <c r="B99" i="25"/>
  <c r="G56" i="25"/>
  <c r="F47" i="25"/>
  <c r="K8" i="25"/>
  <c r="V29" i="25"/>
  <c r="P3" i="25"/>
  <c r="L4" i="25"/>
  <c r="K4" i="25"/>
  <c r="S4" i="25"/>
  <c r="Z4" i="25"/>
  <c r="P5" i="25"/>
  <c r="L20" i="25"/>
  <c r="S20" i="25"/>
  <c r="AB20" i="25"/>
  <c r="P29" i="25"/>
  <c r="R30" i="25"/>
  <c r="AC30" i="25"/>
  <c r="AC40" i="25"/>
  <c r="S40" i="25"/>
  <c r="Q40" i="25"/>
  <c r="O40" i="25"/>
  <c r="AB40" i="25"/>
  <c r="T40" i="25"/>
  <c r="L40" i="25"/>
  <c r="X100" i="25"/>
  <c r="L29" i="25"/>
  <c r="V17" i="25"/>
  <c r="W17" i="25"/>
  <c r="X17" i="25"/>
  <c r="T17" i="25"/>
  <c r="B17" i="25"/>
  <c r="AB17" i="25"/>
  <c r="P17" i="25"/>
  <c r="AC17" i="25"/>
  <c r="K17" i="25"/>
  <c r="V21" i="25"/>
  <c r="N21" i="25"/>
  <c r="S21" i="25"/>
  <c r="T21" i="25"/>
  <c r="P21" i="25"/>
  <c r="B21" i="25"/>
  <c r="AA21" i="25"/>
  <c r="L21" i="25"/>
  <c r="AC21" i="25"/>
  <c r="X25" i="25"/>
  <c r="W25" i="25"/>
  <c r="N25" i="25"/>
  <c r="AC25" i="25"/>
  <c r="L25" i="25"/>
  <c r="T25" i="25"/>
  <c r="J25" i="25"/>
  <c r="V25" i="25"/>
  <c r="Z25" i="25"/>
  <c r="Z29" i="25"/>
  <c r="O32" i="25"/>
  <c r="Y32" i="25"/>
  <c r="T32" i="25"/>
  <c r="T75" i="25"/>
  <c r="Q75" i="25"/>
  <c r="O90" i="25"/>
  <c r="J90" i="25"/>
  <c r="AC90" i="25"/>
  <c r="W90" i="25"/>
  <c r="N90" i="25"/>
  <c r="AC29" i="25"/>
  <c r="P10" i="25"/>
  <c r="W10" i="25"/>
  <c r="AA10" i="25"/>
  <c r="V10" i="25"/>
  <c r="V13" i="25"/>
  <c r="R13" i="25"/>
  <c r="AA13" i="25"/>
  <c r="W13" i="25"/>
  <c r="S13" i="25"/>
  <c r="B13" i="25"/>
  <c r="AB13" i="25"/>
  <c r="X13" i="25"/>
  <c r="Z13" i="25"/>
  <c r="N18" i="25"/>
  <c r="R18" i="25"/>
  <c r="U18" i="25"/>
  <c r="Q18" i="25"/>
  <c r="AB18" i="25"/>
  <c r="AA18" i="25"/>
  <c r="M18" i="25"/>
  <c r="AA29" i="25"/>
  <c r="X37" i="25"/>
  <c r="P55" i="25"/>
  <c r="R73" i="25"/>
  <c r="O78" i="25"/>
  <c r="V79" i="25"/>
  <c r="AB80" i="25"/>
  <c r="L85" i="25"/>
  <c r="AA85" i="25"/>
  <c r="X97" i="25"/>
  <c r="W78" i="25"/>
  <c r="B55" i="25"/>
  <c r="Z78" i="25"/>
  <c r="B73" i="25"/>
  <c r="AA73" i="25"/>
  <c r="S57" i="25"/>
  <c r="AB57" i="25"/>
  <c r="AB55" i="25"/>
  <c r="M79" i="25"/>
  <c r="AA60" i="25"/>
  <c r="X23" i="25"/>
  <c r="J69" i="25"/>
  <c r="V69" i="25"/>
  <c r="S62" i="25"/>
  <c r="V39" i="25"/>
  <c r="M24" i="25"/>
  <c r="K33" i="25"/>
  <c r="Z33" i="25"/>
  <c r="W41" i="25"/>
  <c r="AC55" i="25"/>
  <c r="AB73" i="25"/>
  <c r="AC78" i="25"/>
  <c r="AC79" i="25"/>
  <c r="AC80" i="25"/>
  <c r="AC85" i="25"/>
  <c r="O85" i="25"/>
  <c r="AB85" i="25"/>
  <c r="K86" i="25"/>
  <c r="AB88" i="25"/>
  <c r="AB97" i="25"/>
  <c r="B78" i="25"/>
  <c r="U78" i="25"/>
  <c r="O73" i="25"/>
  <c r="P57" i="25"/>
  <c r="V55" i="25"/>
  <c r="J79" i="25"/>
  <c r="N74" i="25"/>
  <c r="AB19" i="25"/>
  <c r="N69" i="25"/>
  <c r="L69" i="25"/>
  <c r="X19" i="25"/>
  <c r="L12" i="25"/>
  <c r="AC24" i="25"/>
  <c r="AC33" i="25"/>
  <c r="O33" i="25"/>
  <c r="AB33" i="25"/>
  <c r="AB41" i="25"/>
  <c r="R85" i="25"/>
  <c r="AC86" i="25"/>
  <c r="R86" i="25"/>
  <c r="L97" i="25"/>
  <c r="X69" i="25"/>
  <c r="R69" i="25"/>
  <c r="Q55" i="25"/>
  <c r="S73" i="25"/>
  <c r="T85" i="25"/>
  <c r="B86" i="25"/>
  <c r="S86" i="25"/>
  <c r="O97" i="25"/>
  <c r="L101" i="25"/>
  <c r="J57" i="25"/>
  <c r="M60" i="25"/>
  <c r="L24" i="25"/>
  <c r="O69" i="25"/>
  <c r="AC20" i="25"/>
  <c r="Z20" i="25"/>
  <c r="X20" i="25"/>
  <c r="V20" i="25"/>
  <c r="M20" i="25"/>
  <c r="AA20" i="25"/>
  <c r="P20" i="25"/>
  <c r="W20" i="25"/>
  <c r="H36" i="25" l="1"/>
  <c r="I36" i="25" s="1"/>
  <c r="F50" i="25"/>
  <c r="F63" i="25"/>
  <c r="H93" i="25"/>
  <c r="I93" i="25" s="1"/>
  <c r="G22" i="25"/>
  <c r="G93" i="25"/>
  <c r="F54" i="25"/>
  <c r="G46" i="25"/>
  <c r="G67" i="25"/>
  <c r="F66" i="25"/>
  <c r="G59" i="25"/>
  <c r="F15" i="25"/>
  <c r="F46" i="25"/>
  <c r="G87" i="25"/>
  <c r="G76" i="25"/>
  <c r="G83" i="25"/>
  <c r="F71" i="25"/>
  <c r="F72" i="25"/>
  <c r="G61" i="25"/>
  <c r="H67" i="25"/>
  <c r="I67" i="25" s="1"/>
  <c r="G89" i="25"/>
  <c r="G26" i="25"/>
  <c r="F26" i="25"/>
  <c r="H31" i="25"/>
  <c r="I31" i="25" s="1"/>
  <c r="F84" i="25"/>
  <c r="H58" i="25"/>
  <c r="I58" i="25" s="1"/>
  <c r="F83" i="25"/>
  <c r="H15" i="25"/>
  <c r="I15" i="25" s="1"/>
  <c r="H59" i="25"/>
  <c r="I59" i="25" s="1"/>
  <c r="H76" i="25"/>
  <c r="I76" i="25" s="1"/>
  <c r="H81" i="25"/>
  <c r="I81" i="25" s="1"/>
  <c r="F87" i="25"/>
  <c r="F96" i="25"/>
  <c r="H54" i="25"/>
  <c r="I54" i="25" s="1"/>
  <c r="H14" i="25"/>
  <c r="I14" i="25" s="1"/>
  <c r="H91" i="25"/>
  <c r="I91" i="25" s="1"/>
  <c r="G6" i="25"/>
  <c r="G66" i="25"/>
  <c r="G43" i="25"/>
  <c r="G14" i="25"/>
  <c r="F91" i="25"/>
  <c r="H44" i="25"/>
  <c r="I44" i="25" s="1"/>
  <c r="F6" i="25"/>
  <c r="G94" i="25"/>
  <c r="G51" i="25"/>
  <c r="G72" i="25"/>
  <c r="H43" i="25"/>
  <c r="I43" i="25" s="1"/>
  <c r="F64" i="25"/>
  <c r="H94" i="25"/>
  <c r="I94" i="25" s="1"/>
  <c r="G63" i="25"/>
  <c r="G96" i="25"/>
  <c r="H89" i="25"/>
  <c r="I89" i="25" s="1"/>
  <c r="F44" i="25"/>
  <c r="F11" i="25"/>
  <c r="F92" i="25"/>
  <c r="H46" i="25"/>
  <c r="I46" i="25" s="1"/>
  <c r="G36" i="25"/>
  <c r="F2" i="25"/>
  <c r="G81" i="25"/>
  <c r="F51" i="25"/>
  <c r="H42" i="25"/>
  <c r="I42" i="25" s="1"/>
  <c r="H77" i="25"/>
  <c r="I77" i="25" s="1"/>
  <c r="G49" i="25"/>
  <c r="G71" i="25"/>
  <c r="F61" i="25"/>
  <c r="H38" i="25"/>
  <c r="I38" i="25" s="1"/>
  <c r="F76" i="25"/>
  <c r="F22" i="25"/>
  <c r="F49" i="25"/>
  <c r="G35" i="25"/>
  <c r="H71" i="25"/>
  <c r="I71" i="25" s="1"/>
  <c r="G50" i="25"/>
  <c r="F94" i="25"/>
  <c r="H84" i="25"/>
  <c r="I84" i="25" s="1"/>
  <c r="G15" i="25"/>
  <c r="H61" i="25"/>
  <c r="I61" i="25" s="1"/>
  <c r="G39" i="25"/>
  <c r="F38" i="25"/>
  <c r="G91" i="25"/>
  <c r="H63" i="25"/>
  <c r="I63" i="25" s="1"/>
  <c r="G84" i="25"/>
  <c r="G31" i="25"/>
  <c r="F23" i="25"/>
  <c r="G44" i="25"/>
  <c r="H87" i="25"/>
  <c r="I87" i="25" s="1"/>
  <c r="H64" i="25"/>
  <c r="I64" i="25" s="1"/>
  <c r="G2" i="25"/>
  <c r="G88" i="25"/>
  <c r="F89" i="25"/>
  <c r="G38" i="25"/>
  <c r="G11" i="25"/>
  <c r="F14" i="25"/>
  <c r="H51" i="25"/>
  <c r="I51" i="25" s="1"/>
  <c r="H26" i="25"/>
  <c r="I26" i="25" s="1"/>
  <c r="H6" i="25"/>
  <c r="I6" i="25" s="1"/>
  <c r="H83" i="25"/>
  <c r="I83" i="25" s="1"/>
  <c r="F43" i="25"/>
  <c r="H49" i="25"/>
  <c r="I49" i="25" s="1"/>
  <c r="H50" i="25"/>
  <c r="I50" i="25" s="1"/>
  <c r="F42" i="25"/>
  <c r="H72" i="25"/>
  <c r="I72" i="25" s="1"/>
  <c r="H11" i="25"/>
  <c r="I11" i="25" s="1"/>
  <c r="G54" i="25"/>
  <c r="F81" i="25"/>
  <c r="F59" i="25"/>
  <c r="F77" i="25"/>
  <c r="H22" i="25"/>
  <c r="I22" i="25" s="1"/>
  <c r="F36" i="25"/>
  <c r="G77" i="25"/>
  <c r="F93" i="25"/>
  <c r="G64" i="25"/>
  <c r="H35" i="25"/>
  <c r="I35" i="25" s="1"/>
  <c r="G58" i="25"/>
  <c r="F31" i="25"/>
  <c r="H96" i="25"/>
  <c r="I96" i="25" s="1"/>
  <c r="F67" i="25"/>
  <c r="G42" i="25"/>
  <c r="F35" i="25"/>
  <c r="H2" i="25"/>
  <c r="I2" i="25" s="1"/>
  <c r="F58" i="25"/>
  <c r="H66" i="25"/>
  <c r="I66" i="25" s="1"/>
  <c r="F62" i="25"/>
  <c r="G92" i="25"/>
  <c r="H92" i="25"/>
  <c r="I92" i="25" s="1"/>
  <c r="F41" i="25"/>
  <c r="H3" i="25"/>
  <c r="I3" i="25" s="1"/>
  <c r="F95" i="25"/>
  <c r="F75" i="25"/>
  <c r="F48" i="25"/>
  <c r="F19" i="25"/>
  <c r="H73" i="25"/>
  <c r="I73" i="25" s="1"/>
  <c r="H55" i="25"/>
  <c r="I55" i="25" s="1"/>
  <c r="H16" i="25"/>
  <c r="I16" i="25" s="1"/>
  <c r="G28" i="25"/>
  <c r="F13" i="25"/>
  <c r="H100" i="25"/>
  <c r="I100" i="25" s="1"/>
  <c r="H19" i="25"/>
  <c r="I19" i="25" s="1"/>
  <c r="F73" i="25"/>
  <c r="H41" i="25"/>
  <c r="I41" i="25" s="1"/>
  <c r="G48" i="25"/>
  <c r="G3" i="25"/>
  <c r="H20" i="25"/>
  <c r="I20" i="25" s="1"/>
  <c r="F80" i="25"/>
  <c r="G55" i="25"/>
  <c r="F100" i="25"/>
  <c r="F101" i="25"/>
  <c r="G101" i="25"/>
  <c r="F69" i="25"/>
  <c r="H69" i="25"/>
  <c r="I69" i="25" s="1"/>
  <c r="G69" i="25"/>
  <c r="G25" i="25"/>
  <c r="H25" i="25"/>
  <c r="I25" i="25" s="1"/>
  <c r="F25" i="25"/>
  <c r="G17" i="25"/>
  <c r="H17" i="25"/>
  <c r="I17" i="25" s="1"/>
  <c r="F17" i="25"/>
  <c r="H23" i="25"/>
  <c r="I23" i="25" s="1"/>
  <c r="H8" i="25"/>
  <c r="I8" i="25" s="1"/>
  <c r="G8" i="25"/>
  <c r="F8" i="25"/>
  <c r="F27" i="25"/>
  <c r="G27" i="25"/>
  <c r="H27" i="25"/>
  <c r="I27" i="25" s="1"/>
  <c r="H9" i="25"/>
  <c r="I9" i="25" s="1"/>
  <c r="F9" i="25"/>
  <c r="G9" i="25"/>
  <c r="F3" i="25"/>
  <c r="H101" i="25"/>
  <c r="I101" i="25" s="1"/>
  <c r="G73" i="25"/>
  <c r="G45" i="25"/>
  <c r="H45" i="25"/>
  <c r="I45" i="25" s="1"/>
  <c r="F45" i="25"/>
  <c r="G86" i="25"/>
  <c r="F86" i="25"/>
  <c r="H86" i="25"/>
  <c r="I86" i="25" s="1"/>
  <c r="F97" i="25"/>
  <c r="H97" i="25"/>
  <c r="I97" i="25" s="1"/>
  <c r="G97" i="25"/>
  <c r="F78" i="25"/>
  <c r="G10" i="25"/>
  <c r="G99" i="25"/>
  <c r="H99" i="25"/>
  <c r="I99" i="25" s="1"/>
  <c r="F99" i="25"/>
  <c r="G5" i="25"/>
  <c r="F5" i="25"/>
  <c r="H5" i="25"/>
  <c r="I5" i="25" s="1"/>
  <c r="H34" i="25"/>
  <c r="I34" i="25" s="1"/>
  <c r="G34" i="25"/>
  <c r="F34" i="25"/>
  <c r="F55" i="25"/>
  <c r="G21" i="25"/>
  <c r="F21" i="25"/>
  <c r="H21" i="25"/>
  <c r="I21" i="25" s="1"/>
  <c r="H80" i="25"/>
  <c r="I80" i="25" s="1"/>
  <c r="H28" i="25"/>
  <c r="I28" i="25" s="1"/>
  <c r="H13" i="25"/>
  <c r="I13" i="25" s="1"/>
  <c r="G78" i="25"/>
  <c r="G79" i="25"/>
  <c r="F79" i="25"/>
  <c r="H79" i="25"/>
  <c r="I79" i="25" s="1"/>
  <c r="F12" i="25"/>
  <c r="H12" i="25"/>
  <c r="I12" i="25" s="1"/>
  <c r="G12" i="25"/>
  <c r="H39" i="25"/>
  <c r="I39" i="25" s="1"/>
  <c r="H48" i="25"/>
  <c r="I48" i="25" s="1"/>
  <c r="F65" i="25"/>
  <c r="H65" i="25"/>
  <c r="I65" i="25" s="1"/>
  <c r="G65" i="25"/>
  <c r="H7" i="25"/>
  <c r="I7" i="25" s="1"/>
  <c r="G7" i="25"/>
  <c r="F7" i="25"/>
  <c r="G75" i="25"/>
  <c r="H62" i="25"/>
  <c r="I62" i="25" s="1"/>
  <c r="G62" i="25"/>
  <c r="G19" i="25"/>
  <c r="G13" i="25"/>
  <c r="G80" i="25"/>
  <c r="F70" i="25"/>
  <c r="H70" i="25"/>
  <c r="I70" i="25" s="1"/>
  <c r="G70" i="25"/>
  <c r="F33" i="25"/>
  <c r="H33" i="25"/>
  <c r="I33" i="25" s="1"/>
  <c r="G33" i="25"/>
  <c r="G37" i="25"/>
  <c r="F37" i="25"/>
  <c r="H37" i="25"/>
  <c r="I37" i="25" s="1"/>
  <c r="F10" i="25"/>
  <c r="F39" i="25"/>
  <c r="F88" i="25"/>
  <c r="F32" i="25"/>
  <c r="G32" i="25"/>
  <c r="H32" i="25"/>
  <c r="I32" i="25" s="1"/>
  <c r="G40" i="25"/>
  <c r="F40" i="25"/>
  <c r="H40" i="25"/>
  <c r="I40" i="25" s="1"/>
  <c r="G30" i="25"/>
  <c r="F30" i="25"/>
  <c r="H30" i="25"/>
  <c r="I30" i="25" s="1"/>
  <c r="F4" i="25"/>
  <c r="H4" i="25"/>
  <c r="I4" i="25" s="1"/>
  <c r="G4" i="25"/>
  <c r="G53" i="25"/>
  <c r="H53" i="25"/>
  <c r="I53" i="25" s="1"/>
  <c r="F53" i="25"/>
  <c r="F29" i="25"/>
  <c r="H29" i="25"/>
  <c r="I29" i="25" s="1"/>
  <c r="G29" i="25"/>
  <c r="G16" i="25"/>
  <c r="F16" i="25"/>
  <c r="G23" i="25"/>
  <c r="F28" i="25"/>
  <c r="G41" i="25"/>
  <c r="G95" i="25"/>
  <c r="H74" i="25"/>
  <c r="I74" i="25" s="1"/>
  <c r="G74" i="25"/>
  <c r="F74" i="25"/>
  <c r="F24" i="25"/>
  <c r="H24" i="25"/>
  <c r="I24" i="25" s="1"/>
  <c r="G24" i="25"/>
  <c r="H95" i="25"/>
  <c r="I95" i="25" s="1"/>
  <c r="F68" i="25"/>
  <c r="G68" i="25"/>
  <c r="H68" i="25"/>
  <c r="I68" i="25" s="1"/>
  <c r="H88" i="25"/>
  <c r="I88" i="25" s="1"/>
  <c r="H75" i="25"/>
  <c r="I75" i="25" s="1"/>
  <c r="G100" i="25"/>
  <c r="F57" i="25"/>
  <c r="G57" i="25"/>
  <c r="H57" i="25"/>
  <c r="I57" i="25" s="1"/>
  <c r="G20" i="25"/>
  <c r="H60" i="25"/>
  <c r="I60" i="25" s="1"/>
  <c r="G60" i="25"/>
  <c r="F60" i="25"/>
  <c r="H85" i="25"/>
  <c r="I85" i="25" s="1"/>
  <c r="F85" i="25"/>
  <c r="G85" i="25"/>
  <c r="H18" i="25"/>
  <c r="I18" i="25" s="1"/>
  <c r="G18" i="25"/>
  <c r="F18" i="25"/>
  <c r="F90" i="25"/>
  <c r="G90" i="25"/>
  <c r="H90" i="25"/>
  <c r="I90" i="25" s="1"/>
  <c r="H78" i="25"/>
  <c r="I78" i="25" s="1"/>
  <c r="H10" i="25"/>
  <c r="I10" i="25" s="1"/>
  <c r="F20" i="25"/>
</calcChain>
</file>

<file path=xl/sharedStrings.xml><?xml version="1.0" encoding="utf-8"?>
<sst xmlns="http://schemas.openxmlformats.org/spreadsheetml/2006/main" count="15375" uniqueCount="1407">
  <si>
    <t>info_weblinks</t>
  </si>
  <si>
    <t>info_party</t>
  </si>
  <si>
    <t>info_cites</t>
  </si>
  <si>
    <t>Government Name</t>
  </si>
  <si>
    <t xml:space="preserve">Governent Start Date: </t>
  </si>
  <si>
    <t>Data Point:</t>
  </si>
  <si>
    <t>Notes</t>
  </si>
  <si>
    <t>party Name</t>
  </si>
  <si>
    <t>% of seats in parliament</t>
  </si>
  <si>
    <t>% of positions in government</t>
  </si>
  <si>
    <t>Government Name:</t>
  </si>
  <si>
    <t>Notes:</t>
  </si>
  <si>
    <t>Data Point</t>
  </si>
  <si>
    <t>Government Label</t>
  </si>
  <si>
    <t>Name</t>
  </si>
  <si>
    <t>Gender</t>
  </si>
  <si>
    <t>Party</t>
  </si>
  <si>
    <t>Incoming Reason</t>
  </si>
  <si>
    <t>Outgoing Reason</t>
  </si>
  <si>
    <t>Election Start Date:</t>
  </si>
  <si>
    <t>Eleciton Stop Date:</t>
  </si>
  <si>
    <t>Total number of seats:</t>
  </si>
  <si>
    <t>Electorate:</t>
  </si>
  <si>
    <t>Total votes cast:</t>
  </si>
  <si>
    <t>Valid votes cast:</t>
  </si>
  <si>
    <t>Votes</t>
  </si>
  <si>
    <t>% of Votes</t>
  </si>
  <si>
    <t>Change since last election</t>
  </si>
  <si>
    <t>Seats</t>
  </si>
  <si>
    <t>% of Seats</t>
  </si>
  <si>
    <t>Ballot #--may not be in most countries</t>
  </si>
  <si>
    <t>Name of party (if different from column b)</t>
  </si>
  <si>
    <t>Party name</t>
  </si>
  <si>
    <t>Party Name</t>
  </si>
  <si>
    <t>#  of seats</t>
  </si>
  <si>
    <t>change in # of seats since start of term</t>
  </si>
  <si>
    <t>Type of election:</t>
  </si>
  <si>
    <t>1st round</t>
  </si>
  <si>
    <t>Candidate name</t>
  </si>
  <si>
    <t>Party endorsement</t>
  </si>
  <si>
    <t>2nd round (if none, leave columns blank)</t>
  </si>
  <si>
    <t># of Votes</t>
  </si>
  <si>
    <t>Abbreviation</t>
  </si>
  <si>
    <t>Wikipedia</t>
  </si>
  <si>
    <t>Parlgov</t>
  </si>
  <si>
    <t>EED</t>
  </si>
  <si>
    <t>IPU</t>
  </si>
  <si>
    <t>UN</t>
  </si>
  <si>
    <t>CIA</t>
  </si>
  <si>
    <t>More</t>
  </si>
  <si>
    <t>Full Name</t>
  </si>
  <si>
    <t>Parliament and government composition database </t>
  </si>
  <si>
    <t>European Election Database</t>
  </si>
  <si>
    <t>Inter-Parliamentary Union</t>
  </si>
  <si>
    <t>UNData Country Profile</t>
  </si>
  <si>
    <t>CIA World Factbook</t>
  </si>
  <si>
    <t>URL</t>
  </si>
  <si>
    <t>% of Votes_type2</t>
  </si>
  <si>
    <t>% of Votes_type3</t>
  </si>
  <si>
    <t>% of Votes_type1</t>
  </si>
  <si>
    <t>Votes as share of electorate:</t>
  </si>
  <si>
    <t>Valid votes as share of votes:</t>
  </si>
  <si>
    <t>Total participating:</t>
  </si>
  <si>
    <t>Participating as share of electorate</t>
  </si>
  <si>
    <t>Year of Journal:</t>
  </si>
  <si>
    <t>Year of Data:</t>
  </si>
  <si>
    <t>TY</t>
  </si>
  <si>
    <t>AU1</t>
  </si>
  <si>
    <t>AU2</t>
  </si>
  <si>
    <t>AU3</t>
  </si>
  <si>
    <t>AU5</t>
  </si>
  <si>
    <t>AU6</t>
  </si>
  <si>
    <t>JO</t>
  </si>
  <si>
    <t>VL</t>
  </si>
  <si>
    <t>IS</t>
  </si>
  <si>
    <t>SN</t>
  </si>
  <si>
    <t>UR</t>
  </si>
  <si>
    <t>DO</t>
  </si>
  <si>
    <t>SP</t>
  </si>
  <si>
    <t>EP</t>
  </si>
  <si>
    <t>PY</t>
  </si>
  <si>
    <t>ER</t>
  </si>
  <si>
    <t>AU4</t>
  </si>
  <si>
    <t>PB</t>
  </si>
  <si>
    <t>Please do not edit this table</t>
  </si>
  <si>
    <t>info_color</t>
  </si>
  <si>
    <t>cabinetpos</t>
  </si>
  <si>
    <t>parlvotes_lh</t>
  </si>
  <si>
    <t>parlvotes_uh</t>
  </si>
  <si>
    <t>parlseats_uh</t>
  </si>
  <si>
    <t>parlvotes_eu</t>
  </si>
  <si>
    <t>presvotes</t>
  </si>
  <si>
    <t>refvotes</t>
  </si>
  <si>
    <t>Party name (if different)</t>
  </si>
  <si>
    <t># of seats in parliament</t>
  </si>
  <si>
    <t># of positions in government</t>
  </si>
  <si>
    <t># of Votes_type1</t>
  </si>
  <si>
    <t>Change in % of Votes_type1</t>
  </si>
  <si>
    <t>Seats_type1</t>
  </si>
  <si>
    <t>% of Seats_type1</t>
  </si>
  <si>
    <t>Change in % of Seats_type1</t>
  </si>
  <si>
    <t># of Votes_type2</t>
  </si>
  <si>
    <t>Change in % of Votes_type2</t>
  </si>
  <si>
    <t>Seats_type2</t>
  </si>
  <si>
    <t>% of Seats_type2</t>
  </si>
  <si>
    <t>Change in % of Seats_type2</t>
  </si>
  <si>
    <t># of Votes_type3</t>
  </si>
  <si>
    <t>Change in % of Votes_type3</t>
  </si>
  <si>
    <t>Seats_type3</t>
  </si>
  <si>
    <t>% of Seats_type3</t>
  </si>
  <si>
    <t>This is the list of ministers, including biographical information about the minister and the minister's beginning and ending dates if they are in between the start and finish of the government and reasons for starting and finishing at non-standard times.  If there is more than one minister during a particular year period, add an additional row with the same ministry information in the first column, put in "outgoing" information for the outgoing minister and all information for the "incoming" minister.  We have automatically generated personIDs for each minister based on name and year of birth.  If there are two ministers with the same name and year of birth, let us know below.</t>
  </si>
  <si>
    <t>Votes_round1</t>
  </si>
  <si>
    <t>% of Votes_round1</t>
  </si>
  <si>
    <t>Votes_round2</t>
  </si>
  <si>
    <t>% of Votes_round2</t>
  </si>
  <si>
    <t>main party color name from color tab</t>
  </si>
  <si>
    <t>second party color name from color tab</t>
  </si>
  <si>
    <t>party color code color (generated from column b (if specified) or seeded from column a (if not specified))</t>
  </si>
  <si>
    <t xml:space="preserve"> </t>
  </si>
  <si>
    <t>ministryname_english</t>
  </si>
  <si>
    <t>ministryname_lang1</t>
  </si>
  <si>
    <t>Start Date</t>
  </si>
  <si>
    <t>End date</t>
  </si>
  <si>
    <t>Year of birth</t>
  </si>
  <si>
    <t>personID</t>
  </si>
  <si>
    <t>Party Name (if different)</t>
  </si>
  <si>
    <t>TI</t>
  </si>
  <si>
    <t>partyid (Countrycode_party01)</t>
  </si>
  <si>
    <t>Party ID</t>
  </si>
  <si>
    <t>Election Stop Date:</t>
  </si>
  <si>
    <t>"Politics of " Page</t>
  </si>
  <si>
    <t>PartyID</t>
  </si>
  <si>
    <t>Change in % of Seats_type3</t>
  </si>
  <si>
    <t>Ministry ID (Leave blank)</t>
  </si>
  <si>
    <t>PresID (countrycode_lastname01)</t>
  </si>
  <si>
    <t>Party endorsement (rest in commments if more than one)</t>
  </si>
  <si>
    <t>answer (yes, no, other)</t>
  </si>
  <si>
    <t>Refid (same for all answers)</t>
  </si>
  <si>
    <t>topic (same for all answers)</t>
  </si>
  <si>
    <t>question (same for al answers)</t>
  </si>
  <si>
    <t>ministryname_lang2 (if any)</t>
  </si>
  <si>
    <t>parlseats_lh</t>
  </si>
  <si>
    <t>info_export</t>
  </si>
  <si>
    <t>Other sheets</t>
  </si>
  <si>
    <t>Notes for data users.</t>
  </si>
  <si>
    <t>This sheet contains information about political party names and abbreviations and relevant changes over time.</t>
  </si>
  <si>
    <t>This sheet contains numbers and percentages of seats in government by party (and seats in parliament held by those parties), collected at regular intervals (usually year-end).</t>
  </si>
  <si>
    <t>This sheet contains lists of ministerial-level  posts, and minister identities (including name, birth year, gender and party affiliation) along with reasons for changes in individual ministries that occur between governments.</t>
  </si>
  <si>
    <t>This sheet contains numbers and percentages for seats and votes for the lower house of parliament.  It also contains "change" figures, from the original PDY.</t>
  </si>
  <si>
    <t>This sheet contains numbers and percentages of seats for the lower house of parliament by party, collected at regular intervals (usually year-end).</t>
  </si>
  <si>
    <t>This sheet contains numbers and percentages for seats and votes for the upper house of parliament.  It also contains "change" figures, from the original PDY.</t>
  </si>
  <si>
    <t>This sheet contains numbers and percentages of seats for the upper house of parliament by party, collected at regular intervals (usually year-end).</t>
  </si>
  <si>
    <t>This sheet contains numbers and percentages for seats and votes for the European parliament.  It also contains "change" figures, from the original PDY.</t>
  </si>
  <si>
    <t>This sheet contains the number and percentages of votes for popularly-elected president for first and (where present) second rounds) with notes on party endorsements.</t>
  </si>
  <si>
    <t>This sheet contains the number and percentage of votes for each voting option in country-wide referendums.</t>
  </si>
  <si>
    <t>This sheet contains information specific to Wiley Blackwell file handling and can be used for generating citations for particular years.</t>
  </si>
  <si>
    <t>This sheet contains URLs of country-specific information online and information about the contents of this datafile used in the PDYi.</t>
  </si>
  <si>
    <t>This sheet contains a list of usable party colors.</t>
  </si>
  <si>
    <t>This sheet contains the most recent electorate size and outputs that PDYi uses to generate citations.</t>
  </si>
  <si>
    <t>Sheets with dark green tabs are unique to particular countries.  Many countries have no such sheets.</t>
  </si>
  <si>
    <t>Collected for the full period.</t>
  </si>
  <si>
    <t>Additional sheet with supporting data.</t>
  </si>
  <si>
    <t>Notes for editors/country authors</t>
  </si>
  <si>
    <t>The party unique IDs in column A are used for all other sheets.  To add a party in any of the other blue areas for other tabs, you must add it in this tab.  In the case of party name change, move former party name to rightmost unfilled columns identified as partyname(1-6) and put most new partyname and abbreviation in  colums G-H and K-L.  (Columns E and F will recalculate automatically.  Do not change partyID in Column A)</t>
  </si>
  <si>
    <t>This data is collected only for a small number of the countries in the PDY.</t>
  </si>
  <si>
    <t>Where possible be sure to include the full referendum question in both English and original language(s).</t>
  </si>
  <si>
    <t>Please do not edit this table.</t>
  </si>
  <si>
    <t>Please do not edit this table, but if a new party uses a specific color not on the list, please contact the PDY editors so that it may be added.</t>
  </si>
  <si>
    <t>Country authors may create new tabs for specific relevant data.  Before doing so, please contact the PDY editors.</t>
  </si>
  <si>
    <t>partyname_now_english</t>
  </si>
  <si>
    <t>partyname_all_aggregate</t>
  </si>
  <si>
    <t>&lt;empty&gt;</t>
  </si>
  <si>
    <t>partyname_now_acronym</t>
  </si>
  <si>
    <t>partynamenow_lang1</t>
  </si>
  <si>
    <t>partynamenow_lang2</t>
  </si>
  <si>
    <t>partyname1st_english</t>
  </si>
  <si>
    <t>partyname1st_acronmym</t>
  </si>
  <si>
    <t>partyname1st_lang1</t>
  </si>
  <si>
    <t>partyname1st_lang2</t>
  </si>
  <si>
    <t>partyname1st_dateend</t>
  </si>
  <si>
    <t>partyname1st_dateendtext</t>
  </si>
  <si>
    <t>partyname2nd_english</t>
  </si>
  <si>
    <t>partyname2nd_acronmym</t>
  </si>
  <si>
    <t>partyname2nd_lang1</t>
  </si>
  <si>
    <t>partyname2nd_lang2</t>
  </si>
  <si>
    <t>partyname2nd_dateend</t>
  </si>
  <si>
    <t>partyname2nd_dateendtext</t>
  </si>
  <si>
    <t>partyname3rd_english</t>
  </si>
  <si>
    <t>partyname3rd_acronmym</t>
  </si>
  <si>
    <t>partyname3rd_lang1</t>
  </si>
  <si>
    <t>partyname3rd_lang2</t>
  </si>
  <si>
    <t>partyname3rd_dateend</t>
  </si>
  <si>
    <t>partyname3rd_dateendtext</t>
  </si>
  <si>
    <t>partyname4th_english</t>
  </si>
  <si>
    <t>partyname4th_acronmym</t>
  </si>
  <si>
    <t>partyname4th_lang1</t>
  </si>
  <si>
    <t>partyname4th_lang2</t>
  </si>
  <si>
    <t>partyname4th_dateend</t>
  </si>
  <si>
    <t>partyname4th_dateendtext</t>
  </si>
  <si>
    <t>partyname5th_english</t>
  </si>
  <si>
    <t>partyname5th_acronmym</t>
  </si>
  <si>
    <t>partyname5th_lang1</t>
  </si>
  <si>
    <t>partyname5th_lang2</t>
  </si>
  <si>
    <t>partyname5th_dateend</t>
  </si>
  <si>
    <t>partyname5th_dateendtext</t>
  </si>
  <si>
    <t>partyname6th_english</t>
  </si>
  <si>
    <t>partyname6th_acronmym</t>
  </si>
  <si>
    <t>partyname6th_lang1</t>
  </si>
  <si>
    <t>partyname6th_lang2</t>
  </si>
  <si>
    <t>partyname6th_dateend</t>
  </si>
  <si>
    <t>partyname6th_dateendtext</t>
  </si>
  <si>
    <t>input line 1</t>
  </si>
  <si>
    <t>Endnote output for clipboard</t>
  </si>
  <si>
    <t>Bibtex output for clipboard</t>
  </si>
  <si>
    <t>Author1 diacriticals for bibtex</t>
  </si>
  <si>
    <t>Author2 diacriticals for bibtex</t>
  </si>
  <si>
    <t>Author3 diacriticals for bibtex</t>
  </si>
  <si>
    <t>Author4 diacriticals for bibtex</t>
  </si>
  <si>
    <t>Endnote output for text file</t>
  </si>
  <si>
    <t>Bibtex output for text file</t>
  </si>
  <si>
    <t>Value</t>
  </si>
  <si>
    <t>Electorate</t>
  </si>
  <si>
    <t>Endnote Output</t>
  </si>
  <si>
    <t>Bibtex Output</t>
  </si>
  <si>
    <t>This country has no additional sheets</t>
  </si>
  <si>
    <t>Blue</t>
  </si>
  <si>
    <t>#2F44FC</t>
  </si>
  <si>
    <t>Blue (dark)</t>
  </si>
  <si>
    <t>#003B94</t>
  </si>
  <si>
    <t>Blue (light)</t>
  </si>
  <si>
    <t>#50A5FA</t>
  </si>
  <si>
    <t>Blue (medium)</t>
  </si>
  <si>
    <t>#656BCF</t>
  </si>
  <si>
    <t>Brown</t>
  </si>
  <si>
    <t>#8A4816</t>
  </si>
  <si>
    <t>Gray</t>
  </si>
  <si>
    <t>#878787</t>
  </si>
  <si>
    <t>Gray (dark)</t>
  </si>
  <si>
    <t>#404040</t>
  </si>
  <si>
    <t>Gray (light)</t>
  </si>
  <si>
    <t>#D1D1D1</t>
  </si>
  <si>
    <t>Green</t>
  </si>
  <si>
    <t>#057D05</t>
  </si>
  <si>
    <t>Green (dark)</t>
  </si>
  <si>
    <t>#004D09</t>
  </si>
  <si>
    <t>Green (light)</t>
  </si>
  <si>
    <t>#85F536</t>
  </si>
  <si>
    <t>Green (medium)</t>
  </si>
  <si>
    <t>#57CF73</t>
  </si>
  <si>
    <t>Grey</t>
  </si>
  <si>
    <t>Grey (dark)</t>
  </si>
  <si>
    <t>Grey (light)</t>
  </si>
  <si>
    <t>Magenta</t>
  </si>
  <si>
    <t>#E6209A</t>
  </si>
  <si>
    <t>Mulberry</t>
  </si>
  <si>
    <t>#880044</t>
  </si>
  <si>
    <t>Olive</t>
  </si>
  <si>
    <t>#636E37</t>
  </si>
  <si>
    <t>Orange</t>
  </si>
  <si>
    <t>#FF6F00</t>
  </si>
  <si>
    <t>Orange (dark)</t>
  </si>
  <si>
    <t>#E64900</t>
  </si>
  <si>
    <t>Orange (light)</t>
  </si>
  <si>
    <t>#FFA200</t>
  </si>
  <si>
    <t>Pink</t>
  </si>
  <si>
    <t>#FD67DF</t>
  </si>
  <si>
    <t>Purple</t>
  </si>
  <si>
    <t>Purple (dark)</t>
  </si>
  <si>
    <t>Purple (light)</t>
  </si>
  <si>
    <t>Red</t>
  </si>
  <si>
    <t>#FF0000</t>
  </si>
  <si>
    <t>Red (dark)</t>
  </si>
  <si>
    <t>#910000</t>
  </si>
  <si>
    <t>Red (light)</t>
  </si>
  <si>
    <t>#FC5B5B</t>
  </si>
  <si>
    <t>Tan</t>
  </si>
  <si>
    <t>#EBC97F</t>
  </si>
  <si>
    <t>Teal</t>
  </si>
  <si>
    <t>#008B8B</t>
  </si>
  <si>
    <t>Turquoise</t>
  </si>
  <si>
    <t>#40DDE0</t>
  </si>
  <si>
    <t>Yellow</t>
  </si>
  <si>
    <t>#FFCC00</t>
  </si>
  <si>
    <t>Yellow (dark)</t>
  </si>
  <si>
    <t>#EDAE00</t>
  </si>
  <si>
    <t>Yellow (light)</t>
  </si>
  <si>
    <t>#FFF700</t>
  </si>
  <si>
    <t>#B041BA</t>
  </si>
  <si>
    <t>#7A017A</t>
  </si>
  <si>
    <t>#BC71DE</t>
  </si>
  <si>
    <t>Red (medium)</t>
  </si>
  <si>
    <t>#D66D6D</t>
  </si>
  <si>
    <t/>
  </si>
  <si>
    <t>au_lab01</t>
  </si>
  <si>
    <t>au_lib01</t>
  </si>
  <si>
    <t>au_ln01</t>
  </si>
  <si>
    <t>au_on01</t>
  </si>
  <si>
    <t>au_dem01</t>
  </si>
  <si>
    <t>au_gr01</t>
  </si>
  <si>
    <t>au_ff01</t>
  </si>
  <si>
    <t>au_other01</t>
  </si>
  <si>
    <t>Labor Party</t>
  </si>
  <si>
    <t xml:space="preserve">Liberal Party </t>
  </si>
  <si>
    <t>One Nation</t>
  </si>
  <si>
    <t>Democrat</t>
  </si>
  <si>
    <t>Family First</t>
  </si>
  <si>
    <t>Other</t>
  </si>
  <si>
    <t>ON</t>
  </si>
  <si>
    <t>FF</t>
  </si>
  <si>
    <t>National Party</t>
  </si>
  <si>
    <t>Liberal-National</t>
  </si>
  <si>
    <t>Hawke IV</t>
  </si>
  <si>
    <t>Keating I</t>
  </si>
  <si>
    <t>Keating II</t>
  </si>
  <si>
    <t>Howard I</t>
  </si>
  <si>
    <t>Howard II</t>
  </si>
  <si>
    <t>Howard III</t>
  </si>
  <si>
    <t>Howard IV</t>
  </si>
  <si>
    <t>Rudd I</t>
  </si>
  <si>
    <t>au_nat01</t>
  </si>
  <si>
    <t>4,217 ,765</t>
  </si>
  <si>
    <t>83</t>
  </si>
  <si>
    <t>55</t>
  </si>
  <si>
    <t>10</t>
  </si>
  <si>
    <t>2</t>
  </si>
  <si>
    <t>Seats filled 1993 election: 40</t>
  </si>
  <si>
    <t>Seats filled 1996 election: 40</t>
  </si>
  <si>
    <t>Seats filled 1998 election: 40</t>
  </si>
  <si>
    <t>Seats filled 2001 election: 40</t>
  </si>
  <si>
    <t>Seats filled 2004 election: 40</t>
  </si>
  <si>
    <t>n.c</t>
  </si>
  <si>
    <t>32</t>
  </si>
  <si>
    <t>37</t>
  </si>
  <si>
    <t>5</t>
  </si>
  <si>
    <t>1</t>
  </si>
  <si>
    <t>5,101,200</t>
  </si>
  <si>
    <t>5,055,095</t>
  </si>
  <si>
    <t>162,975</t>
  </si>
  <si>
    <t>1,144,751</t>
  </si>
  <si>
    <t>204,788</t>
  </si>
  <si>
    <t>987,996</t>
  </si>
  <si>
    <t>http://en.wikipedia.org/wiki/Politics_of_Australia</t>
  </si>
  <si>
    <t>http://parlgov.org/stable/data/aus.html</t>
  </si>
  <si>
    <t>http://www.nsd.uib.no/european_election_database/country/australia</t>
  </si>
  <si>
    <t>http://www.ipu.org/parline-e/reports/2017_A.htm</t>
  </si>
  <si>
    <t>http://data.un.org/CountryProfile.aspx?crname=Australia</t>
  </si>
  <si>
    <t>https://www.cia.gov/library/publications/the-world-factbook/geos/as.html</t>
  </si>
  <si>
    <t>TY  - JOUR</t>
  </si>
  <si>
    <t>AU  - Mackerras, Malcolm</t>
  </si>
  <si>
    <t>AU  - MACKERRAS, MALCOLM</t>
  </si>
  <si>
    <t>AU  - MACERRAS, MALCOLM</t>
  </si>
  <si>
    <t>AU  - McAllister, Ian</t>
  </si>
  <si>
    <t>AU  - MCALLISTER, IAN</t>
  </si>
  <si>
    <t>AU  - Mcallister, Ian</t>
  </si>
  <si>
    <t>AU  - McALLISTER, IAN</t>
  </si>
  <si>
    <t>AU  - Cotton, James</t>
  </si>
  <si>
    <t>TI  - AUSTRALIA</t>
  </si>
  <si>
    <t>TI  - Australia</t>
  </si>
  <si>
    <t>JO  - European Journal of Political Research</t>
  </si>
  <si>
    <t>JO  - European Journal of Political Research Political Data Yearbook</t>
  </si>
  <si>
    <t>VL  - 22</t>
  </si>
  <si>
    <t>VL  - 24</t>
  </si>
  <si>
    <t>VL  - 26</t>
  </si>
  <si>
    <t>VL  - 28</t>
  </si>
  <si>
    <t>VL  - 30</t>
  </si>
  <si>
    <t>VL  - 32</t>
  </si>
  <si>
    <t>VL  - 34</t>
  </si>
  <si>
    <t>VL  - 36</t>
  </si>
  <si>
    <t>VL  - 38</t>
  </si>
  <si>
    <t>VL  - 40</t>
  </si>
  <si>
    <t>VL  - 41</t>
  </si>
  <si>
    <t>VL  - 42</t>
  </si>
  <si>
    <t>VL  - 43</t>
  </si>
  <si>
    <t>VL  - 44</t>
  </si>
  <si>
    <t>VL  - 45</t>
  </si>
  <si>
    <t>VL  - 46</t>
  </si>
  <si>
    <t>VL  - 47</t>
  </si>
  <si>
    <t>VL  - 48</t>
  </si>
  <si>
    <t>VL  - 49</t>
  </si>
  <si>
    <t>VL  - 50</t>
  </si>
  <si>
    <t>VL  - 51</t>
  </si>
  <si>
    <t>IS  - 4</t>
  </si>
  <si>
    <t>IS  - 3-4</t>
  </si>
  <si>
    <t>IS  - 7-8</t>
  </si>
  <si>
    <t>IS  - 1</t>
  </si>
  <si>
    <t>PB  - Blackwell Publishing Ltd</t>
  </si>
  <si>
    <t>PB  - Blackwell Publishing Ltd.</t>
  </si>
  <si>
    <t>SN  - 1475-6765</t>
  </si>
  <si>
    <t>SN  - 2047-8852</t>
  </si>
  <si>
    <t>UR  - http://dx.doi.org/10.1111/j.1475-6765.1992.tb00318.x</t>
  </si>
  <si>
    <t>UR  - http://dx.doi.org/10.1111/j.1475-6765.1993.tb00386.x</t>
  </si>
  <si>
    <t>UR  - http://dx.doi.org/10.1111/j.1475-6765.1994.tb00442.x</t>
  </si>
  <si>
    <t>UR  - http://dx.doi.org/10.1111/j.1475-6765.1995.tb00491.x</t>
  </si>
  <si>
    <t>UR  - http://dx.doi.org/10.1111/j.1475-6765.1996.tb00678.x</t>
  </si>
  <si>
    <t>UR  - http://dx.doi.org/10.1111/1475-6765.00345</t>
  </si>
  <si>
    <t>UR  - http://dx.doi.org/10.1111/1475-6765.00345-i3</t>
  </si>
  <si>
    <t>UR  - http://dx.doi.org/10.1111/j.1475-6765.1999.tb00708.x</t>
  </si>
  <si>
    <t>UR  - http://dx.doi.org/10.1111/j.1475-6765.2000.tb01137.x</t>
  </si>
  <si>
    <t>UR  - http://dx.doi.org/10.1111/1475-6765.00039</t>
  </si>
  <si>
    <t>UR  - http://dx.doi.org/10.1111/1475-6765.00596-i1</t>
  </si>
  <si>
    <t>UR  - http://dx.doi.org/10.1111/j.0304-4130.2003.00110.x</t>
  </si>
  <si>
    <t>UR  - http://dx.doi.org/10.1111/j.1475-6765.2004.00182.x</t>
  </si>
  <si>
    <t>UR  - http://dx.doi.org/10.1111/j.1475-6765.2005.00254.x</t>
  </si>
  <si>
    <t>UR  - http://dx.doi.org/10.1111/j.1475-6765.2006.00654.x</t>
  </si>
  <si>
    <t>UR  - http://dx.doi.org/10.1111/j.1475-6765.2007.00729.x</t>
  </si>
  <si>
    <t>UR  - http://dx.doi.org/10.1111/j.1475-6765.2008.00788.x</t>
  </si>
  <si>
    <t>UR  - http://dx.doi.org/10.1111/j.1475-6765.2009.01893.x</t>
  </si>
  <si>
    <t>UR  - http://dx.doi.org/10.1111/j.1475-6765.2010.01942.x</t>
  </si>
  <si>
    <t>UR  - http://dx.doi.org/10.1111/j.1475-6765.2011.02011.x</t>
  </si>
  <si>
    <t>UR  - http://dx.doi.org/10.1111/j.2047-8852.2012.00001.x</t>
  </si>
  <si>
    <t>DO  - 10.1111/j.1475-6765.1992.tb00318.x</t>
  </si>
  <si>
    <t>DO  - 10.1111/j.1475-6765.1993.tb00386.x</t>
  </si>
  <si>
    <t>DO  - 10.1111/j.1475-6765.1994.tb00442.x</t>
  </si>
  <si>
    <t>DO  - 10.1111/j.1475-6765.1995.tb00491.x</t>
  </si>
  <si>
    <t>DO  - 10.1111/j.1475-6765.1996.tb00678.x</t>
  </si>
  <si>
    <t>DO  - 10.1111/1475-6765.00345</t>
  </si>
  <si>
    <t>DO  - 10.1111/1475-6765.00345-i3</t>
  </si>
  <si>
    <t>DO  - 10.1111/j.1475-6765.1999.tb00708.x</t>
  </si>
  <si>
    <t>DO  - 10.1111/j.1475-6765.2000.tb01137.x</t>
  </si>
  <si>
    <t>DO  - 10.1111/1475-6765.00039</t>
  </si>
  <si>
    <t>DO  - 10.1111/1475-6765.00596-i1</t>
  </si>
  <si>
    <t>DO  - 10.1111/j.0304-4130.2003.00110.x</t>
  </si>
  <si>
    <t>DO  - 10.1111/j.1475-6765.2004.00182.x</t>
  </si>
  <si>
    <t>DO  - 10.1111/j.1475-6765.2005.00254.x</t>
  </si>
  <si>
    <t>DO  - 10.1111/j.1475-6765.2006.00654.x</t>
  </si>
  <si>
    <t>DO  - 10.1111/j.1475-6765.2007.00729.x</t>
  </si>
  <si>
    <t>DO  - 10.1111/j.1475-6765.2008.00788.x</t>
  </si>
  <si>
    <t>DO  - 10.1111/j.1475-6765.2009.01893.x</t>
  </si>
  <si>
    <t>DO  - 10.1111/j.1475-6765.2010.01942.x</t>
  </si>
  <si>
    <t>DO  - 10.1111/j.1475-6765.2011.02011.x</t>
  </si>
  <si>
    <t>DO  - 10.1111/j.2047-8852.2012.00001.x</t>
  </si>
  <si>
    <t>SP  - 351</t>
  </si>
  <si>
    <t>SP  - 369</t>
  </si>
  <si>
    <t>SP  - 231</t>
  </si>
  <si>
    <t>SP  - 271</t>
  </si>
  <si>
    <t>SP  - 269</t>
  </si>
  <si>
    <t>SP  - 301</t>
  </si>
  <si>
    <t>SP  - 339</t>
  </si>
  <si>
    <t>SP  - 317</t>
  </si>
  <si>
    <t>SP  - 313</t>
  </si>
  <si>
    <t>SP  - 233</t>
  </si>
  <si>
    <t>SP  - 897</t>
  </si>
  <si>
    <t>SP  - 880</t>
  </si>
  <si>
    <t>SP  - 927</t>
  </si>
  <si>
    <t>SP  - 929</t>
  </si>
  <si>
    <t>SP  - 1035</t>
  </si>
  <si>
    <t>SP  - 867</t>
  </si>
  <si>
    <t>SP  - 892</t>
  </si>
  <si>
    <t>SP  - 874</t>
  </si>
  <si>
    <t>SP  - 868</t>
  </si>
  <si>
    <t>SP  - 888</t>
  </si>
  <si>
    <t>SP  - 24</t>
  </si>
  <si>
    <t>EP  - 355</t>
  </si>
  <si>
    <t>EP  - 371</t>
  </si>
  <si>
    <t>EP  - 239</t>
  </si>
  <si>
    <t>EP  - 275</t>
  </si>
  <si>
    <t>EP  - 274</t>
  </si>
  <si>
    <t>EP  - 310</t>
  </si>
  <si>
    <t>EP  - 345</t>
  </si>
  <si>
    <t>EP  - 325</t>
  </si>
  <si>
    <t>EP  - 322</t>
  </si>
  <si>
    <t>EP  - 237</t>
  </si>
  <si>
    <t>EP  - 905</t>
  </si>
  <si>
    <t>EP  - 886</t>
  </si>
  <si>
    <t>EP  - 933</t>
  </si>
  <si>
    <t>EP  - 939</t>
  </si>
  <si>
    <t>EP  - 1041</t>
  </si>
  <si>
    <t>EP  - 875</t>
  </si>
  <si>
    <t>EP  - 901</t>
  </si>
  <si>
    <t>EP  - 883</t>
  </si>
  <si>
    <t>EP  - 879</t>
  </si>
  <si>
    <t>EP  - 900</t>
  </si>
  <si>
    <t>EP  - 35</t>
  </si>
  <si>
    <t>PY  - 1992</t>
  </si>
  <si>
    <t>PY  - 1993</t>
  </si>
  <si>
    <t>PY  - 1994</t>
  </si>
  <si>
    <t>PY  - 1995</t>
  </si>
  <si>
    <t>PY  - 1996</t>
  </si>
  <si>
    <t>PY  - 1997</t>
  </si>
  <si>
    <t>PY  - 1998</t>
  </si>
  <si>
    <t>PY  - 1999</t>
  </si>
  <si>
    <t>PY  - 2000</t>
  </si>
  <si>
    <t>PY  - 2001</t>
  </si>
  <si>
    <t>PY  - 2002</t>
  </si>
  <si>
    <t>PY  - 2003</t>
  </si>
  <si>
    <t>PY  - 2004</t>
  </si>
  <si>
    <t>PY  - 2005</t>
  </si>
  <si>
    <t>PY  - 2006</t>
  </si>
  <si>
    <t>PY  - 2007</t>
  </si>
  <si>
    <t>PY  - 2008</t>
  </si>
  <si>
    <t>PY  - 2009</t>
  </si>
  <si>
    <t>PY  - 2010</t>
  </si>
  <si>
    <t>PY  - 2011</t>
  </si>
  <si>
    <t>PY  - 2012</t>
  </si>
  <si>
    <t xml:space="preserve">ER  - </t>
  </si>
  <si>
    <t>Australia</t>
  </si>
  <si>
    <t>red</t>
  </si>
  <si>
    <t>Lab</t>
  </si>
  <si>
    <t>blue</t>
  </si>
  <si>
    <t>Lib</t>
  </si>
  <si>
    <t>green (dark)</t>
  </si>
  <si>
    <t>yellow</t>
  </si>
  <si>
    <t>Nat</t>
  </si>
  <si>
    <t>yellow (dark)</t>
  </si>
  <si>
    <t>LN</t>
  </si>
  <si>
    <t>orange</t>
  </si>
  <si>
    <t>Dem</t>
  </si>
  <si>
    <t>green (light)</t>
  </si>
  <si>
    <t>G</t>
  </si>
  <si>
    <t>orange (dark)</t>
  </si>
  <si>
    <t>grey</t>
  </si>
  <si>
    <t>no acronym</t>
  </si>
  <si>
    <t>Gillard I</t>
  </si>
  <si>
    <t>Gillard II</t>
  </si>
  <si>
    <t>Rudd II</t>
  </si>
  <si>
    <t>Prime Minister</t>
  </si>
  <si>
    <t>Deputy Prime Minister</t>
  </si>
  <si>
    <t>Attorney-General</t>
  </si>
  <si>
    <t>Cabinet Secretary</t>
  </si>
  <si>
    <t>Deputy Leader of the Government in the Senate</t>
  </si>
  <si>
    <t>Deputy Leader of the House</t>
  </si>
  <si>
    <t>Leader of the Government in the Senate</t>
  </si>
  <si>
    <t>Leader of the House</t>
  </si>
  <si>
    <t>Manager of Government Business in the Senate</t>
  </si>
  <si>
    <t>Minister Assisting the Prime Minister for Commonwealth-State Relations</t>
  </si>
  <si>
    <t>Minister Assisting the Prime Minister for Multicultural Affairs</t>
  </si>
  <si>
    <t>Minister Assisting the Prime Minister for Reconciliation</t>
  </si>
  <si>
    <t>Minister Assisting the Prime Minister for Social Justice</t>
  </si>
  <si>
    <t>Minister Assisting the Prime Minister for the Public Service</t>
  </si>
  <si>
    <t>Minister Assisting the Prime Minister on the Status of Women</t>
  </si>
  <si>
    <t>Minister for Administrative Services</t>
  </si>
  <si>
    <t>Minister for Agriculture, Fisheries and Forestry</t>
  </si>
  <si>
    <t>Minister for Arts, Sport, Environment and Territories</t>
  </si>
  <si>
    <t>Minister for Climate Change and Water</t>
  </si>
  <si>
    <t>Minister for Communications and the Arts</t>
  </si>
  <si>
    <t>Minister for Communications, Information Technology and the Arts</t>
  </si>
  <si>
    <t>Minister for Communications, the Information Economy and the Arts</t>
  </si>
  <si>
    <t>Minister for Defence</t>
  </si>
  <si>
    <t>Minister for Education, Science and Training</t>
  </si>
  <si>
    <t>Minister for Education, Training and Youth Affairs</t>
  </si>
  <si>
    <t>Minister for Employment and Workplace Relations</t>
  </si>
  <si>
    <t>Minister for Employment, Education and Training</t>
  </si>
  <si>
    <t>Minister for Employment, Education, Training and Youth Affairs</t>
  </si>
  <si>
    <t>Minister for Employment, Workplace Relations and Small Business</t>
  </si>
  <si>
    <t>Minister for Environment</t>
  </si>
  <si>
    <t>Minister for Environment, Sport and Territories</t>
  </si>
  <si>
    <t>Minister for Families, Housing, Community Services and Indigenous Affairs</t>
  </si>
  <si>
    <t>Minister for Family and Community Services</t>
  </si>
  <si>
    <t>Minister for Finance</t>
  </si>
  <si>
    <t>Minister for Finance and Administration</t>
  </si>
  <si>
    <t>Minister for Finance and Deregulation</t>
  </si>
  <si>
    <t>Minister for Foreign Affairs</t>
  </si>
  <si>
    <t>Minister for Health and Aged Care</t>
  </si>
  <si>
    <t>Minister for Health and Aging</t>
  </si>
  <si>
    <t>Minister for Health and Family Services</t>
  </si>
  <si>
    <t>Minister for Health, Housing and Community Services</t>
  </si>
  <si>
    <t>Minister for Housing, Local Government and Human Services</t>
  </si>
  <si>
    <t>Minister for Housing, Local Government and Regional Development</t>
  </si>
  <si>
    <t>Minister for Human Services</t>
  </si>
  <si>
    <t>Minister for Human Services and Health</t>
  </si>
  <si>
    <t>Minister for Immigration and Ethnic Affairs</t>
  </si>
  <si>
    <t>Minister for Immigration and Multicultural Affairs</t>
  </si>
  <si>
    <t>Minister for Immigration and Multicultural and Indigenous Affairs</t>
  </si>
  <si>
    <t>Minister for Industrial Relations</t>
  </si>
  <si>
    <t>Minister for Industry, Science and Resources</t>
  </si>
  <si>
    <t>Minister for Industry, Science and Technology</t>
  </si>
  <si>
    <t>Minister for Industry, Science and Tourism</t>
  </si>
  <si>
    <t>Minister for Industry, Technology and Commerce</t>
  </si>
  <si>
    <t>Minister for Industry, Technology and Regional Development</t>
  </si>
  <si>
    <t>Minister for Industry, Tourism and Resources</t>
  </si>
  <si>
    <t>Minister for Infrastructure, Transport, Regional Development and Local Government</t>
  </si>
  <si>
    <t>Minister for Innovation, Industry, Science and Research</t>
  </si>
  <si>
    <t>Minister for Justice</t>
  </si>
  <si>
    <t>Minister for Primary Industries and Energy</t>
  </si>
  <si>
    <t>Minister for Social Inclusion</t>
  </si>
  <si>
    <t>Minister for Social Security</t>
  </si>
  <si>
    <t>Minister for the Environment and Heritage</t>
  </si>
  <si>
    <t>Minister for the Environment, Heritage and the Arts</t>
  </si>
  <si>
    <t>Minister for Tourism</t>
  </si>
  <si>
    <t>Minister for Trade</t>
  </si>
  <si>
    <t>Minister for Trade and Overseas Development</t>
  </si>
  <si>
    <t>Minister for Transport</t>
  </si>
  <si>
    <t>Minister for Transport and Communications</t>
  </si>
  <si>
    <t>Minister for Transport and Regional Development</t>
  </si>
  <si>
    <t>Minister for Transport and Regional Services</t>
  </si>
  <si>
    <t>Minister for Veterans’ Affairs</t>
  </si>
  <si>
    <t>Minister for Workplace Relations and Small Business</t>
  </si>
  <si>
    <t>Special Minister of State</t>
  </si>
  <si>
    <t>Treasurer</t>
  </si>
  <si>
    <t>Vice President of the Executive Council</t>
  </si>
  <si>
    <t>Robert James Hawke (1929 male, Lab)</t>
  </si>
  <si>
    <t>Paul John Keating (1944 male, Lab)</t>
  </si>
  <si>
    <t>Michael John Duffy (1938 male, Lab)</t>
  </si>
  <si>
    <t>Gerard Leslie Hand (1942 male, Lab)</t>
  </si>
  <si>
    <t>Brian Leslie Howe (1936 male, Lab)</t>
  </si>
  <si>
    <t>Roslyn Joan Kelly (1948 female, Lab)</t>
  </si>
  <si>
    <t>John Sydney Dawkins (1947 male, Lab)</t>
  </si>
  <si>
    <t>Ralph Willis (1938 male, Lab)</t>
  </si>
  <si>
    <t>John Charles Kerin (1937 male, Lab)</t>
  </si>
  <si>
    <t>Neal Blewett (1933 male, Lab)</t>
  </si>
  <si>
    <t>Kim Christian Beazley (1948 male, Lab)</t>
  </si>
  <si>
    <t>cabinet reshuffle</t>
  </si>
  <si>
    <t>Simon Findlay Crean (1949 male, Lab)</t>
  </si>
  <si>
    <t>John Norman Button (1933 male, Lab)</t>
  </si>
  <si>
    <t>Nick Bolkus (1950 male, Lab)</t>
  </si>
  <si>
    <t>Robert Francis Ray (1947 male, Lab)</t>
  </si>
  <si>
    <t>Gareth John Evans (1944 male, Lab)</t>
  </si>
  <si>
    <t>Peter Francis Cook (1943 male, Lab)</t>
  </si>
  <si>
    <t>Graham Frederick Richardson (1949 male, Lab)</t>
  </si>
  <si>
    <t>Minister Assisting the Prime Minister for Northern Australia</t>
  </si>
  <si>
    <t>Minister for Community Services and Health</t>
  </si>
  <si>
    <t>Minister for Broadband, Communications and the Digital Economy</t>
  </si>
  <si>
    <t>Minister for Immigration and Citizenship</t>
  </si>
  <si>
    <t>Minister for Immigration, Local Government and Ethnic Affairs</t>
  </si>
  <si>
    <t>Minister for Foreign Affairs and Trade</t>
  </si>
  <si>
    <t>Michael John Duffy (1938male, Lab)</t>
  </si>
  <si>
    <t>Alan Gordon Griffiths (1952 male, Lab)</t>
  </si>
  <si>
    <t>Benjamin Charles Humphreys ( 1934 male, Lab)</t>
  </si>
  <si>
    <t>Robert Lindsay Collins (1946 male, Lab)</t>
  </si>
  <si>
    <t>Graham Fredrick Richardson (1949 male, Lab)</t>
  </si>
  <si>
    <t>Minister for Shipping and Aviation</t>
  </si>
  <si>
    <t>Michael Lavarch (1961 male, Lab)</t>
  </si>
  <si>
    <t>Michael John Lee (1952 male, Lab)</t>
  </si>
  <si>
    <t>Kim Christian Beazley (1948 male, Lab)[min_02]</t>
  </si>
  <si>
    <t>Peter Jeremy Baldwin (1951 male, Lab)</t>
  </si>
  <si>
    <t>Laurence John Brereton (1946 male, Lab)</t>
  </si>
  <si>
    <t>Decision to resign from politics after subsequent election</t>
  </si>
  <si>
    <t xml:space="preserve">Duncan James Kerr (1952 male, Lab) </t>
  </si>
  <si>
    <t>Housing, Local Government and Community Services</t>
  </si>
  <si>
    <t xml:space="preserve">Title of portfolio was changed on 25 March to Minister for Housing and Regional Development </t>
  </si>
  <si>
    <t>Carmen Mary Lawrence (1948 female, Lab)</t>
  </si>
  <si>
    <t>Minister for the Arts and Administrative Services</t>
  </si>
  <si>
    <t>Robert Francis McMullan (1947 male, Lab)</t>
  </si>
  <si>
    <t>John Faulkner (1954 male, Lab)</t>
  </si>
  <si>
    <t>Resigned, portfolio name change</t>
  </si>
  <si>
    <t>Title of portfolio was changed on 25 March to Minister for Industry, Science and Technology</t>
  </si>
  <si>
    <t>New portfolio</t>
  </si>
  <si>
    <t xml:space="preserve">Peter Francis Cook (1943 male, Lab) </t>
  </si>
  <si>
    <t>John Winston Howard (1939 male, Lib)</t>
  </si>
  <si>
    <t>Timothy Andrew Fischer (1946 male, Nat)</t>
  </si>
  <si>
    <t>Peter Keasron Reith (1950 male, Lib)</t>
  </si>
  <si>
    <t>Ian Murray McLachlan (1936 male, Lib)</t>
  </si>
  <si>
    <t>Alexander John Gosse Downer (1951 male, Lib)</t>
  </si>
  <si>
    <t>Michael Richard Lewis Wooldridge (1956 male, Lib)</t>
  </si>
  <si>
    <t xml:space="preserve">Daryl Robert Williams (1942 male, Lib) </t>
  </si>
  <si>
    <t>Office occupied until 17 March by David Alastair Kemp</t>
  </si>
  <si>
    <t>Change in name and extent of portfolio</t>
  </si>
  <si>
    <t>David Alistair Kemp (1941 male, Lib)</t>
  </si>
  <si>
    <t>Change in name of portfolio</t>
  </si>
  <si>
    <t>John Colinton Moore (1936 male, Lib)</t>
  </si>
  <si>
    <t>John Duncan Anderson (1956 male, Nat)</t>
  </si>
  <si>
    <t>John Randall Sharp (1954 male, Nat)</t>
  </si>
  <si>
    <t>Mark Anthony James Vaile (1956 male, Nat)</t>
  </si>
  <si>
    <t>Peter Howard Costello (1957 male, Lib)</t>
  </si>
  <si>
    <t xml:space="preserve"> Peter Keaston Reith (1950 male, Lib)</t>
  </si>
  <si>
    <t>Richard Kenneth Robert Alston (1941 male, Lib)</t>
  </si>
  <si>
    <t>Robert Murray Hill (1946 male, Lib)</t>
  </si>
  <si>
    <t>Jocelyn Margaret Newman (1937 female, Lib)</t>
  </si>
  <si>
    <t>Amanda Eloise Vanstone (1952 female, Lib)</t>
  </si>
  <si>
    <t>Minister for the Environment and Water Resources</t>
  </si>
  <si>
    <t>Minister for Reconciliation, and Aboriginal and Torres Strait Islander Affairs</t>
  </si>
  <si>
    <t>Warren Errol Truss (1948 male, Nat)</t>
  </si>
  <si>
    <t>John Duncan Anderson (National Party 1956 male, Lib)</t>
  </si>
  <si>
    <t>Daryl Robert Williams (1942 male, Lib)</t>
  </si>
  <si>
    <t>Peter Keaston Reith (1950 male, Lib)</t>
  </si>
  <si>
    <t xml:space="preserve">Anthony John Abbott (1957 male, Lib) </t>
  </si>
  <si>
    <t>John Joseph Fahey (1945 male, Lib)</t>
  </si>
  <si>
    <t>Philip Maxwell Ruddock (1943 male, Lib)</t>
  </si>
  <si>
    <t xml:space="preserve">Amanda Eloise Vanstone (1952 female, Lib) </t>
  </si>
  <si>
    <t>Nicholas Hugh Minchin (1953 male, Lib)</t>
  </si>
  <si>
    <t xml:space="preserve">Philip Maxwell Ruddock (1943 male, Lib) </t>
  </si>
  <si>
    <t>replaced</t>
  </si>
  <si>
    <t>Ian Elgin Macfarlane (1955 male, Lib)</t>
  </si>
  <si>
    <t>Anthony John Abbott (1957 male, Lib)</t>
  </si>
  <si>
    <t>Kevin James Andrews (1955 male, Lib)</t>
  </si>
  <si>
    <t>Ian Gordon Campbell (1959 male, Lib)</t>
  </si>
  <si>
    <t xml:space="preserve">Warren Errol Truss (1948 male, Nat) </t>
  </si>
  <si>
    <t>Brendan John Nelson (1958 male, Lib)</t>
  </si>
  <si>
    <t xml:space="preserve">Robert Murray Hill (1946 male, Lib) </t>
  </si>
  <si>
    <t>Kay Christine Lesley Patterson (1944 female, Lib)</t>
  </si>
  <si>
    <t>Helen Lloyd Coonan (1947 female, Lib)</t>
  </si>
  <si>
    <t xml:space="preserve">Kay Christine Lesley Patterson (1944 female, Lib) </t>
  </si>
  <si>
    <t>Julie Isabel Bishop (1956 female, Lib)</t>
  </si>
  <si>
    <t xml:space="preserve">Joseph Benedict Hockey (1965 male, Lib) </t>
  </si>
  <si>
    <t>Malcolm Thomas Brough (1961 male, Lib)</t>
  </si>
  <si>
    <t>Malcolm Bligh Turnbull (1954 male, Lib)</t>
  </si>
  <si>
    <t>Minister Assisting the Prime Minister for Indigenous Affairs</t>
  </si>
  <si>
    <t>Minister for Families and Community Services and Indigenous Affairs</t>
  </si>
  <si>
    <t>Minister for Community Services</t>
  </si>
  <si>
    <t>Peter John McGauran (1955 male, Nat)</t>
  </si>
  <si>
    <t xml:space="preserve">Nicholas Hugh Minchin (1953 male, Lib) </t>
  </si>
  <si>
    <t>Kevin Michael Rudd (1957 male, Lab)</t>
  </si>
  <si>
    <t>Julia Eileen Gillard (1961 female, Lab)</t>
  </si>
  <si>
    <t>Robert McClelland (1958 male, Lab)</t>
  </si>
  <si>
    <t>Tony Burke (1969 male, Lab)</t>
  </si>
  <si>
    <t>Joel Fitzgibbon (1962 male, Lab)</t>
  </si>
  <si>
    <t>Jenny Macklin (1953 female, Lab)</t>
  </si>
  <si>
    <t>Lindsay James Tanner (1956 male, Lab)</t>
  </si>
  <si>
    <t>Stephen Smith (1955 male, Lab)</t>
  </si>
  <si>
    <t>Nicola Roxon (1967 female, Lab)</t>
  </si>
  <si>
    <t>Anthony Albanese (1963 male, Lab)</t>
  </si>
  <si>
    <t>Martin Ferguson (1953 male, Lab)</t>
  </si>
  <si>
    <t>Peter Robert Garrett (1953 male, Lab)</t>
  </si>
  <si>
    <t>Simon Crean (1949 male, Lab)</t>
  </si>
  <si>
    <t>Wayne Maxwell Swan (1954 male, Lab)</t>
  </si>
  <si>
    <t>Minister for Education</t>
  </si>
  <si>
    <t>Julia Eileen Gillard (1961 female)</t>
  </si>
  <si>
    <t>Minister for Climate Change, Energy Efficiency and Water</t>
  </si>
  <si>
    <t>Minister for the Environment Protection, Heritage and the Arts</t>
  </si>
  <si>
    <t>Minister for Resources and Energy</t>
  </si>
  <si>
    <t xml:space="preserve">Julia Eileen Gillard (1961 female, Lab) </t>
  </si>
  <si>
    <t>Stephen Conroy (1963 male, Lab)</t>
  </si>
  <si>
    <t>Chris Evans (1958 male, Lab)</t>
  </si>
  <si>
    <t xml:space="preserve">Joe Ludwig (1959 male, Lab) </t>
  </si>
  <si>
    <t>Penelope Ying Yen Wong (1968 female, Lab)</t>
  </si>
  <si>
    <t>Kim John Carr (1955 male, Lab)</t>
  </si>
  <si>
    <t>Wayne Maxwell Swan (1954 male)</t>
  </si>
  <si>
    <t>Christopher Eyles Bowen (1973 male)</t>
  </si>
  <si>
    <t>Minister for Climate Change and Energy Efficiency</t>
  </si>
  <si>
    <t>Minister for Tertiary Education, Skills, Jobs and Workplace Relations</t>
  </si>
  <si>
    <t>Minister for Infrastructure and Transport</t>
  </si>
  <si>
    <t>Minister for the Arts</t>
  </si>
  <si>
    <t>Minister for School Education, Early Childhood and Youth</t>
  </si>
  <si>
    <t>Minister for Sustainability, Environment, Water, Population and Communities</t>
  </si>
  <si>
    <t>Minister Assisting the Prime Minister on Digital Productivity</t>
  </si>
  <si>
    <t>Minister Assisting the Attorney-General on Queensland Floods Recovery</t>
  </si>
  <si>
    <t>Bob Carr (1947 male, Lab)</t>
  </si>
  <si>
    <t>Minister for Emergency Management</t>
  </si>
  <si>
    <t>Minister for Disability Reform</t>
  </si>
  <si>
    <t>Minister for Housing</t>
  </si>
  <si>
    <t>Minister for Homelessness</t>
  </si>
  <si>
    <t>Minister for Trade and Competitiveness</t>
  </si>
  <si>
    <t>Minister for Industry and Innovation</t>
  </si>
  <si>
    <t>Tanya Plibersek (1963 female, Lab)</t>
  </si>
  <si>
    <t>Bill Shorten (1967 male, Lab)</t>
  </si>
  <si>
    <t>Minister for Financial Services, Superannuation</t>
  </si>
  <si>
    <t>Minister for Mental Health and Ageing</t>
  </si>
  <si>
    <t>Mark Butler (1970 male, Lab)</t>
  </si>
  <si>
    <t>Minister Assisting the Prime Minister on Mental Health Reform</t>
  </si>
  <si>
    <t>Brendan O'Connor (1962 male, Lab)</t>
  </si>
  <si>
    <t>Minister for Small Business</t>
  </si>
  <si>
    <t>Brendan O'Connor</t>
  </si>
  <si>
    <t>Minister for Regional Development and Local Government</t>
  </si>
  <si>
    <t>Minister for Regional Australia, Regional Development and Local Government</t>
  </si>
  <si>
    <t>Minister for Public Service and Integrity</t>
  </si>
  <si>
    <t>Mark Dreyfus (1956 male, Lab)</t>
  </si>
  <si>
    <t>Minister Assisting the Prime Minister on Asian Century Policy</t>
  </si>
  <si>
    <t>Minister for Housing and Homelessness</t>
  </si>
  <si>
    <t>Jason Clare (1972 male, Lab)</t>
  </si>
  <si>
    <t>Minister for Home Affairs</t>
  </si>
  <si>
    <t>Gary Gray (1958 male, Lab)</t>
  </si>
  <si>
    <t>Robert Bruce McClelland (1958 male, Lab)</t>
  </si>
  <si>
    <t>Penelope Wong (1968 female, Lab)</t>
  </si>
  <si>
    <t>Christopher Evans (1958 male, Lab)</t>
  </si>
  <si>
    <t>Joseph Ludwig (1959 male, Lab)</t>
  </si>
  <si>
    <t>Craig Anthony Emerson (1952 male, Lab)</t>
  </si>
  <si>
    <t>Gregory Ivan Combet (1960 male, Lab)</t>
  </si>
  <si>
    <t>Anthony Stephen Burke (1969 male, Lab)</t>
  </si>
  <si>
    <t>Jennifer Louise Macklin (1953 female, Lab)</t>
  </si>
  <si>
    <t>Nicola Louise Roxon (1967 female, Lab)</t>
  </si>
  <si>
    <t>Christopher Eyles Bowen (1973 male, Lab)</t>
  </si>
  <si>
    <t>Kim Carr (1955 male, Lab)</t>
  </si>
  <si>
    <t xml:space="preserve">Martin John Ferguson (1953 male, Lab) </t>
  </si>
  <si>
    <t>Minister for Workplace Relations</t>
  </si>
  <si>
    <t>Ministry for Higher Education</t>
  </si>
  <si>
    <t>Minister for Climate Change</t>
  </si>
  <si>
    <t>Minister for Health and Medical Research</t>
  </si>
  <si>
    <t>Jacinta Collins (1962 female, Lab)</t>
  </si>
  <si>
    <t>Minister for Employment</t>
  </si>
  <si>
    <t>Minister for Skills and Training</t>
  </si>
  <si>
    <t>Minister for Immigration, Multicultural Affairs and Citizenship</t>
  </si>
  <si>
    <t>Richard Marles (1967 male, Lab)</t>
  </si>
  <si>
    <t>Julie Collins (1971 female, Lab)</t>
  </si>
  <si>
    <t>Julie Colllins (1971 female, Lab)</t>
  </si>
  <si>
    <t>Minister for the Status of Women</t>
  </si>
  <si>
    <t>Minister for Indigenous Employment and Economic Development</t>
  </si>
  <si>
    <t>Minister for Regional Australia, Local Government and Territories</t>
  </si>
  <si>
    <t>Catherine King (1966 female, Lab)</t>
  </si>
  <si>
    <t>Robert James Hawke</t>
  </si>
  <si>
    <t>1929</t>
  </si>
  <si>
    <t>male</t>
  </si>
  <si>
    <t>Hawke_Robert_1929</t>
  </si>
  <si>
    <t>Paul John Keating</t>
  </si>
  <si>
    <t>1944</t>
  </si>
  <si>
    <t>Keating_Paul_1944</t>
  </si>
  <si>
    <t>John Winston Howard</t>
  </si>
  <si>
    <t>1939</t>
  </si>
  <si>
    <t>Howard_John_1939</t>
  </si>
  <si>
    <t>Kevin Michael Rudd</t>
  </si>
  <si>
    <t>1957</t>
  </si>
  <si>
    <t>Rudd_Kevin_1957</t>
  </si>
  <si>
    <t>Julia Eileen Gillard</t>
  </si>
  <si>
    <t>1961</t>
  </si>
  <si>
    <t>female</t>
  </si>
  <si>
    <t>Gillard_Julia_1961</t>
  </si>
  <si>
    <t>Brian Leslie Howe</t>
  </si>
  <si>
    <t>1936</t>
  </si>
  <si>
    <t>Howe_Brian_1936</t>
  </si>
  <si>
    <t>Timothy Andrew Fischer</t>
  </si>
  <si>
    <t>1946</t>
  </si>
  <si>
    <t>Fischer_Timothy_1946</t>
  </si>
  <si>
    <t>John Duncan Anderson</t>
  </si>
  <si>
    <t>1956</t>
  </si>
  <si>
    <t>Anderson_John_1956</t>
  </si>
  <si>
    <t>Wayne Maxwell Swan</t>
  </si>
  <si>
    <t>1954</t>
  </si>
  <si>
    <t>Swan_Wayne_1954</t>
  </si>
  <si>
    <t>Anthony Albanese</t>
  </si>
  <si>
    <t>1963</t>
  </si>
  <si>
    <t>Albanese_Anthony_1963</t>
  </si>
  <si>
    <t>Kim Christian Beazley</t>
  </si>
  <si>
    <t>1948</t>
  </si>
  <si>
    <t>Beazley_Kim_1948</t>
  </si>
  <si>
    <t>Mark Anthony James Vaile</t>
  </si>
  <si>
    <t>Vaile_Mark_1956</t>
  </si>
  <si>
    <t>Michael John Duffy</t>
  </si>
  <si>
    <t>1938</t>
  </si>
  <si>
    <t>Duffy_Michael_1938</t>
  </si>
  <si>
    <t>Duncan James Kerr</t>
  </si>
  <si>
    <t>1952</t>
  </si>
  <si>
    <t>Kerr_Duncan_1952</t>
  </si>
  <si>
    <t>Daryl Robert Williams</t>
  </si>
  <si>
    <t>1942</t>
  </si>
  <si>
    <t>Williams_Daryl_1942</t>
  </si>
  <si>
    <t>Philip Maxwell Ruddock</t>
  </si>
  <si>
    <t>1943</t>
  </si>
  <si>
    <t>Ruddock_Philip_1943</t>
  </si>
  <si>
    <t>Robert McClelland</t>
  </si>
  <si>
    <t>1958</t>
  </si>
  <si>
    <t>McClelland_Robert_1958</t>
  </si>
  <si>
    <t>Robert Bruce McClelland</t>
  </si>
  <si>
    <t>Mark Dreyfus</t>
  </si>
  <si>
    <t>Dreyfus_Mark_1956</t>
  </si>
  <si>
    <t>Michael Lavarch</t>
  </si>
  <si>
    <t>Lavarch_Michael_1961</t>
  </si>
  <si>
    <t>Nicola Roxon</t>
  </si>
  <si>
    <t>1967</t>
  </si>
  <si>
    <t>Roxon_Nicola_1967</t>
  </si>
  <si>
    <t>Amanda Eloise Vanstone</t>
  </si>
  <si>
    <t>Vanstone_Amanda_1952</t>
  </si>
  <si>
    <t>Jason Clare</t>
  </si>
  <si>
    <t>1972</t>
  </si>
  <si>
    <t>Clare_Jason_1972</t>
  </si>
  <si>
    <t>Gareth John Evans</t>
  </si>
  <si>
    <t>Evans_Gareth_1944</t>
  </si>
  <si>
    <t>Alexander John Gosse Downer</t>
  </si>
  <si>
    <t>1951</t>
  </si>
  <si>
    <t>Downer_Alexander_1951</t>
  </si>
  <si>
    <t>Stephen Smith</t>
  </si>
  <si>
    <t>1955</t>
  </si>
  <si>
    <t>Smith_Stephen_1955</t>
  </si>
  <si>
    <t>Bob Carr</t>
  </si>
  <si>
    <t>1947</t>
  </si>
  <si>
    <t>Carr_Bob_1947</t>
  </si>
  <si>
    <t>Neal Blewett</t>
  </si>
  <si>
    <t>1933</t>
  </si>
  <si>
    <t>Blewett_Neal_1933</t>
  </si>
  <si>
    <t>Peter Francis Cook</t>
  </si>
  <si>
    <t>Cook_Peter_1943</t>
  </si>
  <si>
    <t>Simon Crean</t>
  </si>
  <si>
    <t>1949</t>
  </si>
  <si>
    <t>Crean_Simon_1949</t>
  </si>
  <si>
    <t>Craig Anthony Emerson</t>
  </si>
  <si>
    <t>Emerson_Craig_1952</t>
  </si>
  <si>
    <t>Richard Marles</t>
  </si>
  <si>
    <t>Marles_Richard_1967</t>
  </si>
  <si>
    <t>Robert Francis McMullan</t>
  </si>
  <si>
    <t>McMullan_Robert_1947</t>
  </si>
  <si>
    <t>Warren Errol Truss</t>
  </si>
  <si>
    <t>Truss_Warren_1948</t>
  </si>
  <si>
    <t>Robert Francis Ray</t>
  </si>
  <si>
    <t>Ray_Robert_1947</t>
  </si>
  <si>
    <t>Ian Murray McLachlan</t>
  </si>
  <si>
    <t>McLachlan_Ian_1936</t>
  </si>
  <si>
    <t>John Colinton Moore</t>
  </si>
  <si>
    <t>Moore_John_1936</t>
  </si>
  <si>
    <t>Robert Murray Hill</t>
  </si>
  <si>
    <t>Hill_Robert_1946</t>
  </si>
  <si>
    <t>Joel Fitzgibbon</t>
  </si>
  <si>
    <t>1962</t>
  </si>
  <si>
    <t>Fitzgibbon_Joel_1962</t>
  </si>
  <si>
    <t>John Faulkner</t>
  </si>
  <si>
    <t>Faulkner_John_1954</t>
  </si>
  <si>
    <t>Peter Keaston Reith</t>
  </si>
  <si>
    <t>1950</t>
  </si>
  <si>
    <t>Reith_Peter_1950</t>
  </si>
  <si>
    <t>Brendan John Nelson</t>
  </si>
  <si>
    <t>Nelson_Brendan_1958</t>
  </si>
  <si>
    <t>Nick Bolkus</t>
  </si>
  <si>
    <t>Bolkus_Nick_1950</t>
  </si>
  <si>
    <t>Tony Burke</t>
  </si>
  <si>
    <t>1969</t>
  </si>
  <si>
    <t>Burke_Tony_1969</t>
  </si>
  <si>
    <t>Joseph Ludwig</t>
  </si>
  <si>
    <t>1959</t>
  </si>
  <si>
    <t>Ludwig_Joseph_1959</t>
  </si>
  <si>
    <t>Peter John McGauran</t>
  </si>
  <si>
    <t>McGauran_Peter_1955</t>
  </si>
  <si>
    <t>Roslyn Joan Kelly</t>
  </si>
  <si>
    <t>Kelly_Roslyn_1948</t>
  </si>
  <si>
    <t>Stephen Conroy</t>
  </si>
  <si>
    <t>Conroy_Stephen_1963</t>
  </si>
  <si>
    <t>Penelope Ying Yen Wong</t>
  </si>
  <si>
    <t>1968</t>
  </si>
  <si>
    <t>Wong_Penelope_1968</t>
  </si>
  <si>
    <t>Gregory Ivan Combet</t>
  </si>
  <si>
    <t>1960</t>
  </si>
  <si>
    <t>Combet_Gregory_1960</t>
  </si>
  <si>
    <t>Michael John Lee</t>
  </si>
  <si>
    <t>Lee_Michael_1952</t>
  </si>
  <si>
    <t>Richard Kenneth Robert Alston</t>
  </si>
  <si>
    <t>1941</t>
  </si>
  <si>
    <t>Alston_Richard_1941</t>
  </si>
  <si>
    <t>Helen Lloyd Coonan</t>
  </si>
  <si>
    <t>Coonan_Helen_1947</t>
  </si>
  <si>
    <t>Simon Findlay Crean</t>
  </si>
  <si>
    <t>Anthony Stephen Burke</t>
  </si>
  <si>
    <t>Burke_Anthony_1969</t>
  </si>
  <si>
    <t>David Alistair Kemp</t>
  </si>
  <si>
    <t>Kemp_David_1941</t>
  </si>
  <si>
    <t>Bill Shorten</t>
  </si>
  <si>
    <t>Shorten_Bill_1967</t>
  </si>
  <si>
    <t>Peter Robert Garrett</t>
  </si>
  <si>
    <t>1953</t>
  </si>
  <si>
    <t>Garrett_Peter_1953</t>
  </si>
  <si>
    <t>Christopher Evans</t>
  </si>
  <si>
    <t>Evans_Christopher_1958</t>
  </si>
  <si>
    <t>Kim Carr</t>
  </si>
  <si>
    <t>Carr_Kim_1955</t>
  </si>
  <si>
    <t>Anthony John Abbott</t>
  </si>
  <si>
    <t>Abbott_Anthony_1957</t>
  </si>
  <si>
    <t>Kevin James Andrews</t>
  </si>
  <si>
    <t>Andrews_Kevin_1955</t>
  </si>
  <si>
    <t>Joseph Benedict Hockey</t>
  </si>
  <si>
    <t>1965</t>
  </si>
  <si>
    <t>Hockey_Joseph_1965</t>
  </si>
  <si>
    <t>John Sydney Dawkins</t>
  </si>
  <si>
    <t>Dawkins_John_1947</t>
  </si>
  <si>
    <t>O'Connor_Brendan_1962</t>
  </si>
  <si>
    <t>Graham Frederick Richardson</t>
  </si>
  <si>
    <t>Richardson_Graham_1949</t>
  </si>
  <si>
    <t>Malcolm Thomas Brough</t>
  </si>
  <si>
    <t>Brough_Malcolm_1961</t>
  </si>
  <si>
    <t>Jenny Macklin</t>
  </si>
  <si>
    <t>Macklin_Jenny_1953</t>
  </si>
  <si>
    <t>Jennifer Louise Macklin</t>
  </si>
  <si>
    <t>Macklin_Jennifer_1953</t>
  </si>
  <si>
    <t>Jocelyn Margaret Newman</t>
  </si>
  <si>
    <t>1937</t>
  </si>
  <si>
    <t>Newman_Jocelyn_1937</t>
  </si>
  <si>
    <t>Kay Christine Lesley Patterson</t>
  </si>
  <si>
    <t>Patterson_Kay_1944</t>
  </si>
  <si>
    <t>Ralph Willis</t>
  </si>
  <si>
    <t>Willis_Ralph_1938</t>
  </si>
  <si>
    <t>John Joseph Fahey</t>
  </si>
  <si>
    <t>1945</t>
  </si>
  <si>
    <t>Fahey_John_1945</t>
  </si>
  <si>
    <t>Nicholas Hugh Minchin</t>
  </si>
  <si>
    <t>Minchin_Nicholas_1953</t>
  </si>
  <si>
    <t>Lindsay James Tanner</t>
  </si>
  <si>
    <t>Tanner_Lindsay_1956</t>
  </si>
  <si>
    <t>Penelope Wong</t>
  </si>
  <si>
    <t>Christopher Eyles Bowen</t>
  </si>
  <si>
    <t>1973</t>
  </si>
  <si>
    <t>Bowen_Christopher_1973</t>
  </si>
  <si>
    <t>Julie Collins</t>
  </si>
  <si>
    <t>1971</t>
  </si>
  <si>
    <t>Collins_Julie_1971</t>
  </si>
  <si>
    <t>Tanya Plibersek</t>
  </si>
  <si>
    <t>Plibersek_Tanya_1963</t>
  </si>
  <si>
    <t>Michael Richard Lewis Wooldridge</t>
  </si>
  <si>
    <t>Wooldridge_Michael_1956</t>
  </si>
  <si>
    <t>Nicola Louise Roxon</t>
  </si>
  <si>
    <t>Mark Butler</t>
  </si>
  <si>
    <t>1970</t>
  </si>
  <si>
    <t>Butler_Mark_1970</t>
  </si>
  <si>
    <t>Jacinta Collins</t>
  </si>
  <si>
    <t>Collins_Jacinta_1962</t>
  </si>
  <si>
    <t>Joe Ludwig</t>
  </si>
  <si>
    <t>Ludwig_Joe_1959</t>
  </si>
  <si>
    <t>Carmen Mary Lawrence</t>
  </si>
  <si>
    <t>Lawrence_Carmen_1948</t>
  </si>
  <si>
    <t>Gerard Leslie Hand</t>
  </si>
  <si>
    <t>Hand_Gerard_1942</t>
  </si>
  <si>
    <t>Chris Evans</t>
  </si>
  <si>
    <t>Evans_Chris_1958</t>
  </si>
  <si>
    <t>Julie Colllins</t>
  </si>
  <si>
    <t>Colllins_Julie_1971</t>
  </si>
  <si>
    <t>Laurence John Brereton</t>
  </si>
  <si>
    <t>Brereton_Laurence_1946</t>
  </si>
  <si>
    <t>Peter Keasron Reith</t>
  </si>
  <si>
    <t>John Norman Button</t>
  </si>
  <si>
    <t>Button_John_1933</t>
  </si>
  <si>
    <t>Alan Gordon Griffiths</t>
  </si>
  <si>
    <t>Griffiths_Alan_1952</t>
  </si>
  <si>
    <t>Ian Elgin Macfarlane</t>
  </si>
  <si>
    <t>Macfarlane_Ian_1955</t>
  </si>
  <si>
    <t>Catherine King</t>
  </si>
  <si>
    <t>1966</t>
  </si>
  <si>
    <t>King_Catherine_1966</t>
  </si>
  <si>
    <t>Kim John Carr</t>
  </si>
  <si>
    <t>John Charles Kerin</t>
  </si>
  <si>
    <t>Kerin_John_1937</t>
  </si>
  <si>
    <t>Robert Lindsay Collins</t>
  </si>
  <si>
    <t>Collins_Robert_1946</t>
  </si>
  <si>
    <t>Martin Ferguson</t>
  </si>
  <si>
    <t>Ferguson_Martin_1953</t>
  </si>
  <si>
    <t>Martin John Ferguson</t>
  </si>
  <si>
    <t>Gary Gray</t>
  </si>
  <si>
    <t>Gray_Gary_1958</t>
  </si>
  <si>
    <t>Peter Jeremy Baldwin</t>
  </si>
  <si>
    <t>Baldwin_Peter_1951</t>
  </si>
  <si>
    <t>Ian Gordon Campbell</t>
  </si>
  <si>
    <t>Campbell_Ian_1959</t>
  </si>
  <si>
    <t>Malcolm Bligh Turnbull</t>
  </si>
  <si>
    <t>Turnbull_Malcolm_1954</t>
  </si>
  <si>
    <t>Graham Fredrick Richardson</t>
  </si>
  <si>
    <t>John Randall Sharp</t>
  </si>
  <si>
    <t>Sharp_John_1954</t>
  </si>
  <si>
    <t>Benjamin Charles Humphreys</t>
  </si>
  <si>
    <t xml:space="preserve"> Peter Keaston Reith</t>
  </si>
  <si>
    <t>Reith__1950</t>
  </si>
  <si>
    <t>Peter Howard Costello</t>
  </si>
  <si>
    <t>Costello_Peter_1957</t>
  </si>
  <si>
    <t>Julie Isabel Bishop</t>
  </si>
  <si>
    <t>Bishop_Julie_1956</t>
  </si>
  <si>
    <t>ministers</t>
  </si>
  <si>
    <t>Data is in the process of reformatting so sheet is empty and data is in "" temporary sheet of the same name.</t>
  </si>
  <si>
    <t>yes</t>
  </si>
  <si>
    <t>no</t>
  </si>
  <si>
    <t>it_ref_rep01</t>
  </si>
  <si>
    <t>Republic</t>
  </si>
  <si>
    <t>A Proposed Law: To alter the Constitution to establish the Commonwealth of Australia as a republic with the Queen and Governor-General being replaced by a President appointed by a two-thirds majority of the members of the Commonwealth Parliament’</t>
  </si>
  <si>
    <t>Preamble</t>
  </si>
  <si>
    <t>it_ref_pre01</t>
  </si>
  <si>
    <t>au_dlp01</t>
  </si>
  <si>
    <t>brown</t>
  </si>
  <si>
    <t>Democratic Labour Party</t>
  </si>
  <si>
    <t>DLP</t>
  </si>
  <si>
    <t>Democratic Labour</t>
  </si>
  <si>
    <t>Humphreys_Benjamin_1934</t>
  </si>
  <si>
    <t>Benjamin Charles Humphreys (1934 male, Lab)</t>
  </si>
  <si>
    <t>Question is as follows: A proposed law: To alter the Constitution to insert a preamble.  See http://www.abc.net.au/referendum99/preambles/compare.htm for preamble text.  Data from Australian Electoral Commission: http://www.aec.gov.au/Elections/referendums/1999_Referendum_Reports_Statistics/summary_preamble.htm</t>
  </si>
  <si>
    <t>The full data file in xlsx format contains information on lower and upper house seats and referendums.</t>
  </si>
  <si>
    <t>Independent Candidates</t>
  </si>
  <si>
    <t>Country Liberal</t>
  </si>
  <si>
    <t>Not yet reviewed against official results</t>
  </si>
  <si>
    <t>Change figures need recalculation because of new data.</t>
  </si>
  <si>
    <t>Needs revision according to revised Electoral Data from AEC</t>
  </si>
  <si>
    <t>Other not well-disaggregated</t>
  </si>
  <si>
    <t>au_independent01</t>
  </si>
  <si>
    <t>grey (light)</t>
  </si>
  <si>
    <t>Independents</t>
  </si>
  <si>
    <t>Country Liberal Party</t>
  </si>
  <si>
    <t>CLP</t>
  </si>
  <si>
    <t>Christian Democratic Party</t>
  </si>
  <si>
    <t>CDP</t>
  </si>
  <si>
    <t>Christian Democrats</t>
  </si>
  <si>
    <t>au_clp01</t>
  </si>
  <si>
    <t>au_cdp01</t>
  </si>
  <si>
    <t>Liberal National Coalition</t>
  </si>
  <si>
    <t>teal</t>
  </si>
  <si>
    <t>Liberal-National Coalition</t>
  </si>
  <si>
    <t>au_lnp01</t>
  </si>
  <si>
    <t>LNP</t>
  </si>
  <si>
    <t>Liberal-National Party ( Queensland)</t>
  </si>
  <si>
    <t>To be decided</t>
  </si>
  <si>
    <t>au_tbd01</t>
  </si>
  <si>
    <t>TBD</t>
  </si>
  <si>
    <t>None</t>
  </si>
  <si>
    <t>Palmer United Party</t>
  </si>
  <si>
    <t>Katter's Australian Party</t>
  </si>
  <si>
    <t>Australian Sex Party</t>
  </si>
  <si>
    <t>au_pup01</t>
  </si>
  <si>
    <t>au_kap01</t>
  </si>
  <si>
    <t>au_asp01</t>
  </si>
  <si>
    <t>PUP</t>
  </si>
  <si>
    <t>KAP</t>
  </si>
  <si>
    <t>ASP</t>
  </si>
  <si>
    <t>Liberal Democratic Party</t>
  </si>
  <si>
    <t>Australian Motoring Enthusiast Party</t>
  </si>
  <si>
    <t>Australian Sports Party</t>
  </si>
  <si>
    <t>Preliminary Results: http://vtr.aec.gov.au/HousePartyRepresentationLeading-17496.htm; vote numbers and % as of 9/30/2013</t>
  </si>
  <si>
    <t>Xenophon Group</t>
  </si>
  <si>
    <t>LDP</t>
  </si>
  <si>
    <t>AMEP</t>
  </si>
  <si>
    <t>ASXP</t>
  </si>
  <si>
    <t>X</t>
  </si>
  <si>
    <t>au_asxp01</t>
  </si>
  <si>
    <t>au_amep01</t>
  </si>
  <si>
    <t>au_ldp01</t>
  </si>
  <si>
    <t>blue (dark)</t>
  </si>
  <si>
    <t>blue (medium)</t>
  </si>
  <si>
    <t>orange (light)</t>
  </si>
  <si>
    <t>red (light)</t>
  </si>
  <si>
    <t>red (medium)</t>
  </si>
  <si>
    <t>Abbott I</t>
  </si>
  <si>
    <t>Minister for Indigenous Affairs</t>
  </si>
  <si>
    <t>Minister for Immigration and Border Protection</t>
  </si>
  <si>
    <t>Minister for Trade and Investment</t>
  </si>
  <si>
    <t>Minister for Agriculture</t>
  </si>
  <si>
    <t>Minister for Industry</t>
  </si>
  <si>
    <t>Minister for Social Services</t>
  </si>
  <si>
    <t>Minister for Communications</t>
  </si>
  <si>
    <t>Minister for infrastructure and Regional Development</t>
  </si>
  <si>
    <t>Anthony John Abbott (1957 male, au_lib01)</t>
  </si>
  <si>
    <t>George Brandis (1957 male, au_lib01)</t>
  </si>
  <si>
    <t>Julie Isabel Bishop (1956 female, au_lib01)</t>
  </si>
  <si>
    <t>Andrew Robb (1951 male, au_lib01)</t>
  </si>
  <si>
    <t>David Johnston (1956 male, au_lib01)</t>
  </si>
  <si>
    <t xml:space="preserve">Joseph Benedict Hockey (1965 male, au_lib01) </t>
  </si>
  <si>
    <t>Mathias Cormann (1970 male, au_lib01)</t>
  </si>
  <si>
    <t>Christopher Pyne (1967 male, au_lib01)</t>
  </si>
  <si>
    <t>Kevin James Andrews (1955 male, au_lib01)</t>
  </si>
  <si>
    <t>Eric Abetz (1958 male, au_lib01)</t>
  </si>
  <si>
    <t>Bruce Billson (1966 male, au_lib01)</t>
  </si>
  <si>
    <t>Peter Dutton (1970 male, au_lib01)</t>
  </si>
  <si>
    <t>Malcolm Bligh Turnbull (1954 male, au_lib01)</t>
  </si>
  <si>
    <t>Scott Morrison (1968 male, au_lib01)</t>
  </si>
  <si>
    <t xml:space="preserve">Warren Errol Truss (1948 male, au_nat01) </t>
  </si>
  <si>
    <t>Nigel Scullion (1956 male, au_nat01)</t>
  </si>
  <si>
    <t>Barnaby Joyce (1967 male, au_nat01)</t>
  </si>
  <si>
    <t>Shooters and Fishers</t>
  </si>
  <si>
    <t>Help End Marijuana Prohibition (HEMP) Party</t>
  </si>
  <si>
    <t>Animal Justice Party</t>
  </si>
  <si>
    <t>The Wikileaks Party</t>
  </si>
  <si>
    <t>The Nationals</t>
  </si>
  <si>
    <t>SaF</t>
  </si>
  <si>
    <t>HEMP</t>
  </si>
  <si>
    <t>AJP</t>
  </si>
  <si>
    <t>WP</t>
  </si>
  <si>
    <t>TNAT</t>
  </si>
  <si>
    <t>au_saf01</t>
  </si>
  <si>
    <t>au_hemp01</t>
  </si>
  <si>
    <t>au_ajp01</t>
  </si>
  <si>
    <t>au_wp01</t>
  </si>
  <si>
    <t>au_tnat01</t>
  </si>
  <si>
    <t>Including Nationals and Country Liberals</t>
  </si>
  <si>
    <t>Including the National Party of Western Australia</t>
  </si>
  <si>
    <t>40 elected in 2010; type 2 data shows total number not up for election' type 3 data shows number elected in 2010</t>
  </si>
  <si>
    <t>40 elected in 2013; type 2 data shows total number not up for election' type 3 data shows number elected in 2013; aThis analysis differs from the results listed by the Australian Electoral Commission in that it substitutes the results of the 2014 Western Australia revote for the 2013 electoral results for Western Australia which were declared void by the High Court of Australia because of the loss of ballot papers during an official recount. Cell comments below contain original 7 September 2013 results.</t>
  </si>
  <si>
    <t>Sussan Ley (1961 female, au_lib01)</t>
  </si>
  <si>
    <t>Minister for Industry and Science</t>
  </si>
  <si>
    <t>Minister for Health and Sport</t>
  </si>
  <si>
    <t>Calculations for integration with other databases</t>
  </si>
  <si>
    <t>Country</t>
  </si>
  <si>
    <t>Name_english</t>
  </si>
  <si>
    <t>Name_short</t>
  </si>
  <si>
    <t>First_PDY_Year</t>
  </si>
  <si>
    <t>Last_PDY_Year</t>
  </si>
  <si>
    <t>Max_Vote</t>
  </si>
  <si>
    <t>Year_of_max_vote</t>
  </si>
  <si>
    <t>Last Updated:</t>
  </si>
  <si>
    <t>Update Notes:</t>
  </si>
  <si>
    <t>Info_parties2</t>
  </si>
  <si>
    <t>This sheet contains calculations for integrating databases.</t>
  </si>
  <si>
    <t>New Data: ministers after 2015 (Abbott I done; needs Turnbull), parlseats_lh after 2013, parlseats_uh after 2013
Legacy Data: parlvotes_lh reformat; parlvotes_uh reformat
Format: Needs new parlseats_lh and parlseats_uh formats, new info_parties 
Additional data: Could use party logo, party website, party founding, name, merge/split, leader data</t>
  </si>
  <si>
    <t>Turnbull I</t>
  </si>
  <si>
    <t>Malcolm Bligh Turnbull (1954 male, Liberal Party)</t>
  </si>
  <si>
    <t>Minister for Women</t>
  </si>
  <si>
    <t>Minister Assisting the Prime Minister on Digital Government</t>
  </si>
  <si>
    <t>Michael Fayat Keenan (1972 male, Liberal Party)</t>
  </si>
  <si>
    <t>Minister Assisting the Prime Minister for Counter-Terrorism</t>
  </si>
  <si>
    <t>Minister for Tourism and International Education</t>
  </si>
  <si>
    <t>Richard Mansell Colbeck (1958 male, The Liberal Party)</t>
  </si>
  <si>
    <t>Minister for Education and Training</t>
  </si>
  <si>
    <t>Stuart Rowland Robert (1970 male, Liberal Party)</t>
  </si>
  <si>
    <t>Minister for Sport</t>
  </si>
  <si>
    <t>Minister for Aged Care</t>
  </si>
  <si>
    <t>Minister for Health</t>
  </si>
  <si>
    <t>Minister for Cities and the Built Environment</t>
  </si>
  <si>
    <t>Jamie Edward Briggs (1977 male, Liberal Party)</t>
  </si>
  <si>
    <t>Minister for Resources, Energy and Northern Australia</t>
  </si>
  <si>
    <t>Minister for Industry, Innovation and Science</t>
  </si>
  <si>
    <t>Minister for Agriculture and Water Resources</t>
  </si>
  <si>
    <t>Malcolm Thomas Brough (1961 male, Liberal Party)</t>
  </si>
  <si>
    <t>Minister for International Development and the Pacific</t>
  </si>
  <si>
    <t>Steven Michele Ciobo (1974 male, Liberal Party)</t>
  </si>
  <si>
    <t xml:space="preserve">Michael Fayat Keenan (1972 male, Liberal Party) </t>
  </si>
  <si>
    <t>Minister for Territories, Local Government and Major Projects</t>
  </si>
  <si>
    <t>Paul William Fletcher (1965 male, Liberal Party)</t>
  </si>
  <si>
    <t>Assistant Treasurer</t>
  </si>
  <si>
    <t>Minister Assisting the Minister for Trade and Investment</t>
  </si>
  <si>
    <t>Minister for Defence Materiel and Science</t>
  </si>
  <si>
    <t>Minister for Rural Health</t>
  </si>
  <si>
    <t>Fiona Nash (1965 female, The Nationals)</t>
  </si>
  <si>
    <t>Minister Assisting the Prime Minister for the Centenary of ANZAC</t>
  </si>
  <si>
    <t>Luke Hartsuyker (1959 male, The Nationals)</t>
  </si>
  <si>
    <t>Minister for Vocational Education and Skills</t>
  </si>
  <si>
    <t>George Henry Brandis (1957 male, au_lib01)</t>
  </si>
  <si>
    <t xml:space="preserve">Julie Isabel Bishop (1956 female, au_lib01) </t>
  </si>
  <si>
    <t xml:space="preserve">Andrew John Robb (1951 male, au_lib01) </t>
  </si>
  <si>
    <t>Marise Anne Payne (1964 female, au_lib01)</t>
  </si>
  <si>
    <t>Scott John Morrison (1968 male, au_lib01)</t>
  </si>
  <si>
    <t>Kelly Megan O’Dwyer (1977 female, au_lib01)</t>
  </si>
  <si>
    <t>Mathias Hubert Paul Cormann (1970 male, au_lib01)</t>
  </si>
  <si>
    <t>Simon John Birmingham (1974 male, au_lib01)</t>
  </si>
  <si>
    <t>Michaelia Clare Cash (1970 female, au_lib01)</t>
  </si>
  <si>
    <t>Gregory Andrew Hunt (1965 male, au_lib01)</t>
  </si>
  <si>
    <t>Christian Porter (1970 male, au_lib01)</t>
  </si>
  <si>
    <t>Sussan Penelope Ley (1961 female, au_lib01)</t>
  </si>
  <si>
    <t>Peter Craig Dutton (1970 male, au_lib01)</t>
  </si>
  <si>
    <t>Christopher Maurice Pyne (1967 male, au_lib01)</t>
  </si>
  <si>
    <t>Joshua Anthony Frydenberg (1971 male, au_lib01)</t>
  </si>
  <si>
    <t>Mitch Peter Fifield (1967 male, au_lib01)</t>
  </si>
  <si>
    <t>Arthur Sinodinos (1957 male, au_lib01)</t>
  </si>
  <si>
    <t>Warren Errol Truss (1948 male, au_nat01)</t>
  </si>
  <si>
    <t>Barnaby Thomas Gerald Joyce (1967 male, au_nat01)</t>
  </si>
  <si>
    <t>Acting</t>
  </si>
  <si>
    <t>Minister for Defence Materiel</t>
  </si>
  <si>
    <t>VL  - 56</t>
  </si>
  <si>
    <t>PY  - 2017</t>
  </si>
  <si>
    <t>AU  - CURTIN, JENNIFER</t>
  </si>
  <si>
    <t>DO  - 10.1111/2047-8852.12175</t>
  </si>
  <si>
    <t>SP  - 12</t>
  </si>
  <si>
    <t>EP  - 21</t>
  </si>
  <si>
    <t>national first preferences reported at http://results.aec.gov.au/20499/Website/HouseStateFirstPrefsByParty-20499-NAT.htm</t>
  </si>
  <si>
    <t>Nick Xenophon Team</t>
  </si>
  <si>
    <t>Glenn Lazarus Team</t>
  </si>
  <si>
    <t>GLT</t>
  </si>
  <si>
    <t>au_glt01</t>
  </si>
  <si>
    <t>Derryn Hinch’s Justice Party</t>
  </si>
  <si>
    <t>DHJP</t>
  </si>
  <si>
    <t>Derryn Hinch's Justice Party</t>
  </si>
  <si>
    <t>au_dhjp01</t>
  </si>
  <si>
    <t>Jacqui Lambie Network</t>
  </si>
  <si>
    <t>JLN</t>
  </si>
  <si>
    <t>au_jln01</t>
  </si>
  <si>
    <t>au_nxt01</t>
  </si>
  <si>
    <t>https://results.aec.gov.au/20499/Website/SenateStateResultsMenu-20499.htm; The Senate consists of 76 members, 12 from each of six states and two from each of two territories. State senators normally serve fixed six-year terms and rotate, with half being elected every three years. In a double dissolution election all 76 Senators are up for re-election. The Senate resolved that the first elected six senators in each state would serve six-year terms and the last six would serve three-year terms. Party composition of ‘Others’ in 2013 was not the same as in 2016. The 2013 vote for Palmer United Party was fragmented by its former Senators (Lambie and Lazrarus) standing as independents in 2016.</t>
  </si>
  <si>
    <t>Darren Chester (1967 male, au_nat01)</t>
  </si>
  <si>
    <t>Steve Ciobo (1974 male, au_lib01)</t>
  </si>
  <si>
    <t>Minister for Rural Health, Regional Development, and Regional Communications</t>
  </si>
  <si>
    <t>Fiona Nash (1965 female, au_nat01)</t>
  </si>
  <si>
    <t>Turnbull II</t>
  </si>
  <si>
    <t>Treasurer (Assistant)</t>
  </si>
  <si>
    <t>Minister for Regional Development</t>
  </si>
  <si>
    <t>Minister for Local Government</t>
  </si>
  <si>
    <t>Minister for Defence Industry</t>
  </si>
  <si>
    <t>Minister for Regional Communications</t>
  </si>
  <si>
    <t>Minister for Energy</t>
  </si>
  <si>
    <t>Minister for Investment</t>
  </si>
  <si>
    <t>Minister for Financial Services</t>
  </si>
  <si>
    <t>Minister for Revenue</t>
  </si>
  <si>
    <t>Minister for Resources</t>
  </si>
  <si>
    <t>Minister for Northern Australia</t>
  </si>
  <si>
    <t>Matthew Cavanan (1980 male, au_nat01)</t>
  </si>
  <si>
    <t>Resigned in scandal</t>
  </si>
  <si>
    <t>resigned scandal</t>
  </si>
  <si>
    <t>resigned during investigation of citizenship; later returned.</t>
  </si>
  <si>
    <t>resigned awaiting by-election result; later returned</t>
  </si>
  <si>
    <t>Resigned as a reuslt of dual citizenship</t>
  </si>
  <si>
    <t>reshuffle</t>
  </si>
  <si>
    <t>Minister for Jobs and Innovation</t>
  </si>
  <si>
    <t>Daniel Tehan (1968 male, au_lib01)</t>
  </si>
  <si>
    <t>Michael Keenan (1972 male, au_lib01)</t>
  </si>
  <si>
    <t>Bridget McKenzie (1969 female, au_nat01)</t>
  </si>
  <si>
    <t>David Littleproud (1976 male, au_nat01)</t>
  </si>
  <si>
    <t>John McVeigh (1965 male, au_lib01)</t>
  </si>
  <si>
    <t>Minister for Territories</t>
  </si>
  <si>
    <t>Michael McCormack (1964 male, au_nat01)</t>
  </si>
  <si>
    <t>Resignation in scandal</t>
  </si>
  <si>
    <t>Minister for Veterans’ Affairs and Defence Personnel</t>
  </si>
  <si>
    <t>Nigel Gregory Scullion (1956 male, au_nat01)</t>
  </si>
  <si>
    <t>Morrison I</t>
  </si>
  <si>
    <t>Minister for Regional Services</t>
  </si>
  <si>
    <t>Minister for Local Government and Decentralization</t>
  </si>
  <si>
    <t>Minister for Public Service</t>
  </si>
  <si>
    <t>Minister for Jobs</t>
  </si>
  <si>
    <t>Minister for Small and Family Business</t>
  </si>
  <si>
    <t>Minister for Skills and Vocational Education</t>
  </si>
  <si>
    <t>Karen Andrews (1960 female, au_lib01)</t>
  </si>
  <si>
    <t>Minister for Families</t>
  </si>
  <si>
    <t>Paul Fletcher (1965 male, au_lib01)</t>
  </si>
  <si>
    <t>Melissa Price (1963 female, au_lib01)</t>
  </si>
  <si>
    <t>Angus Taylor (1966 male, au_lib01)</t>
  </si>
  <si>
    <t>Morrison II</t>
  </si>
  <si>
    <t>Linda Reynolds (1965 female, au_lib01)</t>
  </si>
  <si>
    <t>resigned</t>
  </si>
  <si>
    <t>Ken Wyatt (1953 male, au_lib01)</t>
  </si>
  <si>
    <t>Minister for Water Resources, Drought, Rural Finance, Natural Disaster, and Emergency Management</t>
  </si>
  <si>
    <t>Susan Ley (1961 female, au_lib01)</t>
  </si>
  <si>
    <t>Minister for Energy and Emissions Reductions</t>
  </si>
  <si>
    <t>Anne Ruston (1963 female, au_lib01)</t>
  </si>
  <si>
    <t>Minister Assisting the Prime Minister for the Public Service and Cabinet</t>
  </si>
  <si>
    <t>Minister for Population, Cities, and Urban Infrastructure</t>
  </si>
  <si>
    <t>Alan Tudge (1971 male, au_lib01)</t>
  </si>
  <si>
    <t>Minister for Communications and Cyber Safety</t>
  </si>
  <si>
    <t>Minister for Employment, Skills, Small and Family Business</t>
  </si>
  <si>
    <t>Minister for National Disability Insurance Scheme and Government Services</t>
  </si>
  <si>
    <t>Stuart Robert (1970 male, au_lib01)</t>
  </si>
  <si>
    <t>Australian Electoral Commission</t>
  </si>
  <si>
    <t>23</t>
  </si>
  <si>
    <t>Centre Alliance</t>
  </si>
  <si>
    <t>Australian Electoral Commission (2019)</t>
  </si>
  <si>
    <t>Keith Pitt (1969 male, au_nat01)</t>
  </si>
  <si>
    <t>elevated to full cabinet with same responsibilities</t>
  </si>
  <si>
    <t>Simon Birmingham (1974 male, au_lib01)</t>
  </si>
  <si>
    <t>given aged care portfolio</t>
  </si>
  <si>
    <t>Minister for Education and Youth</t>
  </si>
  <si>
    <t>Michaelia Cash (1970 female, au_lib01)</t>
  </si>
  <si>
    <t>Minister for Families and Women's Safety</t>
  </si>
  <si>
    <t>Linda Renolds (1965 female, au_lib01)</t>
  </si>
  <si>
    <t>Bridge McKenzie (1969 female, au_nat01)</t>
  </si>
  <si>
    <t>Minister for Regionalisation, Regional Communications and Regional Education and Minister for Emergency Management and National Recovery and Resilience</t>
  </si>
  <si>
    <t>Andrew Gee (1968 male, au_nat01)</t>
  </si>
  <si>
    <t>Alex Hawke (1977 male, au_lib01)</t>
  </si>
  <si>
    <t>Minister for Science and Technology</t>
  </si>
  <si>
    <t>Minister for Industry, Energy, and Emissions Reduction</t>
  </si>
  <si>
    <t>AU  - Curtin, Jennifer</t>
  </si>
  <si>
    <t>AU  - TAFLAGA, MARIJA</t>
  </si>
  <si>
    <t>AU  - Taflaga, Marija</t>
  </si>
  <si>
    <t>TI  - Australia: Political development and data for 2017</t>
  </si>
  <si>
    <t>TI  - Australia: Political Developments and Data in 2018</t>
  </si>
  <si>
    <t>TI  - Australia: Political Developments and Data in 2019</t>
  </si>
  <si>
    <t>TI  - Australia: Political Developments and Data in 2020</t>
  </si>
  <si>
    <t>TI  - Australia: Political Developments and Data in 2021: The Unravelling of the Morrison Government</t>
  </si>
  <si>
    <t>JO  - EUROPEAN JOURNAL OF POLITICAL RESEARCH POLITICAL DATA YEARBOOK</t>
  </si>
  <si>
    <t>VL  - 52</t>
  </si>
  <si>
    <t>VL  - 53</t>
  </si>
  <si>
    <t>VL  - 54</t>
  </si>
  <si>
    <t>VL  - 55</t>
  </si>
  <si>
    <t>VL  - 57</t>
  </si>
  <si>
    <t>VL  - 58</t>
  </si>
  <si>
    <t>VL  - 59</t>
  </si>
  <si>
    <t>VL  - 60</t>
  </si>
  <si>
    <t>VL  - 61</t>
  </si>
  <si>
    <t>PB  - John Wiley &amp; Sons, Ltd</t>
  </si>
  <si>
    <t>SN  - 2047-8844</t>
  </si>
  <si>
    <t>UR  - https://doi.org/10.1111/2047-8852.12000</t>
  </si>
  <si>
    <t>UR  - https://doi.org/10.1111/2047-8852.12037</t>
  </si>
  <si>
    <t>UR  - https://doi.org/10.1111/2047-8852.12075</t>
  </si>
  <si>
    <t>UR  - https://doi.org/10.1111/2047-8852.12115</t>
  </si>
  <si>
    <t>UR  - https://doi.org/10.1111/2047-8852.12175</t>
  </si>
  <si>
    <t>UR  - https://doi.org/10.1111/2047-8852.12203</t>
  </si>
  <si>
    <t>UR  - https://doi.org/10.1111/2047-8852.12234</t>
  </si>
  <si>
    <t>UR  - https://doi.org/10.1111/2047-8852.12296</t>
  </si>
  <si>
    <t>UR  - https://doi.org/10.1111/2047-8852.12314</t>
  </si>
  <si>
    <t>DO  - 10.1111/2047-8852.12000</t>
  </si>
  <si>
    <t>DO  - 10.1111/2047-8852.12037</t>
  </si>
  <si>
    <t>DO  - 10.1111/2047-8852.12075</t>
  </si>
  <si>
    <t>DO  - 10.1111/2047-8852.12115</t>
  </si>
  <si>
    <t>DO  - 10.1111/2047-8852.12203</t>
  </si>
  <si>
    <t>DO  - 10.1111/2047-8852.12234</t>
  </si>
  <si>
    <t>DO  - 10.1111/2047-8852.12296</t>
  </si>
  <si>
    <t>DO  - 10.1111/2047-8852.12314</t>
  </si>
  <si>
    <t>SP  - 20</t>
  </si>
  <si>
    <t>SP  - 16</t>
  </si>
  <si>
    <t>SP  - 19</t>
  </si>
  <si>
    <t>SP  - 14</t>
  </si>
  <si>
    <t>SP  - 11</t>
  </si>
  <si>
    <t>SP  - 13</t>
  </si>
  <si>
    <t>EP  - 24</t>
  </si>
  <si>
    <t>EP  - 26</t>
  </si>
  <si>
    <t>EP  - 22</t>
  </si>
  <si>
    <t>EP  - 20</t>
  </si>
  <si>
    <t>EP  - 18</t>
  </si>
  <si>
    <t>PY  - 2013</t>
  </si>
  <si>
    <t>PY  - 2014</t>
  </si>
  <si>
    <t>PY  - 2015</t>
  </si>
  <si>
    <t>PY  - 2016</t>
  </si>
  <si>
    <t>PY  - 2018</t>
  </si>
  <si>
    <t>PY  - 2019</t>
  </si>
  <si>
    <t>PY  - 2020</t>
  </si>
  <si>
    <t>PY  - 2021</t>
  </si>
  <si>
    <t>PY  - 2022</t>
  </si>
  <si>
    <t>21</t>
  </si>
  <si>
    <t>UAP</t>
  </si>
  <si>
    <t>United Australia Party</t>
  </si>
  <si>
    <t>Pauline Hanson's One Nation</t>
  </si>
  <si>
    <t>au_pt01</t>
  </si>
  <si>
    <t>Patrick Team</t>
  </si>
  <si>
    <t>PT</t>
  </si>
  <si>
    <t>Albanaese</t>
  </si>
  <si>
    <t>Minister for Trade and Tourism</t>
  </si>
  <si>
    <t>Minister for Climate Change and Energy</t>
  </si>
  <si>
    <t>Minister for Environment and Water</t>
  </si>
  <si>
    <t>Minister for Indigenous Australians</t>
  </si>
  <si>
    <t>Minister for the National Disability Insurance Scheme</t>
  </si>
  <si>
    <t>Minister for Government Services</t>
  </si>
  <si>
    <t>Minister for Cyber Security</t>
  </si>
  <si>
    <t>Anthony Albanese (1963 male, au_lab01)</t>
  </si>
  <si>
    <t>Richard Marles (1967 male, au_lab01)</t>
  </si>
  <si>
    <t>Mark Dreyfus (1956 male, au_lab01)</t>
  </si>
  <si>
    <t>Murray Watt (1973 male, au_lab01)</t>
  </si>
  <si>
    <t>Chris Bowen (1973 male, au_lab01)</t>
  </si>
  <si>
    <t>Michelle Rowland (1971 female, au_lab01)</t>
  </si>
  <si>
    <t>Clare O'Neil (1980 female, au_lab01)</t>
  </si>
  <si>
    <t>Jason Clare (1972 male, au_lab01)</t>
  </si>
  <si>
    <t>Tony Burke (1969 male, au_lab01)</t>
  </si>
  <si>
    <t>Tanya Plibersek (1969 famale, au_lab01)</t>
  </si>
  <si>
    <t>Katy Gallagher (1970 female, au_lab01)</t>
  </si>
  <si>
    <t>Penny Wong (1968 female, au_lab01)</t>
  </si>
  <si>
    <t>Bill Shorten (1967 male, au_lab01)</t>
  </si>
  <si>
    <t>Mark Butler (1970 male, au_lab01)</t>
  </si>
  <si>
    <t>Julie Collins (1971 female, au_lab01)</t>
  </si>
  <si>
    <t>Linda Burney (1957 female, au_lab01)</t>
  </si>
  <si>
    <t>Ed Husic (1970 male, au_lab01)</t>
  </si>
  <si>
    <t>Catherine King (1966 female, au_lab01)</t>
  </si>
  <si>
    <t>Madeleine King (1973 female, au_lab01)</t>
  </si>
  <si>
    <t>Brendan O'Connor (1962 male, au_lab01)</t>
  </si>
  <si>
    <t>Amanda Rishworth (1978 female, au_lab01)</t>
  </si>
  <si>
    <t>Don Farrell (1954 male, au_lab01)</t>
  </si>
  <si>
    <t>Jim Chalmers (1978 male, au_lab01)</t>
  </si>
  <si>
    <t>EP  - 29</t>
  </si>
  <si>
    <t>do - 10.1111/2047-8852.12412</t>
  </si>
  <si>
    <t>UR  - https://doi.org/10.1111/2047-8852.12412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</si>
</sst>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dd\-mm\-yyyy"/>
    <numFmt numFmtId="165" formatCode="[$-409]d\-mmm\-yy;@"/>
    <numFmt numFmtId="166" formatCode="0.0%"/>
    <numFmt numFmtId="167" formatCode="0.00000000"/>
    <numFmt numFmtId="168" formatCode="General_)"/>
    <numFmt numFmtId="169" formatCode="#,##0.000"/>
    <numFmt numFmtId="170" formatCode="yyyy"/>
    <numFmt numFmtId="171" formatCode="0.000%"/>
    <numFmt numFmtId="172" formatCode="yyyy\-mm\-dd"/>
    <numFmt numFmtId="173" formatCode="[$-409]d\-mmm\-yyyy;@"/>
  </numFmts>
  <fonts count="48">
    <font>
      <sz val="10"/>
      <name val="Arial"/>
    </font>
    <font>
      <sz val="11"/>
      <color theme="1"/>
      <name val="Calibri"/>
      <family val="2"/>
      <scheme val="minor"/>
    </font>
    <font>
      <u/>
      <sz val="10"/>
      <color indexed="12"/>
      <name val="Arial"/>
      <family val="2"/>
    </font>
    <font>
      <sz val="8"/>
      <name val="Calibri"/>
      <family val="2"/>
    </font>
    <font>
      <sz val="10"/>
      <name val="Arial"/>
      <family val="2"/>
    </font>
    <font>
      <sz val="11"/>
      <color indexed="8"/>
      <name val="Calibri"/>
      <family val="2"/>
    </font>
    <font>
      <sz val="10"/>
      <name val="Calibri"/>
      <family val="2"/>
      <scheme val="minor"/>
    </font>
    <font>
      <sz val="8"/>
      <name val="Calibri"/>
      <family val="2"/>
      <scheme val="minor"/>
    </font>
    <font>
      <sz val="8"/>
      <color indexed="8"/>
      <name val="Calibri"/>
      <family val="2"/>
      <scheme val="minor"/>
    </font>
    <font>
      <i/>
      <sz val="8"/>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8"/>
      <color theme="1"/>
      <name val="Calibri"/>
      <family val="2"/>
      <scheme val="minor"/>
    </font>
    <font>
      <u/>
      <sz val="8"/>
      <color indexed="12"/>
      <name val="Calibri"/>
      <family val="2"/>
      <scheme val="minor"/>
    </font>
    <font>
      <b/>
      <sz val="20"/>
      <name val="Calibri"/>
      <family val="2"/>
      <scheme val="minor"/>
    </font>
    <font>
      <sz val="8"/>
      <color theme="1" tint="0.499984740745262"/>
      <name val="Calibri"/>
      <family val="2"/>
      <scheme val="minor"/>
    </font>
    <font>
      <sz val="8"/>
      <color theme="0"/>
      <name val="Calibri"/>
      <family val="2"/>
      <scheme val="minor"/>
    </font>
    <font>
      <sz val="8"/>
      <color theme="0" tint="-0.14999847407452621"/>
      <name val="Calibri"/>
      <family val="2"/>
      <scheme val="minor"/>
    </font>
    <font>
      <i/>
      <sz val="8"/>
      <color theme="1"/>
      <name val="Calibri"/>
      <family val="2"/>
      <scheme val="minor"/>
    </font>
    <font>
      <sz val="10"/>
      <name val="Calibri"/>
      <family val="2"/>
    </font>
    <font>
      <u/>
      <sz val="8"/>
      <name val="Calibri"/>
      <family val="2"/>
      <scheme val="minor"/>
    </font>
    <font>
      <u/>
      <sz val="8"/>
      <name val="Calibri"/>
      <family val="2"/>
    </font>
    <font>
      <b/>
      <sz val="8"/>
      <name val="Calibri"/>
      <family val="2"/>
      <scheme val="minor"/>
    </font>
    <font>
      <sz val="8"/>
      <color indexed="8"/>
      <name val="Calibri"/>
      <family val="2"/>
    </font>
    <font>
      <u/>
      <sz val="8"/>
      <color indexed="12"/>
      <name val="Calibri"/>
      <family val="2"/>
    </font>
    <font>
      <sz val="8"/>
      <color theme="1"/>
      <name val="Calibri"/>
      <family val="2"/>
    </font>
    <font>
      <sz val="8"/>
      <name val="Arial"/>
      <family val="2"/>
    </font>
    <font>
      <sz val="10"/>
      <name val="Arial"/>
      <family val="2"/>
    </font>
    <font>
      <u/>
      <sz val="11"/>
      <color theme="10"/>
      <name val="Calibri"/>
      <family val="2"/>
      <scheme val="minor"/>
    </font>
    <font>
      <sz val="8"/>
      <color rgb="FF333333"/>
      <name val="Verdana"/>
      <family val="2"/>
    </font>
    <font>
      <sz val="8"/>
      <color rgb="FF222222"/>
      <name val="Consolas"/>
      <family val="3"/>
    </font>
    <font>
      <sz val="10"/>
      <name val="Courier New"/>
      <family val="3"/>
    </font>
    <font>
      <sz val="10"/>
      <color rgb="FF000000"/>
      <name val="Arial Unicode MS"/>
    </font>
  </fonts>
  <fills count="41">
    <fill>
      <patternFill patternType="none"/>
    </fill>
    <fill>
      <patternFill patternType="gray125"/>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DCA0C8"/>
        <bgColor indexed="64"/>
      </patternFill>
    </fill>
    <fill>
      <patternFill patternType="solid">
        <fgColor rgb="FFBEBEBE"/>
        <bgColor indexed="64"/>
      </patternFill>
    </fill>
    <fill>
      <patternFill patternType="solid">
        <fgColor rgb="FFCF73AA"/>
        <bgColor indexed="64"/>
      </patternFill>
    </fill>
    <fill>
      <patternFill patternType="solid">
        <fgColor rgb="FFC55798"/>
        <bgColor indexed="64"/>
      </patternFill>
    </fill>
    <fill>
      <patternFill patternType="solid">
        <fgColor rgb="FFDCDCF0"/>
        <bgColor indexed="64"/>
      </patternFill>
    </fill>
    <fill>
      <patternFill patternType="solid">
        <fgColor indexed="22"/>
        <bgColor indexed="64"/>
      </patternFill>
    </fill>
    <fill>
      <patternFill patternType="solid">
        <fgColor rgb="FFBED6C2"/>
        <bgColor indexed="64"/>
      </patternFill>
    </fill>
    <fill>
      <patternFill patternType="solid">
        <fgColor rgb="FFDCDCDC"/>
        <bgColor indexed="64"/>
      </patternFill>
    </fill>
    <fill>
      <patternFill patternType="solid">
        <fgColor theme="1" tint="0.34998626667073579"/>
        <bgColor indexed="64"/>
      </patternFill>
    </fill>
    <fill>
      <patternFill patternType="solid">
        <fgColor rgb="FF5A6E5A"/>
        <bgColor indexed="64"/>
      </patternFill>
    </fill>
    <fill>
      <patternFill patternType="solid">
        <fgColor theme="1" tint="0.249977111117893"/>
        <bgColor indexed="64"/>
      </patternFill>
    </fill>
    <fill>
      <patternFill patternType="solid">
        <fgColor rgb="FFF5D7EB"/>
        <bgColor indexed="64"/>
      </patternFill>
    </fill>
    <fill>
      <patternFill patternType="solid">
        <fgColor theme="0" tint="-4.9989318521683403E-2"/>
        <bgColor indexed="64"/>
      </patternFill>
    </fill>
    <fill>
      <patternFill patternType="solid">
        <fgColor rgb="FFB9B9E1"/>
        <bgColor indexed="64"/>
      </patternFill>
    </fill>
    <fill>
      <patternFill patternType="solid">
        <fgColor theme="0" tint="-0.249977111117893"/>
        <bgColor indexed="64"/>
      </patternFill>
    </fill>
    <fill>
      <patternFill patternType="solid">
        <fgColor theme="0" tint="-0.14999847407452621"/>
        <bgColor indexed="64"/>
      </patternFill>
    </fill>
  </fills>
  <borders count="30">
    <border>
      <left/>
      <right/>
      <top/>
      <bottom/>
      <diagonal/>
    </border>
    <border>
      <left style="hair">
        <color indexed="10"/>
      </left>
      <right/>
      <top/>
      <bottom/>
      <diagonal/>
    </border>
    <border>
      <left style="thin">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1" tint="0.499984740745262"/>
      </left>
      <right/>
      <top/>
      <bottom/>
      <diagonal/>
    </border>
    <border>
      <left/>
      <right style="thin">
        <color theme="1" tint="0.499984740745262"/>
      </right>
      <top/>
      <bottom/>
      <diagonal/>
    </border>
    <border>
      <left/>
      <right style="thin">
        <color auto="1"/>
      </right>
      <top/>
      <bottom/>
      <diagonal/>
    </border>
    <border>
      <left style="thin">
        <color indexed="64"/>
      </left>
      <right style="thin">
        <color theme="0" tint="-4.9989318521683403E-2"/>
      </right>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style="thin">
        <color theme="0" tint="-4.9989318521683403E-2"/>
      </right>
      <top/>
      <bottom style="thin">
        <color theme="0" tint="-4.9989318521683403E-2"/>
      </bottom>
      <diagonal/>
    </border>
    <border>
      <left/>
      <right/>
      <top style="thin">
        <color theme="0" tint="-4.9989318521683403E-2"/>
      </top>
      <bottom style="thin">
        <color theme="0" tint="-4.9989318521683403E-2"/>
      </bottom>
      <diagonal/>
    </border>
    <border>
      <left/>
      <right/>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indexed="64"/>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right/>
      <top style="thin">
        <color theme="0" tint="-4.9989318521683403E-2"/>
      </top>
      <bottom/>
      <diagonal/>
    </border>
  </borders>
  <cellStyleXfs count="54">
    <xf numFmtId="0" fontId="0" fillId="0" borderId="0">
      <alignment horizontal="left" vertical="top"/>
    </xf>
    <xf numFmtId="0" fontId="2" fillId="0" borderId="0" applyNumberFormat="0" applyFill="0" applyBorder="0" applyProtection="0">
      <alignment horizontal="left" vertical="top"/>
    </xf>
    <xf numFmtId="0" fontId="4" fillId="0" borderId="0"/>
    <xf numFmtId="0" fontId="5"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9" borderId="0" applyNumberFormat="0" applyBorder="0" applyAlignment="0" applyProtection="0"/>
    <xf numFmtId="0" fontId="5" fillId="12" borderId="0" applyNumberFormat="0" applyBorder="0" applyAlignment="0" applyProtection="0"/>
    <xf numFmtId="0" fontId="10" fillId="13"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20" borderId="0" applyNumberFormat="0" applyBorder="0" applyAlignment="0" applyProtection="0"/>
    <xf numFmtId="0" fontId="11" fillId="4" borderId="0" applyNumberFormat="0" applyBorder="0" applyAlignment="0" applyProtection="0"/>
    <xf numFmtId="0" fontId="12" fillId="21" borderId="3" applyNumberFormat="0" applyAlignment="0" applyProtection="0"/>
    <xf numFmtId="0" fontId="13" fillId="22" borderId="4" applyNumberFormat="0" applyAlignment="0" applyProtection="0"/>
    <xf numFmtId="0" fontId="14" fillId="0" borderId="0" applyNumberFormat="0" applyFill="0" applyBorder="0" applyAlignment="0" applyProtection="0"/>
    <xf numFmtId="0" fontId="15" fillId="5" borderId="0" applyNumberFormat="0" applyBorder="0" applyAlignment="0" applyProtection="0"/>
    <xf numFmtId="0" fontId="16" fillId="0" borderId="5"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0" applyNumberFormat="0" applyFill="0" applyBorder="0" applyAlignment="0" applyProtection="0"/>
    <xf numFmtId="0" fontId="19" fillId="8" borderId="3" applyNumberFormat="0" applyAlignment="0" applyProtection="0"/>
    <xf numFmtId="0" fontId="20" fillId="0" borderId="8" applyNumberFormat="0" applyFill="0" applyAlignment="0" applyProtection="0"/>
    <xf numFmtId="0" fontId="21" fillId="23" borderId="0" applyNumberFormat="0" applyBorder="0" applyAlignment="0" applyProtection="0"/>
    <xf numFmtId="0" fontId="5" fillId="24" borderId="9" applyNumberFormat="0" applyFont="0" applyAlignment="0" applyProtection="0"/>
    <xf numFmtId="0" fontId="22" fillId="21" borderId="10" applyNumberFormat="0" applyAlignment="0" applyProtection="0"/>
    <xf numFmtId="0" fontId="23" fillId="0" borderId="0" applyNumberFormat="0" applyFill="0" applyBorder="0" applyAlignment="0" applyProtection="0"/>
    <xf numFmtId="0" fontId="24" fillId="0" borderId="11" applyNumberFormat="0" applyFill="0" applyAlignment="0" applyProtection="0"/>
    <xf numFmtId="0" fontId="25" fillId="0" borderId="0" applyNumberFormat="0" applyFill="0" applyBorder="0" applyAlignment="0" applyProtection="0"/>
    <xf numFmtId="9" fontId="26" fillId="0" borderId="0" applyFont="0" applyFill="0" applyBorder="0" applyAlignment="0" applyProtection="0"/>
    <xf numFmtId="0" fontId="4" fillId="0" borderId="0">
      <alignment horizontal="left" vertical="top"/>
    </xf>
    <xf numFmtId="0" fontId="34" fillId="0" borderId="0"/>
    <xf numFmtId="0" fontId="1" fillId="0" borderId="0"/>
    <xf numFmtId="0" fontId="43" fillId="0" borderId="0" applyNumberFormat="0" applyFill="0" applyBorder="0" applyAlignment="0" applyProtection="0"/>
    <xf numFmtId="9" fontId="1" fillId="0" borderId="0" applyFont="0" applyFill="0" applyBorder="0" applyAlignment="0" applyProtection="0"/>
    <xf numFmtId="0" fontId="42" fillId="0" borderId="0">
      <alignment horizontal="left" vertical="top"/>
    </xf>
    <xf numFmtId="9" fontId="4" fillId="0" borderId="0" applyFont="0" applyFill="0" applyBorder="0" applyAlignment="0" applyProtection="0"/>
    <xf numFmtId="43" fontId="4" fillId="0" borderId="0" applyFont="0" applyFill="0" applyBorder="0" applyAlignment="0" applyProtection="0"/>
  </cellStyleXfs>
  <cellXfs count="272">
    <xf numFmtId="0" fontId="0" fillId="0" borderId="0" xfId="0">
      <alignment horizontal="left" vertical="top"/>
    </xf>
    <xf numFmtId="0" fontId="6" fillId="0" borderId="0" xfId="0" applyFont="1">
      <alignment horizontal="left" vertical="top"/>
    </xf>
    <xf numFmtId="0" fontId="7" fillId="0" borderId="0" xfId="0" applyFont="1">
      <alignment horizontal="left" vertical="top"/>
    </xf>
    <xf numFmtId="0" fontId="0" fillId="0" borderId="0" xfId="0" applyAlignment="1"/>
    <xf numFmtId="0" fontId="7" fillId="0" borderId="0" xfId="0" applyFont="1" applyProtection="1">
      <alignment horizontal="left" vertical="top"/>
      <protection locked="0"/>
    </xf>
    <xf numFmtId="0" fontId="7" fillId="0" borderId="2"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2" xfId="0" applyFont="1" applyBorder="1" applyProtection="1">
      <alignment horizontal="left" vertical="top"/>
      <protection locked="0"/>
    </xf>
    <xf numFmtId="15" fontId="7" fillId="0" borderId="2" xfId="0" applyNumberFormat="1" applyFont="1" applyBorder="1" applyProtection="1">
      <alignment horizontal="left" vertical="top"/>
      <protection locked="0"/>
    </xf>
    <xf numFmtId="0" fontId="7" fillId="0" borderId="0" xfId="0" applyFont="1" applyAlignment="1">
      <alignment horizontal="left" vertical="top" wrapText="1"/>
    </xf>
    <xf numFmtId="165" fontId="7" fillId="25" borderId="0" xfId="0" applyNumberFormat="1" applyFont="1" applyFill="1">
      <alignment horizontal="left" vertical="top"/>
    </xf>
    <xf numFmtId="165" fontId="7" fillId="0" borderId="2" xfId="0" applyNumberFormat="1" applyFont="1" applyBorder="1">
      <alignment horizontal="left" vertical="top"/>
    </xf>
    <xf numFmtId="165" fontId="7" fillId="26" borderId="0" xfId="0" applyNumberFormat="1" applyFont="1" applyFill="1">
      <alignment horizontal="left" vertical="top"/>
    </xf>
    <xf numFmtId="165" fontId="7" fillId="26" borderId="12" xfId="0" applyNumberFormat="1" applyFont="1" applyFill="1" applyBorder="1">
      <alignment horizontal="left" vertical="top"/>
    </xf>
    <xf numFmtId="165" fontId="7" fillId="26" borderId="13" xfId="0" applyNumberFormat="1" applyFont="1" applyFill="1" applyBorder="1">
      <alignment horizontal="left" vertical="top"/>
    </xf>
    <xf numFmtId="165" fontId="7" fillId="0" borderId="0" xfId="0" applyNumberFormat="1" applyFont="1">
      <alignment horizontal="left" vertical="top"/>
    </xf>
    <xf numFmtId="0" fontId="7" fillId="25" borderId="0" xfId="0" applyFont="1" applyFill="1">
      <alignment horizontal="left" vertical="top"/>
    </xf>
    <xf numFmtId="0" fontId="7" fillId="0" borderId="2" xfId="0" applyFont="1" applyBorder="1">
      <alignment horizontal="left" vertical="top"/>
    </xf>
    <xf numFmtId="0" fontId="7" fillId="26" borderId="0" xfId="0" applyFont="1" applyFill="1">
      <alignment horizontal="left" vertical="top"/>
    </xf>
    <xf numFmtId="0" fontId="7" fillId="26" borderId="12" xfId="0" applyFont="1" applyFill="1" applyBorder="1">
      <alignment horizontal="left" vertical="top"/>
    </xf>
    <xf numFmtId="0" fontId="7" fillId="26" borderId="13" xfId="0" applyFont="1" applyFill="1" applyBorder="1">
      <alignment horizontal="left" vertical="top"/>
    </xf>
    <xf numFmtId="3" fontId="7" fillId="25" borderId="0" xfId="2" applyNumberFormat="1" applyFont="1" applyFill="1" applyAlignment="1">
      <alignment horizontal="left" vertical="top"/>
    </xf>
    <xf numFmtId="3" fontId="7" fillId="25" borderId="0" xfId="0" applyNumberFormat="1" applyFont="1" applyFill="1">
      <alignment horizontal="left" vertical="top"/>
    </xf>
    <xf numFmtId="3" fontId="7" fillId="0" borderId="2" xfId="0" applyNumberFormat="1" applyFont="1" applyBorder="1">
      <alignment horizontal="left" vertical="top"/>
    </xf>
    <xf numFmtId="3" fontId="7" fillId="26" borderId="0" xfId="0" applyNumberFormat="1" applyFont="1" applyFill="1">
      <alignment horizontal="left" vertical="top"/>
    </xf>
    <xf numFmtId="3" fontId="7" fillId="26" borderId="12" xfId="0" applyNumberFormat="1" applyFont="1" applyFill="1" applyBorder="1">
      <alignment horizontal="left" vertical="top"/>
    </xf>
    <xf numFmtId="3" fontId="7" fillId="26" borderId="13" xfId="0" applyNumberFormat="1" applyFont="1" applyFill="1" applyBorder="1">
      <alignment horizontal="left" vertical="top"/>
    </xf>
    <xf numFmtId="3" fontId="7" fillId="0" borderId="0" xfId="0" applyNumberFormat="1" applyFont="1">
      <alignment horizontal="left" vertical="top"/>
    </xf>
    <xf numFmtId="166" fontId="7" fillId="25" borderId="0" xfId="2" applyNumberFormat="1" applyFont="1" applyFill="1" applyAlignment="1">
      <alignment horizontal="left" vertical="top"/>
    </xf>
    <xf numFmtId="166" fontId="7" fillId="25" borderId="0" xfId="0" applyNumberFormat="1" applyFont="1" applyFill="1">
      <alignment horizontal="left" vertical="top"/>
    </xf>
    <xf numFmtId="166" fontId="7" fillId="0" borderId="2" xfId="0" applyNumberFormat="1" applyFont="1" applyBorder="1">
      <alignment horizontal="left" vertical="top"/>
    </xf>
    <xf numFmtId="166" fontId="7" fillId="26" borderId="0" xfId="0" applyNumberFormat="1" applyFont="1" applyFill="1">
      <alignment horizontal="left" vertical="top"/>
    </xf>
    <xf numFmtId="166" fontId="7" fillId="26" borderId="12" xfId="0" applyNumberFormat="1" applyFont="1" applyFill="1" applyBorder="1">
      <alignment horizontal="left" vertical="top"/>
    </xf>
    <xf numFmtId="166" fontId="7" fillId="26" borderId="13" xfId="0" applyNumberFormat="1" applyFont="1" applyFill="1" applyBorder="1">
      <alignment horizontal="left" vertical="top"/>
    </xf>
    <xf numFmtId="166" fontId="7" fillId="0" borderId="2" xfId="45" applyNumberFormat="1" applyFont="1" applyFill="1" applyBorder="1" applyAlignment="1" applyProtection="1">
      <alignment horizontal="left" vertical="top"/>
      <protection locked="0"/>
    </xf>
    <xf numFmtId="166" fontId="7" fillId="0" borderId="2" xfId="0" applyNumberFormat="1" applyFont="1" applyBorder="1" applyProtection="1">
      <alignment horizontal="left" vertical="top"/>
      <protection locked="0"/>
    </xf>
    <xf numFmtId="166" fontId="7" fillId="0" borderId="0" xfId="0" applyNumberFormat="1" applyFont="1">
      <alignment horizontal="left" vertical="top"/>
    </xf>
    <xf numFmtId="9" fontId="7" fillId="0" borderId="2" xfId="0" applyNumberFormat="1" applyFont="1" applyBorder="1" applyProtection="1">
      <alignment horizontal="left" vertical="top"/>
      <protection locked="0"/>
    </xf>
    <xf numFmtId="0" fontId="7" fillId="25" borderId="0" xfId="0" applyFont="1" applyFill="1" applyAlignment="1">
      <alignment horizontal="left" vertical="top" wrapText="1"/>
    </xf>
    <xf numFmtId="0" fontId="7" fillId="25" borderId="2" xfId="0" applyFont="1" applyFill="1" applyBorder="1" applyAlignment="1">
      <alignment horizontal="left" vertical="top" wrapText="1"/>
    </xf>
    <xf numFmtId="0" fontId="7" fillId="27" borderId="12" xfId="0" applyFont="1" applyFill="1" applyBorder="1" applyAlignment="1">
      <alignment horizontal="left" vertical="top" wrapText="1"/>
    </xf>
    <xf numFmtId="0" fontId="7" fillId="27" borderId="0" xfId="0" applyFont="1" applyFill="1" applyAlignment="1">
      <alignment horizontal="left" vertical="top" wrapText="1"/>
    </xf>
    <xf numFmtId="0" fontId="7" fillId="27" borderId="13" xfId="0" applyFont="1" applyFill="1" applyBorder="1" applyAlignment="1">
      <alignment horizontal="left" vertical="top" wrapText="1"/>
    </xf>
    <xf numFmtId="0" fontId="7" fillId="28" borderId="0" xfId="0" applyFont="1" applyFill="1" applyAlignment="1">
      <alignment horizontal="left" vertical="top" wrapText="1"/>
    </xf>
    <xf numFmtId="0" fontId="7" fillId="29" borderId="0" xfId="0" applyFont="1" applyFill="1" applyProtection="1">
      <alignment horizontal="left" vertical="top"/>
      <protection locked="0"/>
    </xf>
    <xf numFmtId="166" fontId="7" fillId="0" borderId="0" xfId="45" applyNumberFormat="1" applyFont="1" applyFill="1" applyBorder="1" applyAlignment="1">
      <alignment horizontal="left" vertical="top"/>
    </xf>
    <xf numFmtId="166" fontId="7" fillId="0" borderId="0" xfId="45" applyNumberFormat="1" applyFont="1" applyFill="1" applyBorder="1" applyAlignment="1" applyProtection="1">
      <alignment horizontal="left" vertical="top"/>
      <protection locked="0"/>
    </xf>
    <xf numFmtId="0" fontId="7" fillId="0" borderId="13" xfId="0" applyFont="1" applyBorder="1" applyProtection="1">
      <alignment horizontal="left" vertical="top"/>
      <protection locked="0"/>
    </xf>
    <xf numFmtId="167" fontId="7" fillId="0" borderId="0" xfId="0" applyNumberFormat="1" applyFont="1" applyProtection="1">
      <alignment horizontal="left" vertical="top"/>
      <protection locked="0"/>
    </xf>
    <xf numFmtId="0" fontId="7" fillId="0" borderId="12" xfId="0" applyFont="1" applyBorder="1" applyProtection="1">
      <alignment horizontal="left" vertical="top"/>
      <protection locked="0"/>
    </xf>
    <xf numFmtId="0" fontId="27" fillId="29" borderId="0" xfId="0" applyFont="1" applyFill="1" applyAlignment="1" applyProtection="1">
      <protection locked="0"/>
    </xf>
    <xf numFmtId="0" fontId="8" fillId="0" borderId="0" xfId="0" applyFont="1">
      <alignment horizontal="left" vertical="top"/>
    </xf>
    <xf numFmtId="166" fontId="8" fillId="0" borderId="0" xfId="45" applyNumberFormat="1" applyFont="1" applyFill="1" applyBorder="1" applyAlignment="1">
      <alignment horizontal="left" vertical="top"/>
    </xf>
    <xf numFmtId="168" fontId="8" fillId="0" borderId="0" xfId="0" applyNumberFormat="1" applyFont="1">
      <alignment horizontal="left" vertical="top"/>
    </xf>
    <xf numFmtId="0" fontId="7" fillId="0" borderId="12" xfId="0" applyFont="1" applyBorder="1">
      <alignment horizontal="left" vertical="top"/>
    </xf>
    <xf numFmtId="0" fontId="7" fillId="0" borderId="13" xfId="0" applyFont="1" applyBorder="1">
      <alignment horizontal="left" vertical="top"/>
    </xf>
    <xf numFmtId="49" fontId="7" fillId="0" borderId="0" xfId="0" applyNumberFormat="1" applyFont="1">
      <alignment horizontal="left" vertical="top"/>
    </xf>
    <xf numFmtId="166" fontId="8" fillId="0" borderId="0" xfId="0" applyNumberFormat="1" applyFont="1">
      <alignment horizontal="left" vertical="top"/>
    </xf>
    <xf numFmtId="0" fontId="8" fillId="0" borderId="2" xfId="0" applyFont="1" applyBorder="1">
      <alignment horizontal="left" vertical="top"/>
    </xf>
    <xf numFmtId="168" fontId="8" fillId="0" borderId="12" xfId="0" applyNumberFormat="1" applyFont="1" applyBorder="1">
      <alignment horizontal="left" vertical="top"/>
    </xf>
    <xf numFmtId="0" fontId="7" fillId="2" borderId="0" xfId="0" applyFont="1" applyFill="1" applyProtection="1">
      <alignment horizontal="left" vertical="top"/>
      <protection locked="0"/>
    </xf>
    <xf numFmtId="15" fontId="7" fillId="0" borderId="0" xfId="0" applyNumberFormat="1" applyFont="1">
      <alignment horizontal="left" vertical="top"/>
    </xf>
    <xf numFmtId="164" fontId="7" fillId="26" borderId="0" xfId="0" applyNumberFormat="1" applyFont="1" applyFill="1">
      <alignment horizontal="left" vertical="top"/>
    </xf>
    <xf numFmtId="15" fontId="7" fillId="0" borderId="2" xfId="0" applyNumberFormat="1" applyFont="1" applyBorder="1">
      <alignment horizontal="left" vertical="top"/>
    </xf>
    <xf numFmtId="164" fontId="7" fillId="26" borderId="14" xfId="0" applyNumberFormat="1" applyFont="1" applyFill="1" applyBorder="1">
      <alignment horizontal="left" vertical="top"/>
    </xf>
    <xf numFmtId="15" fontId="7" fillId="26" borderId="2" xfId="0" applyNumberFormat="1" applyFont="1" applyFill="1" applyBorder="1">
      <alignment horizontal="left" vertical="top"/>
    </xf>
    <xf numFmtId="15" fontId="7" fillId="26" borderId="0" xfId="0" applyNumberFormat="1" applyFont="1" applyFill="1">
      <alignment horizontal="left" vertical="top"/>
    </xf>
    <xf numFmtId="0" fontId="7" fillId="25" borderId="14" xfId="0" applyFont="1" applyFill="1" applyBorder="1" applyAlignment="1">
      <alignment horizontal="left" vertical="top" wrapText="1"/>
    </xf>
    <xf numFmtId="0" fontId="7" fillId="29" borderId="0" xfId="0" applyFont="1" applyFill="1">
      <alignment horizontal="left" vertical="top"/>
    </xf>
    <xf numFmtId="0" fontId="7" fillId="0" borderId="14" xfId="0" applyFont="1" applyBorder="1">
      <alignment horizontal="left" vertical="top"/>
    </xf>
    <xf numFmtId="0" fontId="27" fillId="29" borderId="0" xfId="0" applyFont="1" applyFill="1" applyAlignment="1"/>
    <xf numFmtId="0" fontId="7" fillId="0" borderId="14" xfId="0" applyFont="1" applyBorder="1" applyProtection="1">
      <alignment horizontal="left" vertical="top"/>
      <protection locked="0"/>
    </xf>
    <xf numFmtId="0" fontId="7" fillId="0" borderId="1" xfId="0" applyFont="1" applyBorder="1">
      <alignment horizontal="left" vertical="top"/>
    </xf>
    <xf numFmtId="0" fontId="7" fillId="25" borderId="0" xfId="2" applyFont="1" applyFill="1" applyAlignment="1">
      <alignment horizontal="left" vertical="top"/>
    </xf>
    <xf numFmtId="0" fontId="27" fillId="0" borderId="0" xfId="0" applyFont="1" applyAlignment="1"/>
    <xf numFmtId="0" fontId="7" fillId="26" borderId="0" xfId="2" applyFont="1" applyFill="1" applyAlignment="1">
      <alignment horizontal="left" vertical="top"/>
    </xf>
    <xf numFmtId="3" fontId="7" fillId="0" borderId="2" xfId="0" applyNumberFormat="1" applyFont="1" applyBorder="1" applyProtection="1">
      <alignment horizontal="left" vertical="top"/>
      <protection locked="0"/>
    </xf>
    <xf numFmtId="0" fontId="7" fillId="26" borderId="0" xfId="0" applyFont="1" applyFill="1" applyAlignment="1">
      <alignment horizontal="left" vertical="top" wrapText="1"/>
    </xf>
    <xf numFmtId="0" fontId="7" fillId="30" borderId="2" xfId="0" applyFont="1" applyFill="1" applyBorder="1">
      <alignment horizontal="left" vertical="top"/>
    </xf>
    <xf numFmtId="3" fontId="7" fillId="25" borderId="2" xfId="0" applyNumberFormat="1" applyFont="1" applyFill="1" applyBorder="1" applyAlignment="1">
      <alignment horizontal="left" vertical="top" wrapText="1"/>
    </xf>
    <xf numFmtId="10" fontId="7" fillId="25" borderId="0" xfId="0" applyNumberFormat="1" applyFont="1" applyFill="1" applyAlignment="1">
      <alignment horizontal="left" vertical="top" wrapText="1"/>
    </xf>
    <xf numFmtId="3" fontId="7" fillId="25" borderId="0" xfId="0" applyNumberFormat="1" applyFont="1" applyFill="1" applyAlignment="1">
      <alignment horizontal="left" vertical="top" wrapText="1"/>
    </xf>
    <xf numFmtId="166" fontId="7" fillId="0" borderId="0" xfId="45" applyNumberFormat="1" applyFont="1" applyFill="1" applyBorder="1" applyAlignment="1" applyProtection="1">
      <alignment horizontal="left" vertical="top" wrapText="1"/>
      <protection locked="0"/>
    </xf>
    <xf numFmtId="0" fontId="7" fillId="26" borderId="14" xfId="0" applyFont="1" applyFill="1" applyBorder="1">
      <alignment horizontal="left" vertical="top"/>
    </xf>
    <xf numFmtId="0" fontId="7" fillId="26" borderId="2" xfId="0" applyFont="1" applyFill="1" applyBorder="1">
      <alignment horizontal="left" vertical="top"/>
    </xf>
    <xf numFmtId="166" fontId="7" fillId="0" borderId="0" xfId="45" applyNumberFormat="1" applyFont="1" applyAlignment="1">
      <alignment horizontal="left" vertical="top"/>
    </xf>
    <xf numFmtId="166" fontId="7" fillId="0" borderId="2" xfId="45" applyNumberFormat="1" applyFont="1" applyFill="1" applyBorder="1" applyAlignment="1" applyProtection="1">
      <alignment horizontal="left" vertical="top" wrapText="1"/>
      <protection locked="0"/>
    </xf>
    <xf numFmtId="0" fontId="7" fillId="0" borderId="0" xfId="46" applyFont="1">
      <alignment horizontal="left" vertical="top"/>
    </xf>
    <xf numFmtId="0" fontId="7" fillId="25" borderId="0" xfId="46" applyFont="1" applyFill="1">
      <alignment horizontal="left" vertical="top"/>
    </xf>
    <xf numFmtId="0" fontId="7" fillId="29" borderId="0" xfId="46" applyFont="1" applyFill="1" applyAlignment="1">
      <alignment horizontal="left" vertical="top" wrapText="1"/>
    </xf>
    <xf numFmtId="0" fontId="7" fillId="31" borderId="0" xfId="46" applyFont="1" applyFill="1" applyAlignment="1">
      <alignment horizontal="left" vertical="top" wrapText="1"/>
    </xf>
    <xf numFmtId="0" fontId="30" fillId="32" borderId="0" xfId="46" applyFont="1" applyFill="1" applyAlignment="1">
      <alignment horizontal="left" vertical="top" wrapText="1"/>
    </xf>
    <xf numFmtId="0" fontId="31" fillId="33" borderId="0" xfId="46" applyFont="1" applyFill="1" applyAlignment="1">
      <alignment horizontal="left" vertical="top" wrapText="1"/>
    </xf>
    <xf numFmtId="0" fontId="31" fillId="33" borderId="0" xfId="46" applyFont="1" applyFill="1">
      <alignment horizontal="left" vertical="top"/>
    </xf>
    <xf numFmtId="0" fontId="7" fillId="0" borderId="0" xfId="46" applyFont="1" applyAlignment="1">
      <alignment horizontal="left" vertical="top" wrapText="1"/>
    </xf>
    <xf numFmtId="0" fontId="30" fillId="0" borderId="0" xfId="46" applyFont="1" applyAlignment="1">
      <alignment horizontal="left" vertical="top" wrapText="1"/>
    </xf>
    <xf numFmtId="0" fontId="7" fillId="32" borderId="0" xfId="46" applyFont="1" applyFill="1" applyAlignment="1">
      <alignment horizontal="left" vertical="top" wrapText="1"/>
    </xf>
    <xf numFmtId="0" fontId="27" fillId="0" borderId="0" xfId="46" applyFont="1" applyAlignment="1"/>
    <xf numFmtId="0" fontId="7" fillId="26" borderId="0" xfId="2" applyFont="1" applyFill="1" applyAlignment="1">
      <alignment horizontal="left" vertical="top" wrapText="1"/>
    </xf>
    <xf numFmtId="0" fontId="32" fillId="35" borderId="0" xfId="2" applyFont="1" applyFill="1" applyAlignment="1">
      <alignment horizontal="left" vertical="top"/>
    </xf>
    <xf numFmtId="0" fontId="7" fillId="36" borderId="0" xfId="0" applyFont="1" applyFill="1" applyAlignment="1">
      <alignment horizontal="left" vertical="top" wrapText="1"/>
    </xf>
    <xf numFmtId="0" fontId="27" fillId="29" borderId="0" xfId="0" applyFont="1" applyFill="1">
      <alignment horizontal="left" vertical="top"/>
    </xf>
    <xf numFmtId="0" fontId="32" fillId="35" borderId="0" xfId="0" applyFont="1" applyFill="1">
      <alignment horizontal="left" vertical="top"/>
    </xf>
    <xf numFmtId="0" fontId="27" fillId="0" borderId="0" xfId="0" applyFont="1">
      <alignment horizontal="left" vertical="top"/>
    </xf>
    <xf numFmtId="0" fontId="33" fillId="0" borderId="0" xfId="0" applyFont="1" applyAlignment="1">
      <alignment horizontal="left" vertical="top" wrapText="1"/>
    </xf>
    <xf numFmtId="0" fontId="4" fillId="0" borderId="0" xfId="46">
      <alignment horizontal="left" vertical="top"/>
    </xf>
    <xf numFmtId="0" fontId="7" fillId="0" borderId="0" xfId="47" applyFont="1" applyAlignment="1">
      <alignment horizontal="left" vertical="top"/>
    </xf>
    <xf numFmtId="0" fontId="7" fillId="25" borderId="0" xfId="2" applyFont="1" applyFill="1" applyAlignment="1">
      <alignment horizontal="left" vertical="top" wrapText="1"/>
    </xf>
    <xf numFmtId="0" fontId="27" fillId="25" borderId="0" xfId="2" applyFont="1" applyFill="1"/>
    <xf numFmtId="0" fontId="7" fillId="32" borderId="0" xfId="0" applyFont="1" applyFill="1" applyAlignment="1">
      <alignment horizontal="left" vertical="top" wrapText="1"/>
    </xf>
    <xf numFmtId="0" fontId="7" fillId="32" borderId="0" xfId="0" applyFont="1" applyFill="1">
      <alignment horizontal="left" vertical="top"/>
    </xf>
    <xf numFmtId="0" fontId="28" fillId="32" borderId="0" xfId="1" applyFont="1" applyFill="1" applyProtection="1">
      <alignment horizontal="left" vertical="top"/>
    </xf>
    <xf numFmtId="0" fontId="28" fillId="32" borderId="0" xfId="1" applyFont="1" applyFill="1">
      <alignment horizontal="left" vertical="top"/>
    </xf>
    <xf numFmtId="0" fontId="35" fillId="32" borderId="0" xfId="1" applyFont="1" applyFill="1" applyProtection="1">
      <alignment horizontal="left" vertical="top"/>
    </xf>
    <xf numFmtId="0" fontId="3" fillId="0" borderId="0" xfId="46" applyFont="1">
      <alignment horizontal="left" vertical="top"/>
    </xf>
    <xf numFmtId="0" fontId="7" fillId="32" borderId="0" xfId="46" applyFont="1" applyFill="1">
      <alignment horizontal="left" vertical="top"/>
    </xf>
    <xf numFmtId="0" fontId="36" fillId="0" borderId="0" xfId="46" applyFont="1">
      <alignment horizontal="left" vertical="top"/>
    </xf>
    <xf numFmtId="0" fontId="3" fillId="0" borderId="0" xfId="0" applyFont="1">
      <alignment horizontal="left" vertical="top"/>
    </xf>
    <xf numFmtId="169" fontId="7" fillId="26" borderId="0" xfId="0" applyNumberFormat="1" applyFont="1" applyFill="1">
      <alignment horizontal="left" vertical="top"/>
    </xf>
    <xf numFmtId="166" fontId="7" fillId="0" borderId="0" xfId="0" applyNumberFormat="1" applyFont="1" applyAlignment="1" applyProtection="1">
      <alignment horizontal="left" vertical="top" wrapText="1"/>
      <protection locked="0"/>
    </xf>
    <xf numFmtId="0" fontId="27" fillId="29" borderId="0" xfId="0" applyFont="1" applyFill="1" applyAlignment="1">
      <alignment vertical="center"/>
    </xf>
    <xf numFmtId="0" fontId="37" fillId="0" borderId="0" xfId="45" applyNumberFormat="1" applyFont="1" applyFill="1" applyBorder="1" applyAlignment="1" applyProtection="1">
      <alignment horizontal="left" vertical="top"/>
      <protection locked="0"/>
    </xf>
    <xf numFmtId="0" fontId="7" fillId="0" borderId="0" xfId="45" applyNumberFormat="1" applyFont="1" applyFill="1" applyBorder="1" applyAlignment="1" applyProtection="1">
      <alignment horizontal="left" vertical="top"/>
      <protection locked="0"/>
    </xf>
    <xf numFmtId="165" fontId="7" fillId="26" borderId="14" xfId="0" applyNumberFormat="1" applyFont="1" applyFill="1" applyBorder="1">
      <alignment horizontal="left" vertical="top"/>
    </xf>
    <xf numFmtId="165" fontId="7" fillId="0" borderId="2" xfId="0" applyNumberFormat="1" applyFont="1" applyBorder="1" applyProtection="1">
      <alignment horizontal="left" vertical="top"/>
      <protection locked="0"/>
    </xf>
    <xf numFmtId="0" fontId="3" fillId="25" borderId="0" xfId="0" applyFont="1" applyFill="1">
      <alignment horizontal="left" vertical="top"/>
    </xf>
    <xf numFmtId="0" fontId="3" fillId="26" borderId="0" xfId="0" applyFont="1" applyFill="1">
      <alignment horizontal="left" vertical="top"/>
    </xf>
    <xf numFmtId="0" fontId="38" fillId="26" borderId="0" xfId="0" applyFont="1" applyFill="1" applyProtection="1">
      <alignment horizontal="left" vertical="top"/>
      <protection locked="0"/>
    </xf>
    <xf numFmtId="0" fontId="38" fillId="26" borderId="0" xfId="0" applyFont="1" applyFill="1">
      <alignment horizontal="left" vertical="top"/>
    </xf>
    <xf numFmtId="0" fontId="3" fillId="0" borderId="2" xfId="46" applyFont="1" applyBorder="1">
      <alignment horizontal="left" vertical="top"/>
    </xf>
    <xf numFmtId="164" fontId="38" fillId="25" borderId="0" xfId="0" applyNumberFormat="1" applyFont="1" applyFill="1">
      <alignment horizontal="left" vertical="top"/>
    </xf>
    <xf numFmtId="164" fontId="38" fillId="26" borderId="0" xfId="0" applyNumberFormat="1" applyFont="1" applyFill="1" applyProtection="1">
      <alignment horizontal="left" vertical="top"/>
      <protection locked="0"/>
    </xf>
    <xf numFmtId="164" fontId="38" fillId="26" borderId="0" xfId="0" applyNumberFormat="1" applyFont="1" applyFill="1">
      <alignment horizontal="left" vertical="top"/>
    </xf>
    <xf numFmtId="15" fontId="3" fillId="0" borderId="2" xfId="46" applyNumberFormat="1" applyFont="1" applyBorder="1">
      <alignment horizontal="left" vertical="top"/>
    </xf>
    <xf numFmtId="164" fontId="39" fillId="26" borderId="0" xfId="0" applyNumberFormat="1" applyFont="1" applyFill="1" applyProtection="1">
      <alignment horizontal="left" vertical="top"/>
      <protection locked="0"/>
    </xf>
    <xf numFmtId="15" fontId="3" fillId="26" borderId="2" xfId="0" applyNumberFormat="1" applyFont="1" applyFill="1" applyBorder="1">
      <alignment horizontal="left" vertical="top"/>
    </xf>
    <xf numFmtId="0" fontId="38" fillId="25" borderId="0" xfId="0" applyFont="1" applyFill="1">
      <alignment horizontal="left" vertical="top"/>
    </xf>
    <xf numFmtId="0" fontId="38" fillId="0" borderId="2" xfId="0" applyFont="1" applyBorder="1" applyProtection="1">
      <alignment horizontal="left" vertical="top"/>
      <protection locked="0"/>
    </xf>
    <xf numFmtId="0" fontId="3" fillId="25" borderId="0" xfId="0" applyFont="1" applyFill="1" applyAlignment="1">
      <alignment horizontal="left" vertical="top" wrapText="1"/>
    </xf>
    <xf numFmtId="0" fontId="38" fillId="25" borderId="0" xfId="0" applyFont="1" applyFill="1" applyAlignment="1">
      <alignment horizontal="left" vertical="top" wrapText="1"/>
    </xf>
    <xf numFmtId="0" fontId="38" fillId="25" borderId="2" xfId="0" applyFont="1" applyFill="1" applyBorder="1" applyAlignment="1">
      <alignment horizontal="left" vertical="top" wrapText="1"/>
    </xf>
    <xf numFmtId="165" fontId="38" fillId="25" borderId="0" xfId="0" applyNumberFormat="1" applyFont="1" applyFill="1" applyAlignment="1">
      <alignment horizontal="left" vertical="top" wrapText="1"/>
    </xf>
    <xf numFmtId="0" fontId="38" fillId="25" borderId="0" xfId="2" applyFont="1" applyFill="1" applyAlignment="1">
      <alignment horizontal="left" vertical="top" wrapText="1"/>
    </xf>
    <xf numFmtId="15" fontId="3" fillId="26" borderId="15" xfId="0" applyNumberFormat="1" applyFont="1" applyFill="1" applyBorder="1">
      <alignment horizontal="left" vertical="top"/>
    </xf>
    <xf numFmtId="15" fontId="3" fillId="26" borderId="16" xfId="0" applyNumberFormat="1" applyFont="1" applyFill="1" applyBorder="1">
      <alignment horizontal="left" vertical="top"/>
    </xf>
    <xf numFmtId="15" fontId="3" fillId="0" borderId="0" xfId="0" applyNumberFormat="1" applyFont="1" applyProtection="1">
      <alignment horizontal="left" vertical="top"/>
      <protection locked="0"/>
    </xf>
    <xf numFmtId="0" fontId="40" fillId="26" borderId="17" xfId="0" applyFont="1" applyFill="1" applyBorder="1" applyAlignment="1">
      <alignment horizontal="left" vertical="top" wrapText="1"/>
    </xf>
    <xf numFmtId="0" fontId="40" fillId="26" borderId="18" xfId="0" applyFont="1" applyFill="1" applyBorder="1" applyAlignment="1">
      <alignment horizontal="left" vertical="top" wrapText="1"/>
    </xf>
    <xf numFmtId="0" fontId="40" fillId="26" borderId="16" xfId="0" applyFont="1" applyFill="1" applyBorder="1" applyAlignment="1">
      <alignment horizontal="left" vertical="top" wrapText="1"/>
    </xf>
    <xf numFmtId="0" fontId="3" fillId="29" borderId="19" xfId="0" applyFont="1" applyFill="1" applyBorder="1" applyProtection="1">
      <alignment horizontal="left" vertical="top"/>
      <protection locked="0"/>
    </xf>
    <xf numFmtId="0" fontId="3" fillId="26" borderId="20" xfId="0" applyFont="1" applyFill="1" applyBorder="1">
      <alignment horizontal="left" vertical="top"/>
    </xf>
    <xf numFmtId="165" fontId="3" fillId="0" borderId="0" xfId="0" applyNumberFormat="1" applyFont="1" applyProtection="1">
      <alignment horizontal="left" vertical="top"/>
      <protection locked="0"/>
    </xf>
    <xf numFmtId="0" fontId="40" fillId="26" borderId="0" xfId="0" applyFont="1" applyFill="1" applyAlignment="1"/>
    <xf numFmtId="15" fontId="3" fillId="26" borderId="21" xfId="0" applyNumberFormat="1" applyFont="1" applyFill="1" applyBorder="1">
      <alignment horizontal="left" vertical="top"/>
    </xf>
    <xf numFmtId="15" fontId="3" fillId="26" borderId="22" xfId="0" applyNumberFormat="1" applyFont="1" applyFill="1" applyBorder="1">
      <alignment horizontal="left" vertical="top"/>
    </xf>
    <xf numFmtId="0" fontId="40" fillId="26" borderId="23" xfId="0" applyFont="1" applyFill="1" applyBorder="1" applyAlignment="1">
      <alignment horizontal="left" vertical="top" wrapText="1"/>
    </xf>
    <xf numFmtId="0" fontId="40" fillId="26" borderId="24" xfId="0" applyFont="1" applyFill="1" applyBorder="1" applyAlignment="1">
      <alignment horizontal="left" vertical="top" wrapText="1"/>
    </xf>
    <xf numFmtId="0" fontId="40" fillId="26" borderId="22" xfId="0" applyFont="1" applyFill="1" applyBorder="1" applyAlignment="1">
      <alignment horizontal="left" vertical="top" wrapText="1"/>
    </xf>
    <xf numFmtId="0" fontId="3" fillId="26" borderId="19" xfId="0" applyFont="1" applyFill="1" applyBorder="1">
      <alignment horizontal="left" vertical="top"/>
    </xf>
    <xf numFmtId="0" fontId="3" fillId="0" borderId="0" xfId="0" applyFont="1" applyProtection="1">
      <alignment horizontal="left" vertical="top"/>
      <protection locked="0"/>
    </xf>
    <xf numFmtId="15" fontId="3" fillId="26" borderId="25" xfId="0" applyNumberFormat="1" applyFont="1" applyFill="1" applyBorder="1">
      <alignment horizontal="left" vertical="top"/>
    </xf>
    <xf numFmtId="15" fontId="3" fillId="26" borderId="26" xfId="0" applyNumberFormat="1" applyFont="1" applyFill="1" applyBorder="1">
      <alignment horizontal="left" vertical="top"/>
    </xf>
    <xf numFmtId="0" fontId="40" fillId="26" borderId="27" xfId="0" applyFont="1" applyFill="1" applyBorder="1" applyAlignment="1">
      <alignment horizontal="left" vertical="top" wrapText="1"/>
    </xf>
    <xf numFmtId="0" fontId="40" fillId="26" borderId="28" xfId="0" applyFont="1" applyFill="1" applyBorder="1" applyAlignment="1">
      <alignment horizontal="left" vertical="top" wrapText="1"/>
    </xf>
    <xf numFmtId="0" fontId="40" fillId="26" borderId="26" xfId="0" applyFont="1" applyFill="1" applyBorder="1" applyAlignment="1">
      <alignment horizontal="left" vertical="top" wrapText="1"/>
    </xf>
    <xf numFmtId="0" fontId="3" fillId="29" borderId="29" xfId="0" applyFont="1" applyFill="1" applyBorder="1" applyProtection="1">
      <alignment horizontal="left" vertical="top"/>
      <protection locked="0"/>
    </xf>
    <xf numFmtId="0" fontId="3" fillId="26" borderId="29" xfId="0" applyFont="1" applyFill="1" applyBorder="1">
      <alignment horizontal="left" vertical="top"/>
    </xf>
    <xf numFmtId="49" fontId="3" fillId="0" borderId="0" xfId="0" applyNumberFormat="1" applyFont="1" applyAlignment="1">
      <alignment vertical="center"/>
    </xf>
    <xf numFmtId="0" fontId="3" fillId="0" borderId="0" xfId="0" applyFont="1" applyAlignment="1">
      <alignment vertical="center"/>
    </xf>
    <xf numFmtId="0" fontId="3" fillId="30" borderId="0" xfId="0" applyFont="1" applyFill="1">
      <alignment horizontal="left" vertical="top"/>
    </xf>
    <xf numFmtId="0" fontId="3" fillId="0" borderId="0" xfId="0" quotePrefix="1" applyFont="1" applyAlignment="1">
      <alignment vertical="center"/>
    </xf>
    <xf numFmtId="0" fontId="3" fillId="0" borderId="0" xfId="0" applyFont="1" applyAlignment="1"/>
    <xf numFmtId="0" fontId="3" fillId="0" borderId="0" xfId="0" applyFont="1" applyAlignment="1">
      <alignment horizontal="left" vertical="center"/>
    </xf>
    <xf numFmtId="0" fontId="27" fillId="0" borderId="0" xfId="0" applyFont="1" applyAlignment="1">
      <alignment vertical="center"/>
    </xf>
    <xf numFmtId="15" fontId="41" fillId="0" borderId="0" xfId="0" applyNumberFormat="1" applyFont="1" applyAlignment="1"/>
    <xf numFmtId="0" fontId="41" fillId="0" borderId="0" xfId="0" applyFont="1" applyAlignment="1"/>
    <xf numFmtId="0" fontId="41" fillId="0" borderId="0" xfId="0" applyFont="1">
      <alignment horizontal="left" vertical="top"/>
    </xf>
    <xf numFmtId="0" fontId="41" fillId="0" borderId="0" xfId="0" applyFont="1" applyAlignment="1">
      <alignment vertical="center" wrapText="1"/>
    </xf>
    <xf numFmtId="0" fontId="41" fillId="0" borderId="0" xfId="0" applyFont="1" applyAlignment="1">
      <alignment horizontal="left" vertical="center"/>
    </xf>
    <xf numFmtId="165" fontId="7" fillId="37" borderId="0" xfId="0" applyNumberFormat="1" applyFont="1" applyFill="1">
      <alignment horizontal="left" vertical="top"/>
    </xf>
    <xf numFmtId="165" fontId="7" fillId="37" borderId="2" xfId="0" applyNumberFormat="1" applyFont="1" applyFill="1" applyBorder="1">
      <alignment horizontal="left" vertical="top"/>
    </xf>
    <xf numFmtId="165" fontId="7" fillId="37" borderId="12" xfId="0" applyNumberFormat="1" applyFont="1" applyFill="1" applyBorder="1">
      <alignment horizontal="left" vertical="top"/>
    </xf>
    <xf numFmtId="165" fontId="7" fillId="37" borderId="13" xfId="0" applyNumberFormat="1" applyFont="1" applyFill="1" applyBorder="1">
      <alignment horizontal="left" vertical="top"/>
    </xf>
    <xf numFmtId="0" fontId="7" fillId="37" borderId="0" xfId="0" applyFont="1" applyFill="1">
      <alignment horizontal="left" vertical="top"/>
    </xf>
    <xf numFmtId="0" fontId="7" fillId="37" borderId="2" xfId="0" applyFont="1" applyFill="1" applyBorder="1">
      <alignment horizontal="left" vertical="top"/>
    </xf>
    <xf numFmtId="0" fontId="7" fillId="37" borderId="12" xfId="0" applyFont="1" applyFill="1" applyBorder="1">
      <alignment horizontal="left" vertical="top"/>
    </xf>
    <xf numFmtId="0" fontId="7" fillId="37" borderId="13" xfId="0" applyFont="1" applyFill="1" applyBorder="1">
      <alignment horizontal="left" vertical="top"/>
    </xf>
    <xf numFmtId="3" fontId="7" fillId="37" borderId="0" xfId="2" applyNumberFormat="1" applyFont="1" applyFill="1" applyAlignment="1">
      <alignment horizontal="left" vertical="top"/>
    </xf>
    <xf numFmtId="3" fontId="7" fillId="37" borderId="0" xfId="0" applyNumberFormat="1" applyFont="1" applyFill="1">
      <alignment horizontal="left" vertical="top"/>
    </xf>
    <xf numFmtId="3" fontId="7" fillId="37" borderId="2" xfId="0" applyNumberFormat="1" applyFont="1" applyFill="1" applyBorder="1">
      <alignment horizontal="left" vertical="top"/>
    </xf>
    <xf numFmtId="3" fontId="7" fillId="37" borderId="12" xfId="0" applyNumberFormat="1" applyFont="1" applyFill="1" applyBorder="1">
      <alignment horizontal="left" vertical="top"/>
    </xf>
    <xf numFmtId="3" fontId="7" fillId="37" borderId="13" xfId="0" applyNumberFormat="1" applyFont="1" applyFill="1" applyBorder="1">
      <alignment horizontal="left" vertical="top"/>
    </xf>
    <xf numFmtId="166" fontId="7" fillId="37" borderId="0" xfId="2" applyNumberFormat="1" applyFont="1" applyFill="1" applyAlignment="1">
      <alignment horizontal="left" vertical="top"/>
    </xf>
    <xf numFmtId="166" fontId="7" fillId="37" borderId="0" xfId="0" applyNumberFormat="1" applyFont="1" applyFill="1">
      <alignment horizontal="left" vertical="top"/>
    </xf>
    <xf numFmtId="166" fontId="7" fillId="37" borderId="2" xfId="0" applyNumberFormat="1" applyFont="1" applyFill="1" applyBorder="1">
      <alignment horizontal="left" vertical="top"/>
    </xf>
    <xf numFmtId="166" fontId="7" fillId="37" borderId="12" xfId="0" applyNumberFormat="1" applyFont="1" applyFill="1" applyBorder="1">
      <alignment horizontal="left" vertical="top"/>
    </xf>
    <xf numFmtId="166" fontId="7" fillId="37" borderId="13" xfId="0" applyNumberFormat="1" applyFont="1" applyFill="1" applyBorder="1">
      <alignment horizontal="left" vertical="top"/>
    </xf>
    <xf numFmtId="166" fontId="7" fillId="37" borderId="2" xfId="45" applyNumberFormat="1" applyFont="1" applyFill="1" applyBorder="1" applyAlignment="1" applyProtection="1">
      <alignment horizontal="left" vertical="top"/>
      <protection locked="0"/>
    </xf>
    <xf numFmtId="166" fontId="7" fillId="37" borderId="2" xfId="0" applyNumberFormat="1" applyFont="1" applyFill="1" applyBorder="1" applyProtection="1">
      <alignment horizontal="left" vertical="top"/>
      <protection locked="0"/>
    </xf>
    <xf numFmtId="0" fontId="7" fillId="37" borderId="2" xfId="0" applyFont="1" applyFill="1" applyBorder="1" applyProtection="1">
      <alignment horizontal="left" vertical="top"/>
      <protection locked="0"/>
    </xf>
    <xf numFmtId="9" fontId="7" fillId="37" borderId="2" xfId="0" applyNumberFormat="1" applyFont="1" applyFill="1" applyBorder="1" applyProtection="1">
      <alignment horizontal="left" vertical="top"/>
      <protection locked="0"/>
    </xf>
    <xf numFmtId="0" fontId="7" fillId="37" borderId="0" xfId="0" applyFont="1" applyFill="1" applyAlignment="1">
      <alignment horizontal="left" vertical="top" wrapText="1"/>
    </xf>
    <xf numFmtId="0" fontId="7" fillId="37" borderId="2" xfId="0" applyFont="1" applyFill="1" applyBorder="1" applyAlignment="1">
      <alignment horizontal="left" vertical="top" wrapText="1"/>
    </xf>
    <xf numFmtId="0" fontId="7" fillId="37" borderId="12" xfId="0" applyFont="1" applyFill="1" applyBorder="1" applyAlignment="1">
      <alignment horizontal="left" vertical="top" wrapText="1"/>
    </xf>
    <xf numFmtId="0" fontId="7" fillId="37" borderId="13" xfId="0" applyFont="1" applyFill="1" applyBorder="1" applyAlignment="1">
      <alignment horizontal="left" vertical="top" wrapText="1"/>
    </xf>
    <xf numFmtId="0" fontId="7" fillId="37" borderId="0" xfId="0" applyFont="1" applyFill="1" applyProtection="1">
      <alignment horizontal="left" vertical="top"/>
      <protection locked="0"/>
    </xf>
    <xf numFmtId="166" fontId="7" fillId="37" borderId="0" xfId="45" applyNumberFormat="1" applyFont="1" applyFill="1" applyBorder="1" applyAlignment="1">
      <alignment horizontal="left" vertical="top"/>
    </xf>
    <xf numFmtId="166" fontId="7" fillId="37" borderId="0" xfId="45" applyNumberFormat="1" applyFont="1" applyFill="1" applyBorder="1" applyAlignment="1" applyProtection="1">
      <alignment horizontal="left" vertical="top"/>
      <protection locked="0"/>
    </xf>
    <xf numFmtId="3" fontId="7" fillId="37" borderId="0" xfId="0" applyNumberFormat="1" applyFont="1" applyFill="1" applyProtection="1">
      <alignment horizontal="left" vertical="top"/>
      <protection locked="0"/>
    </xf>
    <xf numFmtId="0" fontId="7" fillId="37" borderId="0" xfId="45" applyNumberFormat="1" applyFont="1" applyFill="1" applyBorder="1" applyAlignment="1">
      <alignment horizontal="left" vertical="top"/>
    </xf>
    <xf numFmtId="0" fontId="7" fillId="37" borderId="0" xfId="45" applyNumberFormat="1" applyFont="1" applyFill="1" applyBorder="1" applyAlignment="1" applyProtection="1">
      <alignment horizontal="left" vertical="top"/>
      <protection locked="0"/>
    </xf>
    <xf numFmtId="0" fontId="7" fillId="37" borderId="13" xfId="0" applyFont="1" applyFill="1" applyBorder="1" applyProtection="1">
      <alignment horizontal="left" vertical="top"/>
      <protection locked="0"/>
    </xf>
    <xf numFmtId="167" fontId="7" fillId="37" borderId="0" xfId="0" applyNumberFormat="1" applyFont="1" applyFill="1" applyProtection="1">
      <alignment horizontal="left" vertical="top"/>
      <protection locked="0"/>
    </xf>
    <xf numFmtId="0" fontId="7" fillId="37" borderId="12" xfId="0" applyFont="1" applyFill="1" applyBorder="1" applyProtection="1">
      <alignment horizontal="left" vertical="top"/>
      <protection locked="0"/>
    </xf>
    <xf numFmtId="10" fontId="7" fillId="37" borderId="0" xfId="0" applyNumberFormat="1" applyFont="1" applyFill="1">
      <alignment horizontal="left" vertical="top"/>
    </xf>
    <xf numFmtId="0" fontId="27" fillId="37" borderId="0" xfId="0" applyFont="1" applyFill="1" applyAlignment="1" applyProtection="1">
      <protection locked="0"/>
    </xf>
    <xf numFmtId="0" fontId="8" fillId="37" borderId="0" xfId="0" applyFont="1" applyFill="1">
      <alignment horizontal="left" vertical="top"/>
    </xf>
    <xf numFmtId="166" fontId="8" fillId="37" borderId="0" xfId="45" applyNumberFormat="1" applyFont="1" applyFill="1" applyBorder="1" applyAlignment="1">
      <alignment horizontal="left" vertical="top"/>
    </xf>
    <xf numFmtId="168" fontId="8" fillId="37" borderId="0" xfId="0" applyNumberFormat="1" applyFont="1" applyFill="1">
      <alignment horizontal="left" vertical="top"/>
    </xf>
    <xf numFmtId="49" fontId="7" fillId="37" borderId="0" xfId="0" applyNumberFormat="1" applyFont="1" applyFill="1">
      <alignment horizontal="left" vertical="top"/>
    </xf>
    <xf numFmtId="166" fontId="37" fillId="37" borderId="0" xfId="45" applyNumberFormat="1" applyFont="1" applyFill="1" applyBorder="1" applyAlignment="1">
      <alignment horizontal="left" vertical="top"/>
    </xf>
    <xf numFmtId="9" fontId="7" fillId="37" borderId="0" xfId="45" applyFont="1" applyFill="1" applyBorder="1" applyAlignment="1">
      <alignment horizontal="left" vertical="top"/>
    </xf>
    <xf numFmtId="166" fontId="8" fillId="37" borderId="0" xfId="0" applyNumberFormat="1" applyFont="1" applyFill="1">
      <alignment horizontal="left" vertical="top"/>
    </xf>
    <xf numFmtId="0" fontId="8" fillId="37" borderId="2" xfId="0" applyFont="1" applyFill="1" applyBorder="1">
      <alignment horizontal="left" vertical="top"/>
    </xf>
    <xf numFmtId="168" fontId="8" fillId="37" borderId="12" xfId="0" applyNumberFormat="1" applyFont="1" applyFill="1" applyBorder="1">
      <alignment horizontal="left" vertical="top"/>
    </xf>
    <xf numFmtId="3" fontId="7" fillId="37" borderId="0" xfId="0" applyNumberFormat="1" applyFont="1" applyFill="1" applyAlignment="1">
      <alignment horizontal="left" vertical="top" wrapText="1"/>
    </xf>
    <xf numFmtId="165" fontId="7" fillId="37" borderId="0" xfId="0" applyNumberFormat="1" applyFont="1" applyFill="1" applyProtection="1">
      <alignment horizontal="left" vertical="top"/>
      <protection locked="0"/>
    </xf>
    <xf numFmtId="0" fontId="7" fillId="37" borderId="0" xfId="2" applyFont="1" applyFill="1" applyAlignment="1">
      <alignment horizontal="left" vertical="top"/>
    </xf>
    <xf numFmtId="166" fontId="7" fillId="37" borderId="0" xfId="0" applyNumberFormat="1" applyFont="1" applyFill="1" applyProtection="1">
      <alignment horizontal="left" vertical="top"/>
      <protection locked="0"/>
    </xf>
    <xf numFmtId="4" fontId="7" fillId="37" borderId="0" xfId="0" applyNumberFormat="1" applyFont="1" applyFill="1" applyProtection="1">
      <alignment horizontal="left" vertical="top"/>
      <protection locked="0"/>
    </xf>
    <xf numFmtId="4" fontId="7" fillId="37" borderId="0" xfId="0" applyNumberFormat="1" applyFont="1" applyFill="1" applyAlignment="1">
      <alignment horizontal="left" vertical="top" wrapText="1"/>
    </xf>
    <xf numFmtId="166" fontId="7" fillId="37" borderId="0" xfId="3" applyNumberFormat="1" applyFont="1" applyFill="1" applyAlignment="1">
      <alignment horizontal="left" vertical="top"/>
    </xf>
    <xf numFmtId="166" fontId="7" fillId="37" borderId="0" xfId="0" applyNumberFormat="1" applyFont="1" applyFill="1" applyAlignment="1">
      <alignment horizontal="left" vertical="top" wrapText="1"/>
    </xf>
    <xf numFmtId="0" fontId="7" fillId="37" borderId="2" xfId="3" applyFont="1" applyFill="1" applyBorder="1" applyAlignment="1">
      <alignment horizontal="left" vertical="top"/>
    </xf>
    <xf numFmtId="0" fontId="27" fillId="37" borderId="0" xfId="0" applyFont="1" applyFill="1" applyAlignment="1"/>
    <xf numFmtId="3" fontId="7" fillId="37" borderId="2" xfId="3" applyNumberFormat="1" applyFont="1" applyFill="1" applyBorder="1" applyAlignment="1">
      <alignment horizontal="left" vertical="top"/>
    </xf>
    <xf numFmtId="3" fontId="0" fillId="0" borderId="0" xfId="0" applyNumberFormat="1">
      <alignment horizontal="left" vertical="top"/>
    </xf>
    <xf numFmtId="3" fontId="7" fillId="0" borderId="0" xfId="0" applyNumberFormat="1" applyFont="1" applyProtection="1">
      <alignment horizontal="left" vertical="top"/>
      <protection locked="0"/>
    </xf>
    <xf numFmtId="3" fontId="4" fillId="0" borderId="0" xfId="0" applyNumberFormat="1" applyFont="1" applyAlignment="1">
      <alignment horizontal="right" vertical="center" wrapText="1"/>
    </xf>
    <xf numFmtId="0" fontId="0" fillId="0" borderId="0" xfId="0" applyAlignment="1">
      <alignment horizontal="right" vertical="center" wrapText="1"/>
    </xf>
    <xf numFmtId="0" fontId="7" fillId="38" borderId="0" xfId="46" applyFont="1" applyFill="1" applyAlignment="1">
      <alignment horizontal="left" vertical="top" wrapText="1"/>
    </xf>
    <xf numFmtId="0" fontId="7" fillId="25" borderId="0" xfId="46" applyFont="1" applyFill="1" applyAlignment="1">
      <alignment horizontal="left" vertical="top" wrapText="1"/>
    </xf>
    <xf numFmtId="170" fontId="7" fillId="39" borderId="0" xfId="46" applyNumberFormat="1" applyFont="1" applyFill="1">
      <alignment horizontal="left" vertical="top"/>
    </xf>
    <xf numFmtId="0" fontId="27" fillId="29" borderId="0" xfId="46" applyFont="1" applyFill="1">
      <alignment horizontal="left" vertical="top"/>
    </xf>
    <xf numFmtId="170" fontId="44" fillId="0" borderId="0" xfId="46" applyNumberFormat="1" applyFont="1">
      <alignment horizontal="left" vertical="top"/>
    </xf>
    <xf numFmtId="170" fontId="45" fillId="0" borderId="0" xfId="46" applyNumberFormat="1" applyFont="1">
      <alignment horizontal="left" vertical="top"/>
    </xf>
    <xf numFmtId="166" fontId="7" fillId="0" borderId="0" xfId="46" applyNumberFormat="1" applyFont="1">
      <alignment horizontal="left" vertical="top"/>
    </xf>
    <xf numFmtId="170" fontId="7" fillId="0" borderId="0" xfId="53" applyNumberFormat="1" applyFont="1" applyFill="1" applyAlignment="1">
      <alignment horizontal="left" vertical="top"/>
    </xf>
    <xf numFmtId="166" fontId="7" fillId="37" borderId="0" xfId="46" applyNumberFormat="1" applyFont="1" applyFill="1">
      <alignment horizontal="left" vertical="top"/>
    </xf>
    <xf numFmtId="171" fontId="7" fillId="37" borderId="0" xfId="46" applyNumberFormat="1" applyFont="1" applyFill="1">
      <alignment horizontal="left" vertical="top"/>
    </xf>
    <xf numFmtId="172" fontId="7" fillId="0" borderId="0" xfId="46" applyNumberFormat="1" applyFont="1">
      <alignment horizontal="left" vertical="top"/>
    </xf>
    <xf numFmtId="0" fontId="31" fillId="34" borderId="0" xfId="46" applyFont="1" applyFill="1" applyAlignment="1">
      <alignment horizontal="left" vertical="top" wrapText="1"/>
    </xf>
    <xf numFmtId="0" fontId="7" fillId="40" borderId="0" xfId="46" applyFont="1" applyFill="1">
      <alignment horizontal="left" vertical="top"/>
    </xf>
    <xf numFmtId="173" fontId="7" fillId="37" borderId="0" xfId="46" applyNumberFormat="1" applyFont="1" applyFill="1">
      <alignment horizontal="left" vertical="top"/>
    </xf>
    <xf numFmtId="173" fontId="7" fillId="37" borderId="0" xfId="46" applyNumberFormat="1" applyFont="1" applyFill="1" applyAlignment="1">
      <alignment vertical="top"/>
    </xf>
    <xf numFmtId="0" fontId="7" fillId="40" borderId="0" xfId="46" applyFont="1" applyFill="1" applyAlignment="1">
      <alignment vertical="top" wrapText="1"/>
    </xf>
    <xf numFmtId="0" fontId="46" fillId="0" borderId="0" xfId="0" applyFont="1" applyAlignment="1">
      <alignment horizontal="left" vertical="center"/>
    </xf>
    <xf numFmtId="0" fontId="3" fillId="0" borderId="0" xfId="0" applyFont="1" applyFill="1">
      <alignment horizontal="left" vertical="top"/>
    </xf>
    <xf numFmtId="15" fontId="3" fillId="0" borderId="15" xfId="0" applyNumberFormat="1" applyFont="1" applyFill="1" applyBorder="1">
      <alignment horizontal="left" vertical="top"/>
    </xf>
    <xf numFmtId="15" fontId="3" fillId="0" borderId="16" xfId="0" applyNumberFormat="1" applyFont="1" applyFill="1" applyBorder="1">
      <alignment horizontal="left" vertical="top"/>
    </xf>
    <xf numFmtId="15" fontId="3" fillId="0" borderId="0" xfId="0" applyNumberFormat="1" applyFont="1" applyFill="1" applyProtection="1">
      <alignment horizontal="left" vertical="top"/>
      <protection locked="0"/>
    </xf>
    <xf numFmtId="0" fontId="40" fillId="0" borderId="17" xfId="0" applyFont="1" applyFill="1" applyBorder="1" applyAlignment="1">
      <alignment horizontal="left" vertical="top" wrapText="1"/>
    </xf>
    <xf numFmtId="0" fontId="40" fillId="0" borderId="18" xfId="0" applyFont="1" applyFill="1" applyBorder="1" applyAlignment="1">
      <alignment horizontal="left" vertical="top" wrapText="1"/>
    </xf>
    <xf numFmtId="0" fontId="40" fillId="0" borderId="16" xfId="0" applyFont="1" applyFill="1" applyBorder="1" applyAlignment="1">
      <alignment horizontal="left" vertical="top" wrapText="1"/>
    </xf>
    <xf numFmtId="0" fontId="3" fillId="0" borderId="19" xfId="0" applyFont="1" applyFill="1" applyBorder="1" applyProtection="1">
      <alignment horizontal="left" vertical="top"/>
      <protection locked="0"/>
    </xf>
    <xf numFmtId="0" fontId="3" fillId="0" borderId="20" xfId="0" applyFont="1" applyFill="1" applyBorder="1">
      <alignment horizontal="left" vertical="top"/>
    </xf>
    <xf numFmtId="0" fontId="3" fillId="0" borderId="0" xfId="46" applyFont="1" applyFill="1">
      <alignment horizontal="left" vertical="top"/>
    </xf>
    <xf numFmtId="0" fontId="3" fillId="0" borderId="0" xfId="0" applyFont="1" applyFill="1" applyAlignment="1">
      <alignment vertical="center"/>
    </xf>
    <xf numFmtId="0" fontId="47" fillId="0" borderId="0" xfId="0" applyFont="1" applyAlignment="1">
      <alignment horizontal="left" vertical="center"/>
    </xf>
    <xf numFmtId="0" fontId="29" fillId="0" borderId="0" xfId="46" applyFont="1">
      <alignment horizontal="left" vertical="top"/>
    </xf>
    <xf numFmtId="0" fontId="9" fillId="0" borderId="0" xfId="46" applyFont="1" applyAlignment="1">
      <alignment horizontal="left" vertical="top" wrapText="1"/>
    </xf>
    <xf numFmtId="0" fontId="7" fillId="37" borderId="0" xfId="46" applyFont="1" applyFill="1" applyAlignment="1">
      <alignment vertical="top" wrapText="1"/>
    </xf>
  </cellXfs>
  <cellStyles count="54">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2" xfId="53" xr:uid="{00000000-0005-0000-0000-00001B000000}"/>
    <cellStyle name="Explanatory Text 2" xfId="31" xr:uid="{00000000-0005-0000-0000-00001C000000}"/>
    <cellStyle name="Good 2" xfId="32" xr:uid="{00000000-0005-0000-0000-00001D000000}"/>
    <cellStyle name="Heading 1 2" xfId="33" xr:uid="{00000000-0005-0000-0000-00001E000000}"/>
    <cellStyle name="Heading 2 2" xfId="34" xr:uid="{00000000-0005-0000-0000-00001F000000}"/>
    <cellStyle name="Heading 3 2" xfId="35" xr:uid="{00000000-0005-0000-0000-000020000000}"/>
    <cellStyle name="Heading 4 2" xfId="36" xr:uid="{00000000-0005-0000-0000-000021000000}"/>
    <cellStyle name="Hyperlink" xfId="1" builtinId="8"/>
    <cellStyle name="Hyperlink 2" xfId="49" xr:uid="{00000000-0005-0000-0000-000023000000}"/>
    <cellStyle name="Input 2" xfId="37" xr:uid="{00000000-0005-0000-0000-000024000000}"/>
    <cellStyle name="Linked Cell 2" xfId="38" xr:uid="{00000000-0005-0000-0000-000025000000}"/>
    <cellStyle name="Neutral 2" xfId="39" xr:uid="{00000000-0005-0000-0000-000026000000}"/>
    <cellStyle name="Normal" xfId="0" builtinId="0"/>
    <cellStyle name="Normal 2" xfId="2" xr:uid="{00000000-0005-0000-0000-000028000000}"/>
    <cellStyle name="Normal 3" xfId="47" xr:uid="{00000000-0005-0000-0000-000029000000}"/>
    <cellStyle name="Normal 4" xfId="46" xr:uid="{00000000-0005-0000-0000-00002A000000}"/>
    <cellStyle name="Normal 5" xfId="48" xr:uid="{00000000-0005-0000-0000-00002B000000}"/>
    <cellStyle name="Normal 6" xfId="51" xr:uid="{00000000-0005-0000-0000-00002C000000}"/>
    <cellStyle name="Normal_euro parl elect" xfId="3" xr:uid="{00000000-0005-0000-0000-00002D000000}"/>
    <cellStyle name="Note 2" xfId="40" xr:uid="{00000000-0005-0000-0000-00002E000000}"/>
    <cellStyle name="Output 2" xfId="41" xr:uid="{00000000-0005-0000-0000-00002F000000}"/>
    <cellStyle name="Percent" xfId="45" builtinId="5"/>
    <cellStyle name="Percent 2" xfId="52" xr:uid="{00000000-0005-0000-0000-000031000000}"/>
    <cellStyle name="Percent 3" xfId="50" xr:uid="{00000000-0005-0000-0000-000032000000}"/>
    <cellStyle name="Title 2" xfId="42" xr:uid="{00000000-0005-0000-0000-000033000000}"/>
    <cellStyle name="Total 2" xfId="43" xr:uid="{00000000-0005-0000-0000-000034000000}"/>
    <cellStyle name="Warning Text 2" xfId="44" xr:uid="{00000000-0005-0000-0000-000035000000}"/>
  </cellStyles>
  <dxfs count="205">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
      <font>
        <color theme="0"/>
      </font>
      <fill>
        <patternFill>
          <bgColor rgb="FFF13B62"/>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F8F8F8"/>
      <rgbColor rgb="00C0C0C0"/>
      <rgbColor rgb="008DA0CB"/>
      <rgbColor rgb="00E78AC3"/>
      <rgbColor rgb="0066C2A5"/>
      <rgbColor rgb="00FC8D62"/>
      <rgbColor rgb="00A6D854"/>
      <rgbColor rgb="00FFD92F"/>
      <rgbColor rgb="00D8A75E"/>
      <rgbColor rgb="00A0A0A0"/>
      <rgbColor rgb="007570B3"/>
      <rgbColor rgb="00E7298A"/>
      <rgbColor rgb="001B9E77"/>
      <rgbColor rgb="00D95F02"/>
      <rgbColor rgb="0066A61E"/>
      <rgbColor rgb="00E6AB02"/>
      <rgbColor rgb="00A6761D"/>
      <rgbColor rgb="00666666"/>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EAEAEA"/>
      <rgbColor rgb="00003366"/>
      <rgbColor rgb="0033CC33"/>
      <rgbColor rgb="00003300"/>
      <rgbColor rgb="00333300"/>
      <rgbColor rgb="00993300"/>
      <rgbColor rgb="00993366"/>
      <rgbColor rgb="00333399"/>
      <rgbColor rgb="00292929"/>
    </indexedColors>
    <mruColors>
      <color rgb="FFBED2BE"/>
      <color rgb="FFDCDCDC"/>
      <color rgb="FF5A6E5A"/>
      <color rgb="FFC8DCC8"/>
      <color rgb="FF5A5A5A"/>
      <color rgb="FFDCDCF0"/>
      <color rgb="FFFF3399"/>
      <color rgb="FFF13B62"/>
      <color rgb="FFFDF9F9"/>
      <color rgb="FFEBC9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DCA0C8"/>
  </sheetPr>
  <dimension ref="A1:Q13"/>
  <sheetViews>
    <sheetView topLeftCell="B1" zoomScaleNormal="100" workbookViewId="0">
      <pane ySplit="3" topLeftCell="A4" activePane="bottomLeft" state="frozen"/>
      <selection activeCell="B9" sqref="B9"/>
      <selection pane="bottomLeft" activeCell="B1" sqref="A1:XFD1048576"/>
    </sheetView>
  </sheetViews>
  <sheetFormatPr defaultColWidth="9.08984375" defaultRowHeight="10.5"/>
  <cols>
    <col min="1" max="1" width="11.81640625" style="87" customWidth="1"/>
    <col min="2" max="3" width="16.08984375" style="87" customWidth="1"/>
    <col min="4" max="4" width="17.1796875" style="87" customWidth="1"/>
    <col min="5" max="11" width="16.08984375" style="87" customWidth="1"/>
    <col min="12" max="16" width="13.54296875" style="87" customWidth="1"/>
    <col min="17" max="17" width="27.1796875" style="87" customWidth="1"/>
    <col min="18" max="16384" width="9.08984375" style="87"/>
  </cols>
  <sheetData>
    <row r="1" spans="1:17" ht="26">
      <c r="A1" s="269" t="s">
        <v>495</v>
      </c>
      <c r="B1" s="269"/>
      <c r="C1" s="269"/>
      <c r="D1" s="269"/>
      <c r="E1" s="269"/>
      <c r="F1" s="269"/>
      <c r="G1" s="269"/>
      <c r="H1" s="269"/>
      <c r="I1" s="269"/>
      <c r="J1" s="269"/>
      <c r="K1" s="269"/>
      <c r="L1" s="252" t="s">
        <v>1152</v>
      </c>
      <c r="M1" s="253">
        <v>41953</v>
      </c>
      <c r="N1" s="254"/>
      <c r="O1" s="254"/>
      <c r="P1" s="254"/>
      <c r="Q1" s="254"/>
    </row>
    <row r="2" spans="1:17" ht="69" customHeight="1">
      <c r="A2" s="270" t="str">
        <f>"Welcome to the Political Data Yearbook dataset for "&amp;A1&amp;".  The tabs on this sheet contain data derived from the European Journal of Political Research Political Data Yearbook and supplemented with other content.  "&amp;"Because of the need to create a uniform format for more than 30 countries over more than 20 years, the format used here may be more elaborate and/or cumbersome than if the dataset were created only for "&amp;A1&amp;", but the unified format allows for easier comparison across countries and over time.  In cases where the format is insufficiently elaborate to allow the display of all gathered data "&amp;"or the datafile reflects significant changes from the original PDY, relevant cells contain notes, represented (on appropriately configured versions of Excel) as red triangles"&amp;" in the upper-right corners of affected cells.  Where the original PDY contains additional data types, these are available in additional worksheets colored in dark green."&amp;"  The cells below explain the various types of data collected for the Political Data Yearbook, specifies which data types were collected for "&amp;A1&amp;" and during which periods, and provides additional information and information for editors and country authors.  If you have any questions, please email the PDY editors.  "&amp;"Contact information can be found at http://www.politicaldatayearbook.com/AboutUs.aspx"</f>
        <v>Welcome to the Political Data Yearbook dataset for Australia.  The tabs on this sheet contain data derived from the European Journal of Political Research Political Data Yearbook and supplemented with other content.  Because of the need to create a uniform format for more than 30 countries over more than 20 years, the format used here may be more elaborate and/or cumbersome than if the dataset were created only for Australia, but the unified format allows for easier comparison across countries and over time.  In cases where the format is insufficiently elaborate to allow the display of all gathered data or the datafile reflects significant changes from the original PDY, relevant cells contain notes, represented (on appropriately configured versions of Excel) as red triangles in the upper-right corners of affected cells.  Where the original PDY contains additional data types, these are available in additional worksheets colored in dark green.  The cells below explain the various types of data collected for the Political Data Yearbook, specifies which data types were collected for Australia and during which periods, and provides additional information and information for editors and country authors.  If you have any questions, please email the PDY editors.  Contact information can be found at http://www.politicaldatayearbook.com/AboutUs.aspx</v>
      </c>
      <c r="B2" s="270"/>
      <c r="C2" s="270"/>
      <c r="D2" s="270"/>
      <c r="E2" s="270"/>
      <c r="F2" s="270"/>
      <c r="G2" s="270"/>
      <c r="H2" s="270"/>
      <c r="I2" s="270"/>
      <c r="J2" s="270"/>
      <c r="K2" s="270"/>
      <c r="L2" s="255" t="s">
        <v>1153</v>
      </c>
      <c r="M2" s="271" t="s">
        <v>1156</v>
      </c>
      <c r="N2" s="271"/>
      <c r="O2" s="271"/>
      <c r="P2" s="271"/>
      <c r="Q2" s="271"/>
    </row>
    <row r="3" spans="1:17">
      <c r="A3" s="88" t="s">
        <v>6</v>
      </c>
      <c r="B3" s="89" t="s">
        <v>1</v>
      </c>
      <c r="C3" s="90" t="s">
        <v>86</v>
      </c>
      <c r="D3" s="90" t="s">
        <v>1026</v>
      </c>
      <c r="E3" s="90" t="s">
        <v>87</v>
      </c>
      <c r="F3" s="90" t="s">
        <v>141</v>
      </c>
      <c r="G3" s="90" t="s">
        <v>88</v>
      </c>
      <c r="H3" s="90" t="s">
        <v>89</v>
      </c>
      <c r="I3" s="91" t="s">
        <v>90</v>
      </c>
      <c r="J3" s="91" t="s">
        <v>91</v>
      </c>
      <c r="K3" s="90" t="s">
        <v>92</v>
      </c>
      <c r="L3" s="92" t="s">
        <v>2</v>
      </c>
      <c r="M3" s="93" t="s">
        <v>0</v>
      </c>
      <c r="N3" s="93" t="s">
        <v>85</v>
      </c>
      <c r="O3" s="92" t="s">
        <v>142</v>
      </c>
      <c r="P3" s="92" t="s">
        <v>1154</v>
      </c>
      <c r="Q3" s="251" t="s">
        <v>143</v>
      </c>
    </row>
    <row r="4" spans="1:17" ht="105">
      <c r="A4" s="94" t="s">
        <v>144</v>
      </c>
      <c r="B4" s="94" t="s">
        <v>145</v>
      </c>
      <c r="C4" s="94" t="s">
        <v>146</v>
      </c>
      <c r="D4" s="94" t="s">
        <v>147</v>
      </c>
      <c r="E4" s="94" t="s">
        <v>148</v>
      </c>
      <c r="F4" s="94" t="s">
        <v>149</v>
      </c>
      <c r="G4" s="94" t="s">
        <v>150</v>
      </c>
      <c r="H4" s="94" t="s">
        <v>151</v>
      </c>
      <c r="I4" s="95" t="s">
        <v>152</v>
      </c>
      <c r="J4" s="95" t="s">
        <v>153</v>
      </c>
      <c r="K4" s="94" t="s">
        <v>154</v>
      </c>
      <c r="L4" s="94" t="s">
        <v>155</v>
      </c>
      <c r="M4" s="94" t="s">
        <v>156</v>
      </c>
      <c r="N4" s="94" t="s">
        <v>157</v>
      </c>
      <c r="O4" s="94" t="s">
        <v>158</v>
      </c>
      <c r="P4" s="94" t="s">
        <v>1155</v>
      </c>
      <c r="Q4" s="94" t="s">
        <v>159</v>
      </c>
    </row>
    <row r="5" spans="1:17" ht="42">
      <c r="A5" s="94" t="str">
        <f>"Status for "&amp;A1</f>
        <v>Status for Australia</v>
      </c>
      <c r="B5" s="94" t="s">
        <v>160</v>
      </c>
      <c r="C5" s="94" t="str">
        <f>IF(MAX(cabinetpos!$A$3:$YL$3)&lt;1,"Tab is grey to indicate that this information is not collected for "&amp;$A$1,IF(MAX(cabinetpos!$A$3:$YL$3)=MIN(cabinetpos!$A$3:$YL$3),"Dataset includes only "&amp;YEAR(MAX(cabinetpos!$A$3:$YL$3)),"Dataset includes years "&amp;YEAR(MIN(cabinetpos!$A$3:$YL$3))&amp;"-"&amp;YEAR(MAX(cabinetpos!$A$3:$YL$3))))</f>
        <v>Dataset includes years 1900-2013</v>
      </c>
      <c r="D5" s="94" t="str">
        <f>IF(MAX(ministers!$A$3:$WT$3)&lt;1,"Tab is grey to indicate that this information is not collected for "&amp;$A$1,IF(MAX(ministers!$A$3:$WT$3)=MIN(ministers!$A$3:$WT$3),"Dataset includes only "&amp;YEAR(MAX(ministers!$A$3:$WT$3)),"Dataset includes years "&amp;YEAR(MIN(ministers!$A$3:$WT$3))&amp;"-"&amp;YEAR(MAX(ministers!$A$3:$WT$3))))</f>
        <v>Dataset includes years 1991-2022</v>
      </c>
      <c r="E5" s="94" t="str">
        <f>IF(MAX(parlvotes_lh!$A$2:$WT$2)&lt;1,"Tab is grey to indicate that this information is not collected for "&amp;$A$1,IF(MAX(parlvotes_lh!$A$2:$WT$2)=MIN(parlvotes_lh!$A$2:$WT$2),"Dataset includes only "&amp;YEAR(MAX(parlvotes_lh!$A$2:$WT$2)),"Dataset includes years "&amp;YEAR(MIN(parlvotes_lh!$A$2:$WT$2))&amp;"-"&amp;YEAR(MAX(parlvotes_lh!$A$2:$WT$2))))</f>
        <v>Dataset includes years 1993-2022</v>
      </c>
      <c r="F5" s="94" t="str">
        <f>IF(MAX(parlseats_lh!$A$1:$ZZ$1)&lt;1,"Tab is grey to indicate that this information is not collected for "&amp;$A$1,IF(MAX(parlseats_lh!$A$1:$ZZ$1)=MIN(parlseats_lh!$A$1:$ZZ$1),"Dataset includes only "&amp;YEAR(MAX(parlseats_lh!$A$1:$ZZ$1)),"Dataset includes years "&amp;YEAR(MIN(parlseats_lh!$A$1:$ZZ$1))&amp;"-"&amp;YEAR(MAX(parlseats_lh!$A$1:$ZZ$1))))</f>
        <v>Dataset includes years 1993-2010</v>
      </c>
      <c r="G5" s="94" t="str">
        <f>IF(MAX(parlvotes_uh!$A$2:$XA$2)&lt;1,"Tab is grey to indicate that this information is not collected for "&amp;$A$1,IF(MAX(parlvotes_uh!$A$2:$XA$2)=MIN(parlvotes_uh!$A$2:$XA$2),"Dataset includes only "&amp;YEAR(MAX(parlvotes_uh!$A$2:$XA$2)),"Dataset includes years "&amp;YEAR(MIN(parlvotes_uh!$A$2:$XA$2))&amp;"-"&amp;YEAR(MAX(parlvotes_uh!$A$2:$XA$2))))</f>
        <v>Dataset includes years 1993-2022</v>
      </c>
      <c r="H5" s="94" t="str">
        <f>IF(MAX(parlseats_uh!$A$1:$ZZ$1)&lt;1,"Tab is grey to indicate that this information is not collected for "&amp;$A$1,IF(MAX(parlseats_uh!$A$1:$ZZ$1)=MIN(parlseats_uh!$A$1:$ZZ$1),"Dataset includes only "&amp;YEAR(MAX(parlseats_uh!$A$1:$ZZ$1)),"Dataset includes years "&amp;YEAR(MIN(parlseats_uh!$A$1:$ZZ$1))&amp;"-"&amp;YEAR(MAX(parlseats_uh!$A$1:$ZZ$1))))</f>
        <v>Dataset includes years 1993-2010</v>
      </c>
      <c r="I5" s="95" t="str">
        <f>IF(MAX(parlvotes_eu!$A$2:$ZZ$2)&lt;1,"Tab is grey to indicate that this information is not collected for "&amp;$A$1,IF(MAX(parlvotes_eu!$A$2:$ZZ$2)=MIN(parlvotes_eu!$A$2:$ZZ$2),"Dataset includes only "&amp;YEAR(MAX(parlvotes_eu!$A$2:$ZZ$2)),"Dataset includes years "&amp;YEAR(MIN(parlvotes_eu!$A$2:$ZZ$2))&amp;"-"&amp;YEAR(MAX(parlvotes_eu!$A$2:$ZZ$2))))</f>
        <v>Tab is grey to indicate that this information is not collected for Australia</v>
      </c>
      <c r="J5" s="95" t="str">
        <f>IF(MAX(presvotes!$A$2:$ZZ$2)&lt;1,"Tab is grey to indicate that this information is not collected for "&amp;$A$1,IF(MAX(presvotes!$A$2:$ZZ$2)=MIN(presvotes!$A$2:$ZZ$2),"Dataset includes only "&amp;YEAR(MAX(presvotes!$A$2:$ZZ$2)),"Dataset includes years "&amp;YEAR(MIN(presvotes!$A$2:$ZZ$2))&amp;"-"&amp;YEAR(MAX(presvotes!$A$2:$ZZ$2))))</f>
        <v>Tab is grey to indicate that this information is not collected for Australia</v>
      </c>
      <c r="K5" s="94" t="str">
        <f>IF(MAX(refvotes!$A$2:$XK$2)&lt;1,"Tab is grey to indicate that this information is not collected for "&amp;$A$1,IF(MAX(refvotes!$A$2:$XK$2)=MIN(refvotes!$A$2:$XK$2),"Dataset includes only "&amp;YEAR(MAX(refvotes!$A$2:$XK$2)),"Dataset includes years "&amp;YEAR(MIN(refvotes!$A$2:$XK$2))&amp;"-"&amp;YEAR(MAX(refvotes!$A$2:$XK$2))))</f>
        <v>Dataset includes only 1999</v>
      </c>
      <c r="L5" s="94" t="s">
        <v>160</v>
      </c>
      <c r="M5" s="94" t="s">
        <v>160</v>
      </c>
      <c r="N5" s="94" t="s">
        <v>160</v>
      </c>
      <c r="O5" s="94" t="s">
        <v>160</v>
      </c>
      <c r="P5" s="94" t="s">
        <v>160</v>
      </c>
      <c r="Q5" s="94" t="s">
        <v>161</v>
      </c>
    </row>
    <row r="6" spans="1:17" ht="52.5">
      <c r="A6" s="94" t="str">
        <f>"Special notes for "&amp;A1</f>
        <v>Special notes for Australia</v>
      </c>
      <c r="B6" s="94"/>
      <c r="C6" s="94"/>
      <c r="D6" s="94" t="s">
        <v>1027</v>
      </c>
      <c r="E6" s="94"/>
      <c r="F6" s="94"/>
      <c r="G6" s="94"/>
      <c r="H6" s="94"/>
      <c r="I6" s="94"/>
      <c r="J6" s="94"/>
      <c r="K6" s="94"/>
      <c r="L6" s="94"/>
      <c r="M6" s="94"/>
      <c r="N6" s="94"/>
      <c r="Q6" s="94"/>
    </row>
    <row r="7" spans="1:17" ht="304.5">
      <c r="A7" s="96" t="s">
        <v>162</v>
      </c>
      <c r="B7" s="96" t="s">
        <v>163</v>
      </c>
      <c r="C7" s="96"/>
      <c r="D7" s="96" t="s">
        <v>110</v>
      </c>
      <c r="E7" s="96"/>
      <c r="F7" s="96" t="s">
        <v>164</v>
      </c>
      <c r="G7" s="96"/>
      <c r="H7" s="96" t="s">
        <v>164</v>
      </c>
      <c r="I7" s="96"/>
      <c r="J7" s="96"/>
      <c r="K7" s="96" t="s">
        <v>165</v>
      </c>
      <c r="L7" s="96" t="s">
        <v>84</v>
      </c>
      <c r="M7" s="96" t="s">
        <v>166</v>
      </c>
      <c r="N7" s="96" t="s">
        <v>167</v>
      </c>
      <c r="O7" s="96" t="s">
        <v>166</v>
      </c>
      <c r="P7" s="96" t="s">
        <v>166</v>
      </c>
      <c r="Q7" s="96" t="s">
        <v>168</v>
      </c>
    </row>
    <row r="8" spans="1:17">
      <c r="A8" s="94"/>
      <c r="B8" s="94"/>
      <c r="C8" s="94"/>
      <c r="D8" s="94"/>
      <c r="E8" s="94"/>
      <c r="F8" s="94"/>
      <c r="G8" s="94"/>
      <c r="H8" s="94"/>
      <c r="I8" s="94"/>
      <c r="J8" s="94"/>
      <c r="K8" s="94"/>
      <c r="L8" s="94"/>
      <c r="M8" s="94"/>
      <c r="N8" s="94"/>
    </row>
    <row r="13" spans="1:17">
      <c r="A13" s="97"/>
    </row>
  </sheetData>
  <mergeCells count="3">
    <mergeCell ref="A1:K1"/>
    <mergeCell ref="A2:K2"/>
    <mergeCell ref="M2:Q2"/>
  </mergeCells>
  <pageMargins left="0.7" right="0.7" top="0.75" bottom="0.75" header="0.3" footer="0.3"/>
  <pageSetup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DCDCDC"/>
  </sheetPr>
  <dimension ref="A1:JB100"/>
  <sheetViews>
    <sheetView zoomScaleNormal="100" workbookViewId="0">
      <pane xSplit="2" ySplit="10" topLeftCell="XEE11" activePane="bottomRight" state="frozen"/>
      <selection activeCell="I6" sqref="I6"/>
      <selection pane="topRight" activeCell="I6" sqref="I6"/>
      <selection pane="bottomLeft" activeCell="I6" sqref="I6"/>
      <selection pane="bottomRight" activeCell="A11" sqref="A11"/>
    </sheetView>
  </sheetViews>
  <sheetFormatPr defaultColWidth="5.6328125" defaultRowHeight="13.5" customHeight="1"/>
  <cols>
    <col min="1" max="1" width="11.453125" style="183" customWidth="1"/>
    <col min="2" max="2" width="22.81640625" style="183" customWidth="1"/>
    <col min="3" max="3" width="11.453125" style="183" customWidth="1"/>
    <col min="4" max="4" width="5.6328125" style="183"/>
    <col min="5" max="5" width="11.453125" style="183" customWidth="1"/>
    <col min="6" max="6" width="6" style="183" bestFit="1" customWidth="1"/>
    <col min="7" max="10" width="5.6328125" style="183"/>
    <col min="11" max="11" width="11.453125" style="183" customWidth="1"/>
    <col min="12" max="16" width="5.6328125" style="183"/>
    <col min="17" max="17" width="11.453125" style="183" customWidth="1"/>
    <col min="18" max="22" width="5.6328125" style="183"/>
    <col min="23" max="23" width="11.453125" style="183" customWidth="1"/>
    <col min="24" max="24" width="5.6328125" style="183"/>
    <col min="25" max="25" width="11.453125" style="183" customWidth="1"/>
    <col min="26" max="28" width="5.6328125" style="183"/>
    <col min="29" max="29" width="6.81640625" style="183" bestFit="1" customWidth="1"/>
    <col min="30" max="30" width="5.6328125" style="183"/>
    <col min="31" max="31" width="11.453125" style="183" customWidth="1"/>
    <col min="32" max="36" width="5.6328125" style="183"/>
    <col min="37" max="37" width="11.453125" style="183" customWidth="1"/>
    <col min="38" max="42" width="5.6328125" style="183"/>
    <col min="43" max="43" width="11.453125" style="183" customWidth="1"/>
    <col min="44" max="44" width="5.6328125" style="183"/>
    <col min="45" max="45" width="11.453125" style="183" customWidth="1"/>
    <col min="46" max="46" width="6.1796875" style="183" bestFit="1" customWidth="1"/>
    <col min="47" max="48" width="5.6328125" style="183"/>
    <col min="49" max="49" width="6" style="183" bestFit="1" customWidth="1"/>
    <col min="50" max="50" width="5.6328125" style="183"/>
    <col min="51" max="51" width="11.453125" style="183" customWidth="1"/>
    <col min="52" max="56" width="5.6328125" style="183"/>
    <col min="57" max="57" width="11.453125" style="183" customWidth="1"/>
    <col min="58" max="62" width="5.6328125" style="183"/>
    <col min="63" max="63" width="11.453125" style="183" customWidth="1"/>
    <col min="64" max="64" width="5.6328125" style="183"/>
    <col min="65" max="65" width="11.453125" style="183" customWidth="1"/>
    <col min="66" max="66" width="7.1796875" style="183" bestFit="1" customWidth="1"/>
    <col min="67" max="70" width="5.6328125" style="183"/>
    <col min="71" max="71" width="11.453125" style="183" customWidth="1"/>
    <col min="72" max="76" width="5.6328125" style="183"/>
    <col min="77" max="77" width="11.453125" style="183" customWidth="1"/>
    <col min="78" max="82" width="5.6328125" style="183"/>
    <col min="83" max="83" width="11.453125" style="183" customWidth="1"/>
    <col min="84" max="84" width="5.6328125" style="183"/>
    <col min="85" max="85" width="11.453125" style="183" customWidth="1"/>
    <col min="86" max="90" width="5.6328125" style="183"/>
    <col min="91" max="91" width="11.453125" style="183" customWidth="1"/>
    <col min="92" max="96" width="5.6328125" style="183"/>
    <col min="97" max="97" width="11.453125" style="183" customWidth="1"/>
    <col min="98" max="102" width="5.6328125" style="183"/>
    <col min="103" max="103" width="11.453125" style="183" customWidth="1"/>
    <col min="104" max="104" width="5.6328125" style="183"/>
    <col min="105" max="105" width="11.453125" style="183" customWidth="1"/>
    <col min="106" max="110" width="5.6328125" style="183"/>
    <col min="111" max="111" width="11.453125" style="183" customWidth="1"/>
    <col min="112" max="116" width="5.6328125" style="183"/>
    <col min="117" max="117" width="11.453125" style="183" customWidth="1"/>
    <col min="118" max="122" width="5.6328125" style="183"/>
    <col min="123" max="123" width="11.453125" style="183" customWidth="1"/>
    <col min="124" max="124" width="5.6328125" style="183"/>
    <col min="125" max="125" width="11.453125" style="183" customWidth="1"/>
    <col min="126" max="130" width="5.6328125" style="183"/>
    <col min="131" max="131" width="11.453125" style="183" customWidth="1"/>
    <col min="132" max="136" width="5.6328125" style="183"/>
    <col min="137" max="137" width="11.453125" style="183" customWidth="1"/>
    <col min="138" max="142" width="5.6328125" style="183"/>
    <col min="143" max="143" width="11.453125" style="183" customWidth="1"/>
    <col min="144" max="144" width="5.6328125" style="183"/>
    <col min="145" max="145" width="11.453125" style="183" customWidth="1"/>
    <col min="146" max="150" width="5.6328125" style="183"/>
    <col min="151" max="151" width="11.453125" style="183" customWidth="1"/>
    <col min="152" max="156" width="5.6328125" style="183"/>
    <col min="157" max="157" width="11.453125" style="183" customWidth="1"/>
    <col min="158" max="162" width="5.6328125" style="183"/>
    <col min="163" max="163" width="11.453125" style="183" customWidth="1"/>
    <col min="164" max="182" width="5.6328125" style="183"/>
    <col min="183" max="183" width="11.453125" style="183" customWidth="1"/>
    <col min="184" max="190" width="5.6328125" style="183"/>
    <col min="191" max="191" width="11.453125" style="183" customWidth="1"/>
    <col min="192" max="196" width="5.6328125" style="183"/>
    <col min="197" max="197" width="11.453125" style="183" customWidth="1"/>
    <col min="198" max="202" width="5.6328125" style="183"/>
    <col min="203" max="203" width="11.453125" style="183" customWidth="1"/>
    <col min="204" max="204" width="5.6328125" style="183"/>
    <col min="205" max="205" width="11.453125" style="183" customWidth="1"/>
    <col min="206" max="210" width="5.6328125" style="183"/>
    <col min="211" max="211" width="11.453125" style="183" customWidth="1"/>
    <col min="212" max="216" width="5.6328125" style="183"/>
    <col min="217" max="217" width="11.453125" style="183" customWidth="1"/>
    <col min="218" max="222" width="5.6328125" style="183"/>
    <col min="223" max="223" width="11.453125" style="183" customWidth="1"/>
    <col min="224" max="224" width="5.6328125" style="183"/>
    <col min="225" max="226" width="11.453125" style="183" customWidth="1"/>
    <col min="227" max="230" width="5.6328125" style="183"/>
    <col min="231" max="231" width="11.453125" style="183" customWidth="1"/>
    <col min="232" max="236" width="5.6328125" style="183"/>
    <col min="237" max="237" width="11.453125" style="183" customWidth="1"/>
    <col min="238" max="242" width="5.6328125" style="183"/>
    <col min="243" max="243" width="11.453125" style="183" customWidth="1"/>
    <col min="244" max="244" width="5.6328125" style="183"/>
    <col min="245" max="245" width="11.453125" style="183" customWidth="1"/>
    <col min="246" max="250" width="5.6328125" style="183"/>
    <col min="251" max="251" width="11.453125" style="183" customWidth="1"/>
    <col min="252" max="256" width="5.6328125" style="183"/>
    <col min="257" max="257" width="11.453125" style="183" customWidth="1"/>
    <col min="258" max="16384" width="5.6328125" style="183"/>
  </cols>
  <sheetData>
    <row r="1" spans="1:262" s="179" customFormat="1" ht="13.5" customHeight="1">
      <c r="A1" s="179" t="s">
        <v>19</v>
      </c>
      <c r="C1" s="180"/>
      <c r="K1" s="181"/>
      <c r="P1" s="182"/>
      <c r="W1" s="180"/>
      <c r="AE1" s="181"/>
      <c r="AJ1" s="182"/>
      <c r="AQ1" s="180"/>
      <c r="AY1" s="181"/>
      <c r="BD1" s="182"/>
      <c r="BK1" s="180"/>
      <c r="BS1" s="181"/>
      <c r="BX1" s="182"/>
      <c r="CE1" s="180"/>
      <c r="CM1" s="181"/>
      <c r="CR1" s="182"/>
      <c r="CY1" s="180"/>
      <c r="DG1" s="181"/>
      <c r="DL1" s="182"/>
      <c r="DS1" s="180"/>
      <c r="EA1" s="181"/>
      <c r="EF1" s="182"/>
      <c r="EM1" s="180"/>
      <c r="EU1" s="181"/>
      <c r="EZ1" s="182"/>
      <c r="FG1" s="180"/>
      <c r="FO1" s="181"/>
      <c r="FT1" s="182"/>
      <c r="GA1" s="180"/>
      <c r="GI1" s="181"/>
      <c r="GN1" s="182"/>
      <c r="GU1" s="180"/>
      <c r="HC1" s="181"/>
      <c r="HH1" s="182"/>
      <c r="HO1" s="180"/>
      <c r="HW1" s="181"/>
      <c r="IB1" s="182"/>
      <c r="II1" s="180"/>
      <c r="IQ1" s="181"/>
      <c r="IV1" s="182"/>
    </row>
    <row r="2" spans="1:262" s="179" customFormat="1" ht="13.5" customHeight="1">
      <c r="A2" s="179" t="s">
        <v>129</v>
      </c>
      <c r="C2" s="180"/>
      <c r="K2" s="181"/>
      <c r="P2" s="182"/>
      <c r="W2" s="180"/>
      <c r="AE2" s="181"/>
      <c r="AJ2" s="182"/>
      <c r="AQ2" s="180"/>
      <c r="AY2" s="181"/>
      <c r="BD2" s="182"/>
      <c r="BK2" s="180"/>
      <c r="BS2" s="181"/>
      <c r="BX2" s="182"/>
      <c r="CE2" s="180"/>
      <c r="CM2" s="181"/>
      <c r="CR2" s="182"/>
      <c r="CY2" s="180"/>
      <c r="DG2" s="181"/>
      <c r="DL2" s="182"/>
      <c r="DS2" s="180"/>
      <c r="EA2" s="181"/>
      <c r="EF2" s="182"/>
      <c r="EM2" s="180"/>
      <c r="EU2" s="181"/>
      <c r="EZ2" s="182"/>
      <c r="FG2" s="180"/>
      <c r="FO2" s="181"/>
      <c r="FT2" s="182"/>
      <c r="GA2" s="180"/>
      <c r="GI2" s="181"/>
      <c r="GN2" s="182"/>
      <c r="GU2" s="180"/>
      <c r="HC2" s="181"/>
      <c r="HH2" s="182"/>
      <c r="HO2" s="180"/>
      <c r="HW2" s="181"/>
      <c r="IB2" s="182"/>
      <c r="II2" s="180"/>
      <c r="IQ2" s="181"/>
      <c r="IV2" s="182"/>
    </row>
    <row r="3" spans="1:262" ht="13.5" customHeight="1">
      <c r="A3" s="183" t="s">
        <v>21</v>
      </c>
      <c r="C3" s="184"/>
      <c r="K3" s="185"/>
      <c r="P3" s="186"/>
      <c r="W3" s="184"/>
      <c r="AE3" s="185"/>
      <c r="AJ3" s="186"/>
      <c r="AQ3" s="184"/>
      <c r="AY3" s="185"/>
      <c r="BD3" s="186"/>
      <c r="BK3" s="184"/>
      <c r="BS3" s="185"/>
      <c r="BX3" s="186"/>
      <c r="CE3" s="184"/>
      <c r="CM3" s="185"/>
      <c r="CR3" s="186"/>
      <c r="CY3" s="184"/>
      <c r="DG3" s="185"/>
      <c r="DL3" s="186"/>
      <c r="DS3" s="184"/>
      <c r="EA3" s="185"/>
      <c r="EF3" s="186"/>
      <c r="EM3" s="184"/>
      <c r="EU3" s="185"/>
      <c r="EZ3" s="186"/>
      <c r="FG3" s="184"/>
      <c r="FO3" s="185"/>
      <c r="FT3" s="186"/>
      <c r="GA3" s="184"/>
      <c r="GI3" s="185"/>
      <c r="GN3" s="186"/>
      <c r="GU3" s="184"/>
      <c r="HC3" s="185"/>
      <c r="HH3" s="186"/>
      <c r="HO3" s="184"/>
      <c r="HW3" s="185"/>
      <c r="IB3" s="186"/>
      <c r="II3" s="184"/>
      <c r="IQ3" s="185"/>
      <c r="IV3" s="186"/>
    </row>
    <row r="4" spans="1:262" s="188" customFormat="1" ht="13.5" customHeight="1">
      <c r="A4" s="187" t="s">
        <v>22</v>
      </c>
      <c r="C4" s="189"/>
      <c r="K4" s="190"/>
      <c r="P4" s="191"/>
      <c r="W4" s="189"/>
      <c r="AE4" s="190"/>
      <c r="AJ4" s="191"/>
      <c r="AQ4" s="189"/>
      <c r="AY4" s="190"/>
      <c r="BD4" s="191"/>
      <c r="BK4" s="189"/>
      <c r="BS4" s="190"/>
      <c r="BX4" s="191"/>
      <c r="CE4" s="189"/>
      <c r="CM4" s="190"/>
      <c r="CR4" s="191"/>
      <c r="CY4" s="189"/>
      <c r="DG4" s="190"/>
      <c r="DL4" s="191"/>
      <c r="DS4" s="189"/>
      <c r="EA4" s="190"/>
      <c r="EF4" s="191"/>
      <c r="EM4" s="189"/>
      <c r="EU4" s="190"/>
      <c r="EZ4" s="191"/>
      <c r="FG4" s="189"/>
      <c r="FO4" s="190"/>
      <c r="FT4" s="191"/>
      <c r="GA4" s="189"/>
      <c r="GI4" s="190"/>
      <c r="GN4" s="191"/>
      <c r="GU4" s="189"/>
      <c r="HC4" s="190"/>
      <c r="HH4" s="191"/>
      <c r="HO4" s="189"/>
      <c r="HW4" s="190"/>
      <c r="IB4" s="191"/>
      <c r="II4" s="189"/>
      <c r="IQ4" s="190"/>
      <c r="IV4" s="191"/>
    </row>
    <row r="5" spans="1:262" s="188" customFormat="1" ht="13.5" customHeight="1">
      <c r="A5" s="187" t="s">
        <v>23</v>
      </c>
      <c r="C5" s="189"/>
      <c r="K5" s="190"/>
      <c r="P5" s="191"/>
      <c r="W5" s="189"/>
      <c r="AE5" s="190"/>
      <c r="AJ5" s="191"/>
      <c r="AQ5" s="189"/>
      <c r="AY5" s="190"/>
      <c r="BD5" s="191"/>
      <c r="BK5" s="189"/>
      <c r="BS5" s="190"/>
      <c r="BX5" s="191"/>
      <c r="CE5" s="189"/>
      <c r="CM5" s="190"/>
      <c r="CR5" s="191"/>
      <c r="CY5" s="189"/>
      <c r="DG5" s="190"/>
      <c r="DL5" s="191"/>
      <c r="DS5" s="189"/>
      <c r="EA5" s="190"/>
      <c r="EF5" s="191"/>
      <c r="EM5" s="189"/>
      <c r="EU5" s="190"/>
      <c r="EZ5" s="191"/>
      <c r="FG5" s="189"/>
      <c r="FO5" s="190"/>
      <c r="FT5" s="191"/>
      <c r="GA5" s="189"/>
      <c r="GI5" s="190"/>
      <c r="GN5" s="191"/>
      <c r="GU5" s="189"/>
      <c r="HC5" s="190"/>
      <c r="HH5" s="191"/>
      <c r="HO5" s="189"/>
      <c r="HW5" s="190"/>
      <c r="IB5" s="191"/>
      <c r="II5" s="189"/>
      <c r="IQ5" s="190"/>
      <c r="IV5" s="191"/>
    </row>
    <row r="6" spans="1:262" s="193" customFormat="1" ht="13.5" customHeight="1">
      <c r="A6" s="192" t="s">
        <v>60</v>
      </c>
      <c r="C6" s="194"/>
      <c r="K6" s="195"/>
      <c r="P6" s="196"/>
      <c r="W6" s="197"/>
      <c r="AE6" s="195"/>
      <c r="AJ6" s="196"/>
      <c r="AQ6" s="198"/>
      <c r="AY6" s="195"/>
      <c r="BD6" s="196"/>
      <c r="BK6" s="198"/>
      <c r="BS6" s="195"/>
      <c r="BX6" s="196"/>
      <c r="CE6" s="194"/>
      <c r="CM6" s="195"/>
      <c r="CR6" s="196"/>
      <c r="CY6" s="194"/>
      <c r="DG6" s="195"/>
      <c r="DL6" s="196"/>
      <c r="DS6" s="194"/>
      <c r="EA6" s="195"/>
      <c r="EF6" s="196"/>
      <c r="EM6" s="194"/>
      <c r="EU6" s="195"/>
      <c r="EZ6" s="196"/>
      <c r="FG6" s="194"/>
      <c r="FO6" s="195"/>
      <c r="FT6" s="196"/>
      <c r="GA6" s="194"/>
      <c r="GI6" s="195"/>
      <c r="GN6" s="196"/>
      <c r="GU6" s="194"/>
      <c r="HC6" s="195"/>
      <c r="HH6" s="196"/>
      <c r="HO6" s="194"/>
      <c r="HW6" s="195"/>
      <c r="IB6" s="196"/>
      <c r="II6" s="194"/>
      <c r="IQ6" s="195"/>
      <c r="IV6" s="196"/>
    </row>
    <row r="7" spans="1:262" s="188" customFormat="1" ht="13.5" customHeight="1">
      <c r="A7" s="187" t="s">
        <v>24</v>
      </c>
      <c r="C7" s="189"/>
      <c r="K7" s="190"/>
      <c r="P7" s="191"/>
      <c r="W7" s="189"/>
      <c r="AE7" s="190"/>
      <c r="AJ7" s="191"/>
      <c r="AQ7" s="189"/>
      <c r="AY7" s="190"/>
      <c r="BD7" s="191"/>
      <c r="BK7" s="189"/>
      <c r="BS7" s="190"/>
      <c r="BX7" s="191"/>
      <c r="CE7" s="189"/>
      <c r="CM7" s="190"/>
      <c r="CR7" s="191"/>
      <c r="CY7" s="189"/>
      <c r="DG7" s="190"/>
      <c r="DL7" s="191"/>
      <c r="DS7" s="189"/>
      <c r="EA7" s="190"/>
      <c r="EF7" s="191"/>
      <c r="EM7" s="189"/>
      <c r="EU7" s="190"/>
      <c r="EZ7" s="191"/>
      <c r="FG7" s="189"/>
      <c r="FO7" s="190"/>
      <c r="FT7" s="191"/>
      <c r="GA7" s="189"/>
      <c r="GI7" s="190"/>
      <c r="GN7" s="191"/>
      <c r="GU7" s="189"/>
      <c r="HC7" s="190"/>
      <c r="HH7" s="191"/>
      <c r="HO7" s="189"/>
      <c r="HW7" s="190"/>
      <c r="IB7" s="191"/>
      <c r="II7" s="189"/>
      <c r="IQ7" s="190"/>
      <c r="IV7" s="191"/>
    </row>
    <row r="8" spans="1:262" s="193" customFormat="1" ht="13.5" customHeight="1">
      <c r="A8" s="192" t="s">
        <v>61</v>
      </c>
      <c r="C8" s="194"/>
      <c r="K8" s="195"/>
      <c r="P8" s="196"/>
      <c r="W8" s="197"/>
      <c r="AE8" s="195"/>
      <c r="AJ8" s="196"/>
      <c r="AQ8" s="198"/>
      <c r="AY8" s="195"/>
      <c r="BD8" s="196"/>
      <c r="BK8" s="198"/>
      <c r="BS8" s="195"/>
      <c r="BX8" s="196"/>
      <c r="CE8" s="194"/>
      <c r="CM8" s="195"/>
      <c r="CR8" s="196"/>
      <c r="CY8" s="194"/>
      <c r="DG8" s="195"/>
      <c r="DL8" s="196"/>
      <c r="DS8" s="194"/>
      <c r="EA8" s="195"/>
      <c r="EF8" s="196"/>
      <c r="EM8" s="194"/>
      <c r="EU8" s="195"/>
      <c r="EZ8" s="196"/>
      <c r="FG8" s="194"/>
      <c r="FO8" s="195"/>
      <c r="FT8" s="196"/>
      <c r="GA8" s="194"/>
      <c r="GI8" s="195"/>
      <c r="GN8" s="196"/>
      <c r="GU8" s="194"/>
      <c r="HC8" s="195"/>
      <c r="HH8" s="196"/>
      <c r="HO8" s="194"/>
      <c r="HW8" s="195"/>
      <c r="IB8" s="196"/>
      <c r="II8" s="194"/>
      <c r="IQ8" s="195"/>
      <c r="IV8" s="196"/>
    </row>
    <row r="9" spans="1:262" ht="13.5" customHeight="1">
      <c r="A9" s="183" t="s">
        <v>6</v>
      </c>
      <c r="C9" s="199"/>
      <c r="F9" s="193"/>
      <c r="K9" s="185"/>
      <c r="P9" s="186"/>
      <c r="W9" s="199"/>
      <c r="Z9" s="193"/>
      <c r="AC9" s="193"/>
      <c r="AE9" s="185"/>
      <c r="AJ9" s="186"/>
      <c r="AQ9" s="200"/>
      <c r="AT9" s="193"/>
      <c r="AW9" s="193"/>
      <c r="AY9" s="185"/>
      <c r="BD9" s="186"/>
      <c r="BK9" s="200"/>
      <c r="BS9" s="185"/>
      <c r="BX9" s="186"/>
      <c r="CE9" s="199"/>
      <c r="CM9" s="185"/>
      <c r="CR9" s="186"/>
      <c r="CY9" s="199"/>
      <c r="DG9" s="185"/>
      <c r="DL9" s="186"/>
      <c r="DS9" s="199"/>
      <c r="EA9" s="185"/>
      <c r="EF9" s="186"/>
      <c r="EM9" s="199"/>
      <c r="EU9" s="185"/>
      <c r="EZ9" s="186"/>
      <c r="FG9" s="199"/>
      <c r="FO9" s="185"/>
      <c r="FT9" s="186"/>
      <c r="GA9" s="199"/>
      <c r="GI9" s="185"/>
      <c r="GN9" s="186"/>
      <c r="GU9" s="199"/>
      <c r="HC9" s="185"/>
      <c r="HH9" s="186"/>
      <c r="HO9" s="199"/>
      <c r="HW9" s="185"/>
      <c r="IB9" s="186"/>
      <c r="II9" s="199"/>
      <c r="IQ9" s="185"/>
      <c r="IV9" s="186"/>
    </row>
    <row r="10" spans="1:262" ht="31.5" customHeight="1">
      <c r="A10" s="201" t="s">
        <v>128</v>
      </c>
      <c r="B10" s="201" t="s">
        <v>33</v>
      </c>
      <c r="C10" s="202" t="s">
        <v>31</v>
      </c>
      <c r="D10" s="201" t="s">
        <v>30</v>
      </c>
      <c r="E10" s="201" t="s">
        <v>25</v>
      </c>
      <c r="F10" s="201" t="s">
        <v>26</v>
      </c>
      <c r="G10" s="201" t="s">
        <v>27</v>
      </c>
      <c r="H10" s="201" t="s">
        <v>28</v>
      </c>
      <c r="I10" s="201" t="s">
        <v>29</v>
      </c>
      <c r="J10" s="201" t="s">
        <v>27</v>
      </c>
      <c r="K10" s="203" t="s">
        <v>101</v>
      </c>
      <c r="L10" s="201" t="s">
        <v>57</v>
      </c>
      <c r="M10" s="201" t="s">
        <v>102</v>
      </c>
      <c r="N10" s="201" t="s">
        <v>103</v>
      </c>
      <c r="O10" s="201" t="s">
        <v>104</v>
      </c>
      <c r="P10" s="204" t="s">
        <v>105</v>
      </c>
      <c r="Q10" s="201" t="s">
        <v>106</v>
      </c>
      <c r="R10" s="201" t="s">
        <v>58</v>
      </c>
      <c r="S10" s="201" t="s">
        <v>107</v>
      </c>
      <c r="T10" s="201" t="s">
        <v>108</v>
      </c>
      <c r="U10" s="201" t="s">
        <v>109</v>
      </c>
      <c r="V10" s="201" t="s">
        <v>132</v>
      </c>
      <c r="W10" s="202" t="s">
        <v>31</v>
      </c>
      <c r="X10" s="201" t="s">
        <v>30</v>
      </c>
      <c r="Y10" s="201" t="s">
        <v>25</v>
      </c>
      <c r="Z10" s="201" t="s">
        <v>26</v>
      </c>
      <c r="AA10" s="201" t="s">
        <v>27</v>
      </c>
      <c r="AB10" s="201" t="s">
        <v>28</v>
      </c>
      <c r="AC10" s="201" t="s">
        <v>29</v>
      </c>
      <c r="AD10" s="201" t="s">
        <v>27</v>
      </c>
      <c r="AE10" s="203" t="s">
        <v>101</v>
      </c>
      <c r="AF10" s="201" t="s">
        <v>57</v>
      </c>
      <c r="AG10" s="201" t="s">
        <v>102</v>
      </c>
      <c r="AH10" s="201" t="s">
        <v>103</v>
      </c>
      <c r="AI10" s="201" t="s">
        <v>104</v>
      </c>
      <c r="AJ10" s="204" t="s">
        <v>105</v>
      </c>
      <c r="AK10" s="201" t="s">
        <v>106</v>
      </c>
      <c r="AL10" s="201" t="s">
        <v>58</v>
      </c>
      <c r="AM10" s="201" t="s">
        <v>107</v>
      </c>
      <c r="AN10" s="201" t="s">
        <v>108</v>
      </c>
      <c r="AO10" s="201" t="s">
        <v>109</v>
      </c>
      <c r="AP10" s="201" t="s">
        <v>132</v>
      </c>
      <c r="AQ10" s="202" t="s">
        <v>31</v>
      </c>
      <c r="AR10" s="201" t="s">
        <v>30</v>
      </c>
      <c r="AS10" s="201" t="s">
        <v>25</v>
      </c>
      <c r="AT10" s="201" t="s">
        <v>26</v>
      </c>
      <c r="AU10" s="201" t="s">
        <v>27</v>
      </c>
      <c r="AV10" s="201" t="s">
        <v>28</v>
      </c>
      <c r="AW10" s="201" t="s">
        <v>29</v>
      </c>
      <c r="AX10" s="201" t="s">
        <v>27</v>
      </c>
      <c r="AY10" s="203" t="s">
        <v>101</v>
      </c>
      <c r="AZ10" s="201" t="s">
        <v>57</v>
      </c>
      <c r="BA10" s="201" t="s">
        <v>102</v>
      </c>
      <c r="BB10" s="201" t="s">
        <v>103</v>
      </c>
      <c r="BC10" s="201" t="s">
        <v>104</v>
      </c>
      <c r="BD10" s="204" t="s">
        <v>105</v>
      </c>
      <c r="BE10" s="201" t="s">
        <v>106</v>
      </c>
      <c r="BF10" s="201" t="s">
        <v>58</v>
      </c>
      <c r="BG10" s="201" t="s">
        <v>107</v>
      </c>
      <c r="BH10" s="201" t="s">
        <v>108</v>
      </c>
      <c r="BI10" s="201" t="s">
        <v>109</v>
      </c>
      <c r="BJ10" s="201" t="s">
        <v>132</v>
      </c>
      <c r="BK10" s="202" t="s">
        <v>31</v>
      </c>
      <c r="BL10" s="201" t="s">
        <v>30</v>
      </c>
      <c r="BM10" s="201" t="s">
        <v>25</v>
      </c>
      <c r="BN10" s="201" t="s">
        <v>26</v>
      </c>
      <c r="BO10" s="201" t="s">
        <v>27</v>
      </c>
      <c r="BP10" s="201" t="s">
        <v>28</v>
      </c>
      <c r="BQ10" s="201" t="s">
        <v>29</v>
      </c>
      <c r="BR10" s="201" t="s">
        <v>27</v>
      </c>
      <c r="BS10" s="203" t="s">
        <v>101</v>
      </c>
      <c r="BT10" s="201" t="s">
        <v>57</v>
      </c>
      <c r="BU10" s="201" t="s">
        <v>102</v>
      </c>
      <c r="BV10" s="201" t="s">
        <v>103</v>
      </c>
      <c r="BW10" s="201" t="s">
        <v>104</v>
      </c>
      <c r="BX10" s="204" t="s">
        <v>105</v>
      </c>
      <c r="BY10" s="201" t="s">
        <v>106</v>
      </c>
      <c r="BZ10" s="201" t="s">
        <v>58</v>
      </c>
      <c r="CA10" s="201" t="s">
        <v>107</v>
      </c>
      <c r="CB10" s="201" t="s">
        <v>108</v>
      </c>
      <c r="CC10" s="201" t="s">
        <v>109</v>
      </c>
      <c r="CD10" s="201" t="s">
        <v>132</v>
      </c>
      <c r="CE10" s="202" t="s">
        <v>31</v>
      </c>
      <c r="CF10" s="201" t="s">
        <v>30</v>
      </c>
      <c r="CG10" s="201" t="s">
        <v>25</v>
      </c>
      <c r="CH10" s="201" t="s">
        <v>26</v>
      </c>
      <c r="CI10" s="201" t="s">
        <v>27</v>
      </c>
      <c r="CJ10" s="201" t="s">
        <v>28</v>
      </c>
      <c r="CK10" s="201" t="s">
        <v>29</v>
      </c>
      <c r="CL10" s="201" t="s">
        <v>27</v>
      </c>
      <c r="CM10" s="203" t="s">
        <v>101</v>
      </c>
      <c r="CN10" s="201" t="s">
        <v>57</v>
      </c>
      <c r="CO10" s="201" t="s">
        <v>102</v>
      </c>
      <c r="CP10" s="201" t="s">
        <v>103</v>
      </c>
      <c r="CQ10" s="201" t="s">
        <v>104</v>
      </c>
      <c r="CR10" s="204" t="s">
        <v>105</v>
      </c>
      <c r="CS10" s="201" t="s">
        <v>106</v>
      </c>
      <c r="CT10" s="201" t="s">
        <v>58</v>
      </c>
      <c r="CU10" s="201" t="s">
        <v>107</v>
      </c>
      <c r="CV10" s="201" t="s">
        <v>108</v>
      </c>
      <c r="CW10" s="201" t="s">
        <v>109</v>
      </c>
      <c r="CX10" s="201" t="s">
        <v>132</v>
      </c>
      <c r="CY10" s="202" t="s">
        <v>31</v>
      </c>
      <c r="CZ10" s="201" t="s">
        <v>30</v>
      </c>
      <c r="DA10" s="201" t="s">
        <v>25</v>
      </c>
      <c r="DB10" s="201" t="s">
        <v>26</v>
      </c>
      <c r="DC10" s="201" t="s">
        <v>27</v>
      </c>
      <c r="DD10" s="201" t="s">
        <v>28</v>
      </c>
      <c r="DE10" s="201" t="s">
        <v>29</v>
      </c>
      <c r="DF10" s="201" t="s">
        <v>27</v>
      </c>
      <c r="DG10" s="203" t="s">
        <v>101</v>
      </c>
      <c r="DH10" s="201" t="s">
        <v>57</v>
      </c>
      <c r="DI10" s="201" t="s">
        <v>102</v>
      </c>
      <c r="DJ10" s="201" t="s">
        <v>103</v>
      </c>
      <c r="DK10" s="201" t="s">
        <v>104</v>
      </c>
      <c r="DL10" s="204" t="s">
        <v>105</v>
      </c>
      <c r="DM10" s="201" t="s">
        <v>106</v>
      </c>
      <c r="DN10" s="201" t="s">
        <v>58</v>
      </c>
      <c r="DO10" s="201" t="s">
        <v>107</v>
      </c>
      <c r="DP10" s="201" t="s">
        <v>108</v>
      </c>
      <c r="DQ10" s="201" t="s">
        <v>109</v>
      </c>
      <c r="DR10" s="201" t="s">
        <v>132</v>
      </c>
      <c r="DS10" s="202" t="s">
        <v>31</v>
      </c>
      <c r="DT10" s="201" t="s">
        <v>30</v>
      </c>
      <c r="DU10" s="201" t="s">
        <v>25</v>
      </c>
      <c r="DV10" s="201" t="s">
        <v>26</v>
      </c>
      <c r="DW10" s="201" t="s">
        <v>27</v>
      </c>
      <c r="DX10" s="201" t="s">
        <v>28</v>
      </c>
      <c r="DY10" s="201" t="s">
        <v>29</v>
      </c>
      <c r="DZ10" s="201" t="s">
        <v>27</v>
      </c>
      <c r="EA10" s="203" t="s">
        <v>101</v>
      </c>
      <c r="EB10" s="201" t="s">
        <v>57</v>
      </c>
      <c r="EC10" s="201" t="s">
        <v>102</v>
      </c>
      <c r="ED10" s="201" t="s">
        <v>103</v>
      </c>
      <c r="EE10" s="201" t="s">
        <v>104</v>
      </c>
      <c r="EF10" s="204" t="s">
        <v>105</v>
      </c>
      <c r="EG10" s="201" t="s">
        <v>106</v>
      </c>
      <c r="EH10" s="201" t="s">
        <v>58</v>
      </c>
      <c r="EI10" s="201" t="s">
        <v>107</v>
      </c>
      <c r="EJ10" s="201" t="s">
        <v>108</v>
      </c>
      <c r="EK10" s="201" t="s">
        <v>109</v>
      </c>
      <c r="EL10" s="201" t="s">
        <v>132</v>
      </c>
      <c r="EM10" s="202" t="s">
        <v>31</v>
      </c>
      <c r="EN10" s="201" t="s">
        <v>30</v>
      </c>
      <c r="EO10" s="201" t="s">
        <v>25</v>
      </c>
      <c r="EP10" s="201" t="s">
        <v>26</v>
      </c>
      <c r="EQ10" s="201" t="s">
        <v>27</v>
      </c>
      <c r="ER10" s="201" t="s">
        <v>28</v>
      </c>
      <c r="ES10" s="201" t="s">
        <v>29</v>
      </c>
      <c r="ET10" s="201" t="s">
        <v>27</v>
      </c>
      <c r="EU10" s="203" t="s">
        <v>101</v>
      </c>
      <c r="EV10" s="201" t="s">
        <v>57</v>
      </c>
      <c r="EW10" s="201" t="s">
        <v>102</v>
      </c>
      <c r="EX10" s="201" t="s">
        <v>103</v>
      </c>
      <c r="EY10" s="201" t="s">
        <v>104</v>
      </c>
      <c r="EZ10" s="204" t="s">
        <v>105</v>
      </c>
      <c r="FA10" s="201" t="s">
        <v>106</v>
      </c>
      <c r="FB10" s="201" t="s">
        <v>58</v>
      </c>
      <c r="FC10" s="201" t="s">
        <v>107</v>
      </c>
      <c r="FD10" s="201" t="s">
        <v>108</v>
      </c>
      <c r="FE10" s="201" t="s">
        <v>109</v>
      </c>
      <c r="FF10" s="201" t="s">
        <v>132</v>
      </c>
      <c r="FG10" s="202" t="s">
        <v>31</v>
      </c>
      <c r="FH10" s="201" t="s">
        <v>30</v>
      </c>
      <c r="FI10" s="201" t="s">
        <v>25</v>
      </c>
      <c r="FJ10" s="201" t="s">
        <v>26</v>
      </c>
      <c r="FK10" s="201" t="s">
        <v>27</v>
      </c>
      <c r="FL10" s="201" t="s">
        <v>28</v>
      </c>
      <c r="FM10" s="201" t="s">
        <v>29</v>
      </c>
      <c r="FN10" s="201" t="s">
        <v>27</v>
      </c>
      <c r="FO10" s="203" t="s">
        <v>101</v>
      </c>
      <c r="FP10" s="201" t="s">
        <v>57</v>
      </c>
      <c r="FQ10" s="201" t="s">
        <v>102</v>
      </c>
      <c r="FR10" s="201" t="s">
        <v>103</v>
      </c>
      <c r="FS10" s="201" t="s">
        <v>104</v>
      </c>
      <c r="FT10" s="204" t="s">
        <v>105</v>
      </c>
      <c r="FU10" s="201" t="s">
        <v>106</v>
      </c>
      <c r="FV10" s="201" t="s">
        <v>58</v>
      </c>
      <c r="FW10" s="201" t="s">
        <v>107</v>
      </c>
      <c r="FX10" s="201" t="s">
        <v>108</v>
      </c>
      <c r="FY10" s="201" t="s">
        <v>109</v>
      </c>
      <c r="FZ10" s="201" t="s">
        <v>132</v>
      </c>
      <c r="GA10" s="202" t="s">
        <v>31</v>
      </c>
      <c r="GB10" s="201" t="s">
        <v>30</v>
      </c>
      <c r="GC10" s="201" t="s">
        <v>25</v>
      </c>
      <c r="GD10" s="201" t="s">
        <v>26</v>
      </c>
      <c r="GE10" s="201" t="s">
        <v>27</v>
      </c>
      <c r="GF10" s="201" t="s">
        <v>28</v>
      </c>
      <c r="GG10" s="201" t="s">
        <v>29</v>
      </c>
      <c r="GH10" s="201" t="s">
        <v>27</v>
      </c>
      <c r="GI10" s="203" t="s">
        <v>101</v>
      </c>
      <c r="GJ10" s="201" t="s">
        <v>57</v>
      </c>
      <c r="GK10" s="201" t="s">
        <v>102</v>
      </c>
      <c r="GL10" s="201" t="s">
        <v>103</v>
      </c>
      <c r="GM10" s="201" t="s">
        <v>104</v>
      </c>
      <c r="GN10" s="204" t="s">
        <v>105</v>
      </c>
      <c r="GO10" s="201" t="s">
        <v>106</v>
      </c>
      <c r="GP10" s="201" t="s">
        <v>58</v>
      </c>
      <c r="GQ10" s="201" t="s">
        <v>107</v>
      </c>
      <c r="GR10" s="201" t="s">
        <v>108</v>
      </c>
      <c r="GS10" s="201" t="s">
        <v>109</v>
      </c>
      <c r="GT10" s="201" t="s">
        <v>132</v>
      </c>
      <c r="GU10" s="202" t="s">
        <v>31</v>
      </c>
      <c r="GV10" s="201" t="s">
        <v>30</v>
      </c>
      <c r="GW10" s="201" t="s">
        <v>25</v>
      </c>
      <c r="GX10" s="201" t="s">
        <v>26</v>
      </c>
      <c r="GY10" s="201" t="s">
        <v>27</v>
      </c>
      <c r="GZ10" s="201" t="s">
        <v>28</v>
      </c>
      <c r="HA10" s="201" t="s">
        <v>29</v>
      </c>
      <c r="HB10" s="201" t="s">
        <v>27</v>
      </c>
      <c r="HC10" s="203" t="s">
        <v>101</v>
      </c>
      <c r="HD10" s="201" t="s">
        <v>57</v>
      </c>
      <c r="HE10" s="201" t="s">
        <v>102</v>
      </c>
      <c r="HF10" s="201" t="s">
        <v>103</v>
      </c>
      <c r="HG10" s="201" t="s">
        <v>104</v>
      </c>
      <c r="HH10" s="204" t="s">
        <v>105</v>
      </c>
      <c r="HI10" s="201" t="s">
        <v>106</v>
      </c>
      <c r="HJ10" s="201" t="s">
        <v>58</v>
      </c>
      <c r="HK10" s="201" t="s">
        <v>107</v>
      </c>
      <c r="HL10" s="201" t="s">
        <v>108</v>
      </c>
      <c r="HM10" s="201" t="s">
        <v>109</v>
      </c>
      <c r="HN10" s="201" t="s">
        <v>132</v>
      </c>
      <c r="HO10" s="202" t="s">
        <v>31</v>
      </c>
      <c r="HP10" s="201" t="s">
        <v>30</v>
      </c>
      <c r="HQ10" s="201" t="s">
        <v>25</v>
      </c>
      <c r="HR10" s="201" t="s">
        <v>26</v>
      </c>
      <c r="HS10" s="201" t="s">
        <v>27</v>
      </c>
      <c r="HT10" s="201" t="s">
        <v>28</v>
      </c>
      <c r="HU10" s="201" t="s">
        <v>29</v>
      </c>
      <c r="HV10" s="201" t="s">
        <v>27</v>
      </c>
      <c r="HW10" s="203" t="s">
        <v>101</v>
      </c>
      <c r="HX10" s="201" t="s">
        <v>57</v>
      </c>
      <c r="HY10" s="201" t="s">
        <v>102</v>
      </c>
      <c r="HZ10" s="201" t="s">
        <v>103</v>
      </c>
      <c r="IA10" s="201" t="s">
        <v>104</v>
      </c>
      <c r="IB10" s="204" t="s">
        <v>105</v>
      </c>
      <c r="IC10" s="201" t="s">
        <v>106</v>
      </c>
      <c r="ID10" s="201" t="s">
        <v>58</v>
      </c>
      <c r="IE10" s="201" t="s">
        <v>107</v>
      </c>
      <c r="IF10" s="201" t="s">
        <v>108</v>
      </c>
      <c r="IG10" s="201" t="s">
        <v>109</v>
      </c>
      <c r="IH10" s="201" t="s">
        <v>132</v>
      </c>
      <c r="II10" s="202" t="s">
        <v>31</v>
      </c>
      <c r="IJ10" s="201" t="s">
        <v>30</v>
      </c>
      <c r="IK10" s="201" t="s">
        <v>25</v>
      </c>
      <c r="IL10" s="201" t="s">
        <v>26</v>
      </c>
      <c r="IM10" s="201" t="s">
        <v>27</v>
      </c>
      <c r="IN10" s="201" t="s">
        <v>28</v>
      </c>
      <c r="IO10" s="201" t="s">
        <v>29</v>
      </c>
      <c r="IP10" s="201" t="s">
        <v>27</v>
      </c>
      <c r="IQ10" s="203" t="s">
        <v>101</v>
      </c>
      <c r="IR10" s="201" t="s">
        <v>57</v>
      </c>
      <c r="IS10" s="201" t="s">
        <v>102</v>
      </c>
      <c r="IT10" s="201" t="s">
        <v>103</v>
      </c>
      <c r="IU10" s="201" t="s">
        <v>104</v>
      </c>
      <c r="IV10" s="204" t="s">
        <v>105</v>
      </c>
      <c r="IW10" s="201" t="s">
        <v>106</v>
      </c>
      <c r="IX10" s="201" t="s">
        <v>58</v>
      </c>
      <c r="IY10" s="201" t="s">
        <v>107</v>
      </c>
      <c r="IZ10" s="201" t="s">
        <v>108</v>
      </c>
      <c r="JA10" s="201" t="s">
        <v>109</v>
      </c>
      <c r="JB10" s="201" t="s">
        <v>132</v>
      </c>
    </row>
    <row r="11" spans="1:262" s="205" customFormat="1" ht="13.5" customHeight="1">
      <c r="B11" s="183"/>
      <c r="C11" s="199"/>
      <c r="E11" s="188"/>
      <c r="F11" s="206"/>
      <c r="G11" s="207"/>
      <c r="H11" s="183"/>
      <c r="I11" s="206"/>
      <c r="J11" s="207"/>
      <c r="K11" s="207"/>
      <c r="L11" s="207"/>
      <c r="M11" s="207"/>
      <c r="N11" s="207"/>
      <c r="O11" s="207"/>
      <c r="P11" s="207"/>
      <c r="Q11" s="188"/>
      <c r="R11" s="207"/>
      <c r="S11" s="207"/>
      <c r="U11" s="207"/>
      <c r="V11" s="207"/>
      <c r="W11" s="199"/>
      <c r="Y11" s="188"/>
      <c r="Z11" s="206"/>
      <c r="AA11" s="206"/>
      <c r="AB11" s="183"/>
      <c r="AC11" s="206"/>
      <c r="AD11" s="206"/>
      <c r="AE11" s="188"/>
      <c r="AF11" s="207"/>
      <c r="AG11" s="207"/>
      <c r="AH11" s="207"/>
      <c r="AI11" s="207"/>
      <c r="AJ11" s="207"/>
      <c r="AK11" s="188"/>
      <c r="AM11" s="207"/>
      <c r="AO11" s="207"/>
      <c r="AP11" s="207"/>
      <c r="AQ11" s="199"/>
      <c r="AS11" s="208"/>
      <c r="AT11" s="206"/>
      <c r="AU11" s="206"/>
      <c r="AV11" s="209"/>
      <c r="AW11" s="206"/>
      <c r="AX11" s="206"/>
      <c r="AY11" s="188"/>
      <c r="AZ11" s="207"/>
      <c r="BA11" s="207"/>
      <c r="BB11" s="207"/>
      <c r="BC11" s="207"/>
      <c r="BD11" s="207"/>
      <c r="BE11" s="188"/>
      <c r="BF11" s="207"/>
      <c r="BG11" s="207"/>
      <c r="BI11" s="207"/>
      <c r="BJ11" s="207"/>
      <c r="BK11" s="199"/>
      <c r="BM11" s="188"/>
      <c r="BN11" s="206"/>
      <c r="BO11" s="206"/>
      <c r="BP11" s="183"/>
      <c r="BQ11" s="206"/>
      <c r="BR11" s="206"/>
      <c r="BS11" s="188"/>
      <c r="BT11" s="207"/>
      <c r="BU11" s="207"/>
      <c r="BV11" s="210"/>
      <c r="BW11" s="207"/>
      <c r="BX11" s="207"/>
      <c r="BY11" s="188"/>
      <c r="BZ11" s="207"/>
      <c r="CA11" s="207"/>
      <c r="CC11" s="207"/>
      <c r="CD11" s="207"/>
      <c r="CE11" s="188"/>
      <c r="CG11" s="188"/>
      <c r="CH11" s="206"/>
      <c r="CI11" s="206"/>
      <c r="CJ11" s="183"/>
      <c r="CK11" s="206"/>
      <c r="CL11" s="206"/>
      <c r="CM11" s="188"/>
      <c r="CN11" s="207"/>
      <c r="CO11" s="207"/>
      <c r="CR11" s="211"/>
      <c r="CS11" s="188"/>
      <c r="CT11" s="207"/>
      <c r="CU11" s="207"/>
      <c r="CW11" s="207"/>
      <c r="CX11" s="207"/>
      <c r="CY11" s="199"/>
      <c r="DA11" s="188"/>
      <c r="DB11" s="206"/>
      <c r="DC11" s="206"/>
      <c r="DD11" s="183"/>
      <c r="DE11" s="206"/>
      <c r="DF11" s="206"/>
      <c r="DG11" s="188"/>
      <c r="DH11" s="207"/>
      <c r="DI11" s="207"/>
      <c r="DL11" s="211"/>
      <c r="DM11" s="188"/>
      <c r="DN11" s="207"/>
      <c r="DO11" s="207"/>
      <c r="DQ11" s="207"/>
      <c r="DR11" s="207"/>
      <c r="DS11" s="199"/>
      <c r="DU11" s="188"/>
      <c r="DV11" s="206"/>
      <c r="DW11" s="206"/>
      <c r="DX11" s="183"/>
      <c r="DY11" s="206"/>
      <c r="DZ11" s="206"/>
      <c r="EA11" s="188"/>
      <c r="EC11" s="212"/>
      <c r="EF11" s="211"/>
      <c r="EG11" s="188"/>
      <c r="EH11" s="207"/>
      <c r="EI11" s="207"/>
      <c r="EK11" s="207"/>
      <c r="EL11" s="207"/>
      <c r="EM11" s="199"/>
      <c r="EO11" s="188"/>
      <c r="EP11" s="206"/>
      <c r="EQ11" s="206"/>
      <c r="ER11" s="183"/>
      <c r="ES11" s="206"/>
      <c r="ET11" s="206"/>
      <c r="EU11" s="188"/>
      <c r="EV11" s="207"/>
      <c r="EW11" s="207"/>
      <c r="EZ11" s="211"/>
      <c r="FA11" s="188"/>
      <c r="FB11" s="207"/>
      <c r="FC11" s="207"/>
      <c r="FE11" s="207"/>
      <c r="FF11" s="207"/>
      <c r="FG11" s="199"/>
      <c r="FI11" s="188"/>
      <c r="FJ11" s="206"/>
      <c r="FK11" s="206"/>
      <c r="FL11" s="183"/>
      <c r="FM11" s="206"/>
      <c r="FN11" s="206"/>
      <c r="FO11" s="188"/>
      <c r="FP11" s="207"/>
      <c r="FQ11" s="207"/>
      <c r="FT11" s="211"/>
      <c r="FU11" s="188"/>
      <c r="FV11" s="207"/>
      <c r="FW11" s="207"/>
      <c r="FY11" s="207"/>
      <c r="FZ11" s="207"/>
      <c r="GA11" s="199"/>
      <c r="GC11" s="183"/>
      <c r="GD11" s="206"/>
      <c r="GE11" s="183"/>
      <c r="GF11" s="183"/>
      <c r="GG11" s="206"/>
      <c r="GH11" s="183"/>
      <c r="GI11" s="213"/>
      <c r="GN11" s="211"/>
      <c r="GU11" s="199"/>
      <c r="GW11" s="183"/>
      <c r="GX11" s="206"/>
      <c r="GY11" s="183"/>
      <c r="GZ11" s="183"/>
      <c r="HA11" s="206"/>
      <c r="HB11" s="183"/>
      <c r="HC11" s="213"/>
      <c r="HH11" s="211"/>
      <c r="HO11" s="199"/>
      <c r="HQ11" s="183"/>
      <c r="HR11" s="206"/>
      <c r="HS11" s="183"/>
      <c r="HT11" s="183"/>
      <c r="HU11" s="206"/>
      <c r="HV11" s="183"/>
      <c r="HW11" s="213"/>
      <c r="IB11" s="211"/>
      <c r="II11" s="199"/>
      <c r="IK11" s="183"/>
      <c r="IL11" s="206"/>
      <c r="IM11" s="183"/>
      <c r="IN11" s="183"/>
      <c r="IO11" s="206"/>
      <c r="IP11" s="183"/>
      <c r="IQ11" s="213"/>
      <c r="IV11" s="211"/>
    </row>
    <row r="12" spans="1:262" s="205" customFormat="1" ht="13.5" customHeight="1">
      <c r="B12" s="183"/>
      <c r="C12" s="199"/>
      <c r="E12" s="188"/>
      <c r="F12" s="206"/>
      <c r="G12" s="207"/>
      <c r="H12" s="183"/>
      <c r="I12" s="206"/>
      <c r="J12" s="207"/>
      <c r="K12" s="207"/>
      <c r="L12" s="207"/>
      <c r="M12" s="207"/>
      <c r="N12" s="207"/>
      <c r="O12" s="207"/>
      <c r="P12" s="207"/>
      <c r="Q12" s="188"/>
      <c r="R12" s="207"/>
      <c r="S12" s="207"/>
      <c r="U12" s="207"/>
      <c r="V12" s="207"/>
      <c r="W12" s="199"/>
      <c r="Y12" s="188"/>
      <c r="Z12" s="206"/>
      <c r="AA12" s="206"/>
      <c r="AB12" s="183"/>
      <c r="AC12" s="206"/>
      <c r="AD12" s="206"/>
      <c r="AE12" s="188"/>
      <c r="AF12" s="207"/>
      <c r="AG12" s="207"/>
      <c r="AH12" s="207"/>
      <c r="AI12" s="207"/>
      <c r="AJ12" s="207"/>
      <c r="AK12" s="188"/>
      <c r="AM12" s="207"/>
      <c r="AO12" s="207"/>
      <c r="AP12" s="207"/>
      <c r="AQ12" s="199"/>
      <c r="AS12" s="208"/>
      <c r="AT12" s="206"/>
      <c r="AU12" s="206"/>
      <c r="AV12" s="209"/>
      <c r="AW12" s="214"/>
      <c r="AX12" s="206"/>
      <c r="AY12" s="188"/>
      <c r="AZ12" s="207"/>
      <c r="BA12" s="207"/>
      <c r="BB12" s="207"/>
      <c r="BC12" s="207"/>
      <c r="BD12" s="207"/>
      <c r="BE12" s="188"/>
      <c r="BF12" s="207"/>
      <c r="BG12" s="207"/>
      <c r="BI12" s="207"/>
      <c r="BJ12" s="207"/>
      <c r="BK12" s="199"/>
      <c r="BM12" s="188"/>
      <c r="BN12" s="206"/>
      <c r="BO12" s="206"/>
      <c r="BP12" s="183"/>
      <c r="BQ12" s="206"/>
      <c r="BR12" s="206"/>
      <c r="BS12" s="188"/>
      <c r="BT12" s="207"/>
      <c r="BU12" s="207"/>
      <c r="BV12" s="210"/>
      <c r="BW12" s="207"/>
      <c r="BX12" s="207"/>
      <c r="BY12" s="188"/>
      <c r="BZ12" s="207"/>
      <c r="CA12" s="207"/>
      <c r="CC12" s="207"/>
      <c r="CD12" s="207"/>
      <c r="CE12" s="188"/>
      <c r="CG12" s="188"/>
      <c r="CH12" s="206"/>
      <c r="CI12" s="206"/>
      <c r="CJ12" s="183"/>
      <c r="CK12" s="206"/>
      <c r="CL12" s="206"/>
      <c r="CM12" s="188"/>
      <c r="CN12" s="207"/>
      <c r="CO12" s="207"/>
      <c r="CR12" s="211"/>
      <c r="CS12" s="188"/>
      <c r="CT12" s="207"/>
      <c r="CU12" s="207"/>
      <c r="CW12" s="207"/>
      <c r="CX12" s="207"/>
      <c r="CY12" s="199"/>
      <c r="DA12" s="188"/>
      <c r="DB12" s="206"/>
      <c r="DC12" s="206"/>
      <c r="DD12" s="183"/>
      <c r="DE12" s="206"/>
      <c r="DF12" s="206"/>
      <c r="DG12" s="188"/>
      <c r="DH12" s="207"/>
      <c r="DI12" s="207"/>
      <c r="DL12" s="211"/>
      <c r="DM12" s="188"/>
      <c r="DN12" s="207"/>
      <c r="DO12" s="207"/>
      <c r="DQ12" s="207"/>
      <c r="DR12" s="207"/>
      <c r="DS12" s="199"/>
      <c r="DU12" s="188"/>
      <c r="DV12" s="206"/>
      <c r="DW12" s="206"/>
      <c r="DX12" s="183"/>
      <c r="DY12" s="206"/>
      <c r="DZ12" s="206"/>
      <c r="EA12" s="188"/>
      <c r="EC12" s="212"/>
      <c r="EF12" s="211"/>
      <c r="EG12" s="188"/>
      <c r="EH12" s="207"/>
      <c r="EI12" s="207"/>
      <c r="EK12" s="207"/>
      <c r="EL12" s="207"/>
      <c r="EM12" s="199"/>
      <c r="EO12" s="188"/>
      <c r="EP12" s="206"/>
      <c r="EQ12" s="206"/>
      <c r="ER12" s="183"/>
      <c r="ES12" s="206"/>
      <c r="ET12" s="206"/>
      <c r="EU12" s="188"/>
      <c r="EV12" s="207"/>
      <c r="EW12" s="207"/>
      <c r="EZ12" s="211"/>
      <c r="FA12" s="188"/>
      <c r="FB12" s="207"/>
      <c r="FC12" s="207"/>
      <c r="FE12" s="207"/>
      <c r="FF12" s="207"/>
      <c r="FG12" s="199"/>
      <c r="FI12" s="188"/>
      <c r="FJ12" s="206"/>
      <c r="FK12" s="206"/>
      <c r="FL12" s="183"/>
      <c r="FM12" s="206"/>
      <c r="FN12" s="206"/>
      <c r="FO12" s="188"/>
      <c r="FP12" s="207"/>
      <c r="FQ12" s="207"/>
      <c r="FT12" s="211"/>
      <c r="FU12" s="188"/>
      <c r="FV12" s="207"/>
      <c r="FW12" s="207"/>
      <c r="FY12" s="207"/>
      <c r="FZ12" s="207"/>
      <c r="GA12" s="199"/>
      <c r="GC12" s="188"/>
      <c r="GD12" s="206"/>
      <c r="GE12" s="183"/>
      <c r="GF12" s="183"/>
      <c r="GG12" s="206"/>
      <c r="GH12" s="183"/>
      <c r="GI12" s="213"/>
      <c r="GN12" s="211"/>
      <c r="GU12" s="199"/>
      <c r="GW12" s="188"/>
      <c r="GX12" s="206"/>
      <c r="GY12" s="183"/>
      <c r="GZ12" s="183"/>
      <c r="HA12" s="206"/>
      <c r="HB12" s="183"/>
      <c r="HC12" s="213"/>
      <c r="HH12" s="211"/>
      <c r="HO12" s="199"/>
      <c r="HQ12" s="188"/>
      <c r="HR12" s="206"/>
      <c r="HS12" s="183"/>
      <c r="HT12" s="183"/>
      <c r="HU12" s="206"/>
      <c r="HV12" s="183"/>
      <c r="HW12" s="213"/>
      <c r="IB12" s="211"/>
      <c r="II12" s="199"/>
      <c r="IK12" s="188"/>
      <c r="IL12" s="206"/>
      <c r="IM12" s="183"/>
      <c r="IN12" s="183"/>
      <c r="IO12" s="206"/>
      <c r="IP12" s="183"/>
      <c r="IQ12" s="213"/>
      <c r="IV12" s="211"/>
    </row>
    <row r="13" spans="1:262" s="205" customFormat="1" ht="13.5" customHeight="1">
      <c r="A13" s="215"/>
      <c r="B13" s="183"/>
      <c r="C13" s="199"/>
      <c r="E13" s="188"/>
      <c r="F13" s="206"/>
      <c r="G13" s="207"/>
      <c r="H13" s="183"/>
      <c r="I13" s="206"/>
      <c r="J13" s="207"/>
      <c r="K13" s="207"/>
      <c r="L13" s="207"/>
      <c r="M13" s="207"/>
      <c r="N13" s="207"/>
      <c r="O13" s="207"/>
      <c r="P13" s="207"/>
      <c r="Q13" s="188"/>
      <c r="R13" s="207"/>
      <c r="S13" s="207"/>
      <c r="U13" s="207"/>
      <c r="V13" s="207"/>
      <c r="W13" s="199"/>
      <c r="Y13" s="188"/>
      <c r="Z13" s="206"/>
      <c r="AA13" s="206"/>
      <c r="AB13" s="183"/>
      <c r="AC13" s="206"/>
      <c r="AD13" s="206"/>
      <c r="AE13" s="188"/>
      <c r="AF13" s="207"/>
      <c r="AG13" s="207"/>
      <c r="AH13" s="207"/>
      <c r="AI13" s="207"/>
      <c r="AJ13" s="207"/>
      <c r="AK13" s="188"/>
      <c r="AM13" s="207"/>
      <c r="AO13" s="207"/>
      <c r="AP13" s="207"/>
      <c r="AQ13" s="199"/>
      <c r="AS13" s="208"/>
      <c r="AT13" s="206"/>
      <c r="AU13" s="206"/>
      <c r="AV13" s="209"/>
      <c r="AW13" s="214"/>
      <c r="AX13" s="206"/>
      <c r="AY13" s="188"/>
      <c r="AZ13" s="207"/>
      <c r="BA13" s="207"/>
      <c r="BB13" s="207"/>
      <c r="BC13" s="207"/>
      <c r="BD13" s="207"/>
      <c r="BE13" s="188"/>
      <c r="BF13" s="207"/>
      <c r="BG13" s="207"/>
      <c r="BI13" s="207"/>
      <c r="BJ13" s="207"/>
      <c r="BK13" s="199"/>
      <c r="BM13" s="188"/>
      <c r="BN13" s="206"/>
      <c r="BO13" s="206"/>
      <c r="BP13" s="183"/>
      <c r="BQ13" s="206"/>
      <c r="BR13" s="206"/>
      <c r="BS13" s="188"/>
      <c r="BT13" s="207"/>
      <c r="BU13" s="207"/>
      <c r="BV13" s="210"/>
      <c r="BW13" s="207"/>
      <c r="BX13" s="207"/>
      <c r="BY13" s="188"/>
      <c r="BZ13" s="207"/>
      <c r="CA13" s="207"/>
      <c r="CC13" s="207"/>
      <c r="CD13" s="207"/>
      <c r="CE13" s="188"/>
      <c r="CG13" s="188"/>
      <c r="CH13" s="206"/>
      <c r="CI13" s="206"/>
      <c r="CJ13" s="183"/>
      <c r="CK13" s="206"/>
      <c r="CL13" s="206"/>
      <c r="CM13" s="188"/>
      <c r="CN13" s="207"/>
      <c r="CO13" s="207"/>
      <c r="CR13" s="211"/>
      <c r="CS13" s="188"/>
      <c r="CT13" s="207"/>
      <c r="CU13" s="207"/>
      <c r="CW13" s="207"/>
      <c r="CX13" s="207"/>
      <c r="CY13" s="199"/>
      <c r="DA13" s="188"/>
      <c r="DB13" s="206"/>
      <c r="DC13" s="206"/>
      <c r="DD13" s="183"/>
      <c r="DE13" s="206"/>
      <c r="DF13" s="206"/>
      <c r="DG13" s="188"/>
      <c r="DH13" s="207"/>
      <c r="DI13" s="207"/>
      <c r="DL13" s="211"/>
      <c r="DM13" s="188"/>
      <c r="DN13" s="207"/>
      <c r="DO13" s="207"/>
      <c r="DQ13" s="207"/>
      <c r="DR13" s="207"/>
      <c r="DS13" s="199"/>
      <c r="DU13" s="188"/>
      <c r="DV13" s="206"/>
      <c r="DW13" s="206"/>
      <c r="DX13" s="183"/>
      <c r="DY13" s="206"/>
      <c r="DZ13" s="206"/>
      <c r="EA13" s="188"/>
      <c r="EC13" s="212"/>
      <c r="EF13" s="211"/>
      <c r="EG13" s="188"/>
      <c r="EH13" s="207"/>
      <c r="EI13" s="207"/>
      <c r="EK13" s="207"/>
      <c r="EL13" s="207"/>
      <c r="EM13" s="199"/>
      <c r="EO13" s="188"/>
      <c r="EP13" s="206"/>
      <c r="EQ13" s="206"/>
      <c r="ER13" s="183"/>
      <c r="ES13" s="206"/>
      <c r="ET13" s="206"/>
      <c r="EU13" s="188"/>
      <c r="EV13" s="207"/>
      <c r="EW13" s="207"/>
      <c r="EZ13" s="211"/>
      <c r="FA13" s="188"/>
      <c r="FB13" s="207"/>
      <c r="FC13" s="207"/>
      <c r="FE13" s="207"/>
      <c r="FF13" s="207"/>
      <c r="FG13" s="199"/>
      <c r="FI13" s="188"/>
      <c r="FJ13" s="206"/>
      <c r="FK13" s="206"/>
      <c r="FL13" s="183"/>
      <c r="FM13" s="206"/>
      <c r="FN13" s="206"/>
      <c r="FO13" s="188"/>
      <c r="FP13" s="207"/>
      <c r="FQ13" s="207"/>
      <c r="FT13" s="211"/>
      <c r="FU13" s="188"/>
      <c r="FV13" s="207"/>
      <c r="FW13" s="207"/>
      <c r="FY13" s="207"/>
      <c r="FZ13" s="207"/>
      <c r="GA13" s="199"/>
      <c r="GB13" s="216"/>
      <c r="GC13" s="216"/>
      <c r="GD13" s="217"/>
      <c r="GE13" s="183"/>
      <c r="GF13" s="218"/>
      <c r="GG13" s="217"/>
      <c r="GH13" s="183"/>
      <c r="GI13" s="185"/>
      <c r="GJ13" s="183"/>
      <c r="GK13" s="183"/>
      <c r="GL13" s="183"/>
      <c r="GM13" s="183"/>
      <c r="GN13" s="186"/>
      <c r="GO13" s="183"/>
      <c r="GP13" s="183"/>
      <c r="GQ13" s="183"/>
      <c r="GR13" s="183"/>
      <c r="GS13" s="183"/>
      <c r="GT13" s="183"/>
      <c r="GU13" s="199"/>
      <c r="GV13" s="216"/>
      <c r="GW13" s="216"/>
      <c r="GX13" s="217"/>
      <c r="GY13" s="183"/>
      <c r="GZ13" s="218"/>
      <c r="HA13" s="217"/>
      <c r="HB13" s="183"/>
      <c r="HC13" s="185"/>
      <c r="HD13" s="183"/>
      <c r="HE13" s="183"/>
      <c r="HF13" s="183"/>
      <c r="HG13" s="183"/>
      <c r="HH13" s="186"/>
      <c r="HI13" s="183"/>
      <c r="HJ13" s="183"/>
      <c r="HK13" s="183"/>
      <c r="HL13" s="183"/>
      <c r="HM13" s="183"/>
      <c r="HN13" s="183"/>
      <c r="HO13" s="199"/>
      <c r="HP13" s="216"/>
      <c r="HQ13" s="216"/>
      <c r="HR13" s="217"/>
      <c r="HS13" s="183"/>
      <c r="HT13" s="218"/>
      <c r="HU13" s="217"/>
      <c r="HV13" s="183"/>
      <c r="HW13" s="185"/>
      <c r="HX13" s="183"/>
      <c r="HY13" s="183"/>
      <c r="HZ13" s="183"/>
      <c r="IA13" s="183"/>
      <c r="IB13" s="186"/>
      <c r="IC13" s="183"/>
      <c r="ID13" s="183"/>
      <c r="IE13" s="183"/>
      <c r="IF13" s="183"/>
      <c r="IG13" s="183"/>
      <c r="IH13" s="183"/>
      <c r="II13" s="199"/>
      <c r="IJ13" s="216"/>
      <c r="IK13" s="216"/>
      <c r="IL13" s="217"/>
      <c r="IM13" s="183"/>
      <c r="IN13" s="218"/>
      <c r="IO13" s="217"/>
      <c r="IP13" s="183"/>
      <c r="IQ13" s="185"/>
      <c r="IR13" s="183"/>
      <c r="IS13" s="183"/>
      <c r="IT13" s="183"/>
      <c r="IU13" s="183"/>
      <c r="IV13" s="186"/>
      <c r="IW13" s="183"/>
      <c r="IX13" s="183"/>
      <c r="IY13" s="183"/>
      <c r="IZ13" s="183"/>
      <c r="JA13" s="183"/>
      <c r="JB13" s="183"/>
    </row>
    <row r="14" spans="1:262" s="205" customFormat="1" ht="13.5" customHeight="1">
      <c r="B14" s="183"/>
      <c r="C14" s="199"/>
      <c r="E14" s="188"/>
      <c r="F14" s="206"/>
      <c r="G14" s="207"/>
      <c r="H14" s="183"/>
      <c r="I14" s="206"/>
      <c r="J14" s="207"/>
      <c r="K14" s="207"/>
      <c r="L14" s="207"/>
      <c r="M14" s="207"/>
      <c r="N14" s="207"/>
      <c r="O14" s="207"/>
      <c r="P14" s="207"/>
      <c r="Q14" s="188"/>
      <c r="R14" s="207"/>
      <c r="S14" s="207"/>
      <c r="U14" s="207"/>
      <c r="V14" s="207"/>
      <c r="W14" s="199"/>
      <c r="Y14" s="188"/>
      <c r="Z14" s="206"/>
      <c r="AA14" s="206"/>
      <c r="AB14" s="183"/>
      <c r="AC14" s="206"/>
      <c r="AD14" s="206"/>
      <c r="AE14" s="188"/>
      <c r="AF14" s="207"/>
      <c r="AG14" s="207"/>
      <c r="AH14" s="207"/>
      <c r="AI14" s="207"/>
      <c r="AJ14" s="207"/>
      <c r="AK14" s="188"/>
      <c r="AM14" s="207"/>
      <c r="AO14" s="207"/>
      <c r="AP14" s="207"/>
      <c r="AQ14" s="199"/>
      <c r="AS14" s="208"/>
      <c r="AT14" s="206"/>
      <c r="AU14" s="206"/>
      <c r="AV14" s="209"/>
      <c r="AW14" s="206"/>
      <c r="AX14" s="206"/>
      <c r="AY14" s="188"/>
      <c r="AZ14" s="207"/>
      <c r="BA14" s="207"/>
      <c r="BB14" s="207"/>
      <c r="BC14" s="207"/>
      <c r="BD14" s="207"/>
      <c r="BE14" s="188"/>
      <c r="BF14" s="207"/>
      <c r="BG14" s="207"/>
      <c r="BI14" s="207"/>
      <c r="BJ14" s="207"/>
      <c r="BK14" s="199"/>
      <c r="BM14" s="188"/>
      <c r="BN14" s="206"/>
      <c r="BO14" s="206"/>
      <c r="BP14" s="183"/>
      <c r="BQ14" s="206"/>
      <c r="BR14" s="206"/>
      <c r="BS14" s="188"/>
      <c r="BT14" s="207"/>
      <c r="BU14" s="207"/>
      <c r="BV14" s="210"/>
      <c r="BW14" s="207"/>
      <c r="BX14" s="207"/>
      <c r="BY14" s="188"/>
      <c r="BZ14" s="207"/>
      <c r="CA14" s="207"/>
      <c r="CC14" s="207"/>
      <c r="CD14" s="207"/>
      <c r="CE14" s="188"/>
      <c r="CG14" s="188"/>
      <c r="CH14" s="206"/>
      <c r="CI14" s="206"/>
      <c r="CJ14" s="183"/>
      <c r="CK14" s="206"/>
      <c r="CL14" s="206"/>
      <c r="CM14" s="188"/>
      <c r="CN14" s="207"/>
      <c r="CO14" s="207"/>
      <c r="CR14" s="211"/>
      <c r="CS14" s="188"/>
      <c r="CT14" s="207"/>
      <c r="CU14" s="207"/>
      <c r="CW14" s="207"/>
      <c r="CX14" s="207"/>
      <c r="CY14" s="199"/>
      <c r="DA14" s="188"/>
      <c r="DB14" s="206"/>
      <c r="DC14" s="206"/>
      <c r="DD14" s="183"/>
      <c r="DE14" s="206"/>
      <c r="DF14" s="206"/>
      <c r="DG14" s="188"/>
      <c r="DH14" s="207"/>
      <c r="DI14" s="207"/>
      <c r="DL14" s="211"/>
      <c r="DM14" s="188"/>
      <c r="DN14" s="207"/>
      <c r="DO14" s="207"/>
      <c r="DQ14" s="207"/>
      <c r="DR14" s="207"/>
      <c r="DS14" s="199"/>
      <c r="DU14" s="188"/>
      <c r="DV14" s="206"/>
      <c r="DW14" s="206"/>
      <c r="DX14" s="183"/>
      <c r="DY14" s="206"/>
      <c r="DZ14" s="206"/>
      <c r="EA14" s="188"/>
      <c r="EC14" s="212"/>
      <c r="EF14" s="211"/>
      <c r="EG14" s="188"/>
      <c r="EH14" s="207"/>
      <c r="EI14" s="207"/>
      <c r="EK14" s="207"/>
      <c r="EL14" s="207"/>
      <c r="EM14" s="199"/>
      <c r="EO14" s="188"/>
      <c r="EP14" s="206"/>
      <c r="EQ14" s="206"/>
      <c r="ER14" s="183"/>
      <c r="ES14" s="206"/>
      <c r="ET14" s="206"/>
      <c r="EU14" s="188"/>
      <c r="EV14" s="207"/>
      <c r="EW14" s="207"/>
      <c r="EZ14" s="211"/>
      <c r="FA14" s="188"/>
      <c r="FB14" s="207"/>
      <c r="FC14" s="207"/>
      <c r="FE14" s="207"/>
      <c r="FF14" s="207"/>
      <c r="FG14" s="199"/>
      <c r="FI14" s="188"/>
      <c r="FJ14" s="206"/>
      <c r="FK14" s="206"/>
      <c r="FL14" s="183"/>
      <c r="FM14" s="206"/>
      <c r="FN14" s="206"/>
      <c r="FO14" s="188"/>
      <c r="FP14" s="207"/>
      <c r="FQ14" s="207"/>
      <c r="FT14" s="211"/>
      <c r="FU14" s="188"/>
      <c r="FV14" s="207"/>
      <c r="FW14" s="207"/>
      <c r="FY14" s="207"/>
      <c r="FZ14" s="207"/>
      <c r="GA14" s="199"/>
      <c r="GC14" s="188"/>
      <c r="GD14" s="206"/>
      <c r="GE14" s="183"/>
      <c r="GF14" s="219"/>
      <c r="GG14" s="206"/>
      <c r="GH14" s="183"/>
      <c r="GI14" s="213"/>
      <c r="GN14" s="211"/>
      <c r="GU14" s="199"/>
      <c r="GW14" s="188"/>
      <c r="GX14" s="206"/>
      <c r="GY14" s="183"/>
      <c r="GZ14" s="219"/>
      <c r="HA14" s="206"/>
      <c r="HB14" s="183"/>
      <c r="HC14" s="213"/>
      <c r="HH14" s="211"/>
      <c r="HO14" s="199"/>
      <c r="HQ14" s="188"/>
      <c r="HR14" s="206"/>
      <c r="HS14" s="183"/>
      <c r="HT14" s="219"/>
      <c r="HU14" s="206"/>
      <c r="HV14" s="183"/>
      <c r="HW14" s="213"/>
      <c r="IB14" s="211"/>
      <c r="II14" s="199"/>
      <c r="IK14" s="188"/>
      <c r="IL14" s="206"/>
      <c r="IM14" s="183"/>
      <c r="IN14" s="219"/>
      <c r="IO14" s="206"/>
      <c r="IP14" s="183"/>
      <c r="IQ14" s="213"/>
      <c r="IV14" s="211"/>
    </row>
    <row r="15" spans="1:262" s="205" customFormat="1" ht="13.5" customHeight="1">
      <c r="B15" s="183"/>
      <c r="C15" s="199"/>
      <c r="E15" s="188"/>
      <c r="F15" s="206"/>
      <c r="G15" s="207"/>
      <c r="H15" s="183"/>
      <c r="I15" s="206"/>
      <c r="J15" s="207"/>
      <c r="K15" s="207"/>
      <c r="L15" s="207"/>
      <c r="M15" s="207"/>
      <c r="N15" s="207"/>
      <c r="O15" s="207"/>
      <c r="P15" s="207"/>
      <c r="Q15" s="188"/>
      <c r="R15" s="207"/>
      <c r="S15" s="207"/>
      <c r="U15" s="207"/>
      <c r="V15" s="207"/>
      <c r="W15" s="199"/>
      <c r="Y15" s="188"/>
      <c r="Z15" s="206"/>
      <c r="AA15" s="206"/>
      <c r="AB15" s="183"/>
      <c r="AC15" s="206"/>
      <c r="AD15" s="206"/>
      <c r="AE15" s="188"/>
      <c r="AF15" s="207"/>
      <c r="AG15" s="207"/>
      <c r="AH15" s="207"/>
      <c r="AI15" s="207"/>
      <c r="AJ15" s="207"/>
      <c r="AK15" s="188"/>
      <c r="AM15" s="207"/>
      <c r="AO15" s="207"/>
      <c r="AP15" s="207"/>
      <c r="AQ15" s="199"/>
      <c r="AS15" s="208"/>
      <c r="AT15" s="206"/>
      <c r="AU15" s="206"/>
      <c r="AV15" s="209"/>
      <c r="AW15" s="206"/>
      <c r="AX15" s="206"/>
      <c r="AY15" s="188"/>
      <c r="AZ15" s="207"/>
      <c r="BA15" s="207"/>
      <c r="BB15" s="207"/>
      <c r="BC15" s="207"/>
      <c r="BD15" s="207"/>
      <c r="BE15" s="188"/>
      <c r="BF15" s="207"/>
      <c r="BG15" s="207"/>
      <c r="BI15" s="207"/>
      <c r="BJ15" s="207"/>
      <c r="BK15" s="199"/>
      <c r="BM15" s="188"/>
      <c r="BN15" s="206"/>
      <c r="BO15" s="206"/>
      <c r="BP15" s="183"/>
      <c r="BQ15" s="206"/>
      <c r="BR15" s="206"/>
      <c r="BS15" s="188"/>
      <c r="BT15" s="207"/>
      <c r="BU15" s="207"/>
      <c r="BV15" s="210"/>
      <c r="BW15" s="207"/>
      <c r="BX15" s="207"/>
      <c r="BY15" s="188"/>
      <c r="BZ15" s="207"/>
      <c r="CA15" s="207"/>
      <c r="CC15" s="207"/>
      <c r="CD15" s="207"/>
      <c r="CE15" s="188"/>
      <c r="CG15" s="188"/>
      <c r="CH15" s="206"/>
      <c r="CI15" s="206"/>
      <c r="CJ15" s="183"/>
      <c r="CK15" s="206"/>
      <c r="CL15" s="206"/>
      <c r="CM15" s="188"/>
      <c r="CN15" s="207"/>
      <c r="CO15" s="207"/>
      <c r="CR15" s="211"/>
      <c r="CS15" s="188"/>
      <c r="CT15" s="207"/>
      <c r="CU15" s="207"/>
      <c r="CW15" s="207"/>
      <c r="CX15" s="207"/>
      <c r="CY15" s="199"/>
      <c r="DA15" s="188"/>
      <c r="DB15" s="206"/>
      <c r="DC15" s="206"/>
      <c r="DD15" s="183"/>
      <c r="DE15" s="206"/>
      <c r="DF15" s="206"/>
      <c r="DG15" s="188"/>
      <c r="DH15" s="207"/>
      <c r="DI15" s="207"/>
      <c r="DL15" s="211"/>
      <c r="DM15" s="188"/>
      <c r="DN15" s="207"/>
      <c r="DO15" s="207"/>
      <c r="DQ15" s="207"/>
      <c r="DR15" s="207"/>
      <c r="DS15" s="199"/>
      <c r="DU15" s="188"/>
      <c r="DV15" s="206"/>
      <c r="DW15" s="206"/>
      <c r="DX15" s="183"/>
      <c r="DY15" s="206"/>
      <c r="DZ15" s="206"/>
      <c r="EA15" s="188"/>
      <c r="EC15" s="212"/>
      <c r="EF15" s="211"/>
      <c r="EG15" s="188"/>
      <c r="EH15" s="207"/>
      <c r="EI15" s="207"/>
      <c r="EK15" s="207"/>
      <c r="EL15" s="207"/>
      <c r="EM15" s="199"/>
      <c r="EO15" s="188"/>
      <c r="EP15" s="206"/>
      <c r="EQ15" s="206"/>
      <c r="ER15" s="183"/>
      <c r="ES15" s="206"/>
      <c r="ET15" s="206"/>
      <c r="EU15" s="188"/>
      <c r="EV15" s="207"/>
      <c r="EW15" s="207"/>
      <c r="EZ15" s="211"/>
      <c r="FA15" s="188"/>
      <c r="FB15" s="207"/>
      <c r="FC15" s="207"/>
      <c r="FE15" s="207"/>
      <c r="FF15" s="207"/>
      <c r="FG15" s="199"/>
      <c r="FI15" s="188"/>
      <c r="FJ15" s="206"/>
      <c r="FK15" s="206"/>
      <c r="FL15" s="183"/>
      <c r="FM15" s="206"/>
      <c r="FN15" s="206"/>
      <c r="FO15" s="188"/>
      <c r="FP15" s="207"/>
      <c r="FQ15" s="207"/>
      <c r="FT15" s="211"/>
      <c r="FU15" s="188"/>
      <c r="FV15" s="207"/>
      <c r="FW15" s="207"/>
      <c r="FY15" s="207"/>
      <c r="FZ15" s="207"/>
      <c r="GA15" s="199"/>
      <c r="GC15" s="188"/>
      <c r="GD15" s="206"/>
      <c r="GE15" s="183"/>
      <c r="GF15" s="219"/>
      <c r="GG15" s="206"/>
      <c r="GH15" s="183"/>
      <c r="GI15" s="213"/>
      <c r="GN15" s="211"/>
      <c r="GU15" s="199"/>
      <c r="GW15" s="188"/>
      <c r="GX15" s="206"/>
      <c r="GY15" s="183"/>
      <c r="GZ15" s="219"/>
      <c r="HA15" s="206"/>
      <c r="HB15" s="183"/>
      <c r="HC15" s="213"/>
      <c r="HH15" s="211"/>
      <c r="HO15" s="199"/>
      <c r="HQ15" s="188"/>
      <c r="HR15" s="206"/>
      <c r="HS15" s="183"/>
      <c r="HT15" s="219"/>
      <c r="HU15" s="206"/>
      <c r="HV15" s="183"/>
      <c r="HW15" s="213"/>
      <c r="IB15" s="211"/>
      <c r="II15" s="199"/>
      <c r="IK15" s="188"/>
      <c r="IL15" s="206"/>
      <c r="IM15" s="183"/>
      <c r="IN15" s="219"/>
      <c r="IO15" s="206"/>
      <c r="IP15" s="183"/>
      <c r="IQ15" s="213"/>
      <c r="IV15" s="211"/>
    </row>
    <row r="16" spans="1:262" s="205" customFormat="1" ht="13.5" customHeight="1">
      <c r="B16" s="183"/>
      <c r="C16" s="199"/>
      <c r="E16" s="188"/>
      <c r="F16" s="206"/>
      <c r="G16" s="207"/>
      <c r="H16" s="183"/>
      <c r="I16" s="206"/>
      <c r="J16" s="207"/>
      <c r="K16" s="207"/>
      <c r="L16" s="207"/>
      <c r="M16" s="207"/>
      <c r="N16" s="207"/>
      <c r="O16" s="207"/>
      <c r="P16" s="207"/>
      <c r="Q16" s="188"/>
      <c r="R16" s="207"/>
      <c r="S16" s="207"/>
      <c r="U16" s="207"/>
      <c r="V16" s="207"/>
      <c r="W16" s="199"/>
      <c r="Y16" s="188"/>
      <c r="Z16" s="206"/>
      <c r="AA16" s="206"/>
      <c r="AB16" s="183"/>
      <c r="AC16" s="206"/>
      <c r="AD16" s="206"/>
      <c r="AE16" s="188"/>
      <c r="AF16" s="207"/>
      <c r="AG16" s="207"/>
      <c r="AH16" s="207"/>
      <c r="AI16" s="207"/>
      <c r="AJ16" s="207"/>
      <c r="AK16" s="188"/>
      <c r="AM16" s="207"/>
      <c r="AO16" s="207"/>
      <c r="AP16" s="207"/>
      <c r="AQ16" s="199"/>
      <c r="AS16" s="208"/>
      <c r="AT16" s="206"/>
      <c r="AU16" s="206"/>
      <c r="AV16" s="209"/>
      <c r="AW16" s="206"/>
      <c r="AX16" s="206"/>
      <c r="AY16" s="188"/>
      <c r="AZ16" s="207"/>
      <c r="BA16" s="207"/>
      <c r="BB16" s="207"/>
      <c r="BC16" s="207"/>
      <c r="BD16" s="207"/>
      <c r="BE16" s="188"/>
      <c r="BF16" s="207"/>
      <c r="BG16" s="207"/>
      <c r="BI16" s="207"/>
      <c r="BJ16" s="207"/>
      <c r="BK16" s="199"/>
      <c r="BM16" s="188"/>
      <c r="BN16" s="206"/>
      <c r="BO16" s="206"/>
      <c r="BP16" s="183"/>
      <c r="BQ16" s="206"/>
      <c r="BR16" s="206"/>
      <c r="BS16" s="188"/>
      <c r="BT16" s="207"/>
      <c r="BU16" s="207"/>
      <c r="BV16" s="210"/>
      <c r="BW16" s="207"/>
      <c r="BX16" s="207"/>
      <c r="BY16" s="188"/>
      <c r="BZ16" s="207"/>
      <c r="CA16" s="207"/>
      <c r="CC16" s="207"/>
      <c r="CD16" s="207"/>
      <c r="CE16" s="188"/>
      <c r="CG16" s="188"/>
      <c r="CH16" s="206"/>
      <c r="CI16" s="206"/>
      <c r="CJ16" s="183"/>
      <c r="CK16" s="206"/>
      <c r="CL16" s="206"/>
      <c r="CM16" s="188"/>
      <c r="CN16" s="207"/>
      <c r="CO16" s="207"/>
      <c r="CR16" s="211"/>
      <c r="CS16" s="188"/>
      <c r="CT16" s="207"/>
      <c r="CU16" s="207"/>
      <c r="CW16" s="207"/>
      <c r="CX16" s="207"/>
      <c r="CY16" s="199"/>
      <c r="DA16" s="188"/>
      <c r="DB16" s="206"/>
      <c r="DC16" s="206"/>
      <c r="DD16" s="183"/>
      <c r="DE16" s="206"/>
      <c r="DF16" s="206"/>
      <c r="DG16" s="188"/>
      <c r="DH16" s="207"/>
      <c r="DI16" s="207"/>
      <c r="DL16" s="211"/>
      <c r="DM16" s="188"/>
      <c r="DN16" s="207"/>
      <c r="DO16" s="207"/>
      <c r="DQ16" s="207"/>
      <c r="DR16" s="207"/>
      <c r="DS16" s="199"/>
      <c r="DU16" s="188"/>
      <c r="DV16" s="206"/>
      <c r="DW16" s="206"/>
      <c r="DX16" s="183"/>
      <c r="DY16" s="206"/>
      <c r="DZ16" s="206"/>
      <c r="EA16" s="188"/>
      <c r="EC16" s="212"/>
      <c r="EF16" s="211"/>
      <c r="EG16" s="188"/>
      <c r="EH16" s="207"/>
      <c r="EI16" s="207"/>
      <c r="EK16" s="207"/>
      <c r="EL16" s="207"/>
      <c r="EM16" s="199"/>
      <c r="EO16" s="188"/>
      <c r="EP16" s="206"/>
      <c r="EQ16" s="206"/>
      <c r="ER16" s="183"/>
      <c r="ES16" s="206"/>
      <c r="ET16" s="206"/>
      <c r="EU16" s="188"/>
      <c r="EV16" s="207"/>
      <c r="EW16" s="207"/>
      <c r="EZ16" s="211"/>
      <c r="FA16" s="188"/>
      <c r="FB16" s="207"/>
      <c r="FC16" s="207"/>
      <c r="FE16" s="207"/>
      <c r="FF16" s="207"/>
      <c r="FG16" s="199"/>
      <c r="FI16" s="188"/>
      <c r="FJ16" s="206"/>
      <c r="FK16" s="206"/>
      <c r="FL16" s="183"/>
      <c r="FM16" s="206"/>
      <c r="FN16" s="206"/>
      <c r="FO16" s="188"/>
      <c r="FP16" s="207"/>
      <c r="FQ16" s="207"/>
      <c r="FT16" s="211"/>
      <c r="FU16" s="188"/>
      <c r="FV16" s="207"/>
      <c r="FW16" s="207"/>
      <c r="FY16" s="207"/>
      <c r="FZ16" s="207"/>
      <c r="GA16" s="199"/>
      <c r="GC16" s="183"/>
      <c r="GD16" s="206"/>
      <c r="GE16" s="183"/>
      <c r="GF16" s="183"/>
      <c r="GG16" s="206"/>
      <c r="GH16" s="183"/>
      <c r="GI16" s="213"/>
      <c r="GN16" s="211"/>
      <c r="GU16" s="199"/>
      <c r="GW16" s="183"/>
      <c r="GX16" s="206"/>
      <c r="GY16" s="183"/>
      <c r="GZ16" s="183"/>
      <c r="HA16" s="206"/>
      <c r="HB16" s="183"/>
      <c r="HC16" s="213"/>
      <c r="HH16" s="211"/>
      <c r="HO16" s="199"/>
      <c r="HQ16" s="183"/>
      <c r="HR16" s="206"/>
      <c r="HS16" s="183"/>
      <c r="HT16" s="183"/>
      <c r="HU16" s="206"/>
      <c r="HV16" s="183"/>
      <c r="HW16" s="213"/>
      <c r="IB16" s="211"/>
      <c r="II16" s="199"/>
      <c r="IK16" s="183"/>
      <c r="IL16" s="206"/>
      <c r="IM16" s="183"/>
      <c r="IN16" s="183"/>
      <c r="IO16" s="206"/>
      <c r="IP16" s="183"/>
      <c r="IQ16" s="213"/>
      <c r="IV16" s="211"/>
    </row>
    <row r="17" spans="2:262" s="205" customFormat="1" ht="13.5" customHeight="1">
      <c r="B17" s="183"/>
      <c r="C17" s="199"/>
      <c r="E17" s="188"/>
      <c r="F17" s="206"/>
      <c r="G17" s="207"/>
      <c r="H17" s="183"/>
      <c r="I17" s="206"/>
      <c r="J17" s="207"/>
      <c r="K17" s="207"/>
      <c r="L17" s="207"/>
      <c r="M17" s="207"/>
      <c r="N17" s="207"/>
      <c r="O17" s="207"/>
      <c r="P17" s="207"/>
      <c r="Q17" s="188"/>
      <c r="R17" s="207"/>
      <c r="S17" s="207"/>
      <c r="U17" s="207"/>
      <c r="V17" s="207"/>
      <c r="W17" s="199"/>
      <c r="Y17" s="188"/>
      <c r="Z17" s="206"/>
      <c r="AA17" s="206"/>
      <c r="AB17" s="183"/>
      <c r="AC17" s="206"/>
      <c r="AD17" s="206"/>
      <c r="AE17" s="188"/>
      <c r="AF17" s="207"/>
      <c r="AG17" s="207"/>
      <c r="AH17" s="207"/>
      <c r="AI17" s="207"/>
      <c r="AJ17" s="207"/>
      <c r="AK17" s="188"/>
      <c r="AM17" s="207"/>
      <c r="AO17" s="207"/>
      <c r="AP17" s="207"/>
      <c r="AQ17" s="199"/>
      <c r="AS17" s="208"/>
      <c r="AT17" s="206"/>
      <c r="AU17" s="206"/>
      <c r="AV17" s="209"/>
      <c r="AW17" s="206"/>
      <c r="AX17" s="206"/>
      <c r="AY17" s="188"/>
      <c r="AZ17" s="207"/>
      <c r="BA17" s="207"/>
      <c r="BB17" s="207"/>
      <c r="BC17" s="207"/>
      <c r="BD17" s="207"/>
      <c r="BE17" s="188"/>
      <c r="BF17" s="207"/>
      <c r="BG17" s="207"/>
      <c r="BI17" s="207"/>
      <c r="BJ17" s="207"/>
      <c r="BK17" s="199"/>
      <c r="BM17" s="188"/>
      <c r="BN17" s="206"/>
      <c r="BO17" s="206"/>
      <c r="BP17" s="183"/>
      <c r="BQ17" s="206"/>
      <c r="BR17" s="206"/>
      <c r="BS17" s="188"/>
      <c r="BT17" s="207"/>
      <c r="BU17" s="207"/>
      <c r="BV17" s="210"/>
      <c r="BW17" s="207"/>
      <c r="BX17" s="207"/>
      <c r="BY17" s="188"/>
      <c r="BZ17" s="207"/>
      <c r="CA17" s="207"/>
      <c r="CC17" s="207"/>
      <c r="CD17" s="207"/>
      <c r="CE17" s="188"/>
      <c r="CG17" s="188"/>
      <c r="CH17" s="206"/>
      <c r="CI17" s="206"/>
      <c r="CJ17" s="183"/>
      <c r="CK17" s="206"/>
      <c r="CL17" s="206"/>
      <c r="CM17" s="188"/>
      <c r="CN17" s="207"/>
      <c r="CO17" s="207"/>
      <c r="CR17" s="211"/>
      <c r="CS17" s="188"/>
      <c r="CT17" s="207"/>
      <c r="CU17" s="207"/>
      <c r="CW17" s="207"/>
      <c r="CX17" s="207"/>
      <c r="CY17" s="199"/>
      <c r="DA17" s="188"/>
      <c r="DB17" s="206"/>
      <c r="DC17" s="206"/>
      <c r="DD17" s="183"/>
      <c r="DE17" s="206"/>
      <c r="DF17" s="206"/>
      <c r="DG17" s="188"/>
      <c r="DH17" s="207"/>
      <c r="DI17" s="207"/>
      <c r="DL17" s="211"/>
      <c r="DM17" s="188"/>
      <c r="DN17" s="207"/>
      <c r="DO17" s="207"/>
      <c r="DQ17" s="207"/>
      <c r="DR17" s="207"/>
      <c r="DS17" s="199"/>
      <c r="DU17" s="188"/>
      <c r="DV17" s="206"/>
      <c r="DW17" s="206"/>
      <c r="DX17" s="183"/>
      <c r="DY17" s="206"/>
      <c r="DZ17" s="206"/>
      <c r="EA17" s="188"/>
      <c r="EC17" s="212"/>
      <c r="EF17" s="211"/>
      <c r="EG17" s="188"/>
      <c r="EH17" s="207"/>
      <c r="EI17" s="207"/>
      <c r="EK17" s="207"/>
      <c r="EL17" s="207"/>
      <c r="EM17" s="199"/>
      <c r="EO17" s="188"/>
      <c r="EP17" s="206"/>
      <c r="EQ17" s="206"/>
      <c r="ER17" s="183"/>
      <c r="ES17" s="206"/>
      <c r="ET17" s="206"/>
      <c r="EU17" s="188"/>
      <c r="EV17" s="207"/>
      <c r="EW17" s="207"/>
      <c r="EZ17" s="211"/>
      <c r="FA17" s="188"/>
      <c r="FB17" s="207"/>
      <c r="FC17" s="207"/>
      <c r="FE17" s="207"/>
      <c r="FF17" s="207"/>
      <c r="FG17" s="199"/>
      <c r="FI17" s="188"/>
      <c r="FJ17" s="206"/>
      <c r="FK17" s="206"/>
      <c r="FL17" s="183"/>
      <c r="FM17" s="206"/>
      <c r="FN17" s="206"/>
      <c r="FO17" s="188"/>
      <c r="FP17" s="207"/>
      <c r="FQ17" s="207"/>
      <c r="FT17" s="211"/>
      <c r="FU17" s="188"/>
      <c r="FV17" s="207"/>
      <c r="FW17" s="207"/>
      <c r="FY17" s="207"/>
      <c r="FZ17" s="207"/>
      <c r="GA17" s="199"/>
      <c r="GC17" s="188"/>
      <c r="GD17" s="206"/>
      <c r="GE17" s="206"/>
      <c r="GF17" s="183"/>
      <c r="GG17" s="206"/>
      <c r="GH17" s="206"/>
      <c r="GI17" s="213"/>
      <c r="GN17" s="211"/>
      <c r="GU17" s="199"/>
      <c r="GW17" s="188"/>
      <c r="GX17" s="206"/>
      <c r="GY17" s="206"/>
      <c r="GZ17" s="183"/>
      <c r="HA17" s="206"/>
      <c r="HB17" s="206"/>
      <c r="HC17" s="213"/>
      <c r="HH17" s="211"/>
      <c r="HO17" s="199"/>
      <c r="HQ17" s="188"/>
      <c r="HR17" s="206"/>
      <c r="HS17" s="206"/>
      <c r="HT17" s="183"/>
      <c r="HU17" s="206"/>
      <c r="HV17" s="206"/>
      <c r="HW17" s="213"/>
      <c r="IB17" s="211"/>
      <c r="II17" s="199"/>
      <c r="IK17" s="188"/>
      <c r="IL17" s="206"/>
      <c r="IM17" s="206"/>
      <c r="IN17" s="183"/>
      <c r="IO17" s="206"/>
      <c r="IP17" s="206"/>
      <c r="IQ17" s="213"/>
      <c r="IV17" s="211"/>
    </row>
    <row r="18" spans="2:262" s="205" customFormat="1" ht="13.5" customHeight="1">
      <c r="B18" s="183"/>
      <c r="C18" s="199"/>
      <c r="E18" s="188"/>
      <c r="F18" s="206"/>
      <c r="G18" s="207"/>
      <c r="H18" s="183"/>
      <c r="I18" s="206"/>
      <c r="J18" s="207"/>
      <c r="K18" s="207"/>
      <c r="L18" s="207"/>
      <c r="M18" s="207"/>
      <c r="N18" s="207"/>
      <c r="O18" s="207"/>
      <c r="P18" s="207"/>
      <c r="Q18" s="188"/>
      <c r="R18" s="207"/>
      <c r="S18" s="207"/>
      <c r="U18" s="207"/>
      <c r="V18" s="207"/>
      <c r="W18" s="199"/>
      <c r="Y18" s="188"/>
      <c r="Z18" s="206"/>
      <c r="AA18" s="206"/>
      <c r="AB18" s="183"/>
      <c r="AC18" s="206"/>
      <c r="AD18" s="206"/>
      <c r="AE18" s="188"/>
      <c r="AF18" s="207"/>
      <c r="AG18" s="207"/>
      <c r="AH18" s="207"/>
      <c r="AI18" s="207"/>
      <c r="AJ18" s="207"/>
      <c r="AK18" s="188"/>
      <c r="AM18" s="207"/>
      <c r="AO18" s="207"/>
      <c r="AP18" s="207"/>
      <c r="AQ18" s="199"/>
      <c r="AS18" s="208"/>
      <c r="AT18" s="206"/>
      <c r="AU18" s="206"/>
      <c r="AV18" s="209"/>
      <c r="AW18" s="206"/>
      <c r="AX18" s="206"/>
      <c r="AY18" s="188"/>
      <c r="AZ18" s="207"/>
      <c r="BA18" s="207"/>
      <c r="BB18" s="207"/>
      <c r="BC18" s="207"/>
      <c r="BD18" s="207"/>
      <c r="BE18" s="188"/>
      <c r="BF18" s="207"/>
      <c r="BG18" s="207"/>
      <c r="BI18" s="207"/>
      <c r="BJ18" s="207"/>
      <c r="BK18" s="199"/>
      <c r="BM18" s="188"/>
      <c r="BN18" s="206"/>
      <c r="BO18" s="206"/>
      <c r="BP18" s="183"/>
      <c r="BQ18" s="206"/>
      <c r="BR18" s="206"/>
      <c r="BS18" s="188"/>
      <c r="BT18" s="207"/>
      <c r="BU18" s="207"/>
      <c r="BV18" s="210"/>
      <c r="BW18" s="207"/>
      <c r="BX18" s="207"/>
      <c r="BY18" s="188"/>
      <c r="BZ18" s="207"/>
      <c r="CA18" s="207"/>
      <c r="CC18" s="207"/>
      <c r="CD18" s="207"/>
      <c r="CE18" s="188"/>
      <c r="CG18" s="188"/>
      <c r="CH18" s="206"/>
      <c r="CI18" s="206"/>
      <c r="CJ18" s="183"/>
      <c r="CK18" s="206"/>
      <c r="CL18" s="206"/>
      <c r="CM18" s="188"/>
      <c r="CN18" s="207"/>
      <c r="CO18" s="207"/>
      <c r="CR18" s="211"/>
      <c r="CS18" s="188"/>
      <c r="CT18" s="207"/>
      <c r="CU18" s="207"/>
      <c r="CW18" s="207"/>
      <c r="CX18" s="207"/>
      <c r="CY18" s="199"/>
      <c r="DA18" s="188"/>
      <c r="DB18" s="206"/>
      <c r="DC18" s="206"/>
      <c r="DD18" s="183"/>
      <c r="DE18" s="206"/>
      <c r="DF18" s="206"/>
      <c r="DG18" s="188"/>
      <c r="DH18" s="207"/>
      <c r="DI18" s="207"/>
      <c r="DL18" s="211"/>
      <c r="DM18" s="188"/>
      <c r="DN18" s="207"/>
      <c r="DO18" s="207"/>
      <c r="DQ18" s="207"/>
      <c r="DR18" s="207"/>
      <c r="DS18" s="199"/>
      <c r="DU18" s="188"/>
      <c r="DV18" s="206"/>
      <c r="DW18" s="206"/>
      <c r="DX18" s="183"/>
      <c r="DY18" s="206"/>
      <c r="DZ18" s="206"/>
      <c r="EA18" s="188"/>
      <c r="EC18" s="212"/>
      <c r="EF18" s="211"/>
      <c r="EG18" s="188"/>
      <c r="EH18" s="207"/>
      <c r="EI18" s="207"/>
      <c r="EK18" s="207"/>
      <c r="EL18" s="207"/>
      <c r="EM18" s="199"/>
      <c r="EO18" s="188"/>
      <c r="EP18" s="206"/>
      <c r="EQ18" s="206"/>
      <c r="ER18" s="183"/>
      <c r="ES18" s="206"/>
      <c r="ET18" s="206"/>
      <c r="EU18" s="188"/>
      <c r="EV18" s="207"/>
      <c r="EW18" s="207"/>
      <c r="EZ18" s="211"/>
      <c r="FA18" s="188"/>
      <c r="FB18" s="207"/>
      <c r="FC18" s="207"/>
      <c r="FE18" s="207"/>
      <c r="FF18" s="207"/>
      <c r="FG18" s="199"/>
      <c r="FI18" s="188"/>
      <c r="FJ18" s="206"/>
      <c r="FK18" s="206"/>
      <c r="FL18" s="183"/>
      <c r="FM18" s="206"/>
      <c r="FN18" s="206"/>
      <c r="FO18" s="188"/>
      <c r="FP18" s="207"/>
      <c r="FQ18" s="207"/>
      <c r="FT18" s="211"/>
      <c r="FU18" s="188"/>
      <c r="FV18" s="207"/>
      <c r="FW18" s="207"/>
      <c r="FY18" s="207"/>
      <c r="FZ18" s="207"/>
      <c r="GA18" s="199"/>
      <c r="GC18" s="188"/>
      <c r="GD18" s="206"/>
      <c r="GE18" s="183"/>
      <c r="GF18" s="183"/>
      <c r="GG18" s="206"/>
      <c r="GH18" s="183"/>
      <c r="GI18" s="213"/>
      <c r="GN18" s="211"/>
      <c r="GU18" s="199"/>
      <c r="GW18" s="188"/>
      <c r="GX18" s="206"/>
      <c r="GY18" s="183"/>
      <c r="GZ18" s="183"/>
      <c r="HA18" s="206"/>
      <c r="HB18" s="183"/>
      <c r="HC18" s="213"/>
      <c r="HH18" s="211"/>
      <c r="HO18" s="199"/>
      <c r="HQ18" s="188"/>
      <c r="HR18" s="206"/>
      <c r="HS18" s="183"/>
      <c r="HT18" s="183"/>
      <c r="HU18" s="206"/>
      <c r="HV18" s="183"/>
      <c r="HW18" s="213"/>
      <c r="IB18" s="211"/>
      <c r="II18" s="199"/>
      <c r="IK18" s="188"/>
      <c r="IL18" s="206"/>
      <c r="IM18" s="183"/>
      <c r="IN18" s="183"/>
      <c r="IO18" s="206"/>
      <c r="IP18" s="183"/>
      <c r="IQ18" s="213"/>
      <c r="IV18" s="211"/>
    </row>
    <row r="19" spans="2:262" s="205" customFormat="1" ht="13.5" customHeight="1">
      <c r="B19" s="183"/>
      <c r="C19" s="199"/>
      <c r="E19" s="188"/>
      <c r="F19" s="206"/>
      <c r="G19" s="207"/>
      <c r="H19" s="183"/>
      <c r="I19" s="206"/>
      <c r="J19" s="207"/>
      <c r="K19" s="207"/>
      <c r="L19" s="207"/>
      <c r="M19" s="207"/>
      <c r="N19" s="207"/>
      <c r="O19" s="207"/>
      <c r="P19" s="207"/>
      <c r="Q19" s="188"/>
      <c r="R19" s="207"/>
      <c r="S19" s="207"/>
      <c r="U19" s="207"/>
      <c r="V19" s="207"/>
      <c r="W19" s="199"/>
      <c r="Y19" s="188"/>
      <c r="Z19" s="206"/>
      <c r="AA19" s="206"/>
      <c r="AB19" s="183"/>
      <c r="AC19" s="206"/>
      <c r="AD19" s="206"/>
      <c r="AE19" s="188"/>
      <c r="AF19" s="207"/>
      <c r="AG19" s="207"/>
      <c r="AH19" s="207"/>
      <c r="AI19" s="207"/>
      <c r="AJ19" s="207"/>
      <c r="AK19" s="188"/>
      <c r="AM19" s="207"/>
      <c r="AO19" s="207"/>
      <c r="AP19" s="207"/>
      <c r="AQ19" s="199"/>
      <c r="AS19" s="208"/>
      <c r="AT19" s="206"/>
      <c r="AU19" s="206"/>
      <c r="AV19" s="209"/>
      <c r="AW19" s="206"/>
      <c r="AX19" s="206"/>
      <c r="AY19" s="188"/>
      <c r="AZ19" s="207"/>
      <c r="BA19" s="207"/>
      <c r="BB19" s="207"/>
      <c r="BC19" s="207"/>
      <c r="BD19" s="207"/>
      <c r="BE19" s="188"/>
      <c r="BF19" s="207"/>
      <c r="BG19" s="207"/>
      <c r="BI19" s="207"/>
      <c r="BJ19" s="207"/>
      <c r="BK19" s="199"/>
      <c r="BM19" s="188"/>
      <c r="BN19" s="206"/>
      <c r="BO19" s="206"/>
      <c r="BP19" s="183"/>
      <c r="BQ19" s="206"/>
      <c r="BR19" s="206"/>
      <c r="BS19" s="188"/>
      <c r="BT19" s="207"/>
      <c r="BU19" s="207"/>
      <c r="BV19" s="210"/>
      <c r="BW19" s="207"/>
      <c r="BX19" s="207"/>
      <c r="BY19" s="188"/>
      <c r="BZ19" s="207"/>
      <c r="CA19" s="207"/>
      <c r="CC19" s="207"/>
      <c r="CD19" s="207"/>
      <c r="CE19" s="188"/>
      <c r="CG19" s="188"/>
      <c r="CH19" s="206"/>
      <c r="CI19" s="206"/>
      <c r="CJ19" s="183"/>
      <c r="CK19" s="206"/>
      <c r="CL19" s="206"/>
      <c r="CM19" s="188"/>
      <c r="CN19" s="207"/>
      <c r="CO19" s="207"/>
      <c r="CR19" s="211"/>
      <c r="CS19" s="188"/>
      <c r="CT19" s="207"/>
      <c r="CU19" s="207"/>
      <c r="CW19" s="207"/>
      <c r="CX19" s="207"/>
      <c r="CY19" s="199"/>
      <c r="DA19" s="188"/>
      <c r="DB19" s="206"/>
      <c r="DC19" s="206"/>
      <c r="DD19" s="183"/>
      <c r="DE19" s="206"/>
      <c r="DF19" s="206"/>
      <c r="DG19" s="188"/>
      <c r="DH19" s="207"/>
      <c r="DI19" s="207"/>
      <c r="DL19" s="211"/>
      <c r="DM19" s="188"/>
      <c r="DN19" s="207"/>
      <c r="DO19" s="207"/>
      <c r="DQ19" s="207"/>
      <c r="DR19" s="207"/>
      <c r="DS19" s="199"/>
      <c r="DU19" s="188"/>
      <c r="DV19" s="206"/>
      <c r="DW19" s="206"/>
      <c r="DX19" s="183"/>
      <c r="DY19" s="206"/>
      <c r="DZ19" s="206"/>
      <c r="EA19" s="188"/>
      <c r="EC19" s="212"/>
      <c r="EF19" s="211"/>
      <c r="EG19" s="188"/>
      <c r="EH19" s="207"/>
      <c r="EI19" s="207"/>
      <c r="EK19" s="207"/>
      <c r="EL19" s="207"/>
      <c r="EM19" s="199"/>
      <c r="EO19" s="188"/>
      <c r="EP19" s="206"/>
      <c r="EQ19" s="206"/>
      <c r="ER19" s="183"/>
      <c r="ES19" s="206"/>
      <c r="ET19" s="206"/>
      <c r="EU19" s="188"/>
      <c r="EV19" s="207"/>
      <c r="EW19" s="207"/>
      <c r="EZ19" s="211"/>
      <c r="FA19" s="188"/>
      <c r="FB19" s="207"/>
      <c r="FC19" s="207"/>
      <c r="FE19" s="207"/>
      <c r="FF19" s="207"/>
      <c r="FG19" s="199"/>
      <c r="FI19" s="188"/>
      <c r="FJ19" s="206"/>
      <c r="FK19" s="206"/>
      <c r="FL19" s="183"/>
      <c r="FM19" s="206"/>
      <c r="FN19" s="206"/>
      <c r="FO19" s="188"/>
      <c r="FP19" s="207"/>
      <c r="FQ19" s="207"/>
      <c r="FT19" s="211"/>
      <c r="FU19" s="188"/>
      <c r="FV19" s="207"/>
      <c r="FW19" s="207"/>
      <c r="FY19" s="207"/>
      <c r="FZ19" s="207"/>
      <c r="GA19" s="199"/>
      <c r="GC19" s="188"/>
      <c r="GD19" s="206"/>
      <c r="GE19" s="183"/>
      <c r="GF19" s="183"/>
      <c r="GG19" s="206"/>
      <c r="GH19" s="183"/>
      <c r="GI19" s="213"/>
      <c r="GN19" s="211"/>
      <c r="GU19" s="199"/>
      <c r="GW19" s="188"/>
      <c r="GX19" s="206"/>
      <c r="GY19" s="183"/>
      <c r="GZ19" s="183"/>
      <c r="HA19" s="206"/>
      <c r="HB19" s="183"/>
      <c r="HC19" s="213"/>
      <c r="HH19" s="211"/>
      <c r="HO19" s="199"/>
      <c r="HQ19" s="188"/>
      <c r="HR19" s="206"/>
      <c r="HS19" s="183"/>
      <c r="HT19" s="183"/>
      <c r="HU19" s="206"/>
      <c r="HV19" s="183"/>
      <c r="HW19" s="213"/>
      <c r="IB19" s="211"/>
      <c r="II19" s="199"/>
      <c r="IK19" s="188"/>
      <c r="IL19" s="206"/>
      <c r="IM19" s="183"/>
      <c r="IN19" s="183"/>
      <c r="IO19" s="206"/>
      <c r="IP19" s="183"/>
      <c r="IQ19" s="213"/>
      <c r="IV19" s="211"/>
    </row>
    <row r="20" spans="2:262" s="205" customFormat="1" ht="13.5" customHeight="1">
      <c r="B20" s="183"/>
      <c r="C20" s="199"/>
      <c r="E20" s="188"/>
      <c r="F20" s="206"/>
      <c r="G20" s="207"/>
      <c r="H20" s="183"/>
      <c r="I20" s="206"/>
      <c r="J20" s="207"/>
      <c r="K20" s="207"/>
      <c r="L20" s="207"/>
      <c r="M20" s="207"/>
      <c r="N20" s="207"/>
      <c r="O20" s="207"/>
      <c r="P20" s="207"/>
      <c r="Q20" s="188"/>
      <c r="R20" s="207"/>
      <c r="S20" s="207"/>
      <c r="U20" s="207"/>
      <c r="V20" s="207"/>
      <c r="W20" s="199"/>
      <c r="Y20" s="188"/>
      <c r="Z20" s="206"/>
      <c r="AA20" s="206"/>
      <c r="AB20" s="183"/>
      <c r="AC20" s="206"/>
      <c r="AD20" s="206"/>
      <c r="AE20" s="188"/>
      <c r="AF20" s="207"/>
      <c r="AG20" s="207"/>
      <c r="AH20" s="207"/>
      <c r="AI20" s="207"/>
      <c r="AJ20" s="207"/>
      <c r="AK20" s="188"/>
      <c r="AM20" s="207"/>
      <c r="AO20" s="207"/>
      <c r="AP20" s="207"/>
      <c r="AQ20" s="199"/>
      <c r="AS20" s="208"/>
      <c r="AT20" s="206"/>
      <c r="AU20" s="206"/>
      <c r="AV20" s="209"/>
      <c r="AW20" s="206"/>
      <c r="AX20" s="206"/>
      <c r="AY20" s="188"/>
      <c r="AZ20" s="207"/>
      <c r="BA20" s="207"/>
      <c r="BB20" s="207"/>
      <c r="BC20" s="207"/>
      <c r="BD20" s="207"/>
      <c r="BE20" s="188"/>
      <c r="BF20" s="207"/>
      <c r="BG20" s="207"/>
      <c r="BI20" s="207"/>
      <c r="BJ20" s="207"/>
      <c r="BK20" s="199"/>
      <c r="BM20" s="188"/>
      <c r="BN20" s="206"/>
      <c r="BO20" s="206"/>
      <c r="BP20" s="183"/>
      <c r="BQ20" s="206"/>
      <c r="BR20" s="206"/>
      <c r="BS20" s="188"/>
      <c r="BT20" s="207"/>
      <c r="BU20" s="207"/>
      <c r="BV20" s="210"/>
      <c r="BW20" s="207"/>
      <c r="BX20" s="207"/>
      <c r="BY20" s="188"/>
      <c r="BZ20" s="207"/>
      <c r="CA20" s="207"/>
      <c r="CC20" s="207"/>
      <c r="CD20" s="207"/>
      <c r="CE20" s="188"/>
      <c r="CG20" s="188"/>
      <c r="CH20" s="206"/>
      <c r="CI20" s="206"/>
      <c r="CJ20" s="183"/>
      <c r="CK20" s="206"/>
      <c r="CL20" s="206"/>
      <c r="CM20" s="188"/>
      <c r="CN20" s="207"/>
      <c r="CO20" s="207"/>
      <c r="CR20" s="211"/>
      <c r="CS20" s="188"/>
      <c r="CT20" s="207"/>
      <c r="CU20" s="207"/>
      <c r="CW20" s="207"/>
      <c r="CX20" s="207"/>
      <c r="CY20" s="199"/>
      <c r="DA20" s="188"/>
      <c r="DB20" s="206"/>
      <c r="DC20" s="206"/>
      <c r="DD20" s="183"/>
      <c r="DE20" s="206"/>
      <c r="DF20" s="206"/>
      <c r="DG20" s="188"/>
      <c r="DH20" s="207"/>
      <c r="DI20" s="207"/>
      <c r="DL20" s="211"/>
      <c r="DM20" s="188"/>
      <c r="DN20" s="207"/>
      <c r="DO20" s="207"/>
      <c r="DQ20" s="207"/>
      <c r="DR20" s="207"/>
      <c r="DS20" s="199"/>
      <c r="DU20" s="188"/>
      <c r="DV20" s="206"/>
      <c r="DW20" s="206"/>
      <c r="DX20" s="183"/>
      <c r="DY20" s="206"/>
      <c r="DZ20" s="206"/>
      <c r="EA20" s="188"/>
      <c r="EC20" s="212"/>
      <c r="EF20" s="211"/>
      <c r="EG20" s="188"/>
      <c r="EH20" s="207"/>
      <c r="EI20" s="207"/>
      <c r="EK20" s="207"/>
      <c r="EL20" s="207"/>
      <c r="EM20" s="199"/>
      <c r="EO20" s="188"/>
      <c r="EP20" s="206"/>
      <c r="EQ20" s="206"/>
      <c r="ER20" s="183"/>
      <c r="ES20" s="206"/>
      <c r="ET20" s="206"/>
      <c r="EU20" s="188"/>
      <c r="EV20" s="207"/>
      <c r="EW20" s="207"/>
      <c r="EZ20" s="211"/>
      <c r="FA20" s="188"/>
      <c r="FB20" s="207"/>
      <c r="FC20" s="207"/>
      <c r="FE20" s="207"/>
      <c r="FF20" s="207"/>
      <c r="FG20" s="199"/>
      <c r="FI20" s="188"/>
      <c r="FJ20" s="206"/>
      <c r="FK20" s="206"/>
      <c r="FL20" s="183"/>
      <c r="FM20" s="206"/>
      <c r="FN20" s="206"/>
      <c r="FO20" s="188"/>
      <c r="FP20" s="207"/>
      <c r="FQ20" s="207"/>
      <c r="FT20" s="211"/>
      <c r="FU20" s="188"/>
      <c r="FV20" s="207"/>
      <c r="FW20" s="207"/>
      <c r="FY20" s="207"/>
      <c r="FZ20" s="207"/>
      <c r="GA20" s="199"/>
      <c r="GC20" s="188"/>
      <c r="GD20" s="206"/>
      <c r="GE20" s="183"/>
      <c r="GF20" s="183"/>
      <c r="GG20" s="206"/>
      <c r="GH20" s="183"/>
      <c r="GI20" s="213"/>
      <c r="GN20" s="211"/>
      <c r="GU20" s="199"/>
      <c r="GW20" s="188"/>
      <c r="GX20" s="206"/>
      <c r="GY20" s="183"/>
      <c r="GZ20" s="183"/>
      <c r="HA20" s="206"/>
      <c r="HB20" s="183"/>
      <c r="HC20" s="213"/>
      <c r="HH20" s="211"/>
      <c r="HO20" s="199"/>
      <c r="HQ20" s="188"/>
      <c r="HR20" s="206"/>
      <c r="HS20" s="183"/>
      <c r="HT20" s="183"/>
      <c r="HU20" s="206"/>
      <c r="HV20" s="183"/>
      <c r="HW20" s="213"/>
      <c r="IB20" s="211"/>
      <c r="II20" s="199"/>
      <c r="IK20" s="188"/>
      <c r="IL20" s="206"/>
      <c r="IM20" s="183"/>
      <c r="IN20" s="183"/>
      <c r="IO20" s="206"/>
      <c r="IP20" s="183"/>
      <c r="IQ20" s="213"/>
      <c r="IV20" s="211"/>
    </row>
    <row r="21" spans="2:262" s="205" customFormat="1" ht="13.5" customHeight="1">
      <c r="B21" s="183"/>
      <c r="C21" s="199"/>
      <c r="E21" s="188"/>
      <c r="F21" s="206"/>
      <c r="G21" s="207"/>
      <c r="H21" s="183"/>
      <c r="I21" s="206"/>
      <c r="J21" s="207"/>
      <c r="K21" s="207"/>
      <c r="L21" s="207"/>
      <c r="M21" s="207"/>
      <c r="N21" s="207"/>
      <c r="O21" s="207"/>
      <c r="P21" s="207"/>
      <c r="Q21" s="188"/>
      <c r="R21" s="207"/>
      <c r="S21" s="207"/>
      <c r="U21" s="207"/>
      <c r="V21" s="207"/>
      <c r="W21" s="199"/>
      <c r="Y21" s="188"/>
      <c r="Z21" s="206"/>
      <c r="AA21" s="206"/>
      <c r="AB21" s="183"/>
      <c r="AC21" s="206"/>
      <c r="AD21" s="206"/>
      <c r="AE21" s="188"/>
      <c r="AF21" s="207"/>
      <c r="AG21" s="207"/>
      <c r="AH21" s="207"/>
      <c r="AI21" s="207"/>
      <c r="AJ21" s="207"/>
      <c r="AK21" s="188"/>
      <c r="AM21" s="207"/>
      <c r="AO21" s="207"/>
      <c r="AP21" s="207"/>
      <c r="AQ21" s="199"/>
      <c r="AS21" s="208"/>
      <c r="AT21" s="206"/>
      <c r="AU21" s="206"/>
      <c r="AV21" s="209"/>
      <c r="AW21" s="206"/>
      <c r="AX21" s="206"/>
      <c r="AY21" s="188"/>
      <c r="AZ21" s="207"/>
      <c r="BA21" s="207"/>
      <c r="BB21" s="207"/>
      <c r="BC21" s="207"/>
      <c r="BD21" s="207"/>
      <c r="BE21" s="188"/>
      <c r="BF21" s="207"/>
      <c r="BG21" s="207"/>
      <c r="BI21" s="207"/>
      <c r="BJ21" s="207"/>
      <c r="BK21" s="199"/>
      <c r="BM21" s="188"/>
      <c r="BN21" s="206"/>
      <c r="BO21" s="206"/>
      <c r="BP21" s="183"/>
      <c r="BQ21" s="206"/>
      <c r="BR21" s="206"/>
      <c r="BS21" s="188"/>
      <c r="BT21" s="207"/>
      <c r="BU21" s="207"/>
      <c r="BV21" s="210"/>
      <c r="BW21" s="207"/>
      <c r="BX21" s="207"/>
      <c r="BY21" s="188"/>
      <c r="BZ21" s="207"/>
      <c r="CA21" s="207"/>
      <c r="CC21" s="207"/>
      <c r="CD21" s="207"/>
      <c r="CE21" s="188"/>
      <c r="CG21" s="188"/>
      <c r="CH21" s="206"/>
      <c r="CI21" s="206"/>
      <c r="CJ21" s="183"/>
      <c r="CK21" s="206"/>
      <c r="CL21" s="206"/>
      <c r="CM21" s="188"/>
      <c r="CN21" s="207"/>
      <c r="CO21" s="207"/>
      <c r="CR21" s="211"/>
      <c r="CS21" s="188"/>
      <c r="CT21" s="207"/>
      <c r="CU21" s="207"/>
      <c r="CW21" s="207"/>
      <c r="CX21" s="207"/>
      <c r="CY21" s="199"/>
      <c r="DA21" s="188"/>
      <c r="DB21" s="206"/>
      <c r="DC21" s="206"/>
      <c r="DD21" s="183"/>
      <c r="DE21" s="206"/>
      <c r="DF21" s="206"/>
      <c r="DG21" s="188"/>
      <c r="DH21" s="207"/>
      <c r="DI21" s="207"/>
      <c r="DL21" s="211"/>
      <c r="DM21" s="188"/>
      <c r="DN21" s="207"/>
      <c r="DO21" s="207"/>
      <c r="DQ21" s="207"/>
      <c r="DR21" s="207"/>
      <c r="DS21" s="199"/>
      <c r="DU21" s="188"/>
      <c r="DV21" s="206"/>
      <c r="DW21" s="206"/>
      <c r="DX21" s="183"/>
      <c r="DY21" s="206"/>
      <c r="DZ21" s="206"/>
      <c r="EA21" s="188"/>
      <c r="EC21" s="212"/>
      <c r="EF21" s="211"/>
      <c r="EG21" s="188"/>
      <c r="EH21" s="207"/>
      <c r="EI21" s="207"/>
      <c r="EK21" s="207"/>
      <c r="EL21" s="207"/>
      <c r="EM21" s="199"/>
      <c r="EO21" s="188"/>
      <c r="EP21" s="206"/>
      <c r="EQ21" s="206"/>
      <c r="ER21" s="183"/>
      <c r="ES21" s="206"/>
      <c r="ET21" s="206"/>
      <c r="EU21" s="188"/>
      <c r="EV21" s="207"/>
      <c r="EW21" s="207"/>
      <c r="EZ21" s="211"/>
      <c r="FA21" s="188"/>
      <c r="FB21" s="207"/>
      <c r="FC21" s="207"/>
      <c r="FE21" s="207"/>
      <c r="FF21" s="207"/>
      <c r="FG21" s="199"/>
      <c r="FI21" s="188"/>
      <c r="FJ21" s="206"/>
      <c r="FK21" s="206"/>
      <c r="FL21" s="183"/>
      <c r="FM21" s="206"/>
      <c r="FN21" s="206"/>
      <c r="FO21" s="188"/>
      <c r="FP21" s="207"/>
      <c r="FQ21" s="207"/>
      <c r="FT21" s="211"/>
      <c r="FU21" s="188"/>
      <c r="FV21" s="207"/>
      <c r="FW21" s="207"/>
      <c r="FY21" s="207"/>
      <c r="FZ21" s="207"/>
      <c r="GA21" s="199"/>
      <c r="GC21" s="183"/>
      <c r="GD21" s="206"/>
      <c r="GE21" s="188"/>
      <c r="GF21" s="188"/>
      <c r="GG21" s="206"/>
      <c r="GH21" s="188"/>
      <c r="GI21" s="213"/>
      <c r="GN21" s="211"/>
      <c r="GU21" s="199"/>
      <c r="GW21" s="183"/>
      <c r="GX21" s="206"/>
      <c r="GY21" s="188"/>
      <c r="GZ21" s="188"/>
      <c r="HA21" s="206"/>
      <c r="HB21" s="188"/>
      <c r="HC21" s="213"/>
      <c r="HH21" s="211"/>
      <c r="HO21" s="199"/>
      <c r="HQ21" s="183"/>
      <c r="HR21" s="206"/>
      <c r="HS21" s="188"/>
      <c r="HT21" s="188"/>
      <c r="HU21" s="206"/>
      <c r="HV21" s="188"/>
      <c r="HW21" s="213"/>
      <c r="IB21" s="211"/>
      <c r="II21" s="199"/>
      <c r="IK21" s="183"/>
      <c r="IL21" s="206"/>
      <c r="IM21" s="188"/>
      <c r="IN21" s="188"/>
      <c r="IO21" s="206"/>
      <c r="IP21" s="188"/>
      <c r="IQ21" s="213"/>
      <c r="IV21" s="211"/>
    </row>
    <row r="22" spans="2:262" s="205" customFormat="1" ht="13.5" customHeight="1">
      <c r="B22" s="183"/>
      <c r="C22" s="199"/>
      <c r="E22" s="188"/>
      <c r="F22" s="206"/>
      <c r="G22" s="207"/>
      <c r="H22" s="183"/>
      <c r="I22" s="206"/>
      <c r="J22" s="207"/>
      <c r="K22" s="207"/>
      <c r="L22" s="207"/>
      <c r="M22" s="207"/>
      <c r="N22" s="207"/>
      <c r="O22" s="207"/>
      <c r="P22" s="207"/>
      <c r="Q22" s="188"/>
      <c r="R22" s="207"/>
      <c r="S22" s="207"/>
      <c r="U22" s="207"/>
      <c r="V22" s="207"/>
      <c r="W22" s="199"/>
      <c r="Y22" s="188"/>
      <c r="Z22" s="220"/>
      <c r="AA22" s="206"/>
      <c r="AB22" s="183"/>
      <c r="AC22" s="220"/>
      <c r="AD22" s="206"/>
      <c r="AE22" s="188"/>
      <c r="AF22" s="207"/>
      <c r="AG22" s="207"/>
      <c r="AH22" s="207"/>
      <c r="AI22" s="207"/>
      <c r="AJ22" s="207"/>
      <c r="AK22" s="188"/>
      <c r="AM22" s="207"/>
      <c r="AO22" s="207"/>
      <c r="AP22" s="207"/>
      <c r="AQ22" s="199"/>
      <c r="AS22" s="208"/>
      <c r="AT22" s="206"/>
      <c r="AU22" s="206"/>
      <c r="AV22" s="209"/>
      <c r="AW22" s="206"/>
      <c r="AX22" s="206"/>
      <c r="AY22" s="188"/>
      <c r="AZ22" s="207"/>
      <c r="BA22" s="207"/>
      <c r="BB22" s="207"/>
      <c r="BC22" s="207"/>
      <c r="BD22" s="207"/>
      <c r="BE22" s="188"/>
      <c r="BF22" s="207"/>
      <c r="BG22" s="207"/>
      <c r="BI22" s="207"/>
      <c r="BJ22" s="207"/>
      <c r="BK22" s="199"/>
      <c r="BM22" s="188"/>
      <c r="BN22" s="206"/>
      <c r="BO22" s="206"/>
      <c r="BP22" s="183"/>
      <c r="BQ22" s="206"/>
      <c r="BR22" s="206"/>
      <c r="BS22" s="188"/>
      <c r="BT22" s="207"/>
      <c r="BU22" s="207"/>
      <c r="BV22" s="210"/>
      <c r="BW22" s="207"/>
      <c r="BX22" s="207"/>
      <c r="BY22" s="188"/>
      <c r="BZ22" s="207"/>
      <c r="CA22" s="207"/>
      <c r="CC22" s="207"/>
      <c r="CD22" s="207"/>
      <c r="CE22" s="188"/>
      <c r="CG22" s="188"/>
      <c r="CH22" s="206"/>
      <c r="CI22" s="206"/>
      <c r="CJ22" s="183"/>
      <c r="CK22" s="206"/>
      <c r="CL22" s="206"/>
      <c r="CM22" s="188"/>
      <c r="CN22" s="207"/>
      <c r="CO22" s="207"/>
      <c r="CR22" s="211"/>
      <c r="CS22" s="188"/>
      <c r="CT22" s="207"/>
      <c r="CU22" s="207"/>
      <c r="CW22" s="207"/>
      <c r="CX22" s="207"/>
      <c r="CY22" s="199"/>
      <c r="DA22" s="188"/>
      <c r="DB22" s="206"/>
      <c r="DC22" s="206"/>
      <c r="DD22" s="183"/>
      <c r="DE22" s="206"/>
      <c r="DF22" s="206"/>
      <c r="DG22" s="188"/>
      <c r="DH22" s="207"/>
      <c r="DI22" s="207"/>
      <c r="DL22" s="211"/>
      <c r="DM22" s="188"/>
      <c r="DN22" s="207"/>
      <c r="DO22" s="207"/>
      <c r="DQ22" s="207"/>
      <c r="DR22" s="207"/>
      <c r="DS22" s="199"/>
      <c r="DU22" s="188"/>
      <c r="DV22" s="206"/>
      <c r="DW22" s="206"/>
      <c r="DX22" s="183"/>
      <c r="DY22" s="206"/>
      <c r="DZ22" s="206"/>
      <c r="EA22" s="188"/>
      <c r="EC22" s="212"/>
      <c r="EF22" s="211"/>
      <c r="EG22" s="188"/>
      <c r="EH22" s="207"/>
      <c r="EI22" s="207"/>
      <c r="EK22" s="207"/>
      <c r="EL22" s="207"/>
      <c r="EM22" s="199"/>
      <c r="EO22" s="188"/>
      <c r="EP22" s="206"/>
      <c r="EQ22" s="206"/>
      <c r="ER22" s="183"/>
      <c r="ES22" s="206"/>
      <c r="ET22" s="206"/>
      <c r="EU22" s="188"/>
      <c r="EV22" s="207"/>
      <c r="EW22" s="207"/>
      <c r="EZ22" s="211"/>
      <c r="FA22" s="188"/>
      <c r="FB22" s="207"/>
      <c r="FC22" s="207"/>
      <c r="FE22" s="207"/>
      <c r="FF22" s="207"/>
      <c r="FG22" s="199"/>
      <c r="FI22" s="188"/>
      <c r="FJ22" s="206"/>
      <c r="FK22" s="206"/>
      <c r="FL22" s="183"/>
      <c r="FM22" s="206"/>
      <c r="FN22" s="206"/>
      <c r="FO22" s="188"/>
      <c r="FP22" s="207"/>
      <c r="FQ22" s="207"/>
      <c r="FT22" s="211"/>
      <c r="FU22" s="188"/>
      <c r="FV22" s="207"/>
      <c r="FW22" s="207"/>
      <c r="FY22" s="207"/>
      <c r="FZ22" s="207"/>
      <c r="GA22" s="199"/>
      <c r="GC22" s="183"/>
      <c r="GD22" s="206"/>
      <c r="GE22" s="183"/>
      <c r="GF22" s="183"/>
      <c r="GG22" s="206"/>
      <c r="GH22" s="183"/>
      <c r="GI22" s="213"/>
      <c r="GN22" s="211"/>
      <c r="GU22" s="199"/>
      <c r="GW22" s="183"/>
      <c r="GX22" s="206"/>
      <c r="GY22" s="183"/>
      <c r="GZ22" s="183"/>
      <c r="HA22" s="206"/>
      <c r="HB22" s="183"/>
      <c r="HC22" s="213"/>
      <c r="HH22" s="211"/>
      <c r="HO22" s="199"/>
      <c r="HQ22" s="183"/>
      <c r="HR22" s="206"/>
      <c r="HS22" s="183"/>
      <c r="HT22" s="183"/>
      <c r="HU22" s="206"/>
      <c r="HV22" s="183"/>
      <c r="HW22" s="213"/>
      <c r="IB22" s="211"/>
      <c r="II22" s="199"/>
      <c r="IK22" s="183"/>
      <c r="IL22" s="206"/>
      <c r="IM22" s="183"/>
      <c r="IN22" s="183"/>
      <c r="IO22" s="206"/>
      <c r="IP22" s="183"/>
      <c r="IQ22" s="213"/>
      <c r="IV22" s="211"/>
    </row>
    <row r="23" spans="2:262" s="205" customFormat="1" ht="13.5" customHeight="1">
      <c r="B23" s="183"/>
      <c r="C23" s="199"/>
      <c r="E23" s="188"/>
      <c r="F23" s="206"/>
      <c r="G23" s="207"/>
      <c r="H23" s="183"/>
      <c r="I23" s="206"/>
      <c r="J23" s="207"/>
      <c r="K23" s="207"/>
      <c r="L23" s="207"/>
      <c r="M23" s="207"/>
      <c r="N23" s="207"/>
      <c r="O23" s="207"/>
      <c r="P23" s="207"/>
      <c r="Q23" s="188"/>
      <c r="R23" s="207"/>
      <c r="S23" s="207"/>
      <c r="U23" s="207"/>
      <c r="V23" s="207"/>
      <c r="W23" s="199"/>
      <c r="Y23" s="188"/>
      <c r="Z23" s="206"/>
      <c r="AA23" s="206"/>
      <c r="AB23" s="183"/>
      <c r="AC23" s="206"/>
      <c r="AD23" s="206"/>
      <c r="AE23" s="188"/>
      <c r="AF23" s="207"/>
      <c r="AG23" s="207"/>
      <c r="AH23" s="207"/>
      <c r="AI23" s="207"/>
      <c r="AJ23" s="207"/>
      <c r="AK23" s="188"/>
      <c r="AM23" s="207"/>
      <c r="AO23" s="207"/>
      <c r="AP23" s="207"/>
      <c r="AQ23" s="199"/>
      <c r="AS23" s="208"/>
      <c r="AT23" s="206"/>
      <c r="AU23" s="206"/>
      <c r="AV23" s="209"/>
      <c r="AW23" s="206"/>
      <c r="AX23" s="206"/>
      <c r="AY23" s="188"/>
      <c r="AZ23" s="207"/>
      <c r="BA23" s="207"/>
      <c r="BB23" s="207"/>
      <c r="BC23" s="207"/>
      <c r="BD23" s="207"/>
      <c r="BE23" s="188"/>
      <c r="BF23" s="207"/>
      <c r="BG23" s="207"/>
      <c r="BI23" s="207"/>
      <c r="BJ23" s="207"/>
      <c r="BK23" s="199"/>
      <c r="BM23" s="188"/>
      <c r="BN23" s="206"/>
      <c r="BO23" s="206"/>
      <c r="BP23" s="183"/>
      <c r="BQ23" s="206"/>
      <c r="BR23" s="206"/>
      <c r="BS23" s="188"/>
      <c r="BT23" s="207"/>
      <c r="BU23" s="207"/>
      <c r="BV23" s="210"/>
      <c r="BW23" s="207"/>
      <c r="BX23" s="207"/>
      <c r="BY23" s="188"/>
      <c r="BZ23" s="207"/>
      <c r="CA23" s="207"/>
      <c r="CC23" s="207"/>
      <c r="CD23" s="207"/>
      <c r="CE23" s="188"/>
      <c r="CG23" s="188"/>
      <c r="CH23" s="206"/>
      <c r="CI23" s="206"/>
      <c r="CJ23" s="183"/>
      <c r="CK23" s="206"/>
      <c r="CL23" s="206"/>
      <c r="CM23" s="188"/>
      <c r="CN23" s="207"/>
      <c r="CO23" s="207"/>
      <c r="CR23" s="211"/>
      <c r="CS23" s="188"/>
      <c r="CT23" s="207"/>
      <c r="CU23" s="207"/>
      <c r="CW23" s="207"/>
      <c r="CX23" s="207"/>
      <c r="CY23" s="199"/>
      <c r="DA23" s="188"/>
      <c r="DB23" s="206"/>
      <c r="DC23" s="206"/>
      <c r="DD23" s="183"/>
      <c r="DE23" s="206"/>
      <c r="DF23" s="206"/>
      <c r="DG23" s="188"/>
      <c r="DH23" s="207"/>
      <c r="DI23" s="207"/>
      <c r="DL23" s="211"/>
      <c r="DM23" s="188"/>
      <c r="DN23" s="207"/>
      <c r="DO23" s="207"/>
      <c r="DQ23" s="207"/>
      <c r="DR23" s="207"/>
      <c r="DS23" s="199"/>
      <c r="DU23" s="188"/>
      <c r="DV23" s="206"/>
      <c r="DW23" s="206"/>
      <c r="DX23" s="183"/>
      <c r="DY23" s="206"/>
      <c r="DZ23" s="206"/>
      <c r="EA23" s="188"/>
      <c r="EC23" s="212"/>
      <c r="EF23" s="211"/>
      <c r="EG23" s="188"/>
      <c r="EH23" s="207"/>
      <c r="EI23" s="207"/>
      <c r="EK23" s="207"/>
      <c r="EL23" s="207"/>
      <c r="EM23" s="199"/>
      <c r="EO23" s="188"/>
      <c r="EP23" s="206"/>
      <c r="EQ23" s="206"/>
      <c r="ER23" s="183"/>
      <c r="ES23" s="206"/>
      <c r="ET23" s="206"/>
      <c r="EU23" s="188"/>
      <c r="EV23" s="207"/>
      <c r="EW23" s="207"/>
      <c r="EZ23" s="211"/>
      <c r="FA23" s="188"/>
      <c r="FB23" s="207"/>
      <c r="FC23" s="207"/>
      <c r="FE23" s="207"/>
      <c r="FF23" s="207"/>
      <c r="FG23" s="199"/>
      <c r="FI23" s="188"/>
      <c r="FJ23" s="206"/>
      <c r="FK23" s="206"/>
      <c r="FL23" s="183"/>
      <c r="FM23" s="206"/>
      <c r="FN23" s="206"/>
      <c r="FO23" s="188"/>
      <c r="FP23" s="207"/>
      <c r="FQ23" s="207"/>
      <c r="FT23" s="211"/>
      <c r="FU23" s="188"/>
      <c r="FV23" s="207"/>
      <c r="FW23" s="207"/>
      <c r="FY23" s="207"/>
      <c r="FZ23" s="207"/>
      <c r="GA23" s="199"/>
      <c r="GC23" s="183"/>
      <c r="GD23" s="206"/>
      <c r="GE23" s="183"/>
      <c r="GF23" s="183"/>
      <c r="GG23" s="206"/>
      <c r="GH23" s="183"/>
      <c r="GI23" s="213"/>
      <c r="GN23" s="211"/>
      <c r="GU23" s="199"/>
      <c r="GW23" s="183"/>
      <c r="GX23" s="206"/>
      <c r="GY23" s="183"/>
      <c r="GZ23" s="183"/>
      <c r="HA23" s="206"/>
      <c r="HB23" s="183"/>
      <c r="HC23" s="213"/>
      <c r="HH23" s="211"/>
      <c r="HO23" s="199"/>
      <c r="HQ23" s="183"/>
      <c r="HR23" s="206"/>
      <c r="HS23" s="183"/>
      <c r="HT23" s="183"/>
      <c r="HU23" s="206"/>
      <c r="HV23" s="183"/>
      <c r="HW23" s="213"/>
      <c r="IB23" s="211"/>
      <c r="II23" s="199"/>
      <c r="IK23" s="183"/>
      <c r="IL23" s="206"/>
      <c r="IM23" s="183"/>
      <c r="IN23" s="183"/>
      <c r="IO23" s="206"/>
      <c r="IP23" s="183"/>
      <c r="IQ23" s="213"/>
      <c r="IV23" s="211"/>
    </row>
    <row r="24" spans="2:262" s="205" customFormat="1" ht="13.5" customHeight="1">
      <c r="B24" s="183"/>
      <c r="C24" s="199"/>
      <c r="E24" s="188"/>
      <c r="F24" s="206"/>
      <c r="G24" s="207"/>
      <c r="H24" s="183"/>
      <c r="I24" s="206"/>
      <c r="J24" s="207"/>
      <c r="K24" s="207"/>
      <c r="L24" s="207"/>
      <c r="M24" s="207"/>
      <c r="N24" s="207"/>
      <c r="O24" s="207"/>
      <c r="P24" s="207"/>
      <c r="Q24" s="188"/>
      <c r="R24" s="207"/>
      <c r="S24" s="207"/>
      <c r="U24" s="207"/>
      <c r="V24" s="207"/>
      <c r="W24" s="199"/>
      <c r="Y24" s="188"/>
      <c r="Z24" s="206"/>
      <c r="AA24" s="206"/>
      <c r="AB24" s="183"/>
      <c r="AC24" s="206"/>
      <c r="AD24" s="206"/>
      <c r="AE24" s="188"/>
      <c r="AF24" s="207"/>
      <c r="AG24" s="207"/>
      <c r="AH24" s="207"/>
      <c r="AI24" s="207"/>
      <c r="AJ24" s="207"/>
      <c r="AK24" s="188"/>
      <c r="AM24" s="207"/>
      <c r="AO24" s="207"/>
      <c r="AP24" s="207"/>
      <c r="AQ24" s="199"/>
      <c r="AS24" s="208"/>
      <c r="AT24" s="206"/>
      <c r="AU24" s="206"/>
      <c r="AV24" s="209"/>
      <c r="AW24" s="206"/>
      <c r="AX24" s="206"/>
      <c r="AY24" s="188"/>
      <c r="AZ24" s="207"/>
      <c r="BA24" s="207"/>
      <c r="BB24" s="207"/>
      <c r="BC24" s="207"/>
      <c r="BD24" s="207"/>
      <c r="BE24" s="188"/>
      <c r="BF24" s="207"/>
      <c r="BG24" s="207"/>
      <c r="BI24" s="207"/>
      <c r="BJ24" s="207"/>
      <c r="BK24" s="199"/>
      <c r="BM24" s="188"/>
      <c r="BN24" s="206"/>
      <c r="BO24" s="206"/>
      <c r="BP24" s="183"/>
      <c r="BQ24" s="206"/>
      <c r="BR24" s="206"/>
      <c r="BS24" s="188"/>
      <c r="BT24" s="207"/>
      <c r="BU24" s="207"/>
      <c r="BV24" s="210"/>
      <c r="BW24" s="207"/>
      <c r="BX24" s="207"/>
      <c r="BY24" s="188"/>
      <c r="BZ24" s="207"/>
      <c r="CA24" s="207"/>
      <c r="CC24" s="207"/>
      <c r="CD24" s="207"/>
      <c r="CE24" s="188"/>
      <c r="CG24" s="188"/>
      <c r="CH24" s="206"/>
      <c r="CI24" s="206"/>
      <c r="CJ24" s="183"/>
      <c r="CK24" s="206"/>
      <c r="CL24" s="206"/>
      <c r="CM24" s="188"/>
      <c r="CN24" s="207"/>
      <c r="CO24" s="207"/>
      <c r="CR24" s="211"/>
      <c r="CS24" s="188"/>
      <c r="CT24" s="207"/>
      <c r="CU24" s="207"/>
      <c r="CW24" s="207"/>
      <c r="CX24" s="207"/>
      <c r="CY24" s="199"/>
      <c r="DA24" s="188"/>
      <c r="DB24" s="206"/>
      <c r="DC24" s="206"/>
      <c r="DD24" s="183"/>
      <c r="DE24" s="206"/>
      <c r="DF24" s="206"/>
      <c r="DG24" s="188"/>
      <c r="DH24" s="207"/>
      <c r="DI24" s="207"/>
      <c r="DL24" s="211"/>
      <c r="DM24" s="188"/>
      <c r="DN24" s="207"/>
      <c r="DO24" s="207"/>
      <c r="DQ24" s="207"/>
      <c r="DR24" s="207"/>
      <c r="DS24" s="199"/>
      <c r="DU24" s="188"/>
      <c r="DV24" s="206"/>
      <c r="DW24" s="206"/>
      <c r="DX24" s="183"/>
      <c r="DY24" s="206"/>
      <c r="DZ24" s="206"/>
      <c r="EA24" s="188"/>
      <c r="EC24" s="212"/>
      <c r="EF24" s="211"/>
      <c r="EG24" s="188"/>
      <c r="EH24" s="207"/>
      <c r="EI24" s="207"/>
      <c r="EK24" s="207"/>
      <c r="EL24" s="207"/>
      <c r="EM24" s="199"/>
      <c r="EO24" s="188"/>
      <c r="EP24" s="206"/>
      <c r="EQ24" s="206"/>
      <c r="ER24" s="183"/>
      <c r="ES24" s="206"/>
      <c r="ET24" s="206"/>
      <c r="EU24" s="188"/>
      <c r="EV24" s="207"/>
      <c r="EW24" s="207"/>
      <c r="EZ24" s="211"/>
      <c r="FA24" s="188"/>
      <c r="FB24" s="207"/>
      <c r="FC24" s="207"/>
      <c r="FE24" s="207"/>
      <c r="FF24" s="207"/>
      <c r="FG24" s="199"/>
      <c r="FI24" s="188"/>
      <c r="FJ24" s="206"/>
      <c r="FK24" s="206"/>
      <c r="FL24" s="183"/>
      <c r="FM24" s="206"/>
      <c r="FN24" s="206"/>
      <c r="FO24" s="188"/>
      <c r="FP24" s="207"/>
      <c r="FQ24" s="207"/>
      <c r="FT24" s="211"/>
      <c r="FU24" s="188"/>
      <c r="FV24" s="207"/>
      <c r="FW24" s="207"/>
      <c r="FY24" s="207"/>
      <c r="FZ24" s="207"/>
      <c r="GA24" s="199"/>
      <c r="GC24" s="183"/>
      <c r="GD24" s="206"/>
      <c r="GE24" s="183"/>
      <c r="GF24" s="183"/>
      <c r="GG24" s="206"/>
      <c r="GH24" s="183"/>
      <c r="GI24" s="213"/>
      <c r="GN24" s="211"/>
      <c r="GU24" s="199"/>
      <c r="GW24" s="183"/>
      <c r="GX24" s="206"/>
      <c r="GY24" s="183"/>
      <c r="GZ24" s="183"/>
      <c r="HA24" s="206"/>
      <c r="HB24" s="183"/>
      <c r="HC24" s="213"/>
      <c r="HH24" s="211"/>
      <c r="HO24" s="199"/>
      <c r="HQ24" s="183"/>
      <c r="HR24" s="206"/>
      <c r="HS24" s="183"/>
      <c r="HT24" s="183"/>
      <c r="HU24" s="206"/>
      <c r="HV24" s="183"/>
      <c r="HW24" s="213"/>
      <c r="IB24" s="211"/>
      <c r="II24" s="199"/>
      <c r="IK24" s="183"/>
      <c r="IL24" s="206"/>
      <c r="IM24" s="183"/>
      <c r="IN24" s="183"/>
      <c r="IO24" s="206"/>
      <c r="IP24" s="183"/>
      <c r="IQ24" s="213"/>
      <c r="IV24" s="211"/>
    </row>
    <row r="25" spans="2:262" s="205" customFormat="1" ht="13.5" customHeight="1">
      <c r="B25" s="183"/>
      <c r="C25" s="199"/>
      <c r="E25" s="188"/>
      <c r="F25" s="206"/>
      <c r="G25" s="207"/>
      <c r="H25" s="183"/>
      <c r="I25" s="206"/>
      <c r="J25" s="207"/>
      <c r="K25" s="207"/>
      <c r="L25" s="207"/>
      <c r="M25" s="207"/>
      <c r="N25" s="207"/>
      <c r="O25" s="207"/>
      <c r="P25" s="207"/>
      <c r="Q25" s="188"/>
      <c r="R25" s="207"/>
      <c r="S25" s="207"/>
      <c r="U25" s="207"/>
      <c r="V25" s="207"/>
      <c r="W25" s="199"/>
      <c r="Y25" s="188"/>
      <c r="Z25" s="220"/>
      <c r="AA25" s="206"/>
      <c r="AB25" s="183"/>
      <c r="AC25" s="220"/>
      <c r="AD25" s="206"/>
      <c r="AE25" s="188"/>
      <c r="AF25" s="207"/>
      <c r="AG25" s="207"/>
      <c r="AH25" s="207"/>
      <c r="AI25" s="207"/>
      <c r="AJ25" s="207"/>
      <c r="AK25" s="188"/>
      <c r="AM25" s="207"/>
      <c r="AO25" s="207"/>
      <c r="AP25" s="207"/>
      <c r="AQ25" s="199"/>
      <c r="AS25" s="208"/>
      <c r="AT25" s="206"/>
      <c r="AU25" s="206"/>
      <c r="AV25" s="209"/>
      <c r="AW25" s="206"/>
      <c r="AX25" s="206"/>
      <c r="AY25" s="188"/>
      <c r="AZ25" s="207"/>
      <c r="BA25" s="207"/>
      <c r="BB25" s="207"/>
      <c r="BC25" s="207"/>
      <c r="BD25" s="207"/>
      <c r="BE25" s="188"/>
      <c r="BF25" s="207"/>
      <c r="BG25" s="207"/>
      <c r="BI25" s="207"/>
      <c r="BJ25" s="207"/>
      <c r="BK25" s="199"/>
      <c r="BM25" s="188"/>
      <c r="BN25" s="206"/>
      <c r="BO25" s="206"/>
      <c r="BP25" s="183"/>
      <c r="BQ25" s="206"/>
      <c r="BR25" s="206"/>
      <c r="BS25" s="188"/>
      <c r="BT25" s="207"/>
      <c r="BU25" s="207"/>
      <c r="BV25" s="210"/>
      <c r="BW25" s="207"/>
      <c r="BX25" s="207"/>
      <c r="BY25" s="188"/>
      <c r="BZ25" s="207"/>
      <c r="CA25" s="207"/>
      <c r="CC25" s="207"/>
      <c r="CD25" s="207"/>
      <c r="CE25" s="188"/>
      <c r="CG25" s="188"/>
      <c r="CH25" s="206"/>
      <c r="CI25" s="206"/>
      <c r="CJ25" s="183"/>
      <c r="CK25" s="206"/>
      <c r="CL25" s="206"/>
      <c r="CM25" s="188"/>
      <c r="CN25" s="207"/>
      <c r="CO25" s="207"/>
      <c r="CR25" s="211"/>
      <c r="CS25" s="188"/>
      <c r="CT25" s="207"/>
      <c r="CU25" s="207"/>
      <c r="CW25" s="207"/>
      <c r="CX25" s="207"/>
      <c r="CY25" s="199"/>
      <c r="DA25" s="188"/>
      <c r="DB25" s="206"/>
      <c r="DC25" s="206"/>
      <c r="DD25" s="183"/>
      <c r="DE25" s="206"/>
      <c r="DF25" s="206"/>
      <c r="DG25" s="188"/>
      <c r="DH25" s="207"/>
      <c r="DI25" s="207"/>
      <c r="DL25" s="211"/>
      <c r="DM25" s="188"/>
      <c r="DN25" s="207"/>
      <c r="DO25" s="207"/>
      <c r="DQ25" s="207"/>
      <c r="DR25" s="207"/>
      <c r="DS25" s="199"/>
      <c r="DU25" s="188"/>
      <c r="DV25" s="206"/>
      <c r="DW25" s="206"/>
      <c r="DX25" s="183"/>
      <c r="DY25" s="206"/>
      <c r="DZ25" s="206"/>
      <c r="EA25" s="188"/>
      <c r="EC25" s="212"/>
      <c r="EF25" s="211"/>
      <c r="EG25" s="188"/>
      <c r="EH25" s="207"/>
      <c r="EI25" s="207"/>
      <c r="EK25" s="207"/>
      <c r="EL25" s="207"/>
      <c r="EM25" s="199"/>
      <c r="EO25" s="188"/>
      <c r="EP25" s="206"/>
      <c r="EQ25" s="206"/>
      <c r="ER25" s="183"/>
      <c r="ES25" s="206"/>
      <c r="ET25" s="206"/>
      <c r="EU25" s="188"/>
      <c r="EV25" s="207"/>
      <c r="EW25" s="207"/>
      <c r="EZ25" s="211"/>
      <c r="FA25" s="188"/>
      <c r="FB25" s="207"/>
      <c r="FC25" s="207"/>
      <c r="FE25" s="207"/>
      <c r="FF25" s="207"/>
      <c r="FG25" s="199"/>
      <c r="FI25" s="188"/>
      <c r="FJ25" s="206"/>
      <c r="FK25" s="206"/>
      <c r="FL25" s="183"/>
      <c r="FM25" s="206"/>
      <c r="FN25" s="206"/>
      <c r="FO25" s="188"/>
      <c r="FP25" s="207"/>
      <c r="FQ25" s="207"/>
      <c r="FT25" s="211"/>
      <c r="FU25" s="188"/>
      <c r="FV25" s="207"/>
      <c r="FW25" s="207"/>
      <c r="FY25" s="207"/>
      <c r="FZ25" s="207"/>
      <c r="GA25" s="199"/>
      <c r="GC25" s="183"/>
      <c r="GD25" s="206"/>
      <c r="GE25" s="183"/>
      <c r="GF25" s="183"/>
      <c r="GG25" s="206"/>
      <c r="GH25" s="183"/>
      <c r="GI25" s="213"/>
      <c r="GN25" s="211"/>
      <c r="GU25" s="199"/>
      <c r="GW25" s="183"/>
      <c r="GX25" s="206"/>
      <c r="GY25" s="183"/>
      <c r="GZ25" s="183"/>
      <c r="HA25" s="206"/>
      <c r="HB25" s="183"/>
      <c r="HC25" s="213"/>
      <c r="HH25" s="211"/>
      <c r="HO25" s="199"/>
      <c r="HQ25" s="183"/>
      <c r="HR25" s="206"/>
      <c r="HS25" s="183"/>
      <c r="HT25" s="183"/>
      <c r="HU25" s="206"/>
      <c r="HV25" s="183"/>
      <c r="HW25" s="213"/>
      <c r="IB25" s="211"/>
      <c r="II25" s="199"/>
      <c r="IK25" s="183"/>
      <c r="IL25" s="206"/>
      <c r="IM25" s="183"/>
      <c r="IN25" s="183"/>
      <c r="IO25" s="206"/>
      <c r="IP25" s="183"/>
      <c r="IQ25" s="213"/>
      <c r="IV25" s="211"/>
    </row>
    <row r="26" spans="2:262" s="205" customFormat="1" ht="13.5" customHeight="1">
      <c r="B26" s="183"/>
      <c r="C26" s="199"/>
      <c r="E26" s="188"/>
      <c r="F26" s="206"/>
      <c r="G26" s="207"/>
      <c r="H26" s="183"/>
      <c r="I26" s="206"/>
      <c r="J26" s="207"/>
      <c r="K26" s="207"/>
      <c r="L26" s="207"/>
      <c r="M26" s="207"/>
      <c r="N26" s="207"/>
      <c r="O26" s="207"/>
      <c r="P26" s="207"/>
      <c r="Q26" s="188"/>
      <c r="R26" s="207"/>
      <c r="S26" s="207"/>
      <c r="U26" s="207"/>
      <c r="V26" s="207"/>
      <c r="W26" s="199"/>
      <c r="Y26" s="188"/>
      <c r="Z26" s="220"/>
      <c r="AA26" s="206"/>
      <c r="AB26" s="183"/>
      <c r="AC26" s="220"/>
      <c r="AD26" s="206"/>
      <c r="AE26" s="188"/>
      <c r="AF26" s="207"/>
      <c r="AG26" s="207"/>
      <c r="AH26" s="207"/>
      <c r="AI26" s="207"/>
      <c r="AJ26" s="207"/>
      <c r="AK26" s="188"/>
      <c r="AM26" s="207"/>
      <c r="AO26" s="207"/>
      <c r="AP26" s="207"/>
      <c r="AQ26" s="199"/>
      <c r="AS26" s="208"/>
      <c r="AT26" s="206"/>
      <c r="AU26" s="206"/>
      <c r="AV26" s="209"/>
      <c r="AW26" s="206"/>
      <c r="AX26" s="206"/>
      <c r="AY26" s="188"/>
      <c r="AZ26" s="207"/>
      <c r="BA26" s="207"/>
      <c r="BB26" s="207"/>
      <c r="BC26" s="207"/>
      <c r="BD26" s="207"/>
      <c r="BE26" s="188"/>
      <c r="BF26" s="207"/>
      <c r="BG26" s="207"/>
      <c r="BI26" s="207"/>
      <c r="BJ26" s="207"/>
      <c r="BK26" s="199"/>
      <c r="BM26" s="188"/>
      <c r="BN26" s="206" t="s">
        <v>292</v>
      </c>
      <c r="BO26" s="206" t="s">
        <v>292</v>
      </c>
      <c r="BP26" s="183" t="s">
        <v>292</v>
      </c>
      <c r="BQ26" s="206" t="s">
        <v>292</v>
      </c>
      <c r="BR26" s="206" t="s">
        <v>292</v>
      </c>
      <c r="BS26" s="188"/>
      <c r="BT26" s="207" t="s">
        <v>292</v>
      </c>
      <c r="BU26" s="207" t="s">
        <v>292</v>
      </c>
      <c r="BV26" s="207" t="s">
        <v>292</v>
      </c>
      <c r="BW26" s="207" t="s">
        <v>292</v>
      </c>
      <c r="BX26" s="207" t="s">
        <v>292</v>
      </c>
      <c r="BY26" s="188"/>
      <c r="BZ26" s="207" t="s">
        <v>292</v>
      </c>
      <c r="CA26" s="207"/>
      <c r="CC26" s="207"/>
      <c r="CD26" s="207"/>
      <c r="CE26" s="188"/>
      <c r="CG26" s="188"/>
      <c r="CH26" s="206"/>
      <c r="CI26" s="206"/>
      <c r="CJ26" s="183"/>
      <c r="CK26" s="206"/>
      <c r="CL26" s="206"/>
      <c r="CM26" s="188"/>
      <c r="CN26" s="207"/>
      <c r="CO26" s="207"/>
      <c r="CR26" s="211"/>
      <c r="CS26" s="188"/>
      <c r="CT26" s="207"/>
      <c r="CU26" s="207"/>
      <c r="CW26" s="207"/>
      <c r="CX26" s="207"/>
      <c r="CY26" s="199"/>
      <c r="DA26" s="188"/>
      <c r="DB26" s="206"/>
      <c r="DC26" s="206"/>
      <c r="DD26" s="183"/>
      <c r="DE26" s="206"/>
      <c r="DF26" s="206"/>
      <c r="DG26" s="188"/>
      <c r="DH26" s="207"/>
      <c r="DI26" s="207"/>
      <c r="DL26" s="211"/>
      <c r="DM26" s="188"/>
      <c r="DN26" s="207"/>
      <c r="DO26" s="207"/>
      <c r="DQ26" s="207"/>
      <c r="DR26" s="207"/>
      <c r="DS26" s="199"/>
      <c r="DU26" s="188"/>
      <c r="DV26" s="206"/>
      <c r="DW26" s="206"/>
      <c r="DX26" s="183"/>
      <c r="DY26" s="206"/>
      <c r="DZ26" s="206"/>
      <c r="EA26" s="188"/>
      <c r="EC26" s="212"/>
      <c r="EF26" s="211"/>
      <c r="EG26" s="188"/>
      <c r="EH26" s="207"/>
      <c r="EI26" s="207"/>
      <c r="EK26" s="207"/>
      <c r="EL26" s="207"/>
      <c r="EM26" s="199"/>
      <c r="EO26" s="188"/>
      <c r="EP26" s="206"/>
      <c r="EQ26" s="206"/>
      <c r="ER26" s="183"/>
      <c r="ES26" s="206"/>
      <c r="ET26" s="206"/>
      <c r="EU26" s="188"/>
      <c r="EV26" s="207"/>
      <c r="EW26" s="207"/>
      <c r="EZ26" s="211"/>
      <c r="FA26" s="188"/>
      <c r="FB26" s="207"/>
      <c r="FC26" s="207"/>
      <c r="FE26" s="207"/>
      <c r="FF26" s="207"/>
      <c r="FG26" s="199"/>
      <c r="FI26" s="188"/>
      <c r="FJ26" s="206"/>
      <c r="FK26" s="206"/>
      <c r="FL26" s="183"/>
      <c r="FM26" s="206"/>
      <c r="FN26" s="206"/>
      <c r="FO26" s="188"/>
      <c r="FP26" s="207"/>
      <c r="FQ26" s="207"/>
      <c r="FT26" s="211"/>
      <c r="FU26" s="188"/>
      <c r="FV26" s="207"/>
      <c r="FW26" s="207"/>
      <c r="FY26" s="207"/>
      <c r="FZ26" s="207"/>
      <c r="GA26" s="184"/>
      <c r="GB26" s="216"/>
      <c r="GC26" s="216"/>
      <c r="GD26" s="217"/>
      <c r="GE26" s="188"/>
      <c r="GF26" s="188"/>
      <c r="GG26" s="206"/>
      <c r="GH26" s="188"/>
      <c r="GI26" s="185"/>
      <c r="GJ26" s="183"/>
      <c r="GK26" s="183"/>
      <c r="GL26" s="183"/>
      <c r="GM26" s="183"/>
      <c r="GN26" s="186"/>
      <c r="GO26" s="183"/>
      <c r="GP26" s="183"/>
      <c r="GQ26" s="183"/>
      <c r="GR26" s="183"/>
      <c r="GS26" s="183"/>
      <c r="GT26" s="183"/>
      <c r="GU26" s="184"/>
      <c r="GV26" s="216"/>
      <c r="GW26" s="216"/>
      <c r="GX26" s="217"/>
      <c r="GY26" s="188"/>
      <c r="GZ26" s="188"/>
      <c r="HA26" s="206"/>
      <c r="HB26" s="188"/>
      <c r="HC26" s="185"/>
      <c r="HD26" s="183"/>
      <c r="HE26" s="183"/>
      <c r="HF26" s="183"/>
      <c r="HG26" s="183"/>
      <c r="HH26" s="186"/>
      <c r="HI26" s="183"/>
      <c r="HJ26" s="183"/>
      <c r="HK26" s="183"/>
      <c r="HL26" s="183"/>
      <c r="HM26" s="183"/>
      <c r="HN26" s="183"/>
      <c r="HO26" s="184"/>
      <c r="HP26" s="216"/>
      <c r="HQ26" s="216"/>
      <c r="HR26" s="217"/>
      <c r="HS26" s="188"/>
      <c r="HT26" s="188"/>
      <c r="HU26" s="206"/>
      <c r="HV26" s="188"/>
      <c r="HW26" s="185"/>
      <c r="HX26" s="183"/>
      <c r="HY26" s="183"/>
      <c r="HZ26" s="183"/>
      <c r="IA26" s="183"/>
      <c r="IB26" s="186"/>
      <c r="IC26" s="183"/>
      <c r="ID26" s="183"/>
      <c r="IE26" s="183"/>
      <c r="IF26" s="183"/>
      <c r="IG26" s="183"/>
      <c r="IH26" s="183"/>
      <c r="II26" s="184"/>
      <c r="IJ26" s="216"/>
      <c r="IK26" s="216"/>
      <c r="IL26" s="217"/>
      <c r="IM26" s="188"/>
      <c r="IN26" s="188"/>
      <c r="IO26" s="206"/>
      <c r="IP26" s="188"/>
      <c r="IQ26" s="185"/>
      <c r="IR26" s="183"/>
      <c r="IS26" s="183"/>
      <c r="IT26" s="183"/>
      <c r="IU26" s="183"/>
      <c r="IV26" s="186"/>
      <c r="IW26" s="183"/>
      <c r="IX26" s="183"/>
      <c r="IY26" s="183"/>
      <c r="IZ26" s="183"/>
      <c r="JA26" s="183"/>
      <c r="JB26" s="183"/>
    </row>
    <row r="27" spans="2:262" s="205" customFormat="1" ht="13.5" customHeight="1">
      <c r="B27" s="183"/>
      <c r="C27" s="199"/>
      <c r="E27" s="188"/>
      <c r="F27" s="206"/>
      <c r="G27" s="207"/>
      <c r="H27" s="183"/>
      <c r="I27" s="206"/>
      <c r="J27" s="207"/>
      <c r="K27" s="207"/>
      <c r="L27" s="207"/>
      <c r="M27" s="207"/>
      <c r="N27" s="207"/>
      <c r="O27" s="207"/>
      <c r="P27" s="207"/>
      <c r="Q27" s="188"/>
      <c r="R27" s="207"/>
      <c r="S27" s="207"/>
      <c r="U27" s="207"/>
      <c r="V27" s="207"/>
      <c r="W27" s="199"/>
      <c r="Y27" s="188"/>
      <c r="Z27" s="206"/>
      <c r="AA27" s="206"/>
      <c r="AB27" s="183"/>
      <c r="AC27" s="206"/>
      <c r="AD27" s="206"/>
      <c r="AE27" s="188"/>
      <c r="AF27" s="207"/>
      <c r="AG27" s="207"/>
      <c r="AH27" s="207"/>
      <c r="AI27" s="207"/>
      <c r="AJ27" s="207"/>
      <c r="AK27" s="188"/>
      <c r="AM27" s="207"/>
      <c r="AO27" s="207"/>
      <c r="AP27" s="207"/>
      <c r="AQ27" s="199"/>
      <c r="AS27" s="208"/>
      <c r="AT27" s="206"/>
      <c r="AU27" s="206"/>
      <c r="AV27" s="209"/>
      <c r="AW27" s="206"/>
      <c r="AX27" s="206"/>
      <c r="AY27" s="188"/>
      <c r="AZ27" s="207"/>
      <c r="BA27" s="207"/>
      <c r="BB27" s="207"/>
      <c r="BC27" s="207"/>
      <c r="BD27" s="207"/>
      <c r="BE27" s="188"/>
      <c r="BF27" s="207"/>
      <c r="BG27" s="207"/>
      <c r="BI27" s="207"/>
      <c r="BJ27" s="207"/>
      <c r="BK27" s="199"/>
      <c r="BM27" s="188"/>
      <c r="BN27" s="206" t="s">
        <v>292</v>
      </c>
      <c r="BO27" s="206" t="s">
        <v>292</v>
      </c>
      <c r="BP27" s="183" t="s">
        <v>292</v>
      </c>
      <c r="BQ27" s="206" t="s">
        <v>292</v>
      </c>
      <c r="BR27" s="206" t="s">
        <v>292</v>
      </c>
      <c r="BS27" s="188"/>
      <c r="BT27" s="207" t="s">
        <v>292</v>
      </c>
      <c r="BU27" s="207" t="s">
        <v>292</v>
      </c>
      <c r="BV27" s="207" t="s">
        <v>292</v>
      </c>
      <c r="BW27" s="207" t="s">
        <v>292</v>
      </c>
      <c r="BX27" s="207" t="s">
        <v>292</v>
      </c>
      <c r="BY27" s="188"/>
      <c r="BZ27" s="207" t="s">
        <v>292</v>
      </c>
      <c r="CA27" s="207"/>
      <c r="CC27" s="207"/>
      <c r="CD27" s="207"/>
      <c r="CE27" s="188"/>
      <c r="CG27" s="188"/>
      <c r="CH27" s="206"/>
      <c r="CI27" s="206"/>
      <c r="CJ27" s="183"/>
      <c r="CK27" s="206"/>
      <c r="CL27" s="206"/>
      <c r="CM27" s="188"/>
      <c r="CN27" s="207"/>
      <c r="CO27" s="207"/>
      <c r="CR27" s="211"/>
      <c r="CS27" s="188"/>
      <c r="CT27" s="207"/>
      <c r="CU27" s="207"/>
      <c r="CW27" s="207"/>
      <c r="CX27" s="207"/>
      <c r="CY27" s="199"/>
      <c r="DA27" s="188"/>
      <c r="DB27" s="206"/>
      <c r="DC27" s="206"/>
      <c r="DD27" s="183"/>
      <c r="DE27" s="206"/>
      <c r="DF27" s="206"/>
      <c r="DG27" s="188"/>
      <c r="DH27" s="207"/>
      <c r="DI27" s="207"/>
      <c r="DL27" s="211"/>
      <c r="DM27" s="188"/>
      <c r="DN27" s="207"/>
      <c r="DO27" s="207"/>
      <c r="DQ27" s="207"/>
      <c r="DR27" s="207"/>
      <c r="DS27" s="199"/>
      <c r="DU27" s="188"/>
      <c r="DV27" s="206"/>
      <c r="DW27" s="206"/>
      <c r="DX27" s="183"/>
      <c r="DY27" s="206"/>
      <c r="DZ27" s="206"/>
      <c r="EA27" s="188"/>
      <c r="EC27" s="212"/>
      <c r="EF27" s="211"/>
      <c r="EG27" s="188"/>
      <c r="EH27" s="207"/>
      <c r="EI27" s="207"/>
      <c r="EK27" s="207"/>
      <c r="EL27" s="207"/>
      <c r="EM27" s="199"/>
      <c r="EO27" s="188"/>
      <c r="EP27" s="206"/>
      <c r="EQ27" s="206"/>
      <c r="ER27" s="183"/>
      <c r="ES27" s="206"/>
      <c r="ET27" s="206"/>
      <c r="EU27" s="188"/>
      <c r="EV27" s="207"/>
      <c r="EW27" s="207"/>
      <c r="EZ27" s="211"/>
      <c r="FA27" s="188"/>
      <c r="FB27" s="207"/>
      <c r="FC27" s="207"/>
      <c r="FE27" s="207"/>
      <c r="FF27" s="207"/>
      <c r="FG27" s="199"/>
      <c r="FI27" s="188"/>
      <c r="FJ27" s="206"/>
      <c r="FK27" s="206"/>
      <c r="FL27" s="183"/>
      <c r="FM27" s="206"/>
      <c r="FN27" s="206"/>
      <c r="FO27" s="188"/>
      <c r="FP27" s="207"/>
      <c r="FQ27" s="207"/>
      <c r="FT27" s="211"/>
      <c r="FU27" s="188"/>
      <c r="FV27" s="207"/>
      <c r="FW27" s="207"/>
      <c r="FY27" s="207"/>
      <c r="FZ27" s="207"/>
      <c r="GA27" s="184"/>
      <c r="GB27" s="216"/>
      <c r="GC27" s="216"/>
      <c r="GD27" s="217"/>
      <c r="GE27" s="188"/>
      <c r="GF27" s="188"/>
      <c r="GG27" s="206"/>
      <c r="GH27" s="188"/>
      <c r="GI27" s="185"/>
      <c r="GJ27" s="183"/>
      <c r="GK27" s="183"/>
      <c r="GL27" s="183"/>
      <c r="GM27" s="183"/>
      <c r="GN27" s="186"/>
      <c r="GO27" s="183"/>
      <c r="GP27" s="183"/>
      <c r="GQ27" s="183"/>
      <c r="GR27" s="183"/>
      <c r="GS27" s="183"/>
      <c r="GT27" s="183"/>
      <c r="GU27" s="184"/>
      <c r="GV27" s="216"/>
      <c r="GW27" s="216"/>
      <c r="GX27" s="217"/>
      <c r="GY27" s="188"/>
      <c r="GZ27" s="188"/>
      <c r="HA27" s="206"/>
      <c r="HB27" s="188"/>
      <c r="HC27" s="185"/>
      <c r="HD27" s="183"/>
      <c r="HE27" s="183"/>
      <c r="HF27" s="183"/>
      <c r="HG27" s="183"/>
      <c r="HH27" s="186"/>
      <c r="HI27" s="183"/>
      <c r="HJ27" s="183"/>
      <c r="HK27" s="183"/>
      <c r="HL27" s="183"/>
      <c r="HM27" s="183"/>
      <c r="HN27" s="183"/>
      <c r="HO27" s="184"/>
      <c r="HP27" s="216"/>
      <c r="HQ27" s="216"/>
      <c r="HR27" s="217"/>
      <c r="HS27" s="188"/>
      <c r="HT27" s="188"/>
      <c r="HU27" s="206"/>
      <c r="HV27" s="188"/>
      <c r="HW27" s="185"/>
      <c r="HX27" s="183"/>
      <c r="HY27" s="183"/>
      <c r="HZ27" s="183"/>
      <c r="IA27" s="183"/>
      <c r="IB27" s="186"/>
      <c r="IC27" s="183"/>
      <c r="ID27" s="183"/>
      <c r="IE27" s="183"/>
      <c r="IF27" s="183"/>
      <c r="IG27" s="183"/>
      <c r="IH27" s="183"/>
      <c r="II27" s="184"/>
      <c r="IJ27" s="216"/>
      <c r="IK27" s="216"/>
      <c r="IL27" s="217"/>
      <c r="IM27" s="188"/>
      <c r="IN27" s="188"/>
      <c r="IO27" s="206"/>
      <c r="IP27" s="188"/>
      <c r="IQ27" s="185"/>
      <c r="IR27" s="183"/>
      <c r="IS27" s="183"/>
      <c r="IT27" s="183"/>
      <c r="IU27" s="183"/>
      <c r="IV27" s="186"/>
      <c r="IW27" s="183"/>
      <c r="IX27" s="183"/>
      <c r="IY27" s="183"/>
      <c r="IZ27" s="183"/>
      <c r="JA27" s="183"/>
      <c r="JB27" s="183"/>
    </row>
    <row r="28" spans="2:262" s="205" customFormat="1" ht="13.5" customHeight="1">
      <c r="B28" s="183"/>
      <c r="C28" s="199"/>
      <c r="E28" s="188"/>
      <c r="F28" s="206"/>
      <c r="G28" s="207"/>
      <c r="H28" s="183"/>
      <c r="I28" s="206"/>
      <c r="J28" s="207"/>
      <c r="K28" s="207"/>
      <c r="L28" s="207"/>
      <c r="M28" s="207"/>
      <c r="N28" s="207"/>
      <c r="O28" s="207"/>
      <c r="P28" s="207"/>
      <c r="Q28" s="188"/>
      <c r="R28" s="207"/>
      <c r="S28" s="207"/>
      <c r="U28" s="207"/>
      <c r="V28" s="207"/>
      <c r="W28" s="199"/>
      <c r="Y28" s="188"/>
      <c r="Z28" s="206"/>
      <c r="AA28" s="206"/>
      <c r="AB28" s="183"/>
      <c r="AC28" s="206"/>
      <c r="AD28" s="206"/>
      <c r="AE28" s="188"/>
      <c r="AF28" s="207"/>
      <c r="AG28" s="207"/>
      <c r="AH28" s="207"/>
      <c r="AI28" s="207"/>
      <c r="AJ28" s="207"/>
      <c r="AK28" s="188"/>
      <c r="AM28" s="207"/>
      <c r="AO28" s="207"/>
      <c r="AP28" s="207"/>
      <c r="AQ28" s="199"/>
      <c r="AS28" s="208"/>
      <c r="AT28" s="206"/>
      <c r="AU28" s="206"/>
      <c r="AV28" s="209"/>
      <c r="AW28" s="206"/>
      <c r="AX28" s="206"/>
      <c r="AY28" s="188"/>
      <c r="AZ28" s="207"/>
      <c r="BA28" s="207"/>
      <c r="BB28" s="207"/>
      <c r="BC28" s="207"/>
      <c r="BD28" s="207"/>
      <c r="BE28" s="188"/>
      <c r="BF28" s="207"/>
      <c r="BG28" s="207"/>
      <c r="BI28" s="207"/>
      <c r="BJ28" s="207"/>
      <c r="BK28" s="199"/>
      <c r="BM28" s="188"/>
      <c r="BN28" s="206" t="s">
        <v>292</v>
      </c>
      <c r="BO28" s="206" t="s">
        <v>292</v>
      </c>
      <c r="BP28" s="183" t="s">
        <v>292</v>
      </c>
      <c r="BQ28" s="206" t="s">
        <v>292</v>
      </c>
      <c r="BR28" s="206" t="s">
        <v>292</v>
      </c>
      <c r="BS28" s="188"/>
      <c r="BT28" s="207" t="s">
        <v>292</v>
      </c>
      <c r="BU28" s="207" t="s">
        <v>292</v>
      </c>
      <c r="BV28" s="207" t="s">
        <v>292</v>
      </c>
      <c r="BW28" s="207" t="s">
        <v>292</v>
      </c>
      <c r="BX28" s="207" t="s">
        <v>292</v>
      </c>
      <c r="BY28" s="188"/>
      <c r="BZ28" s="207"/>
      <c r="CA28" s="207"/>
      <c r="CC28" s="207"/>
      <c r="CD28" s="207"/>
      <c r="CE28" s="188"/>
      <c r="CG28" s="188"/>
      <c r="CH28" s="206"/>
      <c r="CI28" s="206"/>
      <c r="CJ28" s="183"/>
      <c r="CK28" s="206"/>
      <c r="CL28" s="206"/>
      <c r="CM28" s="188"/>
      <c r="CN28" s="207"/>
      <c r="CO28" s="207"/>
      <c r="CR28" s="211"/>
      <c r="CS28" s="188"/>
      <c r="CT28" s="207"/>
      <c r="CU28" s="207"/>
      <c r="CW28" s="207"/>
      <c r="CX28" s="207"/>
      <c r="CY28" s="199"/>
      <c r="DA28" s="188"/>
      <c r="DB28" s="206"/>
      <c r="DC28" s="206"/>
      <c r="DD28" s="183"/>
      <c r="DE28" s="206"/>
      <c r="DF28" s="206"/>
      <c r="DG28" s="188"/>
      <c r="DH28" s="207"/>
      <c r="DI28" s="207"/>
      <c r="DL28" s="211"/>
      <c r="DM28" s="188"/>
      <c r="DN28" s="207"/>
      <c r="DO28" s="207"/>
      <c r="DQ28" s="207"/>
      <c r="DR28" s="207"/>
      <c r="DS28" s="199"/>
      <c r="DU28" s="188"/>
      <c r="DV28" s="206"/>
      <c r="DW28" s="206"/>
      <c r="DX28" s="183"/>
      <c r="DY28" s="206"/>
      <c r="DZ28" s="206"/>
      <c r="EA28" s="188"/>
      <c r="EC28" s="212"/>
      <c r="EF28" s="211"/>
      <c r="EG28" s="188"/>
      <c r="EH28" s="207"/>
      <c r="EI28" s="207"/>
      <c r="EK28" s="207"/>
      <c r="EL28" s="207"/>
      <c r="EM28" s="199"/>
      <c r="EO28" s="188"/>
      <c r="EP28" s="206"/>
      <c r="EQ28" s="206"/>
      <c r="ER28" s="183"/>
      <c r="ES28" s="206"/>
      <c r="ET28" s="206"/>
      <c r="EU28" s="188"/>
      <c r="EV28" s="207"/>
      <c r="EW28" s="207"/>
      <c r="EZ28" s="211"/>
      <c r="FA28" s="188"/>
      <c r="FB28" s="207"/>
      <c r="FC28" s="207"/>
      <c r="FE28" s="207"/>
      <c r="FF28" s="207"/>
      <c r="FG28" s="199"/>
      <c r="FI28" s="188"/>
      <c r="FJ28" s="206"/>
      <c r="FK28" s="206"/>
      <c r="FL28" s="183"/>
      <c r="FM28" s="206"/>
      <c r="FN28" s="206"/>
      <c r="FO28" s="188"/>
      <c r="FP28" s="207"/>
      <c r="FQ28" s="207"/>
      <c r="FT28" s="211"/>
      <c r="FU28" s="188"/>
      <c r="FV28" s="207"/>
      <c r="FW28" s="207"/>
      <c r="FY28" s="207"/>
      <c r="FZ28" s="207"/>
      <c r="GA28" s="184"/>
      <c r="GB28" s="216"/>
      <c r="GC28" s="216"/>
      <c r="GD28" s="217"/>
      <c r="GE28" s="188"/>
      <c r="GF28" s="188"/>
      <c r="GG28" s="206"/>
      <c r="GH28" s="188"/>
      <c r="GI28" s="185"/>
      <c r="GJ28" s="183"/>
      <c r="GK28" s="183"/>
      <c r="GL28" s="183"/>
      <c r="GM28" s="183"/>
      <c r="GN28" s="186"/>
      <c r="GO28" s="183"/>
      <c r="GP28" s="183"/>
      <c r="GQ28" s="183"/>
      <c r="GR28" s="183"/>
      <c r="GS28" s="183"/>
      <c r="GT28" s="183"/>
      <c r="GU28" s="184"/>
      <c r="GV28" s="216"/>
      <c r="GW28" s="216"/>
      <c r="GX28" s="217"/>
      <c r="GY28" s="188"/>
      <c r="GZ28" s="188"/>
      <c r="HA28" s="206"/>
      <c r="HB28" s="188"/>
      <c r="HC28" s="185"/>
      <c r="HD28" s="183"/>
      <c r="HE28" s="183"/>
      <c r="HF28" s="183"/>
      <c r="HG28" s="183"/>
      <c r="HH28" s="186"/>
      <c r="HI28" s="183"/>
      <c r="HJ28" s="183"/>
      <c r="HK28" s="183"/>
      <c r="HL28" s="183"/>
      <c r="HM28" s="183"/>
      <c r="HN28" s="183"/>
      <c r="HO28" s="184"/>
      <c r="HP28" s="216"/>
      <c r="HQ28" s="216"/>
      <c r="HR28" s="217"/>
      <c r="HS28" s="188"/>
      <c r="HT28" s="188"/>
      <c r="HU28" s="206"/>
      <c r="HV28" s="188"/>
      <c r="HW28" s="185"/>
      <c r="HX28" s="183"/>
      <c r="HY28" s="183"/>
      <c r="HZ28" s="183"/>
      <c r="IA28" s="183"/>
      <c r="IB28" s="186"/>
      <c r="IC28" s="183"/>
      <c r="ID28" s="183"/>
      <c r="IE28" s="183"/>
      <c r="IF28" s="183"/>
      <c r="IG28" s="183"/>
      <c r="IH28" s="183"/>
      <c r="II28" s="184"/>
      <c r="IJ28" s="216"/>
      <c r="IK28" s="216"/>
      <c r="IL28" s="217"/>
      <c r="IM28" s="188"/>
      <c r="IN28" s="188"/>
      <c r="IO28" s="206"/>
      <c r="IP28" s="188"/>
      <c r="IQ28" s="185"/>
      <c r="IR28" s="183"/>
      <c r="IS28" s="183"/>
      <c r="IT28" s="183"/>
      <c r="IU28" s="183"/>
      <c r="IV28" s="186"/>
      <c r="IW28" s="183"/>
      <c r="IX28" s="183"/>
      <c r="IY28" s="183"/>
      <c r="IZ28" s="183"/>
      <c r="JA28" s="183"/>
      <c r="JB28" s="183"/>
    </row>
    <row r="29" spans="2:262" s="205" customFormat="1" ht="13.5" customHeight="1">
      <c r="B29" s="183"/>
      <c r="C29" s="199"/>
      <c r="E29" s="188"/>
      <c r="F29" s="206"/>
      <c r="G29" s="207"/>
      <c r="H29" s="183"/>
      <c r="I29" s="206"/>
      <c r="J29" s="207"/>
      <c r="K29" s="207"/>
      <c r="L29" s="207"/>
      <c r="M29" s="207"/>
      <c r="N29" s="207"/>
      <c r="O29" s="207"/>
      <c r="P29" s="207"/>
      <c r="Q29" s="188"/>
      <c r="R29" s="207"/>
      <c r="S29" s="207"/>
      <c r="U29" s="207"/>
      <c r="V29" s="207"/>
      <c r="W29" s="199"/>
      <c r="Y29" s="188"/>
      <c r="Z29" s="206"/>
      <c r="AA29" s="206"/>
      <c r="AB29" s="183"/>
      <c r="AC29" s="206"/>
      <c r="AD29" s="206"/>
      <c r="AE29" s="188"/>
      <c r="AF29" s="207"/>
      <c r="AG29" s="207"/>
      <c r="AH29" s="207"/>
      <c r="AI29" s="207"/>
      <c r="AJ29" s="207"/>
      <c r="AK29" s="188"/>
      <c r="AM29" s="207"/>
      <c r="AO29" s="207"/>
      <c r="AP29" s="207"/>
      <c r="AQ29" s="199"/>
      <c r="AS29" s="208"/>
      <c r="AT29" s="206"/>
      <c r="AU29" s="206"/>
      <c r="AV29" s="209"/>
      <c r="AW29" s="206"/>
      <c r="AX29" s="206"/>
      <c r="AY29" s="188"/>
      <c r="AZ29" s="207"/>
      <c r="BA29" s="207"/>
      <c r="BB29" s="207"/>
      <c r="BC29" s="207"/>
      <c r="BD29" s="207"/>
      <c r="BE29" s="188"/>
      <c r="BF29" s="207"/>
      <c r="BG29" s="207"/>
      <c r="BI29" s="207"/>
      <c r="BJ29" s="207"/>
      <c r="BK29" s="199"/>
      <c r="BM29" s="188"/>
      <c r="BN29" s="206" t="s">
        <v>292</v>
      </c>
      <c r="BO29" s="206" t="s">
        <v>292</v>
      </c>
      <c r="BP29" s="183" t="s">
        <v>292</v>
      </c>
      <c r="BQ29" s="206" t="s">
        <v>292</v>
      </c>
      <c r="BR29" s="206" t="s">
        <v>292</v>
      </c>
      <c r="BS29" s="188"/>
      <c r="BT29" s="207" t="s">
        <v>292</v>
      </c>
      <c r="BU29" s="207" t="s">
        <v>292</v>
      </c>
      <c r="BV29" s="207" t="s">
        <v>292</v>
      </c>
      <c r="BW29" s="207" t="s">
        <v>292</v>
      </c>
      <c r="BX29" s="207" t="s">
        <v>292</v>
      </c>
      <c r="BY29" s="188"/>
      <c r="BZ29" s="207"/>
      <c r="CA29" s="207"/>
      <c r="CC29" s="207"/>
      <c r="CD29" s="207"/>
      <c r="CE29" s="188"/>
      <c r="CG29" s="188"/>
      <c r="CH29" s="206"/>
      <c r="CI29" s="206"/>
      <c r="CJ29" s="183"/>
      <c r="CK29" s="206"/>
      <c r="CL29" s="206"/>
      <c r="CM29" s="188"/>
      <c r="CN29" s="207"/>
      <c r="CO29" s="207"/>
      <c r="CR29" s="211"/>
      <c r="CS29" s="188"/>
      <c r="CT29" s="207"/>
      <c r="CU29" s="207"/>
      <c r="CW29" s="207"/>
      <c r="CX29" s="207"/>
      <c r="CY29" s="199"/>
      <c r="DA29" s="188"/>
      <c r="DB29" s="206"/>
      <c r="DC29" s="206"/>
      <c r="DD29" s="183"/>
      <c r="DE29" s="206"/>
      <c r="DF29" s="206"/>
      <c r="DG29" s="188"/>
      <c r="DH29" s="207"/>
      <c r="DI29" s="207"/>
      <c r="DL29" s="211"/>
      <c r="DM29" s="188"/>
      <c r="DN29" s="207"/>
      <c r="DO29" s="207"/>
      <c r="DQ29" s="207"/>
      <c r="DR29" s="207"/>
      <c r="DS29" s="199"/>
      <c r="DU29" s="188"/>
      <c r="DV29" s="206"/>
      <c r="DW29" s="206"/>
      <c r="DX29" s="183"/>
      <c r="DY29" s="206"/>
      <c r="DZ29" s="206"/>
      <c r="EA29" s="188"/>
      <c r="EC29" s="212"/>
      <c r="EF29" s="211"/>
      <c r="EG29" s="188"/>
      <c r="EH29" s="207"/>
      <c r="EI29" s="207"/>
      <c r="EK29" s="207"/>
      <c r="EL29" s="207"/>
      <c r="EM29" s="199"/>
      <c r="EO29" s="188"/>
      <c r="EP29" s="206"/>
      <c r="EQ29" s="206"/>
      <c r="ER29" s="183"/>
      <c r="ES29" s="206"/>
      <c r="ET29" s="206"/>
      <c r="EU29" s="188"/>
      <c r="EV29" s="207"/>
      <c r="EW29" s="207"/>
      <c r="EZ29" s="211"/>
      <c r="FA29" s="188"/>
      <c r="FB29" s="207"/>
      <c r="FC29" s="207"/>
      <c r="FE29" s="207"/>
      <c r="FF29" s="207"/>
      <c r="FG29" s="199"/>
      <c r="FI29" s="188"/>
      <c r="FJ29" s="206"/>
      <c r="FK29" s="206"/>
      <c r="FL29" s="183"/>
      <c r="FM29" s="206"/>
      <c r="FN29" s="206"/>
      <c r="FO29" s="188"/>
      <c r="FP29" s="207"/>
      <c r="FQ29" s="207"/>
      <c r="FT29" s="211"/>
      <c r="FU29" s="188"/>
      <c r="FV29" s="207"/>
      <c r="FW29" s="207"/>
      <c r="FY29" s="207"/>
      <c r="FZ29" s="207"/>
      <c r="GA29" s="184"/>
      <c r="GB29" s="216"/>
      <c r="GC29" s="216"/>
      <c r="GD29" s="217"/>
      <c r="GE29" s="188"/>
      <c r="GF29" s="188"/>
      <c r="GG29" s="206"/>
      <c r="GH29" s="188"/>
      <c r="GI29" s="185"/>
      <c r="GJ29" s="183"/>
      <c r="GK29" s="183"/>
      <c r="GL29" s="183"/>
      <c r="GM29" s="183"/>
      <c r="GN29" s="186"/>
      <c r="GO29" s="183"/>
      <c r="GP29" s="183"/>
      <c r="GQ29" s="183"/>
      <c r="GR29" s="183"/>
      <c r="GS29" s="183"/>
      <c r="GT29" s="183"/>
      <c r="GU29" s="184"/>
      <c r="GV29" s="216"/>
      <c r="GW29" s="216"/>
      <c r="GX29" s="217"/>
      <c r="GY29" s="188"/>
      <c r="GZ29" s="188"/>
      <c r="HA29" s="206"/>
      <c r="HB29" s="188"/>
      <c r="HC29" s="185"/>
      <c r="HD29" s="183"/>
      <c r="HE29" s="183"/>
      <c r="HF29" s="183"/>
      <c r="HG29" s="183"/>
      <c r="HH29" s="186"/>
      <c r="HI29" s="183"/>
      <c r="HJ29" s="183"/>
      <c r="HK29" s="183"/>
      <c r="HL29" s="183"/>
      <c r="HM29" s="183"/>
      <c r="HN29" s="183"/>
      <c r="HO29" s="184"/>
      <c r="HP29" s="216"/>
      <c r="HQ29" s="216"/>
      <c r="HR29" s="217"/>
      <c r="HS29" s="188"/>
      <c r="HT29" s="188"/>
      <c r="HU29" s="206"/>
      <c r="HV29" s="188"/>
      <c r="HW29" s="185"/>
      <c r="HX29" s="183"/>
      <c r="HY29" s="183"/>
      <c r="HZ29" s="183"/>
      <c r="IA29" s="183"/>
      <c r="IB29" s="186"/>
      <c r="IC29" s="183"/>
      <c r="ID29" s="183"/>
      <c r="IE29" s="183"/>
      <c r="IF29" s="183"/>
      <c r="IG29" s="183"/>
      <c r="IH29" s="183"/>
      <c r="II29" s="184"/>
      <c r="IJ29" s="216"/>
      <c r="IK29" s="216"/>
      <c r="IL29" s="217"/>
      <c r="IM29" s="188"/>
      <c r="IN29" s="188"/>
      <c r="IO29" s="206"/>
      <c r="IP29" s="188"/>
      <c r="IQ29" s="185"/>
      <c r="IR29" s="183"/>
      <c r="IS29" s="183"/>
      <c r="IT29" s="183"/>
      <c r="IU29" s="183"/>
      <c r="IV29" s="186"/>
      <c r="IW29" s="183"/>
      <c r="IX29" s="183"/>
      <c r="IY29" s="183"/>
      <c r="IZ29" s="183"/>
      <c r="JA29" s="183"/>
      <c r="JB29" s="183"/>
    </row>
    <row r="30" spans="2:262" s="205" customFormat="1" ht="13.5" customHeight="1">
      <c r="B30" s="183"/>
      <c r="C30" s="199"/>
      <c r="E30" s="188"/>
      <c r="F30" s="206"/>
      <c r="G30" s="207"/>
      <c r="H30" s="183"/>
      <c r="I30" s="206"/>
      <c r="J30" s="207"/>
      <c r="K30" s="207"/>
      <c r="L30" s="207"/>
      <c r="M30" s="207"/>
      <c r="N30" s="207"/>
      <c r="O30" s="207"/>
      <c r="P30" s="207"/>
      <c r="Q30" s="188"/>
      <c r="R30" s="207"/>
      <c r="S30" s="207"/>
      <c r="U30" s="207"/>
      <c r="V30" s="207"/>
      <c r="W30" s="199"/>
      <c r="Y30" s="188"/>
      <c r="Z30" s="206"/>
      <c r="AA30" s="206"/>
      <c r="AB30" s="183"/>
      <c r="AC30" s="220"/>
      <c r="AD30" s="206"/>
      <c r="AE30" s="188"/>
      <c r="AF30" s="207"/>
      <c r="AG30" s="207"/>
      <c r="AH30" s="207"/>
      <c r="AI30" s="207"/>
      <c r="AJ30" s="207"/>
      <c r="AK30" s="188"/>
      <c r="AM30" s="207"/>
      <c r="AO30" s="207"/>
      <c r="AP30" s="207"/>
      <c r="AQ30" s="199"/>
      <c r="AS30" s="208"/>
      <c r="AT30" s="206"/>
      <c r="AU30" s="206"/>
      <c r="AV30" s="209"/>
      <c r="AW30" s="206"/>
      <c r="AX30" s="206"/>
      <c r="AY30" s="188"/>
      <c r="AZ30" s="207"/>
      <c r="BA30" s="207"/>
      <c r="BB30" s="207"/>
      <c r="BC30" s="207"/>
      <c r="BD30" s="207"/>
      <c r="BE30" s="188"/>
      <c r="BF30" s="207"/>
      <c r="BG30" s="207"/>
      <c r="BI30" s="207"/>
      <c r="BJ30" s="207"/>
      <c r="BK30" s="199"/>
      <c r="BM30" s="188"/>
      <c r="BN30" s="206" t="s">
        <v>292</v>
      </c>
      <c r="BO30" s="206" t="s">
        <v>292</v>
      </c>
      <c r="BP30" s="183" t="s">
        <v>292</v>
      </c>
      <c r="BQ30" s="206" t="s">
        <v>292</v>
      </c>
      <c r="BR30" s="206" t="s">
        <v>292</v>
      </c>
      <c r="BS30" s="188"/>
      <c r="BT30" s="207" t="s">
        <v>292</v>
      </c>
      <c r="BU30" s="207" t="s">
        <v>292</v>
      </c>
      <c r="BV30" s="207" t="s">
        <v>292</v>
      </c>
      <c r="BW30" s="207" t="s">
        <v>292</v>
      </c>
      <c r="BX30" s="207" t="s">
        <v>292</v>
      </c>
      <c r="BY30" s="188"/>
      <c r="BZ30" s="207"/>
      <c r="CA30" s="207"/>
      <c r="CC30" s="207"/>
      <c r="CD30" s="207"/>
      <c r="CE30" s="188"/>
      <c r="CG30" s="188"/>
      <c r="CH30" s="206"/>
      <c r="CI30" s="206"/>
      <c r="CJ30" s="183"/>
      <c r="CK30" s="206"/>
      <c r="CL30" s="206"/>
      <c r="CM30" s="188"/>
      <c r="CN30" s="207"/>
      <c r="CO30" s="207"/>
      <c r="CR30" s="211"/>
      <c r="CS30" s="188"/>
      <c r="CT30" s="207"/>
      <c r="CU30" s="207"/>
      <c r="CW30" s="207"/>
      <c r="CX30" s="207"/>
      <c r="CY30" s="199"/>
      <c r="DA30" s="188"/>
      <c r="DB30" s="206"/>
      <c r="DC30" s="206"/>
      <c r="DD30" s="183"/>
      <c r="DE30" s="206"/>
      <c r="DF30" s="206"/>
      <c r="DG30" s="188"/>
      <c r="DH30" s="207"/>
      <c r="DI30" s="207"/>
      <c r="DL30" s="211"/>
      <c r="DM30" s="188"/>
      <c r="DN30" s="207"/>
      <c r="DO30" s="207"/>
      <c r="DQ30" s="207"/>
      <c r="DR30" s="207"/>
      <c r="DS30" s="199"/>
      <c r="DU30" s="188"/>
      <c r="DV30" s="206"/>
      <c r="DW30" s="206"/>
      <c r="DX30" s="183"/>
      <c r="DY30" s="206"/>
      <c r="DZ30" s="206"/>
      <c r="EA30" s="188"/>
      <c r="EC30" s="212"/>
      <c r="EF30" s="211"/>
      <c r="EG30" s="188"/>
      <c r="EH30" s="207"/>
      <c r="EI30" s="207"/>
      <c r="EK30" s="207"/>
      <c r="EL30" s="207"/>
      <c r="EM30" s="199"/>
      <c r="EO30" s="188"/>
      <c r="EP30" s="206"/>
      <c r="EQ30" s="206"/>
      <c r="ER30" s="183"/>
      <c r="ES30" s="206"/>
      <c r="ET30" s="206"/>
      <c r="EU30" s="188"/>
      <c r="EV30" s="207"/>
      <c r="EW30" s="207"/>
      <c r="EZ30" s="211"/>
      <c r="FA30" s="188"/>
      <c r="FB30" s="207"/>
      <c r="FC30" s="207"/>
      <c r="FE30" s="207"/>
      <c r="FF30" s="207"/>
      <c r="FG30" s="199"/>
      <c r="FI30" s="188"/>
      <c r="FJ30" s="206"/>
      <c r="FK30" s="206"/>
      <c r="FL30" s="183"/>
      <c r="FM30" s="206"/>
      <c r="FN30" s="206"/>
      <c r="FO30" s="188"/>
      <c r="FP30" s="207"/>
      <c r="FQ30" s="207"/>
      <c r="FT30" s="211"/>
      <c r="FU30" s="188"/>
      <c r="FV30" s="207"/>
      <c r="FW30" s="207"/>
      <c r="FY30" s="207"/>
      <c r="FZ30" s="207"/>
      <c r="GA30" s="184"/>
      <c r="GB30" s="216"/>
      <c r="GC30" s="216"/>
      <c r="GD30" s="217"/>
      <c r="GE30" s="188"/>
      <c r="GF30" s="188"/>
      <c r="GG30" s="206"/>
      <c r="GH30" s="188"/>
      <c r="GI30" s="185"/>
      <c r="GJ30" s="183"/>
      <c r="GK30" s="183"/>
      <c r="GL30" s="183"/>
      <c r="GM30" s="183"/>
      <c r="GN30" s="186"/>
      <c r="GO30" s="183"/>
      <c r="GP30" s="183"/>
      <c r="GQ30" s="183"/>
      <c r="GR30" s="183"/>
      <c r="GS30" s="183"/>
      <c r="GT30" s="183"/>
      <c r="GU30" s="184"/>
      <c r="GV30" s="216"/>
      <c r="GW30" s="216"/>
      <c r="GX30" s="217"/>
      <c r="GY30" s="188"/>
      <c r="GZ30" s="188"/>
      <c r="HA30" s="206"/>
      <c r="HB30" s="188"/>
      <c r="HC30" s="185"/>
      <c r="HD30" s="183"/>
      <c r="HE30" s="183"/>
      <c r="HF30" s="183"/>
      <c r="HG30" s="183"/>
      <c r="HH30" s="186"/>
      <c r="HI30" s="183"/>
      <c r="HJ30" s="183"/>
      <c r="HK30" s="183"/>
      <c r="HL30" s="183"/>
      <c r="HM30" s="183"/>
      <c r="HN30" s="183"/>
      <c r="HO30" s="184"/>
      <c r="HP30" s="216"/>
      <c r="HQ30" s="216"/>
      <c r="HR30" s="217"/>
      <c r="HS30" s="188"/>
      <c r="HT30" s="188"/>
      <c r="HU30" s="206"/>
      <c r="HV30" s="188"/>
      <c r="HW30" s="185"/>
      <c r="HX30" s="183"/>
      <c r="HY30" s="183"/>
      <c r="HZ30" s="183"/>
      <c r="IA30" s="183"/>
      <c r="IB30" s="186"/>
      <c r="IC30" s="183"/>
      <c r="ID30" s="183"/>
      <c r="IE30" s="183"/>
      <c r="IF30" s="183"/>
      <c r="IG30" s="183"/>
      <c r="IH30" s="183"/>
      <c r="II30" s="184"/>
      <c r="IJ30" s="216"/>
      <c r="IK30" s="216"/>
      <c r="IL30" s="217"/>
      <c r="IM30" s="188"/>
      <c r="IN30" s="188"/>
      <c r="IO30" s="206"/>
      <c r="IP30" s="188"/>
      <c r="IQ30" s="185"/>
      <c r="IR30" s="183"/>
      <c r="IS30" s="183"/>
      <c r="IT30" s="183"/>
      <c r="IU30" s="183"/>
      <c r="IV30" s="186"/>
      <c r="IW30" s="183"/>
      <c r="IX30" s="183"/>
      <c r="IY30" s="183"/>
      <c r="IZ30" s="183"/>
      <c r="JA30" s="183"/>
      <c r="JB30" s="183"/>
    </row>
    <row r="31" spans="2:262" s="205" customFormat="1" ht="13.5" customHeight="1">
      <c r="B31" s="183"/>
      <c r="C31" s="199"/>
      <c r="E31" s="188"/>
      <c r="F31" s="206"/>
      <c r="G31" s="207"/>
      <c r="H31" s="183"/>
      <c r="I31" s="206"/>
      <c r="J31" s="207"/>
      <c r="K31" s="207"/>
      <c r="L31" s="207"/>
      <c r="M31" s="207"/>
      <c r="N31" s="207"/>
      <c r="O31" s="207"/>
      <c r="P31" s="207"/>
      <c r="Q31" s="188"/>
      <c r="R31" s="207"/>
      <c r="S31" s="207"/>
      <c r="U31" s="207"/>
      <c r="V31" s="207"/>
      <c r="W31" s="199"/>
      <c r="Y31" s="188"/>
      <c r="Z31" s="206"/>
      <c r="AA31" s="206"/>
      <c r="AB31" s="183"/>
      <c r="AC31" s="206"/>
      <c r="AD31" s="206"/>
      <c r="AE31" s="188"/>
      <c r="AF31" s="207"/>
      <c r="AG31" s="207"/>
      <c r="AH31" s="207"/>
      <c r="AI31" s="207"/>
      <c r="AJ31" s="207"/>
      <c r="AK31" s="188"/>
      <c r="AM31" s="207"/>
      <c r="AO31" s="207"/>
      <c r="AP31" s="207"/>
      <c r="AQ31" s="199"/>
      <c r="AS31" s="208"/>
      <c r="AT31" s="206"/>
      <c r="AU31" s="206"/>
      <c r="AV31" s="209"/>
      <c r="AW31" s="206"/>
      <c r="AX31" s="206"/>
      <c r="AY31" s="188"/>
      <c r="AZ31" s="207"/>
      <c r="BA31" s="207"/>
      <c r="BB31" s="207"/>
      <c r="BC31" s="207"/>
      <c r="BD31" s="207"/>
      <c r="BE31" s="188"/>
      <c r="BF31" s="207"/>
      <c r="BG31" s="207"/>
      <c r="BI31" s="207"/>
      <c r="BJ31" s="207"/>
      <c r="BK31" s="199"/>
      <c r="BM31" s="188"/>
      <c r="BN31" s="206" t="s">
        <v>292</v>
      </c>
      <c r="BO31" s="206" t="s">
        <v>292</v>
      </c>
      <c r="BP31" s="183" t="s">
        <v>292</v>
      </c>
      <c r="BQ31" s="206" t="s">
        <v>292</v>
      </c>
      <c r="BR31" s="206" t="s">
        <v>292</v>
      </c>
      <c r="BS31" s="188"/>
      <c r="BT31" s="207" t="s">
        <v>292</v>
      </c>
      <c r="BU31" s="207" t="s">
        <v>292</v>
      </c>
      <c r="BV31" s="207" t="s">
        <v>292</v>
      </c>
      <c r="BW31" s="207" t="s">
        <v>292</v>
      </c>
      <c r="BX31" s="207" t="s">
        <v>292</v>
      </c>
      <c r="BY31" s="188"/>
      <c r="BZ31" s="207"/>
      <c r="CA31" s="207"/>
      <c r="CC31" s="207"/>
      <c r="CD31" s="207"/>
      <c r="CE31" s="188"/>
      <c r="CG31" s="188"/>
      <c r="CH31" s="206"/>
      <c r="CI31" s="206"/>
      <c r="CJ31" s="183"/>
      <c r="CK31" s="206"/>
      <c r="CL31" s="206"/>
      <c r="CM31" s="188"/>
      <c r="CN31" s="207"/>
      <c r="CO31" s="207"/>
      <c r="CR31" s="211"/>
      <c r="CS31" s="188"/>
      <c r="CT31" s="207"/>
      <c r="CU31" s="207"/>
      <c r="CW31" s="207"/>
      <c r="CX31" s="207"/>
      <c r="CY31" s="199"/>
      <c r="DA31" s="188"/>
      <c r="DB31" s="206"/>
      <c r="DC31" s="206"/>
      <c r="DD31" s="183"/>
      <c r="DE31" s="206"/>
      <c r="DF31" s="206"/>
      <c r="DG31" s="188"/>
      <c r="DH31" s="207"/>
      <c r="DI31" s="207"/>
      <c r="DL31" s="211"/>
      <c r="DM31" s="188"/>
      <c r="DN31" s="207"/>
      <c r="DO31" s="207"/>
      <c r="DQ31" s="207"/>
      <c r="DR31" s="207"/>
      <c r="DS31" s="199"/>
      <c r="DU31" s="188"/>
      <c r="DV31" s="206"/>
      <c r="DW31" s="206"/>
      <c r="DX31" s="183"/>
      <c r="DY31" s="206"/>
      <c r="DZ31" s="206"/>
      <c r="EA31" s="188"/>
      <c r="EC31" s="212"/>
      <c r="EF31" s="211"/>
      <c r="EG31" s="188"/>
      <c r="EH31" s="207"/>
      <c r="EI31" s="207"/>
      <c r="EK31" s="207"/>
      <c r="EL31" s="207"/>
      <c r="EM31" s="199"/>
      <c r="EO31" s="188"/>
      <c r="EP31" s="206"/>
      <c r="EQ31" s="206"/>
      <c r="ER31" s="183"/>
      <c r="ES31" s="206"/>
      <c r="ET31" s="206"/>
      <c r="EU31" s="188"/>
      <c r="EV31" s="207"/>
      <c r="EW31" s="207"/>
      <c r="EZ31" s="211"/>
      <c r="FA31" s="188"/>
      <c r="FB31" s="207"/>
      <c r="FC31" s="207"/>
      <c r="FE31" s="207"/>
      <c r="FF31" s="207"/>
      <c r="FG31" s="199"/>
      <c r="FI31" s="188"/>
      <c r="FJ31" s="206"/>
      <c r="FK31" s="206"/>
      <c r="FL31" s="183"/>
      <c r="FM31" s="206"/>
      <c r="FN31" s="206"/>
      <c r="FO31" s="188"/>
      <c r="FP31" s="207"/>
      <c r="FQ31" s="207"/>
      <c r="FT31" s="211"/>
      <c r="FU31" s="188"/>
      <c r="FV31" s="207"/>
      <c r="FW31" s="207"/>
      <c r="FY31" s="207"/>
      <c r="FZ31" s="207"/>
      <c r="GA31" s="184"/>
      <c r="GB31" s="216"/>
      <c r="GC31" s="216"/>
      <c r="GD31" s="217"/>
      <c r="GE31" s="183"/>
      <c r="GF31" s="218"/>
      <c r="GG31" s="217"/>
      <c r="GH31" s="183"/>
      <c r="GI31" s="185"/>
      <c r="GJ31" s="183"/>
      <c r="GK31" s="183"/>
      <c r="GL31" s="183"/>
      <c r="GM31" s="183"/>
      <c r="GN31" s="186"/>
      <c r="GO31" s="183"/>
      <c r="GP31" s="183"/>
      <c r="GQ31" s="183"/>
      <c r="GR31" s="183"/>
      <c r="GS31" s="183"/>
      <c r="GT31" s="183"/>
      <c r="GU31" s="184"/>
      <c r="GV31" s="216"/>
      <c r="GW31" s="216"/>
      <c r="GX31" s="217"/>
      <c r="GY31" s="183"/>
      <c r="GZ31" s="218"/>
      <c r="HA31" s="217"/>
      <c r="HB31" s="183"/>
      <c r="HC31" s="185"/>
      <c r="HD31" s="183"/>
      <c r="HE31" s="183"/>
      <c r="HF31" s="183"/>
      <c r="HG31" s="183"/>
      <c r="HH31" s="186"/>
      <c r="HI31" s="183"/>
      <c r="HJ31" s="183"/>
      <c r="HK31" s="183"/>
      <c r="HL31" s="183"/>
      <c r="HM31" s="183"/>
      <c r="HN31" s="183"/>
      <c r="HO31" s="184"/>
      <c r="HP31" s="216"/>
      <c r="HQ31" s="216"/>
      <c r="HR31" s="217"/>
      <c r="HS31" s="183"/>
      <c r="HT31" s="218"/>
      <c r="HU31" s="217"/>
      <c r="HV31" s="183"/>
      <c r="HW31" s="185"/>
      <c r="HX31" s="183"/>
      <c r="HY31" s="183"/>
      <c r="HZ31" s="183"/>
      <c r="IA31" s="183"/>
      <c r="IB31" s="186"/>
      <c r="IC31" s="183"/>
      <c r="ID31" s="183"/>
      <c r="IE31" s="183"/>
      <c r="IF31" s="183"/>
      <c r="IG31" s="183"/>
      <c r="IH31" s="183"/>
      <c r="II31" s="184"/>
      <c r="IJ31" s="216"/>
      <c r="IK31" s="216"/>
      <c r="IL31" s="217"/>
      <c r="IM31" s="183"/>
      <c r="IN31" s="218"/>
      <c r="IO31" s="217"/>
      <c r="IP31" s="183"/>
      <c r="IQ31" s="185"/>
      <c r="IR31" s="183"/>
      <c r="IS31" s="183"/>
      <c r="IT31" s="183"/>
      <c r="IU31" s="183"/>
      <c r="IV31" s="186"/>
      <c r="IW31" s="183"/>
      <c r="IX31" s="183"/>
      <c r="IY31" s="183"/>
      <c r="IZ31" s="183"/>
      <c r="JA31" s="183"/>
      <c r="JB31" s="183"/>
    </row>
    <row r="32" spans="2:262" s="205" customFormat="1" ht="13.5" customHeight="1">
      <c r="B32" s="183"/>
      <c r="C32" s="199"/>
      <c r="E32" s="188"/>
      <c r="F32" s="206"/>
      <c r="G32" s="207"/>
      <c r="H32" s="183"/>
      <c r="I32" s="206"/>
      <c r="J32" s="207"/>
      <c r="K32" s="207"/>
      <c r="L32" s="207"/>
      <c r="M32" s="207"/>
      <c r="N32" s="207"/>
      <c r="O32" s="207"/>
      <c r="P32" s="207"/>
      <c r="Q32" s="188"/>
      <c r="R32" s="207"/>
      <c r="S32" s="207"/>
      <c r="U32" s="207"/>
      <c r="V32" s="207"/>
      <c r="W32" s="199"/>
      <c r="Y32" s="188"/>
      <c r="Z32" s="220"/>
      <c r="AA32" s="206"/>
      <c r="AB32" s="183"/>
      <c r="AC32" s="220"/>
      <c r="AD32" s="206"/>
      <c r="AE32" s="188"/>
      <c r="AF32" s="207"/>
      <c r="AG32" s="207"/>
      <c r="AH32" s="207"/>
      <c r="AI32" s="207"/>
      <c r="AJ32" s="207"/>
      <c r="AK32" s="188"/>
      <c r="AM32" s="207"/>
      <c r="AO32" s="207"/>
      <c r="AP32" s="207"/>
      <c r="AQ32" s="199"/>
      <c r="AS32" s="208"/>
      <c r="AT32" s="206"/>
      <c r="AU32" s="206"/>
      <c r="AV32" s="209"/>
      <c r="AW32" s="206"/>
      <c r="AX32" s="206"/>
      <c r="AY32" s="188"/>
      <c r="AZ32" s="207"/>
      <c r="BA32" s="207"/>
      <c r="BB32" s="207"/>
      <c r="BC32" s="207"/>
      <c r="BD32" s="207"/>
      <c r="BE32" s="188"/>
      <c r="BF32" s="207"/>
      <c r="BG32" s="207"/>
      <c r="BI32" s="207"/>
      <c r="BJ32" s="207"/>
      <c r="BK32" s="199"/>
      <c r="BM32" s="188"/>
      <c r="BN32" s="206" t="s">
        <v>292</v>
      </c>
      <c r="BO32" s="206" t="s">
        <v>292</v>
      </c>
      <c r="BP32" s="183" t="s">
        <v>292</v>
      </c>
      <c r="BQ32" s="206" t="s">
        <v>292</v>
      </c>
      <c r="BR32" s="206" t="s">
        <v>292</v>
      </c>
      <c r="BS32" s="188"/>
      <c r="BT32" s="207" t="s">
        <v>292</v>
      </c>
      <c r="BU32" s="207" t="s">
        <v>292</v>
      </c>
      <c r="BV32" s="207" t="s">
        <v>292</v>
      </c>
      <c r="BW32" s="207" t="s">
        <v>292</v>
      </c>
      <c r="BX32" s="207" t="s">
        <v>292</v>
      </c>
      <c r="BY32" s="188"/>
      <c r="BZ32" s="207"/>
      <c r="CA32" s="207"/>
      <c r="CC32" s="207"/>
      <c r="CD32" s="207"/>
      <c r="CE32" s="188"/>
      <c r="CG32" s="188"/>
      <c r="CH32" s="206"/>
      <c r="CI32" s="206"/>
      <c r="CJ32" s="183"/>
      <c r="CK32" s="206"/>
      <c r="CL32" s="206"/>
      <c r="CM32" s="188"/>
      <c r="CN32" s="207"/>
      <c r="CO32" s="207"/>
      <c r="CR32" s="211"/>
      <c r="CS32" s="188"/>
      <c r="CT32" s="207"/>
      <c r="CU32" s="207"/>
      <c r="CW32" s="207"/>
      <c r="CX32" s="207"/>
      <c r="CY32" s="199"/>
      <c r="DA32" s="188"/>
      <c r="DB32" s="206"/>
      <c r="DC32" s="206"/>
      <c r="DD32" s="183"/>
      <c r="DE32" s="206"/>
      <c r="DF32" s="206"/>
      <c r="DG32" s="188"/>
      <c r="DH32" s="207"/>
      <c r="DI32" s="207"/>
      <c r="DL32" s="211"/>
      <c r="DM32" s="188"/>
      <c r="DN32" s="207"/>
      <c r="DO32" s="207"/>
      <c r="DQ32" s="207"/>
      <c r="DR32" s="207"/>
      <c r="DS32" s="199"/>
      <c r="DU32" s="188"/>
      <c r="DV32" s="206"/>
      <c r="DW32" s="206"/>
      <c r="DX32" s="183"/>
      <c r="DY32" s="206"/>
      <c r="DZ32" s="206"/>
      <c r="EA32" s="188"/>
      <c r="EC32" s="212"/>
      <c r="EF32" s="211"/>
      <c r="EG32" s="188"/>
      <c r="EH32" s="207"/>
      <c r="EI32" s="207"/>
      <c r="EK32" s="207"/>
      <c r="EL32" s="207"/>
      <c r="EM32" s="199"/>
      <c r="EO32" s="188"/>
      <c r="EP32" s="206"/>
      <c r="EQ32" s="206"/>
      <c r="ER32" s="183"/>
      <c r="ES32" s="206"/>
      <c r="ET32" s="206"/>
      <c r="EU32" s="188"/>
      <c r="EV32" s="207"/>
      <c r="EW32" s="207"/>
      <c r="EZ32" s="211"/>
      <c r="FA32" s="188"/>
      <c r="FB32" s="207"/>
      <c r="FC32" s="207"/>
      <c r="FE32" s="207"/>
      <c r="FF32" s="207"/>
      <c r="FG32" s="199"/>
      <c r="FI32" s="188"/>
      <c r="FJ32" s="206"/>
      <c r="FK32" s="206"/>
      <c r="FL32" s="183"/>
      <c r="FM32" s="206"/>
      <c r="FN32" s="206"/>
      <c r="FO32" s="188"/>
      <c r="FP32" s="207"/>
      <c r="FQ32" s="207"/>
      <c r="FT32" s="211"/>
      <c r="FU32" s="188"/>
      <c r="FV32" s="207"/>
      <c r="FW32" s="207"/>
      <c r="FY32" s="207"/>
      <c r="FZ32" s="207"/>
      <c r="GA32" s="184"/>
      <c r="GB32" s="216"/>
      <c r="GC32" s="216"/>
      <c r="GD32" s="217"/>
      <c r="GE32" s="183"/>
      <c r="GF32" s="218"/>
      <c r="GG32" s="217"/>
      <c r="GH32" s="183"/>
      <c r="GI32" s="185"/>
      <c r="GJ32" s="183"/>
      <c r="GK32" s="183"/>
      <c r="GL32" s="183"/>
      <c r="GM32" s="183"/>
      <c r="GN32" s="186"/>
      <c r="GO32" s="183"/>
      <c r="GP32" s="183"/>
      <c r="GQ32" s="183"/>
      <c r="GR32" s="183"/>
      <c r="GS32" s="183"/>
      <c r="GT32" s="183"/>
      <c r="GU32" s="184"/>
      <c r="GV32" s="216"/>
      <c r="GW32" s="216"/>
      <c r="GX32" s="217"/>
      <c r="GY32" s="183"/>
      <c r="GZ32" s="218"/>
      <c r="HA32" s="217"/>
      <c r="HB32" s="183"/>
      <c r="HC32" s="185"/>
      <c r="HD32" s="183"/>
      <c r="HE32" s="183"/>
      <c r="HF32" s="183"/>
      <c r="HG32" s="183"/>
      <c r="HH32" s="186"/>
      <c r="HI32" s="183"/>
      <c r="HJ32" s="183"/>
      <c r="HK32" s="183"/>
      <c r="HL32" s="183"/>
      <c r="HM32" s="183"/>
      <c r="HN32" s="183"/>
      <c r="HO32" s="184"/>
      <c r="HP32" s="216"/>
      <c r="HQ32" s="216"/>
      <c r="HR32" s="217"/>
      <c r="HS32" s="183"/>
      <c r="HT32" s="218"/>
      <c r="HU32" s="217"/>
      <c r="HV32" s="183"/>
      <c r="HW32" s="185"/>
      <c r="HX32" s="183"/>
      <c r="HY32" s="183"/>
      <c r="HZ32" s="183"/>
      <c r="IA32" s="183"/>
      <c r="IB32" s="186"/>
      <c r="IC32" s="183"/>
      <c r="ID32" s="183"/>
      <c r="IE32" s="183"/>
      <c r="IF32" s="183"/>
      <c r="IG32" s="183"/>
      <c r="IH32" s="183"/>
      <c r="II32" s="184"/>
      <c r="IJ32" s="216"/>
      <c r="IK32" s="216"/>
      <c r="IL32" s="217"/>
      <c r="IM32" s="183"/>
      <c r="IN32" s="218"/>
      <c r="IO32" s="217"/>
      <c r="IP32" s="183"/>
      <c r="IQ32" s="185"/>
      <c r="IR32" s="183"/>
      <c r="IS32" s="183"/>
      <c r="IT32" s="183"/>
      <c r="IU32" s="183"/>
      <c r="IV32" s="186"/>
      <c r="IW32" s="183"/>
      <c r="IX32" s="183"/>
      <c r="IY32" s="183"/>
      <c r="IZ32" s="183"/>
      <c r="JA32" s="183"/>
      <c r="JB32" s="183"/>
    </row>
    <row r="33" spans="2:262" s="205" customFormat="1" ht="13.5" customHeight="1">
      <c r="B33" s="183"/>
      <c r="C33" s="199"/>
      <c r="E33" s="188"/>
      <c r="F33" s="206"/>
      <c r="G33" s="207"/>
      <c r="H33" s="183"/>
      <c r="I33" s="206"/>
      <c r="J33" s="207"/>
      <c r="K33" s="207"/>
      <c r="L33" s="207"/>
      <c r="M33" s="207"/>
      <c r="N33" s="207"/>
      <c r="O33" s="207"/>
      <c r="P33" s="207"/>
      <c r="Q33" s="188"/>
      <c r="R33" s="207"/>
      <c r="S33" s="207"/>
      <c r="U33" s="207"/>
      <c r="V33" s="207"/>
      <c r="W33" s="199"/>
      <c r="Y33" s="188"/>
      <c r="Z33" s="206"/>
      <c r="AA33" s="206"/>
      <c r="AB33" s="183"/>
      <c r="AC33" s="206"/>
      <c r="AD33" s="206"/>
      <c r="AE33" s="188"/>
      <c r="AF33" s="207"/>
      <c r="AG33" s="207"/>
      <c r="AH33" s="207"/>
      <c r="AI33" s="207"/>
      <c r="AJ33" s="207"/>
      <c r="AK33" s="188"/>
      <c r="AM33" s="207"/>
      <c r="AO33" s="207"/>
      <c r="AP33" s="207"/>
      <c r="AQ33" s="199"/>
      <c r="AS33" s="208"/>
      <c r="AT33" s="206"/>
      <c r="AU33" s="206"/>
      <c r="AV33" s="209"/>
      <c r="AW33" s="206"/>
      <c r="AX33" s="206"/>
      <c r="AY33" s="188"/>
      <c r="AZ33" s="207"/>
      <c r="BA33" s="207"/>
      <c r="BB33" s="207"/>
      <c r="BC33" s="207"/>
      <c r="BD33" s="207"/>
      <c r="BE33" s="188"/>
      <c r="BF33" s="207"/>
      <c r="BG33" s="207"/>
      <c r="BI33" s="207"/>
      <c r="BJ33" s="207"/>
      <c r="BK33" s="199"/>
      <c r="BM33" s="188"/>
      <c r="BN33" s="206" t="s">
        <v>292</v>
      </c>
      <c r="BO33" s="206" t="s">
        <v>292</v>
      </c>
      <c r="BP33" s="183" t="s">
        <v>292</v>
      </c>
      <c r="BQ33" s="206" t="s">
        <v>292</v>
      </c>
      <c r="BR33" s="206" t="s">
        <v>292</v>
      </c>
      <c r="BS33" s="188"/>
      <c r="BT33" s="207" t="s">
        <v>292</v>
      </c>
      <c r="BU33" s="207" t="s">
        <v>292</v>
      </c>
      <c r="BV33" s="207" t="s">
        <v>292</v>
      </c>
      <c r="BW33" s="207" t="s">
        <v>292</v>
      </c>
      <c r="BX33" s="207" t="s">
        <v>292</v>
      </c>
      <c r="BY33" s="188"/>
      <c r="BZ33" s="207"/>
      <c r="CA33" s="207"/>
      <c r="CC33" s="207"/>
      <c r="CD33" s="207"/>
      <c r="CE33" s="188"/>
      <c r="CG33" s="188"/>
      <c r="CH33" s="206"/>
      <c r="CI33" s="206"/>
      <c r="CJ33" s="183"/>
      <c r="CK33" s="206"/>
      <c r="CL33" s="206"/>
      <c r="CM33" s="188"/>
      <c r="CN33" s="207"/>
      <c r="CO33" s="207"/>
      <c r="CR33" s="211"/>
      <c r="CS33" s="188"/>
      <c r="CT33" s="207"/>
      <c r="CU33" s="207"/>
      <c r="CW33" s="207"/>
      <c r="CX33" s="207"/>
      <c r="CY33" s="199"/>
      <c r="DA33" s="188"/>
      <c r="DB33" s="206"/>
      <c r="DC33" s="206"/>
      <c r="DD33" s="183"/>
      <c r="DE33" s="206"/>
      <c r="DF33" s="206"/>
      <c r="DG33" s="188"/>
      <c r="DH33" s="207"/>
      <c r="DI33" s="207"/>
      <c r="DL33" s="211"/>
      <c r="DM33" s="188"/>
      <c r="DN33" s="207"/>
      <c r="DO33" s="207"/>
      <c r="DQ33" s="207"/>
      <c r="DR33" s="207"/>
      <c r="DS33" s="199"/>
      <c r="DU33" s="188"/>
      <c r="DV33" s="206"/>
      <c r="DW33" s="206"/>
      <c r="DX33" s="183"/>
      <c r="DY33" s="206"/>
      <c r="DZ33" s="206"/>
      <c r="EA33" s="188"/>
      <c r="EC33" s="212"/>
      <c r="EF33" s="211"/>
      <c r="EG33" s="188"/>
      <c r="EH33" s="207"/>
      <c r="EI33" s="207"/>
      <c r="EK33" s="207"/>
      <c r="EL33" s="207"/>
      <c r="EM33" s="199"/>
      <c r="EO33" s="188"/>
      <c r="EP33" s="206"/>
      <c r="EQ33" s="206"/>
      <c r="ER33" s="183"/>
      <c r="ES33" s="206"/>
      <c r="ET33" s="206"/>
      <c r="EU33" s="188"/>
      <c r="EV33" s="207"/>
      <c r="EW33" s="207"/>
      <c r="EZ33" s="211"/>
      <c r="FA33" s="188"/>
      <c r="FB33" s="207"/>
      <c r="FC33" s="207"/>
      <c r="FE33" s="207"/>
      <c r="FF33" s="207"/>
      <c r="FG33" s="199"/>
      <c r="FI33" s="188"/>
      <c r="FJ33" s="206"/>
      <c r="FK33" s="206"/>
      <c r="FL33" s="183"/>
      <c r="FM33" s="206"/>
      <c r="FN33" s="206"/>
      <c r="FO33" s="188"/>
      <c r="FP33" s="207"/>
      <c r="FQ33" s="207"/>
      <c r="FT33" s="211"/>
      <c r="FU33" s="188"/>
      <c r="FV33" s="207"/>
      <c r="FW33" s="207"/>
      <c r="FY33" s="207"/>
      <c r="FZ33" s="207"/>
      <c r="GA33" s="184"/>
      <c r="GB33" s="216"/>
      <c r="GC33" s="216"/>
      <c r="GD33" s="217"/>
      <c r="GE33" s="183"/>
      <c r="GF33" s="218"/>
      <c r="GG33" s="217"/>
      <c r="GH33" s="183"/>
      <c r="GI33" s="185"/>
      <c r="GJ33" s="183"/>
      <c r="GK33" s="183"/>
      <c r="GL33" s="183"/>
      <c r="GM33" s="183"/>
      <c r="GN33" s="186"/>
      <c r="GO33" s="183"/>
      <c r="GP33" s="183"/>
      <c r="GQ33" s="183"/>
      <c r="GR33" s="183"/>
      <c r="GS33" s="183"/>
      <c r="GT33" s="183"/>
      <c r="GU33" s="184"/>
      <c r="GV33" s="216"/>
      <c r="GW33" s="216"/>
      <c r="GX33" s="217"/>
      <c r="GY33" s="183"/>
      <c r="GZ33" s="218"/>
      <c r="HA33" s="217"/>
      <c r="HB33" s="183"/>
      <c r="HC33" s="185"/>
      <c r="HD33" s="183"/>
      <c r="HE33" s="183"/>
      <c r="HF33" s="183"/>
      <c r="HG33" s="183"/>
      <c r="HH33" s="186"/>
      <c r="HI33" s="183"/>
      <c r="HJ33" s="183"/>
      <c r="HK33" s="183"/>
      <c r="HL33" s="183"/>
      <c r="HM33" s="183"/>
      <c r="HN33" s="183"/>
      <c r="HO33" s="184"/>
      <c r="HP33" s="216"/>
      <c r="HQ33" s="216"/>
      <c r="HR33" s="217"/>
      <c r="HS33" s="183"/>
      <c r="HT33" s="218"/>
      <c r="HU33" s="217"/>
      <c r="HV33" s="183"/>
      <c r="HW33" s="185"/>
      <c r="HX33" s="183"/>
      <c r="HY33" s="183"/>
      <c r="HZ33" s="183"/>
      <c r="IA33" s="183"/>
      <c r="IB33" s="186"/>
      <c r="IC33" s="183"/>
      <c r="ID33" s="183"/>
      <c r="IE33" s="183"/>
      <c r="IF33" s="183"/>
      <c r="IG33" s="183"/>
      <c r="IH33" s="183"/>
      <c r="II33" s="184"/>
      <c r="IJ33" s="216"/>
      <c r="IK33" s="216"/>
      <c r="IL33" s="217"/>
      <c r="IM33" s="183"/>
      <c r="IN33" s="218"/>
      <c r="IO33" s="217"/>
      <c r="IP33" s="183"/>
      <c r="IQ33" s="185"/>
      <c r="IR33" s="183"/>
      <c r="IS33" s="183"/>
      <c r="IT33" s="183"/>
      <c r="IU33" s="183"/>
      <c r="IV33" s="186"/>
      <c r="IW33" s="183"/>
      <c r="IX33" s="183"/>
      <c r="IY33" s="183"/>
      <c r="IZ33" s="183"/>
      <c r="JA33" s="183"/>
      <c r="JB33" s="183"/>
    </row>
    <row r="34" spans="2:262" s="205" customFormat="1" ht="13.5" customHeight="1">
      <c r="B34" s="183"/>
      <c r="C34" s="199"/>
      <c r="E34" s="188"/>
      <c r="F34" s="206"/>
      <c r="G34" s="207"/>
      <c r="H34" s="183"/>
      <c r="I34" s="206"/>
      <c r="J34" s="207"/>
      <c r="K34" s="207"/>
      <c r="L34" s="207"/>
      <c r="M34" s="207"/>
      <c r="N34" s="207"/>
      <c r="O34" s="207"/>
      <c r="P34" s="207"/>
      <c r="Q34" s="188"/>
      <c r="R34" s="207"/>
      <c r="S34" s="207"/>
      <c r="U34" s="207"/>
      <c r="V34" s="207"/>
      <c r="W34" s="199"/>
      <c r="Y34" s="188"/>
      <c r="Z34" s="206"/>
      <c r="AA34" s="206"/>
      <c r="AB34" s="183"/>
      <c r="AC34" s="206"/>
      <c r="AD34" s="206"/>
      <c r="AE34" s="188"/>
      <c r="AF34" s="207"/>
      <c r="AG34" s="207"/>
      <c r="AH34" s="207"/>
      <c r="AI34" s="207"/>
      <c r="AJ34" s="207"/>
      <c r="AK34" s="188"/>
      <c r="AM34" s="207"/>
      <c r="AO34" s="207"/>
      <c r="AP34" s="207"/>
      <c r="AQ34" s="199"/>
      <c r="AS34" s="208"/>
      <c r="AT34" s="206"/>
      <c r="AU34" s="206"/>
      <c r="AV34" s="209"/>
      <c r="AW34" s="206"/>
      <c r="AX34" s="206"/>
      <c r="AY34" s="188"/>
      <c r="AZ34" s="207"/>
      <c r="BA34" s="207"/>
      <c r="BB34" s="207"/>
      <c r="BC34" s="207"/>
      <c r="BD34" s="207"/>
      <c r="BE34" s="188"/>
      <c r="BF34" s="207"/>
      <c r="BG34" s="207"/>
      <c r="BI34" s="207"/>
      <c r="BJ34" s="207"/>
      <c r="BK34" s="199"/>
      <c r="BM34" s="188"/>
      <c r="BN34" s="206" t="s">
        <v>292</v>
      </c>
      <c r="BO34" s="206" t="s">
        <v>292</v>
      </c>
      <c r="BP34" s="183" t="s">
        <v>292</v>
      </c>
      <c r="BQ34" s="206" t="s">
        <v>292</v>
      </c>
      <c r="BR34" s="206" t="s">
        <v>292</v>
      </c>
      <c r="BS34" s="188"/>
      <c r="BT34" s="207" t="s">
        <v>292</v>
      </c>
      <c r="BU34" s="207" t="s">
        <v>292</v>
      </c>
      <c r="BV34" s="207" t="s">
        <v>292</v>
      </c>
      <c r="BW34" s="207" t="s">
        <v>292</v>
      </c>
      <c r="BX34" s="207" t="s">
        <v>292</v>
      </c>
      <c r="BY34" s="188"/>
      <c r="BZ34" s="207"/>
      <c r="CA34" s="207"/>
      <c r="CC34" s="207"/>
      <c r="CD34" s="207"/>
      <c r="CE34" s="188"/>
      <c r="CG34" s="188"/>
      <c r="CH34" s="206"/>
      <c r="CI34" s="206"/>
      <c r="CJ34" s="183"/>
      <c r="CK34" s="206"/>
      <c r="CL34" s="206"/>
      <c r="CM34" s="188"/>
      <c r="CN34" s="207"/>
      <c r="CO34" s="207"/>
      <c r="CR34" s="211"/>
      <c r="CS34" s="188"/>
      <c r="CT34" s="207"/>
      <c r="CU34" s="207"/>
      <c r="CW34" s="207"/>
      <c r="CX34" s="207"/>
      <c r="CY34" s="199"/>
      <c r="DA34" s="188"/>
      <c r="DB34" s="206"/>
      <c r="DC34" s="206"/>
      <c r="DD34" s="183"/>
      <c r="DE34" s="206"/>
      <c r="DF34" s="206"/>
      <c r="DG34" s="188"/>
      <c r="DH34" s="207"/>
      <c r="DI34" s="207"/>
      <c r="DL34" s="211"/>
      <c r="DM34" s="188"/>
      <c r="DN34" s="207"/>
      <c r="DO34" s="207"/>
      <c r="DQ34" s="207"/>
      <c r="DR34" s="207"/>
      <c r="DS34" s="199"/>
      <c r="DU34" s="188"/>
      <c r="DV34" s="206"/>
      <c r="DW34" s="206"/>
      <c r="DX34" s="183"/>
      <c r="DY34" s="206"/>
      <c r="DZ34" s="206"/>
      <c r="EA34" s="188"/>
      <c r="EC34" s="212"/>
      <c r="EF34" s="211"/>
      <c r="EG34" s="188"/>
      <c r="EH34" s="207"/>
      <c r="EI34" s="207"/>
      <c r="EK34" s="207"/>
      <c r="EL34" s="207"/>
      <c r="EM34" s="199"/>
      <c r="EO34" s="188"/>
      <c r="EP34" s="206"/>
      <c r="EQ34" s="206"/>
      <c r="ER34" s="183"/>
      <c r="ES34" s="206"/>
      <c r="ET34" s="206"/>
      <c r="EU34" s="188"/>
      <c r="EV34" s="207"/>
      <c r="EW34" s="207"/>
      <c r="EZ34" s="211"/>
      <c r="FA34" s="188"/>
      <c r="FB34" s="207"/>
      <c r="FC34" s="207"/>
      <c r="FE34" s="207"/>
      <c r="FF34" s="207"/>
      <c r="FG34" s="199"/>
      <c r="FI34" s="188"/>
      <c r="FJ34" s="206"/>
      <c r="FK34" s="206"/>
      <c r="FL34" s="183"/>
      <c r="FM34" s="206"/>
      <c r="FN34" s="206"/>
      <c r="FO34" s="188"/>
      <c r="FP34" s="207"/>
      <c r="FQ34" s="207"/>
      <c r="FT34" s="211"/>
      <c r="FU34" s="188"/>
      <c r="FV34" s="207"/>
      <c r="FW34" s="207"/>
      <c r="FY34" s="207"/>
      <c r="FZ34" s="207"/>
      <c r="GA34" s="184"/>
      <c r="GB34" s="216"/>
      <c r="GC34" s="216"/>
      <c r="GD34" s="217"/>
      <c r="GE34" s="183"/>
      <c r="GF34" s="218"/>
      <c r="GG34" s="217"/>
      <c r="GH34" s="183"/>
      <c r="GI34" s="185"/>
      <c r="GJ34" s="183"/>
      <c r="GK34" s="183"/>
      <c r="GL34" s="183"/>
      <c r="GM34" s="183"/>
      <c r="GN34" s="186"/>
      <c r="GO34" s="183"/>
      <c r="GP34" s="183"/>
      <c r="GQ34" s="183"/>
      <c r="GR34" s="183"/>
      <c r="GS34" s="183"/>
      <c r="GT34" s="183"/>
      <c r="GU34" s="184"/>
      <c r="GV34" s="216"/>
      <c r="GW34" s="216"/>
      <c r="GX34" s="217"/>
      <c r="GY34" s="183"/>
      <c r="GZ34" s="218"/>
      <c r="HA34" s="217"/>
      <c r="HB34" s="183"/>
      <c r="HC34" s="185"/>
      <c r="HD34" s="183"/>
      <c r="HE34" s="183"/>
      <c r="HF34" s="183"/>
      <c r="HG34" s="183"/>
      <c r="HH34" s="186"/>
      <c r="HI34" s="183"/>
      <c r="HJ34" s="183"/>
      <c r="HK34" s="183"/>
      <c r="HL34" s="183"/>
      <c r="HM34" s="183"/>
      <c r="HN34" s="183"/>
      <c r="HO34" s="184"/>
      <c r="HP34" s="216"/>
      <c r="HQ34" s="216"/>
      <c r="HR34" s="217"/>
      <c r="HS34" s="183"/>
      <c r="HT34" s="218"/>
      <c r="HU34" s="217"/>
      <c r="HV34" s="183"/>
      <c r="HW34" s="185"/>
      <c r="HX34" s="183"/>
      <c r="HY34" s="183"/>
      <c r="HZ34" s="183"/>
      <c r="IA34" s="183"/>
      <c r="IB34" s="186"/>
      <c r="IC34" s="183"/>
      <c r="ID34" s="183"/>
      <c r="IE34" s="183"/>
      <c r="IF34" s="183"/>
      <c r="IG34" s="183"/>
      <c r="IH34" s="183"/>
      <c r="II34" s="184"/>
      <c r="IJ34" s="216"/>
      <c r="IK34" s="216"/>
      <c r="IL34" s="217"/>
      <c r="IM34" s="183"/>
      <c r="IN34" s="218"/>
      <c r="IO34" s="217"/>
      <c r="IP34" s="183"/>
      <c r="IQ34" s="185"/>
      <c r="IR34" s="183"/>
      <c r="IS34" s="183"/>
      <c r="IT34" s="183"/>
      <c r="IU34" s="183"/>
      <c r="IV34" s="186"/>
      <c r="IW34" s="183"/>
      <c r="IX34" s="183"/>
      <c r="IY34" s="183"/>
      <c r="IZ34" s="183"/>
      <c r="JA34" s="183"/>
      <c r="JB34" s="183"/>
    </row>
    <row r="35" spans="2:262" s="205" customFormat="1" ht="13.5" customHeight="1">
      <c r="B35" s="183"/>
      <c r="C35" s="199"/>
      <c r="E35" s="188"/>
      <c r="F35" s="206"/>
      <c r="G35" s="207"/>
      <c r="H35" s="183"/>
      <c r="I35" s="206"/>
      <c r="J35" s="207"/>
      <c r="K35" s="207"/>
      <c r="L35" s="207"/>
      <c r="M35" s="207"/>
      <c r="N35" s="207"/>
      <c r="O35" s="207"/>
      <c r="P35" s="207"/>
      <c r="Q35" s="188"/>
      <c r="R35" s="207"/>
      <c r="S35" s="207"/>
      <c r="U35" s="207"/>
      <c r="V35" s="207"/>
      <c r="W35" s="199"/>
      <c r="Y35" s="188"/>
      <c r="Z35" s="206"/>
      <c r="AA35" s="206"/>
      <c r="AB35" s="183"/>
      <c r="AC35" s="206"/>
      <c r="AD35" s="206"/>
      <c r="AE35" s="188"/>
      <c r="AF35" s="207"/>
      <c r="AG35" s="207"/>
      <c r="AH35" s="207"/>
      <c r="AI35" s="207"/>
      <c r="AJ35" s="207"/>
      <c r="AK35" s="188"/>
      <c r="AM35" s="207"/>
      <c r="AO35" s="207"/>
      <c r="AP35" s="207"/>
      <c r="AQ35" s="199"/>
      <c r="AS35" s="208"/>
      <c r="AT35" s="206"/>
      <c r="AU35" s="206"/>
      <c r="AV35" s="209"/>
      <c r="AW35" s="206"/>
      <c r="AX35" s="206"/>
      <c r="AY35" s="188"/>
      <c r="AZ35" s="207"/>
      <c r="BA35" s="207"/>
      <c r="BB35" s="207"/>
      <c r="BC35" s="207"/>
      <c r="BD35" s="207"/>
      <c r="BE35" s="188"/>
      <c r="BF35" s="207"/>
      <c r="BG35" s="207"/>
      <c r="BI35" s="207"/>
      <c r="BJ35" s="207"/>
      <c r="BK35" s="199"/>
      <c r="BM35" s="188"/>
      <c r="BN35" s="206" t="s">
        <v>292</v>
      </c>
      <c r="BO35" s="206" t="s">
        <v>292</v>
      </c>
      <c r="BP35" s="183" t="s">
        <v>292</v>
      </c>
      <c r="BQ35" s="206" t="s">
        <v>292</v>
      </c>
      <c r="BR35" s="206" t="s">
        <v>292</v>
      </c>
      <c r="BS35" s="188"/>
      <c r="BT35" s="207" t="s">
        <v>292</v>
      </c>
      <c r="BU35" s="207" t="s">
        <v>292</v>
      </c>
      <c r="BV35" s="207" t="s">
        <v>292</v>
      </c>
      <c r="BW35" s="207" t="s">
        <v>292</v>
      </c>
      <c r="BX35" s="207" t="s">
        <v>292</v>
      </c>
      <c r="BY35" s="188"/>
      <c r="BZ35" s="207"/>
      <c r="CA35" s="207"/>
      <c r="CC35" s="207"/>
      <c r="CD35" s="207"/>
      <c r="CE35" s="188"/>
      <c r="CG35" s="188"/>
      <c r="CH35" s="206"/>
      <c r="CI35" s="206"/>
      <c r="CJ35" s="183"/>
      <c r="CK35" s="206"/>
      <c r="CL35" s="206"/>
      <c r="CM35" s="188"/>
      <c r="CN35" s="207"/>
      <c r="CO35" s="207"/>
      <c r="CR35" s="211"/>
      <c r="CS35" s="188"/>
      <c r="CT35" s="207"/>
      <c r="CU35" s="207"/>
      <c r="CW35" s="207"/>
      <c r="CX35" s="207"/>
      <c r="CY35" s="199"/>
      <c r="DA35" s="188"/>
      <c r="DB35" s="206"/>
      <c r="DC35" s="206"/>
      <c r="DD35" s="183"/>
      <c r="DE35" s="206"/>
      <c r="DF35" s="206"/>
      <c r="DG35" s="188"/>
      <c r="DH35" s="207"/>
      <c r="DI35" s="207"/>
      <c r="DL35" s="211"/>
      <c r="DM35" s="188"/>
      <c r="DN35" s="207"/>
      <c r="DO35" s="207"/>
      <c r="DQ35" s="207"/>
      <c r="DR35" s="207"/>
      <c r="DS35" s="199"/>
      <c r="DU35" s="188"/>
      <c r="DV35" s="206"/>
      <c r="DW35" s="206"/>
      <c r="DX35" s="183"/>
      <c r="DY35" s="206"/>
      <c r="DZ35" s="206"/>
      <c r="EA35" s="188"/>
      <c r="EC35" s="212"/>
      <c r="EF35" s="211"/>
      <c r="EG35" s="188"/>
      <c r="EH35" s="207"/>
      <c r="EI35" s="207"/>
      <c r="EK35" s="207"/>
      <c r="EL35" s="207"/>
      <c r="EM35" s="199"/>
      <c r="EO35" s="188"/>
      <c r="EP35" s="206"/>
      <c r="EQ35" s="206"/>
      <c r="ER35" s="183"/>
      <c r="ES35" s="206"/>
      <c r="ET35" s="206"/>
      <c r="EU35" s="188"/>
      <c r="EV35" s="207"/>
      <c r="EW35" s="207"/>
      <c r="EZ35" s="211"/>
      <c r="FA35" s="188"/>
      <c r="FB35" s="207"/>
      <c r="FC35" s="207"/>
      <c r="FE35" s="207"/>
      <c r="FF35" s="207"/>
      <c r="FG35" s="199"/>
      <c r="FI35" s="188"/>
      <c r="FJ35" s="206"/>
      <c r="FK35" s="206"/>
      <c r="FL35" s="183"/>
      <c r="FM35" s="206"/>
      <c r="FN35" s="206"/>
      <c r="FO35" s="188"/>
      <c r="FP35" s="207"/>
      <c r="FQ35" s="207"/>
      <c r="FT35" s="211"/>
      <c r="FU35" s="188"/>
      <c r="FV35" s="207"/>
      <c r="FW35" s="207"/>
      <c r="FY35" s="207"/>
      <c r="FZ35" s="207"/>
      <c r="GA35" s="184"/>
      <c r="GB35" s="216"/>
      <c r="GC35" s="216"/>
      <c r="GD35" s="217"/>
      <c r="GE35" s="183"/>
      <c r="GF35" s="218"/>
      <c r="GG35" s="217"/>
      <c r="GH35" s="183"/>
      <c r="GI35" s="185"/>
      <c r="GJ35" s="183"/>
      <c r="GK35" s="183"/>
      <c r="GL35" s="183"/>
      <c r="GM35" s="183"/>
      <c r="GN35" s="186"/>
      <c r="GO35" s="183"/>
      <c r="GP35" s="183"/>
      <c r="GQ35" s="183"/>
      <c r="GR35" s="183"/>
      <c r="GS35" s="183"/>
      <c r="GT35" s="183"/>
      <c r="GU35" s="184"/>
      <c r="GV35" s="216"/>
      <c r="GW35" s="216"/>
      <c r="GX35" s="217"/>
      <c r="GY35" s="183"/>
      <c r="GZ35" s="218"/>
      <c r="HA35" s="217"/>
      <c r="HB35" s="183"/>
      <c r="HC35" s="185"/>
      <c r="HD35" s="183"/>
      <c r="HE35" s="183"/>
      <c r="HF35" s="183"/>
      <c r="HG35" s="183"/>
      <c r="HH35" s="186"/>
      <c r="HI35" s="183"/>
      <c r="HJ35" s="183"/>
      <c r="HK35" s="183"/>
      <c r="HL35" s="183"/>
      <c r="HM35" s="183"/>
      <c r="HN35" s="183"/>
      <c r="HO35" s="184"/>
      <c r="HP35" s="216"/>
      <c r="HQ35" s="216"/>
      <c r="HR35" s="217"/>
      <c r="HS35" s="183"/>
      <c r="HT35" s="218"/>
      <c r="HU35" s="217"/>
      <c r="HV35" s="183"/>
      <c r="HW35" s="185"/>
      <c r="HX35" s="183"/>
      <c r="HY35" s="183"/>
      <c r="HZ35" s="183"/>
      <c r="IA35" s="183"/>
      <c r="IB35" s="186"/>
      <c r="IC35" s="183"/>
      <c r="ID35" s="183"/>
      <c r="IE35" s="183"/>
      <c r="IF35" s="183"/>
      <c r="IG35" s="183"/>
      <c r="IH35" s="183"/>
      <c r="II35" s="184"/>
      <c r="IJ35" s="216"/>
      <c r="IK35" s="216"/>
      <c r="IL35" s="217"/>
      <c r="IM35" s="183"/>
      <c r="IN35" s="218"/>
      <c r="IO35" s="217"/>
      <c r="IP35" s="183"/>
      <c r="IQ35" s="185"/>
      <c r="IR35" s="183"/>
      <c r="IS35" s="183"/>
      <c r="IT35" s="183"/>
      <c r="IU35" s="183"/>
      <c r="IV35" s="186"/>
      <c r="IW35" s="183"/>
      <c r="IX35" s="183"/>
      <c r="IY35" s="183"/>
      <c r="IZ35" s="183"/>
      <c r="JA35" s="183"/>
      <c r="JB35" s="183"/>
    </row>
    <row r="36" spans="2:262" s="205" customFormat="1" ht="13.5" customHeight="1">
      <c r="B36" s="183"/>
      <c r="C36" s="199"/>
      <c r="E36" s="188"/>
      <c r="F36" s="206"/>
      <c r="G36" s="207"/>
      <c r="H36" s="183"/>
      <c r="I36" s="206"/>
      <c r="J36" s="207"/>
      <c r="K36" s="188"/>
      <c r="L36" s="207"/>
      <c r="M36" s="207"/>
      <c r="N36" s="207"/>
      <c r="O36" s="207"/>
      <c r="P36" s="207"/>
      <c r="Q36" s="188"/>
      <c r="R36" s="207"/>
      <c r="S36" s="207"/>
      <c r="U36" s="207"/>
      <c r="V36" s="207"/>
      <c r="W36" s="199"/>
      <c r="Y36" s="188"/>
      <c r="Z36" s="220"/>
      <c r="AA36" s="206"/>
      <c r="AB36" s="183"/>
      <c r="AC36" s="220"/>
      <c r="AD36" s="206"/>
      <c r="AE36" s="188"/>
      <c r="AF36" s="207"/>
      <c r="AG36" s="207"/>
      <c r="AH36" s="207"/>
      <c r="AI36" s="207"/>
      <c r="AJ36" s="207"/>
      <c r="AK36" s="188"/>
      <c r="AM36" s="207"/>
      <c r="AO36" s="207"/>
      <c r="AP36" s="207"/>
      <c r="AQ36" s="199"/>
      <c r="AS36" s="208"/>
      <c r="AT36" s="206"/>
      <c r="AU36" s="206"/>
      <c r="AV36" s="209"/>
      <c r="AW36" s="206"/>
      <c r="AX36" s="206"/>
      <c r="AY36" s="188"/>
      <c r="AZ36" s="207"/>
      <c r="BA36" s="207"/>
      <c r="BB36" s="207"/>
      <c r="BC36" s="207"/>
      <c r="BD36" s="207"/>
      <c r="BE36" s="188"/>
      <c r="BF36" s="207"/>
      <c r="BG36" s="207"/>
      <c r="BI36" s="207"/>
      <c r="BJ36" s="207"/>
      <c r="BK36" s="199"/>
      <c r="BM36" s="188"/>
      <c r="BN36" s="206" t="s">
        <v>292</v>
      </c>
      <c r="BO36" s="206" t="s">
        <v>292</v>
      </c>
      <c r="BP36" s="183" t="s">
        <v>292</v>
      </c>
      <c r="BQ36" s="206" t="s">
        <v>292</v>
      </c>
      <c r="BR36" s="206" t="s">
        <v>292</v>
      </c>
      <c r="BS36" s="188"/>
      <c r="BT36" s="207" t="s">
        <v>292</v>
      </c>
      <c r="BU36" s="207" t="s">
        <v>292</v>
      </c>
      <c r="BV36" s="207" t="s">
        <v>292</v>
      </c>
      <c r="BW36" s="207" t="s">
        <v>292</v>
      </c>
      <c r="BX36" s="207" t="s">
        <v>292</v>
      </c>
      <c r="BY36" s="188"/>
      <c r="BZ36" s="207"/>
      <c r="CA36" s="207"/>
      <c r="CC36" s="207"/>
      <c r="CD36" s="207"/>
      <c r="CE36" s="188"/>
      <c r="CG36" s="188"/>
      <c r="CH36" s="206"/>
      <c r="CI36" s="206"/>
      <c r="CJ36" s="183"/>
      <c r="CK36" s="206"/>
      <c r="CL36" s="206"/>
      <c r="CM36" s="188"/>
      <c r="CN36" s="207"/>
      <c r="CO36" s="207"/>
      <c r="CR36" s="211"/>
      <c r="CS36" s="188"/>
      <c r="CT36" s="207"/>
      <c r="CU36" s="207"/>
      <c r="CW36" s="207"/>
      <c r="CX36" s="207"/>
      <c r="CY36" s="199"/>
      <c r="DA36" s="188"/>
      <c r="DB36" s="206"/>
      <c r="DC36" s="206"/>
      <c r="DD36" s="183"/>
      <c r="DE36" s="206"/>
      <c r="DF36" s="206"/>
      <c r="DG36" s="188"/>
      <c r="DH36" s="207"/>
      <c r="DI36" s="207"/>
      <c r="DL36" s="211"/>
      <c r="DM36" s="188"/>
      <c r="DN36" s="207"/>
      <c r="DO36" s="207"/>
      <c r="DQ36" s="207"/>
      <c r="DR36" s="207"/>
      <c r="DS36" s="199"/>
      <c r="DU36" s="188"/>
      <c r="DV36" s="206"/>
      <c r="DW36" s="206"/>
      <c r="DX36" s="183"/>
      <c r="DY36" s="206"/>
      <c r="DZ36" s="206"/>
      <c r="EA36" s="188"/>
      <c r="EC36" s="212"/>
      <c r="EF36" s="211"/>
      <c r="EG36" s="188"/>
      <c r="EH36" s="207"/>
      <c r="EI36" s="207"/>
      <c r="EK36" s="207"/>
      <c r="EL36" s="207"/>
      <c r="EM36" s="199"/>
      <c r="EO36" s="188"/>
      <c r="EP36" s="206"/>
      <c r="EQ36" s="206"/>
      <c r="ER36" s="183"/>
      <c r="ES36" s="206"/>
      <c r="ET36" s="206"/>
      <c r="EU36" s="188"/>
      <c r="EV36" s="207"/>
      <c r="EW36" s="207"/>
      <c r="EZ36" s="211"/>
      <c r="FA36" s="188"/>
      <c r="FB36" s="207"/>
      <c r="FC36" s="207"/>
      <c r="FE36" s="207"/>
      <c r="FF36" s="207"/>
      <c r="FG36" s="199"/>
      <c r="FI36" s="188"/>
      <c r="FJ36" s="206"/>
      <c r="FK36" s="206"/>
      <c r="FL36" s="183"/>
      <c r="FM36" s="206"/>
      <c r="FN36" s="206"/>
      <c r="FO36" s="188"/>
      <c r="FP36" s="207"/>
      <c r="FQ36" s="207"/>
      <c r="FT36" s="211"/>
      <c r="FU36" s="188"/>
      <c r="FV36" s="207"/>
      <c r="FW36" s="207"/>
      <c r="FY36" s="207"/>
      <c r="FZ36" s="207"/>
      <c r="GA36" s="184"/>
      <c r="GB36" s="216"/>
      <c r="GC36" s="216"/>
      <c r="GD36" s="217"/>
      <c r="GE36" s="183"/>
      <c r="GF36" s="218"/>
      <c r="GG36" s="217"/>
      <c r="GH36" s="183"/>
      <c r="GI36" s="185"/>
      <c r="GJ36" s="183"/>
      <c r="GK36" s="183"/>
      <c r="GL36" s="183"/>
      <c r="GM36" s="183"/>
      <c r="GN36" s="186"/>
      <c r="GO36" s="183"/>
      <c r="GP36" s="183"/>
      <c r="GQ36" s="183"/>
      <c r="GR36" s="183"/>
      <c r="GS36" s="183"/>
      <c r="GT36" s="183"/>
      <c r="GU36" s="184"/>
      <c r="GV36" s="216"/>
      <c r="GW36" s="216"/>
      <c r="GX36" s="217"/>
      <c r="GY36" s="183"/>
      <c r="GZ36" s="218"/>
      <c r="HA36" s="217"/>
      <c r="HB36" s="183"/>
      <c r="HC36" s="185"/>
      <c r="HD36" s="183"/>
      <c r="HE36" s="183"/>
      <c r="HF36" s="183"/>
      <c r="HG36" s="183"/>
      <c r="HH36" s="186"/>
      <c r="HI36" s="183"/>
      <c r="HJ36" s="183"/>
      <c r="HK36" s="183"/>
      <c r="HL36" s="183"/>
      <c r="HM36" s="183"/>
      <c r="HN36" s="183"/>
      <c r="HO36" s="184"/>
      <c r="HP36" s="216"/>
      <c r="HQ36" s="216"/>
      <c r="HR36" s="217"/>
      <c r="HS36" s="183"/>
      <c r="HT36" s="218"/>
      <c r="HU36" s="217"/>
      <c r="HV36" s="183"/>
      <c r="HW36" s="185"/>
      <c r="HX36" s="183"/>
      <c r="HY36" s="183"/>
      <c r="HZ36" s="183"/>
      <c r="IA36" s="183"/>
      <c r="IB36" s="186"/>
      <c r="IC36" s="183"/>
      <c r="ID36" s="183"/>
      <c r="IE36" s="183"/>
      <c r="IF36" s="183"/>
      <c r="IG36" s="183"/>
      <c r="IH36" s="183"/>
      <c r="II36" s="184"/>
      <c r="IJ36" s="216"/>
      <c r="IK36" s="216"/>
      <c r="IL36" s="217"/>
      <c r="IM36" s="183"/>
      <c r="IN36" s="218"/>
      <c r="IO36" s="217"/>
      <c r="IP36" s="183"/>
      <c r="IQ36" s="185"/>
      <c r="IR36" s="183"/>
      <c r="IS36" s="183"/>
      <c r="IT36" s="183"/>
      <c r="IU36" s="183"/>
      <c r="IV36" s="186"/>
      <c r="IW36" s="183"/>
      <c r="IX36" s="183"/>
      <c r="IY36" s="183"/>
      <c r="IZ36" s="183"/>
      <c r="JA36" s="183"/>
      <c r="JB36" s="183"/>
    </row>
    <row r="37" spans="2:262" s="205" customFormat="1" ht="13.5" customHeight="1">
      <c r="B37" s="183"/>
      <c r="C37" s="199"/>
      <c r="E37" s="188"/>
      <c r="F37" s="206"/>
      <c r="G37" s="207"/>
      <c r="H37" s="183"/>
      <c r="I37" s="206"/>
      <c r="J37" s="207"/>
      <c r="K37" s="188"/>
      <c r="L37" s="207"/>
      <c r="M37" s="207"/>
      <c r="N37" s="207"/>
      <c r="O37" s="207"/>
      <c r="P37" s="207"/>
      <c r="Q37" s="188"/>
      <c r="R37" s="207"/>
      <c r="S37" s="207"/>
      <c r="U37" s="207"/>
      <c r="V37" s="207"/>
      <c r="W37" s="199"/>
      <c r="Y37" s="188"/>
      <c r="Z37" s="220"/>
      <c r="AA37" s="206"/>
      <c r="AB37" s="183"/>
      <c r="AC37" s="220"/>
      <c r="AD37" s="206"/>
      <c r="AE37" s="188"/>
      <c r="AF37" s="207"/>
      <c r="AG37" s="207"/>
      <c r="AH37" s="207"/>
      <c r="AI37" s="207"/>
      <c r="AJ37" s="207"/>
      <c r="AK37" s="188"/>
      <c r="AM37" s="207"/>
      <c r="AO37" s="207"/>
      <c r="AP37" s="207"/>
      <c r="AQ37" s="199"/>
      <c r="AS37" s="208"/>
      <c r="AT37" s="206"/>
      <c r="AU37" s="206"/>
      <c r="AV37" s="209"/>
      <c r="AW37" s="206"/>
      <c r="AX37" s="206"/>
      <c r="AY37" s="188"/>
      <c r="AZ37" s="207"/>
      <c r="BA37" s="207"/>
      <c r="BB37" s="207"/>
      <c r="BC37" s="207"/>
      <c r="BD37" s="207"/>
      <c r="BE37" s="188"/>
      <c r="BF37" s="207"/>
      <c r="BG37" s="207"/>
      <c r="BI37" s="207"/>
      <c r="BJ37" s="207"/>
      <c r="BK37" s="199"/>
      <c r="BM37" s="188"/>
      <c r="BN37" s="206" t="s">
        <v>292</v>
      </c>
      <c r="BO37" s="206" t="s">
        <v>292</v>
      </c>
      <c r="BP37" s="183" t="s">
        <v>292</v>
      </c>
      <c r="BQ37" s="206" t="s">
        <v>292</v>
      </c>
      <c r="BR37" s="206" t="s">
        <v>292</v>
      </c>
      <c r="BS37" s="188"/>
      <c r="BT37" s="207" t="s">
        <v>292</v>
      </c>
      <c r="BU37" s="207" t="s">
        <v>292</v>
      </c>
      <c r="BV37" s="207" t="s">
        <v>292</v>
      </c>
      <c r="BW37" s="207" t="s">
        <v>292</v>
      </c>
      <c r="BX37" s="207" t="s">
        <v>292</v>
      </c>
      <c r="BY37" s="188"/>
      <c r="BZ37" s="207"/>
      <c r="CA37" s="207"/>
      <c r="CC37" s="207"/>
      <c r="CD37" s="207"/>
      <c r="CE37" s="188"/>
      <c r="CG37" s="188"/>
      <c r="CH37" s="206"/>
      <c r="CI37" s="206"/>
      <c r="CJ37" s="183"/>
      <c r="CK37" s="206"/>
      <c r="CL37" s="206"/>
      <c r="CM37" s="188"/>
      <c r="CN37" s="207"/>
      <c r="CO37" s="207"/>
      <c r="CR37" s="211"/>
      <c r="CS37" s="188"/>
      <c r="CT37" s="207"/>
      <c r="CU37" s="207"/>
      <c r="CW37" s="207"/>
      <c r="CX37" s="207"/>
      <c r="CY37" s="199"/>
      <c r="DA37" s="188"/>
      <c r="DB37" s="206"/>
      <c r="DC37" s="206"/>
      <c r="DD37" s="183"/>
      <c r="DE37" s="206"/>
      <c r="DF37" s="206"/>
      <c r="DG37" s="188"/>
      <c r="DH37" s="207"/>
      <c r="DI37" s="207"/>
      <c r="DL37" s="211"/>
      <c r="DM37" s="188"/>
      <c r="DN37" s="207"/>
      <c r="DO37" s="207"/>
      <c r="DQ37" s="207"/>
      <c r="DR37" s="207"/>
      <c r="DS37" s="199"/>
      <c r="DU37" s="188"/>
      <c r="DV37" s="206"/>
      <c r="DW37" s="206"/>
      <c r="DX37" s="183"/>
      <c r="DY37" s="206"/>
      <c r="DZ37" s="206"/>
      <c r="EA37" s="188"/>
      <c r="EC37" s="212"/>
      <c r="EF37" s="211"/>
      <c r="EG37" s="188"/>
      <c r="EH37" s="207"/>
      <c r="EI37" s="207"/>
      <c r="EK37" s="207"/>
      <c r="EL37" s="207"/>
      <c r="EM37" s="199"/>
      <c r="EO37" s="188"/>
      <c r="EP37" s="206"/>
      <c r="EQ37" s="206"/>
      <c r="ER37" s="183"/>
      <c r="ES37" s="206"/>
      <c r="ET37" s="206"/>
      <c r="EU37" s="188"/>
      <c r="EV37" s="207"/>
      <c r="EW37" s="207"/>
      <c r="EZ37" s="211"/>
      <c r="FA37" s="188"/>
      <c r="FB37" s="207"/>
      <c r="FC37" s="207"/>
      <c r="FE37" s="207"/>
      <c r="FF37" s="207"/>
      <c r="FG37" s="199"/>
      <c r="FI37" s="188"/>
      <c r="FJ37" s="206"/>
      <c r="FK37" s="206"/>
      <c r="FL37" s="183"/>
      <c r="FM37" s="206"/>
      <c r="FN37" s="206"/>
      <c r="FO37" s="188"/>
      <c r="FP37" s="207"/>
      <c r="FQ37" s="207"/>
      <c r="FT37" s="211"/>
      <c r="FU37" s="188"/>
      <c r="FV37" s="207"/>
      <c r="FW37" s="207"/>
      <c r="FY37" s="207"/>
      <c r="FZ37" s="207"/>
      <c r="GA37" s="184"/>
      <c r="GB37" s="216"/>
      <c r="GC37" s="216"/>
      <c r="GD37" s="217"/>
      <c r="GE37" s="183"/>
      <c r="GF37" s="218"/>
      <c r="GG37" s="217"/>
      <c r="GH37" s="183"/>
      <c r="GI37" s="185"/>
      <c r="GJ37" s="183"/>
      <c r="GK37" s="183"/>
      <c r="GL37" s="183"/>
      <c r="GM37" s="183"/>
      <c r="GN37" s="186"/>
      <c r="GO37" s="183"/>
      <c r="GP37" s="183"/>
      <c r="GQ37" s="183"/>
      <c r="GR37" s="183"/>
      <c r="GS37" s="183"/>
      <c r="GT37" s="183"/>
      <c r="GU37" s="184"/>
      <c r="GV37" s="216"/>
      <c r="GW37" s="216"/>
      <c r="GX37" s="217"/>
      <c r="GY37" s="183"/>
      <c r="GZ37" s="218"/>
      <c r="HA37" s="217"/>
      <c r="HB37" s="183"/>
      <c r="HC37" s="185"/>
      <c r="HD37" s="183"/>
      <c r="HE37" s="183"/>
      <c r="HF37" s="183"/>
      <c r="HG37" s="183"/>
      <c r="HH37" s="186"/>
      <c r="HI37" s="183"/>
      <c r="HJ37" s="183"/>
      <c r="HK37" s="183"/>
      <c r="HL37" s="183"/>
      <c r="HM37" s="183"/>
      <c r="HN37" s="183"/>
      <c r="HO37" s="184"/>
      <c r="HP37" s="216"/>
      <c r="HQ37" s="216"/>
      <c r="HR37" s="217"/>
      <c r="HS37" s="183"/>
      <c r="HT37" s="218"/>
      <c r="HU37" s="217"/>
      <c r="HV37" s="183"/>
      <c r="HW37" s="185"/>
      <c r="HX37" s="183"/>
      <c r="HY37" s="183"/>
      <c r="HZ37" s="183"/>
      <c r="IA37" s="183"/>
      <c r="IB37" s="186"/>
      <c r="IC37" s="183"/>
      <c r="ID37" s="183"/>
      <c r="IE37" s="183"/>
      <c r="IF37" s="183"/>
      <c r="IG37" s="183"/>
      <c r="IH37" s="183"/>
      <c r="II37" s="184"/>
      <c r="IJ37" s="216"/>
      <c r="IK37" s="216"/>
      <c r="IL37" s="217"/>
      <c r="IM37" s="183"/>
      <c r="IN37" s="218"/>
      <c r="IO37" s="217"/>
      <c r="IP37" s="183"/>
      <c r="IQ37" s="185"/>
      <c r="IR37" s="183"/>
      <c r="IS37" s="183"/>
      <c r="IT37" s="183"/>
      <c r="IU37" s="183"/>
      <c r="IV37" s="186"/>
      <c r="IW37" s="183"/>
      <c r="IX37" s="183"/>
      <c r="IY37" s="183"/>
      <c r="IZ37" s="183"/>
      <c r="JA37" s="183"/>
      <c r="JB37" s="183"/>
    </row>
    <row r="38" spans="2:262" s="205" customFormat="1" ht="13.5" customHeight="1">
      <c r="B38" s="183"/>
      <c r="C38" s="199"/>
      <c r="E38" s="188"/>
      <c r="F38" s="206"/>
      <c r="G38" s="207"/>
      <c r="H38" s="183"/>
      <c r="I38" s="206"/>
      <c r="J38" s="207"/>
      <c r="K38" s="188"/>
      <c r="L38" s="207"/>
      <c r="M38" s="207"/>
      <c r="N38" s="207"/>
      <c r="O38" s="207"/>
      <c r="P38" s="207"/>
      <c r="Q38" s="188"/>
      <c r="R38" s="207"/>
      <c r="S38" s="207"/>
      <c r="U38" s="207"/>
      <c r="V38" s="207"/>
      <c r="W38" s="199"/>
      <c r="Y38" s="188"/>
      <c r="Z38" s="206"/>
      <c r="AA38" s="206"/>
      <c r="AB38" s="183"/>
      <c r="AC38" s="206"/>
      <c r="AD38" s="206"/>
      <c r="AE38" s="188"/>
      <c r="AF38" s="207"/>
      <c r="AG38" s="207"/>
      <c r="AH38" s="207"/>
      <c r="AI38" s="207"/>
      <c r="AJ38" s="207"/>
      <c r="AK38" s="188"/>
      <c r="AM38" s="207"/>
      <c r="AO38" s="207"/>
      <c r="AP38" s="207"/>
      <c r="AQ38" s="199"/>
      <c r="AS38" s="208"/>
      <c r="AT38" s="206"/>
      <c r="AU38" s="206"/>
      <c r="AV38" s="209"/>
      <c r="AW38" s="206"/>
      <c r="AX38" s="206"/>
      <c r="AY38" s="188"/>
      <c r="AZ38" s="207"/>
      <c r="BA38" s="207"/>
      <c r="BB38" s="207"/>
      <c r="BC38" s="207"/>
      <c r="BD38" s="207"/>
      <c r="BE38" s="188"/>
      <c r="BF38" s="207"/>
      <c r="BG38" s="207"/>
      <c r="BI38" s="207"/>
      <c r="BJ38" s="207"/>
      <c r="BK38" s="199"/>
      <c r="BM38" s="188"/>
      <c r="BN38" s="206" t="s">
        <v>292</v>
      </c>
      <c r="BO38" s="206" t="s">
        <v>292</v>
      </c>
      <c r="BP38" s="183" t="s">
        <v>292</v>
      </c>
      <c r="BQ38" s="206" t="s">
        <v>292</v>
      </c>
      <c r="BR38" s="206" t="s">
        <v>292</v>
      </c>
      <c r="BS38" s="188"/>
      <c r="BT38" s="207" t="s">
        <v>292</v>
      </c>
      <c r="BU38" s="207" t="s">
        <v>292</v>
      </c>
      <c r="BV38" s="207" t="s">
        <v>292</v>
      </c>
      <c r="BW38" s="207" t="s">
        <v>292</v>
      </c>
      <c r="BX38" s="207" t="s">
        <v>292</v>
      </c>
      <c r="BY38" s="188"/>
      <c r="BZ38" s="207"/>
      <c r="CA38" s="207"/>
      <c r="CC38" s="207"/>
      <c r="CD38" s="207"/>
      <c r="CE38" s="188"/>
      <c r="CG38" s="188"/>
      <c r="CH38" s="206"/>
      <c r="CI38" s="206"/>
      <c r="CJ38" s="183"/>
      <c r="CK38" s="206"/>
      <c r="CL38" s="206"/>
      <c r="CM38" s="188"/>
      <c r="CN38" s="207"/>
      <c r="CO38" s="207"/>
      <c r="CR38" s="211"/>
      <c r="CS38" s="188"/>
      <c r="CT38" s="207"/>
      <c r="CU38" s="207"/>
      <c r="CW38" s="207"/>
      <c r="CX38" s="207"/>
      <c r="CY38" s="199"/>
      <c r="DA38" s="188"/>
      <c r="DB38" s="206"/>
      <c r="DC38" s="206"/>
      <c r="DD38" s="183"/>
      <c r="DE38" s="206"/>
      <c r="DF38" s="206"/>
      <c r="DG38" s="188"/>
      <c r="DH38" s="207"/>
      <c r="DI38" s="207"/>
      <c r="DL38" s="211"/>
      <c r="DM38" s="188"/>
      <c r="DN38" s="207"/>
      <c r="DO38" s="207"/>
      <c r="DQ38" s="207"/>
      <c r="DR38" s="207"/>
      <c r="DS38" s="199"/>
      <c r="DU38" s="188"/>
      <c r="DV38" s="206"/>
      <c r="DW38" s="206"/>
      <c r="DX38" s="183"/>
      <c r="DY38" s="206"/>
      <c r="DZ38" s="206"/>
      <c r="EA38" s="188"/>
      <c r="EC38" s="212"/>
      <c r="EF38" s="211"/>
      <c r="EG38" s="188"/>
      <c r="EH38" s="207"/>
      <c r="EI38" s="207"/>
      <c r="EK38" s="207"/>
      <c r="EL38" s="207"/>
      <c r="EM38" s="199"/>
      <c r="EO38" s="188"/>
      <c r="EP38" s="206"/>
      <c r="EQ38" s="206"/>
      <c r="ER38" s="183"/>
      <c r="ES38" s="206"/>
      <c r="ET38" s="206"/>
      <c r="EU38" s="188"/>
      <c r="EV38" s="207"/>
      <c r="EW38" s="207"/>
      <c r="EZ38" s="211"/>
      <c r="FA38" s="188"/>
      <c r="FB38" s="207"/>
      <c r="FC38" s="207"/>
      <c r="FE38" s="207"/>
      <c r="FF38" s="207"/>
      <c r="FG38" s="199"/>
      <c r="FI38" s="188"/>
      <c r="FJ38" s="206"/>
      <c r="FK38" s="206"/>
      <c r="FL38" s="183"/>
      <c r="FM38" s="206"/>
      <c r="FN38" s="206"/>
      <c r="FO38" s="188"/>
      <c r="FP38" s="207"/>
      <c r="FQ38" s="207"/>
      <c r="FT38" s="211"/>
      <c r="FU38" s="188"/>
      <c r="FV38" s="207"/>
      <c r="FW38" s="207"/>
      <c r="FY38" s="207"/>
      <c r="FZ38" s="207"/>
      <c r="GA38" s="184"/>
      <c r="GB38" s="216"/>
      <c r="GC38" s="216"/>
      <c r="GD38" s="217"/>
      <c r="GE38" s="183"/>
      <c r="GF38" s="218"/>
      <c r="GG38" s="217"/>
      <c r="GH38" s="183"/>
      <c r="GI38" s="185"/>
      <c r="GJ38" s="183"/>
      <c r="GK38" s="183"/>
      <c r="GL38" s="183"/>
      <c r="GM38" s="183"/>
      <c r="GN38" s="186"/>
      <c r="GO38" s="183"/>
      <c r="GP38" s="183"/>
      <c r="GQ38" s="183"/>
      <c r="GR38" s="183"/>
      <c r="GS38" s="183"/>
      <c r="GT38" s="183"/>
      <c r="GU38" s="184"/>
      <c r="GV38" s="216"/>
      <c r="GW38" s="216"/>
      <c r="GX38" s="217"/>
      <c r="GY38" s="183"/>
      <c r="GZ38" s="218"/>
      <c r="HA38" s="217"/>
      <c r="HB38" s="183"/>
      <c r="HC38" s="185"/>
      <c r="HD38" s="183"/>
      <c r="HE38" s="183"/>
      <c r="HF38" s="183"/>
      <c r="HG38" s="183"/>
      <c r="HH38" s="186"/>
      <c r="HI38" s="183"/>
      <c r="HJ38" s="183"/>
      <c r="HK38" s="183"/>
      <c r="HL38" s="183"/>
      <c r="HM38" s="183"/>
      <c r="HN38" s="183"/>
      <c r="HO38" s="184"/>
      <c r="HP38" s="216"/>
      <c r="HQ38" s="216"/>
      <c r="HR38" s="217"/>
      <c r="HS38" s="183"/>
      <c r="HT38" s="218"/>
      <c r="HU38" s="217"/>
      <c r="HV38" s="183"/>
      <c r="HW38" s="185"/>
      <c r="HX38" s="183"/>
      <c r="HY38" s="183"/>
      <c r="HZ38" s="183"/>
      <c r="IA38" s="183"/>
      <c r="IB38" s="186"/>
      <c r="IC38" s="183"/>
      <c r="ID38" s="183"/>
      <c r="IE38" s="183"/>
      <c r="IF38" s="183"/>
      <c r="IG38" s="183"/>
      <c r="IH38" s="183"/>
      <c r="II38" s="184"/>
      <c r="IJ38" s="216"/>
      <c r="IK38" s="216"/>
      <c r="IL38" s="217"/>
      <c r="IM38" s="183"/>
      <c r="IN38" s="218"/>
      <c r="IO38" s="217"/>
      <c r="IP38" s="183"/>
      <c r="IQ38" s="185"/>
      <c r="IR38" s="183"/>
      <c r="IS38" s="183"/>
      <c r="IT38" s="183"/>
      <c r="IU38" s="183"/>
      <c r="IV38" s="186"/>
      <c r="IW38" s="183"/>
      <c r="IX38" s="183"/>
      <c r="IY38" s="183"/>
      <c r="IZ38" s="183"/>
      <c r="JA38" s="183"/>
      <c r="JB38" s="183"/>
    </row>
    <row r="39" spans="2:262" s="205" customFormat="1" ht="13.5" customHeight="1">
      <c r="B39" s="183"/>
      <c r="C39" s="199"/>
      <c r="E39" s="188"/>
      <c r="F39" s="206"/>
      <c r="G39" s="207"/>
      <c r="H39" s="183"/>
      <c r="I39" s="206"/>
      <c r="J39" s="207"/>
      <c r="K39" s="188"/>
      <c r="L39" s="207"/>
      <c r="M39" s="207"/>
      <c r="N39" s="207"/>
      <c r="O39" s="207"/>
      <c r="P39" s="207"/>
      <c r="Q39" s="188"/>
      <c r="R39" s="207"/>
      <c r="S39" s="207"/>
      <c r="U39" s="207"/>
      <c r="V39" s="207"/>
      <c r="W39" s="199"/>
      <c r="Y39" s="188"/>
      <c r="Z39" s="206"/>
      <c r="AA39" s="206"/>
      <c r="AB39" s="183"/>
      <c r="AC39" s="206"/>
      <c r="AD39" s="206"/>
      <c r="AE39" s="188"/>
      <c r="AF39" s="207"/>
      <c r="AG39" s="207"/>
      <c r="AH39" s="207"/>
      <c r="AI39" s="207"/>
      <c r="AJ39" s="207"/>
      <c r="AK39" s="188"/>
      <c r="AM39" s="207"/>
      <c r="AO39" s="207"/>
      <c r="AP39" s="207"/>
      <c r="AQ39" s="199"/>
      <c r="AS39" s="208"/>
      <c r="AT39" s="206"/>
      <c r="AU39" s="206"/>
      <c r="AV39" s="209"/>
      <c r="AW39" s="206"/>
      <c r="AX39" s="206"/>
      <c r="AY39" s="188"/>
      <c r="AZ39" s="207"/>
      <c r="BA39" s="207"/>
      <c r="BB39" s="207"/>
      <c r="BC39" s="207"/>
      <c r="BD39" s="207"/>
      <c r="BE39" s="188"/>
      <c r="BF39" s="207"/>
      <c r="BG39" s="207"/>
      <c r="BI39" s="207"/>
      <c r="BJ39" s="207"/>
      <c r="BK39" s="199"/>
      <c r="BM39" s="188"/>
      <c r="BN39" s="206"/>
      <c r="BO39" s="206"/>
      <c r="BP39" s="183"/>
      <c r="BQ39" s="206"/>
      <c r="BR39" s="206"/>
      <c r="BS39" s="188"/>
      <c r="BT39" s="207"/>
      <c r="BU39" s="207"/>
      <c r="BV39" s="207"/>
      <c r="BW39" s="207"/>
      <c r="BX39" s="207"/>
      <c r="BY39" s="188"/>
      <c r="BZ39" s="207"/>
      <c r="CA39" s="207"/>
      <c r="CC39" s="207"/>
      <c r="CD39" s="207"/>
      <c r="CE39" s="188"/>
      <c r="CG39" s="188"/>
      <c r="CH39" s="206"/>
      <c r="CI39" s="206"/>
      <c r="CJ39" s="183"/>
      <c r="CK39" s="206"/>
      <c r="CL39" s="206"/>
      <c r="CM39" s="188"/>
      <c r="CN39" s="207"/>
      <c r="CO39" s="207"/>
      <c r="CR39" s="211"/>
      <c r="CS39" s="188"/>
      <c r="CT39" s="207"/>
      <c r="CU39" s="207"/>
      <c r="CW39" s="207"/>
      <c r="CX39" s="207"/>
      <c r="CY39" s="199"/>
      <c r="DA39" s="188"/>
      <c r="DB39" s="206"/>
      <c r="DC39" s="206"/>
      <c r="DD39" s="183"/>
      <c r="DE39" s="206"/>
      <c r="DF39" s="206"/>
      <c r="DG39" s="188"/>
      <c r="DH39" s="207"/>
      <c r="DI39" s="207"/>
      <c r="DL39" s="211"/>
      <c r="DM39" s="188"/>
      <c r="DN39" s="207"/>
      <c r="DO39" s="207"/>
      <c r="DQ39" s="207"/>
      <c r="DR39" s="207"/>
      <c r="DS39" s="199"/>
      <c r="DU39" s="188"/>
      <c r="DV39" s="206"/>
      <c r="DW39" s="206"/>
      <c r="DX39" s="183"/>
      <c r="DY39" s="206"/>
      <c r="DZ39" s="206"/>
      <c r="EA39" s="188"/>
      <c r="EC39" s="212"/>
      <c r="EF39" s="211"/>
      <c r="EG39" s="188"/>
      <c r="EH39" s="207"/>
      <c r="EI39" s="207"/>
      <c r="EK39" s="207"/>
      <c r="EL39" s="207"/>
      <c r="EM39" s="199"/>
      <c r="EO39" s="188"/>
      <c r="EP39" s="206"/>
      <c r="EQ39" s="206"/>
      <c r="ER39" s="183"/>
      <c r="ES39" s="206"/>
      <c r="ET39" s="206"/>
      <c r="EU39" s="188"/>
      <c r="EV39" s="207"/>
      <c r="EW39" s="207"/>
      <c r="EZ39" s="211"/>
      <c r="FA39" s="188"/>
      <c r="FB39" s="207"/>
      <c r="FC39" s="207"/>
      <c r="FE39" s="207"/>
      <c r="FF39" s="207"/>
      <c r="FG39" s="199"/>
      <c r="FI39" s="188"/>
      <c r="FJ39" s="206"/>
      <c r="FK39" s="206"/>
      <c r="FL39" s="183"/>
      <c r="FM39" s="206"/>
      <c r="FN39" s="206"/>
      <c r="FO39" s="188"/>
      <c r="FP39" s="207"/>
      <c r="FQ39" s="207"/>
      <c r="FT39" s="211"/>
      <c r="FU39" s="188"/>
      <c r="FV39" s="207"/>
      <c r="FW39" s="207"/>
      <c r="FY39" s="207"/>
      <c r="FZ39" s="207"/>
      <c r="GA39" s="184"/>
      <c r="GB39" s="216"/>
      <c r="GC39" s="216"/>
      <c r="GD39" s="217"/>
      <c r="GE39" s="183"/>
      <c r="GF39" s="218"/>
      <c r="GG39" s="217"/>
      <c r="GH39" s="183"/>
      <c r="GI39" s="185"/>
      <c r="GJ39" s="183"/>
      <c r="GK39" s="183"/>
      <c r="GL39" s="183"/>
      <c r="GM39" s="183"/>
      <c r="GN39" s="186"/>
      <c r="GO39" s="183"/>
      <c r="GP39" s="183"/>
      <c r="GQ39" s="183"/>
      <c r="GR39" s="183"/>
      <c r="GS39" s="183"/>
      <c r="GT39" s="183"/>
      <c r="GU39" s="184"/>
      <c r="GV39" s="216"/>
      <c r="GW39" s="216"/>
      <c r="GX39" s="217"/>
      <c r="GY39" s="183"/>
      <c r="GZ39" s="218"/>
      <c r="HA39" s="217"/>
      <c r="HB39" s="183"/>
      <c r="HC39" s="185"/>
      <c r="HD39" s="183"/>
      <c r="HE39" s="183"/>
      <c r="HF39" s="183"/>
      <c r="HG39" s="183"/>
      <c r="HH39" s="186"/>
      <c r="HI39" s="183"/>
      <c r="HJ39" s="183"/>
      <c r="HK39" s="183"/>
      <c r="HL39" s="183"/>
      <c r="HM39" s="183"/>
      <c r="HN39" s="183"/>
      <c r="HO39" s="184"/>
      <c r="HP39" s="216"/>
      <c r="HQ39" s="216"/>
      <c r="HR39" s="217"/>
      <c r="HS39" s="183"/>
      <c r="HT39" s="218"/>
      <c r="HU39" s="217"/>
      <c r="HV39" s="183"/>
      <c r="HW39" s="185"/>
      <c r="HX39" s="183"/>
      <c r="HY39" s="183"/>
      <c r="HZ39" s="183"/>
      <c r="IA39" s="183"/>
      <c r="IB39" s="186"/>
      <c r="IC39" s="183"/>
      <c r="ID39" s="183"/>
      <c r="IE39" s="183"/>
      <c r="IF39" s="183"/>
      <c r="IG39" s="183"/>
      <c r="IH39" s="183"/>
      <c r="II39" s="184"/>
      <c r="IJ39" s="216"/>
      <c r="IK39" s="216"/>
      <c r="IL39" s="217"/>
      <c r="IM39" s="183"/>
      <c r="IN39" s="218"/>
      <c r="IO39" s="217"/>
      <c r="IP39" s="183"/>
      <c r="IQ39" s="185"/>
      <c r="IR39" s="183"/>
      <c r="IS39" s="183"/>
      <c r="IT39" s="183"/>
      <c r="IU39" s="183"/>
      <c r="IV39" s="186"/>
      <c r="IW39" s="183"/>
      <c r="IX39" s="183"/>
      <c r="IY39" s="183"/>
      <c r="IZ39" s="183"/>
      <c r="JA39" s="183"/>
      <c r="JB39" s="183"/>
    </row>
    <row r="40" spans="2:262" s="205" customFormat="1" ht="13.5" customHeight="1">
      <c r="B40" s="183"/>
      <c r="C40" s="199"/>
      <c r="E40" s="188"/>
      <c r="F40" s="206"/>
      <c r="G40" s="207"/>
      <c r="H40" s="183"/>
      <c r="I40" s="206"/>
      <c r="J40" s="207"/>
      <c r="K40" s="188"/>
      <c r="L40" s="207"/>
      <c r="M40" s="207"/>
      <c r="N40" s="207"/>
      <c r="O40" s="207"/>
      <c r="P40" s="207"/>
      <c r="Q40" s="188"/>
      <c r="R40" s="207"/>
      <c r="S40" s="207"/>
      <c r="U40" s="207"/>
      <c r="V40" s="207"/>
      <c r="W40" s="199"/>
      <c r="Y40" s="188"/>
      <c r="Z40" s="206"/>
      <c r="AA40" s="206"/>
      <c r="AB40" s="183"/>
      <c r="AC40" s="206"/>
      <c r="AD40" s="206"/>
      <c r="AE40" s="188"/>
      <c r="AF40" s="207"/>
      <c r="AG40" s="207"/>
      <c r="AH40" s="207"/>
      <c r="AI40" s="207"/>
      <c r="AJ40" s="207"/>
      <c r="AK40" s="188"/>
      <c r="AM40" s="207"/>
      <c r="AO40" s="207"/>
      <c r="AP40" s="207"/>
      <c r="AQ40" s="199"/>
      <c r="AS40" s="208"/>
      <c r="AT40" s="206"/>
      <c r="AU40" s="206"/>
      <c r="AV40" s="209"/>
      <c r="AW40" s="206"/>
      <c r="AX40" s="206"/>
      <c r="AY40" s="188"/>
      <c r="AZ40" s="207"/>
      <c r="BA40" s="207"/>
      <c r="BB40" s="207"/>
      <c r="BC40" s="207"/>
      <c r="BD40" s="207"/>
      <c r="BE40" s="188"/>
      <c r="BF40" s="207"/>
      <c r="BG40" s="207"/>
      <c r="BI40" s="207"/>
      <c r="BJ40" s="207"/>
      <c r="BK40" s="199"/>
      <c r="BM40" s="188"/>
      <c r="BN40" s="206"/>
      <c r="BO40" s="206"/>
      <c r="BP40" s="183"/>
      <c r="BQ40" s="206"/>
      <c r="BR40" s="206"/>
      <c r="BS40" s="188"/>
      <c r="BT40" s="207"/>
      <c r="BU40" s="207"/>
      <c r="BV40" s="207"/>
      <c r="BW40" s="207"/>
      <c r="BX40" s="207"/>
      <c r="BY40" s="188"/>
      <c r="BZ40" s="207"/>
      <c r="CA40" s="207"/>
      <c r="CC40" s="207"/>
      <c r="CD40" s="207"/>
      <c r="CE40" s="188"/>
      <c r="CG40" s="188"/>
      <c r="CH40" s="206"/>
      <c r="CI40" s="206"/>
      <c r="CJ40" s="183"/>
      <c r="CK40" s="206"/>
      <c r="CL40" s="206"/>
      <c r="CM40" s="188"/>
      <c r="CN40" s="207"/>
      <c r="CO40" s="207"/>
      <c r="CR40" s="211"/>
      <c r="CS40" s="188"/>
      <c r="CT40" s="207"/>
      <c r="CU40" s="207"/>
      <c r="CW40" s="207"/>
      <c r="CX40" s="207"/>
      <c r="CY40" s="199"/>
      <c r="DA40" s="188"/>
      <c r="DB40" s="206"/>
      <c r="DC40" s="206"/>
      <c r="DD40" s="183"/>
      <c r="DE40" s="206"/>
      <c r="DF40" s="206"/>
      <c r="DG40" s="188"/>
      <c r="DH40" s="207"/>
      <c r="DI40" s="207"/>
      <c r="DL40" s="211"/>
      <c r="DM40" s="188"/>
      <c r="DN40" s="207"/>
      <c r="DO40" s="207"/>
      <c r="DQ40" s="207"/>
      <c r="DR40" s="207"/>
      <c r="DS40" s="199"/>
      <c r="DU40" s="188"/>
      <c r="DV40" s="206"/>
      <c r="DW40" s="206"/>
      <c r="DX40" s="183"/>
      <c r="DY40" s="206"/>
      <c r="DZ40" s="206"/>
      <c r="EA40" s="188"/>
      <c r="EC40" s="212"/>
      <c r="EF40" s="211"/>
      <c r="EG40" s="188"/>
      <c r="EH40" s="207"/>
      <c r="EI40" s="207"/>
      <c r="EK40" s="207"/>
      <c r="EL40" s="207"/>
      <c r="EM40" s="199"/>
      <c r="EO40" s="188"/>
      <c r="EP40" s="206"/>
      <c r="EQ40" s="206"/>
      <c r="ER40" s="183"/>
      <c r="ES40" s="206"/>
      <c r="ET40" s="206"/>
      <c r="EU40" s="188"/>
      <c r="EV40" s="207"/>
      <c r="EW40" s="207"/>
      <c r="EZ40" s="211"/>
      <c r="FA40" s="188"/>
      <c r="FB40" s="207"/>
      <c r="FC40" s="207"/>
      <c r="FE40" s="207"/>
      <c r="FF40" s="207"/>
      <c r="FG40" s="199"/>
      <c r="FI40" s="188"/>
      <c r="FJ40" s="206"/>
      <c r="FK40" s="206"/>
      <c r="FL40" s="183"/>
      <c r="FM40" s="206"/>
      <c r="FN40" s="206"/>
      <c r="FO40" s="188"/>
      <c r="FP40" s="207"/>
      <c r="FQ40" s="207"/>
      <c r="FT40" s="211"/>
      <c r="FU40" s="188"/>
      <c r="FV40" s="207"/>
      <c r="FW40" s="207"/>
      <c r="FY40" s="207"/>
      <c r="FZ40" s="207"/>
      <c r="GA40" s="184"/>
      <c r="GB40" s="216"/>
      <c r="GC40" s="216"/>
      <c r="GD40" s="217"/>
      <c r="GE40" s="183"/>
      <c r="GF40" s="218"/>
      <c r="GG40" s="217"/>
      <c r="GH40" s="183"/>
      <c r="GI40" s="185"/>
      <c r="GJ40" s="183"/>
      <c r="GK40" s="183"/>
      <c r="GL40" s="183"/>
      <c r="GM40" s="183"/>
      <c r="GN40" s="186"/>
      <c r="GO40" s="183"/>
      <c r="GP40" s="183"/>
      <c r="GQ40" s="183"/>
      <c r="GR40" s="183"/>
      <c r="GS40" s="183"/>
      <c r="GT40" s="183"/>
      <c r="GU40" s="184"/>
      <c r="GV40" s="216"/>
      <c r="GW40" s="216"/>
      <c r="GX40" s="217"/>
      <c r="GY40" s="183"/>
      <c r="GZ40" s="218"/>
      <c r="HA40" s="217"/>
      <c r="HB40" s="183"/>
      <c r="HC40" s="185"/>
      <c r="HD40" s="183"/>
      <c r="HE40" s="183"/>
      <c r="HF40" s="183"/>
      <c r="HG40" s="183"/>
      <c r="HH40" s="186"/>
      <c r="HI40" s="183"/>
      <c r="HJ40" s="183"/>
      <c r="HK40" s="183"/>
      <c r="HL40" s="183"/>
      <c r="HM40" s="183"/>
      <c r="HN40" s="183"/>
      <c r="HO40" s="184"/>
      <c r="HP40" s="216"/>
      <c r="HQ40" s="216"/>
      <c r="HR40" s="217"/>
      <c r="HS40" s="183"/>
      <c r="HT40" s="218"/>
      <c r="HU40" s="217"/>
      <c r="HV40" s="183"/>
      <c r="HW40" s="185"/>
      <c r="HX40" s="183"/>
      <c r="HY40" s="183"/>
      <c r="HZ40" s="183"/>
      <c r="IA40" s="183"/>
      <c r="IB40" s="186"/>
      <c r="IC40" s="183"/>
      <c r="ID40" s="183"/>
      <c r="IE40" s="183"/>
      <c r="IF40" s="183"/>
      <c r="IG40" s="183"/>
      <c r="IH40" s="183"/>
      <c r="II40" s="184"/>
      <c r="IJ40" s="216"/>
      <c r="IK40" s="216"/>
      <c r="IL40" s="217"/>
      <c r="IM40" s="183"/>
      <c r="IN40" s="218"/>
      <c r="IO40" s="217"/>
      <c r="IP40" s="183"/>
      <c r="IQ40" s="185"/>
      <c r="IR40" s="183"/>
      <c r="IS40" s="183"/>
      <c r="IT40" s="183"/>
      <c r="IU40" s="183"/>
      <c r="IV40" s="186"/>
      <c r="IW40" s="183"/>
      <c r="IX40" s="183"/>
      <c r="IY40" s="183"/>
      <c r="IZ40" s="183"/>
      <c r="JA40" s="183"/>
      <c r="JB40" s="183"/>
    </row>
    <row r="41" spans="2:262" s="205" customFormat="1" ht="13.5" customHeight="1">
      <c r="B41" s="183"/>
      <c r="C41" s="199"/>
      <c r="E41" s="188"/>
      <c r="F41" s="206"/>
      <c r="G41" s="207"/>
      <c r="H41" s="183"/>
      <c r="I41" s="206"/>
      <c r="J41" s="207"/>
      <c r="K41" s="188"/>
      <c r="L41" s="207"/>
      <c r="M41" s="207"/>
      <c r="N41" s="207"/>
      <c r="O41" s="207"/>
      <c r="P41" s="207"/>
      <c r="Q41" s="188"/>
      <c r="R41" s="207"/>
      <c r="S41" s="207"/>
      <c r="U41" s="207"/>
      <c r="V41" s="207"/>
      <c r="W41" s="199"/>
      <c r="Y41" s="188"/>
      <c r="Z41" s="206"/>
      <c r="AA41" s="206"/>
      <c r="AB41" s="183"/>
      <c r="AC41" s="206"/>
      <c r="AD41" s="206"/>
      <c r="AE41" s="188"/>
      <c r="AF41" s="207"/>
      <c r="AG41" s="207"/>
      <c r="AH41" s="207"/>
      <c r="AI41" s="207"/>
      <c r="AJ41" s="207"/>
      <c r="AK41" s="188"/>
      <c r="AM41" s="207"/>
      <c r="AO41" s="207"/>
      <c r="AP41" s="207"/>
      <c r="AQ41" s="199"/>
      <c r="AS41" s="208"/>
      <c r="AT41" s="206"/>
      <c r="AU41" s="206"/>
      <c r="AV41" s="209"/>
      <c r="AW41" s="206"/>
      <c r="AX41" s="206"/>
      <c r="AY41" s="188"/>
      <c r="AZ41" s="207"/>
      <c r="BA41" s="207"/>
      <c r="BB41" s="207"/>
      <c r="BC41" s="207"/>
      <c r="BD41" s="207"/>
      <c r="BE41" s="188"/>
      <c r="BF41" s="207"/>
      <c r="BG41" s="207"/>
      <c r="BI41" s="207"/>
      <c r="BJ41" s="207"/>
      <c r="BK41" s="199"/>
      <c r="BM41" s="188"/>
      <c r="BN41" s="206"/>
      <c r="BO41" s="206"/>
      <c r="BP41" s="183"/>
      <c r="BQ41" s="206"/>
      <c r="BR41" s="206"/>
      <c r="BS41" s="188"/>
      <c r="BT41" s="207"/>
      <c r="BU41" s="207"/>
      <c r="BV41" s="207"/>
      <c r="BW41" s="207"/>
      <c r="BX41" s="207"/>
      <c r="BY41" s="188"/>
      <c r="BZ41" s="207"/>
      <c r="CA41" s="207"/>
      <c r="CC41" s="207"/>
      <c r="CD41" s="207"/>
      <c r="CE41" s="188"/>
      <c r="CG41" s="188"/>
      <c r="CH41" s="206"/>
      <c r="CI41" s="206"/>
      <c r="CJ41" s="183"/>
      <c r="CK41" s="206"/>
      <c r="CL41" s="206"/>
      <c r="CM41" s="188"/>
      <c r="CN41" s="207"/>
      <c r="CO41" s="207"/>
      <c r="CR41" s="211"/>
      <c r="CS41" s="188"/>
      <c r="CT41" s="207"/>
      <c r="CU41" s="207"/>
      <c r="CW41" s="207"/>
      <c r="CX41" s="207"/>
      <c r="CY41" s="199"/>
      <c r="DA41" s="188"/>
      <c r="DB41" s="206"/>
      <c r="DC41" s="206"/>
      <c r="DD41" s="183"/>
      <c r="DE41" s="206"/>
      <c r="DF41" s="206"/>
      <c r="DG41" s="188"/>
      <c r="DH41" s="207"/>
      <c r="DI41" s="207"/>
      <c r="DL41" s="211"/>
      <c r="DM41" s="188"/>
      <c r="DN41" s="207"/>
      <c r="DO41" s="207"/>
      <c r="DQ41" s="207"/>
      <c r="DR41" s="207"/>
      <c r="DS41" s="199"/>
      <c r="DU41" s="188"/>
      <c r="DV41" s="206"/>
      <c r="DW41" s="206"/>
      <c r="DX41" s="183"/>
      <c r="DY41" s="206"/>
      <c r="DZ41" s="206"/>
      <c r="EA41" s="188"/>
      <c r="EC41" s="212"/>
      <c r="EF41" s="211"/>
      <c r="EG41" s="188"/>
      <c r="EH41" s="207"/>
      <c r="EI41" s="207"/>
      <c r="EK41" s="207"/>
      <c r="EL41" s="207"/>
      <c r="EM41" s="199"/>
      <c r="EO41" s="188"/>
      <c r="EP41" s="206"/>
      <c r="EQ41" s="206"/>
      <c r="ER41" s="183"/>
      <c r="ES41" s="206"/>
      <c r="ET41" s="206"/>
      <c r="EU41" s="188"/>
      <c r="EV41" s="207"/>
      <c r="EW41" s="207"/>
      <c r="EZ41" s="211"/>
      <c r="FA41" s="188"/>
      <c r="FB41" s="207"/>
      <c r="FC41" s="207"/>
      <c r="FE41" s="207"/>
      <c r="FF41" s="207"/>
      <c r="FG41" s="199"/>
      <c r="FI41" s="188"/>
      <c r="FJ41" s="206"/>
      <c r="FK41" s="206"/>
      <c r="FL41" s="183"/>
      <c r="FM41" s="206"/>
      <c r="FN41" s="206"/>
      <c r="FO41" s="188"/>
      <c r="FP41" s="207"/>
      <c r="FQ41" s="207"/>
      <c r="FT41" s="211"/>
      <c r="FU41" s="188"/>
      <c r="FV41" s="207"/>
      <c r="FW41" s="207"/>
      <c r="FY41" s="207"/>
      <c r="FZ41" s="207"/>
      <c r="GA41" s="184"/>
      <c r="GB41" s="216"/>
      <c r="GC41" s="216"/>
      <c r="GD41" s="217"/>
      <c r="GE41" s="183"/>
      <c r="GF41" s="218"/>
      <c r="GG41" s="217"/>
      <c r="GH41" s="183"/>
      <c r="GI41" s="185"/>
      <c r="GJ41" s="183"/>
      <c r="GK41" s="183"/>
      <c r="GL41" s="183"/>
      <c r="GM41" s="183"/>
      <c r="GN41" s="186"/>
      <c r="GO41" s="183"/>
      <c r="GP41" s="183"/>
      <c r="GQ41" s="183"/>
      <c r="GR41" s="183"/>
      <c r="GS41" s="183"/>
      <c r="GT41" s="183"/>
      <c r="GU41" s="184"/>
      <c r="GV41" s="216"/>
      <c r="GW41" s="216"/>
      <c r="GX41" s="217"/>
      <c r="GY41" s="183"/>
      <c r="GZ41" s="218"/>
      <c r="HA41" s="217"/>
      <c r="HB41" s="183"/>
      <c r="HC41" s="185"/>
      <c r="HD41" s="183"/>
      <c r="HE41" s="183"/>
      <c r="HF41" s="183"/>
      <c r="HG41" s="183"/>
      <c r="HH41" s="186"/>
      <c r="HI41" s="183"/>
      <c r="HJ41" s="183"/>
      <c r="HK41" s="183"/>
      <c r="HL41" s="183"/>
      <c r="HM41" s="183"/>
      <c r="HN41" s="183"/>
      <c r="HO41" s="184"/>
      <c r="HP41" s="216"/>
      <c r="HQ41" s="216"/>
      <c r="HR41" s="217"/>
      <c r="HS41" s="183"/>
      <c r="HT41" s="218"/>
      <c r="HU41" s="217"/>
      <c r="HV41" s="183"/>
      <c r="HW41" s="185"/>
      <c r="HX41" s="183"/>
      <c r="HY41" s="183"/>
      <c r="HZ41" s="183"/>
      <c r="IA41" s="183"/>
      <c r="IB41" s="186"/>
      <c r="IC41" s="183"/>
      <c r="ID41" s="183"/>
      <c r="IE41" s="183"/>
      <c r="IF41" s="183"/>
      <c r="IG41" s="183"/>
      <c r="IH41" s="183"/>
      <c r="II41" s="184"/>
      <c r="IJ41" s="216"/>
      <c r="IK41" s="216"/>
      <c r="IL41" s="217"/>
      <c r="IM41" s="183"/>
      <c r="IN41" s="218"/>
      <c r="IO41" s="217"/>
      <c r="IP41" s="183"/>
      <c r="IQ41" s="185"/>
      <c r="IR41" s="183"/>
      <c r="IS41" s="183"/>
      <c r="IT41" s="183"/>
      <c r="IU41" s="183"/>
      <c r="IV41" s="186"/>
      <c r="IW41" s="183"/>
      <c r="IX41" s="183"/>
      <c r="IY41" s="183"/>
      <c r="IZ41" s="183"/>
      <c r="JA41" s="183"/>
      <c r="JB41" s="183"/>
    </row>
    <row r="42" spans="2:262" s="205" customFormat="1" ht="13.5" customHeight="1">
      <c r="B42" s="183"/>
      <c r="C42" s="199"/>
      <c r="E42" s="188"/>
      <c r="F42" s="206"/>
      <c r="G42" s="207"/>
      <c r="H42" s="183"/>
      <c r="I42" s="206"/>
      <c r="J42" s="207"/>
      <c r="K42" s="188"/>
      <c r="L42" s="207"/>
      <c r="M42" s="207"/>
      <c r="N42" s="207"/>
      <c r="O42" s="207"/>
      <c r="P42" s="207"/>
      <c r="Q42" s="188"/>
      <c r="R42" s="207"/>
      <c r="S42" s="207"/>
      <c r="U42" s="207"/>
      <c r="V42" s="207"/>
      <c r="W42" s="199"/>
      <c r="Y42" s="188"/>
      <c r="Z42" s="206"/>
      <c r="AA42" s="206"/>
      <c r="AB42" s="183"/>
      <c r="AC42" s="206"/>
      <c r="AD42" s="206"/>
      <c r="AE42" s="188"/>
      <c r="AF42" s="207"/>
      <c r="AG42" s="207"/>
      <c r="AH42" s="207"/>
      <c r="AI42" s="207"/>
      <c r="AJ42" s="207"/>
      <c r="AK42" s="188"/>
      <c r="AM42" s="207"/>
      <c r="AO42" s="207"/>
      <c r="AP42" s="207"/>
      <c r="AQ42" s="199"/>
      <c r="AS42" s="188"/>
      <c r="AT42" s="221"/>
      <c r="AU42" s="206"/>
      <c r="AV42" s="183"/>
      <c r="AW42" s="206"/>
      <c r="AX42" s="206"/>
      <c r="AY42" s="188"/>
      <c r="AZ42" s="207"/>
      <c r="BA42" s="207"/>
      <c r="BB42" s="207"/>
      <c r="BC42" s="207"/>
      <c r="BD42" s="207"/>
      <c r="BE42" s="188"/>
      <c r="BF42" s="207"/>
      <c r="BG42" s="207"/>
      <c r="BI42" s="207"/>
      <c r="BJ42" s="207"/>
      <c r="BK42" s="199"/>
      <c r="BM42" s="188"/>
      <c r="BN42" s="206"/>
      <c r="BO42" s="206"/>
      <c r="BP42" s="183"/>
      <c r="BQ42" s="206"/>
      <c r="BR42" s="206"/>
      <c r="BS42" s="188"/>
      <c r="BT42" s="207"/>
      <c r="BU42" s="207"/>
      <c r="BV42" s="207"/>
      <c r="BW42" s="207"/>
      <c r="BX42" s="207"/>
      <c r="BY42" s="188"/>
      <c r="BZ42" s="207"/>
      <c r="CA42" s="207"/>
      <c r="CC42" s="207"/>
      <c r="CD42" s="207"/>
      <c r="CE42" s="188"/>
      <c r="CG42" s="188"/>
      <c r="CH42" s="206"/>
      <c r="CI42" s="206"/>
      <c r="CJ42" s="183"/>
      <c r="CK42" s="206"/>
      <c r="CL42" s="206"/>
      <c r="CM42" s="188"/>
      <c r="CN42" s="207"/>
      <c r="CO42" s="207"/>
      <c r="CR42" s="211"/>
      <c r="CS42" s="188"/>
      <c r="CT42" s="207"/>
      <c r="CU42" s="207"/>
      <c r="CW42" s="207"/>
      <c r="CX42" s="207"/>
      <c r="CY42" s="199"/>
      <c r="DA42" s="188"/>
      <c r="DB42" s="206"/>
      <c r="DC42" s="206"/>
      <c r="DD42" s="183"/>
      <c r="DE42" s="206"/>
      <c r="DF42" s="206"/>
      <c r="DG42" s="188"/>
      <c r="DH42" s="207"/>
      <c r="DI42" s="207"/>
      <c r="DL42" s="211"/>
      <c r="DM42" s="188"/>
      <c r="DN42" s="207"/>
      <c r="DO42" s="207"/>
      <c r="DQ42" s="207"/>
      <c r="DR42" s="207"/>
      <c r="DS42" s="199"/>
      <c r="DU42" s="188"/>
      <c r="DV42" s="206"/>
      <c r="DW42" s="206"/>
      <c r="DX42" s="183"/>
      <c r="DY42" s="206"/>
      <c r="DZ42" s="206"/>
      <c r="EA42" s="188"/>
      <c r="EC42" s="212"/>
      <c r="EF42" s="211"/>
      <c r="EG42" s="188"/>
      <c r="EH42" s="207"/>
      <c r="EI42" s="207"/>
      <c r="EK42" s="207"/>
      <c r="EL42" s="207"/>
      <c r="EM42" s="199"/>
      <c r="EO42" s="188"/>
      <c r="EP42" s="206"/>
      <c r="EQ42" s="206"/>
      <c r="ER42" s="183"/>
      <c r="ES42" s="206"/>
      <c r="ET42" s="206"/>
      <c r="EU42" s="188"/>
      <c r="EV42" s="207"/>
      <c r="EW42" s="207"/>
      <c r="EZ42" s="211"/>
      <c r="FA42" s="188"/>
      <c r="FB42" s="207"/>
      <c r="FC42" s="207"/>
      <c r="FE42" s="207"/>
      <c r="FF42" s="207"/>
      <c r="FG42" s="199"/>
      <c r="FI42" s="188"/>
      <c r="FJ42" s="206"/>
      <c r="FK42" s="206"/>
      <c r="FL42" s="183"/>
      <c r="FM42" s="206"/>
      <c r="FN42" s="206"/>
      <c r="FO42" s="188"/>
      <c r="FP42" s="207"/>
      <c r="FQ42" s="207"/>
      <c r="FT42" s="211"/>
      <c r="FU42" s="188"/>
      <c r="FV42" s="207"/>
      <c r="FW42" s="207"/>
      <c r="FY42" s="207"/>
      <c r="FZ42" s="207"/>
      <c r="GA42" s="184"/>
      <c r="GB42" s="216"/>
      <c r="GC42" s="216"/>
      <c r="GD42" s="217"/>
      <c r="GE42" s="188"/>
      <c r="GF42" s="188"/>
      <c r="GG42" s="206"/>
      <c r="GH42" s="188"/>
      <c r="GI42" s="185"/>
      <c r="GJ42" s="183"/>
      <c r="GK42" s="183"/>
      <c r="GL42" s="183"/>
      <c r="GM42" s="183"/>
      <c r="GN42" s="186"/>
      <c r="GO42" s="183"/>
      <c r="GP42" s="183"/>
      <c r="GQ42" s="183"/>
      <c r="GR42" s="183"/>
      <c r="GS42" s="183"/>
      <c r="GT42" s="183"/>
      <c r="GU42" s="184"/>
      <c r="GV42" s="216"/>
      <c r="GW42" s="216"/>
      <c r="GX42" s="217"/>
      <c r="GY42" s="188"/>
      <c r="GZ42" s="188"/>
      <c r="HA42" s="206"/>
      <c r="HB42" s="188"/>
      <c r="HC42" s="185"/>
      <c r="HD42" s="183"/>
      <c r="HE42" s="183"/>
      <c r="HF42" s="183"/>
      <c r="HG42" s="183"/>
      <c r="HH42" s="186"/>
      <c r="HI42" s="183"/>
      <c r="HJ42" s="183"/>
      <c r="HK42" s="183"/>
      <c r="HL42" s="183"/>
      <c r="HM42" s="183"/>
      <c r="HN42" s="183"/>
      <c r="HO42" s="184"/>
      <c r="HP42" s="216"/>
      <c r="HQ42" s="216"/>
      <c r="HR42" s="217"/>
      <c r="HS42" s="188"/>
      <c r="HT42" s="188"/>
      <c r="HU42" s="206"/>
      <c r="HV42" s="188"/>
      <c r="HW42" s="185"/>
      <c r="HX42" s="183"/>
      <c r="HY42" s="183"/>
      <c r="HZ42" s="183"/>
      <c r="IA42" s="183"/>
      <c r="IB42" s="186"/>
      <c r="IC42" s="183"/>
      <c r="ID42" s="183"/>
      <c r="IE42" s="183"/>
      <c r="IF42" s="183"/>
      <c r="IG42" s="183"/>
      <c r="IH42" s="183"/>
      <c r="II42" s="184"/>
      <c r="IJ42" s="216"/>
      <c r="IK42" s="216"/>
      <c r="IL42" s="217"/>
      <c r="IM42" s="188"/>
      <c r="IN42" s="188"/>
      <c r="IO42" s="206"/>
      <c r="IP42" s="188"/>
      <c r="IQ42" s="185"/>
      <c r="IR42" s="183"/>
      <c r="IS42" s="183"/>
      <c r="IT42" s="183"/>
      <c r="IU42" s="183"/>
      <c r="IV42" s="186"/>
      <c r="IW42" s="183"/>
      <c r="IX42" s="183"/>
      <c r="IY42" s="183"/>
      <c r="IZ42" s="183"/>
      <c r="JA42" s="183"/>
      <c r="JB42" s="183"/>
    </row>
    <row r="43" spans="2:262" s="205" customFormat="1" ht="13.5" customHeight="1">
      <c r="B43" s="183"/>
      <c r="C43" s="199"/>
      <c r="E43" s="188"/>
      <c r="F43" s="206"/>
      <c r="G43" s="207"/>
      <c r="H43" s="183"/>
      <c r="I43" s="206"/>
      <c r="J43" s="207"/>
      <c r="K43" s="188"/>
      <c r="L43" s="207"/>
      <c r="M43" s="207"/>
      <c r="N43" s="207"/>
      <c r="O43" s="207"/>
      <c r="P43" s="207"/>
      <c r="Q43" s="188"/>
      <c r="R43" s="207"/>
      <c r="S43" s="207"/>
      <c r="U43" s="207"/>
      <c r="V43" s="207"/>
      <c r="W43" s="199"/>
      <c r="Y43" s="188"/>
      <c r="Z43" s="206"/>
      <c r="AA43" s="206"/>
      <c r="AB43" s="183"/>
      <c r="AC43" s="206"/>
      <c r="AD43" s="206"/>
      <c r="AE43" s="188"/>
      <c r="AF43" s="207"/>
      <c r="AG43" s="207"/>
      <c r="AH43" s="207"/>
      <c r="AI43" s="207"/>
      <c r="AJ43" s="207"/>
      <c r="AK43" s="188"/>
      <c r="AM43" s="207"/>
      <c r="AO43" s="207"/>
      <c r="AP43" s="207"/>
      <c r="AQ43" s="199"/>
      <c r="AS43" s="188"/>
      <c r="AT43" s="221"/>
      <c r="AU43" s="206"/>
      <c r="AV43" s="183"/>
      <c r="AW43" s="206"/>
      <c r="AX43" s="206"/>
      <c r="AY43" s="188"/>
      <c r="AZ43" s="207"/>
      <c r="BA43" s="207"/>
      <c r="BB43" s="207"/>
      <c r="BC43" s="207"/>
      <c r="BD43" s="207"/>
      <c r="BE43" s="188"/>
      <c r="BF43" s="207"/>
      <c r="BG43" s="207"/>
      <c r="BI43" s="207"/>
      <c r="BJ43" s="207"/>
      <c r="BK43" s="199"/>
      <c r="BM43" s="188"/>
      <c r="BN43" s="206"/>
      <c r="BO43" s="206"/>
      <c r="BP43" s="183"/>
      <c r="BQ43" s="206"/>
      <c r="BR43" s="206"/>
      <c r="BS43" s="188"/>
      <c r="BT43" s="207"/>
      <c r="BU43" s="207"/>
      <c r="BV43" s="207"/>
      <c r="BW43" s="207"/>
      <c r="BX43" s="207"/>
      <c r="BY43" s="188"/>
      <c r="BZ43" s="207"/>
      <c r="CA43" s="207"/>
      <c r="CC43" s="207"/>
      <c r="CD43" s="207"/>
      <c r="CE43" s="188"/>
      <c r="CG43" s="188"/>
      <c r="CH43" s="206"/>
      <c r="CI43" s="206"/>
      <c r="CJ43" s="183"/>
      <c r="CK43" s="206"/>
      <c r="CL43" s="206"/>
      <c r="CM43" s="188"/>
      <c r="CN43" s="207"/>
      <c r="CO43" s="207"/>
      <c r="CR43" s="211"/>
      <c r="CS43" s="188"/>
      <c r="CT43" s="207"/>
      <c r="CU43" s="207"/>
      <c r="CW43" s="207"/>
      <c r="CX43" s="207"/>
      <c r="CY43" s="199"/>
      <c r="DA43" s="188"/>
      <c r="DB43" s="206"/>
      <c r="DC43" s="206"/>
      <c r="DD43" s="183"/>
      <c r="DE43" s="206"/>
      <c r="DF43" s="206"/>
      <c r="DG43" s="188"/>
      <c r="DH43" s="207"/>
      <c r="DI43" s="207"/>
      <c r="DL43" s="211"/>
      <c r="DM43" s="188"/>
      <c r="DN43" s="207"/>
      <c r="DO43" s="207"/>
      <c r="DQ43" s="207"/>
      <c r="DR43" s="207"/>
      <c r="DS43" s="199"/>
      <c r="DU43" s="188"/>
      <c r="DV43" s="206"/>
      <c r="DW43" s="206"/>
      <c r="DX43" s="183"/>
      <c r="DY43" s="206"/>
      <c r="DZ43" s="206"/>
      <c r="EA43" s="188"/>
      <c r="EC43" s="212"/>
      <c r="EF43" s="211"/>
      <c r="EG43" s="188"/>
      <c r="EH43" s="207"/>
      <c r="EI43" s="207"/>
      <c r="EK43" s="207"/>
      <c r="EL43" s="207"/>
      <c r="EM43" s="199"/>
      <c r="EO43" s="188"/>
      <c r="EP43" s="206"/>
      <c r="EQ43" s="206"/>
      <c r="ER43" s="183"/>
      <c r="ES43" s="206"/>
      <c r="ET43" s="206"/>
      <c r="EU43" s="188"/>
      <c r="EV43" s="207"/>
      <c r="EW43" s="207"/>
      <c r="EZ43" s="211"/>
      <c r="FA43" s="188"/>
      <c r="FB43" s="207"/>
      <c r="FC43" s="207"/>
      <c r="FE43" s="207"/>
      <c r="FF43" s="207"/>
      <c r="FG43" s="199"/>
      <c r="FI43" s="188"/>
      <c r="FJ43" s="206"/>
      <c r="FK43" s="206"/>
      <c r="FL43" s="183"/>
      <c r="FM43" s="206"/>
      <c r="FN43" s="206"/>
      <c r="FO43" s="188"/>
      <c r="FP43" s="207"/>
      <c r="FQ43" s="207"/>
      <c r="FT43" s="211"/>
      <c r="FU43" s="188"/>
      <c r="FV43" s="207"/>
      <c r="FW43" s="207"/>
      <c r="FY43" s="207"/>
      <c r="FZ43" s="207"/>
      <c r="GA43" s="184"/>
      <c r="GB43" s="216"/>
      <c r="GC43" s="216"/>
      <c r="GD43" s="217"/>
      <c r="GE43" s="183"/>
      <c r="GF43" s="218"/>
      <c r="GG43" s="217"/>
      <c r="GH43" s="183"/>
      <c r="GI43" s="185"/>
      <c r="GJ43" s="183"/>
      <c r="GK43" s="183"/>
      <c r="GL43" s="183"/>
      <c r="GM43" s="183"/>
      <c r="GN43" s="186"/>
      <c r="GO43" s="183"/>
      <c r="GP43" s="183"/>
      <c r="GQ43" s="183"/>
      <c r="GR43" s="183"/>
      <c r="GS43" s="183"/>
      <c r="GT43" s="183"/>
      <c r="GU43" s="184"/>
      <c r="GV43" s="216"/>
      <c r="GW43" s="216"/>
      <c r="GX43" s="217"/>
      <c r="GY43" s="183"/>
      <c r="GZ43" s="218"/>
      <c r="HA43" s="217"/>
      <c r="HB43" s="183"/>
      <c r="HC43" s="185"/>
      <c r="HD43" s="183"/>
      <c r="HE43" s="183"/>
      <c r="HF43" s="183"/>
      <c r="HG43" s="183"/>
      <c r="HH43" s="186"/>
      <c r="HI43" s="183"/>
      <c r="HJ43" s="183"/>
      <c r="HK43" s="183"/>
      <c r="HL43" s="183"/>
      <c r="HM43" s="183"/>
      <c r="HN43" s="183"/>
      <c r="HO43" s="184"/>
      <c r="HP43" s="216"/>
      <c r="HQ43" s="216"/>
      <c r="HR43" s="217"/>
      <c r="HS43" s="183"/>
      <c r="HT43" s="218"/>
      <c r="HU43" s="217"/>
      <c r="HV43" s="183"/>
      <c r="HW43" s="185"/>
      <c r="HX43" s="183"/>
      <c r="HY43" s="183"/>
      <c r="HZ43" s="183"/>
      <c r="IA43" s="183"/>
      <c r="IB43" s="186"/>
      <c r="IC43" s="183"/>
      <c r="ID43" s="183"/>
      <c r="IE43" s="183"/>
      <c r="IF43" s="183"/>
      <c r="IG43" s="183"/>
      <c r="IH43" s="183"/>
      <c r="II43" s="184"/>
      <c r="IJ43" s="216"/>
      <c r="IK43" s="216"/>
      <c r="IL43" s="217"/>
      <c r="IM43" s="183"/>
      <c r="IN43" s="218"/>
      <c r="IO43" s="217"/>
      <c r="IP43" s="183"/>
      <c r="IQ43" s="185"/>
      <c r="IR43" s="183"/>
      <c r="IS43" s="183"/>
      <c r="IT43" s="183"/>
      <c r="IU43" s="183"/>
      <c r="IV43" s="186"/>
      <c r="IW43" s="183"/>
      <c r="IX43" s="183"/>
      <c r="IY43" s="183"/>
      <c r="IZ43" s="183"/>
      <c r="JA43" s="183"/>
      <c r="JB43" s="183"/>
    </row>
    <row r="44" spans="2:262" s="205" customFormat="1" ht="13.5" customHeight="1">
      <c r="B44" s="183"/>
      <c r="C44" s="199"/>
      <c r="E44" s="188"/>
      <c r="F44" s="206"/>
      <c r="G44" s="207"/>
      <c r="H44" s="183"/>
      <c r="I44" s="206"/>
      <c r="J44" s="207"/>
      <c r="K44" s="188"/>
      <c r="L44" s="207"/>
      <c r="M44" s="207"/>
      <c r="P44" s="211"/>
      <c r="Q44" s="188"/>
      <c r="R44" s="207"/>
      <c r="S44" s="207"/>
      <c r="U44" s="207"/>
      <c r="V44" s="207"/>
      <c r="W44" s="199"/>
      <c r="Y44" s="188"/>
      <c r="Z44" s="206"/>
      <c r="AA44" s="206"/>
      <c r="AB44" s="183"/>
      <c r="AC44" s="206"/>
      <c r="AD44" s="206"/>
      <c r="AE44" s="188"/>
      <c r="AF44" s="207"/>
      <c r="AG44" s="207"/>
      <c r="AJ44" s="211"/>
      <c r="AK44" s="188"/>
      <c r="AM44" s="207"/>
      <c r="AO44" s="207"/>
      <c r="AP44" s="207"/>
      <c r="AQ44" s="199"/>
      <c r="AS44" s="188"/>
      <c r="AT44" s="221"/>
      <c r="AU44" s="206"/>
      <c r="AV44" s="183"/>
      <c r="AW44" s="206"/>
      <c r="AX44" s="206"/>
      <c r="AY44" s="188"/>
      <c r="AZ44" s="207"/>
      <c r="BA44" s="207"/>
      <c r="BD44" s="211"/>
      <c r="BE44" s="188"/>
      <c r="BF44" s="207"/>
      <c r="BG44" s="207"/>
      <c r="BI44" s="207"/>
      <c r="BJ44" s="207"/>
      <c r="BK44" s="199"/>
      <c r="BM44" s="188"/>
      <c r="BN44" s="206"/>
      <c r="BO44" s="206"/>
      <c r="BP44" s="183"/>
      <c r="BQ44" s="206"/>
      <c r="BR44" s="206"/>
      <c r="BS44" s="188"/>
      <c r="BT44" s="207"/>
      <c r="BU44" s="207"/>
      <c r="BX44" s="211"/>
      <c r="BY44" s="188"/>
      <c r="BZ44" s="207"/>
      <c r="CA44" s="207"/>
      <c r="CC44" s="207"/>
      <c r="CD44" s="207"/>
      <c r="CE44" s="188"/>
      <c r="CG44" s="188"/>
      <c r="CH44" s="206"/>
      <c r="CI44" s="206"/>
      <c r="CJ44" s="183"/>
      <c r="CK44" s="206"/>
      <c r="CL44" s="206"/>
      <c r="CM44" s="188"/>
      <c r="CN44" s="207"/>
      <c r="CO44" s="207"/>
      <c r="CR44" s="211"/>
      <c r="CS44" s="188"/>
      <c r="CT44" s="207"/>
      <c r="CU44" s="207"/>
      <c r="CW44" s="207"/>
      <c r="CX44" s="207"/>
      <c r="CY44" s="199"/>
      <c r="DA44" s="188"/>
      <c r="DB44" s="206"/>
      <c r="DC44" s="206"/>
      <c r="DD44" s="183"/>
      <c r="DE44" s="206"/>
      <c r="DF44" s="206"/>
      <c r="DG44" s="188"/>
      <c r="DH44" s="207"/>
      <c r="DI44" s="207"/>
      <c r="DL44" s="211"/>
      <c r="DM44" s="188"/>
      <c r="DN44" s="207"/>
      <c r="DO44" s="207"/>
      <c r="DQ44" s="207"/>
      <c r="DR44" s="207"/>
      <c r="DS44" s="199"/>
      <c r="DU44" s="188"/>
      <c r="DV44" s="206"/>
      <c r="DW44" s="206"/>
      <c r="DX44" s="183"/>
      <c r="DY44" s="206"/>
      <c r="DZ44" s="206"/>
      <c r="EA44" s="188"/>
      <c r="EC44" s="212"/>
      <c r="EF44" s="211"/>
      <c r="EG44" s="188"/>
      <c r="EH44" s="207"/>
      <c r="EI44" s="207"/>
      <c r="EK44" s="207"/>
      <c r="EL44" s="207"/>
      <c r="EM44" s="199"/>
      <c r="EO44" s="188"/>
      <c r="EP44" s="206"/>
      <c r="EQ44" s="206"/>
      <c r="ER44" s="183"/>
      <c r="ES44" s="206"/>
      <c r="ET44" s="206"/>
      <c r="EU44" s="188"/>
      <c r="EV44" s="207"/>
      <c r="EW44" s="207"/>
      <c r="EZ44" s="211"/>
      <c r="FA44" s="188"/>
      <c r="FB44" s="207"/>
      <c r="FC44" s="207"/>
      <c r="FE44" s="207"/>
      <c r="FF44" s="207"/>
      <c r="FG44" s="199"/>
      <c r="FI44" s="188"/>
      <c r="FJ44" s="206"/>
      <c r="FK44" s="206"/>
      <c r="FL44" s="183"/>
      <c r="FM44" s="206"/>
      <c r="FN44" s="206"/>
      <c r="FO44" s="188"/>
      <c r="FP44" s="207"/>
      <c r="FQ44" s="207"/>
      <c r="FT44" s="211"/>
      <c r="FU44" s="188"/>
      <c r="FV44" s="207"/>
      <c r="FW44" s="207"/>
      <c r="FY44" s="207"/>
      <c r="FZ44" s="207"/>
      <c r="GA44" s="184"/>
      <c r="GB44" s="216"/>
      <c r="GC44" s="216"/>
      <c r="GD44" s="217"/>
      <c r="GE44" s="183"/>
      <c r="GF44" s="218"/>
      <c r="GG44" s="217"/>
      <c r="GH44" s="183"/>
      <c r="GI44" s="185"/>
      <c r="GJ44" s="183"/>
      <c r="GK44" s="183"/>
      <c r="GL44" s="183"/>
      <c r="GM44" s="183"/>
      <c r="GN44" s="186"/>
      <c r="GO44" s="183"/>
      <c r="GP44" s="183"/>
      <c r="GQ44" s="183"/>
      <c r="GR44" s="183"/>
      <c r="GS44" s="183"/>
      <c r="GT44" s="183"/>
      <c r="GU44" s="184"/>
      <c r="GV44" s="216"/>
      <c r="GW44" s="216"/>
      <c r="GX44" s="217"/>
      <c r="GY44" s="183"/>
      <c r="GZ44" s="218"/>
      <c r="HA44" s="217"/>
      <c r="HB44" s="183"/>
      <c r="HC44" s="185"/>
      <c r="HD44" s="183"/>
      <c r="HE44" s="183"/>
      <c r="HF44" s="183"/>
      <c r="HG44" s="183"/>
      <c r="HH44" s="186"/>
      <c r="HI44" s="183"/>
      <c r="HJ44" s="183"/>
      <c r="HK44" s="183"/>
      <c r="HL44" s="183"/>
      <c r="HM44" s="183"/>
      <c r="HN44" s="183"/>
      <c r="HO44" s="184"/>
      <c r="HP44" s="216"/>
      <c r="HQ44" s="216"/>
      <c r="HR44" s="217"/>
      <c r="HS44" s="183"/>
      <c r="HT44" s="218"/>
      <c r="HU44" s="217"/>
      <c r="HV44" s="183"/>
      <c r="HW44" s="185"/>
      <c r="HX44" s="183"/>
      <c r="HY44" s="183"/>
      <c r="HZ44" s="183"/>
      <c r="IA44" s="183"/>
      <c r="IB44" s="186"/>
      <c r="IC44" s="183"/>
      <c r="ID44" s="183"/>
      <c r="IE44" s="183"/>
      <c r="IF44" s="183"/>
      <c r="IG44" s="183"/>
      <c r="IH44" s="183"/>
      <c r="II44" s="184"/>
      <c r="IJ44" s="216"/>
      <c r="IK44" s="216"/>
      <c r="IL44" s="217"/>
      <c r="IM44" s="183"/>
      <c r="IN44" s="218"/>
      <c r="IO44" s="217"/>
      <c r="IP44" s="183"/>
      <c r="IQ44" s="185"/>
      <c r="IR44" s="183"/>
      <c r="IS44" s="183"/>
      <c r="IT44" s="183"/>
      <c r="IU44" s="183"/>
      <c r="IV44" s="186"/>
      <c r="IW44" s="183"/>
      <c r="IX44" s="183"/>
      <c r="IY44" s="183"/>
      <c r="IZ44" s="183"/>
      <c r="JA44" s="183"/>
      <c r="JB44" s="183"/>
    </row>
    <row r="45" spans="2:262" s="205" customFormat="1" ht="13.5" customHeight="1">
      <c r="B45" s="183"/>
      <c r="C45" s="199"/>
      <c r="E45" s="188"/>
      <c r="F45" s="206"/>
      <c r="G45" s="207"/>
      <c r="H45" s="183"/>
      <c r="I45" s="206"/>
      <c r="J45" s="207"/>
      <c r="K45" s="188"/>
      <c r="L45" s="207"/>
      <c r="M45" s="207"/>
      <c r="P45" s="211"/>
      <c r="Q45" s="188"/>
      <c r="R45" s="207"/>
      <c r="S45" s="207"/>
      <c r="U45" s="207"/>
      <c r="V45" s="207"/>
      <c r="W45" s="199"/>
      <c r="Y45" s="188"/>
      <c r="Z45" s="206"/>
      <c r="AA45" s="206"/>
      <c r="AB45" s="183"/>
      <c r="AC45" s="206"/>
      <c r="AD45" s="206"/>
      <c r="AE45" s="188"/>
      <c r="AF45" s="207"/>
      <c r="AG45" s="207"/>
      <c r="AJ45" s="211"/>
      <c r="AK45" s="188"/>
      <c r="AM45" s="207"/>
      <c r="AO45" s="207"/>
      <c r="AP45" s="207"/>
      <c r="AQ45" s="199"/>
      <c r="AS45" s="188"/>
      <c r="AT45" s="221"/>
      <c r="AU45" s="206"/>
      <c r="AV45" s="183"/>
      <c r="AW45" s="206"/>
      <c r="AX45" s="206"/>
      <c r="AY45" s="188"/>
      <c r="AZ45" s="207"/>
      <c r="BA45" s="207"/>
      <c r="BD45" s="211"/>
      <c r="BE45" s="188"/>
      <c r="BF45" s="207"/>
      <c r="BG45" s="207"/>
      <c r="BI45" s="207"/>
      <c r="BJ45" s="207"/>
      <c r="BK45" s="199"/>
      <c r="BM45" s="188"/>
      <c r="BN45" s="206"/>
      <c r="BO45" s="206"/>
      <c r="BP45" s="183"/>
      <c r="BQ45" s="206"/>
      <c r="BR45" s="206"/>
      <c r="BS45" s="188"/>
      <c r="BT45" s="207"/>
      <c r="BU45" s="207"/>
      <c r="BX45" s="211"/>
      <c r="BY45" s="188"/>
      <c r="BZ45" s="207"/>
      <c r="CA45" s="207"/>
      <c r="CC45" s="207"/>
      <c r="CD45" s="207"/>
      <c r="CE45" s="188"/>
      <c r="CG45" s="188"/>
      <c r="CH45" s="206"/>
      <c r="CI45" s="206"/>
      <c r="CJ45" s="183"/>
      <c r="CK45" s="206"/>
      <c r="CL45" s="206"/>
      <c r="CM45" s="188"/>
      <c r="CN45" s="207"/>
      <c r="CO45" s="207"/>
      <c r="CR45" s="211"/>
      <c r="CS45" s="188"/>
      <c r="CT45" s="207"/>
      <c r="CU45" s="207"/>
      <c r="CW45" s="207"/>
      <c r="CX45" s="207"/>
      <c r="CY45" s="199"/>
      <c r="DA45" s="188"/>
      <c r="DB45" s="206"/>
      <c r="DC45" s="206"/>
      <c r="DD45" s="183"/>
      <c r="DE45" s="206"/>
      <c r="DF45" s="206"/>
      <c r="DG45" s="188"/>
      <c r="DH45" s="207"/>
      <c r="DI45" s="207"/>
      <c r="DL45" s="211"/>
      <c r="DM45" s="188"/>
      <c r="DN45" s="207"/>
      <c r="DO45" s="207"/>
      <c r="DQ45" s="207"/>
      <c r="DR45" s="207"/>
      <c r="DS45" s="199"/>
      <c r="DU45" s="188"/>
      <c r="DV45" s="206"/>
      <c r="DW45" s="206"/>
      <c r="DX45" s="183"/>
      <c r="DY45" s="206"/>
      <c r="DZ45" s="206"/>
      <c r="EA45" s="188"/>
      <c r="EC45" s="212"/>
      <c r="EF45" s="211"/>
      <c r="EG45" s="188"/>
      <c r="EH45" s="207"/>
      <c r="EI45" s="207"/>
      <c r="EK45" s="207"/>
      <c r="EL45" s="207"/>
      <c r="EM45" s="199"/>
      <c r="EO45" s="188"/>
      <c r="EP45" s="206"/>
      <c r="EQ45" s="206"/>
      <c r="ER45" s="183"/>
      <c r="ES45" s="206"/>
      <c r="ET45" s="206"/>
      <c r="EU45" s="188"/>
      <c r="EV45" s="207"/>
      <c r="EW45" s="207"/>
      <c r="EZ45" s="211"/>
      <c r="FA45" s="188"/>
      <c r="FB45" s="207"/>
      <c r="FC45" s="207"/>
      <c r="FE45" s="207"/>
      <c r="FF45" s="207"/>
      <c r="FG45" s="199"/>
      <c r="FI45" s="188"/>
      <c r="FJ45" s="206"/>
      <c r="FK45" s="206"/>
      <c r="FL45" s="183"/>
      <c r="FM45" s="206"/>
      <c r="FN45" s="206"/>
      <c r="FO45" s="188"/>
      <c r="FP45" s="207"/>
      <c r="FQ45" s="207"/>
      <c r="FT45" s="211"/>
      <c r="FU45" s="188"/>
      <c r="FV45" s="207"/>
      <c r="FW45" s="207"/>
      <c r="FY45" s="207"/>
      <c r="FZ45" s="207"/>
      <c r="GA45" s="184"/>
      <c r="GB45" s="216"/>
      <c r="GC45" s="216"/>
      <c r="GD45" s="217"/>
      <c r="GE45" s="183"/>
      <c r="GF45" s="218"/>
      <c r="GG45" s="217"/>
      <c r="GH45" s="183"/>
      <c r="GI45" s="185"/>
      <c r="GJ45" s="183"/>
      <c r="GK45" s="183"/>
      <c r="GL45" s="183"/>
      <c r="GM45" s="183"/>
      <c r="GN45" s="186"/>
      <c r="GO45" s="183"/>
      <c r="GP45" s="183"/>
      <c r="GQ45" s="183"/>
      <c r="GR45" s="183"/>
      <c r="GS45" s="183"/>
      <c r="GT45" s="183"/>
      <c r="GU45" s="184"/>
      <c r="GV45" s="216"/>
      <c r="GW45" s="216"/>
      <c r="GX45" s="217"/>
      <c r="GY45" s="183"/>
      <c r="GZ45" s="218"/>
      <c r="HA45" s="217"/>
      <c r="HB45" s="183"/>
      <c r="HC45" s="185"/>
      <c r="HD45" s="183"/>
      <c r="HE45" s="183"/>
      <c r="HF45" s="183"/>
      <c r="HG45" s="183"/>
      <c r="HH45" s="186"/>
      <c r="HI45" s="183"/>
      <c r="HJ45" s="183"/>
      <c r="HK45" s="183"/>
      <c r="HL45" s="183"/>
      <c r="HM45" s="183"/>
      <c r="HN45" s="183"/>
      <c r="HO45" s="184"/>
      <c r="HP45" s="216"/>
      <c r="HQ45" s="216"/>
      <c r="HR45" s="217"/>
      <c r="HS45" s="183"/>
      <c r="HT45" s="218"/>
      <c r="HU45" s="217"/>
      <c r="HV45" s="183"/>
      <c r="HW45" s="185"/>
      <c r="HX45" s="183"/>
      <c r="HY45" s="183"/>
      <c r="HZ45" s="183"/>
      <c r="IA45" s="183"/>
      <c r="IB45" s="186"/>
      <c r="IC45" s="183"/>
      <c r="ID45" s="183"/>
      <c r="IE45" s="183"/>
      <c r="IF45" s="183"/>
      <c r="IG45" s="183"/>
      <c r="IH45" s="183"/>
      <c r="II45" s="184"/>
      <c r="IJ45" s="216"/>
      <c r="IK45" s="216"/>
      <c r="IL45" s="217"/>
      <c r="IM45" s="183"/>
      <c r="IN45" s="218"/>
      <c r="IO45" s="217"/>
      <c r="IP45" s="183"/>
      <c r="IQ45" s="185"/>
      <c r="IR45" s="183"/>
      <c r="IS45" s="183"/>
      <c r="IT45" s="183"/>
      <c r="IU45" s="183"/>
      <c r="IV45" s="186"/>
      <c r="IW45" s="183"/>
      <c r="IX45" s="183"/>
      <c r="IY45" s="183"/>
      <c r="IZ45" s="183"/>
      <c r="JA45" s="183"/>
      <c r="JB45" s="183"/>
    </row>
    <row r="46" spans="2:262" s="205" customFormat="1" ht="13.5" customHeight="1">
      <c r="B46" s="183"/>
      <c r="C46" s="199"/>
      <c r="E46" s="188"/>
      <c r="F46" s="206"/>
      <c r="G46" s="207"/>
      <c r="H46" s="183"/>
      <c r="I46" s="206"/>
      <c r="J46" s="207"/>
      <c r="K46" s="188"/>
      <c r="L46" s="207"/>
      <c r="M46" s="207"/>
      <c r="P46" s="211"/>
      <c r="Q46" s="188"/>
      <c r="R46" s="207"/>
      <c r="S46" s="207"/>
      <c r="U46" s="207"/>
      <c r="V46" s="207"/>
      <c r="W46" s="199"/>
      <c r="Y46" s="188"/>
      <c r="Z46" s="206"/>
      <c r="AA46" s="206"/>
      <c r="AB46" s="183"/>
      <c r="AC46" s="206"/>
      <c r="AD46" s="206"/>
      <c r="AE46" s="188"/>
      <c r="AF46" s="207"/>
      <c r="AG46" s="207"/>
      <c r="AJ46" s="211"/>
      <c r="AK46" s="188"/>
      <c r="AM46" s="207"/>
      <c r="AO46" s="207"/>
      <c r="AP46" s="207"/>
      <c r="AQ46" s="199"/>
      <c r="AS46" s="188"/>
      <c r="AT46" s="221"/>
      <c r="AU46" s="206"/>
      <c r="AV46" s="183"/>
      <c r="AW46" s="206"/>
      <c r="AX46" s="206"/>
      <c r="AY46" s="188"/>
      <c r="AZ46" s="207"/>
      <c r="BA46" s="207"/>
      <c r="BD46" s="211"/>
      <c r="BE46" s="188"/>
      <c r="BF46" s="207"/>
      <c r="BG46" s="207"/>
      <c r="BI46" s="207"/>
      <c r="BJ46" s="207"/>
      <c r="BK46" s="199"/>
      <c r="BM46" s="188"/>
      <c r="BN46" s="206"/>
      <c r="BO46" s="206"/>
      <c r="BP46" s="183"/>
      <c r="BQ46" s="206"/>
      <c r="BR46" s="206"/>
      <c r="BS46" s="188"/>
      <c r="BT46" s="207"/>
      <c r="BU46" s="207"/>
      <c r="BX46" s="211"/>
      <c r="BY46" s="188"/>
      <c r="BZ46" s="207"/>
      <c r="CA46" s="207"/>
      <c r="CC46" s="207"/>
      <c r="CD46" s="207"/>
      <c r="CE46" s="188"/>
      <c r="CG46" s="188"/>
      <c r="CH46" s="206"/>
      <c r="CI46" s="206"/>
      <c r="CJ46" s="183"/>
      <c r="CK46" s="206"/>
      <c r="CL46" s="206"/>
      <c r="CM46" s="188"/>
      <c r="CN46" s="207"/>
      <c r="CO46" s="207"/>
      <c r="CR46" s="211"/>
      <c r="CS46" s="188"/>
      <c r="CT46" s="207"/>
      <c r="CU46" s="207"/>
      <c r="CW46" s="207"/>
      <c r="CX46" s="207"/>
      <c r="CY46" s="199"/>
      <c r="DA46" s="188"/>
      <c r="DB46" s="206"/>
      <c r="DC46" s="206"/>
      <c r="DD46" s="183"/>
      <c r="DE46" s="206"/>
      <c r="DF46" s="206"/>
      <c r="DG46" s="188"/>
      <c r="DH46" s="207"/>
      <c r="DI46" s="207"/>
      <c r="DL46" s="211"/>
      <c r="DM46" s="188"/>
      <c r="DN46" s="207"/>
      <c r="DO46" s="207"/>
      <c r="DQ46" s="207"/>
      <c r="DR46" s="207"/>
      <c r="DS46" s="199"/>
      <c r="DU46" s="188"/>
      <c r="DV46" s="206"/>
      <c r="DW46" s="206"/>
      <c r="DX46" s="183"/>
      <c r="DY46" s="206"/>
      <c r="DZ46" s="206"/>
      <c r="EA46" s="188"/>
      <c r="EC46" s="212"/>
      <c r="EF46" s="211"/>
      <c r="EG46" s="188"/>
      <c r="EH46" s="207"/>
      <c r="EI46" s="207"/>
      <c r="EK46" s="207"/>
      <c r="EL46" s="207"/>
      <c r="EM46" s="199"/>
      <c r="EO46" s="188"/>
      <c r="EP46" s="206"/>
      <c r="EQ46" s="206"/>
      <c r="ER46" s="183"/>
      <c r="ES46" s="206"/>
      <c r="ET46" s="206"/>
      <c r="EU46" s="188"/>
      <c r="EV46" s="207"/>
      <c r="EW46" s="207"/>
      <c r="EZ46" s="211"/>
      <c r="FA46" s="188"/>
      <c r="FB46" s="207"/>
      <c r="FC46" s="207"/>
      <c r="FE46" s="207"/>
      <c r="FF46" s="207"/>
      <c r="FG46" s="199"/>
      <c r="FI46" s="188"/>
      <c r="FJ46" s="206"/>
      <c r="FK46" s="206"/>
      <c r="FL46" s="183"/>
      <c r="FM46" s="206"/>
      <c r="FN46" s="206"/>
      <c r="FO46" s="188"/>
      <c r="FP46" s="207"/>
      <c r="FQ46" s="207"/>
      <c r="FT46" s="211"/>
      <c r="FU46" s="188"/>
      <c r="FV46" s="207"/>
      <c r="FW46" s="207"/>
      <c r="FY46" s="207"/>
      <c r="FZ46" s="207"/>
      <c r="GA46" s="184"/>
      <c r="GB46" s="216"/>
      <c r="GC46" s="216"/>
      <c r="GD46" s="217"/>
      <c r="GE46" s="183"/>
      <c r="GF46" s="218"/>
      <c r="GG46" s="217"/>
      <c r="GH46" s="183"/>
      <c r="GI46" s="185"/>
      <c r="GJ46" s="183"/>
      <c r="GK46" s="183"/>
      <c r="GL46" s="183"/>
      <c r="GM46" s="183"/>
      <c r="GN46" s="186"/>
      <c r="GO46" s="183"/>
      <c r="GP46" s="183"/>
      <c r="GQ46" s="183"/>
      <c r="GR46" s="183"/>
      <c r="GS46" s="183"/>
      <c r="GT46" s="183"/>
      <c r="GU46" s="184"/>
      <c r="GV46" s="216"/>
      <c r="GW46" s="216"/>
      <c r="GX46" s="217"/>
      <c r="GY46" s="183"/>
      <c r="GZ46" s="218"/>
      <c r="HA46" s="217"/>
      <c r="HB46" s="183"/>
      <c r="HC46" s="185"/>
      <c r="HD46" s="183"/>
      <c r="HE46" s="183"/>
      <c r="HF46" s="183"/>
      <c r="HG46" s="183"/>
      <c r="HH46" s="186"/>
      <c r="HI46" s="183"/>
      <c r="HJ46" s="183"/>
      <c r="HK46" s="183"/>
      <c r="HL46" s="183"/>
      <c r="HM46" s="183"/>
      <c r="HN46" s="183"/>
      <c r="HO46" s="184"/>
      <c r="HP46" s="216"/>
      <c r="HQ46" s="216"/>
      <c r="HR46" s="217"/>
      <c r="HS46" s="183"/>
      <c r="HT46" s="218"/>
      <c r="HU46" s="217"/>
      <c r="HV46" s="183"/>
      <c r="HW46" s="185"/>
      <c r="HX46" s="183"/>
      <c r="HY46" s="183"/>
      <c r="HZ46" s="183"/>
      <c r="IA46" s="183"/>
      <c r="IB46" s="186"/>
      <c r="IC46" s="183"/>
      <c r="ID46" s="183"/>
      <c r="IE46" s="183"/>
      <c r="IF46" s="183"/>
      <c r="IG46" s="183"/>
      <c r="IH46" s="183"/>
      <c r="II46" s="184"/>
      <c r="IJ46" s="216"/>
      <c r="IK46" s="216"/>
      <c r="IL46" s="217"/>
      <c r="IM46" s="183"/>
      <c r="IN46" s="218"/>
      <c r="IO46" s="217"/>
      <c r="IP46" s="183"/>
      <c r="IQ46" s="185"/>
      <c r="IR46" s="183"/>
      <c r="IS46" s="183"/>
      <c r="IT46" s="183"/>
      <c r="IU46" s="183"/>
      <c r="IV46" s="186"/>
      <c r="IW46" s="183"/>
      <c r="IX46" s="183"/>
      <c r="IY46" s="183"/>
      <c r="IZ46" s="183"/>
      <c r="JA46" s="183"/>
      <c r="JB46" s="183"/>
    </row>
    <row r="47" spans="2:262" s="205" customFormat="1" ht="13.5" customHeight="1">
      <c r="B47" s="183"/>
      <c r="C47" s="199"/>
      <c r="E47" s="188"/>
      <c r="F47" s="206"/>
      <c r="G47" s="207"/>
      <c r="H47" s="183"/>
      <c r="I47" s="206"/>
      <c r="J47" s="207"/>
      <c r="K47" s="188"/>
      <c r="L47" s="207"/>
      <c r="M47" s="207"/>
      <c r="P47" s="211"/>
      <c r="Q47" s="188"/>
      <c r="R47" s="207"/>
      <c r="S47" s="207"/>
      <c r="U47" s="207"/>
      <c r="V47" s="207"/>
      <c r="W47" s="199"/>
      <c r="Y47" s="188"/>
      <c r="Z47" s="206"/>
      <c r="AA47" s="206"/>
      <c r="AB47" s="183"/>
      <c r="AC47" s="206"/>
      <c r="AD47" s="206"/>
      <c r="AE47" s="188"/>
      <c r="AF47" s="207"/>
      <c r="AG47" s="207"/>
      <c r="AJ47" s="211"/>
      <c r="AK47" s="188"/>
      <c r="AM47" s="207"/>
      <c r="AO47" s="207"/>
      <c r="AP47" s="207"/>
      <c r="AQ47" s="199"/>
      <c r="AS47" s="188"/>
      <c r="AT47" s="221"/>
      <c r="AU47" s="206"/>
      <c r="AV47" s="183"/>
      <c r="AW47" s="206"/>
      <c r="AX47" s="206"/>
      <c r="AY47" s="188"/>
      <c r="AZ47" s="207"/>
      <c r="BA47" s="207"/>
      <c r="BD47" s="211"/>
      <c r="BE47" s="188"/>
      <c r="BF47" s="207"/>
      <c r="BG47" s="207"/>
      <c r="BI47" s="207"/>
      <c r="BJ47" s="207"/>
      <c r="BK47" s="199"/>
      <c r="BM47" s="188"/>
      <c r="BN47" s="206"/>
      <c r="BO47" s="206"/>
      <c r="BP47" s="183"/>
      <c r="BQ47" s="206"/>
      <c r="BR47" s="206"/>
      <c r="BS47" s="188"/>
      <c r="BT47" s="207"/>
      <c r="BU47" s="207"/>
      <c r="BX47" s="211"/>
      <c r="BY47" s="188"/>
      <c r="BZ47" s="207"/>
      <c r="CA47" s="207"/>
      <c r="CC47" s="207"/>
      <c r="CD47" s="207"/>
      <c r="CE47" s="188"/>
      <c r="CG47" s="188"/>
      <c r="CH47" s="206"/>
      <c r="CI47" s="206"/>
      <c r="CJ47" s="183"/>
      <c r="CK47" s="206"/>
      <c r="CL47" s="206"/>
      <c r="CM47" s="188"/>
      <c r="CN47" s="207"/>
      <c r="CO47" s="207"/>
      <c r="CR47" s="211"/>
      <c r="CS47" s="188"/>
      <c r="CT47" s="207"/>
      <c r="CU47" s="207"/>
      <c r="CW47" s="207"/>
      <c r="CX47" s="207"/>
      <c r="CY47" s="199"/>
      <c r="DA47" s="188"/>
      <c r="DB47" s="206"/>
      <c r="DC47" s="206"/>
      <c r="DD47" s="183"/>
      <c r="DE47" s="206"/>
      <c r="DF47" s="206"/>
      <c r="DG47" s="188"/>
      <c r="DH47" s="207"/>
      <c r="DI47" s="207"/>
      <c r="DL47" s="211"/>
      <c r="DM47" s="188"/>
      <c r="DN47" s="207"/>
      <c r="DO47" s="207"/>
      <c r="DQ47" s="207"/>
      <c r="DR47" s="207"/>
      <c r="DS47" s="199"/>
      <c r="DU47" s="188"/>
      <c r="DV47" s="206"/>
      <c r="DW47" s="206"/>
      <c r="DX47" s="183"/>
      <c r="DY47" s="206"/>
      <c r="DZ47" s="206"/>
      <c r="EA47" s="188"/>
      <c r="EC47" s="212"/>
      <c r="EF47" s="211"/>
      <c r="EG47" s="188"/>
      <c r="EH47" s="207"/>
      <c r="EI47" s="207"/>
      <c r="EK47" s="207"/>
      <c r="EL47" s="207"/>
      <c r="EM47" s="199"/>
      <c r="EO47" s="188"/>
      <c r="EP47" s="206"/>
      <c r="EQ47" s="206"/>
      <c r="ER47" s="183"/>
      <c r="ES47" s="206"/>
      <c r="ET47" s="206"/>
      <c r="EU47" s="188"/>
      <c r="EV47" s="207"/>
      <c r="EW47" s="207"/>
      <c r="EZ47" s="211"/>
      <c r="FA47" s="188"/>
      <c r="FB47" s="207"/>
      <c r="FC47" s="207"/>
      <c r="FE47" s="207"/>
      <c r="FF47" s="207"/>
      <c r="FG47" s="199"/>
      <c r="FI47" s="188"/>
      <c r="FJ47" s="206"/>
      <c r="FK47" s="206"/>
      <c r="FL47" s="183"/>
      <c r="FM47" s="206"/>
      <c r="FN47" s="206"/>
      <c r="FO47" s="188"/>
      <c r="FP47" s="207"/>
      <c r="FQ47" s="207"/>
      <c r="FT47" s="211"/>
      <c r="FU47" s="188"/>
      <c r="FV47" s="207"/>
      <c r="FW47" s="207"/>
      <c r="FY47" s="207"/>
      <c r="FZ47" s="207"/>
      <c r="GA47" s="184"/>
      <c r="GB47" s="216"/>
      <c r="GC47" s="216"/>
      <c r="GD47" s="217"/>
      <c r="GE47" s="183"/>
      <c r="GF47" s="218"/>
      <c r="GG47" s="217"/>
      <c r="GH47" s="183"/>
      <c r="GI47" s="185"/>
      <c r="GJ47" s="183"/>
      <c r="GK47" s="183"/>
      <c r="GL47" s="183"/>
      <c r="GM47" s="183"/>
      <c r="GN47" s="186"/>
      <c r="GO47" s="183"/>
      <c r="GP47" s="183"/>
      <c r="GQ47" s="183"/>
      <c r="GR47" s="183"/>
      <c r="GS47" s="183"/>
      <c r="GT47" s="183"/>
      <c r="GU47" s="184"/>
      <c r="GV47" s="216"/>
      <c r="GW47" s="216"/>
      <c r="GX47" s="217"/>
      <c r="GY47" s="183"/>
      <c r="GZ47" s="218"/>
      <c r="HA47" s="217"/>
      <c r="HB47" s="183"/>
      <c r="HC47" s="185"/>
      <c r="HD47" s="183"/>
      <c r="HE47" s="183"/>
      <c r="HF47" s="183"/>
      <c r="HG47" s="183"/>
      <c r="HH47" s="186"/>
      <c r="HI47" s="183"/>
      <c r="HJ47" s="183"/>
      <c r="HK47" s="183"/>
      <c r="HL47" s="183"/>
      <c r="HM47" s="183"/>
      <c r="HN47" s="183"/>
      <c r="HO47" s="184"/>
      <c r="HP47" s="216"/>
      <c r="HQ47" s="216"/>
      <c r="HR47" s="217"/>
      <c r="HS47" s="183"/>
      <c r="HT47" s="218"/>
      <c r="HU47" s="217"/>
      <c r="HV47" s="183"/>
      <c r="HW47" s="185"/>
      <c r="HX47" s="183"/>
      <c r="HY47" s="183"/>
      <c r="HZ47" s="183"/>
      <c r="IA47" s="183"/>
      <c r="IB47" s="186"/>
      <c r="IC47" s="183"/>
      <c r="ID47" s="183"/>
      <c r="IE47" s="183"/>
      <c r="IF47" s="183"/>
      <c r="IG47" s="183"/>
      <c r="IH47" s="183"/>
      <c r="II47" s="184"/>
      <c r="IJ47" s="216"/>
      <c r="IK47" s="216"/>
      <c r="IL47" s="217"/>
      <c r="IM47" s="183"/>
      <c r="IN47" s="218"/>
      <c r="IO47" s="217"/>
      <c r="IP47" s="183"/>
      <c r="IQ47" s="185"/>
      <c r="IR47" s="183"/>
      <c r="IS47" s="183"/>
      <c r="IT47" s="183"/>
      <c r="IU47" s="183"/>
      <c r="IV47" s="186"/>
      <c r="IW47" s="183"/>
      <c r="IX47" s="183"/>
      <c r="IY47" s="183"/>
      <c r="IZ47" s="183"/>
      <c r="JA47" s="183"/>
      <c r="JB47" s="183"/>
    </row>
    <row r="48" spans="2:262" s="205" customFormat="1" ht="13.5" customHeight="1">
      <c r="B48" s="183"/>
      <c r="C48" s="199"/>
      <c r="E48" s="188"/>
      <c r="F48" s="206"/>
      <c r="G48" s="207"/>
      <c r="H48" s="183"/>
      <c r="I48" s="206"/>
      <c r="J48" s="207"/>
      <c r="K48" s="188"/>
      <c r="L48" s="207"/>
      <c r="M48" s="207"/>
      <c r="P48" s="211"/>
      <c r="Q48" s="188"/>
      <c r="R48" s="207"/>
      <c r="S48" s="207"/>
      <c r="U48" s="207"/>
      <c r="V48" s="207"/>
      <c r="W48" s="199"/>
      <c r="Y48" s="188"/>
      <c r="Z48" s="206"/>
      <c r="AA48" s="206"/>
      <c r="AB48" s="183"/>
      <c r="AC48" s="206"/>
      <c r="AD48" s="206"/>
      <c r="AE48" s="188"/>
      <c r="AF48" s="207"/>
      <c r="AG48" s="207"/>
      <c r="AJ48" s="211"/>
      <c r="AK48" s="188"/>
      <c r="AM48" s="207"/>
      <c r="AO48" s="207"/>
      <c r="AP48" s="207"/>
      <c r="AQ48" s="199"/>
      <c r="AS48" s="188"/>
      <c r="AT48" s="221"/>
      <c r="AU48" s="206"/>
      <c r="AV48" s="183"/>
      <c r="AW48" s="206"/>
      <c r="AX48" s="206"/>
      <c r="AY48" s="188"/>
      <c r="AZ48" s="207"/>
      <c r="BA48" s="207"/>
      <c r="BD48" s="211"/>
      <c r="BE48" s="188"/>
      <c r="BF48" s="207"/>
      <c r="BG48" s="207"/>
      <c r="BI48" s="207"/>
      <c r="BJ48" s="207"/>
      <c r="BK48" s="199"/>
      <c r="BM48" s="188"/>
      <c r="BN48" s="206"/>
      <c r="BO48" s="206"/>
      <c r="BP48" s="183"/>
      <c r="BQ48" s="206"/>
      <c r="BR48" s="206"/>
      <c r="BS48" s="188"/>
      <c r="BT48" s="207"/>
      <c r="BU48" s="207"/>
      <c r="BX48" s="211"/>
      <c r="BY48" s="188"/>
      <c r="BZ48" s="207"/>
      <c r="CA48" s="207"/>
      <c r="CC48" s="207"/>
      <c r="CD48" s="207"/>
      <c r="CE48" s="188"/>
      <c r="CG48" s="188"/>
      <c r="CH48" s="206"/>
      <c r="CI48" s="206"/>
      <c r="CJ48" s="183"/>
      <c r="CK48" s="206"/>
      <c r="CL48" s="206"/>
      <c r="CM48" s="188"/>
      <c r="CN48" s="207"/>
      <c r="CO48" s="207"/>
      <c r="CR48" s="211"/>
      <c r="CS48" s="188"/>
      <c r="CT48" s="207"/>
      <c r="CU48" s="207"/>
      <c r="CW48" s="207"/>
      <c r="CX48" s="207"/>
      <c r="CY48" s="199"/>
      <c r="DA48" s="188"/>
      <c r="DB48" s="206"/>
      <c r="DC48" s="206"/>
      <c r="DD48" s="183"/>
      <c r="DE48" s="206"/>
      <c r="DF48" s="206"/>
      <c r="DG48" s="188"/>
      <c r="DH48" s="207"/>
      <c r="DI48" s="207"/>
      <c r="DL48" s="211"/>
      <c r="DM48" s="188"/>
      <c r="DN48" s="207"/>
      <c r="DO48" s="207"/>
      <c r="DQ48" s="207"/>
      <c r="DR48" s="207"/>
      <c r="DS48" s="199"/>
      <c r="DU48" s="188"/>
      <c r="DV48" s="206"/>
      <c r="DW48" s="206"/>
      <c r="DX48" s="183"/>
      <c r="DY48" s="206"/>
      <c r="DZ48" s="206"/>
      <c r="EA48" s="188"/>
      <c r="EC48" s="212"/>
      <c r="EF48" s="211"/>
      <c r="EG48" s="188"/>
      <c r="EH48" s="207"/>
      <c r="EI48" s="207"/>
      <c r="EK48" s="207"/>
      <c r="EL48" s="207"/>
      <c r="EM48" s="199"/>
      <c r="EO48" s="188"/>
      <c r="EP48" s="206"/>
      <c r="EQ48" s="206"/>
      <c r="ER48" s="183"/>
      <c r="ES48" s="206"/>
      <c r="ET48" s="206"/>
      <c r="EU48" s="188"/>
      <c r="EV48" s="207"/>
      <c r="EW48" s="207"/>
      <c r="EZ48" s="211"/>
      <c r="FA48" s="188"/>
      <c r="FB48" s="207"/>
      <c r="FC48" s="207"/>
      <c r="FE48" s="207"/>
      <c r="FF48" s="207"/>
      <c r="FG48" s="199"/>
      <c r="FI48" s="188"/>
      <c r="FJ48" s="206"/>
      <c r="FK48" s="206"/>
      <c r="FL48" s="183"/>
      <c r="FM48" s="206"/>
      <c r="FN48" s="206"/>
      <c r="FO48" s="188"/>
      <c r="FP48" s="207"/>
      <c r="FQ48" s="207"/>
      <c r="FT48" s="211"/>
      <c r="FU48" s="188"/>
      <c r="FV48" s="207"/>
      <c r="FW48" s="207"/>
      <c r="FY48" s="207"/>
      <c r="FZ48" s="207"/>
      <c r="GA48" s="184"/>
      <c r="GB48" s="216"/>
      <c r="GC48" s="216"/>
      <c r="GD48" s="217"/>
      <c r="GE48" s="183"/>
      <c r="GF48" s="218"/>
      <c r="GG48" s="217"/>
      <c r="GH48" s="183"/>
      <c r="GI48" s="185"/>
      <c r="GJ48" s="183"/>
      <c r="GK48" s="183"/>
      <c r="GL48" s="183"/>
      <c r="GM48" s="183"/>
      <c r="GN48" s="186"/>
      <c r="GO48" s="183"/>
      <c r="GP48" s="183"/>
      <c r="GQ48" s="183"/>
      <c r="GR48" s="183"/>
      <c r="GS48" s="183"/>
      <c r="GT48" s="183"/>
      <c r="GU48" s="184"/>
      <c r="GV48" s="216"/>
      <c r="GW48" s="216"/>
      <c r="GX48" s="217"/>
      <c r="GY48" s="183"/>
      <c r="GZ48" s="218"/>
      <c r="HA48" s="217"/>
      <c r="HB48" s="183"/>
      <c r="HC48" s="185"/>
      <c r="HD48" s="183"/>
      <c r="HE48" s="183"/>
      <c r="HF48" s="183"/>
      <c r="HG48" s="183"/>
      <c r="HH48" s="186"/>
      <c r="HI48" s="183"/>
      <c r="HJ48" s="183"/>
      <c r="HK48" s="183"/>
      <c r="HL48" s="183"/>
      <c r="HM48" s="183"/>
      <c r="HN48" s="183"/>
      <c r="HO48" s="184"/>
      <c r="HP48" s="216"/>
      <c r="HQ48" s="216"/>
      <c r="HR48" s="217"/>
      <c r="HS48" s="183"/>
      <c r="HT48" s="218"/>
      <c r="HU48" s="217"/>
      <c r="HV48" s="183"/>
      <c r="HW48" s="185"/>
      <c r="HX48" s="183"/>
      <c r="HY48" s="183"/>
      <c r="HZ48" s="183"/>
      <c r="IA48" s="183"/>
      <c r="IB48" s="186"/>
      <c r="IC48" s="183"/>
      <c r="ID48" s="183"/>
      <c r="IE48" s="183"/>
      <c r="IF48" s="183"/>
      <c r="IG48" s="183"/>
      <c r="IH48" s="183"/>
      <c r="II48" s="184"/>
      <c r="IJ48" s="216"/>
      <c r="IK48" s="216"/>
      <c r="IL48" s="217"/>
      <c r="IM48" s="183"/>
      <c r="IN48" s="218"/>
      <c r="IO48" s="217"/>
      <c r="IP48" s="183"/>
      <c r="IQ48" s="185"/>
      <c r="IR48" s="183"/>
      <c r="IS48" s="183"/>
      <c r="IT48" s="183"/>
      <c r="IU48" s="183"/>
      <c r="IV48" s="186"/>
      <c r="IW48" s="183"/>
      <c r="IX48" s="183"/>
      <c r="IY48" s="183"/>
      <c r="IZ48" s="183"/>
      <c r="JA48" s="183"/>
      <c r="JB48" s="183"/>
    </row>
    <row r="49" spans="2:262" s="205" customFormat="1" ht="13.5" customHeight="1">
      <c r="B49" s="183"/>
      <c r="C49" s="199"/>
      <c r="E49" s="188"/>
      <c r="F49" s="206"/>
      <c r="G49" s="207"/>
      <c r="H49" s="183"/>
      <c r="I49" s="206"/>
      <c r="J49" s="207"/>
      <c r="K49" s="188"/>
      <c r="L49" s="207"/>
      <c r="M49" s="207"/>
      <c r="P49" s="211"/>
      <c r="Q49" s="188"/>
      <c r="R49" s="207"/>
      <c r="S49" s="207"/>
      <c r="U49" s="207"/>
      <c r="V49" s="207"/>
      <c r="W49" s="199"/>
      <c r="Y49" s="188"/>
      <c r="Z49" s="206"/>
      <c r="AA49" s="206"/>
      <c r="AB49" s="183"/>
      <c r="AC49" s="206"/>
      <c r="AD49" s="206"/>
      <c r="AE49" s="188"/>
      <c r="AF49" s="207"/>
      <c r="AG49" s="207"/>
      <c r="AJ49" s="211"/>
      <c r="AK49" s="188"/>
      <c r="AM49" s="207"/>
      <c r="AO49" s="207"/>
      <c r="AP49" s="207"/>
      <c r="AQ49" s="199"/>
      <c r="AS49" s="188"/>
      <c r="AT49" s="221"/>
      <c r="AU49" s="206"/>
      <c r="AV49" s="183"/>
      <c r="AW49" s="206"/>
      <c r="AX49" s="206"/>
      <c r="AY49" s="188"/>
      <c r="AZ49" s="207"/>
      <c r="BA49" s="207"/>
      <c r="BD49" s="211"/>
      <c r="BE49" s="188"/>
      <c r="BF49" s="207"/>
      <c r="BG49" s="207"/>
      <c r="BI49" s="207"/>
      <c r="BJ49" s="207"/>
      <c r="BK49" s="199"/>
      <c r="BM49" s="188"/>
      <c r="BN49" s="206"/>
      <c r="BO49" s="206"/>
      <c r="BP49" s="183"/>
      <c r="BQ49" s="206"/>
      <c r="BR49" s="206"/>
      <c r="BS49" s="188"/>
      <c r="BT49" s="207"/>
      <c r="BU49" s="207"/>
      <c r="BX49" s="211"/>
      <c r="BY49" s="188"/>
      <c r="BZ49" s="207"/>
      <c r="CA49" s="207"/>
      <c r="CC49" s="207"/>
      <c r="CD49" s="207"/>
      <c r="CE49" s="188"/>
      <c r="CG49" s="188"/>
      <c r="CH49" s="206"/>
      <c r="CI49" s="206"/>
      <c r="CJ49" s="183"/>
      <c r="CK49" s="206"/>
      <c r="CL49" s="206"/>
      <c r="CM49" s="188"/>
      <c r="CN49" s="207"/>
      <c r="CO49" s="207"/>
      <c r="CR49" s="211"/>
      <c r="CS49" s="188"/>
      <c r="CT49" s="207"/>
      <c r="CU49" s="207"/>
      <c r="CW49" s="207"/>
      <c r="CX49" s="207"/>
      <c r="CY49" s="199"/>
      <c r="DA49" s="188"/>
      <c r="DB49" s="206"/>
      <c r="DC49" s="206"/>
      <c r="DD49" s="183"/>
      <c r="DE49" s="206"/>
      <c r="DF49" s="206"/>
      <c r="DG49" s="188"/>
      <c r="DH49" s="207"/>
      <c r="DI49" s="207"/>
      <c r="DL49" s="211"/>
      <c r="DM49" s="188"/>
      <c r="DN49" s="207"/>
      <c r="DO49" s="207"/>
      <c r="DQ49" s="207"/>
      <c r="DR49" s="207"/>
      <c r="DS49" s="199"/>
      <c r="DU49" s="188"/>
      <c r="DV49" s="206"/>
      <c r="DW49" s="206"/>
      <c r="DX49" s="183"/>
      <c r="DY49" s="206"/>
      <c r="DZ49" s="206"/>
      <c r="EA49" s="188"/>
      <c r="EC49" s="212"/>
      <c r="EF49" s="211"/>
      <c r="EG49" s="188"/>
      <c r="EH49" s="207"/>
      <c r="EI49" s="207"/>
      <c r="EK49" s="207"/>
      <c r="EL49" s="207"/>
      <c r="EM49" s="199"/>
      <c r="EO49" s="188"/>
      <c r="EP49" s="206"/>
      <c r="EQ49" s="206"/>
      <c r="ER49" s="183"/>
      <c r="ES49" s="206"/>
      <c r="ET49" s="206"/>
      <c r="EU49" s="188"/>
      <c r="EV49" s="207"/>
      <c r="EW49" s="207"/>
      <c r="EZ49" s="211"/>
      <c r="FA49" s="188"/>
      <c r="FB49" s="207"/>
      <c r="FC49" s="207"/>
      <c r="FE49" s="207"/>
      <c r="FF49" s="207"/>
      <c r="FG49" s="199"/>
      <c r="FI49" s="188"/>
      <c r="FJ49" s="206"/>
      <c r="FK49" s="206"/>
      <c r="FL49" s="183"/>
      <c r="FM49" s="206"/>
      <c r="FN49" s="206"/>
      <c r="FO49" s="188"/>
      <c r="FP49" s="207"/>
      <c r="FQ49" s="207"/>
      <c r="FT49" s="211"/>
      <c r="FU49" s="188"/>
      <c r="FV49" s="207"/>
      <c r="FW49" s="207"/>
      <c r="FY49" s="207"/>
      <c r="FZ49" s="207"/>
      <c r="GA49" s="184"/>
      <c r="GB49" s="216"/>
      <c r="GC49" s="216"/>
      <c r="GD49" s="217"/>
      <c r="GE49" s="183"/>
      <c r="GF49" s="218"/>
      <c r="GG49" s="217"/>
      <c r="GH49" s="183"/>
      <c r="GI49" s="185"/>
      <c r="GJ49" s="183"/>
      <c r="GK49" s="183"/>
      <c r="GL49" s="183"/>
      <c r="GM49" s="183"/>
      <c r="GN49" s="186"/>
      <c r="GO49" s="183"/>
      <c r="GP49" s="183"/>
      <c r="GQ49" s="183"/>
      <c r="GR49" s="183"/>
      <c r="GS49" s="183"/>
      <c r="GT49" s="183"/>
      <c r="GU49" s="184"/>
      <c r="GV49" s="216"/>
      <c r="GW49" s="216"/>
      <c r="GX49" s="217"/>
      <c r="GY49" s="183"/>
      <c r="GZ49" s="218"/>
      <c r="HA49" s="217"/>
      <c r="HB49" s="183"/>
      <c r="HC49" s="185"/>
      <c r="HD49" s="183"/>
      <c r="HE49" s="183"/>
      <c r="HF49" s="183"/>
      <c r="HG49" s="183"/>
      <c r="HH49" s="186"/>
      <c r="HI49" s="183"/>
      <c r="HJ49" s="183"/>
      <c r="HK49" s="183"/>
      <c r="HL49" s="183"/>
      <c r="HM49" s="183"/>
      <c r="HN49" s="183"/>
      <c r="HO49" s="184"/>
      <c r="HP49" s="216"/>
      <c r="HQ49" s="216"/>
      <c r="HR49" s="217"/>
      <c r="HS49" s="183"/>
      <c r="HT49" s="218"/>
      <c r="HU49" s="217"/>
      <c r="HV49" s="183"/>
      <c r="HW49" s="185"/>
      <c r="HX49" s="183"/>
      <c r="HY49" s="183"/>
      <c r="HZ49" s="183"/>
      <c r="IA49" s="183"/>
      <c r="IB49" s="186"/>
      <c r="IC49" s="183"/>
      <c r="ID49" s="183"/>
      <c r="IE49" s="183"/>
      <c r="IF49" s="183"/>
      <c r="IG49" s="183"/>
      <c r="IH49" s="183"/>
      <c r="II49" s="184"/>
      <c r="IJ49" s="216"/>
      <c r="IK49" s="216"/>
      <c r="IL49" s="217"/>
      <c r="IM49" s="183"/>
      <c r="IN49" s="218"/>
      <c r="IO49" s="217"/>
      <c r="IP49" s="183"/>
      <c r="IQ49" s="185"/>
      <c r="IR49" s="183"/>
      <c r="IS49" s="183"/>
      <c r="IT49" s="183"/>
      <c r="IU49" s="183"/>
      <c r="IV49" s="186"/>
      <c r="IW49" s="183"/>
      <c r="IX49" s="183"/>
      <c r="IY49" s="183"/>
      <c r="IZ49" s="183"/>
      <c r="JA49" s="183"/>
      <c r="JB49" s="183"/>
    </row>
    <row r="50" spans="2:262" s="205" customFormat="1" ht="13.5" customHeight="1">
      <c r="B50" s="183"/>
      <c r="C50" s="199"/>
      <c r="E50" s="188"/>
      <c r="F50" s="206"/>
      <c r="G50" s="207"/>
      <c r="H50" s="183"/>
      <c r="I50" s="206"/>
      <c r="J50" s="207"/>
      <c r="K50" s="188"/>
      <c r="L50" s="207"/>
      <c r="M50" s="207"/>
      <c r="P50" s="211"/>
      <c r="Q50" s="188"/>
      <c r="R50" s="207"/>
      <c r="S50" s="207"/>
      <c r="U50" s="207"/>
      <c r="V50" s="207"/>
      <c r="W50" s="199"/>
      <c r="Y50" s="188"/>
      <c r="Z50" s="206"/>
      <c r="AA50" s="206"/>
      <c r="AB50" s="183"/>
      <c r="AC50" s="206"/>
      <c r="AD50" s="206"/>
      <c r="AE50" s="188"/>
      <c r="AF50" s="207"/>
      <c r="AG50" s="207"/>
      <c r="AJ50" s="211"/>
      <c r="AK50" s="188"/>
      <c r="AM50" s="207"/>
      <c r="AO50" s="207"/>
      <c r="AP50" s="207"/>
      <c r="AQ50" s="199"/>
      <c r="AS50" s="188"/>
      <c r="AT50" s="221"/>
      <c r="AU50" s="206"/>
      <c r="AV50" s="183"/>
      <c r="AW50" s="206"/>
      <c r="AX50" s="206"/>
      <c r="AY50" s="188"/>
      <c r="AZ50" s="207"/>
      <c r="BA50" s="207"/>
      <c r="BD50" s="211"/>
      <c r="BE50" s="188"/>
      <c r="BF50" s="207"/>
      <c r="BG50" s="207"/>
      <c r="BI50" s="207"/>
      <c r="BJ50" s="207"/>
      <c r="BK50" s="199"/>
      <c r="BM50" s="188"/>
      <c r="BN50" s="206"/>
      <c r="BO50" s="206"/>
      <c r="BP50" s="183"/>
      <c r="BQ50" s="206"/>
      <c r="BR50" s="206"/>
      <c r="BS50" s="188"/>
      <c r="BT50" s="207"/>
      <c r="BU50" s="207"/>
      <c r="BX50" s="211"/>
      <c r="BY50" s="188"/>
      <c r="BZ50" s="207"/>
      <c r="CA50" s="207"/>
      <c r="CC50" s="207"/>
      <c r="CD50" s="207"/>
      <c r="CE50" s="188"/>
      <c r="CG50" s="188"/>
      <c r="CH50" s="206"/>
      <c r="CI50" s="206"/>
      <c r="CJ50" s="183"/>
      <c r="CK50" s="206"/>
      <c r="CL50" s="206"/>
      <c r="CM50" s="188"/>
      <c r="CN50" s="207"/>
      <c r="CO50" s="207"/>
      <c r="CR50" s="211"/>
      <c r="CS50" s="188"/>
      <c r="CT50" s="207"/>
      <c r="CU50" s="207"/>
      <c r="CW50" s="207"/>
      <c r="CX50" s="207"/>
      <c r="CY50" s="199"/>
      <c r="DA50" s="188"/>
      <c r="DB50" s="206"/>
      <c r="DC50" s="206"/>
      <c r="DD50" s="183"/>
      <c r="DE50" s="206"/>
      <c r="DF50" s="206"/>
      <c r="DG50" s="188"/>
      <c r="DH50" s="207"/>
      <c r="DI50" s="207"/>
      <c r="DL50" s="211"/>
      <c r="DM50" s="188"/>
      <c r="DN50" s="207"/>
      <c r="DO50" s="207"/>
      <c r="DQ50" s="207"/>
      <c r="DR50" s="207"/>
      <c r="DS50" s="199"/>
      <c r="DU50" s="188"/>
      <c r="DV50" s="206"/>
      <c r="DW50" s="206"/>
      <c r="DX50" s="183"/>
      <c r="DY50" s="206"/>
      <c r="DZ50" s="206"/>
      <c r="EA50" s="188"/>
      <c r="EC50" s="212"/>
      <c r="EF50" s="211"/>
      <c r="EG50" s="188"/>
      <c r="EH50" s="207"/>
      <c r="EI50" s="207"/>
      <c r="EK50" s="207"/>
      <c r="EL50" s="207"/>
      <c r="EM50" s="199"/>
      <c r="EO50" s="188"/>
      <c r="EP50" s="206"/>
      <c r="EQ50" s="206"/>
      <c r="ER50" s="183"/>
      <c r="ES50" s="206"/>
      <c r="ET50" s="206"/>
      <c r="EU50" s="188"/>
      <c r="EV50" s="207"/>
      <c r="EW50" s="207"/>
      <c r="EZ50" s="211"/>
      <c r="FA50" s="188"/>
      <c r="FB50" s="207"/>
      <c r="FC50" s="207"/>
      <c r="FE50" s="207"/>
      <c r="FF50" s="207"/>
      <c r="FG50" s="199"/>
      <c r="FI50" s="188"/>
      <c r="FJ50" s="206"/>
      <c r="FK50" s="206"/>
      <c r="FL50" s="183"/>
      <c r="FM50" s="206"/>
      <c r="FN50" s="206"/>
      <c r="FO50" s="188"/>
      <c r="FP50" s="207"/>
      <c r="FQ50" s="207"/>
      <c r="FT50" s="211"/>
      <c r="FU50" s="188"/>
      <c r="FV50" s="207"/>
      <c r="FW50" s="207"/>
      <c r="FY50" s="207"/>
      <c r="FZ50" s="207"/>
      <c r="GA50" s="184"/>
      <c r="GB50" s="216"/>
      <c r="GC50" s="216"/>
      <c r="GD50" s="217"/>
      <c r="GE50" s="183"/>
      <c r="GF50" s="218"/>
      <c r="GG50" s="217"/>
      <c r="GH50" s="183"/>
      <c r="GI50" s="185"/>
      <c r="GJ50" s="183"/>
      <c r="GK50" s="183"/>
      <c r="GL50" s="183"/>
      <c r="GM50" s="183"/>
      <c r="GN50" s="186"/>
      <c r="GO50" s="183"/>
      <c r="GP50" s="183"/>
      <c r="GQ50" s="183"/>
      <c r="GR50" s="183"/>
      <c r="GS50" s="183"/>
      <c r="GT50" s="183"/>
      <c r="GU50" s="184"/>
      <c r="GV50" s="216"/>
      <c r="GW50" s="216"/>
      <c r="GX50" s="217"/>
      <c r="GY50" s="183"/>
      <c r="GZ50" s="218"/>
      <c r="HA50" s="217"/>
      <c r="HB50" s="183"/>
      <c r="HC50" s="185"/>
      <c r="HD50" s="183"/>
      <c r="HE50" s="183"/>
      <c r="HF50" s="183"/>
      <c r="HG50" s="183"/>
      <c r="HH50" s="186"/>
      <c r="HI50" s="183"/>
      <c r="HJ50" s="183"/>
      <c r="HK50" s="183"/>
      <c r="HL50" s="183"/>
      <c r="HM50" s="183"/>
      <c r="HN50" s="183"/>
      <c r="HO50" s="184"/>
      <c r="HP50" s="216"/>
      <c r="HQ50" s="216"/>
      <c r="HR50" s="217"/>
      <c r="HS50" s="183"/>
      <c r="HT50" s="218"/>
      <c r="HU50" s="217"/>
      <c r="HV50" s="183"/>
      <c r="HW50" s="185"/>
      <c r="HX50" s="183"/>
      <c r="HY50" s="183"/>
      <c r="HZ50" s="183"/>
      <c r="IA50" s="183"/>
      <c r="IB50" s="186"/>
      <c r="IC50" s="183"/>
      <c r="ID50" s="183"/>
      <c r="IE50" s="183"/>
      <c r="IF50" s="183"/>
      <c r="IG50" s="183"/>
      <c r="IH50" s="183"/>
      <c r="II50" s="184"/>
      <c r="IJ50" s="216"/>
      <c r="IK50" s="216"/>
      <c r="IL50" s="217"/>
      <c r="IM50" s="183"/>
      <c r="IN50" s="218"/>
      <c r="IO50" s="217"/>
      <c r="IP50" s="183"/>
      <c r="IQ50" s="185"/>
      <c r="IR50" s="183"/>
      <c r="IS50" s="183"/>
      <c r="IT50" s="183"/>
      <c r="IU50" s="183"/>
      <c r="IV50" s="186"/>
      <c r="IW50" s="183"/>
      <c r="IX50" s="183"/>
      <c r="IY50" s="183"/>
      <c r="IZ50" s="183"/>
      <c r="JA50" s="183"/>
      <c r="JB50" s="183"/>
    </row>
    <row r="51" spans="2:262" s="205" customFormat="1" ht="13.5" customHeight="1">
      <c r="B51" s="183"/>
      <c r="C51" s="199"/>
      <c r="E51" s="188"/>
      <c r="F51" s="206"/>
      <c r="G51" s="207"/>
      <c r="H51" s="183"/>
      <c r="I51" s="206"/>
      <c r="J51" s="207"/>
      <c r="K51" s="188"/>
      <c r="L51" s="207"/>
      <c r="M51" s="207"/>
      <c r="P51" s="211"/>
      <c r="Q51" s="188"/>
      <c r="R51" s="207"/>
      <c r="S51" s="207"/>
      <c r="U51" s="207"/>
      <c r="V51" s="207"/>
      <c r="W51" s="199"/>
      <c r="Y51" s="188"/>
      <c r="Z51" s="206"/>
      <c r="AA51" s="206"/>
      <c r="AB51" s="183"/>
      <c r="AC51" s="206"/>
      <c r="AD51" s="206"/>
      <c r="AE51" s="188"/>
      <c r="AF51" s="207"/>
      <c r="AG51" s="207"/>
      <c r="AJ51" s="211"/>
      <c r="AK51" s="188"/>
      <c r="AM51" s="207"/>
      <c r="AO51" s="207"/>
      <c r="AP51" s="207"/>
      <c r="AQ51" s="199"/>
      <c r="AS51" s="188"/>
      <c r="AT51" s="221"/>
      <c r="AU51" s="206"/>
      <c r="AV51" s="183"/>
      <c r="AW51" s="206"/>
      <c r="AX51" s="206"/>
      <c r="AY51" s="188"/>
      <c r="AZ51" s="207"/>
      <c r="BA51" s="207"/>
      <c r="BD51" s="211"/>
      <c r="BE51" s="188"/>
      <c r="BF51" s="207"/>
      <c r="BG51" s="207"/>
      <c r="BI51" s="207"/>
      <c r="BJ51" s="207"/>
      <c r="BK51" s="199"/>
      <c r="BM51" s="188"/>
      <c r="BN51" s="206"/>
      <c r="BO51" s="206"/>
      <c r="BP51" s="183"/>
      <c r="BQ51" s="206"/>
      <c r="BR51" s="206"/>
      <c r="BS51" s="188"/>
      <c r="BT51" s="207"/>
      <c r="BU51" s="207"/>
      <c r="BX51" s="211"/>
      <c r="BY51" s="188"/>
      <c r="BZ51" s="207"/>
      <c r="CA51" s="207"/>
      <c r="CC51" s="207"/>
      <c r="CD51" s="207"/>
      <c r="CE51" s="188"/>
      <c r="CG51" s="188"/>
      <c r="CH51" s="206"/>
      <c r="CI51" s="206"/>
      <c r="CJ51" s="183"/>
      <c r="CK51" s="206"/>
      <c r="CL51" s="206"/>
      <c r="CM51" s="188"/>
      <c r="CN51" s="207"/>
      <c r="CO51" s="207"/>
      <c r="CR51" s="211"/>
      <c r="CS51" s="188"/>
      <c r="CT51" s="207"/>
      <c r="CU51" s="207"/>
      <c r="CW51" s="207"/>
      <c r="CX51" s="207"/>
      <c r="CY51" s="199"/>
      <c r="DA51" s="188"/>
      <c r="DB51" s="206"/>
      <c r="DC51" s="206"/>
      <c r="DD51" s="183"/>
      <c r="DE51" s="206"/>
      <c r="DF51" s="206"/>
      <c r="DG51" s="188"/>
      <c r="DH51" s="207"/>
      <c r="DI51" s="207"/>
      <c r="DL51" s="211"/>
      <c r="DM51" s="188"/>
      <c r="DN51" s="207"/>
      <c r="DO51" s="207"/>
      <c r="DQ51" s="207"/>
      <c r="DR51" s="207"/>
      <c r="DS51" s="199"/>
      <c r="DU51" s="188"/>
      <c r="DV51" s="206"/>
      <c r="DW51" s="206"/>
      <c r="DX51" s="183"/>
      <c r="DY51" s="206"/>
      <c r="DZ51" s="206"/>
      <c r="EA51" s="188"/>
      <c r="EC51" s="212"/>
      <c r="EF51" s="211"/>
      <c r="EG51" s="188"/>
      <c r="EH51" s="207"/>
      <c r="EI51" s="207"/>
      <c r="EK51" s="207"/>
      <c r="EL51" s="207"/>
      <c r="EM51" s="199"/>
      <c r="EO51" s="188"/>
      <c r="EP51" s="206"/>
      <c r="EQ51" s="206"/>
      <c r="ER51" s="183"/>
      <c r="ES51" s="206"/>
      <c r="ET51" s="206"/>
      <c r="EU51" s="188"/>
      <c r="EV51" s="207"/>
      <c r="EW51" s="207"/>
      <c r="EZ51" s="211"/>
      <c r="FA51" s="188"/>
      <c r="FB51" s="207"/>
      <c r="FC51" s="207"/>
      <c r="FE51" s="207"/>
      <c r="FF51" s="207"/>
      <c r="FG51" s="199"/>
      <c r="FI51" s="188"/>
      <c r="FJ51" s="206"/>
      <c r="FK51" s="206"/>
      <c r="FL51" s="183"/>
      <c r="FM51" s="206"/>
      <c r="FN51" s="206"/>
      <c r="FO51" s="188"/>
      <c r="FP51" s="207"/>
      <c r="FQ51" s="207"/>
      <c r="FT51" s="211"/>
      <c r="FU51" s="188"/>
      <c r="FV51" s="207"/>
      <c r="FW51" s="207"/>
      <c r="FY51" s="207"/>
      <c r="FZ51" s="207"/>
      <c r="GA51" s="184"/>
      <c r="GB51" s="216"/>
      <c r="GC51" s="216"/>
      <c r="GD51" s="217"/>
      <c r="GE51" s="183"/>
      <c r="GF51" s="218"/>
      <c r="GG51" s="217"/>
      <c r="GH51" s="183"/>
      <c r="GI51" s="185"/>
      <c r="GJ51" s="183"/>
      <c r="GK51" s="183"/>
      <c r="GL51" s="183"/>
      <c r="GM51" s="183"/>
      <c r="GN51" s="186"/>
      <c r="GO51" s="183"/>
      <c r="GP51" s="183"/>
      <c r="GQ51" s="183"/>
      <c r="GR51" s="183"/>
      <c r="GS51" s="183"/>
      <c r="GT51" s="183"/>
      <c r="GU51" s="184"/>
      <c r="GV51" s="216"/>
      <c r="GW51" s="216"/>
      <c r="GX51" s="217"/>
      <c r="GY51" s="183"/>
      <c r="GZ51" s="218"/>
      <c r="HA51" s="217"/>
      <c r="HB51" s="183"/>
      <c r="HC51" s="185"/>
      <c r="HD51" s="183"/>
      <c r="HE51" s="183"/>
      <c r="HF51" s="183"/>
      <c r="HG51" s="183"/>
      <c r="HH51" s="186"/>
      <c r="HI51" s="183"/>
      <c r="HJ51" s="183"/>
      <c r="HK51" s="183"/>
      <c r="HL51" s="183"/>
      <c r="HM51" s="183"/>
      <c r="HN51" s="183"/>
      <c r="HO51" s="184"/>
      <c r="HP51" s="216"/>
      <c r="HQ51" s="216"/>
      <c r="HR51" s="217"/>
      <c r="HS51" s="183"/>
      <c r="HT51" s="218"/>
      <c r="HU51" s="217"/>
      <c r="HV51" s="183"/>
      <c r="HW51" s="185"/>
      <c r="HX51" s="183"/>
      <c r="HY51" s="183"/>
      <c r="HZ51" s="183"/>
      <c r="IA51" s="183"/>
      <c r="IB51" s="186"/>
      <c r="IC51" s="183"/>
      <c r="ID51" s="183"/>
      <c r="IE51" s="183"/>
      <c r="IF51" s="183"/>
      <c r="IG51" s="183"/>
      <c r="IH51" s="183"/>
      <c r="II51" s="184"/>
      <c r="IJ51" s="216"/>
      <c r="IK51" s="216"/>
      <c r="IL51" s="217"/>
      <c r="IM51" s="183"/>
      <c r="IN51" s="218"/>
      <c r="IO51" s="217"/>
      <c r="IP51" s="183"/>
      <c r="IQ51" s="185"/>
      <c r="IR51" s="183"/>
      <c r="IS51" s="183"/>
      <c r="IT51" s="183"/>
      <c r="IU51" s="183"/>
      <c r="IV51" s="186"/>
      <c r="IW51" s="183"/>
      <c r="IX51" s="183"/>
      <c r="IY51" s="183"/>
      <c r="IZ51" s="183"/>
      <c r="JA51" s="183"/>
      <c r="JB51" s="183"/>
    </row>
    <row r="52" spans="2:262" s="205" customFormat="1" ht="13.5" customHeight="1">
      <c r="B52" s="183"/>
      <c r="C52" s="199"/>
      <c r="E52" s="188"/>
      <c r="F52" s="206"/>
      <c r="G52" s="207"/>
      <c r="H52" s="183"/>
      <c r="I52" s="206"/>
      <c r="J52" s="207"/>
      <c r="K52" s="188"/>
      <c r="L52" s="207"/>
      <c r="M52" s="207"/>
      <c r="P52" s="211"/>
      <c r="Q52" s="188"/>
      <c r="R52" s="207"/>
      <c r="S52" s="207"/>
      <c r="U52" s="207"/>
      <c r="V52" s="207"/>
      <c r="W52" s="199"/>
      <c r="Y52" s="188"/>
      <c r="Z52" s="206"/>
      <c r="AA52" s="206"/>
      <c r="AB52" s="183"/>
      <c r="AC52" s="206"/>
      <c r="AD52" s="206"/>
      <c r="AE52" s="188"/>
      <c r="AF52" s="207"/>
      <c r="AG52" s="207"/>
      <c r="AJ52" s="211"/>
      <c r="AK52" s="188"/>
      <c r="AM52" s="207"/>
      <c r="AO52" s="207"/>
      <c r="AP52" s="207"/>
      <c r="AQ52" s="199"/>
      <c r="AS52" s="188"/>
      <c r="AT52" s="206"/>
      <c r="AU52" s="206"/>
      <c r="AV52" s="183"/>
      <c r="AW52" s="206"/>
      <c r="AX52" s="206"/>
      <c r="AY52" s="188"/>
      <c r="AZ52" s="207"/>
      <c r="BA52" s="207"/>
      <c r="BD52" s="211"/>
      <c r="BE52" s="188"/>
      <c r="BF52" s="207"/>
      <c r="BG52" s="207"/>
      <c r="BI52" s="207"/>
      <c r="BJ52" s="207"/>
      <c r="BK52" s="199"/>
      <c r="BM52" s="188"/>
      <c r="BN52" s="206"/>
      <c r="BO52" s="206"/>
      <c r="BP52" s="183"/>
      <c r="BQ52" s="206"/>
      <c r="BR52" s="206"/>
      <c r="BS52" s="188"/>
      <c r="BT52" s="207"/>
      <c r="BU52" s="207"/>
      <c r="BX52" s="211"/>
      <c r="BY52" s="188"/>
      <c r="BZ52" s="207"/>
      <c r="CA52" s="207"/>
      <c r="CC52" s="207"/>
      <c r="CD52" s="207"/>
      <c r="CE52" s="188"/>
      <c r="CG52" s="188"/>
      <c r="CH52" s="206"/>
      <c r="CI52" s="206"/>
      <c r="CJ52" s="183"/>
      <c r="CK52" s="206"/>
      <c r="CL52" s="206"/>
      <c r="CM52" s="188"/>
      <c r="CN52" s="207"/>
      <c r="CO52" s="207"/>
      <c r="CR52" s="211"/>
      <c r="CS52" s="188"/>
      <c r="CT52" s="207"/>
      <c r="CU52" s="207"/>
      <c r="CW52" s="207"/>
      <c r="CX52" s="207"/>
      <c r="CY52" s="199"/>
      <c r="DA52" s="188"/>
      <c r="DB52" s="206"/>
      <c r="DC52" s="206"/>
      <c r="DD52" s="183"/>
      <c r="DE52" s="206"/>
      <c r="DF52" s="206"/>
      <c r="DG52" s="188"/>
      <c r="DH52" s="207"/>
      <c r="DI52" s="207"/>
      <c r="DL52" s="211"/>
      <c r="DM52" s="188"/>
      <c r="DN52" s="207"/>
      <c r="DO52" s="207"/>
      <c r="DQ52" s="207"/>
      <c r="DR52" s="207"/>
      <c r="DS52" s="199"/>
      <c r="DU52" s="188"/>
      <c r="DV52" s="206"/>
      <c r="DW52" s="206"/>
      <c r="DX52" s="183"/>
      <c r="DY52" s="206"/>
      <c r="DZ52" s="206"/>
      <c r="EA52" s="188"/>
      <c r="EC52" s="212"/>
      <c r="EF52" s="211"/>
      <c r="EG52" s="188"/>
      <c r="EH52" s="207"/>
      <c r="EI52" s="207"/>
      <c r="EK52" s="207"/>
      <c r="EL52" s="207"/>
      <c r="EM52" s="199"/>
      <c r="EO52" s="188"/>
      <c r="EP52" s="206"/>
      <c r="EQ52" s="206"/>
      <c r="ER52" s="183"/>
      <c r="ES52" s="206"/>
      <c r="ET52" s="206"/>
      <c r="EU52" s="188"/>
      <c r="EV52" s="207"/>
      <c r="EW52" s="207"/>
      <c r="EZ52" s="211"/>
      <c r="FA52" s="188"/>
      <c r="FB52" s="207"/>
      <c r="FC52" s="207"/>
      <c r="FE52" s="207"/>
      <c r="FF52" s="207"/>
      <c r="FG52" s="199"/>
      <c r="FI52" s="188"/>
      <c r="FJ52" s="206"/>
      <c r="FK52" s="206"/>
      <c r="FL52" s="183"/>
      <c r="FM52" s="206"/>
      <c r="FN52" s="206"/>
      <c r="FO52" s="188"/>
      <c r="FP52" s="207"/>
      <c r="FQ52" s="207"/>
      <c r="FT52" s="211"/>
      <c r="FU52" s="188"/>
      <c r="FV52" s="207"/>
      <c r="FW52" s="207"/>
      <c r="FY52" s="207"/>
      <c r="FZ52" s="207"/>
      <c r="GA52" s="184"/>
      <c r="GB52" s="216"/>
      <c r="GC52" s="216"/>
      <c r="GD52" s="222"/>
      <c r="GE52" s="183"/>
      <c r="GF52" s="216"/>
      <c r="GG52" s="217"/>
      <c r="GH52" s="183"/>
      <c r="GI52" s="185"/>
      <c r="GJ52" s="183"/>
      <c r="GK52" s="183"/>
      <c r="GL52" s="183"/>
      <c r="GM52" s="183"/>
      <c r="GN52" s="186"/>
      <c r="GO52" s="183"/>
      <c r="GP52" s="183"/>
      <c r="GQ52" s="183"/>
      <c r="GR52" s="183"/>
      <c r="GS52" s="183"/>
      <c r="GT52" s="183"/>
      <c r="GU52" s="184"/>
      <c r="GV52" s="216"/>
      <c r="GW52" s="216"/>
      <c r="GX52" s="222"/>
      <c r="GY52" s="183"/>
      <c r="GZ52" s="216"/>
      <c r="HA52" s="217"/>
      <c r="HB52" s="183"/>
      <c r="HC52" s="185"/>
      <c r="HD52" s="183"/>
      <c r="HE52" s="183"/>
      <c r="HF52" s="183"/>
      <c r="HG52" s="183"/>
      <c r="HH52" s="186"/>
      <c r="HI52" s="183"/>
      <c r="HJ52" s="183"/>
      <c r="HK52" s="183"/>
      <c r="HL52" s="183"/>
      <c r="HM52" s="183"/>
      <c r="HN52" s="183"/>
      <c r="HO52" s="184"/>
      <c r="HP52" s="216"/>
      <c r="HQ52" s="216"/>
      <c r="HR52" s="222"/>
      <c r="HS52" s="183"/>
      <c r="HT52" s="216"/>
      <c r="HU52" s="217"/>
      <c r="HV52" s="183"/>
      <c r="HW52" s="185"/>
      <c r="HX52" s="183"/>
      <c r="HY52" s="183"/>
      <c r="HZ52" s="183"/>
      <c r="IA52" s="183"/>
      <c r="IB52" s="186"/>
      <c r="IC52" s="183"/>
      <c r="ID52" s="183"/>
      <c r="IE52" s="183"/>
      <c r="IF52" s="183"/>
      <c r="IG52" s="183"/>
      <c r="IH52" s="183"/>
      <c r="II52" s="184"/>
      <c r="IJ52" s="216"/>
      <c r="IK52" s="216"/>
      <c r="IL52" s="222"/>
      <c r="IM52" s="183"/>
      <c r="IN52" s="216"/>
      <c r="IO52" s="217"/>
      <c r="IP52" s="183"/>
      <c r="IQ52" s="185"/>
      <c r="IR52" s="183"/>
      <c r="IS52" s="183"/>
      <c r="IT52" s="183"/>
      <c r="IU52" s="183"/>
      <c r="IV52" s="186"/>
      <c r="IW52" s="183"/>
      <c r="IX52" s="183"/>
      <c r="IY52" s="183"/>
      <c r="IZ52" s="183"/>
      <c r="JA52" s="183"/>
      <c r="JB52" s="183"/>
    </row>
    <row r="53" spans="2:262" s="205" customFormat="1" ht="13.5" customHeight="1">
      <c r="B53" s="183"/>
      <c r="C53" s="199"/>
      <c r="E53" s="188"/>
      <c r="F53" s="206"/>
      <c r="G53" s="207"/>
      <c r="H53" s="183"/>
      <c r="I53" s="206"/>
      <c r="J53" s="207"/>
      <c r="K53" s="188"/>
      <c r="L53" s="207"/>
      <c r="M53" s="207"/>
      <c r="P53" s="211"/>
      <c r="Q53" s="188"/>
      <c r="R53" s="207"/>
      <c r="S53" s="207"/>
      <c r="U53" s="207"/>
      <c r="V53" s="207"/>
      <c r="W53" s="199"/>
      <c r="Y53" s="188"/>
      <c r="Z53" s="206"/>
      <c r="AA53" s="206"/>
      <c r="AB53" s="183"/>
      <c r="AC53" s="206"/>
      <c r="AD53" s="206"/>
      <c r="AE53" s="188"/>
      <c r="AF53" s="207"/>
      <c r="AG53" s="207"/>
      <c r="AJ53" s="211"/>
      <c r="AK53" s="188"/>
      <c r="AM53" s="207"/>
      <c r="AO53" s="207"/>
      <c r="AP53" s="207"/>
      <c r="AQ53" s="199"/>
      <c r="AS53" s="188"/>
      <c r="AT53" s="206"/>
      <c r="AU53" s="206"/>
      <c r="AV53" s="183"/>
      <c r="AW53" s="206"/>
      <c r="AX53" s="206"/>
      <c r="AY53" s="188"/>
      <c r="AZ53" s="207"/>
      <c r="BA53" s="207"/>
      <c r="BD53" s="211"/>
      <c r="BE53" s="188"/>
      <c r="BF53" s="207"/>
      <c r="BG53" s="207"/>
      <c r="BI53" s="207"/>
      <c r="BJ53" s="207"/>
      <c r="BK53" s="199"/>
      <c r="BM53" s="188"/>
      <c r="BN53" s="206"/>
      <c r="BO53" s="206"/>
      <c r="BP53" s="183"/>
      <c r="BQ53" s="206"/>
      <c r="BR53" s="206"/>
      <c r="BS53" s="188"/>
      <c r="BT53" s="207"/>
      <c r="BU53" s="207"/>
      <c r="BX53" s="211"/>
      <c r="BY53" s="188"/>
      <c r="BZ53" s="207"/>
      <c r="CA53" s="207"/>
      <c r="CC53" s="207"/>
      <c r="CD53" s="207"/>
      <c r="CE53" s="188"/>
      <c r="CG53" s="188"/>
      <c r="CH53" s="206"/>
      <c r="CI53" s="206"/>
      <c r="CJ53" s="183"/>
      <c r="CK53" s="206"/>
      <c r="CL53" s="206"/>
      <c r="CM53" s="188"/>
      <c r="CN53" s="207"/>
      <c r="CO53" s="207"/>
      <c r="CR53" s="211"/>
      <c r="CS53" s="188"/>
      <c r="CT53" s="207"/>
      <c r="CU53" s="207"/>
      <c r="CW53" s="207"/>
      <c r="CX53" s="207"/>
      <c r="CY53" s="199"/>
      <c r="DA53" s="188"/>
      <c r="DB53" s="206"/>
      <c r="DC53" s="206"/>
      <c r="DD53" s="183"/>
      <c r="DE53" s="206"/>
      <c r="DF53" s="206"/>
      <c r="DG53" s="188"/>
      <c r="DH53" s="207"/>
      <c r="DI53" s="207"/>
      <c r="DL53" s="211"/>
      <c r="DM53" s="188"/>
      <c r="DN53" s="207"/>
      <c r="DO53" s="207"/>
      <c r="DQ53" s="207"/>
      <c r="DR53" s="207"/>
      <c r="DS53" s="199"/>
      <c r="DU53" s="188"/>
      <c r="DV53" s="206"/>
      <c r="DW53" s="206"/>
      <c r="DX53" s="183"/>
      <c r="DY53" s="206"/>
      <c r="DZ53" s="206"/>
      <c r="EA53" s="188"/>
      <c r="EC53" s="212"/>
      <c r="EF53" s="211"/>
      <c r="EG53" s="188"/>
      <c r="EH53" s="207"/>
      <c r="EI53" s="207"/>
      <c r="EK53" s="207"/>
      <c r="EL53" s="207"/>
      <c r="EM53" s="199"/>
      <c r="EO53" s="188"/>
      <c r="EP53" s="206"/>
      <c r="EQ53" s="206"/>
      <c r="ER53" s="183"/>
      <c r="ES53" s="206"/>
      <c r="ET53" s="206"/>
      <c r="EU53" s="188"/>
      <c r="EV53" s="207"/>
      <c r="EW53" s="207"/>
      <c r="EZ53" s="211"/>
      <c r="FA53" s="188"/>
      <c r="FB53" s="207"/>
      <c r="FC53" s="207"/>
      <c r="FE53" s="207"/>
      <c r="FF53" s="207"/>
      <c r="FG53" s="199"/>
      <c r="FI53" s="188"/>
      <c r="FJ53" s="206"/>
      <c r="FK53" s="206"/>
      <c r="FL53" s="183"/>
      <c r="FM53" s="206"/>
      <c r="FN53" s="206"/>
      <c r="FO53" s="188"/>
      <c r="FP53" s="207"/>
      <c r="FQ53" s="207"/>
      <c r="FT53" s="211"/>
      <c r="FU53" s="188"/>
      <c r="FV53" s="207"/>
      <c r="FW53" s="207"/>
      <c r="FY53" s="207"/>
      <c r="FZ53" s="207"/>
      <c r="GA53" s="184"/>
      <c r="GB53" s="216"/>
      <c r="GC53" s="216"/>
      <c r="GD53" s="222"/>
      <c r="GE53" s="183"/>
      <c r="GF53" s="216"/>
      <c r="GG53" s="217"/>
      <c r="GH53" s="183"/>
      <c r="GI53" s="185"/>
      <c r="GJ53" s="183"/>
      <c r="GK53" s="183"/>
      <c r="GL53" s="183"/>
      <c r="GM53" s="183"/>
      <c r="GN53" s="186"/>
      <c r="GO53" s="183"/>
      <c r="GP53" s="183"/>
      <c r="GQ53" s="183"/>
      <c r="GR53" s="183"/>
      <c r="GS53" s="183"/>
      <c r="GT53" s="183"/>
      <c r="GU53" s="184"/>
      <c r="GV53" s="216"/>
      <c r="GW53" s="216"/>
      <c r="GX53" s="222"/>
      <c r="GY53" s="183"/>
      <c r="GZ53" s="216"/>
      <c r="HA53" s="217"/>
      <c r="HB53" s="183"/>
      <c r="HC53" s="185"/>
      <c r="HD53" s="183"/>
      <c r="HE53" s="183"/>
      <c r="HF53" s="183"/>
      <c r="HG53" s="183"/>
      <c r="HH53" s="186"/>
      <c r="HI53" s="183"/>
      <c r="HJ53" s="183"/>
      <c r="HK53" s="183"/>
      <c r="HL53" s="183"/>
      <c r="HM53" s="183"/>
      <c r="HN53" s="183"/>
      <c r="HO53" s="184"/>
      <c r="HP53" s="216"/>
      <c r="HQ53" s="216"/>
      <c r="HR53" s="222"/>
      <c r="HS53" s="183"/>
      <c r="HT53" s="216"/>
      <c r="HU53" s="217"/>
      <c r="HV53" s="183"/>
      <c r="HW53" s="185"/>
      <c r="HX53" s="183"/>
      <c r="HY53" s="183"/>
      <c r="HZ53" s="183"/>
      <c r="IA53" s="183"/>
      <c r="IB53" s="186"/>
      <c r="IC53" s="183"/>
      <c r="ID53" s="183"/>
      <c r="IE53" s="183"/>
      <c r="IF53" s="183"/>
      <c r="IG53" s="183"/>
      <c r="IH53" s="183"/>
      <c r="II53" s="184"/>
      <c r="IJ53" s="216"/>
      <c r="IK53" s="216"/>
      <c r="IL53" s="222"/>
      <c r="IM53" s="183"/>
      <c r="IN53" s="216"/>
      <c r="IO53" s="217"/>
      <c r="IP53" s="183"/>
      <c r="IQ53" s="185"/>
      <c r="IR53" s="183"/>
      <c r="IS53" s="183"/>
      <c r="IT53" s="183"/>
      <c r="IU53" s="183"/>
      <c r="IV53" s="186"/>
      <c r="IW53" s="183"/>
      <c r="IX53" s="183"/>
      <c r="IY53" s="183"/>
      <c r="IZ53" s="183"/>
      <c r="JA53" s="183"/>
      <c r="JB53" s="183"/>
    </row>
    <row r="54" spans="2:262" s="205" customFormat="1" ht="13.5" customHeight="1">
      <c r="B54" s="183"/>
      <c r="C54" s="199"/>
      <c r="E54" s="188"/>
      <c r="F54" s="206"/>
      <c r="G54" s="207"/>
      <c r="H54" s="183"/>
      <c r="I54" s="206"/>
      <c r="J54" s="207"/>
      <c r="K54" s="188"/>
      <c r="L54" s="207"/>
      <c r="M54" s="207"/>
      <c r="P54" s="211"/>
      <c r="Q54" s="188"/>
      <c r="R54" s="207"/>
      <c r="S54" s="207"/>
      <c r="U54" s="207"/>
      <c r="V54" s="207"/>
      <c r="W54" s="199"/>
      <c r="Y54" s="188"/>
      <c r="Z54" s="206"/>
      <c r="AA54" s="206"/>
      <c r="AB54" s="183"/>
      <c r="AC54" s="206"/>
      <c r="AD54" s="206"/>
      <c r="AE54" s="188"/>
      <c r="AF54" s="207"/>
      <c r="AG54" s="207"/>
      <c r="AJ54" s="211"/>
      <c r="AK54" s="188"/>
      <c r="AM54" s="207"/>
      <c r="AO54" s="207"/>
      <c r="AP54" s="207"/>
      <c r="AQ54" s="199"/>
      <c r="AS54" s="188"/>
      <c r="AT54" s="206"/>
      <c r="AU54" s="206"/>
      <c r="AV54" s="183"/>
      <c r="AW54" s="206"/>
      <c r="AX54" s="206"/>
      <c r="AY54" s="188"/>
      <c r="AZ54" s="207"/>
      <c r="BA54" s="207"/>
      <c r="BD54" s="211"/>
      <c r="BE54" s="188"/>
      <c r="BF54" s="207"/>
      <c r="BG54" s="207"/>
      <c r="BI54" s="207"/>
      <c r="BJ54" s="207"/>
      <c r="BK54" s="199"/>
      <c r="BM54" s="188"/>
      <c r="BN54" s="206"/>
      <c r="BO54" s="206"/>
      <c r="BP54" s="183"/>
      <c r="BQ54" s="206"/>
      <c r="BR54" s="206"/>
      <c r="BS54" s="188"/>
      <c r="BT54" s="207"/>
      <c r="BU54" s="207"/>
      <c r="BX54" s="211"/>
      <c r="BY54" s="188"/>
      <c r="BZ54" s="207"/>
      <c r="CA54" s="207"/>
      <c r="CC54" s="207"/>
      <c r="CD54" s="207"/>
      <c r="CE54" s="188"/>
      <c r="CG54" s="188"/>
      <c r="CH54" s="206"/>
      <c r="CI54" s="206"/>
      <c r="CJ54" s="183"/>
      <c r="CK54" s="206"/>
      <c r="CL54" s="206"/>
      <c r="CM54" s="188"/>
      <c r="CN54" s="207"/>
      <c r="CO54" s="207"/>
      <c r="CR54" s="211"/>
      <c r="CS54" s="188"/>
      <c r="CT54" s="207"/>
      <c r="CU54" s="207"/>
      <c r="CW54" s="207"/>
      <c r="CX54" s="207"/>
      <c r="CY54" s="199"/>
      <c r="DA54" s="188"/>
      <c r="DB54" s="206"/>
      <c r="DC54" s="206"/>
      <c r="DD54" s="183"/>
      <c r="DE54" s="206"/>
      <c r="DF54" s="206"/>
      <c r="DG54" s="188"/>
      <c r="DH54" s="207"/>
      <c r="DI54" s="207"/>
      <c r="DL54" s="211"/>
      <c r="DM54" s="188"/>
      <c r="DN54" s="207"/>
      <c r="DO54" s="207"/>
      <c r="DQ54" s="207"/>
      <c r="DR54" s="207"/>
      <c r="DS54" s="199"/>
      <c r="DU54" s="188"/>
      <c r="DV54" s="206"/>
      <c r="DW54" s="206"/>
      <c r="DX54" s="183"/>
      <c r="DY54" s="206"/>
      <c r="DZ54" s="206"/>
      <c r="EA54" s="188"/>
      <c r="EC54" s="212"/>
      <c r="EF54" s="211"/>
      <c r="EG54" s="188"/>
      <c r="EH54" s="207"/>
      <c r="EI54" s="207"/>
      <c r="EK54" s="207"/>
      <c r="EL54" s="207"/>
      <c r="EM54" s="199"/>
      <c r="EO54" s="188"/>
      <c r="EP54" s="206"/>
      <c r="EQ54" s="206"/>
      <c r="ER54" s="183"/>
      <c r="ES54" s="206"/>
      <c r="ET54" s="206"/>
      <c r="EU54" s="188"/>
      <c r="EV54" s="207"/>
      <c r="EW54" s="207"/>
      <c r="EZ54" s="211"/>
      <c r="FA54" s="188"/>
      <c r="FB54" s="207"/>
      <c r="FC54" s="207"/>
      <c r="FE54" s="207"/>
      <c r="FF54" s="207"/>
      <c r="FG54" s="199"/>
      <c r="FI54" s="188"/>
      <c r="FJ54" s="206"/>
      <c r="FK54" s="206"/>
      <c r="FL54" s="183"/>
      <c r="FM54" s="206"/>
      <c r="FN54" s="206"/>
      <c r="FO54" s="188"/>
      <c r="FP54" s="207"/>
      <c r="FQ54" s="207"/>
      <c r="FT54" s="211"/>
      <c r="FU54" s="188"/>
      <c r="FV54" s="207"/>
      <c r="FW54" s="207"/>
      <c r="FY54" s="207"/>
      <c r="FZ54" s="207"/>
      <c r="GA54" s="223"/>
      <c r="GB54" s="216"/>
      <c r="GC54" s="217"/>
      <c r="GD54" s="218"/>
      <c r="GE54" s="217"/>
      <c r="GF54" s="216"/>
      <c r="GG54" s="217"/>
      <c r="GH54" s="217"/>
      <c r="GI54" s="224"/>
      <c r="GJ54" s="217"/>
      <c r="GN54" s="211"/>
      <c r="GS54" s="218"/>
      <c r="GT54" s="217"/>
      <c r="GU54" s="223"/>
      <c r="GV54" s="216"/>
      <c r="GW54" s="217"/>
      <c r="GX54" s="218"/>
      <c r="GY54" s="217"/>
      <c r="GZ54" s="216"/>
      <c r="HA54" s="217"/>
      <c r="HB54" s="217"/>
      <c r="HC54" s="224"/>
      <c r="HD54" s="217"/>
      <c r="HH54" s="211"/>
      <c r="HM54" s="218"/>
      <c r="HN54" s="217"/>
      <c r="HO54" s="223"/>
      <c r="HP54" s="216"/>
      <c r="HQ54" s="217"/>
      <c r="HR54" s="218"/>
      <c r="HS54" s="217"/>
      <c r="HT54" s="216"/>
      <c r="HU54" s="217"/>
      <c r="HV54" s="217"/>
      <c r="HW54" s="224"/>
      <c r="HX54" s="217"/>
      <c r="IB54" s="211"/>
      <c r="IG54" s="218"/>
      <c r="IH54" s="217"/>
      <c r="II54" s="223"/>
      <c r="IJ54" s="216"/>
      <c r="IK54" s="217"/>
      <c r="IL54" s="218"/>
      <c r="IM54" s="217"/>
      <c r="IN54" s="216"/>
      <c r="IO54" s="217"/>
      <c r="IP54" s="217"/>
      <c r="IQ54" s="224"/>
      <c r="IR54" s="217"/>
      <c r="IV54" s="211"/>
      <c r="JA54" s="218"/>
      <c r="JB54" s="217"/>
    </row>
    <row r="55" spans="2:262" s="205" customFormat="1" ht="13.5" customHeight="1">
      <c r="B55" s="183"/>
      <c r="C55" s="199"/>
      <c r="E55" s="188"/>
      <c r="F55" s="206"/>
      <c r="G55" s="207"/>
      <c r="H55" s="183"/>
      <c r="I55" s="206"/>
      <c r="J55" s="207"/>
      <c r="K55" s="188"/>
      <c r="L55" s="207"/>
      <c r="M55" s="207"/>
      <c r="P55" s="211"/>
      <c r="Q55" s="188"/>
      <c r="R55" s="207"/>
      <c r="S55" s="207"/>
      <c r="U55" s="207"/>
      <c r="V55" s="207"/>
      <c r="W55" s="199"/>
      <c r="Y55" s="188"/>
      <c r="Z55" s="206"/>
      <c r="AA55" s="206"/>
      <c r="AB55" s="183"/>
      <c r="AC55" s="206"/>
      <c r="AD55" s="206"/>
      <c r="AE55" s="188"/>
      <c r="AF55" s="207"/>
      <c r="AG55" s="207"/>
      <c r="AJ55" s="211"/>
      <c r="AK55" s="188"/>
      <c r="AM55" s="207"/>
      <c r="AO55" s="207"/>
      <c r="AP55" s="207"/>
      <c r="AQ55" s="199"/>
      <c r="AS55" s="188"/>
      <c r="AT55" s="206"/>
      <c r="AU55" s="206"/>
      <c r="AV55" s="183"/>
      <c r="AW55" s="206"/>
      <c r="AX55" s="206"/>
      <c r="AY55" s="188"/>
      <c r="AZ55" s="207"/>
      <c r="BA55" s="207"/>
      <c r="BD55" s="211"/>
      <c r="BE55" s="188"/>
      <c r="BF55" s="207"/>
      <c r="BG55" s="207"/>
      <c r="BI55" s="207"/>
      <c r="BJ55" s="207"/>
      <c r="BK55" s="199"/>
      <c r="BM55" s="188"/>
      <c r="BN55" s="206"/>
      <c r="BO55" s="206"/>
      <c r="BP55" s="183"/>
      <c r="BQ55" s="206"/>
      <c r="BR55" s="206"/>
      <c r="BS55" s="188"/>
      <c r="BT55" s="207"/>
      <c r="BU55" s="207"/>
      <c r="BX55" s="211"/>
      <c r="BY55" s="188"/>
      <c r="BZ55" s="207"/>
      <c r="CA55" s="207"/>
      <c r="CC55" s="207"/>
      <c r="CD55" s="207"/>
      <c r="CE55" s="188"/>
      <c r="CG55" s="188"/>
      <c r="CH55" s="206"/>
      <c r="CI55" s="206"/>
      <c r="CJ55" s="183"/>
      <c r="CK55" s="206"/>
      <c r="CL55" s="206"/>
      <c r="CM55" s="188"/>
      <c r="CN55" s="207"/>
      <c r="CO55" s="207"/>
      <c r="CR55" s="211"/>
      <c r="CS55" s="188"/>
      <c r="CT55" s="207"/>
      <c r="CU55" s="207"/>
      <c r="CW55" s="207"/>
      <c r="CX55" s="207"/>
      <c r="CY55" s="199"/>
      <c r="DA55" s="188"/>
      <c r="DB55" s="206"/>
      <c r="DC55" s="206"/>
      <c r="DD55" s="183"/>
      <c r="DE55" s="206"/>
      <c r="DF55" s="206"/>
      <c r="DG55" s="188"/>
      <c r="DH55" s="207"/>
      <c r="DI55" s="207"/>
      <c r="DL55" s="211"/>
      <c r="DM55" s="188"/>
      <c r="DN55" s="207"/>
      <c r="DO55" s="207"/>
      <c r="DQ55" s="207"/>
      <c r="DR55" s="207"/>
      <c r="DS55" s="199"/>
      <c r="DU55" s="188"/>
      <c r="DV55" s="206"/>
      <c r="DW55" s="206"/>
      <c r="DX55" s="183"/>
      <c r="DY55" s="206"/>
      <c r="DZ55" s="206"/>
      <c r="EA55" s="188"/>
      <c r="EC55" s="212"/>
      <c r="EF55" s="211"/>
      <c r="EG55" s="188"/>
      <c r="EH55" s="207"/>
      <c r="EI55" s="207"/>
      <c r="EK55" s="207"/>
      <c r="EL55" s="207"/>
      <c r="EM55" s="199"/>
      <c r="EO55" s="188"/>
      <c r="EP55" s="206"/>
      <c r="EQ55" s="206"/>
      <c r="ER55" s="183"/>
      <c r="ES55" s="206"/>
      <c r="ET55" s="206"/>
      <c r="EU55" s="188"/>
      <c r="EV55" s="207"/>
      <c r="EW55" s="207"/>
      <c r="EZ55" s="211"/>
      <c r="FA55" s="188"/>
      <c r="FB55" s="207"/>
      <c r="FC55" s="207"/>
      <c r="FE55" s="207"/>
      <c r="FF55" s="207"/>
      <c r="FG55" s="199"/>
      <c r="FI55" s="188"/>
      <c r="FJ55" s="206"/>
      <c r="FK55" s="206"/>
      <c r="FL55" s="183"/>
      <c r="FM55" s="206"/>
      <c r="FN55" s="206"/>
      <c r="FO55" s="188"/>
      <c r="FP55" s="207"/>
      <c r="FQ55" s="207"/>
      <c r="FT55" s="211"/>
      <c r="FU55" s="188"/>
      <c r="FV55" s="207"/>
      <c r="FW55" s="207"/>
      <c r="FY55" s="207"/>
      <c r="FZ55" s="207"/>
      <c r="GA55" s="184"/>
      <c r="GB55" s="216"/>
      <c r="GC55" s="216"/>
      <c r="GD55" s="222"/>
      <c r="GE55" s="183"/>
      <c r="GF55" s="216"/>
      <c r="GG55" s="217"/>
      <c r="GH55" s="183"/>
      <c r="GI55" s="185"/>
      <c r="GJ55" s="183"/>
      <c r="GK55" s="183"/>
      <c r="GL55" s="183"/>
      <c r="GM55" s="183"/>
      <c r="GN55" s="186"/>
      <c r="GO55" s="183"/>
      <c r="GP55" s="183"/>
      <c r="GQ55" s="183"/>
      <c r="GR55" s="183"/>
      <c r="GS55" s="183"/>
      <c r="GT55" s="183"/>
      <c r="GU55" s="184"/>
      <c r="GV55" s="216"/>
      <c r="GW55" s="216"/>
      <c r="GX55" s="222"/>
      <c r="GY55" s="183"/>
      <c r="GZ55" s="216"/>
      <c r="HA55" s="217"/>
      <c r="HB55" s="183"/>
      <c r="HC55" s="185"/>
      <c r="HD55" s="183"/>
      <c r="HE55" s="183"/>
      <c r="HF55" s="183"/>
      <c r="HG55" s="183"/>
      <c r="HH55" s="186"/>
      <c r="HI55" s="183"/>
      <c r="HJ55" s="183"/>
      <c r="HK55" s="183"/>
      <c r="HL55" s="183"/>
      <c r="HM55" s="183"/>
      <c r="HN55" s="183"/>
      <c r="HO55" s="184"/>
      <c r="HP55" s="216"/>
      <c r="HQ55" s="216"/>
      <c r="HR55" s="222"/>
      <c r="HS55" s="183"/>
      <c r="HT55" s="216"/>
      <c r="HU55" s="217"/>
      <c r="HV55" s="183"/>
      <c r="HW55" s="185"/>
      <c r="HX55" s="183"/>
      <c r="HY55" s="183"/>
      <c r="HZ55" s="183"/>
      <c r="IA55" s="183"/>
      <c r="IB55" s="186"/>
      <c r="IC55" s="183"/>
      <c r="ID55" s="183"/>
      <c r="IE55" s="183"/>
      <c r="IF55" s="183"/>
      <c r="IG55" s="183"/>
      <c r="IH55" s="183"/>
      <c r="II55" s="184"/>
      <c r="IJ55" s="216"/>
      <c r="IK55" s="216"/>
      <c r="IL55" s="222"/>
      <c r="IM55" s="183"/>
      <c r="IN55" s="216"/>
      <c r="IO55" s="217"/>
      <c r="IP55" s="183"/>
      <c r="IQ55" s="185"/>
      <c r="IR55" s="183"/>
      <c r="IS55" s="183"/>
      <c r="IT55" s="183"/>
      <c r="IU55" s="183"/>
      <c r="IV55" s="186"/>
      <c r="IW55" s="183"/>
      <c r="IX55" s="183"/>
      <c r="IY55" s="183"/>
      <c r="IZ55" s="183"/>
      <c r="JA55" s="183"/>
      <c r="JB55" s="183"/>
    </row>
    <row r="56" spans="2:262" s="205" customFormat="1" ht="13.5" customHeight="1">
      <c r="B56" s="183"/>
      <c r="C56" s="199"/>
      <c r="E56" s="188"/>
      <c r="F56" s="206"/>
      <c r="G56" s="207"/>
      <c r="H56" s="183"/>
      <c r="I56" s="206"/>
      <c r="J56" s="207"/>
      <c r="K56" s="188"/>
      <c r="L56" s="207"/>
      <c r="M56" s="207"/>
      <c r="P56" s="211"/>
      <c r="Q56" s="188"/>
      <c r="R56" s="207"/>
      <c r="S56" s="207"/>
      <c r="U56" s="207"/>
      <c r="V56" s="207"/>
      <c r="W56" s="199"/>
      <c r="Y56" s="188"/>
      <c r="Z56" s="206"/>
      <c r="AA56" s="206"/>
      <c r="AB56" s="183"/>
      <c r="AC56" s="206"/>
      <c r="AD56" s="206"/>
      <c r="AE56" s="188"/>
      <c r="AF56" s="207"/>
      <c r="AG56" s="207"/>
      <c r="AJ56" s="211"/>
      <c r="AK56" s="188"/>
      <c r="AM56" s="207"/>
      <c r="AO56" s="207"/>
      <c r="AP56" s="207"/>
      <c r="AQ56" s="199"/>
      <c r="AS56" s="188"/>
      <c r="AT56" s="206"/>
      <c r="AU56" s="206"/>
      <c r="AV56" s="183"/>
      <c r="AW56" s="206"/>
      <c r="AX56" s="206"/>
      <c r="AY56" s="188"/>
      <c r="AZ56" s="207"/>
      <c r="BA56" s="207"/>
      <c r="BD56" s="211"/>
      <c r="BE56" s="188"/>
      <c r="BF56" s="207"/>
      <c r="BG56" s="207"/>
      <c r="BI56" s="207"/>
      <c r="BJ56" s="207"/>
      <c r="BK56" s="199"/>
      <c r="BM56" s="188"/>
      <c r="BN56" s="206"/>
      <c r="BO56" s="206"/>
      <c r="BP56" s="183"/>
      <c r="BQ56" s="206"/>
      <c r="BR56" s="206"/>
      <c r="BS56" s="188"/>
      <c r="BT56" s="207"/>
      <c r="BU56" s="207"/>
      <c r="BX56" s="211"/>
      <c r="BY56" s="188"/>
      <c r="BZ56" s="207"/>
      <c r="CA56" s="207"/>
      <c r="CC56" s="207"/>
      <c r="CD56" s="207"/>
      <c r="CE56" s="188"/>
      <c r="CG56" s="188"/>
      <c r="CH56" s="206"/>
      <c r="CI56" s="206"/>
      <c r="CJ56" s="183"/>
      <c r="CK56" s="206"/>
      <c r="CL56" s="206"/>
      <c r="CM56" s="188"/>
      <c r="CN56" s="207"/>
      <c r="CO56" s="207"/>
      <c r="CR56" s="211"/>
      <c r="CS56" s="188"/>
      <c r="CT56" s="207"/>
      <c r="CU56" s="207"/>
      <c r="CW56" s="207"/>
      <c r="CX56" s="207"/>
      <c r="CY56" s="199"/>
      <c r="DA56" s="188"/>
      <c r="DB56" s="206"/>
      <c r="DC56" s="206"/>
      <c r="DD56" s="183"/>
      <c r="DE56" s="206"/>
      <c r="DF56" s="206"/>
      <c r="DG56" s="188"/>
      <c r="DH56" s="207"/>
      <c r="DI56" s="207"/>
      <c r="DL56" s="211"/>
      <c r="DM56" s="188"/>
      <c r="DN56" s="207"/>
      <c r="DO56" s="207"/>
      <c r="DQ56" s="207"/>
      <c r="DR56" s="207"/>
      <c r="DS56" s="199"/>
      <c r="DU56" s="188"/>
      <c r="DV56" s="206"/>
      <c r="DW56" s="206"/>
      <c r="DX56" s="183"/>
      <c r="DY56" s="206"/>
      <c r="DZ56" s="206"/>
      <c r="EA56" s="188"/>
      <c r="EC56" s="212"/>
      <c r="EF56" s="211"/>
      <c r="EG56" s="188"/>
      <c r="EH56" s="207"/>
      <c r="EI56" s="207"/>
      <c r="EK56" s="207"/>
      <c r="EL56" s="207"/>
      <c r="EM56" s="199"/>
      <c r="EO56" s="188"/>
      <c r="EP56" s="206"/>
      <c r="EQ56" s="206"/>
      <c r="ER56" s="183"/>
      <c r="ES56" s="206"/>
      <c r="ET56" s="206"/>
      <c r="EU56" s="188"/>
      <c r="EV56" s="207"/>
      <c r="EW56" s="207"/>
      <c r="EZ56" s="211"/>
      <c r="FA56" s="188"/>
      <c r="FB56" s="207"/>
      <c r="FC56" s="207"/>
      <c r="FE56" s="207"/>
      <c r="FF56" s="207"/>
      <c r="FG56" s="199"/>
      <c r="FI56" s="188"/>
      <c r="FJ56" s="206"/>
      <c r="FK56" s="206"/>
      <c r="FL56" s="183"/>
      <c r="FM56" s="206"/>
      <c r="FN56" s="206"/>
      <c r="FO56" s="188"/>
      <c r="FP56" s="207"/>
      <c r="FQ56" s="207"/>
      <c r="FT56" s="211"/>
      <c r="FU56" s="188"/>
      <c r="FV56" s="207"/>
      <c r="FW56" s="207"/>
      <c r="FY56" s="207"/>
      <c r="FZ56" s="207"/>
      <c r="GA56" s="184"/>
      <c r="GB56" s="216"/>
      <c r="GC56" s="216"/>
      <c r="GD56" s="222"/>
      <c r="GE56" s="222"/>
      <c r="GF56" s="216"/>
      <c r="GG56" s="217"/>
      <c r="GH56" s="183"/>
      <c r="GI56" s="185"/>
      <c r="GJ56" s="183"/>
      <c r="GK56" s="183"/>
      <c r="GL56" s="183"/>
      <c r="GM56" s="183"/>
      <c r="GN56" s="186"/>
      <c r="GO56" s="183"/>
      <c r="GP56" s="183"/>
      <c r="GQ56" s="183"/>
      <c r="GR56" s="183"/>
      <c r="GS56" s="183"/>
      <c r="GT56" s="183"/>
      <c r="GU56" s="184"/>
      <c r="GV56" s="216"/>
      <c r="GW56" s="216"/>
      <c r="GX56" s="222"/>
      <c r="GY56" s="222"/>
      <c r="GZ56" s="216"/>
      <c r="HA56" s="217"/>
      <c r="HB56" s="183"/>
      <c r="HC56" s="185"/>
      <c r="HD56" s="183"/>
      <c r="HE56" s="183"/>
      <c r="HF56" s="183"/>
      <c r="HG56" s="183"/>
      <c r="HH56" s="186"/>
      <c r="HI56" s="183"/>
      <c r="HJ56" s="183"/>
      <c r="HK56" s="183"/>
      <c r="HL56" s="183"/>
      <c r="HM56" s="183"/>
      <c r="HN56" s="183"/>
      <c r="HO56" s="184"/>
      <c r="HP56" s="216"/>
      <c r="HQ56" s="216"/>
      <c r="HR56" s="222"/>
      <c r="HS56" s="222"/>
      <c r="HT56" s="216"/>
      <c r="HU56" s="217"/>
      <c r="HV56" s="183"/>
      <c r="HW56" s="185"/>
      <c r="HX56" s="183"/>
      <c r="HY56" s="183"/>
      <c r="HZ56" s="183"/>
      <c r="IA56" s="183"/>
      <c r="IB56" s="186"/>
      <c r="IC56" s="183"/>
      <c r="ID56" s="183"/>
      <c r="IE56" s="183"/>
      <c r="IF56" s="183"/>
      <c r="IG56" s="183"/>
      <c r="IH56" s="183"/>
      <c r="II56" s="184"/>
      <c r="IJ56" s="216"/>
      <c r="IK56" s="216"/>
      <c r="IL56" s="222"/>
      <c r="IM56" s="222"/>
      <c r="IN56" s="216"/>
      <c r="IO56" s="217"/>
      <c r="IP56" s="183"/>
      <c r="IQ56" s="185"/>
      <c r="IR56" s="183"/>
      <c r="IS56" s="183"/>
      <c r="IT56" s="183"/>
      <c r="IU56" s="183"/>
      <c r="IV56" s="186"/>
      <c r="IW56" s="183"/>
      <c r="IX56" s="183"/>
      <c r="IY56" s="183"/>
      <c r="IZ56" s="183"/>
      <c r="JA56" s="183"/>
      <c r="JB56" s="183"/>
    </row>
    <row r="57" spans="2:262" s="205" customFormat="1" ht="13.5" customHeight="1">
      <c r="B57" s="183"/>
      <c r="C57" s="199"/>
      <c r="E57" s="188"/>
      <c r="F57" s="206"/>
      <c r="G57" s="207"/>
      <c r="H57" s="183"/>
      <c r="I57" s="206"/>
      <c r="J57" s="207"/>
      <c r="K57" s="188"/>
      <c r="L57" s="207"/>
      <c r="M57" s="207"/>
      <c r="P57" s="211"/>
      <c r="Q57" s="188"/>
      <c r="R57" s="207"/>
      <c r="S57" s="207"/>
      <c r="U57" s="207"/>
      <c r="V57" s="207"/>
      <c r="W57" s="199"/>
      <c r="Y57" s="188"/>
      <c r="Z57" s="206"/>
      <c r="AA57" s="206"/>
      <c r="AB57" s="183"/>
      <c r="AC57" s="206"/>
      <c r="AD57" s="206"/>
      <c r="AE57" s="188"/>
      <c r="AF57" s="207"/>
      <c r="AG57" s="207"/>
      <c r="AJ57" s="211"/>
      <c r="AK57" s="188"/>
      <c r="AM57" s="207"/>
      <c r="AO57" s="207"/>
      <c r="AP57" s="207"/>
      <c r="AQ57" s="199"/>
      <c r="AS57" s="188"/>
      <c r="AT57" s="206"/>
      <c r="AU57" s="206"/>
      <c r="AV57" s="183"/>
      <c r="AW57" s="206"/>
      <c r="AX57" s="206"/>
      <c r="AY57" s="188"/>
      <c r="AZ57" s="207"/>
      <c r="BA57" s="207"/>
      <c r="BD57" s="211"/>
      <c r="BE57" s="188"/>
      <c r="BF57" s="207"/>
      <c r="BG57" s="207"/>
      <c r="BI57" s="207"/>
      <c r="BJ57" s="207"/>
      <c r="BK57" s="199"/>
      <c r="BM57" s="188"/>
      <c r="BN57" s="206"/>
      <c r="BO57" s="206"/>
      <c r="BP57" s="183"/>
      <c r="BQ57" s="206"/>
      <c r="BR57" s="206"/>
      <c r="BS57" s="188"/>
      <c r="BT57" s="207"/>
      <c r="BU57" s="207"/>
      <c r="BX57" s="211"/>
      <c r="BY57" s="188"/>
      <c r="BZ57" s="207"/>
      <c r="CA57" s="207"/>
      <c r="CC57" s="207"/>
      <c r="CD57" s="207"/>
      <c r="CE57" s="188"/>
      <c r="CG57" s="188"/>
      <c r="CH57" s="206"/>
      <c r="CI57" s="206"/>
      <c r="CJ57" s="183"/>
      <c r="CK57" s="206"/>
      <c r="CL57" s="206"/>
      <c r="CM57" s="188"/>
      <c r="CN57" s="207"/>
      <c r="CO57" s="207"/>
      <c r="CR57" s="211"/>
      <c r="CS57" s="188"/>
      <c r="CT57" s="207"/>
      <c r="CU57" s="207"/>
      <c r="CW57" s="207"/>
      <c r="CX57" s="207"/>
      <c r="CY57" s="199"/>
      <c r="DA57" s="188"/>
      <c r="DB57" s="206"/>
      <c r="DC57" s="206"/>
      <c r="DD57" s="183"/>
      <c r="DE57" s="206"/>
      <c r="DF57" s="206"/>
      <c r="DG57" s="188"/>
      <c r="DH57" s="207"/>
      <c r="DI57" s="207"/>
      <c r="DL57" s="211"/>
      <c r="DM57" s="188"/>
      <c r="DN57" s="207"/>
      <c r="DO57" s="207"/>
      <c r="DQ57" s="207"/>
      <c r="DR57" s="207"/>
      <c r="DS57" s="199"/>
      <c r="DU57" s="188"/>
      <c r="DV57" s="206"/>
      <c r="DW57" s="206"/>
      <c r="DX57" s="183"/>
      <c r="DY57" s="206"/>
      <c r="DZ57" s="206"/>
      <c r="EA57" s="188"/>
      <c r="EC57" s="212"/>
      <c r="EF57" s="211"/>
      <c r="EG57" s="188"/>
      <c r="EH57" s="207"/>
      <c r="EI57" s="207"/>
      <c r="EK57" s="207"/>
      <c r="EL57" s="207"/>
      <c r="EM57" s="199"/>
      <c r="EO57" s="188"/>
      <c r="EP57" s="206"/>
      <c r="EQ57" s="206"/>
      <c r="ER57" s="183"/>
      <c r="ES57" s="206"/>
      <c r="ET57" s="206"/>
      <c r="EU57" s="188"/>
      <c r="EV57" s="207"/>
      <c r="EW57" s="207"/>
      <c r="EZ57" s="211"/>
      <c r="FA57" s="188"/>
      <c r="FB57" s="207"/>
      <c r="FC57" s="207"/>
      <c r="FE57" s="207"/>
      <c r="FF57" s="207"/>
      <c r="FG57" s="199"/>
      <c r="FI57" s="188"/>
      <c r="FJ57" s="206"/>
      <c r="FK57" s="206"/>
      <c r="FL57" s="183"/>
      <c r="FM57" s="206"/>
      <c r="FN57" s="206"/>
      <c r="FO57" s="188"/>
      <c r="FP57" s="207"/>
      <c r="FQ57" s="207"/>
      <c r="FT57" s="211"/>
      <c r="FU57" s="188"/>
      <c r="FV57" s="207"/>
      <c r="FW57" s="207"/>
      <c r="FY57" s="207"/>
      <c r="FZ57" s="207"/>
      <c r="GA57" s="199"/>
      <c r="GG57" s="207"/>
      <c r="GI57" s="213"/>
      <c r="GN57" s="211"/>
      <c r="GU57" s="199"/>
      <c r="HA57" s="207"/>
      <c r="HC57" s="213"/>
      <c r="HH57" s="211"/>
      <c r="HO57" s="199"/>
      <c r="HU57" s="207"/>
      <c r="HW57" s="213"/>
      <c r="IB57" s="211"/>
      <c r="II57" s="199"/>
      <c r="IO57" s="207"/>
      <c r="IQ57" s="213"/>
      <c r="IV57" s="211"/>
    </row>
    <row r="58" spans="2:262" s="205" customFormat="1" ht="13.5" customHeight="1">
      <c r="B58" s="183"/>
      <c r="C58" s="199"/>
      <c r="E58" s="188"/>
      <c r="F58" s="206"/>
      <c r="G58" s="207"/>
      <c r="H58" s="183"/>
      <c r="I58" s="206"/>
      <c r="J58" s="207"/>
      <c r="K58" s="188"/>
      <c r="L58" s="207"/>
      <c r="M58" s="207"/>
      <c r="P58" s="211"/>
      <c r="Q58" s="188"/>
      <c r="R58" s="207"/>
      <c r="S58" s="207"/>
      <c r="U58" s="207"/>
      <c r="V58" s="207"/>
      <c r="W58" s="199"/>
      <c r="Y58" s="188"/>
      <c r="Z58" s="206"/>
      <c r="AA58" s="206"/>
      <c r="AB58" s="183"/>
      <c r="AC58" s="206"/>
      <c r="AD58" s="206"/>
      <c r="AE58" s="188"/>
      <c r="AF58" s="207"/>
      <c r="AG58" s="207"/>
      <c r="AJ58" s="211"/>
      <c r="AK58" s="188"/>
      <c r="AM58" s="207"/>
      <c r="AO58" s="207"/>
      <c r="AP58" s="207"/>
      <c r="AQ58" s="199"/>
      <c r="AS58" s="188"/>
      <c r="AT58" s="206"/>
      <c r="AU58" s="206"/>
      <c r="AV58" s="183"/>
      <c r="AW58" s="206"/>
      <c r="AX58" s="206"/>
      <c r="AY58" s="188"/>
      <c r="AZ58" s="207"/>
      <c r="BA58" s="207"/>
      <c r="BD58" s="211"/>
      <c r="BE58" s="188"/>
      <c r="BF58" s="207"/>
      <c r="BG58" s="207"/>
      <c r="BI58" s="207"/>
      <c r="BJ58" s="207"/>
      <c r="BK58" s="199"/>
      <c r="BM58" s="188"/>
      <c r="BN58" s="206"/>
      <c r="BO58" s="206"/>
      <c r="BP58" s="183"/>
      <c r="BQ58" s="206"/>
      <c r="BR58" s="206"/>
      <c r="BS58" s="188"/>
      <c r="BT58" s="207"/>
      <c r="BU58" s="207"/>
      <c r="BX58" s="211"/>
      <c r="BY58" s="188"/>
      <c r="BZ58" s="207"/>
      <c r="CA58" s="207"/>
      <c r="CC58" s="207"/>
      <c r="CD58" s="207"/>
      <c r="CE58" s="188"/>
      <c r="CG58" s="188"/>
      <c r="CH58" s="206"/>
      <c r="CI58" s="206"/>
      <c r="CJ58" s="183"/>
      <c r="CK58" s="206"/>
      <c r="CL58" s="206"/>
      <c r="CM58" s="188"/>
      <c r="CN58" s="207"/>
      <c r="CO58" s="207"/>
      <c r="CR58" s="211"/>
      <c r="CS58" s="188"/>
      <c r="CT58" s="207"/>
      <c r="CU58" s="207"/>
      <c r="CW58" s="207"/>
      <c r="CX58" s="207"/>
      <c r="CY58" s="199"/>
      <c r="DA58" s="188"/>
      <c r="DB58" s="206"/>
      <c r="DC58" s="206"/>
      <c r="DD58" s="183"/>
      <c r="DE58" s="206"/>
      <c r="DF58" s="206"/>
      <c r="DG58" s="188"/>
      <c r="DH58" s="207"/>
      <c r="DI58" s="207"/>
      <c r="DL58" s="211"/>
      <c r="DM58" s="188"/>
      <c r="DN58" s="207"/>
      <c r="DO58" s="207"/>
      <c r="DQ58" s="207"/>
      <c r="DR58" s="207"/>
      <c r="DS58" s="199"/>
      <c r="DU58" s="188"/>
      <c r="DV58" s="206"/>
      <c r="DW58" s="206"/>
      <c r="DX58" s="183"/>
      <c r="DY58" s="206"/>
      <c r="DZ58" s="206"/>
      <c r="EA58" s="188"/>
      <c r="EC58" s="212"/>
      <c r="EF58" s="211"/>
      <c r="EG58" s="188"/>
      <c r="EH58" s="207"/>
      <c r="EI58" s="207"/>
      <c r="EK58" s="207"/>
      <c r="EL58" s="207"/>
      <c r="EM58" s="199"/>
      <c r="EO58" s="188"/>
      <c r="EP58" s="206"/>
      <c r="EQ58" s="206"/>
      <c r="ER58" s="183"/>
      <c r="ES58" s="206"/>
      <c r="ET58" s="206"/>
      <c r="EU58" s="188"/>
      <c r="EV58" s="207"/>
      <c r="EW58" s="207"/>
      <c r="EZ58" s="211"/>
      <c r="FA58" s="188"/>
      <c r="FB58" s="207"/>
      <c r="FC58" s="207"/>
      <c r="FE58" s="207"/>
      <c r="FF58" s="207"/>
      <c r="FG58" s="199"/>
      <c r="FI58" s="188"/>
      <c r="FJ58" s="206"/>
      <c r="FK58" s="206"/>
      <c r="FL58" s="183"/>
      <c r="FM58" s="206"/>
      <c r="FN58" s="206"/>
      <c r="FO58" s="188"/>
      <c r="FP58" s="207"/>
      <c r="FQ58" s="207"/>
      <c r="FT58" s="211"/>
      <c r="FU58" s="188"/>
      <c r="FV58" s="207"/>
      <c r="FW58" s="207"/>
      <c r="FY58" s="207"/>
      <c r="FZ58" s="207"/>
      <c r="GA58" s="199"/>
      <c r="GG58" s="207"/>
      <c r="GI58" s="213"/>
      <c r="GN58" s="211"/>
      <c r="GU58" s="199"/>
      <c r="HA58" s="207"/>
      <c r="HC58" s="213"/>
      <c r="HH58" s="211"/>
      <c r="HO58" s="199"/>
      <c r="HU58" s="207"/>
      <c r="HW58" s="213"/>
      <c r="IB58" s="211"/>
      <c r="II58" s="199"/>
      <c r="IO58" s="207"/>
      <c r="IQ58" s="213"/>
      <c r="IV58" s="211"/>
    </row>
    <row r="59" spans="2:262" s="205" customFormat="1" ht="13.5" customHeight="1">
      <c r="B59" s="183"/>
      <c r="C59" s="199"/>
      <c r="E59" s="188"/>
      <c r="F59" s="206"/>
      <c r="G59" s="207"/>
      <c r="H59" s="183"/>
      <c r="I59" s="206"/>
      <c r="J59" s="207"/>
      <c r="K59" s="188"/>
      <c r="L59" s="207"/>
      <c r="M59" s="207"/>
      <c r="P59" s="211"/>
      <c r="Q59" s="188"/>
      <c r="R59" s="207"/>
      <c r="S59" s="207"/>
      <c r="U59" s="207"/>
      <c r="V59" s="207"/>
      <c r="W59" s="199"/>
      <c r="Y59" s="188"/>
      <c r="Z59" s="206"/>
      <c r="AA59" s="206"/>
      <c r="AB59" s="183"/>
      <c r="AC59" s="206"/>
      <c r="AD59" s="206"/>
      <c r="AE59" s="188"/>
      <c r="AF59" s="207"/>
      <c r="AG59" s="207"/>
      <c r="AJ59" s="211"/>
      <c r="AK59" s="188"/>
      <c r="AM59" s="207"/>
      <c r="AO59" s="207"/>
      <c r="AP59" s="207"/>
      <c r="AQ59" s="199"/>
      <c r="AS59" s="188"/>
      <c r="AT59" s="206"/>
      <c r="AU59" s="206"/>
      <c r="AV59" s="183"/>
      <c r="AW59" s="206"/>
      <c r="AX59" s="206"/>
      <c r="AY59" s="188"/>
      <c r="AZ59" s="207"/>
      <c r="BA59" s="207"/>
      <c r="BD59" s="211"/>
      <c r="BE59" s="188"/>
      <c r="BF59" s="207"/>
      <c r="BG59" s="207"/>
      <c r="BI59" s="207"/>
      <c r="BJ59" s="207"/>
      <c r="BK59" s="199"/>
      <c r="BM59" s="188"/>
      <c r="BN59" s="206"/>
      <c r="BO59" s="206"/>
      <c r="BP59" s="183"/>
      <c r="BQ59" s="206"/>
      <c r="BR59" s="206"/>
      <c r="BS59" s="188"/>
      <c r="BT59" s="207"/>
      <c r="BU59" s="207"/>
      <c r="BX59" s="211"/>
      <c r="BY59" s="188"/>
      <c r="BZ59" s="207"/>
      <c r="CA59" s="207"/>
      <c r="CC59" s="207"/>
      <c r="CD59" s="207"/>
      <c r="CE59" s="188"/>
      <c r="CG59" s="188"/>
      <c r="CH59" s="206"/>
      <c r="CI59" s="206"/>
      <c r="CJ59" s="183"/>
      <c r="CK59" s="206"/>
      <c r="CL59" s="206"/>
      <c r="CM59" s="188"/>
      <c r="CN59" s="207"/>
      <c r="CO59" s="207"/>
      <c r="CR59" s="211"/>
      <c r="CS59" s="188"/>
      <c r="CT59" s="207"/>
      <c r="CU59" s="207"/>
      <c r="CW59" s="207"/>
      <c r="CX59" s="207"/>
      <c r="CY59" s="199"/>
      <c r="DA59" s="188"/>
      <c r="DB59" s="206"/>
      <c r="DC59" s="206"/>
      <c r="DD59" s="183"/>
      <c r="DE59" s="206"/>
      <c r="DF59" s="206"/>
      <c r="DG59" s="188"/>
      <c r="DH59" s="207"/>
      <c r="DI59" s="207"/>
      <c r="DL59" s="211"/>
      <c r="DM59" s="188"/>
      <c r="DN59" s="207"/>
      <c r="DO59" s="207"/>
      <c r="DQ59" s="207"/>
      <c r="DR59" s="207"/>
      <c r="DS59" s="199"/>
      <c r="DU59" s="188"/>
      <c r="DV59" s="206"/>
      <c r="DW59" s="206"/>
      <c r="DX59" s="183"/>
      <c r="DY59" s="206"/>
      <c r="DZ59" s="206"/>
      <c r="EA59" s="188"/>
      <c r="EC59" s="212"/>
      <c r="EF59" s="211"/>
      <c r="EG59" s="188"/>
      <c r="EH59" s="207"/>
      <c r="EI59" s="207"/>
      <c r="EK59" s="207"/>
      <c r="EL59" s="207"/>
      <c r="EM59" s="199"/>
      <c r="EO59" s="188"/>
      <c r="EP59" s="206"/>
      <c r="EQ59" s="206"/>
      <c r="ER59" s="183"/>
      <c r="ES59" s="206"/>
      <c r="ET59" s="206"/>
      <c r="EU59" s="188"/>
      <c r="EV59" s="207"/>
      <c r="EW59" s="207"/>
      <c r="EZ59" s="211"/>
      <c r="FA59" s="188"/>
      <c r="FB59" s="207"/>
      <c r="FC59" s="207"/>
      <c r="FE59" s="207"/>
      <c r="FF59" s="207"/>
      <c r="FG59" s="199"/>
      <c r="FI59" s="188"/>
      <c r="FJ59" s="206"/>
      <c r="FK59" s="206"/>
      <c r="FL59" s="183"/>
      <c r="FM59" s="206"/>
      <c r="FN59" s="206"/>
      <c r="FO59" s="188"/>
      <c r="FP59" s="207"/>
      <c r="FQ59" s="207"/>
      <c r="FT59" s="211"/>
      <c r="FU59" s="188"/>
      <c r="FV59" s="207"/>
      <c r="FW59" s="207"/>
      <c r="FY59" s="207"/>
      <c r="FZ59" s="207"/>
      <c r="GA59" s="199"/>
      <c r="GG59" s="207"/>
      <c r="GI59" s="213"/>
      <c r="GN59" s="211"/>
      <c r="GU59" s="199"/>
      <c r="HA59" s="207"/>
      <c r="HC59" s="213"/>
      <c r="HH59" s="211"/>
      <c r="HO59" s="199"/>
      <c r="HU59" s="207"/>
      <c r="HW59" s="213"/>
      <c r="IB59" s="211"/>
      <c r="II59" s="199"/>
      <c r="IO59" s="207"/>
      <c r="IQ59" s="213"/>
      <c r="IV59" s="211"/>
    </row>
    <row r="60" spans="2:262" s="205" customFormat="1" ht="13.5" customHeight="1">
      <c r="B60" s="183"/>
      <c r="C60" s="199"/>
      <c r="E60" s="188"/>
      <c r="F60" s="206"/>
      <c r="G60" s="207"/>
      <c r="H60" s="183"/>
      <c r="I60" s="206"/>
      <c r="J60" s="207"/>
      <c r="K60" s="188"/>
      <c r="L60" s="207"/>
      <c r="M60" s="207"/>
      <c r="P60" s="211"/>
      <c r="Q60" s="188"/>
      <c r="R60" s="207"/>
      <c r="S60" s="207"/>
      <c r="U60" s="207"/>
      <c r="V60" s="207"/>
      <c r="W60" s="199"/>
      <c r="Y60" s="188"/>
      <c r="Z60" s="206"/>
      <c r="AA60" s="206"/>
      <c r="AB60" s="183"/>
      <c r="AC60" s="206"/>
      <c r="AD60" s="206"/>
      <c r="AE60" s="188"/>
      <c r="AF60" s="207"/>
      <c r="AG60" s="207"/>
      <c r="AJ60" s="211"/>
      <c r="AK60" s="188"/>
      <c r="AM60" s="207"/>
      <c r="AO60" s="207"/>
      <c r="AP60" s="207"/>
      <c r="AQ60" s="199"/>
      <c r="AS60" s="188"/>
      <c r="AT60" s="206"/>
      <c r="AU60" s="206"/>
      <c r="AV60" s="183"/>
      <c r="AW60" s="206"/>
      <c r="AX60" s="206"/>
      <c r="AY60" s="188"/>
      <c r="AZ60" s="207"/>
      <c r="BA60" s="207"/>
      <c r="BD60" s="211"/>
      <c r="BE60" s="188"/>
      <c r="BF60" s="207"/>
      <c r="BG60" s="207"/>
      <c r="BI60" s="207"/>
      <c r="BJ60" s="207"/>
      <c r="BK60" s="199"/>
      <c r="BM60" s="188"/>
      <c r="BN60" s="206"/>
      <c r="BO60" s="206"/>
      <c r="BP60" s="183"/>
      <c r="BQ60" s="206"/>
      <c r="BR60" s="206"/>
      <c r="BS60" s="188"/>
      <c r="BT60" s="207"/>
      <c r="BU60" s="207"/>
      <c r="BX60" s="211"/>
      <c r="BY60" s="188"/>
      <c r="BZ60" s="207"/>
      <c r="CA60" s="207"/>
      <c r="CC60" s="207"/>
      <c r="CD60" s="207"/>
      <c r="CE60" s="188"/>
      <c r="CG60" s="188"/>
      <c r="CH60" s="206"/>
      <c r="CI60" s="206"/>
      <c r="CJ60" s="183"/>
      <c r="CK60" s="206"/>
      <c r="CL60" s="206"/>
      <c r="CM60" s="188"/>
      <c r="CN60" s="207"/>
      <c r="CO60" s="207"/>
      <c r="CR60" s="211"/>
      <c r="CS60" s="188"/>
      <c r="CT60" s="207"/>
      <c r="CU60" s="207"/>
      <c r="CW60" s="207"/>
      <c r="CX60" s="207"/>
      <c r="CY60" s="199"/>
      <c r="DA60" s="188"/>
      <c r="DB60" s="206"/>
      <c r="DC60" s="206"/>
      <c r="DD60" s="183"/>
      <c r="DE60" s="206"/>
      <c r="DF60" s="206"/>
      <c r="DG60" s="188"/>
      <c r="DH60" s="207"/>
      <c r="DI60" s="207"/>
      <c r="DL60" s="211"/>
      <c r="DM60" s="188"/>
      <c r="DN60" s="207"/>
      <c r="DO60" s="207"/>
      <c r="DQ60" s="207"/>
      <c r="DR60" s="207"/>
      <c r="DS60" s="199"/>
      <c r="DU60" s="188"/>
      <c r="DV60" s="206"/>
      <c r="DW60" s="206"/>
      <c r="DX60" s="183"/>
      <c r="DY60" s="206"/>
      <c r="DZ60" s="206"/>
      <c r="EA60" s="188"/>
      <c r="EC60" s="212"/>
      <c r="EF60" s="211"/>
      <c r="EG60" s="188"/>
      <c r="EH60" s="207"/>
      <c r="EI60" s="207"/>
      <c r="EK60" s="207"/>
      <c r="EL60" s="207"/>
      <c r="EM60" s="199"/>
      <c r="EO60" s="188"/>
      <c r="EP60" s="206"/>
      <c r="EQ60" s="206"/>
      <c r="ER60" s="183"/>
      <c r="ES60" s="206"/>
      <c r="ET60" s="206"/>
      <c r="EU60" s="188"/>
      <c r="EV60" s="207"/>
      <c r="EW60" s="207"/>
      <c r="EZ60" s="211"/>
      <c r="FA60" s="188"/>
      <c r="FB60" s="207"/>
      <c r="FC60" s="207"/>
      <c r="FE60" s="207"/>
      <c r="FF60" s="207"/>
      <c r="FG60" s="199"/>
      <c r="FI60" s="188"/>
      <c r="FJ60" s="206"/>
      <c r="FK60" s="206"/>
      <c r="FL60" s="183"/>
      <c r="FM60" s="206"/>
      <c r="FN60" s="206"/>
      <c r="FO60" s="188"/>
      <c r="FP60" s="207"/>
      <c r="FQ60" s="207"/>
      <c r="FT60" s="211"/>
      <c r="FU60" s="188"/>
      <c r="FV60" s="207"/>
      <c r="FW60" s="207"/>
      <c r="FY60" s="207"/>
      <c r="FZ60" s="207"/>
      <c r="GA60" s="199"/>
      <c r="GG60" s="207"/>
      <c r="GI60" s="213"/>
      <c r="GN60" s="211"/>
      <c r="GU60" s="199"/>
      <c r="HA60" s="207"/>
      <c r="HC60" s="213"/>
      <c r="HH60" s="211"/>
      <c r="HO60" s="199"/>
      <c r="HU60" s="207"/>
      <c r="HW60" s="213"/>
      <c r="IB60" s="211"/>
      <c r="II60" s="199"/>
      <c r="IO60" s="207"/>
      <c r="IQ60" s="213"/>
      <c r="IV60" s="211"/>
    </row>
    <row r="61" spans="2:262" s="205" customFormat="1" ht="13.5" customHeight="1">
      <c r="B61" s="183"/>
      <c r="C61" s="199"/>
      <c r="E61" s="188"/>
      <c r="F61" s="206"/>
      <c r="G61" s="207"/>
      <c r="H61" s="183"/>
      <c r="I61" s="206"/>
      <c r="J61" s="207"/>
      <c r="K61" s="188"/>
      <c r="L61" s="207"/>
      <c r="M61" s="207"/>
      <c r="P61" s="211"/>
      <c r="Q61" s="188"/>
      <c r="R61" s="207"/>
      <c r="S61" s="207"/>
      <c r="U61" s="207"/>
      <c r="V61" s="207"/>
      <c r="W61" s="199"/>
      <c r="Y61" s="188"/>
      <c r="Z61" s="206"/>
      <c r="AA61" s="206"/>
      <c r="AB61" s="183"/>
      <c r="AC61" s="206"/>
      <c r="AD61" s="206"/>
      <c r="AE61" s="188"/>
      <c r="AF61" s="207"/>
      <c r="AG61" s="207"/>
      <c r="AJ61" s="211"/>
      <c r="AK61" s="188"/>
      <c r="AM61" s="207"/>
      <c r="AO61" s="207"/>
      <c r="AP61" s="207"/>
      <c r="AQ61" s="199"/>
      <c r="AS61" s="188"/>
      <c r="AT61" s="206"/>
      <c r="AU61" s="206"/>
      <c r="AV61" s="183"/>
      <c r="AW61" s="206"/>
      <c r="AX61" s="206"/>
      <c r="AY61" s="188"/>
      <c r="AZ61" s="207"/>
      <c r="BA61" s="207"/>
      <c r="BD61" s="211"/>
      <c r="BE61" s="188"/>
      <c r="BF61" s="207"/>
      <c r="BG61" s="207"/>
      <c r="BI61" s="207"/>
      <c r="BJ61" s="207"/>
      <c r="BK61" s="199"/>
      <c r="BM61" s="188"/>
      <c r="BN61" s="206"/>
      <c r="BO61" s="206"/>
      <c r="BP61" s="183"/>
      <c r="BQ61" s="206"/>
      <c r="BR61" s="206"/>
      <c r="BS61" s="188"/>
      <c r="BT61" s="207"/>
      <c r="BU61" s="207"/>
      <c r="BX61" s="211"/>
      <c r="BY61" s="188"/>
      <c r="BZ61" s="207"/>
      <c r="CA61" s="207"/>
      <c r="CC61" s="207"/>
      <c r="CD61" s="207"/>
      <c r="CE61" s="188"/>
      <c r="CG61" s="188"/>
      <c r="CH61" s="206"/>
      <c r="CI61" s="206"/>
      <c r="CJ61" s="183"/>
      <c r="CK61" s="206"/>
      <c r="CL61" s="206"/>
      <c r="CM61" s="188"/>
      <c r="CN61" s="207"/>
      <c r="CO61" s="207"/>
      <c r="CR61" s="211"/>
      <c r="CS61" s="188"/>
      <c r="CT61" s="207"/>
      <c r="CU61" s="207"/>
      <c r="CW61" s="207"/>
      <c r="CX61" s="207"/>
      <c r="CY61" s="199"/>
      <c r="DA61" s="188"/>
      <c r="DB61" s="206"/>
      <c r="DC61" s="206"/>
      <c r="DD61" s="183"/>
      <c r="DE61" s="206"/>
      <c r="DF61" s="206"/>
      <c r="DG61" s="188"/>
      <c r="DH61" s="207"/>
      <c r="DI61" s="207"/>
      <c r="DL61" s="211"/>
      <c r="DM61" s="188"/>
      <c r="DN61" s="207"/>
      <c r="DO61" s="207"/>
      <c r="DQ61" s="207"/>
      <c r="DR61" s="207"/>
      <c r="DS61" s="199"/>
      <c r="DU61" s="188"/>
      <c r="DV61" s="206"/>
      <c r="DW61" s="206"/>
      <c r="DX61" s="183"/>
      <c r="DY61" s="206"/>
      <c r="DZ61" s="206"/>
      <c r="EA61" s="188"/>
      <c r="EC61" s="212"/>
      <c r="EF61" s="211"/>
      <c r="EG61" s="188"/>
      <c r="EH61" s="207"/>
      <c r="EI61" s="207"/>
      <c r="EK61" s="207"/>
      <c r="EL61" s="207"/>
      <c r="EM61" s="199"/>
      <c r="EO61" s="188"/>
      <c r="EP61" s="206"/>
      <c r="EQ61" s="206"/>
      <c r="ER61" s="183"/>
      <c r="ES61" s="206"/>
      <c r="ET61" s="206"/>
      <c r="EU61" s="188"/>
      <c r="EV61" s="207"/>
      <c r="EW61" s="207"/>
      <c r="EZ61" s="211"/>
      <c r="FA61" s="188"/>
      <c r="FB61" s="207"/>
      <c r="FC61" s="207"/>
      <c r="FE61" s="207"/>
      <c r="FF61" s="207"/>
      <c r="FG61" s="199"/>
      <c r="FI61" s="188"/>
      <c r="FJ61" s="206"/>
      <c r="FK61" s="206"/>
      <c r="FL61" s="183"/>
      <c r="FM61" s="206"/>
      <c r="FN61" s="206"/>
      <c r="FO61" s="188"/>
      <c r="FP61" s="207"/>
      <c r="FQ61" s="207"/>
      <c r="FT61" s="211"/>
      <c r="FU61" s="188"/>
      <c r="FV61" s="207"/>
      <c r="FW61" s="207"/>
      <c r="FY61" s="207"/>
      <c r="FZ61" s="207"/>
      <c r="GA61" s="199"/>
      <c r="GG61" s="207"/>
      <c r="GI61" s="213"/>
      <c r="GN61" s="211"/>
      <c r="GU61" s="199"/>
      <c r="HA61" s="207"/>
      <c r="HC61" s="213"/>
      <c r="HH61" s="211"/>
      <c r="HO61" s="199"/>
      <c r="HU61" s="207"/>
      <c r="HW61" s="213"/>
      <c r="IB61" s="211"/>
      <c r="II61" s="199"/>
      <c r="IO61" s="207"/>
      <c r="IQ61" s="213"/>
      <c r="IV61" s="211"/>
    </row>
    <row r="62" spans="2:262" s="205" customFormat="1" ht="13.5" customHeight="1">
      <c r="B62" s="183"/>
      <c r="C62" s="199"/>
      <c r="E62" s="188"/>
      <c r="F62" s="206"/>
      <c r="G62" s="207"/>
      <c r="H62" s="183"/>
      <c r="I62" s="206"/>
      <c r="J62" s="207"/>
      <c r="K62" s="188"/>
      <c r="L62" s="207"/>
      <c r="M62" s="207"/>
      <c r="P62" s="211"/>
      <c r="Q62" s="188"/>
      <c r="R62" s="207"/>
      <c r="S62" s="207"/>
      <c r="U62" s="207"/>
      <c r="V62" s="207"/>
      <c r="W62" s="199"/>
      <c r="Y62" s="188"/>
      <c r="Z62" s="206"/>
      <c r="AA62" s="206"/>
      <c r="AB62" s="183"/>
      <c r="AC62" s="206"/>
      <c r="AD62" s="206"/>
      <c r="AE62" s="188"/>
      <c r="AF62" s="207"/>
      <c r="AG62" s="207"/>
      <c r="AJ62" s="211"/>
      <c r="AK62" s="188"/>
      <c r="AM62" s="207"/>
      <c r="AO62" s="207"/>
      <c r="AP62" s="207"/>
      <c r="AQ62" s="199"/>
      <c r="AS62" s="188"/>
      <c r="AT62" s="206"/>
      <c r="AU62" s="206"/>
      <c r="AV62" s="183"/>
      <c r="AW62" s="206"/>
      <c r="AX62" s="206"/>
      <c r="AY62" s="188"/>
      <c r="AZ62" s="207"/>
      <c r="BA62" s="207"/>
      <c r="BD62" s="211"/>
      <c r="BE62" s="188"/>
      <c r="BF62" s="207"/>
      <c r="BG62" s="207"/>
      <c r="BI62" s="207"/>
      <c r="BJ62" s="207"/>
      <c r="BK62" s="199"/>
      <c r="BM62" s="188"/>
      <c r="BN62" s="206"/>
      <c r="BO62" s="206"/>
      <c r="BP62" s="183"/>
      <c r="BQ62" s="206"/>
      <c r="BR62" s="206"/>
      <c r="BS62" s="188"/>
      <c r="BT62" s="207"/>
      <c r="BU62" s="207"/>
      <c r="BX62" s="211"/>
      <c r="BY62" s="188"/>
      <c r="BZ62" s="207"/>
      <c r="CA62" s="207"/>
      <c r="CC62" s="207"/>
      <c r="CD62" s="207"/>
      <c r="CE62" s="188"/>
      <c r="CG62" s="188"/>
      <c r="CH62" s="206"/>
      <c r="CI62" s="206"/>
      <c r="CJ62" s="183"/>
      <c r="CK62" s="206"/>
      <c r="CL62" s="206"/>
      <c r="CM62" s="188"/>
      <c r="CN62" s="207"/>
      <c r="CO62" s="207"/>
      <c r="CR62" s="211"/>
      <c r="CS62" s="188"/>
      <c r="CT62" s="207"/>
      <c r="CU62" s="207"/>
      <c r="CW62" s="207"/>
      <c r="CX62" s="207"/>
      <c r="CY62" s="199"/>
      <c r="DA62" s="188"/>
      <c r="DB62" s="206"/>
      <c r="DC62" s="206"/>
      <c r="DD62" s="183"/>
      <c r="DE62" s="206"/>
      <c r="DF62" s="206"/>
      <c r="DG62" s="188"/>
      <c r="DH62" s="207"/>
      <c r="DI62" s="207"/>
      <c r="DL62" s="211"/>
      <c r="DM62" s="188"/>
      <c r="DN62" s="207"/>
      <c r="DO62" s="207"/>
      <c r="DQ62" s="207"/>
      <c r="DR62" s="207"/>
      <c r="DS62" s="199"/>
      <c r="DU62" s="188"/>
      <c r="DV62" s="206"/>
      <c r="DW62" s="206"/>
      <c r="DX62" s="183"/>
      <c r="DY62" s="206"/>
      <c r="DZ62" s="206"/>
      <c r="EA62" s="188"/>
      <c r="EC62" s="212"/>
      <c r="EF62" s="211"/>
      <c r="EG62" s="188"/>
      <c r="EH62" s="207"/>
      <c r="EI62" s="207"/>
      <c r="EK62" s="207"/>
      <c r="EL62" s="207"/>
      <c r="EM62" s="199"/>
      <c r="EO62" s="188"/>
      <c r="EP62" s="206"/>
      <c r="EQ62" s="206"/>
      <c r="ER62" s="183"/>
      <c r="ES62" s="206"/>
      <c r="ET62" s="206"/>
      <c r="EU62" s="188"/>
      <c r="EV62" s="207"/>
      <c r="EW62" s="207"/>
      <c r="EZ62" s="211"/>
      <c r="FA62" s="188"/>
      <c r="FB62" s="207"/>
      <c r="FC62" s="207"/>
      <c r="FE62" s="207"/>
      <c r="FF62" s="207"/>
      <c r="FG62" s="199"/>
      <c r="FI62" s="188"/>
      <c r="FJ62" s="206"/>
      <c r="FK62" s="206"/>
      <c r="FL62" s="183"/>
      <c r="FM62" s="206"/>
      <c r="FN62" s="206"/>
      <c r="FO62" s="188"/>
      <c r="FP62" s="207"/>
      <c r="FQ62" s="207"/>
      <c r="FT62" s="211"/>
      <c r="FU62" s="188"/>
      <c r="FV62" s="207"/>
      <c r="FW62" s="207"/>
      <c r="FY62" s="207"/>
      <c r="FZ62" s="207"/>
      <c r="GA62" s="199"/>
      <c r="GG62" s="207"/>
      <c r="GI62" s="213"/>
      <c r="GN62" s="211"/>
      <c r="GU62" s="199"/>
      <c r="HA62" s="207"/>
      <c r="HC62" s="213"/>
      <c r="HH62" s="211"/>
      <c r="HO62" s="199"/>
      <c r="HU62" s="207"/>
      <c r="HW62" s="213"/>
      <c r="IB62" s="211"/>
      <c r="II62" s="199"/>
      <c r="IO62" s="207"/>
      <c r="IQ62" s="213"/>
      <c r="IV62" s="211"/>
    </row>
    <row r="63" spans="2:262" s="205" customFormat="1" ht="13.5" customHeight="1">
      <c r="B63" s="183"/>
      <c r="C63" s="199"/>
      <c r="E63" s="188"/>
      <c r="F63" s="206"/>
      <c r="G63" s="207"/>
      <c r="H63" s="183"/>
      <c r="I63" s="206"/>
      <c r="J63" s="207"/>
      <c r="K63" s="188"/>
      <c r="L63" s="207"/>
      <c r="M63" s="207"/>
      <c r="P63" s="211"/>
      <c r="Q63" s="188"/>
      <c r="R63" s="207"/>
      <c r="S63" s="207"/>
      <c r="U63" s="207"/>
      <c r="V63" s="207"/>
      <c r="W63" s="199"/>
      <c r="Y63" s="188"/>
      <c r="Z63" s="206"/>
      <c r="AA63" s="206"/>
      <c r="AB63" s="183"/>
      <c r="AC63" s="206"/>
      <c r="AD63" s="206"/>
      <c r="AE63" s="188"/>
      <c r="AF63" s="207"/>
      <c r="AG63" s="207"/>
      <c r="AJ63" s="211"/>
      <c r="AK63" s="188"/>
      <c r="AM63" s="207"/>
      <c r="AO63" s="207"/>
      <c r="AP63" s="207"/>
      <c r="AQ63" s="199"/>
      <c r="AS63" s="188"/>
      <c r="AT63" s="206"/>
      <c r="AU63" s="206"/>
      <c r="AV63" s="183"/>
      <c r="AW63" s="206"/>
      <c r="AX63" s="206"/>
      <c r="AY63" s="188"/>
      <c r="AZ63" s="207"/>
      <c r="BA63" s="207"/>
      <c r="BD63" s="211"/>
      <c r="BE63" s="188"/>
      <c r="BF63" s="207"/>
      <c r="BG63" s="207"/>
      <c r="BI63" s="207"/>
      <c r="BJ63" s="207"/>
      <c r="BK63" s="199"/>
      <c r="BM63" s="188"/>
      <c r="BN63" s="206"/>
      <c r="BO63" s="206"/>
      <c r="BP63" s="183"/>
      <c r="BQ63" s="206"/>
      <c r="BR63" s="206"/>
      <c r="BS63" s="188"/>
      <c r="BT63" s="207"/>
      <c r="BU63" s="207"/>
      <c r="BX63" s="211"/>
      <c r="BY63" s="188"/>
      <c r="BZ63" s="207"/>
      <c r="CA63" s="207"/>
      <c r="CC63" s="207"/>
      <c r="CD63" s="207"/>
      <c r="CE63" s="188"/>
      <c r="CG63" s="188"/>
      <c r="CH63" s="206"/>
      <c r="CI63" s="206"/>
      <c r="CJ63" s="183"/>
      <c r="CK63" s="206"/>
      <c r="CL63" s="206"/>
      <c r="CM63" s="188"/>
      <c r="CN63" s="207"/>
      <c r="CO63" s="207"/>
      <c r="CR63" s="211"/>
      <c r="CS63" s="188"/>
      <c r="CT63" s="207"/>
      <c r="CU63" s="207"/>
      <c r="CW63" s="207"/>
      <c r="CX63" s="207"/>
      <c r="CY63" s="199"/>
      <c r="DA63" s="188"/>
      <c r="DB63" s="206"/>
      <c r="DC63" s="206"/>
      <c r="DD63" s="183"/>
      <c r="DE63" s="206"/>
      <c r="DF63" s="206"/>
      <c r="DG63" s="188"/>
      <c r="DH63" s="207"/>
      <c r="DI63" s="207"/>
      <c r="DL63" s="211"/>
      <c r="DM63" s="188"/>
      <c r="DN63" s="207"/>
      <c r="DO63" s="207"/>
      <c r="DQ63" s="207"/>
      <c r="DR63" s="207"/>
      <c r="DS63" s="199"/>
      <c r="DU63" s="188"/>
      <c r="DV63" s="206"/>
      <c r="DW63" s="206"/>
      <c r="DX63" s="183"/>
      <c r="DY63" s="206"/>
      <c r="DZ63" s="206"/>
      <c r="EA63" s="188"/>
      <c r="EC63" s="212"/>
      <c r="EF63" s="211"/>
      <c r="EG63" s="188"/>
      <c r="EH63" s="207"/>
      <c r="EI63" s="207"/>
      <c r="EK63" s="207"/>
      <c r="EL63" s="207"/>
      <c r="EM63" s="199"/>
      <c r="EO63" s="188"/>
      <c r="EP63" s="206"/>
      <c r="EQ63" s="206"/>
      <c r="ER63" s="183"/>
      <c r="ES63" s="206"/>
      <c r="ET63" s="206"/>
      <c r="EU63" s="188"/>
      <c r="EV63" s="207"/>
      <c r="EW63" s="207"/>
      <c r="EZ63" s="211"/>
      <c r="FA63" s="188"/>
      <c r="FB63" s="207"/>
      <c r="FC63" s="207"/>
      <c r="FE63" s="207"/>
      <c r="FF63" s="207"/>
      <c r="FG63" s="199"/>
      <c r="FI63" s="188"/>
      <c r="FJ63" s="206"/>
      <c r="FK63" s="206"/>
      <c r="FL63" s="183"/>
      <c r="FM63" s="206"/>
      <c r="FN63" s="206"/>
      <c r="FO63" s="188"/>
      <c r="FP63" s="207"/>
      <c r="FQ63" s="207"/>
      <c r="FT63" s="211"/>
      <c r="FU63" s="188"/>
      <c r="FV63" s="207"/>
      <c r="FW63" s="207"/>
      <c r="FY63" s="207"/>
      <c r="FZ63" s="207"/>
      <c r="GA63" s="199"/>
      <c r="GG63" s="207"/>
      <c r="GI63" s="213"/>
      <c r="GN63" s="211"/>
      <c r="GU63" s="199"/>
      <c r="HA63" s="207"/>
      <c r="HC63" s="213"/>
      <c r="HH63" s="211"/>
      <c r="HO63" s="199"/>
      <c r="HU63" s="207"/>
      <c r="HW63" s="213"/>
      <c r="IB63" s="211"/>
      <c r="II63" s="199"/>
      <c r="IO63" s="207"/>
      <c r="IQ63" s="213"/>
      <c r="IV63" s="211"/>
    </row>
    <row r="64" spans="2:262" s="205" customFormat="1" ht="13.5" customHeight="1">
      <c r="B64" s="183"/>
      <c r="C64" s="199"/>
      <c r="E64" s="188"/>
      <c r="F64" s="206"/>
      <c r="G64" s="207"/>
      <c r="H64" s="183"/>
      <c r="I64" s="206"/>
      <c r="J64" s="207"/>
      <c r="K64" s="188"/>
      <c r="L64" s="207"/>
      <c r="M64" s="207"/>
      <c r="P64" s="211"/>
      <c r="Q64" s="188"/>
      <c r="R64" s="207"/>
      <c r="S64" s="207"/>
      <c r="U64" s="207"/>
      <c r="V64" s="207"/>
      <c r="W64" s="199"/>
      <c r="Y64" s="188"/>
      <c r="Z64" s="206"/>
      <c r="AA64" s="206"/>
      <c r="AB64" s="183"/>
      <c r="AC64" s="206"/>
      <c r="AD64" s="206"/>
      <c r="AE64" s="188"/>
      <c r="AF64" s="207"/>
      <c r="AG64" s="207"/>
      <c r="AJ64" s="211"/>
      <c r="AK64" s="188"/>
      <c r="AM64" s="207"/>
      <c r="AO64" s="207"/>
      <c r="AP64" s="207"/>
      <c r="AQ64" s="199"/>
      <c r="AS64" s="188"/>
      <c r="AT64" s="206"/>
      <c r="AU64" s="206"/>
      <c r="AV64" s="183"/>
      <c r="AW64" s="206"/>
      <c r="AX64" s="206"/>
      <c r="AY64" s="188"/>
      <c r="AZ64" s="207"/>
      <c r="BA64" s="207"/>
      <c r="BD64" s="211"/>
      <c r="BE64" s="188"/>
      <c r="BF64" s="207"/>
      <c r="BG64" s="207"/>
      <c r="BI64" s="207"/>
      <c r="BJ64" s="207"/>
      <c r="BK64" s="199"/>
      <c r="BM64" s="188"/>
      <c r="BN64" s="206"/>
      <c r="BO64" s="206"/>
      <c r="BP64" s="183"/>
      <c r="BQ64" s="206"/>
      <c r="BR64" s="206"/>
      <c r="BS64" s="188"/>
      <c r="BT64" s="207"/>
      <c r="BU64" s="207"/>
      <c r="BX64" s="211"/>
      <c r="BY64" s="188"/>
      <c r="BZ64" s="207"/>
      <c r="CA64" s="207"/>
      <c r="CC64" s="207"/>
      <c r="CD64" s="207"/>
      <c r="CE64" s="188"/>
      <c r="CG64" s="188"/>
      <c r="CH64" s="206"/>
      <c r="CI64" s="206"/>
      <c r="CJ64" s="183"/>
      <c r="CK64" s="206"/>
      <c r="CL64" s="206"/>
      <c r="CM64" s="188"/>
      <c r="CN64" s="207"/>
      <c r="CO64" s="207"/>
      <c r="CR64" s="211"/>
      <c r="CS64" s="188"/>
      <c r="CT64" s="207"/>
      <c r="CU64" s="207"/>
      <c r="CW64" s="207"/>
      <c r="CX64" s="207"/>
      <c r="CY64" s="199"/>
      <c r="DA64" s="188"/>
      <c r="DB64" s="206"/>
      <c r="DC64" s="206"/>
      <c r="DD64" s="183"/>
      <c r="DE64" s="206"/>
      <c r="DF64" s="206"/>
      <c r="DG64" s="188"/>
      <c r="DH64" s="207"/>
      <c r="DI64" s="207"/>
      <c r="DL64" s="211"/>
      <c r="DM64" s="188"/>
      <c r="DN64" s="207"/>
      <c r="DO64" s="207"/>
      <c r="DQ64" s="207"/>
      <c r="DR64" s="207"/>
      <c r="DS64" s="199"/>
      <c r="DU64" s="188"/>
      <c r="DV64" s="206"/>
      <c r="DW64" s="206"/>
      <c r="DX64" s="183"/>
      <c r="DY64" s="206"/>
      <c r="DZ64" s="206"/>
      <c r="EA64" s="188"/>
      <c r="EC64" s="212"/>
      <c r="EF64" s="211"/>
      <c r="EG64" s="188"/>
      <c r="EH64" s="207"/>
      <c r="EI64" s="207"/>
      <c r="EK64" s="207"/>
      <c r="EL64" s="207"/>
      <c r="EM64" s="199"/>
      <c r="EO64" s="188"/>
      <c r="EP64" s="206"/>
      <c r="EQ64" s="206"/>
      <c r="ER64" s="183"/>
      <c r="ES64" s="206"/>
      <c r="ET64" s="206"/>
      <c r="EU64" s="188"/>
      <c r="EV64" s="207"/>
      <c r="EW64" s="207"/>
      <c r="EZ64" s="211"/>
      <c r="FA64" s="188"/>
      <c r="FB64" s="207"/>
      <c r="FC64" s="207"/>
      <c r="FE64" s="207"/>
      <c r="FF64" s="207"/>
      <c r="FG64" s="199"/>
      <c r="FI64" s="188"/>
      <c r="FJ64" s="206"/>
      <c r="FK64" s="206"/>
      <c r="FL64" s="183"/>
      <c r="FM64" s="206"/>
      <c r="FN64" s="206"/>
      <c r="FO64" s="188"/>
      <c r="FP64" s="207"/>
      <c r="FQ64" s="207"/>
      <c r="FT64" s="211"/>
      <c r="FU64" s="188"/>
      <c r="FV64" s="207"/>
      <c r="FW64" s="207"/>
      <c r="FY64" s="207"/>
      <c r="FZ64" s="207"/>
      <c r="GA64" s="199"/>
      <c r="GG64" s="207"/>
      <c r="GI64" s="213"/>
      <c r="GN64" s="211"/>
      <c r="GU64" s="199"/>
      <c r="HA64" s="207"/>
      <c r="HC64" s="213"/>
      <c r="HH64" s="211"/>
      <c r="HO64" s="199"/>
      <c r="HU64" s="207"/>
      <c r="HW64" s="213"/>
      <c r="IB64" s="211"/>
      <c r="II64" s="199"/>
      <c r="IO64" s="207"/>
      <c r="IQ64" s="213"/>
      <c r="IV64" s="211"/>
    </row>
    <row r="65" spans="2:256" s="205" customFormat="1" ht="13.5" customHeight="1">
      <c r="B65" s="183"/>
      <c r="C65" s="199"/>
      <c r="E65" s="188"/>
      <c r="F65" s="206"/>
      <c r="G65" s="207"/>
      <c r="H65" s="183"/>
      <c r="I65" s="206"/>
      <c r="J65" s="207"/>
      <c r="K65" s="188"/>
      <c r="L65" s="207"/>
      <c r="M65" s="207"/>
      <c r="P65" s="211"/>
      <c r="Q65" s="188"/>
      <c r="R65" s="207"/>
      <c r="S65" s="207"/>
      <c r="U65" s="207"/>
      <c r="V65" s="207"/>
      <c r="W65" s="199"/>
      <c r="Y65" s="188"/>
      <c r="Z65" s="206"/>
      <c r="AA65" s="206"/>
      <c r="AB65" s="183"/>
      <c r="AC65" s="206"/>
      <c r="AD65" s="206"/>
      <c r="AE65" s="188"/>
      <c r="AF65" s="207"/>
      <c r="AG65" s="207"/>
      <c r="AJ65" s="211"/>
      <c r="AK65" s="188"/>
      <c r="AM65" s="207"/>
      <c r="AO65" s="207"/>
      <c r="AP65" s="207"/>
      <c r="AQ65" s="199"/>
      <c r="AS65" s="188"/>
      <c r="AT65" s="206"/>
      <c r="AU65" s="206"/>
      <c r="AV65" s="183"/>
      <c r="AW65" s="206"/>
      <c r="AX65" s="206"/>
      <c r="AY65" s="188"/>
      <c r="AZ65" s="207"/>
      <c r="BA65" s="207"/>
      <c r="BD65" s="211"/>
      <c r="BE65" s="188"/>
      <c r="BF65" s="207"/>
      <c r="BG65" s="207"/>
      <c r="BI65" s="207"/>
      <c r="BJ65" s="207"/>
      <c r="BK65" s="199"/>
      <c r="BM65" s="188"/>
      <c r="BN65" s="206"/>
      <c r="BO65" s="206"/>
      <c r="BP65" s="183"/>
      <c r="BQ65" s="206"/>
      <c r="BR65" s="206"/>
      <c r="BS65" s="188"/>
      <c r="BT65" s="207"/>
      <c r="BU65" s="207"/>
      <c r="BX65" s="211"/>
      <c r="BY65" s="188"/>
      <c r="BZ65" s="207"/>
      <c r="CA65" s="207"/>
      <c r="CC65" s="207"/>
      <c r="CD65" s="207"/>
      <c r="CE65" s="188"/>
      <c r="CG65" s="188"/>
      <c r="CH65" s="206"/>
      <c r="CI65" s="206"/>
      <c r="CJ65" s="183"/>
      <c r="CK65" s="206"/>
      <c r="CL65" s="206"/>
      <c r="CM65" s="188"/>
      <c r="CN65" s="207"/>
      <c r="CO65" s="207"/>
      <c r="CR65" s="211"/>
      <c r="CS65" s="188"/>
      <c r="CT65" s="207"/>
      <c r="CU65" s="207"/>
      <c r="CW65" s="207"/>
      <c r="CX65" s="207"/>
      <c r="CY65" s="199"/>
      <c r="DA65" s="188"/>
      <c r="DB65" s="206"/>
      <c r="DC65" s="206"/>
      <c r="DD65" s="183"/>
      <c r="DE65" s="206"/>
      <c r="DF65" s="206"/>
      <c r="DG65" s="188"/>
      <c r="DH65" s="207"/>
      <c r="DI65" s="207"/>
      <c r="DL65" s="211"/>
      <c r="DM65" s="188"/>
      <c r="DN65" s="207"/>
      <c r="DO65" s="207"/>
      <c r="DQ65" s="207"/>
      <c r="DR65" s="207"/>
      <c r="DS65" s="199"/>
      <c r="DU65" s="188"/>
      <c r="DV65" s="206"/>
      <c r="DW65" s="206"/>
      <c r="DX65" s="183"/>
      <c r="DY65" s="206"/>
      <c r="DZ65" s="206"/>
      <c r="EA65" s="188"/>
      <c r="EC65" s="212"/>
      <c r="EF65" s="211"/>
      <c r="EG65" s="188"/>
      <c r="EH65" s="207"/>
      <c r="EI65" s="207"/>
      <c r="EK65" s="207"/>
      <c r="EL65" s="207"/>
      <c r="EM65" s="199"/>
      <c r="EO65" s="188"/>
      <c r="EP65" s="206"/>
      <c r="EQ65" s="206"/>
      <c r="ER65" s="183"/>
      <c r="ES65" s="206"/>
      <c r="ET65" s="206"/>
      <c r="EU65" s="188"/>
      <c r="EV65" s="207"/>
      <c r="EW65" s="207"/>
      <c r="EZ65" s="211"/>
      <c r="FA65" s="188"/>
      <c r="FB65" s="207"/>
      <c r="FC65" s="207"/>
      <c r="FE65" s="207"/>
      <c r="FF65" s="207"/>
      <c r="FG65" s="199"/>
      <c r="FI65" s="188"/>
      <c r="FJ65" s="206"/>
      <c r="FK65" s="206"/>
      <c r="FL65" s="183"/>
      <c r="FM65" s="206"/>
      <c r="FN65" s="206"/>
      <c r="FO65" s="188"/>
      <c r="FP65" s="207"/>
      <c r="FQ65" s="207"/>
      <c r="FT65" s="211"/>
      <c r="FU65" s="188"/>
      <c r="FV65" s="207"/>
      <c r="FW65" s="207"/>
      <c r="FY65" s="207"/>
      <c r="FZ65" s="207"/>
      <c r="GA65" s="199"/>
      <c r="GG65" s="207"/>
      <c r="GI65" s="213"/>
      <c r="GN65" s="211"/>
      <c r="GU65" s="199"/>
      <c r="HA65" s="207"/>
      <c r="HC65" s="213"/>
      <c r="HH65" s="211"/>
      <c r="HO65" s="199"/>
      <c r="HU65" s="207"/>
      <c r="HW65" s="213"/>
      <c r="IB65" s="211"/>
      <c r="II65" s="199"/>
      <c r="IO65" s="207"/>
      <c r="IQ65" s="213"/>
      <c r="IV65" s="211"/>
    </row>
    <row r="66" spans="2:256" s="205" customFormat="1" ht="13.5" customHeight="1">
      <c r="B66" s="183"/>
      <c r="C66" s="199"/>
      <c r="E66" s="188"/>
      <c r="F66" s="206"/>
      <c r="G66" s="207"/>
      <c r="H66" s="183"/>
      <c r="I66" s="206"/>
      <c r="J66" s="207"/>
      <c r="K66" s="188"/>
      <c r="L66" s="207"/>
      <c r="M66" s="207"/>
      <c r="P66" s="211"/>
      <c r="Q66" s="188"/>
      <c r="R66" s="207"/>
      <c r="S66" s="207"/>
      <c r="U66" s="207"/>
      <c r="V66" s="207"/>
      <c r="W66" s="199"/>
      <c r="Y66" s="188"/>
      <c r="Z66" s="206"/>
      <c r="AA66" s="206"/>
      <c r="AB66" s="183"/>
      <c r="AC66" s="206"/>
      <c r="AD66" s="206"/>
      <c r="AE66" s="188"/>
      <c r="AF66" s="207"/>
      <c r="AG66" s="207"/>
      <c r="AJ66" s="211"/>
      <c r="AK66" s="188"/>
      <c r="AM66" s="207"/>
      <c r="AO66" s="207"/>
      <c r="AP66" s="207"/>
      <c r="AQ66" s="199"/>
      <c r="AS66" s="188"/>
      <c r="AT66" s="206"/>
      <c r="AU66" s="206"/>
      <c r="AV66" s="183"/>
      <c r="AW66" s="206"/>
      <c r="AX66" s="206"/>
      <c r="AY66" s="188"/>
      <c r="AZ66" s="207"/>
      <c r="BA66" s="207"/>
      <c r="BD66" s="211"/>
      <c r="BE66" s="188"/>
      <c r="BF66" s="207"/>
      <c r="BG66" s="207"/>
      <c r="BI66" s="207"/>
      <c r="BJ66" s="207"/>
      <c r="BK66" s="199"/>
      <c r="BM66" s="188"/>
      <c r="BN66" s="206"/>
      <c r="BO66" s="206"/>
      <c r="BP66" s="183"/>
      <c r="BQ66" s="206"/>
      <c r="BR66" s="206"/>
      <c r="BS66" s="188"/>
      <c r="BT66" s="207"/>
      <c r="BU66" s="207"/>
      <c r="BX66" s="211"/>
      <c r="BY66" s="188"/>
      <c r="BZ66" s="207"/>
      <c r="CA66" s="207"/>
      <c r="CC66" s="207"/>
      <c r="CD66" s="207"/>
      <c r="CE66" s="188"/>
      <c r="CG66" s="188"/>
      <c r="CH66" s="206"/>
      <c r="CI66" s="206"/>
      <c r="CJ66" s="183"/>
      <c r="CK66" s="206"/>
      <c r="CL66" s="206"/>
      <c r="CM66" s="188"/>
      <c r="CN66" s="207"/>
      <c r="CO66" s="207"/>
      <c r="CR66" s="211"/>
      <c r="CS66" s="188"/>
      <c r="CT66" s="207"/>
      <c r="CU66" s="207"/>
      <c r="CW66" s="207"/>
      <c r="CX66" s="207"/>
      <c r="CY66" s="199"/>
      <c r="DA66" s="188"/>
      <c r="DB66" s="206"/>
      <c r="DC66" s="206"/>
      <c r="DD66" s="183"/>
      <c r="DE66" s="206"/>
      <c r="DF66" s="206"/>
      <c r="DG66" s="188"/>
      <c r="DH66" s="207"/>
      <c r="DI66" s="207"/>
      <c r="DL66" s="211"/>
      <c r="DM66" s="188"/>
      <c r="DN66" s="207"/>
      <c r="DO66" s="207"/>
      <c r="DQ66" s="207"/>
      <c r="DR66" s="207"/>
      <c r="DS66" s="199"/>
      <c r="DU66" s="188"/>
      <c r="DV66" s="206"/>
      <c r="DW66" s="206"/>
      <c r="DX66" s="183"/>
      <c r="DY66" s="206"/>
      <c r="DZ66" s="206"/>
      <c r="EA66" s="188"/>
      <c r="EC66" s="212"/>
      <c r="EF66" s="211"/>
      <c r="EG66" s="188"/>
      <c r="EH66" s="207"/>
      <c r="EI66" s="207"/>
      <c r="EK66" s="207"/>
      <c r="EL66" s="207"/>
      <c r="EM66" s="199"/>
      <c r="EO66" s="188"/>
      <c r="EP66" s="206"/>
      <c r="EQ66" s="206"/>
      <c r="ER66" s="183"/>
      <c r="ES66" s="206"/>
      <c r="ET66" s="206"/>
      <c r="EU66" s="188"/>
      <c r="EV66" s="207"/>
      <c r="EW66" s="207"/>
      <c r="EZ66" s="211"/>
      <c r="FA66" s="188"/>
      <c r="FB66" s="207"/>
      <c r="FC66" s="207"/>
      <c r="FE66" s="207"/>
      <c r="FF66" s="207"/>
      <c r="FG66" s="199"/>
      <c r="FI66" s="188"/>
      <c r="FJ66" s="206"/>
      <c r="FK66" s="206"/>
      <c r="FL66" s="183"/>
      <c r="FM66" s="206"/>
      <c r="FN66" s="206"/>
      <c r="FO66" s="188"/>
      <c r="FP66" s="207"/>
      <c r="FQ66" s="207"/>
      <c r="FT66" s="211"/>
      <c r="FU66" s="188"/>
      <c r="FV66" s="207"/>
      <c r="FW66" s="207"/>
      <c r="FY66" s="207"/>
      <c r="FZ66" s="207"/>
      <c r="GA66" s="199"/>
      <c r="GG66" s="207"/>
      <c r="GI66" s="213"/>
      <c r="GN66" s="211"/>
      <c r="GU66" s="199"/>
      <c r="HA66" s="207"/>
      <c r="HC66" s="213"/>
      <c r="HH66" s="211"/>
      <c r="HO66" s="199"/>
      <c r="HU66" s="207"/>
      <c r="HW66" s="213"/>
      <c r="IB66" s="211"/>
      <c r="II66" s="199"/>
      <c r="IO66" s="207"/>
      <c r="IQ66" s="213"/>
      <c r="IV66" s="211"/>
    </row>
    <row r="67" spans="2:256" s="205" customFormat="1" ht="13.5" customHeight="1">
      <c r="B67" s="183"/>
      <c r="C67" s="199"/>
      <c r="E67" s="188"/>
      <c r="F67" s="206"/>
      <c r="G67" s="207"/>
      <c r="H67" s="183"/>
      <c r="I67" s="206"/>
      <c r="J67" s="207"/>
      <c r="K67" s="188"/>
      <c r="L67" s="207"/>
      <c r="M67" s="207"/>
      <c r="P67" s="211"/>
      <c r="Q67" s="188"/>
      <c r="R67" s="207"/>
      <c r="S67" s="207"/>
      <c r="U67" s="207"/>
      <c r="V67" s="207"/>
      <c r="W67" s="199"/>
      <c r="Y67" s="188"/>
      <c r="Z67" s="206"/>
      <c r="AA67" s="206"/>
      <c r="AB67" s="183"/>
      <c r="AC67" s="206"/>
      <c r="AD67" s="206"/>
      <c r="AE67" s="188"/>
      <c r="AF67" s="207"/>
      <c r="AG67" s="207"/>
      <c r="AJ67" s="211"/>
      <c r="AK67" s="188"/>
      <c r="AM67" s="207"/>
      <c r="AO67" s="207"/>
      <c r="AP67" s="207"/>
      <c r="AQ67" s="199"/>
      <c r="AS67" s="188"/>
      <c r="AT67" s="206"/>
      <c r="AU67" s="206"/>
      <c r="AV67" s="183"/>
      <c r="AW67" s="206"/>
      <c r="AX67" s="206"/>
      <c r="AY67" s="188"/>
      <c r="AZ67" s="207"/>
      <c r="BA67" s="207"/>
      <c r="BD67" s="211"/>
      <c r="BE67" s="188"/>
      <c r="BF67" s="207"/>
      <c r="BG67" s="207"/>
      <c r="BI67" s="207"/>
      <c r="BJ67" s="207"/>
      <c r="BK67" s="199"/>
      <c r="BM67" s="188"/>
      <c r="BN67" s="206"/>
      <c r="BO67" s="206"/>
      <c r="BP67" s="183"/>
      <c r="BQ67" s="206"/>
      <c r="BR67" s="206"/>
      <c r="BS67" s="188"/>
      <c r="BT67" s="207"/>
      <c r="BU67" s="207"/>
      <c r="BX67" s="211"/>
      <c r="BY67" s="188"/>
      <c r="BZ67" s="207"/>
      <c r="CA67" s="207"/>
      <c r="CC67" s="207"/>
      <c r="CD67" s="207"/>
      <c r="CE67" s="188"/>
      <c r="CG67" s="188"/>
      <c r="CH67" s="206"/>
      <c r="CI67" s="206"/>
      <c r="CJ67" s="183"/>
      <c r="CK67" s="206"/>
      <c r="CL67" s="206"/>
      <c r="CM67" s="188"/>
      <c r="CN67" s="207"/>
      <c r="CO67" s="207"/>
      <c r="CR67" s="211"/>
      <c r="CS67" s="188"/>
      <c r="CT67" s="207"/>
      <c r="CU67" s="207"/>
      <c r="CW67" s="207"/>
      <c r="CX67" s="207"/>
      <c r="CY67" s="199"/>
      <c r="DA67" s="188"/>
      <c r="DB67" s="206"/>
      <c r="DC67" s="206"/>
      <c r="DD67" s="183"/>
      <c r="DE67" s="206"/>
      <c r="DF67" s="206"/>
      <c r="DG67" s="188"/>
      <c r="DH67" s="207"/>
      <c r="DI67" s="207"/>
      <c r="DL67" s="211"/>
      <c r="DM67" s="188"/>
      <c r="DN67" s="207"/>
      <c r="DO67" s="207"/>
      <c r="DQ67" s="207"/>
      <c r="DR67" s="207"/>
      <c r="DS67" s="199"/>
      <c r="DU67" s="188"/>
      <c r="DV67" s="206"/>
      <c r="DW67" s="206"/>
      <c r="DX67" s="183"/>
      <c r="DY67" s="206"/>
      <c r="DZ67" s="206"/>
      <c r="EA67" s="188"/>
      <c r="EC67" s="212"/>
      <c r="EF67" s="211"/>
      <c r="EG67" s="188"/>
      <c r="EH67" s="207"/>
      <c r="EI67" s="207"/>
      <c r="EK67" s="207"/>
      <c r="EL67" s="207"/>
      <c r="EM67" s="199"/>
      <c r="EO67" s="188"/>
      <c r="EP67" s="206"/>
      <c r="EQ67" s="206"/>
      <c r="ER67" s="183"/>
      <c r="ES67" s="206"/>
      <c r="ET67" s="206"/>
      <c r="EU67" s="188"/>
      <c r="EV67" s="207"/>
      <c r="EW67" s="207"/>
      <c r="EZ67" s="211"/>
      <c r="FA67" s="188"/>
      <c r="FB67" s="207"/>
      <c r="FC67" s="207"/>
      <c r="FE67" s="207"/>
      <c r="FF67" s="207"/>
      <c r="FG67" s="199"/>
      <c r="FI67" s="188"/>
      <c r="FJ67" s="206"/>
      <c r="FK67" s="206"/>
      <c r="FL67" s="183"/>
      <c r="FM67" s="206"/>
      <c r="FN67" s="206"/>
      <c r="FO67" s="188"/>
      <c r="FP67" s="207"/>
      <c r="FQ67" s="207"/>
      <c r="FT67" s="211"/>
      <c r="FU67" s="188"/>
      <c r="FV67" s="207"/>
      <c r="FW67" s="207"/>
      <c r="FY67" s="207"/>
      <c r="FZ67" s="207"/>
      <c r="GA67" s="199"/>
      <c r="GI67" s="213"/>
      <c r="GN67" s="211"/>
      <c r="GU67" s="199"/>
      <c r="HC67" s="213"/>
      <c r="HH67" s="211"/>
      <c r="HO67" s="199"/>
      <c r="HW67" s="213"/>
      <c r="IB67" s="211"/>
      <c r="II67" s="199"/>
      <c r="IQ67" s="213"/>
      <c r="IV67" s="211"/>
    </row>
    <row r="68" spans="2:256" s="205" customFormat="1" ht="13.5" customHeight="1">
      <c r="B68" s="183"/>
      <c r="C68" s="199"/>
      <c r="E68" s="188"/>
      <c r="F68" s="206"/>
      <c r="G68" s="207"/>
      <c r="H68" s="183"/>
      <c r="I68" s="206"/>
      <c r="J68" s="207"/>
      <c r="K68" s="188"/>
      <c r="L68" s="207"/>
      <c r="M68" s="207"/>
      <c r="P68" s="211"/>
      <c r="Q68" s="188"/>
      <c r="R68" s="207"/>
      <c r="S68" s="207"/>
      <c r="U68" s="207"/>
      <c r="V68" s="207"/>
      <c r="W68" s="199"/>
      <c r="Y68" s="188"/>
      <c r="Z68" s="206"/>
      <c r="AA68" s="206"/>
      <c r="AB68" s="183"/>
      <c r="AC68" s="206"/>
      <c r="AD68" s="206"/>
      <c r="AE68" s="188"/>
      <c r="AF68" s="207"/>
      <c r="AG68" s="207"/>
      <c r="AJ68" s="211"/>
      <c r="AK68" s="188"/>
      <c r="AM68" s="207"/>
      <c r="AO68" s="207"/>
      <c r="AP68" s="207"/>
      <c r="AQ68" s="199"/>
      <c r="AS68" s="188"/>
      <c r="AT68" s="206"/>
      <c r="AU68" s="206"/>
      <c r="AV68" s="183"/>
      <c r="AW68" s="206"/>
      <c r="AX68" s="206"/>
      <c r="AY68" s="188"/>
      <c r="AZ68" s="207"/>
      <c r="BA68" s="207"/>
      <c r="BD68" s="211"/>
      <c r="BE68" s="188"/>
      <c r="BF68" s="207"/>
      <c r="BG68" s="207"/>
      <c r="BI68" s="207"/>
      <c r="BJ68" s="207"/>
      <c r="BK68" s="199"/>
      <c r="BM68" s="188"/>
      <c r="BN68" s="206"/>
      <c r="BO68" s="206"/>
      <c r="BP68" s="183"/>
      <c r="BQ68" s="206"/>
      <c r="BR68" s="206"/>
      <c r="BS68" s="188"/>
      <c r="BT68" s="207"/>
      <c r="BU68" s="207"/>
      <c r="BX68" s="211"/>
      <c r="BY68" s="188"/>
      <c r="BZ68" s="207"/>
      <c r="CA68" s="207"/>
      <c r="CC68" s="207"/>
      <c r="CD68" s="207"/>
      <c r="CE68" s="188"/>
      <c r="CG68" s="188"/>
      <c r="CH68" s="206"/>
      <c r="CI68" s="206"/>
      <c r="CJ68" s="183"/>
      <c r="CK68" s="206"/>
      <c r="CL68" s="206"/>
      <c r="CM68" s="188"/>
      <c r="CN68" s="207"/>
      <c r="CO68" s="207"/>
      <c r="CR68" s="211"/>
      <c r="CS68" s="188"/>
      <c r="CT68" s="207"/>
      <c r="CU68" s="207"/>
      <c r="CW68" s="207"/>
      <c r="CX68" s="207"/>
      <c r="CY68" s="199"/>
      <c r="DA68" s="188"/>
      <c r="DB68" s="206"/>
      <c r="DC68" s="206"/>
      <c r="DD68" s="183"/>
      <c r="DE68" s="206"/>
      <c r="DF68" s="206"/>
      <c r="DG68" s="188"/>
      <c r="DH68" s="207"/>
      <c r="DI68" s="207"/>
      <c r="DL68" s="211"/>
      <c r="DM68" s="188"/>
      <c r="DN68" s="207"/>
      <c r="DO68" s="207"/>
      <c r="DQ68" s="207"/>
      <c r="DR68" s="207"/>
      <c r="DS68" s="199"/>
      <c r="DU68" s="188"/>
      <c r="DV68" s="206"/>
      <c r="DW68" s="206"/>
      <c r="DX68" s="183"/>
      <c r="DY68" s="206"/>
      <c r="DZ68" s="206"/>
      <c r="EA68" s="188"/>
      <c r="EC68" s="212"/>
      <c r="EF68" s="211"/>
      <c r="EG68" s="188"/>
      <c r="EH68" s="207"/>
      <c r="EI68" s="207"/>
      <c r="EK68" s="207"/>
      <c r="EL68" s="207"/>
      <c r="EM68" s="199"/>
      <c r="EO68" s="188"/>
      <c r="EP68" s="206"/>
      <c r="EQ68" s="206"/>
      <c r="ER68" s="183"/>
      <c r="ES68" s="206"/>
      <c r="ET68" s="206"/>
      <c r="EU68" s="188"/>
      <c r="EV68" s="207"/>
      <c r="EW68" s="207"/>
      <c r="EZ68" s="211"/>
      <c r="FA68" s="188"/>
      <c r="FB68" s="207"/>
      <c r="FC68" s="207"/>
      <c r="FE68" s="207"/>
      <c r="FF68" s="207"/>
      <c r="FG68" s="199"/>
      <c r="FI68" s="188"/>
      <c r="FJ68" s="206"/>
      <c r="FK68" s="206"/>
      <c r="FL68" s="183"/>
      <c r="FM68" s="206"/>
      <c r="FN68" s="206"/>
      <c r="FO68" s="188"/>
      <c r="FP68" s="207"/>
      <c r="FQ68" s="207"/>
      <c r="FT68" s="211"/>
      <c r="FU68" s="188"/>
      <c r="FV68" s="207"/>
      <c r="FW68" s="207"/>
      <c r="FY68" s="207"/>
      <c r="FZ68" s="207"/>
      <c r="GA68" s="199"/>
      <c r="GI68" s="213"/>
      <c r="GN68" s="211"/>
      <c r="GU68" s="199"/>
      <c r="HC68" s="213"/>
      <c r="HH68" s="211"/>
      <c r="HO68" s="199"/>
      <c r="HW68" s="213"/>
      <c r="IB68" s="211"/>
      <c r="II68" s="199"/>
      <c r="IQ68" s="213"/>
      <c r="IV68" s="211"/>
    </row>
    <row r="69" spans="2:256" s="205" customFormat="1" ht="13.5" customHeight="1">
      <c r="B69" s="183"/>
      <c r="C69" s="199"/>
      <c r="E69" s="188"/>
      <c r="F69" s="206"/>
      <c r="G69" s="207"/>
      <c r="H69" s="183"/>
      <c r="I69" s="206"/>
      <c r="J69" s="207"/>
      <c r="K69" s="188"/>
      <c r="L69" s="207"/>
      <c r="M69" s="207"/>
      <c r="P69" s="211"/>
      <c r="Q69" s="188"/>
      <c r="R69" s="207"/>
      <c r="S69" s="207"/>
      <c r="U69" s="207"/>
      <c r="V69" s="207"/>
      <c r="W69" s="199"/>
      <c r="Y69" s="188"/>
      <c r="Z69" s="206"/>
      <c r="AA69" s="206"/>
      <c r="AB69" s="183"/>
      <c r="AC69" s="206"/>
      <c r="AD69" s="206"/>
      <c r="AE69" s="188"/>
      <c r="AF69" s="207"/>
      <c r="AG69" s="207"/>
      <c r="AJ69" s="211"/>
      <c r="AK69" s="188"/>
      <c r="AM69" s="207"/>
      <c r="AO69" s="207"/>
      <c r="AP69" s="207"/>
      <c r="AQ69" s="199"/>
      <c r="AS69" s="188"/>
      <c r="AT69" s="206"/>
      <c r="AU69" s="206"/>
      <c r="AV69" s="183"/>
      <c r="AW69" s="206"/>
      <c r="AX69" s="206"/>
      <c r="AY69" s="188"/>
      <c r="AZ69" s="207"/>
      <c r="BA69" s="207"/>
      <c r="BD69" s="211"/>
      <c r="BE69" s="188"/>
      <c r="BF69" s="207"/>
      <c r="BG69" s="207"/>
      <c r="BI69" s="207"/>
      <c r="BJ69" s="207"/>
      <c r="BK69" s="199"/>
      <c r="BM69" s="188"/>
      <c r="BN69" s="206"/>
      <c r="BO69" s="206"/>
      <c r="BP69" s="183"/>
      <c r="BQ69" s="206"/>
      <c r="BR69" s="206"/>
      <c r="BS69" s="188"/>
      <c r="BT69" s="207"/>
      <c r="BU69" s="207"/>
      <c r="BX69" s="211"/>
      <c r="BY69" s="188"/>
      <c r="BZ69" s="207"/>
      <c r="CA69" s="207"/>
      <c r="CC69" s="207"/>
      <c r="CD69" s="207"/>
      <c r="CE69" s="188"/>
      <c r="CG69" s="188"/>
      <c r="CH69" s="206"/>
      <c r="CI69" s="206"/>
      <c r="CJ69" s="183"/>
      <c r="CK69" s="206"/>
      <c r="CL69" s="206"/>
      <c r="CM69" s="188"/>
      <c r="CN69" s="207"/>
      <c r="CO69" s="207"/>
      <c r="CR69" s="211"/>
      <c r="CS69" s="188"/>
      <c r="CT69" s="207"/>
      <c r="CU69" s="207"/>
      <c r="CW69" s="207"/>
      <c r="CX69" s="207"/>
      <c r="CY69" s="199"/>
      <c r="DA69" s="188"/>
      <c r="DB69" s="206"/>
      <c r="DC69" s="206"/>
      <c r="DD69" s="183"/>
      <c r="DE69" s="206"/>
      <c r="DF69" s="206"/>
      <c r="DG69" s="188"/>
      <c r="DH69" s="207"/>
      <c r="DI69" s="207"/>
      <c r="DL69" s="211"/>
      <c r="DM69" s="188"/>
      <c r="DN69" s="207"/>
      <c r="DO69" s="207"/>
      <c r="DQ69" s="207"/>
      <c r="DR69" s="207"/>
      <c r="DS69" s="199"/>
      <c r="DU69" s="188"/>
      <c r="DV69" s="206"/>
      <c r="DW69" s="206"/>
      <c r="DX69" s="183"/>
      <c r="DY69" s="206"/>
      <c r="DZ69" s="206"/>
      <c r="EA69" s="188"/>
      <c r="EC69" s="212"/>
      <c r="EF69" s="211"/>
      <c r="EG69" s="188"/>
      <c r="EH69" s="207"/>
      <c r="EI69" s="207"/>
      <c r="EK69" s="207"/>
      <c r="EL69" s="207"/>
      <c r="EM69" s="199"/>
      <c r="EO69" s="188"/>
      <c r="EP69" s="206"/>
      <c r="EQ69" s="206"/>
      <c r="ER69" s="183"/>
      <c r="ES69" s="206"/>
      <c r="ET69" s="206"/>
      <c r="EU69" s="188"/>
      <c r="EV69" s="207"/>
      <c r="EW69" s="207"/>
      <c r="EZ69" s="211"/>
      <c r="FA69" s="188"/>
      <c r="FB69" s="207"/>
      <c r="FC69" s="207"/>
      <c r="FE69" s="207"/>
      <c r="FF69" s="207"/>
      <c r="FG69" s="199"/>
      <c r="FI69" s="188"/>
      <c r="FJ69" s="206"/>
      <c r="FK69" s="206"/>
      <c r="FL69" s="183"/>
      <c r="FM69" s="206"/>
      <c r="FN69" s="206"/>
      <c r="FO69" s="188"/>
      <c r="FP69" s="207"/>
      <c r="FQ69" s="207"/>
      <c r="FT69" s="211"/>
      <c r="FU69" s="188"/>
      <c r="FV69" s="207"/>
      <c r="FW69" s="207"/>
      <c r="FY69" s="207"/>
      <c r="FZ69" s="207"/>
      <c r="GA69" s="199"/>
      <c r="GI69" s="213"/>
      <c r="GN69" s="211"/>
      <c r="GU69" s="199"/>
      <c r="HC69" s="213"/>
      <c r="HH69" s="211"/>
      <c r="HO69" s="199"/>
      <c r="HW69" s="213"/>
      <c r="IB69" s="211"/>
      <c r="II69" s="199"/>
      <c r="IQ69" s="213"/>
      <c r="IV69" s="211"/>
    </row>
    <row r="70" spans="2:256" s="205" customFormat="1" ht="13.5" customHeight="1">
      <c r="B70" s="183"/>
      <c r="C70" s="199"/>
      <c r="E70" s="188"/>
      <c r="F70" s="206"/>
      <c r="G70" s="207"/>
      <c r="H70" s="183"/>
      <c r="I70" s="206"/>
      <c r="J70" s="207"/>
      <c r="K70" s="188"/>
      <c r="L70" s="207"/>
      <c r="M70" s="207"/>
      <c r="P70" s="211"/>
      <c r="Q70" s="188"/>
      <c r="R70" s="207"/>
      <c r="S70" s="207"/>
      <c r="U70" s="207"/>
      <c r="V70" s="207"/>
      <c r="W70" s="199"/>
      <c r="Y70" s="188"/>
      <c r="Z70" s="206"/>
      <c r="AA70" s="206"/>
      <c r="AB70" s="183"/>
      <c r="AC70" s="206"/>
      <c r="AD70" s="206"/>
      <c r="AE70" s="188"/>
      <c r="AF70" s="207"/>
      <c r="AG70" s="207"/>
      <c r="AJ70" s="211"/>
      <c r="AK70" s="188"/>
      <c r="AM70" s="207"/>
      <c r="AO70" s="207"/>
      <c r="AP70" s="207"/>
      <c r="AQ70" s="199"/>
      <c r="AS70" s="188"/>
      <c r="AT70" s="206"/>
      <c r="AU70" s="206"/>
      <c r="AV70" s="183"/>
      <c r="AW70" s="206"/>
      <c r="AX70" s="206"/>
      <c r="AY70" s="188"/>
      <c r="AZ70" s="207"/>
      <c r="BA70" s="207"/>
      <c r="BD70" s="211"/>
      <c r="BE70" s="188"/>
      <c r="BF70" s="207"/>
      <c r="BG70" s="207"/>
      <c r="BI70" s="207"/>
      <c r="BJ70" s="207"/>
      <c r="BK70" s="199"/>
      <c r="BM70" s="188"/>
      <c r="BN70" s="206"/>
      <c r="BO70" s="206"/>
      <c r="BP70" s="183"/>
      <c r="BQ70" s="206"/>
      <c r="BR70" s="206"/>
      <c r="BS70" s="188"/>
      <c r="BT70" s="207"/>
      <c r="BU70" s="207"/>
      <c r="BX70" s="211"/>
      <c r="BY70" s="188"/>
      <c r="BZ70" s="207"/>
      <c r="CA70" s="207"/>
      <c r="CC70" s="207"/>
      <c r="CD70" s="207"/>
      <c r="CE70" s="188"/>
      <c r="CG70" s="188"/>
      <c r="CH70" s="206"/>
      <c r="CI70" s="206"/>
      <c r="CJ70" s="183"/>
      <c r="CK70" s="206"/>
      <c r="CL70" s="206"/>
      <c r="CM70" s="188"/>
      <c r="CN70" s="207"/>
      <c r="CO70" s="207"/>
      <c r="CR70" s="211"/>
      <c r="CS70" s="188"/>
      <c r="CT70" s="207"/>
      <c r="CU70" s="207"/>
      <c r="CW70" s="207"/>
      <c r="CX70" s="207"/>
      <c r="CY70" s="199"/>
      <c r="DA70" s="188"/>
      <c r="DB70" s="206"/>
      <c r="DC70" s="206"/>
      <c r="DD70" s="183"/>
      <c r="DE70" s="206"/>
      <c r="DF70" s="206"/>
      <c r="DG70" s="188"/>
      <c r="DH70" s="207"/>
      <c r="DI70" s="207"/>
      <c r="DL70" s="211"/>
      <c r="DM70" s="188"/>
      <c r="DN70" s="207"/>
      <c r="DO70" s="207"/>
      <c r="DQ70" s="207"/>
      <c r="DR70" s="207"/>
      <c r="DS70" s="199"/>
      <c r="DU70" s="188"/>
      <c r="DV70" s="206"/>
      <c r="DW70" s="206"/>
      <c r="DX70" s="183"/>
      <c r="DY70" s="206"/>
      <c r="DZ70" s="206"/>
      <c r="EA70" s="188"/>
      <c r="EC70" s="212"/>
      <c r="EF70" s="211"/>
      <c r="EG70" s="188"/>
      <c r="EH70" s="207"/>
      <c r="EI70" s="207"/>
      <c r="EK70" s="207"/>
      <c r="EL70" s="207"/>
      <c r="EM70" s="199"/>
      <c r="EO70" s="188"/>
      <c r="EP70" s="206"/>
      <c r="EQ70" s="206"/>
      <c r="ER70" s="183"/>
      <c r="ES70" s="206"/>
      <c r="ET70" s="206"/>
      <c r="EU70" s="188"/>
      <c r="EV70" s="207"/>
      <c r="EW70" s="207"/>
      <c r="EZ70" s="211"/>
      <c r="FA70" s="188"/>
      <c r="FB70" s="207"/>
      <c r="FC70" s="207"/>
      <c r="FE70" s="207"/>
      <c r="FF70" s="207"/>
      <c r="FG70" s="199"/>
      <c r="FI70" s="188"/>
      <c r="FJ70" s="206"/>
      <c r="FK70" s="206"/>
      <c r="FL70" s="183"/>
      <c r="FM70" s="206"/>
      <c r="FN70" s="206"/>
      <c r="FO70" s="188"/>
      <c r="FP70" s="207"/>
      <c r="FQ70" s="207"/>
      <c r="FT70" s="211"/>
      <c r="FU70" s="188"/>
      <c r="FV70" s="207"/>
      <c r="FW70" s="207"/>
      <c r="FY70" s="207"/>
      <c r="FZ70" s="207"/>
      <c r="GA70" s="199"/>
      <c r="GI70" s="213"/>
      <c r="GN70" s="211"/>
      <c r="GU70" s="199"/>
      <c r="HC70" s="213"/>
      <c r="HH70" s="211"/>
      <c r="HO70" s="199"/>
      <c r="HW70" s="213"/>
      <c r="IB70" s="211"/>
      <c r="II70" s="199"/>
      <c r="IQ70" s="213"/>
      <c r="IV70" s="211"/>
    </row>
    <row r="71" spans="2:256" s="205" customFormat="1" ht="13.5" customHeight="1">
      <c r="B71" s="183"/>
      <c r="C71" s="199"/>
      <c r="E71" s="188"/>
      <c r="F71" s="206"/>
      <c r="G71" s="207"/>
      <c r="H71" s="183"/>
      <c r="I71" s="206"/>
      <c r="J71" s="207"/>
      <c r="K71" s="188"/>
      <c r="L71" s="207"/>
      <c r="M71" s="207"/>
      <c r="P71" s="211"/>
      <c r="Q71" s="188"/>
      <c r="R71" s="207"/>
      <c r="S71" s="207"/>
      <c r="U71" s="207"/>
      <c r="V71" s="207"/>
      <c r="W71" s="199"/>
      <c r="Y71" s="188"/>
      <c r="Z71" s="206"/>
      <c r="AA71" s="206"/>
      <c r="AB71" s="183"/>
      <c r="AC71" s="206"/>
      <c r="AD71" s="206"/>
      <c r="AE71" s="188"/>
      <c r="AF71" s="207"/>
      <c r="AG71" s="207"/>
      <c r="AJ71" s="211"/>
      <c r="AK71" s="188"/>
      <c r="AM71" s="207"/>
      <c r="AO71" s="207"/>
      <c r="AP71" s="207"/>
      <c r="AQ71" s="199"/>
      <c r="AS71" s="188"/>
      <c r="AT71" s="206"/>
      <c r="AU71" s="206"/>
      <c r="AV71" s="183"/>
      <c r="AW71" s="206"/>
      <c r="AX71" s="206"/>
      <c r="AY71" s="188"/>
      <c r="AZ71" s="207"/>
      <c r="BA71" s="207"/>
      <c r="BD71" s="211"/>
      <c r="BE71" s="188"/>
      <c r="BF71" s="207"/>
      <c r="BG71" s="207"/>
      <c r="BI71" s="207"/>
      <c r="BJ71" s="207"/>
      <c r="BK71" s="199"/>
      <c r="BM71" s="188"/>
      <c r="BN71" s="206"/>
      <c r="BO71" s="206"/>
      <c r="BP71" s="183"/>
      <c r="BQ71" s="206"/>
      <c r="BR71" s="206"/>
      <c r="BS71" s="188"/>
      <c r="BT71" s="207"/>
      <c r="BU71" s="207"/>
      <c r="BX71" s="211"/>
      <c r="BY71" s="188"/>
      <c r="BZ71" s="207"/>
      <c r="CA71" s="207"/>
      <c r="CC71" s="207"/>
      <c r="CD71" s="207"/>
      <c r="CE71" s="188"/>
      <c r="CG71" s="188"/>
      <c r="CH71" s="206"/>
      <c r="CI71" s="206"/>
      <c r="CJ71" s="183"/>
      <c r="CK71" s="206"/>
      <c r="CL71" s="206"/>
      <c r="CM71" s="188"/>
      <c r="CN71" s="207"/>
      <c r="CO71" s="207"/>
      <c r="CR71" s="211"/>
      <c r="CS71" s="188"/>
      <c r="CT71" s="207"/>
      <c r="CU71" s="207"/>
      <c r="CW71" s="207"/>
      <c r="CX71" s="207"/>
      <c r="CY71" s="199"/>
      <c r="DA71" s="188"/>
      <c r="DB71" s="206"/>
      <c r="DC71" s="206"/>
      <c r="DD71" s="183"/>
      <c r="DE71" s="206"/>
      <c r="DF71" s="206"/>
      <c r="DG71" s="188"/>
      <c r="DH71" s="207"/>
      <c r="DI71" s="207"/>
      <c r="DL71" s="211"/>
      <c r="DM71" s="188"/>
      <c r="DN71" s="207"/>
      <c r="DO71" s="207"/>
      <c r="DQ71" s="207"/>
      <c r="DR71" s="207"/>
      <c r="DS71" s="199"/>
      <c r="DU71" s="188"/>
      <c r="DV71" s="206"/>
      <c r="DW71" s="206"/>
      <c r="DX71" s="183"/>
      <c r="DY71" s="206"/>
      <c r="DZ71" s="206"/>
      <c r="EA71" s="188"/>
      <c r="EC71" s="212"/>
      <c r="EF71" s="211"/>
      <c r="EG71" s="188"/>
      <c r="EH71" s="207"/>
      <c r="EI71" s="207"/>
      <c r="EK71" s="207"/>
      <c r="EL71" s="207"/>
      <c r="EM71" s="199"/>
      <c r="EO71" s="188"/>
      <c r="EP71" s="206"/>
      <c r="EQ71" s="206"/>
      <c r="ER71" s="183"/>
      <c r="ES71" s="206"/>
      <c r="ET71" s="206"/>
      <c r="EU71" s="188"/>
      <c r="EV71" s="207"/>
      <c r="EW71" s="207"/>
      <c r="EZ71" s="211"/>
      <c r="FA71" s="188"/>
      <c r="FB71" s="207"/>
      <c r="FC71" s="207"/>
      <c r="FE71" s="207"/>
      <c r="FF71" s="207"/>
      <c r="FG71" s="199"/>
      <c r="FI71" s="188"/>
      <c r="FJ71" s="206"/>
      <c r="FK71" s="206"/>
      <c r="FL71" s="183"/>
      <c r="FM71" s="206"/>
      <c r="FN71" s="206"/>
      <c r="FO71" s="188"/>
      <c r="FP71" s="207"/>
      <c r="FQ71" s="207"/>
      <c r="FT71" s="211"/>
      <c r="FU71" s="188"/>
      <c r="FV71" s="207"/>
      <c r="FW71" s="207"/>
      <c r="FY71" s="207"/>
      <c r="FZ71" s="207"/>
      <c r="GA71" s="199"/>
      <c r="GI71" s="213"/>
      <c r="GN71" s="211"/>
      <c r="GU71" s="199"/>
      <c r="HC71" s="213"/>
      <c r="HH71" s="211"/>
      <c r="HO71" s="199"/>
      <c r="HW71" s="213"/>
      <c r="IB71" s="211"/>
      <c r="II71" s="199"/>
      <c r="IQ71" s="213"/>
      <c r="IV71" s="211"/>
    </row>
    <row r="72" spans="2:256" s="205" customFormat="1" ht="13.5" customHeight="1">
      <c r="B72" s="183"/>
      <c r="C72" s="199"/>
      <c r="E72" s="188"/>
      <c r="F72" s="206"/>
      <c r="G72" s="207"/>
      <c r="H72" s="183"/>
      <c r="I72" s="206"/>
      <c r="J72" s="207"/>
      <c r="K72" s="188"/>
      <c r="L72" s="207"/>
      <c r="M72" s="207"/>
      <c r="P72" s="211"/>
      <c r="Q72" s="188"/>
      <c r="R72" s="207"/>
      <c r="S72" s="207"/>
      <c r="U72" s="207"/>
      <c r="V72" s="207"/>
      <c r="W72" s="199"/>
      <c r="Y72" s="188"/>
      <c r="Z72" s="206"/>
      <c r="AA72" s="206"/>
      <c r="AB72" s="183"/>
      <c r="AC72" s="206"/>
      <c r="AD72" s="206"/>
      <c r="AE72" s="188"/>
      <c r="AF72" s="207"/>
      <c r="AG72" s="207"/>
      <c r="AJ72" s="211"/>
      <c r="AK72" s="188"/>
      <c r="AM72" s="207"/>
      <c r="AO72" s="207"/>
      <c r="AP72" s="207"/>
      <c r="AQ72" s="199"/>
      <c r="AS72" s="188"/>
      <c r="AT72" s="206"/>
      <c r="AU72" s="206"/>
      <c r="AV72" s="183"/>
      <c r="AW72" s="206"/>
      <c r="AX72" s="206"/>
      <c r="AY72" s="188"/>
      <c r="AZ72" s="207"/>
      <c r="BA72" s="207"/>
      <c r="BD72" s="211"/>
      <c r="BE72" s="188"/>
      <c r="BF72" s="207"/>
      <c r="BG72" s="207"/>
      <c r="BI72" s="207"/>
      <c r="BJ72" s="207"/>
      <c r="BK72" s="199"/>
      <c r="BM72" s="188"/>
      <c r="BN72" s="206"/>
      <c r="BO72" s="206"/>
      <c r="BP72" s="183"/>
      <c r="BQ72" s="206"/>
      <c r="BR72" s="206"/>
      <c r="BS72" s="188"/>
      <c r="BT72" s="207"/>
      <c r="BU72" s="207"/>
      <c r="BX72" s="211"/>
      <c r="BY72" s="188"/>
      <c r="BZ72" s="207"/>
      <c r="CA72" s="207"/>
      <c r="CC72" s="207"/>
      <c r="CD72" s="207"/>
      <c r="CE72" s="188"/>
      <c r="CG72" s="188"/>
      <c r="CH72" s="206"/>
      <c r="CI72" s="206"/>
      <c r="CJ72" s="183"/>
      <c r="CK72" s="206"/>
      <c r="CL72" s="206"/>
      <c r="CM72" s="188"/>
      <c r="CN72" s="207"/>
      <c r="CO72" s="207"/>
      <c r="CR72" s="211"/>
      <c r="CS72" s="188"/>
      <c r="CT72" s="207"/>
      <c r="CU72" s="207"/>
      <c r="CW72" s="207"/>
      <c r="CX72" s="207"/>
      <c r="CY72" s="199"/>
      <c r="DA72" s="188"/>
      <c r="DB72" s="206"/>
      <c r="DC72" s="206"/>
      <c r="DD72" s="183"/>
      <c r="DE72" s="206"/>
      <c r="DF72" s="206"/>
      <c r="DG72" s="188"/>
      <c r="DH72" s="207"/>
      <c r="DI72" s="207"/>
      <c r="DL72" s="211"/>
      <c r="DM72" s="188"/>
      <c r="DN72" s="207"/>
      <c r="DO72" s="207"/>
      <c r="DQ72" s="207"/>
      <c r="DR72" s="207"/>
      <c r="DS72" s="199"/>
      <c r="DU72" s="188"/>
      <c r="DV72" s="206"/>
      <c r="DW72" s="206"/>
      <c r="DX72" s="183"/>
      <c r="DY72" s="206"/>
      <c r="DZ72" s="206"/>
      <c r="EA72" s="188"/>
      <c r="EC72" s="212"/>
      <c r="EF72" s="211"/>
      <c r="EG72" s="188"/>
      <c r="EH72" s="207"/>
      <c r="EI72" s="207"/>
      <c r="EK72" s="207"/>
      <c r="EL72" s="207"/>
      <c r="EM72" s="199"/>
      <c r="EO72" s="188"/>
      <c r="EP72" s="206"/>
      <c r="EQ72" s="206"/>
      <c r="ER72" s="183"/>
      <c r="ES72" s="206"/>
      <c r="ET72" s="206"/>
      <c r="EU72" s="188"/>
      <c r="EV72" s="207"/>
      <c r="EW72" s="207"/>
      <c r="EZ72" s="211"/>
      <c r="FA72" s="188"/>
      <c r="FB72" s="207"/>
      <c r="FC72" s="207"/>
      <c r="FE72" s="207"/>
      <c r="FF72" s="207"/>
      <c r="FG72" s="199"/>
      <c r="FI72" s="188"/>
      <c r="FJ72" s="206"/>
      <c r="FK72" s="206"/>
      <c r="FL72" s="183"/>
      <c r="FM72" s="206"/>
      <c r="FN72" s="206"/>
      <c r="FO72" s="188"/>
      <c r="FP72" s="207"/>
      <c r="FQ72" s="207"/>
      <c r="FT72" s="211"/>
      <c r="FU72" s="188"/>
      <c r="FV72" s="207"/>
      <c r="FW72" s="207"/>
      <c r="FY72" s="207"/>
      <c r="FZ72" s="207"/>
      <c r="GA72" s="199"/>
      <c r="GI72" s="213"/>
      <c r="GN72" s="211"/>
      <c r="GU72" s="199"/>
      <c r="HC72" s="213"/>
      <c r="HH72" s="211"/>
      <c r="HO72" s="199"/>
      <c r="HW72" s="213"/>
      <c r="IB72" s="211"/>
      <c r="II72" s="199"/>
      <c r="IQ72" s="213"/>
      <c r="IV72" s="211"/>
    </row>
    <row r="73" spans="2:256" s="205" customFormat="1" ht="13.5" customHeight="1">
      <c r="B73" s="183"/>
      <c r="C73" s="199"/>
      <c r="E73" s="188"/>
      <c r="F73" s="206"/>
      <c r="G73" s="207"/>
      <c r="H73" s="183"/>
      <c r="I73" s="206"/>
      <c r="J73" s="207"/>
      <c r="K73" s="188"/>
      <c r="L73" s="207"/>
      <c r="M73" s="207"/>
      <c r="P73" s="211"/>
      <c r="Q73" s="188"/>
      <c r="R73" s="207"/>
      <c r="S73" s="207"/>
      <c r="U73" s="207"/>
      <c r="V73" s="207"/>
      <c r="W73" s="199"/>
      <c r="Y73" s="188"/>
      <c r="Z73" s="206"/>
      <c r="AA73" s="206"/>
      <c r="AB73" s="183"/>
      <c r="AC73" s="206"/>
      <c r="AD73" s="206"/>
      <c r="AE73" s="188"/>
      <c r="AF73" s="207"/>
      <c r="AG73" s="207"/>
      <c r="AJ73" s="211"/>
      <c r="AK73" s="188"/>
      <c r="AM73" s="207"/>
      <c r="AO73" s="207"/>
      <c r="AP73" s="207"/>
      <c r="AQ73" s="199"/>
      <c r="AS73" s="188"/>
      <c r="AT73" s="206"/>
      <c r="AU73" s="206"/>
      <c r="AV73" s="183"/>
      <c r="AW73" s="206"/>
      <c r="AX73" s="206"/>
      <c r="AY73" s="188"/>
      <c r="AZ73" s="207"/>
      <c r="BA73" s="207"/>
      <c r="BD73" s="211"/>
      <c r="BE73" s="188"/>
      <c r="BF73" s="207"/>
      <c r="BG73" s="207"/>
      <c r="BI73" s="207"/>
      <c r="BJ73" s="207"/>
      <c r="BK73" s="199"/>
      <c r="BM73" s="188"/>
      <c r="BN73" s="206"/>
      <c r="BO73" s="206"/>
      <c r="BP73" s="183"/>
      <c r="BQ73" s="206"/>
      <c r="BR73" s="206"/>
      <c r="BS73" s="188"/>
      <c r="BT73" s="207"/>
      <c r="BU73" s="207"/>
      <c r="BX73" s="211"/>
      <c r="BY73" s="188"/>
      <c r="BZ73" s="207"/>
      <c r="CA73" s="207"/>
      <c r="CC73" s="207"/>
      <c r="CD73" s="207"/>
      <c r="CE73" s="188"/>
      <c r="CG73" s="188"/>
      <c r="CH73" s="206"/>
      <c r="CI73" s="206"/>
      <c r="CJ73" s="183"/>
      <c r="CK73" s="206"/>
      <c r="CL73" s="206"/>
      <c r="CM73" s="188"/>
      <c r="CN73" s="207"/>
      <c r="CO73" s="207"/>
      <c r="CR73" s="211"/>
      <c r="CS73" s="188"/>
      <c r="CT73" s="207"/>
      <c r="CU73" s="207"/>
      <c r="CW73" s="207"/>
      <c r="CX73" s="207"/>
      <c r="CY73" s="199"/>
      <c r="DA73" s="188"/>
      <c r="DB73" s="206"/>
      <c r="DC73" s="206"/>
      <c r="DD73" s="183"/>
      <c r="DE73" s="206"/>
      <c r="DF73" s="206"/>
      <c r="DG73" s="188"/>
      <c r="DH73" s="207"/>
      <c r="DI73" s="207"/>
      <c r="DL73" s="211"/>
      <c r="DM73" s="188"/>
      <c r="DN73" s="207"/>
      <c r="DO73" s="207"/>
      <c r="DQ73" s="207"/>
      <c r="DR73" s="207"/>
      <c r="DS73" s="199"/>
      <c r="DU73" s="188"/>
      <c r="DV73" s="206"/>
      <c r="DW73" s="206"/>
      <c r="DX73" s="183"/>
      <c r="DY73" s="206"/>
      <c r="DZ73" s="206"/>
      <c r="EA73" s="188"/>
      <c r="EC73" s="212"/>
      <c r="EF73" s="211"/>
      <c r="EG73" s="188"/>
      <c r="EH73" s="207"/>
      <c r="EI73" s="207"/>
      <c r="EK73" s="207"/>
      <c r="EL73" s="207"/>
      <c r="EM73" s="199"/>
      <c r="EO73" s="188"/>
      <c r="EP73" s="206"/>
      <c r="EQ73" s="206"/>
      <c r="ER73" s="183"/>
      <c r="ES73" s="206"/>
      <c r="ET73" s="206"/>
      <c r="EU73" s="188"/>
      <c r="EV73" s="207"/>
      <c r="EW73" s="207"/>
      <c r="EZ73" s="211"/>
      <c r="FA73" s="188"/>
      <c r="FB73" s="207"/>
      <c r="FC73" s="207"/>
      <c r="FE73" s="207"/>
      <c r="FF73" s="207"/>
      <c r="FG73" s="199"/>
      <c r="FI73" s="188"/>
      <c r="FJ73" s="206"/>
      <c r="FK73" s="206"/>
      <c r="FL73" s="183"/>
      <c r="FM73" s="206"/>
      <c r="FN73" s="206"/>
      <c r="FO73" s="188"/>
      <c r="FP73" s="207"/>
      <c r="FQ73" s="207"/>
      <c r="FT73" s="211"/>
      <c r="FU73" s="188"/>
      <c r="FV73" s="207"/>
      <c r="FW73" s="207"/>
      <c r="FY73" s="207"/>
      <c r="FZ73" s="207"/>
      <c r="GA73" s="199"/>
      <c r="GI73" s="213"/>
      <c r="GN73" s="211"/>
      <c r="GU73" s="199"/>
      <c r="HC73" s="213"/>
      <c r="HH73" s="211"/>
      <c r="HO73" s="199"/>
      <c r="HW73" s="213"/>
      <c r="IB73" s="211"/>
      <c r="II73" s="199"/>
      <c r="IQ73" s="213"/>
      <c r="IV73" s="211"/>
    </row>
    <row r="74" spans="2:256" s="205" customFormat="1" ht="13.5" customHeight="1">
      <c r="B74" s="183"/>
      <c r="C74" s="199"/>
      <c r="E74" s="188"/>
      <c r="F74" s="206"/>
      <c r="G74" s="207"/>
      <c r="H74" s="183"/>
      <c r="I74" s="206"/>
      <c r="J74" s="207"/>
      <c r="K74" s="188"/>
      <c r="L74" s="207"/>
      <c r="M74" s="207"/>
      <c r="P74" s="211"/>
      <c r="Q74" s="188"/>
      <c r="R74" s="207"/>
      <c r="S74" s="207"/>
      <c r="U74" s="207"/>
      <c r="V74" s="207"/>
      <c r="W74" s="199"/>
      <c r="Y74" s="188"/>
      <c r="Z74" s="206"/>
      <c r="AA74" s="206"/>
      <c r="AB74" s="183"/>
      <c r="AC74" s="206"/>
      <c r="AD74" s="206"/>
      <c r="AE74" s="188"/>
      <c r="AF74" s="207"/>
      <c r="AG74" s="207"/>
      <c r="AJ74" s="211"/>
      <c r="AK74" s="188"/>
      <c r="AM74" s="207"/>
      <c r="AO74" s="207"/>
      <c r="AP74" s="207"/>
      <c r="AQ74" s="199"/>
      <c r="AS74" s="188"/>
      <c r="AT74" s="206"/>
      <c r="AU74" s="206"/>
      <c r="AV74" s="183"/>
      <c r="AW74" s="206"/>
      <c r="AX74" s="206"/>
      <c r="AY74" s="188"/>
      <c r="AZ74" s="207"/>
      <c r="BA74" s="207"/>
      <c r="BD74" s="211"/>
      <c r="BE74" s="188"/>
      <c r="BF74" s="207"/>
      <c r="BG74" s="207"/>
      <c r="BI74" s="207"/>
      <c r="BJ74" s="207"/>
      <c r="BK74" s="199"/>
      <c r="BM74" s="188"/>
      <c r="BN74" s="206"/>
      <c r="BO74" s="206"/>
      <c r="BP74" s="183"/>
      <c r="BQ74" s="206"/>
      <c r="BR74" s="206"/>
      <c r="BS74" s="188"/>
      <c r="BT74" s="207"/>
      <c r="BU74" s="207"/>
      <c r="BX74" s="211"/>
      <c r="BY74" s="188"/>
      <c r="BZ74" s="207"/>
      <c r="CA74" s="207"/>
      <c r="CC74" s="207"/>
      <c r="CD74" s="207"/>
      <c r="CE74" s="188"/>
      <c r="CG74" s="188"/>
      <c r="CH74" s="206"/>
      <c r="CI74" s="206"/>
      <c r="CJ74" s="183"/>
      <c r="CK74" s="206"/>
      <c r="CL74" s="206"/>
      <c r="CM74" s="188"/>
      <c r="CN74" s="207"/>
      <c r="CO74" s="207"/>
      <c r="CR74" s="211"/>
      <c r="CS74" s="188"/>
      <c r="CT74" s="207"/>
      <c r="CU74" s="207"/>
      <c r="CW74" s="207"/>
      <c r="CX74" s="207"/>
      <c r="CY74" s="199"/>
      <c r="DA74" s="188"/>
      <c r="DB74" s="206"/>
      <c r="DC74" s="206"/>
      <c r="DD74" s="183"/>
      <c r="DE74" s="206"/>
      <c r="DF74" s="206"/>
      <c r="DG74" s="188"/>
      <c r="DH74" s="207"/>
      <c r="DI74" s="207"/>
      <c r="DL74" s="211"/>
      <c r="DM74" s="188"/>
      <c r="DN74" s="207"/>
      <c r="DO74" s="207"/>
      <c r="DQ74" s="207"/>
      <c r="DR74" s="207"/>
      <c r="DS74" s="199"/>
      <c r="DU74" s="188"/>
      <c r="DV74" s="206"/>
      <c r="DW74" s="206"/>
      <c r="DX74" s="183"/>
      <c r="DY74" s="206"/>
      <c r="DZ74" s="206"/>
      <c r="EA74" s="188"/>
      <c r="EC74" s="212"/>
      <c r="EF74" s="211"/>
      <c r="EG74" s="188"/>
      <c r="EH74" s="207"/>
      <c r="EI74" s="207"/>
      <c r="EK74" s="207"/>
      <c r="EL74" s="207"/>
      <c r="EM74" s="199"/>
      <c r="EO74" s="188"/>
      <c r="EP74" s="206"/>
      <c r="EQ74" s="206"/>
      <c r="ER74" s="183"/>
      <c r="ES74" s="206"/>
      <c r="ET74" s="206"/>
      <c r="EU74" s="188"/>
      <c r="EV74" s="207"/>
      <c r="EW74" s="207"/>
      <c r="EZ74" s="211"/>
      <c r="FA74" s="188"/>
      <c r="FB74" s="207"/>
      <c r="FC74" s="207"/>
      <c r="FE74" s="207"/>
      <c r="FF74" s="207"/>
      <c r="FG74" s="199"/>
      <c r="FI74" s="188"/>
      <c r="FJ74" s="206"/>
      <c r="FK74" s="206"/>
      <c r="FL74" s="183"/>
      <c r="FM74" s="206"/>
      <c r="FN74" s="206"/>
      <c r="FO74" s="188"/>
      <c r="FP74" s="207"/>
      <c r="FQ74" s="207"/>
      <c r="FT74" s="211"/>
      <c r="FU74" s="188"/>
      <c r="FV74" s="207"/>
      <c r="FW74" s="207"/>
      <c r="FY74" s="207"/>
      <c r="FZ74" s="207"/>
      <c r="GA74" s="199"/>
      <c r="GI74" s="213"/>
      <c r="GN74" s="211"/>
      <c r="GU74" s="199"/>
      <c r="HC74" s="213"/>
      <c r="HH74" s="211"/>
      <c r="HO74" s="199"/>
      <c r="HW74" s="213"/>
      <c r="IB74" s="211"/>
      <c r="II74" s="199"/>
      <c r="IQ74" s="213"/>
      <c r="IV74" s="211"/>
    </row>
    <row r="75" spans="2:256" s="205" customFormat="1" ht="13.5" customHeight="1">
      <c r="B75" s="183"/>
      <c r="C75" s="199"/>
      <c r="E75" s="188"/>
      <c r="F75" s="206"/>
      <c r="G75" s="207"/>
      <c r="H75" s="183"/>
      <c r="I75" s="206"/>
      <c r="J75" s="207"/>
      <c r="K75" s="188"/>
      <c r="L75" s="207"/>
      <c r="M75" s="207"/>
      <c r="P75" s="211"/>
      <c r="Q75" s="188"/>
      <c r="R75" s="207"/>
      <c r="S75" s="207"/>
      <c r="U75" s="207"/>
      <c r="V75" s="207"/>
      <c r="W75" s="199"/>
      <c r="Y75" s="188"/>
      <c r="Z75" s="206"/>
      <c r="AA75" s="206"/>
      <c r="AB75" s="183"/>
      <c r="AC75" s="206"/>
      <c r="AD75" s="206"/>
      <c r="AE75" s="188"/>
      <c r="AF75" s="207"/>
      <c r="AG75" s="207"/>
      <c r="AJ75" s="211"/>
      <c r="AK75" s="188"/>
      <c r="AM75" s="207"/>
      <c r="AO75" s="207"/>
      <c r="AP75" s="207"/>
      <c r="AQ75" s="199"/>
      <c r="AS75" s="188"/>
      <c r="AT75" s="206"/>
      <c r="AU75" s="206"/>
      <c r="AV75" s="183"/>
      <c r="AW75" s="206"/>
      <c r="AX75" s="206"/>
      <c r="AY75" s="188"/>
      <c r="AZ75" s="207"/>
      <c r="BA75" s="207"/>
      <c r="BD75" s="211"/>
      <c r="BE75" s="188"/>
      <c r="BF75" s="207"/>
      <c r="BG75" s="207"/>
      <c r="BI75" s="207"/>
      <c r="BJ75" s="207"/>
      <c r="BK75" s="199"/>
      <c r="BM75" s="188"/>
      <c r="BN75" s="206"/>
      <c r="BO75" s="206"/>
      <c r="BP75" s="183"/>
      <c r="BQ75" s="206"/>
      <c r="BR75" s="206"/>
      <c r="BS75" s="188"/>
      <c r="BT75" s="207"/>
      <c r="BU75" s="207"/>
      <c r="BX75" s="211"/>
      <c r="BY75" s="188"/>
      <c r="BZ75" s="207"/>
      <c r="CA75" s="207"/>
      <c r="CC75" s="207"/>
      <c r="CD75" s="207"/>
      <c r="CE75" s="188"/>
      <c r="CG75" s="188"/>
      <c r="CH75" s="206"/>
      <c r="CI75" s="206"/>
      <c r="CJ75" s="183"/>
      <c r="CK75" s="206"/>
      <c r="CL75" s="206"/>
      <c r="CM75" s="188"/>
      <c r="CN75" s="207"/>
      <c r="CO75" s="207"/>
      <c r="CR75" s="211"/>
      <c r="CS75" s="188"/>
      <c r="CT75" s="207"/>
      <c r="CU75" s="207"/>
      <c r="CW75" s="207"/>
      <c r="CX75" s="207"/>
      <c r="CY75" s="199"/>
      <c r="DA75" s="188"/>
      <c r="DB75" s="206"/>
      <c r="DC75" s="206"/>
      <c r="DD75" s="183"/>
      <c r="DE75" s="206"/>
      <c r="DF75" s="206"/>
      <c r="DG75" s="188"/>
      <c r="DH75" s="207"/>
      <c r="DI75" s="207"/>
      <c r="DL75" s="211"/>
      <c r="DM75" s="188"/>
      <c r="DN75" s="207"/>
      <c r="DO75" s="207"/>
      <c r="DQ75" s="207"/>
      <c r="DR75" s="207"/>
      <c r="DS75" s="199"/>
      <c r="DU75" s="188"/>
      <c r="DV75" s="206"/>
      <c r="DW75" s="206"/>
      <c r="DX75" s="183"/>
      <c r="DY75" s="206"/>
      <c r="DZ75" s="206"/>
      <c r="EA75" s="188"/>
      <c r="EC75" s="212"/>
      <c r="EF75" s="211"/>
      <c r="EG75" s="188"/>
      <c r="EH75" s="207"/>
      <c r="EI75" s="207"/>
      <c r="EK75" s="207"/>
      <c r="EL75" s="207"/>
      <c r="EM75" s="199"/>
      <c r="EO75" s="188"/>
      <c r="EP75" s="206"/>
      <c r="EQ75" s="206"/>
      <c r="ER75" s="183"/>
      <c r="ES75" s="206"/>
      <c r="ET75" s="206"/>
      <c r="EU75" s="188"/>
      <c r="EV75" s="207"/>
      <c r="EW75" s="207"/>
      <c r="EZ75" s="211"/>
      <c r="FA75" s="188"/>
      <c r="FB75" s="207"/>
      <c r="FC75" s="207"/>
      <c r="FE75" s="207"/>
      <c r="FF75" s="207"/>
      <c r="FG75" s="199"/>
      <c r="FI75" s="188"/>
      <c r="FJ75" s="206"/>
      <c r="FK75" s="206"/>
      <c r="FL75" s="183"/>
      <c r="FM75" s="206"/>
      <c r="FN75" s="206"/>
      <c r="FO75" s="188"/>
      <c r="FP75" s="207"/>
      <c r="FQ75" s="207"/>
      <c r="FT75" s="211"/>
      <c r="FU75" s="188"/>
      <c r="FV75" s="207"/>
      <c r="FW75" s="207"/>
      <c r="FY75" s="207"/>
      <c r="FZ75" s="207"/>
      <c r="GA75" s="199"/>
      <c r="GI75" s="213"/>
      <c r="GN75" s="211"/>
      <c r="GU75" s="199"/>
      <c r="HC75" s="213"/>
      <c r="HH75" s="211"/>
      <c r="HO75" s="199"/>
      <c r="HW75" s="213"/>
      <c r="IB75" s="211"/>
      <c r="II75" s="199"/>
      <c r="IQ75" s="213"/>
      <c r="IV75" s="211"/>
    </row>
    <row r="76" spans="2:256" s="205" customFormat="1" ht="13.5" customHeight="1">
      <c r="B76" s="183"/>
      <c r="C76" s="199"/>
      <c r="E76" s="188"/>
      <c r="F76" s="206"/>
      <c r="G76" s="207"/>
      <c r="H76" s="183"/>
      <c r="I76" s="206"/>
      <c r="J76" s="207"/>
      <c r="K76" s="188"/>
      <c r="L76" s="207"/>
      <c r="M76" s="207"/>
      <c r="P76" s="211"/>
      <c r="Q76" s="188"/>
      <c r="R76" s="207"/>
      <c r="S76" s="207"/>
      <c r="U76" s="207"/>
      <c r="V76" s="207"/>
      <c r="W76" s="199"/>
      <c r="Y76" s="188"/>
      <c r="Z76" s="206"/>
      <c r="AA76" s="206"/>
      <c r="AB76" s="183"/>
      <c r="AC76" s="206"/>
      <c r="AD76" s="206"/>
      <c r="AE76" s="188"/>
      <c r="AF76" s="207"/>
      <c r="AG76" s="207"/>
      <c r="AJ76" s="211"/>
      <c r="AK76" s="188"/>
      <c r="AM76" s="207"/>
      <c r="AO76" s="207"/>
      <c r="AP76" s="207"/>
      <c r="AQ76" s="199"/>
      <c r="AS76" s="188"/>
      <c r="AT76" s="206"/>
      <c r="AU76" s="206"/>
      <c r="AV76" s="183"/>
      <c r="AW76" s="206"/>
      <c r="AX76" s="206"/>
      <c r="AY76" s="188"/>
      <c r="AZ76" s="207"/>
      <c r="BA76" s="207"/>
      <c r="BD76" s="211"/>
      <c r="BE76" s="188"/>
      <c r="BF76" s="207"/>
      <c r="BG76" s="207"/>
      <c r="BI76" s="207"/>
      <c r="BJ76" s="207"/>
      <c r="BK76" s="199"/>
      <c r="BM76" s="188"/>
      <c r="BN76" s="206"/>
      <c r="BO76" s="206"/>
      <c r="BP76" s="183"/>
      <c r="BQ76" s="206"/>
      <c r="BR76" s="206"/>
      <c r="BS76" s="188"/>
      <c r="BT76" s="207"/>
      <c r="BU76" s="207"/>
      <c r="BX76" s="211"/>
      <c r="BY76" s="188"/>
      <c r="BZ76" s="207"/>
      <c r="CA76" s="207"/>
      <c r="CC76" s="207"/>
      <c r="CD76" s="207"/>
      <c r="CE76" s="188"/>
      <c r="CG76" s="188"/>
      <c r="CH76" s="206"/>
      <c r="CI76" s="206"/>
      <c r="CJ76" s="183"/>
      <c r="CK76" s="206"/>
      <c r="CL76" s="206"/>
      <c r="CM76" s="188"/>
      <c r="CN76" s="207"/>
      <c r="CO76" s="207"/>
      <c r="CR76" s="211"/>
      <c r="CS76" s="188"/>
      <c r="CT76" s="207"/>
      <c r="CU76" s="207"/>
      <c r="CW76" s="207"/>
      <c r="CX76" s="207"/>
      <c r="CY76" s="199"/>
      <c r="DA76" s="188"/>
      <c r="DB76" s="206"/>
      <c r="DC76" s="206"/>
      <c r="DD76" s="183"/>
      <c r="DE76" s="206"/>
      <c r="DF76" s="206"/>
      <c r="DG76" s="188"/>
      <c r="DH76" s="207"/>
      <c r="DI76" s="207"/>
      <c r="DL76" s="211"/>
      <c r="DM76" s="188"/>
      <c r="DN76" s="207"/>
      <c r="DO76" s="207"/>
      <c r="DQ76" s="207"/>
      <c r="DR76" s="207"/>
      <c r="DS76" s="199"/>
      <c r="DU76" s="188"/>
      <c r="DV76" s="206"/>
      <c r="DW76" s="206"/>
      <c r="DX76" s="183"/>
      <c r="DY76" s="206"/>
      <c r="DZ76" s="206"/>
      <c r="EA76" s="188"/>
      <c r="EC76" s="212"/>
      <c r="EF76" s="211"/>
      <c r="EG76" s="188"/>
      <c r="EH76" s="207"/>
      <c r="EI76" s="207"/>
      <c r="EK76" s="207"/>
      <c r="EL76" s="207"/>
      <c r="EM76" s="199"/>
      <c r="EO76" s="188"/>
      <c r="EP76" s="206"/>
      <c r="EQ76" s="206"/>
      <c r="ER76" s="183"/>
      <c r="ES76" s="206"/>
      <c r="ET76" s="206"/>
      <c r="EU76" s="188"/>
      <c r="EV76" s="207"/>
      <c r="EW76" s="207"/>
      <c r="EZ76" s="211"/>
      <c r="FA76" s="188"/>
      <c r="FB76" s="207"/>
      <c r="FC76" s="207"/>
      <c r="FE76" s="207"/>
      <c r="FF76" s="207"/>
      <c r="FG76" s="199"/>
      <c r="FI76" s="188"/>
      <c r="FJ76" s="206"/>
      <c r="FK76" s="206"/>
      <c r="FL76" s="183"/>
      <c r="FM76" s="206"/>
      <c r="FN76" s="206"/>
      <c r="FO76" s="188"/>
      <c r="FP76" s="207"/>
      <c r="FQ76" s="207"/>
      <c r="FT76" s="211"/>
      <c r="FU76" s="188"/>
      <c r="FV76" s="207"/>
      <c r="FW76" s="207"/>
      <c r="FY76" s="207"/>
      <c r="FZ76" s="207"/>
      <c r="GA76" s="199"/>
      <c r="GI76" s="213"/>
      <c r="GN76" s="211"/>
      <c r="GU76" s="199"/>
      <c r="HC76" s="213"/>
      <c r="HH76" s="211"/>
      <c r="HO76" s="199"/>
      <c r="HW76" s="213"/>
      <c r="IB76" s="211"/>
      <c r="II76" s="199"/>
      <c r="IQ76" s="213"/>
      <c r="IV76" s="211"/>
    </row>
    <row r="77" spans="2:256" s="205" customFormat="1" ht="13.5" customHeight="1">
      <c r="B77" s="183"/>
      <c r="C77" s="199"/>
      <c r="E77" s="188"/>
      <c r="F77" s="206"/>
      <c r="G77" s="207"/>
      <c r="H77" s="183"/>
      <c r="I77" s="206"/>
      <c r="J77" s="207"/>
      <c r="K77" s="188"/>
      <c r="L77" s="207"/>
      <c r="M77" s="207"/>
      <c r="P77" s="211"/>
      <c r="Q77" s="188"/>
      <c r="R77" s="207"/>
      <c r="S77" s="207"/>
      <c r="U77" s="207"/>
      <c r="V77" s="207"/>
      <c r="W77" s="199"/>
      <c r="Y77" s="188"/>
      <c r="Z77" s="206"/>
      <c r="AA77" s="206"/>
      <c r="AB77" s="183"/>
      <c r="AC77" s="206"/>
      <c r="AD77" s="206"/>
      <c r="AE77" s="188"/>
      <c r="AF77" s="207"/>
      <c r="AG77" s="207"/>
      <c r="AJ77" s="211"/>
      <c r="AK77" s="188"/>
      <c r="AM77" s="207"/>
      <c r="AO77" s="207"/>
      <c r="AP77" s="207"/>
      <c r="AQ77" s="199"/>
      <c r="AS77" s="188"/>
      <c r="AT77" s="206"/>
      <c r="AU77" s="206"/>
      <c r="AV77" s="183"/>
      <c r="AW77" s="206"/>
      <c r="AX77" s="206"/>
      <c r="AY77" s="188"/>
      <c r="AZ77" s="207"/>
      <c r="BA77" s="207"/>
      <c r="BD77" s="211"/>
      <c r="BE77" s="188"/>
      <c r="BF77" s="207"/>
      <c r="BG77" s="207"/>
      <c r="BI77" s="207"/>
      <c r="BJ77" s="207"/>
      <c r="BK77" s="199"/>
      <c r="BM77" s="188"/>
      <c r="BN77" s="206"/>
      <c r="BO77" s="206"/>
      <c r="BP77" s="183"/>
      <c r="BQ77" s="206"/>
      <c r="BR77" s="206"/>
      <c r="BS77" s="188"/>
      <c r="BT77" s="207"/>
      <c r="BU77" s="207"/>
      <c r="BX77" s="211"/>
      <c r="BY77" s="188"/>
      <c r="BZ77" s="207"/>
      <c r="CA77" s="207"/>
      <c r="CC77" s="207"/>
      <c r="CD77" s="207"/>
      <c r="CE77" s="188"/>
      <c r="CG77" s="188"/>
      <c r="CH77" s="206"/>
      <c r="CI77" s="206"/>
      <c r="CJ77" s="183"/>
      <c r="CK77" s="206"/>
      <c r="CL77" s="206"/>
      <c r="CM77" s="188"/>
      <c r="CN77" s="207"/>
      <c r="CO77" s="207"/>
      <c r="CR77" s="211"/>
      <c r="CS77" s="188"/>
      <c r="CT77" s="207"/>
      <c r="CU77" s="207"/>
      <c r="CW77" s="207"/>
      <c r="CX77" s="207"/>
      <c r="CY77" s="199"/>
      <c r="DA77" s="188"/>
      <c r="DB77" s="206"/>
      <c r="DC77" s="206"/>
      <c r="DD77" s="183"/>
      <c r="DE77" s="206"/>
      <c r="DF77" s="206"/>
      <c r="DG77" s="188"/>
      <c r="DH77" s="207"/>
      <c r="DI77" s="207"/>
      <c r="DL77" s="211"/>
      <c r="DM77" s="188"/>
      <c r="DN77" s="207"/>
      <c r="DO77" s="207"/>
      <c r="DQ77" s="207"/>
      <c r="DR77" s="207"/>
      <c r="DS77" s="199"/>
      <c r="DU77" s="188"/>
      <c r="DV77" s="206"/>
      <c r="DW77" s="206"/>
      <c r="DX77" s="183"/>
      <c r="DY77" s="206"/>
      <c r="DZ77" s="206"/>
      <c r="EA77" s="188"/>
      <c r="EC77" s="212"/>
      <c r="EF77" s="211"/>
      <c r="EG77" s="188"/>
      <c r="EH77" s="207"/>
      <c r="EI77" s="207"/>
      <c r="EK77" s="207"/>
      <c r="EL77" s="207"/>
      <c r="EM77" s="199"/>
      <c r="EO77" s="188"/>
      <c r="EP77" s="206"/>
      <c r="EQ77" s="206"/>
      <c r="ER77" s="183"/>
      <c r="ES77" s="206"/>
      <c r="ET77" s="206"/>
      <c r="EU77" s="188"/>
      <c r="EV77" s="207"/>
      <c r="EW77" s="207"/>
      <c r="EZ77" s="211"/>
      <c r="FA77" s="188"/>
      <c r="FB77" s="207"/>
      <c r="FC77" s="207"/>
      <c r="FE77" s="207"/>
      <c r="FF77" s="207"/>
      <c r="FG77" s="199"/>
      <c r="FI77" s="188"/>
      <c r="FJ77" s="206"/>
      <c r="FK77" s="206"/>
      <c r="FL77" s="183"/>
      <c r="FM77" s="206"/>
      <c r="FN77" s="206"/>
      <c r="FO77" s="188"/>
      <c r="FP77" s="207"/>
      <c r="FQ77" s="207"/>
      <c r="FT77" s="211"/>
      <c r="FU77" s="188"/>
      <c r="FV77" s="207"/>
      <c r="FW77" s="207"/>
      <c r="FY77" s="207"/>
      <c r="FZ77" s="207"/>
      <c r="GA77" s="199"/>
      <c r="GI77" s="213"/>
      <c r="GN77" s="211"/>
      <c r="GU77" s="199"/>
      <c r="HC77" s="213"/>
      <c r="HH77" s="211"/>
      <c r="HO77" s="199"/>
      <c r="HW77" s="213"/>
      <c r="IB77" s="211"/>
      <c r="II77" s="199"/>
      <c r="IQ77" s="213"/>
      <c r="IV77" s="211"/>
    </row>
    <row r="78" spans="2:256" s="205" customFormat="1" ht="13.5" customHeight="1">
      <c r="B78" s="183"/>
      <c r="C78" s="199"/>
      <c r="E78" s="188"/>
      <c r="F78" s="206"/>
      <c r="G78" s="207"/>
      <c r="H78" s="183"/>
      <c r="I78" s="206"/>
      <c r="J78" s="207"/>
      <c r="K78" s="188"/>
      <c r="L78" s="207"/>
      <c r="M78" s="207"/>
      <c r="P78" s="211"/>
      <c r="Q78" s="188"/>
      <c r="R78" s="207"/>
      <c r="S78" s="207"/>
      <c r="U78" s="207"/>
      <c r="V78" s="207"/>
      <c r="W78" s="199"/>
      <c r="Y78" s="188"/>
      <c r="Z78" s="206"/>
      <c r="AA78" s="206"/>
      <c r="AB78" s="183"/>
      <c r="AC78" s="206"/>
      <c r="AD78" s="206"/>
      <c r="AE78" s="188"/>
      <c r="AF78" s="207"/>
      <c r="AG78" s="207"/>
      <c r="AJ78" s="211"/>
      <c r="AK78" s="188"/>
      <c r="AM78" s="207"/>
      <c r="AO78" s="207"/>
      <c r="AP78" s="207"/>
      <c r="AQ78" s="199"/>
      <c r="AS78" s="188"/>
      <c r="AT78" s="206"/>
      <c r="AU78" s="206"/>
      <c r="AV78" s="183"/>
      <c r="AW78" s="206"/>
      <c r="AX78" s="206"/>
      <c r="AY78" s="188"/>
      <c r="AZ78" s="207"/>
      <c r="BA78" s="207"/>
      <c r="BD78" s="211"/>
      <c r="BE78" s="188"/>
      <c r="BF78" s="207"/>
      <c r="BG78" s="207"/>
      <c r="BI78" s="207"/>
      <c r="BJ78" s="207"/>
      <c r="BK78" s="199"/>
      <c r="BM78" s="188"/>
      <c r="BN78" s="206"/>
      <c r="BO78" s="206"/>
      <c r="BP78" s="183"/>
      <c r="BQ78" s="206"/>
      <c r="BR78" s="206"/>
      <c r="BS78" s="188"/>
      <c r="BT78" s="207"/>
      <c r="BU78" s="207"/>
      <c r="BX78" s="211"/>
      <c r="BY78" s="188"/>
      <c r="BZ78" s="207"/>
      <c r="CA78" s="207"/>
      <c r="CC78" s="207"/>
      <c r="CD78" s="207"/>
      <c r="CE78" s="188"/>
      <c r="CG78" s="188"/>
      <c r="CH78" s="206"/>
      <c r="CI78" s="206"/>
      <c r="CJ78" s="183"/>
      <c r="CK78" s="206"/>
      <c r="CL78" s="206"/>
      <c r="CM78" s="188"/>
      <c r="CN78" s="207"/>
      <c r="CO78" s="207"/>
      <c r="CR78" s="211"/>
      <c r="CS78" s="188"/>
      <c r="CT78" s="207"/>
      <c r="CU78" s="207"/>
      <c r="CW78" s="207"/>
      <c r="CX78" s="207"/>
      <c r="CY78" s="199"/>
      <c r="DA78" s="188"/>
      <c r="DB78" s="206"/>
      <c r="DC78" s="206"/>
      <c r="DD78" s="183"/>
      <c r="DE78" s="206"/>
      <c r="DF78" s="206"/>
      <c r="DG78" s="188"/>
      <c r="DH78" s="207"/>
      <c r="DI78" s="207"/>
      <c r="DL78" s="211"/>
      <c r="DM78" s="188"/>
      <c r="DN78" s="207"/>
      <c r="DO78" s="207"/>
      <c r="DQ78" s="207"/>
      <c r="DR78" s="207"/>
      <c r="DS78" s="199"/>
      <c r="DU78" s="188"/>
      <c r="DV78" s="206"/>
      <c r="DW78" s="206"/>
      <c r="DX78" s="183"/>
      <c r="DY78" s="206"/>
      <c r="DZ78" s="206"/>
      <c r="EA78" s="188"/>
      <c r="EC78" s="212"/>
      <c r="EF78" s="211"/>
      <c r="EG78" s="188"/>
      <c r="EH78" s="207"/>
      <c r="EI78" s="207"/>
      <c r="EK78" s="207"/>
      <c r="EL78" s="207"/>
      <c r="EM78" s="199"/>
      <c r="EO78" s="188"/>
      <c r="EP78" s="206"/>
      <c r="EQ78" s="206"/>
      <c r="ER78" s="183"/>
      <c r="ES78" s="206"/>
      <c r="ET78" s="206"/>
      <c r="EU78" s="188"/>
      <c r="EV78" s="207"/>
      <c r="EW78" s="207"/>
      <c r="EZ78" s="211"/>
      <c r="FA78" s="188"/>
      <c r="FB78" s="207"/>
      <c r="FC78" s="207"/>
      <c r="FE78" s="207"/>
      <c r="FF78" s="207"/>
      <c r="FG78" s="199"/>
      <c r="FI78" s="188"/>
      <c r="FJ78" s="206"/>
      <c r="FK78" s="206"/>
      <c r="FL78" s="183"/>
      <c r="FM78" s="206"/>
      <c r="FN78" s="206"/>
      <c r="FO78" s="188"/>
      <c r="FP78" s="207"/>
      <c r="FQ78" s="207"/>
      <c r="FT78" s="211"/>
      <c r="FU78" s="188"/>
      <c r="FV78" s="207"/>
      <c r="FW78" s="207"/>
      <c r="FY78" s="207"/>
      <c r="FZ78" s="207"/>
      <c r="GA78" s="199"/>
      <c r="GI78" s="213"/>
      <c r="GN78" s="211"/>
      <c r="GU78" s="199"/>
      <c r="HC78" s="213"/>
      <c r="HH78" s="211"/>
      <c r="HO78" s="199"/>
      <c r="HW78" s="213"/>
      <c r="IB78" s="211"/>
      <c r="II78" s="199"/>
      <c r="IQ78" s="213"/>
      <c r="IV78" s="211"/>
    </row>
    <row r="79" spans="2:256" s="205" customFormat="1" ht="13.5" customHeight="1">
      <c r="B79" s="183"/>
      <c r="C79" s="199"/>
      <c r="E79" s="188"/>
      <c r="F79" s="206"/>
      <c r="G79" s="207"/>
      <c r="H79" s="183"/>
      <c r="I79" s="206"/>
      <c r="J79" s="207"/>
      <c r="K79" s="188"/>
      <c r="L79" s="207"/>
      <c r="M79" s="207"/>
      <c r="P79" s="211"/>
      <c r="Q79" s="188"/>
      <c r="R79" s="207"/>
      <c r="S79" s="207"/>
      <c r="U79" s="207"/>
      <c r="V79" s="207"/>
      <c r="W79" s="199"/>
      <c r="Y79" s="188"/>
      <c r="Z79" s="206"/>
      <c r="AA79" s="206"/>
      <c r="AB79" s="183"/>
      <c r="AC79" s="206"/>
      <c r="AD79" s="206"/>
      <c r="AE79" s="188"/>
      <c r="AF79" s="207"/>
      <c r="AG79" s="207"/>
      <c r="AJ79" s="211"/>
      <c r="AK79" s="188"/>
      <c r="AM79" s="207"/>
      <c r="AO79" s="207"/>
      <c r="AP79" s="207"/>
      <c r="AQ79" s="199"/>
      <c r="AS79" s="188"/>
      <c r="AT79" s="206"/>
      <c r="AU79" s="206"/>
      <c r="AV79" s="183"/>
      <c r="AW79" s="206"/>
      <c r="AX79" s="206"/>
      <c r="AY79" s="188"/>
      <c r="AZ79" s="207"/>
      <c r="BA79" s="207"/>
      <c r="BD79" s="211"/>
      <c r="BE79" s="188"/>
      <c r="BF79" s="207"/>
      <c r="BG79" s="207"/>
      <c r="BI79" s="207"/>
      <c r="BJ79" s="207"/>
      <c r="BK79" s="199"/>
      <c r="BM79" s="188"/>
      <c r="BN79" s="206"/>
      <c r="BO79" s="206"/>
      <c r="BP79" s="183"/>
      <c r="BQ79" s="206"/>
      <c r="BR79" s="206"/>
      <c r="BS79" s="188"/>
      <c r="BT79" s="207"/>
      <c r="BU79" s="207"/>
      <c r="BX79" s="211"/>
      <c r="BY79" s="188"/>
      <c r="BZ79" s="207"/>
      <c r="CA79" s="207"/>
      <c r="CC79" s="207"/>
      <c r="CD79" s="207"/>
      <c r="CE79" s="188"/>
      <c r="CG79" s="188"/>
      <c r="CH79" s="206"/>
      <c r="CI79" s="206"/>
      <c r="CJ79" s="183"/>
      <c r="CK79" s="206"/>
      <c r="CL79" s="206"/>
      <c r="CM79" s="188"/>
      <c r="CN79" s="207"/>
      <c r="CO79" s="207"/>
      <c r="CR79" s="211"/>
      <c r="CS79" s="188"/>
      <c r="CT79" s="207"/>
      <c r="CU79" s="207"/>
      <c r="CW79" s="207"/>
      <c r="CX79" s="207"/>
      <c r="CY79" s="199"/>
      <c r="DA79" s="188"/>
      <c r="DB79" s="206"/>
      <c r="DC79" s="206"/>
      <c r="DD79" s="183"/>
      <c r="DE79" s="206"/>
      <c r="DF79" s="206"/>
      <c r="DG79" s="188"/>
      <c r="DH79" s="207"/>
      <c r="DI79" s="207"/>
      <c r="DL79" s="211"/>
      <c r="DM79" s="188"/>
      <c r="DN79" s="207"/>
      <c r="DO79" s="207"/>
      <c r="DQ79" s="207"/>
      <c r="DR79" s="207"/>
      <c r="DS79" s="199"/>
      <c r="DU79" s="188"/>
      <c r="DV79" s="206"/>
      <c r="DW79" s="206"/>
      <c r="DX79" s="183"/>
      <c r="DY79" s="206"/>
      <c r="DZ79" s="206"/>
      <c r="EA79" s="188"/>
      <c r="EC79" s="212"/>
      <c r="EF79" s="211"/>
      <c r="EG79" s="188"/>
      <c r="EH79" s="207"/>
      <c r="EI79" s="207"/>
      <c r="EK79" s="207"/>
      <c r="EL79" s="207"/>
      <c r="EM79" s="199"/>
      <c r="EO79" s="188"/>
      <c r="EP79" s="206"/>
      <c r="EQ79" s="206"/>
      <c r="ER79" s="183"/>
      <c r="ES79" s="206"/>
      <c r="ET79" s="206"/>
      <c r="EU79" s="188"/>
      <c r="EV79" s="207"/>
      <c r="EW79" s="207"/>
      <c r="EZ79" s="211"/>
      <c r="FA79" s="188"/>
      <c r="FB79" s="207"/>
      <c r="FC79" s="207"/>
      <c r="FE79" s="207"/>
      <c r="FF79" s="207"/>
      <c r="FG79" s="199"/>
      <c r="FI79" s="188"/>
      <c r="FJ79" s="206"/>
      <c r="FK79" s="206"/>
      <c r="FL79" s="183"/>
      <c r="FM79" s="206"/>
      <c r="FN79" s="206"/>
      <c r="FO79" s="188"/>
      <c r="FP79" s="207"/>
      <c r="FQ79" s="207"/>
      <c r="FT79" s="211"/>
      <c r="FU79" s="188"/>
      <c r="FV79" s="207"/>
      <c r="FW79" s="207"/>
      <c r="FY79" s="207"/>
      <c r="FZ79" s="207"/>
      <c r="GA79" s="199"/>
      <c r="GI79" s="213"/>
      <c r="GN79" s="211"/>
      <c r="GU79" s="199"/>
      <c r="HC79" s="213"/>
      <c r="HH79" s="211"/>
      <c r="HO79" s="199"/>
      <c r="HW79" s="213"/>
      <c r="IB79" s="211"/>
      <c r="II79" s="199"/>
      <c r="IQ79" s="213"/>
      <c r="IV79" s="211"/>
    </row>
    <row r="80" spans="2:256" s="205" customFormat="1" ht="13.5" customHeight="1">
      <c r="B80" s="183"/>
      <c r="C80" s="199"/>
      <c r="E80" s="188"/>
      <c r="F80" s="206"/>
      <c r="G80" s="207"/>
      <c r="H80" s="183"/>
      <c r="I80" s="206"/>
      <c r="J80" s="207"/>
      <c r="K80" s="188"/>
      <c r="L80" s="207"/>
      <c r="M80" s="207"/>
      <c r="P80" s="211"/>
      <c r="Q80" s="188"/>
      <c r="R80" s="207"/>
      <c r="S80" s="207"/>
      <c r="U80" s="207"/>
      <c r="V80" s="207"/>
      <c r="W80" s="199"/>
      <c r="Y80" s="188"/>
      <c r="Z80" s="206"/>
      <c r="AA80" s="206"/>
      <c r="AB80" s="183"/>
      <c r="AC80" s="206"/>
      <c r="AD80" s="206"/>
      <c r="AE80" s="188"/>
      <c r="AF80" s="207"/>
      <c r="AG80" s="207"/>
      <c r="AJ80" s="211"/>
      <c r="AK80" s="188"/>
      <c r="AM80" s="207"/>
      <c r="AO80" s="207"/>
      <c r="AP80" s="207"/>
      <c r="AQ80" s="199"/>
      <c r="AS80" s="188"/>
      <c r="AT80" s="206"/>
      <c r="AU80" s="206"/>
      <c r="AV80" s="183"/>
      <c r="AW80" s="206"/>
      <c r="AX80" s="206"/>
      <c r="AY80" s="188"/>
      <c r="AZ80" s="207"/>
      <c r="BA80" s="207"/>
      <c r="BD80" s="211"/>
      <c r="BE80" s="188"/>
      <c r="BF80" s="207"/>
      <c r="BG80" s="207"/>
      <c r="BI80" s="207"/>
      <c r="BJ80" s="207"/>
      <c r="BK80" s="199"/>
      <c r="BM80" s="188"/>
      <c r="BN80" s="206"/>
      <c r="BO80" s="206"/>
      <c r="BP80" s="183"/>
      <c r="BQ80" s="206"/>
      <c r="BR80" s="206"/>
      <c r="BS80" s="188"/>
      <c r="BT80" s="207"/>
      <c r="BU80" s="207"/>
      <c r="BX80" s="211"/>
      <c r="BY80" s="188"/>
      <c r="BZ80" s="207"/>
      <c r="CA80" s="207"/>
      <c r="CC80" s="207"/>
      <c r="CD80" s="207"/>
      <c r="CE80" s="188"/>
      <c r="CG80" s="188"/>
      <c r="CH80" s="206"/>
      <c r="CI80" s="206"/>
      <c r="CJ80" s="183"/>
      <c r="CK80" s="206"/>
      <c r="CL80" s="206"/>
      <c r="CM80" s="188"/>
      <c r="CN80" s="207"/>
      <c r="CO80" s="207"/>
      <c r="CR80" s="211"/>
      <c r="CS80" s="188"/>
      <c r="CT80" s="207"/>
      <c r="CU80" s="207"/>
      <c r="CW80" s="207"/>
      <c r="CX80" s="207"/>
      <c r="CY80" s="199"/>
      <c r="DA80" s="188"/>
      <c r="DB80" s="206"/>
      <c r="DC80" s="206"/>
      <c r="DD80" s="183"/>
      <c r="DE80" s="206"/>
      <c r="DF80" s="206"/>
      <c r="DG80" s="188"/>
      <c r="DH80" s="207"/>
      <c r="DI80" s="207"/>
      <c r="DL80" s="211"/>
      <c r="DM80" s="188"/>
      <c r="DN80" s="207"/>
      <c r="DO80" s="207"/>
      <c r="DQ80" s="207"/>
      <c r="DR80" s="207"/>
      <c r="DS80" s="199"/>
      <c r="DU80" s="188"/>
      <c r="DV80" s="206"/>
      <c r="DW80" s="206"/>
      <c r="DX80" s="183"/>
      <c r="DY80" s="206"/>
      <c r="DZ80" s="206"/>
      <c r="EA80" s="188"/>
      <c r="EC80" s="212"/>
      <c r="EF80" s="211"/>
      <c r="EG80" s="188"/>
      <c r="EH80" s="207"/>
      <c r="EI80" s="207"/>
      <c r="EK80" s="207"/>
      <c r="EL80" s="207"/>
      <c r="EM80" s="199"/>
      <c r="EO80" s="188"/>
      <c r="EP80" s="206"/>
      <c r="EQ80" s="206"/>
      <c r="ER80" s="183"/>
      <c r="ES80" s="206"/>
      <c r="ET80" s="206"/>
      <c r="EU80" s="188"/>
      <c r="EV80" s="207"/>
      <c r="EW80" s="207"/>
      <c r="EZ80" s="211"/>
      <c r="FA80" s="188"/>
      <c r="FB80" s="207"/>
      <c r="FC80" s="207"/>
      <c r="FE80" s="207"/>
      <c r="FF80" s="207"/>
      <c r="FG80" s="199"/>
      <c r="FI80" s="188"/>
      <c r="FJ80" s="206"/>
      <c r="FK80" s="206"/>
      <c r="FL80" s="183"/>
      <c r="FM80" s="206"/>
      <c r="FN80" s="206"/>
      <c r="FO80" s="188"/>
      <c r="FP80" s="207"/>
      <c r="FQ80" s="207"/>
      <c r="FT80" s="211"/>
      <c r="FU80" s="188"/>
      <c r="FV80" s="207"/>
      <c r="FW80" s="207"/>
      <c r="FY80" s="207"/>
      <c r="FZ80" s="207"/>
      <c r="GA80" s="199"/>
      <c r="GI80" s="213"/>
      <c r="GN80" s="211"/>
      <c r="GU80" s="199"/>
      <c r="HC80" s="213"/>
      <c r="HH80" s="211"/>
      <c r="HO80" s="199"/>
      <c r="HW80" s="213"/>
      <c r="IB80" s="211"/>
      <c r="II80" s="199"/>
      <c r="IQ80" s="213"/>
      <c r="IV80" s="211"/>
    </row>
    <row r="81" spans="1:256" s="205" customFormat="1" ht="13.5" customHeight="1">
      <c r="B81" s="183"/>
      <c r="C81" s="199"/>
      <c r="E81" s="188"/>
      <c r="F81" s="206"/>
      <c r="G81" s="207"/>
      <c r="H81" s="183"/>
      <c r="I81" s="206"/>
      <c r="J81" s="207"/>
      <c r="K81" s="188"/>
      <c r="L81" s="207"/>
      <c r="M81" s="207"/>
      <c r="P81" s="211"/>
      <c r="Q81" s="188"/>
      <c r="R81" s="207"/>
      <c r="S81" s="207"/>
      <c r="U81" s="207"/>
      <c r="V81" s="207"/>
      <c r="W81" s="199"/>
      <c r="Y81" s="188"/>
      <c r="Z81" s="206"/>
      <c r="AA81" s="206"/>
      <c r="AB81" s="183"/>
      <c r="AC81" s="206"/>
      <c r="AD81" s="206"/>
      <c r="AE81" s="188"/>
      <c r="AF81" s="207"/>
      <c r="AG81" s="207"/>
      <c r="AJ81" s="211"/>
      <c r="AK81" s="188"/>
      <c r="AM81" s="207"/>
      <c r="AO81" s="207"/>
      <c r="AP81" s="207"/>
      <c r="AQ81" s="199"/>
      <c r="AS81" s="188"/>
      <c r="AT81" s="206"/>
      <c r="AU81" s="206"/>
      <c r="AV81" s="183"/>
      <c r="AW81" s="206"/>
      <c r="AX81" s="206"/>
      <c r="AY81" s="188"/>
      <c r="AZ81" s="207"/>
      <c r="BA81" s="207"/>
      <c r="BD81" s="211"/>
      <c r="BE81" s="188"/>
      <c r="BF81" s="207"/>
      <c r="BG81" s="207"/>
      <c r="BI81" s="207"/>
      <c r="BJ81" s="207"/>
      <c r="BK81" s="199"/>
      <c r="BM81" s="188"/>
      <c r="BN81" s="206"/>
      <c r="BO81" s="206"/>
      <c r="BP81" s="183"/>
      <c r="BQ81" s="206"/>
      <c r="BR81" s="206"/>
      <c r="BS81" s="188"/>
      <c r="BT81" s="207"/>
      <c r="BU81" s="207"/>
      <c r="BX81" s="211"/>
      <c r="BY81" s="188"/>
      <c r="BZ81" s="207"/>
      <c r="CA81" s="207"/>
      <c r="CC81" s="207"/>
      <c r="CD81" s="207"/>
      <c r="CE81" s="188"/>
      <c r="CG81" s="188"/>
      <c r="CH81" s="206"/>
      <c r="CI81" s="206"/>
      <c r="CJ81" s="183"/>
      <c r="CK81" s="206"/>
      <c r="CL81" s="206"/>
      <c r="CM81" s="188"/>
      <c r="CN81" s="207"/>
      <c r="CO81" s="207"/>
      <c r="CR81" s="211"/>
      <c r="CS81" s="188"/>
      <c r="CT81" s="207"/>
      <c r="CU81" s="207"/>
      <c r="CW81" s="207"/>
      <c r="CX81" s="207"/>
      <c r="CY81" s="199"/>
      <c r="DA81" s="188"/>
      <c r="DB81" s="206"/>
      <c r="DC81" s="206"/>
      <c r="DD81" s="183"/>
      <c r="DE81" s="206"/>
      <c r="DF81" s="206"/>
      <c r="DG81" s="188"/>
      <c r="DH81" s="207"/>
      <c r="DI81" s="207"/>
      <c r="DL81" s="211"/>
      <c r="DM81" s="188"/>
      <c r="DN81" s="207"/>
      <c r="DO81" s="207"/>
      <c r="DQ81" s="207"/>
      <c r="DR81" s="207"/>
      <c r="DS81" s="199"/>
      <c r="DU81" s="188"/>
      <c r="DV81" s="206"/>
      <c r="DW81" s="206"/>
      <c r="DX81" s="183"/>
      <c r="DY81" s="206"/>
      <c r="DZ81" s="206"/>
      <c r="EA81" s="188"/>
      <c r="EC81" s="212"/>
      <c r="EF81" s="211"/>
      <c r="EG81" s="188"/>
      <c r="EH81" s="207"/>
      <c r="EI81" s="207"/>
      <c r="EK81" s="207"/>
      <c r="EL81" s="207"/>
      <c r="EM81" s="199"/>
      <c r="EO81" s="188"/>
      <c r="EP81" s="206"/>
      <c r="EQ81" s="206"/>
      <c r="ER81" s="183"/>
      <c r="ES81" s="206"/>
      <c r="ET81" s="206"/>
      <c r="EU81" s="188"/>
      <c r="EV81" s="207"/>
      <c r="EW81" s="207"/>
      <c r="EZ81" s="211"/>
      <c r="FA81" s="188"/>
      <c r="FB81" s="207"/>
      <c r="FC81" s="207"/>
      <c r="FE81" s="207"/>
      <c r="FF81" s="207"/>
      <c r="FG81" s="199"/>
      <c r="FI81" s="188"/>
      <c r="FJ81" s="206"/>
      <c r="FK81" s="206"/>
      <c r="FL81" s="183"/>
      <c r="FM81" s="206"/>
      <c r="FN81" s="206"/>
      <c r="FO81" s="188"/>
      <c r="FP81" s="207"/>
      <c r="FQ81" s="207"/>
      <c r="FT81" s="211"/>
      <c r="FU81" s="188"/>
      <c r="FV81" s="207"/>
      <c r="FW81" s="207"/>
      <c r="FY81" s="207"/>
      <c r="FZ81" s="207"/>
      <c r="GA81" s="199"/>
      <c r="GI81" s="213"/>
      <c r="GN81" s="211"/>
      <c r="GU81" s="199"/>
      <c r="HC81" s="213"/>
      <c r="HH81" s="211"/>
      <c r="HO81" s="199"/>
      <c r="HW81" s="213"/>
      <c r="IB81" s="211"/>
      <c r="II81" s="199"/>
      <c r="IQ81" s="213"/>
      <c r="IV81" s="211"/>
    </row>
    <row r="82" spans="1:256" s="205" customFormat="1" ht="13.5" customHeight="1">
      <c r="B82" s="183"/>
      <c r="C82" s="199"/>
      <c r="E82" s="188"/>
      <c r="F82" s="206"/>
      <c r="G82" s="207"/>
      <c r="H82" s="183"/>
      <c r="I82" s="206"/>
      <c r="J82" s="207"/>
      <c r="K82" s="188"/>
      <c r="L82" s="207"/>
      <c r="M82" s="207"/>
      <c r="P82" s="211"/>
      <c r="Q82" s="188"/>
      <c r="R82" s="207"/>
      <c r="S82" s="207"/>
      <c r="U82" s="207"/>
      <c r="V82" s="207"/>
      <c r="W82" s="199"/>
      <c r="Y82" s="188"/>
      <c r="Z82" s="206"/>
      <c r="AA82" s="206"/>
      <c r="AB82" s="183"/>
      <c r="AC82" s="206"/>
      <c r="AD82" s="206"/>
      <c r="AE82" s="188"/>
      <c r="AF82" s="207"/>
      <c r="AG82" s="207"/>
      <c r="AJ82" s="211"/>
      <c r="AK82" s="188"/>
      <c r="AM82" s="207"/>
      <c r="AO82" s="207"/>
      <c r="AP82" s="207"/>
      <c r="AQ82" s="199"/>
      <c r="AS82" s="188"/>
      <c r="AT82" s="206"/>
      <c r="AU82" s="206"/>
      <c r="AV82" s="183"/>
      <c r="AW82" s="206"/>
      <c r="AX82" s="206"/>
      <c r="AY82" s="188"/>
      <c r="AZ82" s="207"/>
      <c r="BA82" s="207"/>
      <c r="BD82" s="211"/>
      <c r="BE82" s="188"/>
      <c r="BF82" s="207"/>
      <c r="BG82" s="207"/>
      <c r="BI82" s="207"/>
      <c r="BJ82" s="207"/>
      <c r="BK82" s="199"/>
      <c r="BM82" s="188"/>
      <c r="BN82" s="206"/>
      <c r="BO82" s="206"/>
      <c r="BP82" s="183"/>
      <c r="BQ82" s="206"/>
      <c r="BR82" s="206"/>
      <c r="BS82" s="188"/>
      <c r="BT82" s="207"/>
      <c r="BU82" s="207"/>
      <c r="BX82" s="211"/>
      <c r="BY82" s="188"/>
      <c r="BZ82" s="207"/>
      <c r="CA82" s="207"/>
      <c r="CC82" s="207"/>
      <c r="CD82" s="207"/>
      <c r="CE82" s="188"/>
      <c r="CG82" s="188"/>
      <c r="CH82" s="206"/>
      <c r="CI82" s="206"/>
      <c r="CJ82" s="183"/>
      <c r="CK82" s="206"/>
      <c r="CL82" s="206"/>
      <c r="CM82" s="188"/>
      <c r="CN82" s="207"/>
      <c r="CO82" s="207"/>
      <c r="CR82" s="211"/>
      <c r="CS82" s="188"/>
      <c r="CT82" s="207"/>
      <c r="CU82" s="207"/>
      <c r="CW82" s="207"/>
      <c r="CX82" s="207"/>
      <c r="CY82" s="199"/>
      <c r="DA82" s="188"/>
      <c r="DB82" s="206"/>
      <c r="DC82" s="206"/>
      <c r="DD82" s="183"/>
      <c r="DE82" s="206"/>
      <c r="DF82" s="206"/>
      <c r="DG82" s="188"/>
      <c r="DH82" s="207"/>
      <c r="DI82" s="207"/>
      <c r="DL82" s="211"/>
      <c r="DM82" s="188"/>
      <c r="DN82" s="207"/>
      <c r="DO82" s="207"/>
      <c r="DQ82" s="207"/>
      <c r="DR82" s="207"/>
      <c r="DS82" s="199"/>
      <c r="DU82" s="188"/>
      <c r="DV82" s="206"/>
      <c r="DW82" s="206"/>
      <c r="DX82" s="183"/>
      <c r="DY82" s="206"/>
      <c r="DZ82" s="206"/>
      <c r="EA82" s="188"/>
      <c r="EC82" s="212"/>
      <c r="EF82" s="211"/>
      <c r="EG82" s="188"/>
      <c r="EH82" s="207"/>
      <c r="EI82" s="207"/>
      <c r="EK82" s="207"/>
      <c r="EL82" s="207"/>
      <c r="EM82" s="199"/>
      <c r="EO82" s="188"/>
      <c r="EP82" s="206"/>
      <c r="EQ82" s="206"/>
      <c r="ER82" s="183"/>
      <c r="ES82" s="206"/>
      <c r="ET82" s="206"/>
      <c r="EU82" s="188"/>
      <c r="EV82" s="207"/>
      <c r="EW82" s="207"/>
      <c r="EZ82" s="211"/>
      <c r="FA82" s="188"/>
      <c r="FB82" s="207"/>
      <c r="FC82" s="207"/>
      <c r="FE82" s="207"/>
      <c r="FF82" s="207"/>
      <c r="FG82" s="199"/>
      <c r="FI82" s="188"/>
      <c r="FJ82" s="206"/>
      <c r="FK82" s="206"/>
      <c r="FL82" s="183"/>
      <c r="FM82" s="206"/>
      <c r="FN82" s="206"/>
      <c r="FO82" s="188"/>
      <c r="FP82" s="207"/>
      <c r="FQ82" s="207"/>
      <c r="FT82" s="211"/>
      <c r="FU82" s="188"/>
      <c r="FV82" s="207"/>
      <c r="FW82" s="207"/>
      <c r="FY82" s="207"/>
      <c r="FZ82" s="207"/>
      <c r="GA82" s="199"/>
      <c r="GI82" s="213"/>
      <c r="GN82" s="211"/>
      <c r="GU82" s="199"/>
      <c r="HC82" s="213"/>
      <c r="HH82" s="211"/>
      <c r="HO82" s="199"/>
      <c r="HW82" s="213"/>
      <c r="IB82" s="211"/>
      <c r="II82" s="199"/>
      <c r="IQ82" s="213"/>
      <c r="IV82" s="211"/>
    </row>
    <row r="83" spans="1:256" s="205" customFormat="1" ht="13.5" customHeight="1">
      <c r="B83" s="183"/>
      <c r="C83" s="199"/>
      <c r="E83" s="188"/>
      <c r="F83" s="206"/>
      <c r="G83" s="207"/>
      <c r="H83" s="183"/>
      <c r="I83" s="206"/>
      <c r="J83" s="207"/>
      <c r="K83" s="188"/>
      <c r="L83" s="207"/>
      <c r="M83" s="207"/>
      <c r="P83" s="211"/>
      <c r="Q83" s="188"/>
      <c r="R83" s="207"/>
      <c r="S83" s="207"/>
      <c r="U83" s="207"/>
      <c r="V83" s="207"/>
      <c r="W83" s="199"/>
      <c r="Y83" s="188"/>
      <c r="Z83" s="206"/>
      <c r="AA83" s="206"/>
      <c r="AB83" s="183"/>
      <c r="AC83" s="206"/>
      <c r="AD83" s="206"/>
      <c r="AE83" s="188"/>
      <c r="AF83" s="207"/>
      <c r="AG83" s="207"/>
      <c r="AJ83" s="211"/>
      <c r="AK83" s="188"/>
      <c r="AM83" s="207"/>
      <c r="AO83" s="207"/>
      <c r="AP83" s="207"/>
      <c r="AQ83" s="199"/>
      <c r="AS83" s="188"/>
      <c r="AT83" s="206"/>
      <c r="AU83" s="206"/>
      <c r="AV83" s="183"/>
      <c r="AW83" s="206"/>
      <c r="AX83" s="206"/>
      <c r="AY83" s="188"/>
      <c r="AZ83" s="207"/>
      <c r="BA83" s="207"/>
      <c r="BD83" s="211"/>
      <c r="BE83" s="188"/>
      <c r="BF83" s="207"/>
      <c r="BG83" s="207"/>
      <c r="BI83" s="207"/>
      <c r="BJ83" s="207"/>
      <c r="BK83" s="199"/>
      <c r="BM83" s="188"/>
      <c r="BN83" s="206"/>
      <c r="BO83" s="206"/>
      <c r="BP83" s="183"/>
      <c r="BQ83" s="206"/>
      <c r="BR83" s="206"/>
      <c r="BS83" s="188"/>
      <c r="BT83" s="207"/>
      <c r="BU83" s="207"/>
      <c r="BX83" s="211"/>
      <c r="BY83" s="188"/>
      <c r="BZ83" s="207"/>
      <c r="CA83" s="207"/>
      <c r="CC83" s="207"/>
      <c r="CD83" s="207"/>
      <c r="CE83" s="188"/>
      <c r="CG83" s="188"/>
      <c r="CH83" s="206"/>
      <c r="CI83" s="206"/>
      <c r="CJ83" s="183"/>
      <c r="CK83" s="206"/>
      <c r="CL83" s="206"/>
      <c r="CM83" s="188"/>
      <c r="CN83" s="207"/>
      <c r="CO83" s="207"/>
      <c r="CR83" s="211"/>
      <c r="CS83" s="188"/>
      <c r="CT83" s="207"/>
      <c r="CU83" s="207"/>
      <c r="CW83" s="207"/>
      <c r="CX83" s="207"/>
      <c r="CY83" s="199"/>
      <c r="DA83" s="188"/>
      <c r="DB83" s="206"/>
      <c r="DC83" s="206"/>
      <c r="DD83" s="183"/>
      <c r="DE83" s="206"/>
      <c r="DF83" s="206"/>
      <c r="DG83" s="188"/>
      <c r="DH83" s="207"/>
      <c r="DI83" s="207"/>
      <c r="DL83" s="211"/>
      <c r="DM83" s="188"/>
      <c r="DN83" s="207"/>
      <c r="DO83" s="207"/>
      <c r="DQ83" s="207"/>
      <c r="DR83" s="207"/>
      <c r="DS83" s="199"/>
      <c r="DU83" s="188"/>
      <c r="DV83" s="206"/>
      <c r="DW83" s="206"/>
      <c r="DX83" s="183"/>
      <c r="DY83" s="206"/>
      <c r="DZ83" s="206"/>
      <c r="EA83" s="188"/>
      <c r="EC83" s="212"/>
      <c r="EF83" s="211"/>
      <c r="EG83" s="188"/>
      <c r="EH83" s="207"/>
      <c r="EI83" s="207"/>
      <c r="EK83" s="207"/>
      <c r="EL83" s="207"/>
      <c r="EM83" s="199"/>
      <c r="EO83" s="188"/>
      <c r="EP83" s="206"/>
      <c r="EQ83" s="206"/>
      <c r="ER83" s="183"/>
      <c r="ES83" s="206"/>
      <c r="ET83" s="206"/>
      <c r="EU83" s="188"/>
      <c r="EV83" s="207"/>
      <c r="EW83" s="207"/>
      <c r="EZ83" s="211"/>
      <c r="FA83" s="188"/>
      <c r="FB83" s="207"/>
      <c r="FC83" s="207"/>
      <c r="FE83" s="207"/>
      <c r="FF83" s="207"/>
      <c r="FG83" s="199"/>
      <c r="FI83" s="188"/>
      <c r="FJ83" s="206"/>
      <c r="FK83" s="206"/>
      <c r="FL83" s="183"/>
      <c r="FM83" s="206"/>
      <c r="FN83" s="206"/>
      <c r="FO83" s="188"/>
      <c r="FP83" s="207"/>
      <c r="FQ83" s="207"/>
      <c r="FT83" s="211"/>
      <c r="FU83" s="188"/>
      <c r="FV83" s="207"/>
      <c r="FW83" s="207"/>
      <c r="FY83" s="207"/>
      <c r="FZ83" s="207"/>
      <c r="GA83" s="199"/>
      <c r="GI83" s="213"/>
      <c r="GN83" s="211"/>
      <c r="GU83" s="199"/>
      <c r="HC83" s="213"/>
      <c r="HH83" s="211"/>
      <c r="HO83" s="199"/>
      <c r="HW83" s="213"/>
      <c r="IB83" s="211"/>
      <c r="II83" s="199"/>
      <c r="IQ83" s="213"/>
      <c r="IV83" s="211"/>
    </row>
    <row r="84" spans="1:256" s="205" customFormat="1" ht="13.5" customHeight="1">
      <c r="B84" s="183"/>
      <c r="C84" s="199"/>
      <c r="E84" s="188"/>
      <c r="F84" s="206"/>
      <c r="G84" s="207"/>
      <c r="H84" s="183"/>
      <c r="I84" s="206"/>
      <c r="J84" s="207"/>
      <c r="K84" s="188"/>
      <c r="L84" s="207"/>
      <c r="M84" s="207"/>
      <c r="P84" s="211"/>
      <c r="Q84" s="188"/>
      <c r="R84" s="207"/>
      <c r="S84" s="207"/>
      <c r="U84" s="207"/>
      <c r="V84" s="207"/>
      <c r="W84" s="199"/>
      <c r="Y84" s="188"/>
      <c r="Z84" s="206"/>
      <c r="AA84" s="206"/>
      <c r="AB84" s="183"/>
      <c r="AC84" s="206"/>
      <c r="AD84" s="206"/>
      <c r="AE84" s="188"/>
      <c r="AF84" s="207"/>
      <c r="AG84" s="207"/>
      <c r="AJ84" s="211"/>
      <c r="AK84" s="188"/>
      <c r="AM84" s="207"/>
      <c r="AO84" s="207"/>
      <c r="AP84" s="207"/>
      <c r="AQ84" s="199"/>
      <c r="AS84" s="188"/>
      <c r="AT84" s="206"/>
      <c r="AU84" s="206"/>
      <c r="AV84" s="183"/>
      <c r="AW84" s="206"/>
      <c r="AX84" s="206"/>
      <c r="AY84" s="188"/>
      <c r="AZ84" s="207"/>
      <c r="BA84" s="207"/>
      <c r="BD84" s="211"/>
      <c r="BE84" s="188"/>
      <c r="BF84" s="207"/>
      <c r="BG84" s="207"/>
      <c r="BI84" s="207"/>
      <c r="BJ84" s="207"/>
      <c r="BK84" s="199"/>
      <c r="BM84" s="188"/>
      <c r="BN84" s="206"/>
      <c r="BO84" s="206"/>
      <c r="BP84" s="183"/>
      <c r="BQ84" s="206"/>
      <c r="BR84" s="206"/>
      <c r="BS84" s="188"/>
      <c r="BT84" s="207"/>
      <c r="BU84" s="207"/>
      <c r="BX84" s="211"/>
      <c r="BY84" s="188"/>
      <c r="BZ84" s="207"/>
      <c r="CA84" s="207"/>
      <c r="CC84" s="207"/>
      <c r="CD84" s="207"/>
      <c r="CE84" s="188"/>
      <c r="CG84" s="188"/>
      <c r="CH84" s="206"/>
      <c r="CI84" s="206"/>
      <c r="CJ84" s="183"/>
      <c r="CK84" s="206"/>
      <c r="CL84" s="206"/>
      <c r="CM84" s="188"/>
      <c r="CN84" s="207"/>
      <c r="CO84" s="207"/>
      <c r="CR84" s="211"/>
      <c r="CS84" s="188"/>
      <c r="CT84" s="207"/>
      <c r="CU84" s="207"/>
      <c r="CW84" s="207"/>
      <c r="CX84" s="207"/>
      <c r="CY84" s="199"/>
      <c r="DA84" s="188"/>
      <c r="DB84" s="206"/>
      <c r="DC84" s="206"/>
      <c r="DD84" s="183"/>
      <c r="DE84" s="206"/>
      <c r="DF84" s="206"/>
      <c r="DG84" s="188"/>
      <c r="DH84" s="207"/>
      <c r="DI84" s="207"/>
      <c r="DL84" s="211"/>
      <c r="DM84" s="188"/>
      <c r="DN84" s="207"/>
      <c r="DO84" s="207"/>
      <c r="DQ84" s="207"/>
      <c r="DR84" s="207"/>
      <c r="DS84" s="199"/>
      <c r="DU84" s="188"/>
      <c r="DV84" s="206"/>
      <c r="DW84" s="206"/>
      <c r="DX84" s="183"/>
      <c r="DY84" s="206"/>
      <c r="DZ84" s="206"/>
      <c r="EA84" s="188"/>
      <c r="EC84" s="212"/>
      <c r="EF84" s="211"/>
      <c r="EG84" s="188"/>
      <c r="EH84" s="207"/>
      <c r="EI84" s="207"/>
      <c r="EK84" s="207"/>
      <c r="EL84" s="207"/>
      <c r="EM84" s="199"/>
      <c r="EO84" s="188"/>
      <c r="EP84" s="206"/>
      <c r="EQ84" s="206"/>
      <c r="ER84" s="183"/>
      <c r="ES84" s="206"/>
      <c r="ET84" s="206"/>
      <c r="EU84" s="188"/>
      <c r="EV84" s="207"/>
      <c r="EW84" s="207"/>
      <c r="EZ84" s="211"/>
      <c r="FA84" s="188"/>
      <c r="FB84" s="207"/>
      <c r="FC84" s="207"/>
      <c r="FE84" s="207"/>
      <c r="FF84" s="207"/>
      <c r="FG84" s="199"/>
      <c r="FI84" s="188"/>
      <c r="FJ84" s="206"/>
      <c r="FK84" s="206"/>
      <c r="FL84" s="183"/>
      <c r="FM84" s="206"/>
      <c r="FN84" s="206"/>
      <c r="FO84" s="188"/>
      <c r="FP84" s="207"/>
      <c r="FQ84" s="207"/>
      <c r="FT84" s="211"/>
      <c r="FU84" s="188"/>
      <c r="FV84" s="207"/>
      <c r="FW84" s="207"/>
      <c r="FY84" s="207"/>
      <c r="FZ84" s="207"/>
      <c r="GA84" s="199"/>
      <c r="GI84" s="213"/>
      <c r="GN84" s="211"/>
      <c r="GU84" s="199"/>
      <c r="HC84" s="213"/>
      <c r="HH84" s="211"/>
      <c r="HO84" s="199"/>
      <c r="HW84" s="213"/>
      <c r="IB84" s="211"/>
      <c r="II84" s="199"/>
      <c r="IQ84" s="213"/>
      <c r="IV84" s="211"/>
    </row>
    <row r="85" spans="1:256" s="205" customFormat="1" ht="13.5" customHeight="1">
      <c r="B85" s="183"/>
      <c r="C85" s="199"/>
      <c r="E85" s="188"/>
      <c r="F85" s="206"/>
      <c r="G85" s="207"/>
      <c r="H85" s="183"/>
      <c r="I85" s="206"/>
      <c r="J85" s="207"/>
      <c r="K85" s="188"/>
      <c r="L85" s="207"/>
      <c r="M85" s="207"/>
      <c r="P85" s="211"/>
      <c r="Q85" s="188"/>
      <c r="R85" s="207"/>
      <c r="S85" s="207"/>
      <c r="U85" s="207"/>
      <c r="V85" s="207"/>
      <c r="W85" s="199"/>
      <c r="Y85" s="188"/>
      <c r="Z85" s="206"/>
      <c r="AA85" s="206"/>
      <c r="AB85" s="183"/>
      <c r="AC85" s="206"/>
      <c r="AD85" s="206"/>
      <c r="AE85" s="188"/>
      <c r="AF85" s="207"/>
      <c r="AG85" s="207"/>
      <c r="AJ85" s="211"/>
      <c r="AK85" s="188"/>
      <c r="AM85" s="207"/>
      <c r="AO85" s="207"/>
      <c r="AP85" s="207"/>
      <c r="AQ85" s="199"/>
      <c r="AS85" s="188"/>
      <c r="AT85" s="206"/>
      <c r="AU85" s="206"/>
      <c r="AV85" s="183"/>
      <c r="AW85" s="206"/>
      <c r="AX85" s="206"/>
      <c r="AY85" s="188"/>
      <c r="AZ85" s="207"/>
      <c r="BA85" s="207"/>
      <c r="BD85" s="211"/>
      <c r="BE85" s="188"/>
      <c r="BF85" s="207"/>
      <c r="BG85" s="207"/>
      <c r="BI85" s="207"/>
      <c r="BJ85" s="207"/>
      <c r="BK85" s="199"/>
      <c r="BM85" s="188"/>
      <c r="BN85" s="206"/>
      <c r="BO85" s="206"/>
      <c r="BP85" s="183"/>
      <c r="BQ85" s="206"/>
      <c r="BR85" s="206"/>
      <c r="BS85" s="188"/>
      <c r="BT85" s="207"/>
      <c r="BU85" s="207"/>
      <c r="BX85" s="211"/>
      <c r="BY85" s="188"/>
      <c r="BZ85" s="207"/>
      <c r="CA85" s="207"/>
      <c r="CC85" s="207"/>
      <c r="CD85" s="207"/>
      <c r="CE85" s="188"/>
      <c r="CG85" s="188"/>
      <c r="CH85" s="206"/>
      <c r="CI85" s="206"/>
      <c r="CJ85" s="183"/>
      <c r="CK85" s="206"/>
      <c r="CL85" s="206"/>
      <c r="CM85" s="188"/>
      <c r="CN85" s="207"/>
      <c r="CO85" s="207"/>
      <c r="CR85" s="211"/>
      <c r="CS85" s="188"/>
      <c r="CT85" s="207"/>
      <c r="CU85" s="207"/>
      <c r="CW85" s="207"/>
      <c r="CX85" s="207"/>
      <c r="CY85" s="199"/>
      <c r="DA85" s="188"/>
      <c r="DB85" s="206"/>
      <c r="DC85" s="206"/>
      <c r="DD85" s="183"/>
      <c r="DE85" s="206"/>
      <c r="DF85" s="206"/>
      <c r="DG85" s="188"/>
      <c r="DH85" s="207"/>
      <c r="DI85" s="207"/>
      <c r="DL85" s="211"/>
      <c r="DM85" s="188"/>
      <c r="DN85" s="207"/>
      <c r="DO85" s="207"/>
      <c r="DQ85" s="207"/>
      <c r="DR85" s="207"/>
      <c r="DS85" s="199"/>
      <c r="DU85" s="188"/>
      <c r="DV85" s="206"/>
      <c r="DW85" s="206"/>
      <c r="DX85" s="183"/>
      <c r="DY85" s="206"/>
      <c r="DZ85" s="206"/>
      <c r="EA85" s="188"/>
      <c r="EC85" s="212"/>
      <c r="EF85" s="211"/>
      <c r="EG85" s="188"/>
      <c r="EH85" s="207"/>
      <c r="EI85" s="207"/>
      <c r="EK85" s="207"/>
      <c r="EL85" s="207"/>
      <c r="EM85" s="199"/>
      <c r="EO85" s="188"/>
      <c r="EP85" s="206"/>
      <c r="EQ85" s="206"/>
      <c r="ER85" s="183"/>
      <c r="ES85" s="206"/>
      <c r="ET85" s="206"/>
      <c r="EU85" s="188"/>
      <c r="EV85" s="207"/>
      <c r="EW85" s="207"/>
      <c r="EZ85" s="211"/>
      <c r="FA85" s="188"/>
      <c r="FB85" s="207"/>
      <c r="FC85" s="207"/>
      <c r="FE85" s="207"/>
      <c r="FF85" s="207"/>
      <c r="FG85" s="199"/>
      <c r="FI85" s="188"/>
      <c r="FJ85" s="206"/>
      <c r="FK85" s="206"/>
      <c r="FL85" s="183"/>
      <c r="FM85" s="206"/>
      <c r="FN85" s="206"/>
      <c r="FO85" s="188"/>
      <c r="FP85" s="207"/>
      <c r="FQ85" s="207"/>
      <c r="FT85" s="211"/>
      <c r="FU85" s="188"/>
      <c r="FV85" s="207"/>
      <c r="FW85" s="207"/>
      <c r="FY85" s="207"/>
      <c r="FZ85" s="207"/>
      <c r="GA85" s="199"/>
      <c r="GI85" s="213"/>
      <c r="GN85" s="211"/>
      <c r="GU85" s="199"/>
      <c r="HC85" s="213"/>
      <c r="HH85" s="211"/>
      <c r="HO85" s="199"/>
      <c r="HW85" s="213"/>
      <c r="IB85" s="211"/>
      <c r="II85" s="199"/>
      <c r="IQ85" s="213"/>
      <c r="IV85" s="211"/>
    </row>
    <row r="86" spans="1:256" s="205" customFormat="1" ht="13.5" customHeight="1">
      <c r="B86" s="183"/>
      <c r="C86" s="199"/>
      <c r="E86" s="188"/>
      <c r="F86" s="206"/>
      <c r="G86" s="207"/>
      <c r="H86" s="183"/>
      <c r="I86" s="206"/>
      <c r="J86" s="207"/>
      <c r="K86" s="188"/>
      <c r="L86" s="207"/>
      <c r="M86" s="207"/>
      <c r="P86" s="211"/>
      <c r="Q86" s="188"/>
      <c r="R86" s="207"/>
      <c r="S86" s="207"/>
      <c r="U86" s="207"/>
      <c r="V86" s="207"/>
      <c r="W86" s="199"/>
      <c r="Y86" s="188"/>
      <c r="Z86" s="206"/>
      <c r="AA86" s="206"/>
      <c r="AB86" s="183"/>
      <c r="AC86" s="206"/>
      <c r="AD86" s="206"/>
      <c r="AE86" s="188"/>
      <c r="AF86" s="207"/>
      <c r="AG86" s="207"/>
      <c r="AJ86" s="211"/>
      <c r="AK86" s="188"/>
      <c r="AM86" s="207"/>
      <c r="AO86" s="207"/>
      <c r="AP86" s="207"/>
      <c r="AQ86" s="199"/>
      <c r="AS86" s="188"/>
      <c r="AT86" s="206"/>
      <c r="AU86" s="206"/>
      <c r="AV86" s="183"/>
      <c r="AW86" s="206"/>
      <c r="AX86" s="206"/>
      <c r="AY86" s="188"/>
      <c r="AZ86" s="207"/>
      <c r="BA86" s="207"/>
      <c r="BD86" s="211"/>
      <c r="BE86" s="188"/>
      <c r="BF86" s="207"/>
      <c r="BG86" s="207"/>
      <c r="BI86" s="207"/>
      <c r="BJ86" s="207"/>
      <c r="BK86" s="199"/>
      <c r="BM86" s="188"/>
      <c r="BN86" s="206"/>
      <c r="BO86" s="206"/>
      <c r="BP86" s="183"/>
      <c r="BQ86" s="206"/>
      <c r="BR86" s="206"/>
      <c r="BS86" s="188"/>
      <c r="BT86" s="207"/>
      <c r="BU86" s="207"/>
      <c r="BX86" s="211"/>
      <c r="BY86" s="188"/>
      <c r="BZ86" s="207"/>
      <c r="CA86" s="207"/>
      <c r="CC86" s="207"/>
      <c r="CD86" s="207"/>
      <c r="CE86" s="188"/>
      <c r="CG86" s="188"/>
      <c r="CH86" s="206"/>
      <c r="CI86" s="206"/>
      <c r="CJ86" s="183"/>
      <c r="CK86" s="206"/>
      <c r="CL86" s="206"/>
      <c r="CM86" s="188"/>
      <c r="CN86" s="207"/>
      <c r="CO86" s="207"/>
      <c r="CR86" s="211"/>
      <c r="CS86" s="188"/>
      <c r="CT86" s="207"/>
      <c r="CU86" s="207"/>
      <c r="CW86" s="207"/>
      <c r="CX86" s="207"/>
      <c r="CY86" s="199"/>
      <c r="DA86" s="188"/>
      <c r="DB86" s="206"/>
      <c r="DC86" s="206"/>
      <c r="DD86" s="183"/>
      <c r="DE86" s="206"/>
      <c r="DF86" s="206"/>
      <c r="DG86" s="188"/>
      <c r="DH86" s="207"/>
      <c r="DI86" s="207"/>
      <c r="DL86" s="211"/>
      <c r="DM86" s="188"/>
      <c r="DN86" s="207"/>
      <c r="DO86" s="207"/>
      <c r="DQ86" s="207"/>
      <c r="DR86" s="207"/>
      <c r="DS86" s="199"/>
      <c r="DU86" s="188"/>
      <c r="DV86" s="206"/>
      <c r="DW86" s="206"/>
      <c r="DX86" s="183"/>
      <c r="DY86" s="206"/>
      <c r="DZ86" s="206"/>
      <c r="EA86" s="188"/>
      <c r="EC86" s="212"/>
      <c r="EF86" s="211"/>
      <c r="EG86" s="188"/>
      <c r="EH86" s="207"/>
      <c r="EI86" s="207"/>
      <c r="EK86" s="207"/>
      <c r="EL86" s="207"/>
      <c r="EM86" s="199"/>
      <c r="EO86" s="188"/>
      <c r="EP86" s="206"/>
      <c r="EQ86" s="206"/>
      <c r="ER86" s="183"/>
      <c r="ES86" s="206"/>
      <c r="ET86" s="206"/>
      <c r="EU86" s="188"/>
      <c r="EV86" s="207"/>
      <c r="EW86" s="207"/>
      <c r="EZ86" s="211"/>
      <c r="FA86" s="188"/>
      <c r="FB86" s="207"/>
      <c r="FC86" s="207"/>
      <c r="FE86" s="207"/>
      <c r="FF86" s="207"/>
      <c r="FG86" s="199"/>
      <c r="FI86" s="188"/>
      <c r="FJ86" s="206"/>
      <c r="FK86" s="206"/>
      <c r="FL86" s="183"/>
      <c r="FM86" s="206"/>
      <c r="FN86" s="206"/>
      <c r="FO86" s="188"/>
      <c r="FP86" s="207"/>
      <c r="FQ86" s="207"/>
      <c r="FT86" s="211"/>
      <c r="FU86" s="188"/>
      <c r="FV86" s="207"/>
      <c r="FW86" s="207"/>
      <c r="FY86" s="207"/>
      <c r="FZ86" s="207"/>
      <c r="GA86" s="199"/>
      <c r="GI86" s="213"/>
      <c r="GN86" s="211"/>
      <c r="GU86" s="199"/>
      <c r="HC86" s="213"/>
      <c r="HH86" s="211"/>
      <c r="HO86" s="199"/>
      <c r="HW86" s="213"/>
      <c r="IB86" s="211"/>
      <c r="II86" s="199"/>
      <c r="IQ86" s="213"/>
      <c r="IV86" s="211"/>
    </row>
    <row r="87" spans="1:256" ht="13.5" customHeight="1">
      <c r="A87" s="205"/>
      <c r="C87" s="199"/>
      <c r="D87" s="205"/>
      <c r="E87" s="188"/>
      <c r="F87" s="206"/>
      <c r="G87" s="207"/>
      <c r="I87" s="206"/>
      <c r="J87" s="207"/>
      <c r="K87" s="188"/>
      <c r="L87" s="207"/>
      <c r="M87" s="207"/>
      <c r="N87" s="205"/>
      <c r="O87" s="205"/>
      <c r="P87" s="211"/>
      <c r="Q87" s="188"/>
      <c r="R87" s="207"/>
      <c r="S87" s="207"/>
      <c r="T87" s="205"/>
      <c r="U87" s="207"/>
      <c r="V87" s="207"/>
      <c r="W87" s="199"/>
      <c r="X87" s="205"/>
      <c r="Y87" s="188"/>
      <c r="Z87" s="206"/>
      <c r="AA87" s="206"/>
      <c r="AC87" s="206"/>
      <c r="AD87" s="206"/>
      <c r="AE87" s="188"/>
      <c r="AF87" s="207"/>
      <c r="AG87" s="207"/>
      <c r="AH87" s="205"/>
      <c r="AI87" s="205"/>
      <c r="AJ87" s="211"/>
      <c r="AK87" s="188"/>
      <c r="AL87" s="205"/>
      <c r="AM87" s="207"/>
      <c r="AN87" s="205"/>
      <c r="AO87" s="207"/>
      <c r="AP87" s="207"/>
      <c r="AQ87" s="199"/>
      <c r="AR87" s="205"/>
      <c r="AS87" s="188"/>
      <c r="AT87" s="206"/>
      <c r="AU87" s="206"/>
      <c r="AW87" s="206"/>
      <c r="AX87" s="206"/>
      <c r="AY87" s="188"/>
      <c r="AZ87" s="207"/>
      <c r="BA87" s="207"/>
      <c r="BB87" s="205"/>
      <c r="BC87" s="205"/>
      <c r="BD87" s="211"/>
      <c r="BE87" s="188"/>
      <c r="BF87" s="207"/>
      <c r="BG87" s="207"/>
      <c r="BH87" s="205"/>
      <c r="BI87" s="207"/>
      <c r="BJ87" s="207"/>
      <c r="BK87" s="199"/>
      <c r="BL87" s="205"/>
      <c r="BM87" s="188"/>
      <c r="BN87" s="206"/>
      <c r="BO87" s="206"/>
      <c r="BQ87" s="206"/>
      <c r="BR87" s="206"/>
      <c r="BS87" s="188"/>
      <c r="BT87" s="207"/>
      <c r="BU87" s="207"/>
      <c r="BV87" s="205"/>
      <c r="BW87" s="205"/>
      <c r="BX87" s="211"/>
      <c r="BY87" s="188"/>
      <c r="BZ87" s="207"/>
      <c r="CA87" s="207"/>
      <c r="CB87" s="205"/>
      <c r="CC87" s="207"/>
      <c r="CD87" s="207"/>
      <c r="CE87" s="188"/>
      <c r="CF87" s="205"/>
      <c r="CG87" s="188"/>
      <c r="CH87" s="206"/>
      <c r="CI87" s="206"/>
      <c r="CK87" s="206"/>
      <c r="CL87" s="206"/>
      <c r="CM87" s="188"/>
      <c r="CN87" s="207"/>
      <c r="CO87" s="207"/>
      <c r="CP87" s="205"/>
      <c r="CQ87" s="205"/>
      <c r="CR87" s="211"/>
      <c r="CS87" s="188"/>
      <c r="CT87" s="207"/>
      <c r="CU87" s="207"/>
      <c r="CV87" s="205"/>
      <c r="CW87" s="207"/>
      <c r="CX87" s="207"/>
      <c r="CY87" s="199"/>
      <c r="CZ87" s="205"/>
      <c r="DA87" s="188"/>
      <c r="DB87" s="206"/>
      <c r="DC87" s="206"/>
      <c r="DE87" s="206"/>
      <c r="DF87" s="206"/>
      <c r="DG87" s="188"/>
      <c r="DH87" s="207"/>
      <c r="DI87" s="207"/>
      <c r="DJ87" s="205"/>
      <c r="DK87" s="205"/>
      <c r="DL87" s="211"/>
      <c r="DM87" s="188"/>
      <c r="DN87" s="207"/>
      <c r="DO87" s="207"/>
      <c r="DP87" s="205"/>
      <c r="DQ87" s="207"/>
      <c r="DR87" s="207"/>
      <c r="DS87" s="199"/>
      <c r="DT87" s="205"/>
      <c r="DU87" s="188"/>
      <c r="DV87" s="206"/>
      <c r="DW87" s="206"/>
      <c r="DY87" s="206"/>
      <c r="DZ87" s="206"/>
      <c r="EA87" s="188"/>
      <c r="EB87" s="205"/>
      <c r="EC87" s="212"/>
      <c r="ED87" s="205"/>
      <c r="EE87" s="205"/>
      <c r="EF87" s="211"/>
      <c r="EG87" s="188"/>
      <c r="EH87" s="207"/>
      <c r="EI87" s="207"/>
      <c r="EJ87" s="205"/>
      <c r="EK87" s="207"/>
      <c r="EL87" s="207"/>
      <c r="EM87" s="199"/>
      <c r="EN87" s="205"/>
      <c r="EO87" s="188"/>
      <c r="EP87" s="206"/>
      <c r="EQ87" s="206"/>
      <c r="ES87" s="206"/>
      <c r="ET87" s="206"/>
      <c r="EU87" s="188"/>
      <c r="EV87" s="207"/>
      <c r="EW87" s="207"/>
      <c r="EX87" s="205"/>
      <c r="EY87" s="205"/>
      <c r="EZ87" s="211"/>
      <c r="FA87" s="188"/>
      <c r="FB87" s="207"/>
      <c r="FC87" s="207"/>
      <c r="FD87" s="205"/>
      <c r="FE87" s="207"/>
      <c r="FF87" s="207"/>
      <c r="FG87" s="199"/>
      <c r="FH87" s="205"/>
      <c r="FI87" s="188"/>
      <c r="FJ87" s="206"/>
      <c r="FK87" s="206"/>
      <c r="FM87" s="206"/>
      <c r="FN87" s="206"/>
      <c r="FO87" s="188"/>
      <c r="FP87" s="207"/>
      <c r="FQ87" s="207"/>
      <c r="FR87" s="205"/>
      <c r="FS87" s="205"/>
      <c r="FT87" s="211"/>
      <c r="FU87" s="188"/>
      <c r="FV87" s="207"/>
      <c r="FW87" s="207"/>
      <c r="FX87" s="205"/>
      <c r="FY87" s="207"/>
      <c r="FZ87" s="207"/>
      <c r="GA87" s="184"/>
      <c r="GI87" s="185"/>
      <c r="GN87" s="186"/>
      <c r="GU87" s="184"/>
      <c r="HC87" s="185"/>
      <c r="HH87" s="186"/>
      <c r="HO87" s="184"/>
      <c r="HW87" s="185"/>
      <c r="IB87" s="186"/>
      <c r="II87" s="184"/>
      <c r="IQ87" s="185"/>
      <c r="IV87" s="186"/>
    </row>
    <row r="88" spans="1:256" ht="13.5" customHeight="1">
      <c r="A88" s="205"/>
      <c r="C88" s="199"/>
      <c r="D88" s="205"/>
      <c r="E88" s="188"/>
      <c r="F88" s="206"/>
      <c r="G88" s="207"/>
      <c r="I88" s="206"/>
      <c r="J88" s="207"/>
      <c r="K88" s="188"/>
      <c r="L88" s="207"/>
      <c r="M88" s="207"/>
      <c r="N88" s="205"/>
      <c r="O88" s="205"/>
      <c r="P88" s="211"/>
      <c r="Q88" s="188"/>
      <c r="R88" s="207"/>
      <c r="S88" s="207"/>
      <c r="T88" s="205"/>
      <c r="U88" s="207"/>
      <c r="V88" s="207"/>
      <c r="W88" s="199"/>
      <c r="X88" s="205"/>
      <c r="Y88" s="188"/>
      <c r="Z88" s="206"/>
      <c r="AA88" s="206"/>
      <c r="AC88" s="206"/>
      <c r="AD88" s="206"/>
      <c r="AE88" s="188"/>
      <c r="AF88" s="207"/>
      <c r="AG88" s="207"/>
      <c r="AH88" s="205"/>
      <c r="AI88" s="205"/>
      <c r="AJ88" s="211"/>
      <c r="AK88" s="188"/>
      <c r="AL88" s="205"/>
      <c r="AM88" s="207"/>
      <c r="AN88" s="205"/>
      <c r="AO88" s="207"/>
      <c r="AP88" s="207"/>
      <c r="AQ88" s="199"/>
      <c r="AR88" s="205"/>
      <c r="AS88" s="188"/>
      <c r="AT88" s="206"/>
      <c r="AU88" s="206"/>
      <c r="AW88" s="206"/>
      <c r="AX88" s="206"/>
      <c r="AY88" s="188"/>
      <c r="AZ88" s="207"/>
      <c r="BA88" s="207"/>
      <c r="BB88" s="205"/>
      <c r="BC88" s="205"/>
      <c r="BD88" s="211"/>
      <c r="BE88" s="188"/>
      <c r="BF88" s="207"/>
      <c r="BG88" s="207"/>
      <c r="BH88" s="205"/>
      <c r="BI88" s="207"/>
      <c r="BJ88" s="207"/>
      <c r="BK88" s="199"/>
      <c r="BL88" s="205"/>
      <c r="BM88" s="188"/>
      <c r="BN88" s="206"/>
      <c r="BO88" s="206"/>
      <c r="BQ88" s="206"/>
      <c r="BR88" s="206"/>
      <c r="BS88" s="188"/>
      <c r="BT88" s="207"/>
      <c r="BU88" s="207"/>
      <c r="BV88" s="205"/>
      <c r="BW88" s="205"/>
      <c r="BX88" s="211"/>
      <c r="BY88" s="188"/>
      <c r="BZ88" s="207"/>
      <c r="CA88" s="207"/>
      <c r="CB88" s="205"/>
      <c r="CC88" s="207"/>
      <c r="CD88" s="207"/>
      <c r="CE88" s="188"/>
      <c r="CF88" s="205"/>
      <c r="CG88" s="188"/>
      <c r="CH88" s="206"/>
      <c r="CI88" s="206"/>
      <c r="CK88" s="206"/>
      <c r="CL88" s="206"/>
      <c r="CM88" s="188"/>
      <c r="CN88" s="207"/>
      <c r="CO88" s="207"/>
      <c r="CP88" s="205"/>
      <c r="CQ88" s="205"/>
      <c r="CR88" s="211"/>
      <c r="CS88" s="188"/>
      <c r="CT88" s="207"/>
      <c r="CU88" s="207"/>
      <c r="CV88" s="205"/>
      <c r="CW88" s="207"/>
      <c r="CX88" s="207"/>
      <c r="CY88" s="199"/>
      <c r="CZ88" s="205"/>
      <c r="DA88" s="188"/>
      <c r="DB88" s="206"/>
      <c r="DC88" s="206"/>
      <c r="DE88" s="206"/>
      <c r="DF88" s="206"/>
      <c r="DG88" s="188"/>
      <c r="DH88" s="207"/>
      <c r="DI88" s="207"/>
      <c r="DJ88" s="205"/>
      <c r="DK88" s="205"/>
      <c r="DL88" s="211"/>
      <c r="DM88" s="188"/>
      <c r="DN88" s="207"/>
      <c r="DO88" s="207"/>
      <c r="DP88" s="205"/>
      <c r="DQ88" s="207"/>
      <c r="DR88" s="207"/>
      <c r="DS88" s="199"/>
      <c r="DT88" s="205"/>
      <c r="DU88" s="188"/>
      <c r="DV88" s="206"/>
      <c r="DW88" s="206"/>
      <c r="DY88" s="206"/>
      <c r="DZ88" s="206"/>
      <c r="EA88" s="188"/>
      <c r="EB88" s="205"/>
      <c r="EC88" s="212"/>
      <c r="ED88" s="205"/>
      <c r="EE88" s="205"/>
      <c r="EF88" s="211"/>
      <c r="EG88" s="188"/>
      <c r="EH88" s="207"/>
      <c r="EI88" s="207"/>
      <c r="EJ88" s="205"/>
      <c r="EK88" s="207"/>
      <c r="EL88" s="207"/>
      <c r="EM88" s="199"/>
      <c r="EN88" s="205"/>
      <c r="EO88" s="188"/>
      <c r="EP88" s="206"/>
      <c r="EQ88" s="206"/>
      <c r="ES88" s="206"/>
      <c r="ET88" s="206"/>
      <c r="EU88" s="188"/>
      <c r="EV88" s="207"/>
      <c r="EW88" s="207"/>
      <c r="EX88" s="205"/>
      <c r="EY88" s="205"/>
      <c r="EZ88" s="211"/>
      <c r="FA88" s="188"/>
      <c r="FB88" s="207"/>
      <c r="FC88" s="207"/>
      <c r="FD88" s="205"/>
      <c r="FE88" s="207"/>
      <c r="FF88" s="207"/>
      <c r="FG88" s="199"/>
      <c r="FH88" s="205"/>
      <c r="FI88" s="188"/>
      <c r="FJ88" s="206"/>
      <c r="FK88" s="206"/>
      <c r="FM88" s="206"/>
      <c r="FN88" s="206"/>
      <c r="FO88" s="188"/>
      <c r="FP88" s="207"/>
      <c r="FQ88" s="207"/>
      <c r="FR88" s="205"/>
      <c r="FS88" s="205"/>
      <c r="FT88" s="211"/>
      <c r="FU88" s="188"/>
      <c r="FV88" s="207"/>
      <c r="FW88" s="207"/>
      <c r="FX88" s="205"/>
      <c r="FY88" s="207"/>
      <c r="FZ88" s="207"/>
      <c r="GA88" s="184"/>
      <c r="GI88" s="185"/>
      <c r="GN88" s="186"/>
      <c r="GU88" s="184"/>
      <c r="HC88" s="185"/>
      <c r="HH88" s="186"/>
      <c r="HO88" s="184"/>
      <c r="HW88" s="185"/>
      <c r="IB88" s="186"/>
      <c r="II88" s="184"/>
      <c r="IQ88" s="185"/>
      <c r="IV88" s="186"/>
    </row>
    <row r="89" spans="1:256" ht="13.5" customHeight="1">
      <c r="A89" s="205"/>
      <c r="C89" s="199"/>
      <c r="D89" s="205"/>
      <c r="E89" s="188"/>
      <c r="F89" s="206"/>
      <c r="G89" s="207"/>
      <c r="I89" s="206"/>
      <c r="J89" s="207"/>
      <c r="K89" s="188"/>
      <c r="L89" s="207"/>
      <c r="M89" s="207"/>
      <c r="N89" s="205"/>
      <c r="O89" s="205"/>
      <c r="P89" s="211"/>
      <c r="Q89" s="188"/>
      <c r="R89" s="207"/>
      <c r="S89" s="207"/>
      <c r="T89" s="205"/>
      <c r="U89" s="207"/>
      <c r="V89" s="207"/>
      <c r="W89" s="199"/>
      <c r="X89" s="205"/>
      <c r="Y89" s="188"/>
      <c r="Z89" s="206"/>
      <c r="AA89" s="206"/>
      <c r="AC89" s="206"/>
      <c r="AD89" s="206"/>
      <c r="AE89" s="188"/>
      <c r="AF89" s="207"/>
      <c r="AG89" s="207"/>
      <c r="AH89" s="205"/>
      <c r="AI89" s="205"/>
      <c r="AJ89" s="211"/>
      <c r="AK89" s="188"/>
      <c r="AL89" s="205"/>
      <c r="AM89" s="207"/>
      <c r="AN89" s="205"/>
      <c r="AO89" s="207"/>
      <c r="AP89" s="207"/>
      <c r="AQ89" s="199"/>
      <c r="AR89" s="205"/>
      <c r="AS89" s="188"/>
      <c r="AT89" s="206"/>
      <c r="AU89" s="206"/>
      <c r="AW89" s="206"/>
      <c r="AX89" s="206"/>
      <c r="AY89" s="188"/>
      <c r="AZ89" s="207"/>
      <c r="BA89" s="207"/>
      <c r="BB89" s="205"/>
      <c r="BC89" s="205"/>
      <c r="BD89" s="211"/>
      <c r="BE89" s="188"/>
      <c r="BF89" s="207"/>
      <c r="BG89" s="207"/>
      <c r="BH89" s="205"/>
      <c r="BI89" s="207"/>
      <c r="BJ89" s="207"/>
      <c r="BK89" s="199"/>
      <c r="BL89" s="205"/>
      <c r="BM89" s="188"/>
      <c r="BN89" s="206"/>
      <c r="BO89" s="206"/>
      <c r="BQ89" s="206"/>
      <c r="BR89" s="206"/>
      <c r="BS89" s="188"/>
      <c r="BT89" s="207"/>
      <c r="BU89" s="207"/>
      <c r="BV89" s="205"/>
      <c r="BW89" s="205"/>
      <c r="BX89" s="211"/>
      <c r="BY89" s="188"/>
      <c r="BZ89" s="207"/>
      <c r="CA89" s="207"/>
      <c r="CB89" s="205"/>
      <c r="CC89" s="207"/>
      <c r="CD89" s="207"/>
      <c r="CE89" s="188"/>
      <c r="CF89" s="205"/>
      <c r="CG89" s="188"/>
      <c r="CH89" s="206"/>
      <c r="CI89" s="206"/>
      <c r="CK89" s="206"/>
      <c r="CL89" s="206"/>
      <c r="CM89" s="188"/>
      <c r="CN89" s="207"/>
      <c r="CO89" s="207"/>
      <c r="CP89" s="205"/>
      <c r="CQ89" s="205"/>
      <c r="CR89" s="211"/>
      <c r="CS89" s="188"/>
      <c r="CT89" s="207"/>
      <c r="CU89" s="207"/>
      <c r="CV89" s="205"/>
      <c r="CW89" s="207"/>
      <c r="CX89" s="207"/>
      <c r="CY89" s="199"/>
      <c r="CZ89" s="205"/>
      <c r="DA89" s="188"/>
      <c r="DB89" s="206"/>
      <c r="DC89" s="206"/>
      <c r="DE89" s="206"/>
      <c r="DF89" s="206"/>
      <c r="DG89" s="188"/>
      <c r="DH89" s="207"/>
      <c r="DI89" s="207"/>
      <c r="DJ89" s="205"/>
      <c r="DK89" s="205"/>
      <c r="DL89" s="211"/>
      <c r="DM89" s="188"/>
      <c r="DN89" s="207"/>
      <c r="DO89" s="207"/>
      <c r="DP89" s="205"/>
      <c r="DQ89" s="207"/>
      <c r="DR89" s="207"/>
      <c r="DS89" s="199"/>
      <c r="DT89" s="205"/>
      <c r="DU89" s="188"/>
      <c r="DV89" s="206"/>
      <c r="DW89" s="206"/>
      <c r="DY89" s="206"/>
      <c r="DZ89" s="206"/>
      <c r="EA89" s="188"/>
      <c r="EB89" s="205"/>
      <c r="EC89" s="212"/>
      <c r="ED89" s="205"/>
      <c r="EE89" s="205"/>
      <c r="EF89" s="211"/>
      <c r="EG89" s="188"/>
      <c r="EH89" s="207"/>
      <c r="EI89" s="207"/>
      <c r="EJ89" s="205"/>
      <c r="EK89" s="207"/>
      <c r="EL89" s="207"/>
      <c r="EM89" s="199"/>
      <c r="EN89" s="205"/>
      <c r="EO89" s="188"/>
      <c r="EP89" s="206"/>
      <c r="EQ89" s="206"/>
      <c r="ES89" s="206"/>
      <c r="ET89" s="206"/>
      <c r="EU89" s="188"/>
      <c r="EV89" s="207"/>
      <c r="EW89" s="207"/>
      <c r="EX89" s="205"/>
      <c r="EY89" s="205"/>
      <c r="EZ89" s="211"/>
      <c r="FA89" s="188"/>
      <c r="FB89" s="207"/>
      <c r="FC89" s="207"/>
      <c r="FD89" s="205"/>
      <c r="FE89" s="207"/>
      <c r="FF89" s="207"/>
      <c r="FG89" s="199"/>
      <c r="FH89" s="205"/>
      <c r="FI89" s="188"/>
      <c r="FJ89" s="206"/>
      <c r="FK89" s="206"/>
      <c r="FM89" s="206"/>
      <c r="FN89" s="206"/>
      <c r="FO89" s="188"/>
      <c r="FP89" s="207"/>
      <c r="FQ89" s="207"/>
      <c r="FR89" s="205"/>
      <c r="FS89" s="205"/>
      <c r="FT89" s="211"/>
      <c r="FU89" s="188"/>
      <c r="FV89" s="207"/>
      <c r="FW89" s="207"/>
      <c r="FX89" s="205"/>
      <c r="FY89" s="207"/>
      <c r="FZ89" s="207"/>
      <c r="GA89" s="184"/>
      <c r="GI89" s="185"/>
      <c r="GN89" s="186"/>
      <c r="GU89" s="184"/>
      <c r="HC89" s="185"/>
      <c r="HH89" s="186"/>
      <c r="HO89" s="184"/>
      <c r="HW89" s="185"/>
      <c r="IB89" s="186"/>
      <c r="II89" s="184"/>
      <c r="IQ89" s="185"/>
      <c r="IV89" s="186"/>
    </row>
    <row r="90" spans="1:256" ht="13.5" customHeight="1">
      <c r="A90" s="205"/>
      <c r="C90" s="199"/>
      <c r="D90" s="205"/>
      <c r="E90" s="188"/>
      <c r="F90" s="206"/>
      <c r="G90" s="207"/>
      <c r="I90" s="206"/>
      <c r="J90" s="207"/>
      <c r="K90" s="188"/>
      <c r="L90" s="207"/>
      <c r="M90" s="207"/>
      <c r="N90" s="205"/>
      <c r="O90" s="205"/>
      <c r="P90" s="211"/>
      <c r="Q90" s="188"/>
      <c r="R90" s="207"/>
      <c r="S90" s="207"/>
      <c r="T90" s="205"/>
      <c r="U90" s="207"/>
      <c r="V90" s="207"/>
      <c r="W90" s="199"/>
      <c r="X90" s="205"/>
      <c r="Y90" s="188"/>
      <c r="Z90" s="206"/>
      <c r="AA90" s="206"/>
      <c r="AC90" s="206"/>
      <c r="AD90" s="206"/>
      <c r="AE90" s="188"/>
      <c r="AF90" s="207"/>
      <c r="AG90" s="207"/>
      <c r="AH90" s="205"/>
      <c r="AI90" s="205"/>
      <c r="AJ90" s="211"/>
      <c r="AK90" s="188"/>
      <c r="AL90" s="205"/>
      <c r="AM90" s="207"/>
      <c r="AN90" s="205"/>
      <c r="AO90" s="207"/>
      <c r="AP90" s="207"/>
      <c r="AQ90" s="199"/>
      <c r="AR90" s="205"/>
      <c r="AS90" s="188"/>
      <c r="AT90" s="206"/>
      <c r="AU90" s="206"/>
      <c r="AW90" s="206"/>
      <c r="AX90" s="206"/>
      <c r="AY90" s="188"/>
      <c r="AZ90" s="207"/>
      <c r="BA90" s="207"/>
      <c r="BB90" s="205"/>
      <c r="BC90" s="205"/>
      <c r="BD90" s="211"/>
      <c r="BE90" s="188"/>
      <c r="BF90" s="207"/>
      <c r="BG90" s="207"/>
      <c r="BH90" s="205"/>
      <c r="BI90" s="207"/>
      <c r="BJ90" s="207"/>
      <c r="BK90" s="199"/>
      <c r="BL90" s="205"/>
      <c r="BM90" s="188"/>
      <c r="BN90" s="206"/>
      <c r="BO90" s="206"/>
      <c r="BQ90" s="206"/>
      <c r="BR90" s="206"/>
      <c r="BS90" s="188"/>
      <c r="BT90" s="207"/>
      <c r="BU90" s="207"/>
      <c r="BV90" s="205"/>
      <c r="BW90" s="205"/>
      <c r="BX90" s="211"/>
      <c r="BY90" s="188"/>
      <c r="BZ90" s="207"/>
      <c r="CA90" s="207"/>
      <c r="CB90" s="205"/>
      <c r="CC90" s="207"/>
      <c r="CD90" s="207"/>
      <c r="CE90" s="188"/>
      <c r="CF90" s="205"/>
      <c r="CG90" s="188"/>
      <c r="CH90" s="206"/>
      <c r="CI90" s="206"/>
      <c r="CK90" s="206"/>
      <c r="CL90" s="206"/>
      <c r="CM90" s="188"/>
      <c r="CN90" s="207"/>
      <c r="CO90" s="207"/>
      <c r="CP90" s="205"/>
      <c r="CQ90" s="205"/>
      <c r="CR90" s="211"/>
      <c r="CS90" s="188"/>
      <c r="CT90" s="207"/>
      <c r="CU90" s="207"/>
      <c r="CV90" s="205"/>
      <c r="CW90" s="207"/>
      <c r="CX90" s="207"/>
      <c r="CY90" s="199"/>
      <c r="CZ90" s="205"/>
      <c r="DA90" s="188"/>
      <c r="DB90" s="206"/>
      <c r="DC90" s="206"/>
      <c r="DE90" s="206"/>
      <c r="DF90" s="206"/>
      <c r="DG90" s="188"/>
      <c r="DH90" s="207"/>
      <c r="DI90" s="207"/>
      <c r="DJ90" s="205"/>
      <c r="DK90" s="205"/>
      <c r="DL90" s="211"/>
      <c r="DM90" s="188"/>
      <c r="DN90" s="207"/>
      <c r="DO90" s="207"/>
      <c r="DP90" s="205"/>
      <c r="DQ90" s="207"/>
      <c r="DR90" s="207"/>
      <c r="DS90" s="199"/>
      <c r="DT90" s="205"/>
      <c r="DU90" s="188"/>
      <c r="DV90" s="206"/>
      <c r="DW90" s="206"/>
      <c r="DY90" s="206"/>
      <c r="DZ90" s="206"/>
      <c r="EA90" s="188"/>
      <c r="EB90" s="205"/>
      <c r="EC90" s="212"/>
      <c r="ED90" s="205"/>
      <c r="EE90" s="205"/>
      <c r="EF90" s="211"/>
      <c r="EG90" s="188"/>
      <c r="EH90" s="207"/>
      <c r="EI90" s="207"/>
      <c r="EJ90" s="205"/>
      <c r="EK90" s="207"/>
      <c r="EL90" s="207"/>
      <c r="EM90" s="199"/>
      <c r="EN90" s="205"/>
      <c r="EO90" s="188"/>
      <c r="EP90" s="206"/>
      <c r="EQ90" s="206"/>
      <c r="ES90" s="206"/>
      <c r="ET90" s="206"/>
      <c r="EU90" s="188"/>
      <c r="EV90" s="207"/>
      <c r="EW90" s="207"/>
      <c r="EX90" s="205"/>
      <c r="EY90" s="205"/>
      <c r="EZ90" s="211"/>
      <c r="FA90" s="188"/>
      <c r="FB90" s="207"/>
      <c r="FC90" s="207"/>
      <c r="FD90" s="205"/>
      <c r="FE90" s="207"/>
      <c r="FF90" s="207"/>
      <c r="FG90" s="199"/>
      <c r="FH90" s="205"/>
      <c r="FI90" s="188"/>
      <c r="FJ90" s="206"/>
      <c r="FK90" s="206"/>
      <c r="FM90" s="206"/>
      <c r="FN90" s="206"/>
      <c r="FO90" s="188"/>
      <c r="FP90" s="207"/>
      <c r="FQ90" s="207"/>
      <c r="FR90" s="205"/>
      <c r="FS90" s="205"/>
      <c r="FT90" s="211"/>
      <c r="FU90" s="188"/>
      <c r="FV90" s="207"/>
      <c r="FW90" s="207"/>
      <c r="FX90" s="205"/>
      <c r="FY90" s="207"/>
      <c r="FZ90" s="207"/>
      <c r="GA90" s="184"/>
      <c r="GI90" s="185"/>
      <c r="GN90" s="186"/>
      <c r="GU90" s="184"/>
      <c r="HC90" s="185"/>
      <c r="HH90" s="186"/>
      <c r="HO90" s="184"/>
      <c r="HW90" s="185"/>
      <c r="IB90" s="186"/>
      <c r="II90" s="184"/>
      <c r="IQ90" s="185"/>
      <c r="IV90" s="186"/>
    </row>
    <row r="91" spans="1:256" ht="13.5" customHeight="1">
      <c r="A91" s="205"/>
      <c r="C91" s="199"/>
      <c r="D91" s="205"/>
      <c r="E91" s="188"/>
      <c r="F91" s="206"/>
      <c r="G91" s="207"/>
      <c r="I91" s="206"/>
      <c r="J91" s="207"/>
      <c r="K91" s="188"/>
      <c r="L91" s="207"/>
      <c r="M91" s="207"/>
      <c r="N91" s="205"/>
      <c r="O91" s="205"/>
      <c r="P91" s="211"/>
      <c r="Q91" s="188"/>
      <c r="R91" s="207"/>
      <c r="S91" s="207"/>
      <c r="T91" s="205"/>
      <c r="U91" s="207"/>
      <c r="V91" s="207"/>
      <c r="W91" s="199"/>
      <c r="X91" s="205"/>
      <c r="Y91" s="188"/>
      <c r="Z91" s="206"/>
      <c r="AA91" s="206"/>
      <c r="AC91" s="206"/>
      <c r="AD91" s="206"/>
      <c r="AE91" s="188"/>
      <c r="AF91" s="207"/>
      <c r="AG91" s="207"/>
      <c r="AH91" s="205"/>
      <c r="AI91" s="205"/>
      <c r="AJ91" s="211"/>
      <c r="AK91" s="188"/>
      <c r="AL91" s="205"/>
      <c r="AM91" s="207"/>
      <c r="AN91" s="205"/>
      <c r="AO91" s="207"/>
      <c r="AP91" s="207"/>
      <c r="AQ91" s="199"/>
      <c r="AR91" s="205"/>
      <c r="AS91" s="188"/>
      <c r="AT91" s="206"/>
      <c r="AU91" s="206"/>
      <c r="AW91" s="206"/>
      <c r="AX91" s="206"/>
      <c r="AY91" s="188"/>
      <c r="AZ91" s="207"/>
      <c r="BA91" s="207"/>
      <c r="BB91" s="205"/>
      <c r="BC91" s="205"/>
      <c r="BD91" s="211"/>
      <c r="BE91" s="188"/>
      <c r="BF91" s="207"/>
      <c r="BG91" s="207"/>
      <c r="BH91" s="205"/>
      <c r="BI91" s="207"/>
      <c r="BJ91" s="207"/>
      <c r="BK91" s="199"/>
      <c r="BL91" s="205"/>
      <c r="BM91" s="188"/>
      <c r="BN91" s="206"/>
      <c r="BO91" s="206"/>
      <c r="BQ91" s="206"/>
      <c r="BR91" s="206"/>
      <c r="BS91" s="188"/>
      <c r="BT91" s="207"/>
      <c r="BU91" s="207"/>
      <c r="BV91" s="205"/>
      <c r="BW91" s="205"/>
      <c r="BX91" s="211"/>
      <c r="BY91" s="188"/>
      <c r="BZ91" s="207"/>
      <c r="CA91" s="207"/>
      <c r="CB91" s="205"/>
      <c r="CC91" s="207"/>
      <c r="CD91" s="207"/>
      <c r="CE91" s="188"/>
      <c r="CF91" s="205"/>
      <c r="CG91" s="188"/>
      <c r="CH91" s="206"/>
      <c r="CI91" s="206"/>
      <c r="CK91" s="206"/>
      <c r="CL91" s="206"/>
      <c r="CM91" s="188"/>
      <c r="CN91" s="207"/>
      <c r="CO91" s="207"/>
      <c r="CP91" s="205"/>
      <c r="CQ91" s="205"/>
      <c r="CR91" s="211"/>
      <c r="CS91" s="188"/>
      <c r="CT91" s="207"/>
      <c r="CU91" s="207"/>
      <c r="CV91" s="205"/>
      <c r="CW91" s="207"/>
      <c r="CX91" s="207"/>
      <c r="CY91" s="199"/>
      <c r="CZ91" s="205"/>
      <c r="DA91" s="188"/>
      <c r="DB91" s="206"/>
      <c r="DC91" s="206"/>
      <c r="DE91" s="206"/>
      <c r="DF91" s="206"/>
      <c r="DG91" s="188"/>
      <c r="DH91" s="207"/>
      <c r="DI91" s="207"/>
      <c r="DJ91" s="205"/>
      <c r="DK91" s="205"/>
      <c r="DL91" s="211"/>
      <c r="DM91" s="188"/>
      <c r="DN91" s="207"/>
      <c r="DO91" s="207"/>
      <c r="DP91" s="205"/>
      <c r="DQ91" s="207"/>
      <c r="DR91" s="207"/>
      <c r="DS91" s="199"/>
      <c r="DT91" s="205"/>
      <c r="DU91" s="188"/>
      <c r="DV91" s="206"/>
      <c r="DW91" s="206"/>
      <c r="DY91" s="206"/>
      <c r="DZ91" s="206"/>
      <c r="EA91" s="188"/>
      <c r="EB91" s="205"/>
      <c r="EC91" s="212"/>
      <c r="ED91" s="205"/>
      <c r="EE91" s="205"/>
      <c r="EF91" s="211"/>
      <c r="EG91" s="188"/>
      <c r="EH91" s="207"/>
      <c r="EI91" s="207"/>
      <c r="EJ91" s="205"/>
      <c r="EK91" s="207"/>
      <c r="EL91" s="207"/>
      <c r="EM91" s="199"/>
      <c r="EN91" s="205"/>
      <c r="EO91" s="188"/>
      <c r="EP91" s="206"/>
      <c r="EQ91" s="206"/>
      <c r="ES91" s="206"/>
      <c r="ET91" s="206"/>
      <c r="EU91" s="188"/>
      <c r="EV91" s="207"/>
      <c r="EW91" s="207"/>
      <c r="EX91" s="205"/>
      <c r="EY91" s="205"/>
      <c r="EZ91" s="211"/>
      <c r="FA91" s="188"/>
      <c r="FB91" s="207"/>
      <c r="FC91" s="207"/>
      <c r="FD91" s="205"/>
      <c r="FE91" s="207"/>
      <c r="FF91" s="207"/>
      <c r="FG91" s="199"/>
      <c r="FH91" s="205"/>
      <c r="FI91" s="188"/>
      <c r="FJ91" s="206"/>
      <c r="FK91" s="206"/>
      <c r="FM91" s="206"/>
      <c r="FN91" s="206"/>
      <c r="FO91" s="188"/>
      <c r="FP91" s="207"/>
      <c r="FQ91" s="207"/>
      <c r="FR91" s="205"/>
      <c r="FS91" s="205"/>
      <c r="FT91" s="211"/>
      <c r="FU91" s="188"/>
      <c r="FV91" s="207"/>
      <c r="FW91" s="207"/>
      <c r="FX91" s="205"/>
      <c r="FY91" s="207"/>
      <c r="FZ91" s="207"/>
      <c r="GA91" s="184"/>
      <c r="GI91" s="185"/>
      <c r="GN91" s="186"/>
      <c r="GU91" s="184"/>
      <c r="HC91" s="185"/>
      <c r="HH91" s="186"/>
      <c r="HO91" s="184"/>
      <c r="HW91" s="185"/>
      <c r="IB91" s="186"/>
      <c r="II91" s="184"/>
      <c r="IQ91" s="185"/>
      <c r="IV91" s="186"/>
    </row>
    <row r="92" spans="1:256" ht="13.5" customHeight="1">
      <c r="A92" s="205"/>
      <c r="C92" s="199"/>
      <c r="D92" s="205"/>
      <c r="E92" s="188"/>
      <c r="F92" s="206"/>
      <c r="G92" s="207"/>
      <c r="I92" s="206"/>
      <c r="J92" s="207"/>
      <c r="K92" s="188"/>
      <c r="L92" s="207"/>
      <c r="M92" s="207"/>
      <c r="N92" s="205"/>
      <c r="O92" s="205"/>
      <c r="P92" s="211"/>
      <c r="Q92" s="188"/>
      <c r="R92" s="207"/>
      <c r="S92" s="207"/>
      <c r="T92" s="205"/>
      <c r="U92" s="207"/>
      <c r="V92" s="207"/>
      <c r="W92" s="199"/>
      <c r="X92" s="205"/>
      <c r="Y92" s="188"/>
      <c r="Z92" s="206"/>
      <c r="AA92" s="206"/>
      <c r="AC92" s="206"/>
      <c r="AD92" s="206"/>
      <c r="AE92" s="188"/>
      <c r="AF92" s="207"/>
      <c r="AG92" s="207"/>
      <c r="AH92" s="205"/>
      <c r="AI92" s="205"/>
      <c r="AJ92" s="211"/>
      <c r="AK92" s="188"/>
      <c r="AL92" s="205"/>
      <c r="AM92" s="207"/>
      <c r="AN92" s="205"/>
      <c r="AO92" s="207"/>
      <c r="AP92" s="207"/>
      <c r="AQ92" s="199"/>
      <c r="AR92" s="205"/>
      <c r="AS92" s="188"/>
      <c r="AT92" s="206"/>
      <c r="AU92" s="206"/>
      <c r="AW92" s="206"/>
      <c r="AX92" s="206"/>
      <c r="AY92" s="188"/>
      <c r="AZ92" s="207"/>
      <c r="BA92" s="207"/>
      <c r="BB92" s="205"/>
      <c r="BC92" s="205"/>
      <c r="BD92" s="211"/>
      <c r="BE92" s="188"/>
      <c r="BF92" s="207"/>
      <c r="BG92" s="207"/>
      <c r="BH92" s="205"/>
      <c r="BI92" s="207"/>
      <c r="BJ92" s="207"/>
      <c r="BK92" s="199"/>
      <c r="BL92" s="205"/>
      <c r="BM92" s="188"/>
      <c r="BN92" s="206"/>
      <c r="BO92" s="206"/>
      <c r="BQ92" s="206"/>
      <c r="BR92" s="206"/>
      <c r="BS92" s="188"/>
      <c r="BT92" s="207"/>
      <c r="BU92" s="207"/>
      <c r="BV92" s="205"/>
      <c r="BW92" s="205"/>
      <c r="BX92" s="211"/>
      <c r="BY92" s="188"/>
      <c r="BZ92" s="207"/>
      <c r="CA92" s="207"/>
      <c r="CB92" s="205"/>
      <c r="CC92" s="207"/>
      <c r="CD92" s="207"/>
      <c r="CE92" s="188"/>
      <c r="CF92" s="205"/>
      <c r="CG92" s="188"/>
      <c r="CH92" s="206"/>
      <c r="CI92" s="206"/>
      <c r="CK92" s="206"/>
      <c r="CL92" s="206"/>
      <c r="CM92" s="188"/>
      <c r="CN92" s="207"/>
      <c r="CO92" s="207"/>
      <c r="CP92" s="205"/>
      <c r="CQ92" s="205"/>
      <c r="CR92" s="211"/>
      <c r="CS92" s="188"/>
      <c r="CT92" s="207"/>
      <c r="CU92" s="207"/>
      <c r="CV92" s="205"/>
      <c r="CW92" s="207"/>
      <c r="CX92" s="207"/>
      <c r="CY92" s="199"/>
      <c r="CZ92" s="205"/>
      <c r="DA92" s="188"/>
      <c r="DB92" s="206"/>
      <c r="DC92" s="206"/>
      <c r="DE92" s="206"/>
      <c r="DF92" s="206"/>
      <c r="DG92" s="188"/>
      <c r="DH92" s="207"/>
      <c r="DI92" s="207"/>
      <c r="DJ92" s="205"/>
      <c r="DK92" s="205"/>
      <c r="DL92" s="211"/>
      <c r="DM92" s="188"/>
      <c r="DN92" s="207"/>
      <c r="DO92" s="207"/>
      <c r="DP92" s="205"/>
      <c r="DQ92" s="207"/>
      <c r="DR92" s="207"/>
      <c r="DS92" s="199"/>
      <c r="DT92" s="205"/>
      <c r="DU92" s="188"/>
      <c r="DV92" s="206"/>
      <c r="DW92" s="206"/>
      <c r="DY92" s="206"/>
      <c r="DZ92" s="206"/>
      <c r="EA92" s="188"/>
      <c r="EB92" s="205"/>
      <c r="EC92" s="212"/>
      <c r="ED92" s="205"/>
      <c r="EE92" s="205"/>
      <c r="EF92" s="211"/>
      <c r="EG92" s="188"/>
      <c r="EH92" s="207"/>
      <c r="EI92" s="207"/>
      <c r="EJ92" s="205"/>
      <c r="EK92" s="207"/>
      <c r="EL92" s="207"/>
      <c r="EM92" s="199"/>
      <c r="EN92" s="205"/>
      <c r="EO92" s="188"/>
      <c r="EP92" s="206"/>
      <c r="EQ92" s="206"/>
      <c r="ES92" s="206"/>
      <c r="ET92" s="206"/>
      <c r="EU92" s="188"/>
      <c r="EV92" s="207"/>
      <c r="EW92" s="207"/>
      <c r="EX92" s="205"/>
      <c r="EY92" s="205"/>
      <c r="EZ92" s="211"/>
      <c r="FA92" s="188"/>
      <c r="FB92" s="207"/>
      <c r="FC92" s="207"/>
      <c r="FD92" s="205"/>
      <c r="FE92" s="207"/>
      <c r="FF92" s="207"/>
      <c r="FG92" s="199"/>
      <c r="FH92" s="205"/>
      <c r="FI92" s="188"/>
      <c r="FJ92" s="206"/>
      <c r="FK92" s="206"/>
      <c r="FM92" s="206"/>
      <c r="FN92" s="206"/>
      <c r="FO92" s="188"/>
      <c r="FP92" s="207"/>
      <c r="FQ92" s="207"/>
      <c r="FR92" s="205"/>
      <c r="FS92" s="205"/>
      <c r="FT92" s="211"/>
      <c r="FU92" s="188"/>
      <c r="FV92" s="207"/>
      <c r="FW92" s="207"/>
      <c r="FX92" s="205"/>
      <c r="FY92" s="207"/>
      <c r="FZ92" s="207"/>
      <c r="GA92" s="184"/>
      <c r="GI92" s="185"/>
      <c r="GN92" s="186"/>
      <c r="GU92" s="184"/>
      <c r="HC92" s="185"/>
      <c r="HH92" s="186"/>
      <c r="HO92" s="184"/>
      <c r="HW92" s="185"/>
      <c r="IB92" s="186"/>
      <c r="II92" s="184"/>
      <c r="IQ92" s="185"/>
      <c r="IV92" s="186"/>
    </row>
    <row r="93" spans="1:256" ht="13.5" customHeight="1">
      <c r="A93" s="205"/>
      <c r="C93" s="199"/>
      <c r="D93" s="205"/>
      <c r="E93" s="188"/>
      <c r="F93" s="206"/>
      <c r="G93" s="207"/>
      <c r="I93" s="206"/>
      <c r="J93" s="207"/>
      <c r="K93" s="188"/>
      <c r="L93" s="207"/>
      <c r="M93" s="207"/>
      <c r="N93" s="205"/>
      <c r="O93" s="205"/>
      <c r="P93" s="211"/>
      <c r="Q93" s="188"/>
      <c r="R93" s="207"/>
      <c r="S93" s="207"/>
      <c r="T93" s="205"/>
      <c r="U93" s="207"/>
      <c r="V93" s="207"/>
      <c r="W93" s="199"/>
      <c r="X93" s="205"/>
      <c r="Y93" s="188"/>
      <c r="Z93" s="206"/>
      <c r="AA93" s="206"/>
      <c r="AC93" s="206"/>
      <c r="AD93" s="206"/>
      <c r="AE93" s="188"/>
      <c r="AF93" s="207"/>
      <c r="AG93" s="207"/>
      <c r="AH93" s="205"/>
      <c r="AI93" s="205"/>
      <c r="AJ93" s="211"/>
      <c r="AK93" s="188"/>
      <c r="AL93" s="205"/>
      <c r="AM93" s="207"/>
      <c r="AN93" s="205"/>
      <c r="AO93" s="207"/>
      <c r="AP93" s="207"/>
      <c r="AQ93" s="199"/>
      <c r="AR93" s="205"/>
      <c r="AS93" s="188"/>
      <c r="AT93" s="206"/>
      <c r="AU93" s="206"/>
      <c r="AW93" s="206"/>
      <c r="AX93" s="206"/>
      <c r="AY93" s="188"/>
      <c r="AZ93" s="207"/>
      <c r="BA93" s="207"/>
      <c r="BB93" s="205"/>
      <c r="BC93" s="205"/>
      <c r="BD93" s="211"/>
      <c r="BE93" s="188"/>
      <c r="BF93" s="207"/>
      <c r="BG93" s="207"/>
      <c r="BH93" s="205"/>
      <c r="BI93" s="207"/>
      <c r="BJ93" s="207"/>
      <c r="BK93" s="199"/>
      <c r="BL93" s="205"/>
      <c r="BM93" s="188"/>
      <c r="BN93" s="206"/>
      <c r="BO93" s="206"/>
      <c r="BQ93" s="206"/>
      <c r="BR93" s="206"/>
      <c r="BS93" s="188"/>
      <c r="BT93" s="207"/>
      <c r="BU93" s="207"/>
      <c r="BV93" s="205"/>
      <c r="BW93" s="205"/>
      <c r="BX93" s="211"/>
      <c r="BY93" s="188"/>
      <c r="BZ93" s="207"/>
      <c r="CA93" s="207"/>
      <c r="CB93" s="205"/>
      <c r="CC93" s="207"/>
      <c r="CD93" s="207"/>
      <c r="CE93" s="188"/>
      <c r="CF93" s="205"/>
      <c r="CG93" s="188"/>
      <c r="CH93" s="206"/>
      <c r="CI93" s="206"/>
      <c r="CK93" s="206"/>
      <c r="CL93" s="206"/>
      <c r="CM93" s="188"/>
      <c r="CN93" s="207"/>
      <c r="CO93" s="207"/>
      <c r="CP93" s="205"/>
      <c r="CQ93" s="205"/>
      <c r="CR93" s="211"/>
      <c r="CS93" s="188"/>
      <c r="CT93" s="207"/>
      <c r="CU93" s="207"/>
      <c r="CV93" s="205"/>
      <c r="CW93" s="207"/>
      <c r="CX93" s="207"/>
      <c r="CY93" s="199"/>
      <c r="CZ93" s="205"/>
      <c r="DA93" s="188"/>
      <c r="DB93" s="206"/>
      <c r="DC93" s="206"/>
      <c r="DE93" s="206"/>
      <c r="DF93" s="206"/>
      <c r="DG93" s="188"/>
      <c r="DH93" s="207"/>
      <c r="DI93" s="207"/>
      <c r="DJ93" s="205"/>
      <c r="DK93" s="205"/>
      <c r="DL93" s="211"/>
      <c r="DM93" s="188"/>
      <c r="DN93" s="207"/>
      <c r="DO93" s="207"/>
      <c r="DP93" s="205"/>
      <c r="DQ93" s="207"/>
      <c r="DR93" s="207"/>
      <c r="DS93" s="199"/>
      <c r="DT93" s="205"/>
      <c r="DU93" s="188"/>
      <c r="DV93" s="206"/>
      <c r="DW93" s="206"/>
      <c r="DY93" s="206"/>
      <c r="DZ93" s="206"/>
      <c r="EA93" s="188"/>
      <c r="EB93" s="205"/>
      <c r="EC93" s="212"/>
      <c r="ED93" s="205"/>
      <c r="EE93" s="205"/>
      <c r="EF93" s="211"/>
      <c r="EG93" s="188"/>
      <c r="EH93" s="207"/>
      <c r="EI93" s="207"/>
      <c r="EJ93" s="205"/>
      <c r="EK93" s="207"/>
      <c r="EL93" s="207"/>
      <c r="EM93" s="199"/>
      <c r="EN93" s="205"/>
      <c r="EO93" s="188"/>
      <c r="EP93" s="206"/>
      <c r="EQ93" s="206"/>
      <c r="ES93" s="206"/>
      <c r="ET93" s="206"/>
      <c r="EU93" s="188"/>
      <c r="EV93" s="207"/>
      <c r="EW93" s="207"/>
      <c r="EX93" s="205"/>
      <c r="EY93" s="205"/>
      <c r="EZ93" s="211"/>
      <c r="FA93" s="188"/>
      <c r="FB93" s="207"/>
      <c r="FC93" s="207"/>
      <c r="FD93" s="205"/>
      <c r="FE93" s="207"/>
      <c r="FF93" s="207"/>
      <c r="FG93" s="199"/>
      <c r="FH93" s="205"/>
      <c r="FI93" s="188"/>
      <c r="FJ93" s="206"/>
      <c r="FK93" s="206"/>
      <c r="FM93" s="206"/>
      <c r="FN93" s="206"/>
      <c r="FO93" s="188"/>
      <c r="FP93" s="207"/>
      <c r="FQ93" s="207"/>
      <c r="FR93" s="205"/>
      <c r="FS93" s="205"/>
      <c r="FT93" s="211"/>
      <c r="FU93" s="188"/>
      <c r="FV93" s="207"/>
      <c r="FW93" s="207"/>
      <c r="FX93" s="205"/>
      <c r="FY93" s="207"/>
      <c r="FZ93" s="207"/>
      <c r="GA93" s="184"/>
      <c r="GI93" s="185"/>
      <c r="GN93" s="186"/>
      <c r="GU93" s="184"/>
      <c r="HC93" s="185"/>
      <c r="HH93" s="186"/>
      <c r="HO93" s="184"/>
      <c r="HW93" s="185"/>
      <c r="IB93" s="186"/>
      <c r="II93" s="184"/>
      <c r="IQ93" s="185"/>
      <c r="IV93" s="186"/>
    </row>
    <row r="94" spans="1:256" ht="13.5" customHeight="1">
      <c r="A94" s="205"/>
      <c r="C94" s="199"/>
      <c r="D94" s="205"/>
      <c r="E94" s="188"/>
      <c r="F94" s="206"/>
      <c r="G94" s="207"/>
      <c r="I94" s="206"/>
      <c r="J94" s="207"/>
      <c r="K94" s="188"/>
      <c r="L94" s="207"/>
      <c r="M94" s="207"/>
      <c r="N94" s="205"/>
      <c r="O94" s="205"/>
      <c r="P94" s="211"/>
      <c r="Q94" s="188"/>
      <c r="R94" s="207"/>
      <c r="S94" s="207"/>
      <c r="T94" s="205"/>
      <c r="U94" s="207"/>
      <c r="V94" s="207"/>
      <c r="W94" s="199"/>
      <c r="X94" s="205"/>
      <c r="Y94" s="188"/>
      <c r="Z94" s="206"/>
      <c r="AA94" s="206"/>
      <c r="AC94" s="206"/>
      <c r="AD94" s="206"/>
      <c r="AE94" s="188"/>
      <c r="AF94" s="207"/>
      <c r="AG94" s="207"/>
      <c r="AH94" s="205"/>
      <c r="AI94" s="205"/>
      <c r="AJ94" s="211"/>
      <c r="AK94" s="188"/>
      <c r="AL94" s="205"/>
      <c r="AM94" s="207"/>
      <c r="AN94" s="205"/>
      <c r="AO94" s="207"/>
      <c r="AP94" s="207"/>
      <c r="AQ94" s="199"/>
      <c r="AR94" s="205"/>
      <c r="AS94" s="188"/>
      <c r="AT94" s="206"/>
      <c r="AU94" s="206"/>
      <c r="AW94" s="206"/>
      <c r="AX94" s="206"/>
      <c r="AY94" s="188"/>
      <c r="AZ94" s="207"/>
      <c r="BA94" s="207"/>
      <c r="BB94" s="205"/>
      <c r="BC94" s="205"/>
      <c r="BD94" s="211"/>
      <c r="BE94" s="188"/>
      <c r="BF94" s="207"/>
      <c r="BG94" s="207"/>
      <c r="BH94" s="205"/>
      <c r="BI94" s="207"/>
      <c r="BJ94" s="207"/>
      <c r="BK94" s="199"/>
      <c r="BL94" s="205"/>
      <c r="BM94" s="188"/>
      <c r="BN94" s="206"/>
      <c r="BO94" s="206"/>
      <c r="BQ94" s="206"/>
      <c r="BR94" s="206"/>
      <c r="BS94" s="188"/>
      <c r="BT94" s="207"/>
      <c r="BU94" s="207"/>
      <c r="BV94" s="205"/>
      <c r="BW94" s="205"/>
      <c r="BX94" s="211"/>
      <c r="BY94" s="188"/>
      <c r="BZ94" s="207"/>
      <c r="CA94" s="207"/>
      <c r="CB94" s="205"/>
      <c r="CC94" s="207"/>
      <c r="CD94" s="207"/>
      <c r="CE94" s="188"/>
      <c r="CF94" s="205"/>
      <c r="CG94" s="188"/>
      <c r="CH94" s="206"/>
      <c r="CI94" s="206"/>
      <c r="CK94" s="206"/>
      <c r="CL94" s="206"/>
      <c r="CM94" s="188"/>
      <c r="CN94" s="207"/>
      <c r="CO94" s="207"/>
      <c r="CP94" s="205"/>
      <c r="CQ94" s="205"/>
      <c r="CR94" s="211"/>
      <c r="CS94" s="188"/>
      <c r="CT94" s="207"/>
      <c r="CU94" s="207"/>
      <c r="CV94" s="205"/>
      <c r="CW94" s="207"/>
      <c r="CX94" s="207"/>
      <c r="CY94" s="199"/>
      <c r="CZ94" s="205"/>
      <c r="DA94" s="188"/>
      <c r="DB94" s="206"/>
      <c r="DC94" s="206"/>
      <c r="DE94" s="206"/>
      <c r="DF94" s="206"/>
      <c r="DG94" s="188"/>
      <c r="DH94" s="207"/>
      <c r="DI94" s="207"/>
      <c r="DJ94" s="205"/>
      <c r="DK94" s="205"/>
      <c r="DL94" s="211"/>
      <c r="DM94" s="188"/>
      <c r="DN94" s="207"/>
      <c r="DO94" s="207"/>
      <c r="DP94" s="205"/>
      <c r="DQ94" s="207"/>
      <c r="DR94" s="207"/>
      <c r="DS94" s="199"/>
      <c r="DT94" s="205"/>
      <c r="DU94" s="188"/>
      <c r="DV94" s="206"/>
      <c r="DW94" s="206"/>
      <c r="DY94" s="206"/>
      <c r="DZ94" s="206"/>
      <c r="EA94" s="188"/>
      <c r="EB94" s="205"/>
      <c r="EC94" s="212"/>
      <c r="ED94" s="205"/>
      <c r="EE94" s="205"/>
      <c r="EF94" s="211"/>
      <c r="EG94" s="188"/>
      <c r="EH94" s="207"/>
      <c r="EI94" s="207"/>
      <c r="EJ94" s="205"/>
      <c r="EK94" s="207"/>
      <c r="EL94" s="207"/>
      <c r="EM94" s="199"/>
      <c r="EN94" s="205"/>
      <c r="EO94" s="188"/>
      <c r="EP94" s="206"/>
      <c r="EQ94" s="206"/>
      <c r="ES94" s="206"/>
      <c r="ET94" s="206"/>
      <c r="EU94" s="188"/>
      <c r="EV94" s="207"/>
      <c r="EW94" s="207"/>
      <c r="EX94" s="205"/>
      <c r="EY94" s="205"/>
      <c r="EZ94" s="211"/>
      <c r="FA94" s="188"/>
      <c r="FB94" s="207"/>
      <c r="FC94" s="207"/>
      <c r="FD94" s="205"/>
      <c r="FE94" s="207"/>
      <c r="FF94" s="207"/>
      <c r="FG94" s="199"/>
      <c r="FH94" s="205"/>
      <c r="FI94" s="188"/>
      <c r="FJ94" s="206"/>
      <c r="FK94" s="206"/>
      <c r="FM94" s="206"/>
      <c r="FN94" s="206"/>
      <c r="FO94" s="188"/>
      <c r="FP94" s="207"/>
      <c r="FQ94" s="207"/>
      <c r="FR94" s="205"/>
      <c r="FS94" s="205"/>
      <c r="FT94" s="211"/>
      <c r="FU94" s="188"/>
      <c r="FV94" s="207"/>
      <c r="FW94" s="207"/>
      <c r="FX94" s="205"/>
      <c r="FY94" s="207"/>
      <c r="FZ94" s="207"/>
      <c r="GA94" s="184"/>
      <c r="GI94" s="185"/>
      <c r="GN94" s="186"/>
      <c r="GU94" s="184"/>
      <c r="HC94" s="185"/>
      <c r="HH94" s="186"/>
      <c r="HO94" s="184"/>
      <c r="HW94" s="185"/>
      <c r="IB94" s="186"/>
      <c r="II94" s="184"/>
      <c r="IQ94" s="185"/>
      <c r="IV94" s="186"/>
    </row>
    <row r="95" spans="1:256" ht="13.5" customHeight="1">
      <c r="A95" s="205"/>
      <c r="C95" s="199"/>
      <c r="D95" s="205"/>
      <c r="E95" s="188"/>
      <c r="F95" s="206"/>
      <c r="G95" s="207"/>
      <c r="I95" s="206"/>
      <c r="J95" s="207"/>
      <c r="K95" s="188"/>
      <c r="L95" s="207"/>
      <c r="M95" s="207"/>
      <c r="N95" s="205"/>
      <c r="O95" s="205"/>
      <c r="P95" s="211"/>
      <c r="Q95" s="188"/>
      <c r="R95" s="207"/>
      <c r="S95" s="207"/>
      <c r="T95" s="205"/>
      <c r="U95" s="207"/>
      <c r="V95" s="207"/>
      <c r="W95" s="199"/>
      <c r="X95" s="205"/>
      <c r="Y95" s="188"/>
      <c r="Z95" s="206"/>
      <c r="AA95" s="206"/>
      <c r="AC95" s="206"/>
      <c r="AD95" s="206"/>
      <c r="AE95" s="188"/>
      <c r="AF95" s="207"/>
      <c r="AG95" s="207"/>
      <c r="AH95" s="205"/>
      <c r="AI95" s="205"/>
      <c r="AJ95" s="211"/>
      <c r="AK95" s="188"/>
      <c r="AL95" s="205"/>
      <c r="AM95" s="207"/>
      <c r="AN95" s="205"/>
      <c r="AO95" s="207"/>
      <c r="AP95" s="207"/>
      <c r="AQ95" s="199"/>
      <c r="AR95" s="205"/>
      <c r="AS95" s="188"/>
      <c r="AT95" s="206"/>
      <c r="AU95" s="206"/>
      <c r="AW95" s="206"/>
      <c r="AX95" s="206"/>
      <c r="AY95" s="188"/>
      <c r="AZ95" s="207"/>
      <c r="BA95" s="207"/>
      <c r="BB95" s="205"/>
      <c r="BC95" s="205"/>
      <c r="BD95" s="211"/>
      <c r="BE95" s="188"/>
      <c r="BF95" s="207"/>
      <c r="BG95" s="207"/>
      <c r="BH95" s="205"/>
      <c r="BI95" s="207"/>
      <c r="BJ95" s="207"/>
      <c r="BK95" s="199"/>
      <c r="BL95" s="205"/>
      <c r="BM95" s="188"/>
      <c r="BN95" s="206"/>
      <c r="BO95" s="206"/>
      <c r="BQ95" s="206"/>
      <c r="BR95" s="206"/>
      <c r="BS95" s="188"/>
      <c r="BT95" s="207"/>
      <c r="BU95" s="207"/>
      <c r="BV95" s="205"/>
      <c r="BW95" s="205"/>
      <c r="BX95" s="211"/>
      <c r="BY95" s="188"/>
      <c r="BZ95" s="207"/>
      <c r="CA95" s="207"/>
      <c r="CB95" s="205"/>
      <c r="CC95" s="207"/>
      <c r="CD95" s="207"/>
      <c r="CE95" s="188"/>
      <c r="CF95" s="205"/>
      <c r="CG95" s="188"/>
      <c r="CH95" s="206"/>
      <c r="CI95" s="206"/>
      <c r="CK95" s="206"/>
      <c r="CL95" s="206"/>
      <c r="CM95" s="188"/>
      <c r="CN95" s="207"/>
      <c r="CO95" s="207"/>
      <c r="CP95" s="205"/>
      <c r="CQ95" s="205"/>
      <c r="CR95" s="211"/>
      <c r="CS95" s="188"/>
      <c r="CT95" s="207"/>
      <c r="CU95" s="207"/>
      <c r="CV95" s="205"/>
      <c r="CW95" s="207"/>
      <c r="CX95" s="207"/>
      <c r="CY95" s="199"/>
      <c r="CZ95" s="205"/>
      <c r="DA95" s="188"/>
      <c r="DB95" s="206"/>
      <c r="DC95" s="206"/>
      <c r="DE95" s="206"/>
      <c r="DF95" s="206"/>
      <c r="DG95" s="188"/>
      <c r="DH95" s="207"/>
      <c r="DI95" s="207"/>
      <c r="DJ95" s="205"/>
      <c r="DK95" s="205"/>
      <c r="DL95" s="211"/>
      <c r="DM95" s="188"/>
      <c r="DN95" s="207"/>
      <c r="DO95" s="207"/>
      <c r="DP95" s="205"/>
      <c r="DQ95" s="207"/>
      <c r="DR95" s="207"/>
      <c r="DS95" s="199"/>
      <c r="DT95" s="205"/>
      <c r="DU95" s="188"/>
      <c r="DV95" s="206"/>
      <c r="DW95" s="206"/>
      <c r="DY95" s="206"/>
      <c r="DZ95" s="206"/>
      <c r="EA95" s="188"/>
      <c r="EB95" s="205"/>
      <c r="EC95" s="212"/>
      <c r="ED95" s="205"/>
      <c r="EE95" s="205"/>
      <c r="EF95" s="211"/>
      <c r="EG95" s="188"/>
      <c r="EH95" s="207"/>
      <c r="EI95" s="207"/>
      <c r="EJ95" s="205"/>
      <c r="EK95" s="207"/>
      <c r="EL95" s="207"/>
      <c r="EM95" s="199"/>
      <c r="EN95" s="205"/>
      <c r="EO95" s="188"/>
      <c r="EP95" s="206"/>
      <c r="EQ95" s="206"/>
      <c r="ES95" s="206"/>
      <c r="ET95" s="206"/>
      <c r="EU95" s="188"/>
      <c r="EV95" s="207"/>
      <c r="EW95" s="207"/>
      <c r="EX95" s="205"/>
      <c r="EY95" s="205"/>
      <c r="EZ95" s="211"/>
      <c r="FA95" s="188"/>
      <c r="FB95" s="207"/>
      <c r="FC95" s="207"/>
      <c r="FD95" s="205"/>
      <c r="FE95" s="207"/>
      <c r="FF95" s="207"/>
      <c r="FG95" s="199"/>
      <c r="FH95" s="205"/>
      <c r="FI95" s="188"/>
      <c r="FJ95" s="206"/>
      <c r="FK95" s="206"/>
      <c r="FM95" s="206"/>
      <c r="FN95" s="206"/>
      <c r="FO95" s="188"/>
      <c r="FP95" s="207"/>
      <c r="FQ95" s="207"/>
      <c r="FR95" s="205"/>
      <c r="FS95" s="205"/>
      <c r="FT95" s="211"/>
      <c r="FU95" s="188"/>
      <c r="FV95" s="207"/>
      <c r="FW95" s="207"/>
      <c r="FX95" s="205"/>
      <c r="FY95" s="207"/>
      <c r="FZ95" s="207"/>
      <c r="GA95" s="184"/>
      <c r="GI95" s="185"/>
      <c r="GN95" s="186"/>
      <c r="GU95" s="184"/>
      <c r="HC95" s="185"/>
      <c r="HH95" s="186"/>
      <c r="HO95" s="184"/>
      <c r="HW95" s="185"/>
      <c r="IB95" s="186"/>
      <c r="II95" s="184"/>
      <c r="IQ95" s="185"/>
      <c r="IV95" s="186"/>
    </row>
    <row r="96" spans="1:256" ht="13.5" customHeight="1">
      <c r="A96" s="205"/>
      <c r="C96" s="199"/>
      <c r="D96" s="205"/>
      <c r="E96" s="188"/>
      <c r="F96" s="206"/>
      <c r="G96" s="207"/>
      <c r="I96" s="206"/>
      <c r="J96" s="207"/>
      <c r="K96" s="188"/>
      <c r="L96" s="207"/>
      <c r="M96" s="207"/>
      <c r="N96" s="205"/>
      <c r="O96" s="205"/>
      <c r="P96" s="211"/>
      <c r="Q96" s="188"/>
      <c r="R96" s="207"/>
      <c r="S96" s="207"/>
      <c r="T96" s="205"/>
      <c r="U96" s="207"/>
      <c r="V96" s="207"/>
      <c r="W96" s="199"/>
      <c r="X96" s="205"/>
      <c r="Y96" s="188"/>
      <c r="Z96" s="206"/>
      <c r="AA96" s="206"/>
      <c r="AC96" s="206"/>
      <c r="AD96" s="206"/>
      <c r="AE96" s="188"/>
      <c r="AF96" s="207"/>
      <c r="AG96" s="207"/>
      <c r="AH96" s="205"/>
      <c r="AI96" s="205"/>
      <c r="AJ96" s="211"/>
      <c r="AK96" s="188"/>
      <c r="AL96" s="205"/>
      <c r="AM96" s="207"/>
      <c r="AN96" s="205"/>
      <c r="AO96" s="207"/>
      <c r="AP96" s="207"/>
      <c r="AQ96" s="199"/>
      <c r="AR96" s="205"/>
      <c r="AS96" s="188"/>
      <c r="AT96" s="206"/>
      <c r="AU96" s="206"/>
      <c r="AW96" s="206"/>
      <c r="AX96" s="206"/>
      <c r="AY96" s="188"/>
      <c r="AZ96" s="207"/>
      <c r="BA96" s="207"/>
      <c r="BB96" s="205"/>
      <c r="BC96" s="205"/>
      <c r="BD96" s="211"/>
      <c r="BE96" s="188"/>
      <c r="BF96" s="207"/>
      <c r="BG96" s="207"/>
      <c r="BH96" s="205"/>
      <c r="BI96" s="207"/>
      <c r="BJ96" s="207"/>
      <c r="BK96" s="199"/>
      <c r="BL96" s="205"/>
      <c r="BM96" s="188"/>
      <c r="BN96" s="206"/>
      <c r="BO96" s="206"/>
      <c r="BQ96" s="206"/>
      <c r="BR96" s="206"/>
      <c r="BS96" s="188"/>
      <c r="BT96" s="207"/>
      <c r="BU96" s="207"/>
      <c r="BV96" s="205"/>
      <c r="BW96" s="205"/>
      <c r="BX96" s="211"/>
      <c r="BY96" s="188"/>
      <c r="BZ96" s="207"/>
      <c r="CA96" s="207"/>
      <c r="CB96" s="205"/>
      <c r="CC96" s="207"/>
      <c r="CD96" s="207"/>
      <c r="CE96" s="188"/>
      <c r="CF96" s="205"/>
      <c r="CG96" s="188"/>
      <c r="CH96" s="206"/>
      <c r="CI96" s="206"/>
      <c r="CK96" s="206"/>
      <c r="CL96" s="206"/>
      <c r="CM96" s="188"/>
      <c r="CN96" s="207"/>
      <c r="CO96" s="207"/>
      <c r="CP96" s="205"/>
      <c r="CQ96" s="205"/>
      <c r="CR96" s="211"/>
      <c r="CS96" s="188"/>
      <c r="CT96" s="207"/>
      <c r="CU96" s="207"/>
      <c r="CV96" s="205"/>
      <c r="CW96" s="207"/>
      <c r="CX96" s="207"/>
      <c r="CY96" s="199"/>
      <c r="CZ96" s="205"/>
      <c r="DA96" s="188"/>
      <c r="DB96" s="206"/>
      <c r="DC96" s="206"/>
      <c r="DE96" s="206"/>
      <c r="DF96" s="206"/>
      <c r="DG96" s="188"/>
      <c r="DH96" s="207"/>
      <c r="DI96" s="207"/>
      <c r="DJ96" s="205"/>
      <c r="DK96" s="205"/>
      <c r="DL96" s="211"/>
      <c r="DM96" s="188"/>
      <c r="DN96" s="207"/>
      <c r="DO96" s="207"/>
      <c r="DP96" s="205"/>
      <c r="DQ96" s="207"/>
      <c r="DR96" s="207"/>
      <c r="DS96" s="199"/>
      <c r="DT96" s="205"/>
      <c r="DU96" s="188"/>
      <c r="DV96" s="206"/>
      <c r="DW96" s="206"/>
      <c r="DY96" s="206"/>
      <c r="DZ96" s="206"/>
      <c r="EA96" s="188"/>
      <c r="EB96" s="205"/>
      <c r="EC96" s="212"/>
      <c r="ED96" s="205"/>
      <c r="EE96" s="205"/>
      <c r="EF96" s="211"/>
      <c r="EG96" s="188"/>
      <c r="EH96" s="207"/>
      <c r="EI96" s="207"/>
      <c r="EJ96" s="205"/>
      <c r="EK96" s="207"/>
      <c r="EL96" s="207"/>
      <c r="EM96" s="199"/>
      <c r="EN96" s="205"/>
      <c r="EO96" s="188"/>
      <c r="EP96" s="206"/>
      <c r="EQ96" s="206"/>
      <c r="ES96" s="206"/>
      <c r="ET96" s="206"/>
      <c r="EU96" s="188"/>
      <c r="EV96" s="207"/>
      <c r="EW96" s="207"/>
      <c r="EX96" s="205"/>
      <c r="EY96" s="205"/>
      <c r="EZ96" s="211"/>
      <c r="FA96" s="188"/>
      <c r="FB96" s="207"/>
      <c r="FC96" s="207"/>
      <c r="FD96" s="205"/>
      <c r="FE96" s="207"/>
      <c r="FF96" s="207"/>
      <c r="FG96" s="199"/>
      <c r="FH96" s="205"/>
      <c r="FI96" s="188"/>
      <c r="FJ96" s="206"/>
      <c r="FK96" s="206"/>
      <c r="FM96" s="206"/>
      <c r="FN96" s="206"/>
      <c r="FO96" s="188"/>
      <c r="FP96" s="207"/>
      <c r="FQ96" s="207"/>
      <c r="FR96" s="205"/>
      <c r="FS96" s="205"/>
      <c r="FT96" s="211"/>
      <c r="FU96" s="188"/>
      <c r="FV96" s="207"/>
      <c r="FW96" s="207"/>
      <c r="FX96" s="205"/>
      <c r="FY96" s="207"/>
      <c r="FZ96" s="207"/>
      <c r="GA96" s="184"/>
      <c r="GI96" s="185"/>
      <c r="GN96" s="186"/>
      <c r="GU96" s="184"/>
      <c r="HC96" s="185"/>
      <c r="HH96" s="186"/>
      <c r="HO96" s="184"/>
      <c r="HW96" s="185"/>
      <c r="IB96" s="186"/>
      <c r="II96" s="184"/>
      <c r="IQ96" s="185"/>
      <c r="IV96" s="186"/>
    </row>
    <row r="97" spans="1:256" ht="13.5" customHeight="1">
      <c r="A97" s="205"/>
      <c r="C97" s="199"/>
      <c r="D97" s="205"/>
      <c r="E97" s="188"/>
      <c r="F97" s="206"/>
      <c r="G97" s="207"/>
      <c r="I97" s="206"/>
      <c r="J97" s="207"/>
      <c r="K97" s="188"/>
      <c r="L97" s="207"/>
      <c r="M97" s="207"/>
      <c r="N97" s="205"/>
      <c r="O97" s="205"/>
      <c r="P97" s="211"/>
      <c r="Q97" s="188"/>
      <c r="R97" s="207"/>
      <c r="S97" s="207"/>
      <c r="T97" s="205"/>
      <c r="U97" s="207"/>
      <c r="V97" s="207"/>
      <c r="W97" s="199"/>
      <c r="X97" s="205"/>
      <c r="Y97" s="188"/>
      <c r="Z97" s="206"/>
      <c r="AA97" s="206"/>
      <c r="AC97" s="206"/>
      <c r="AD97" s="206"/>
      <c r="AE97" s="188"/>
      <c r="AF97" s="207"/>
      <c r="AG97" s="207"/>
      <c r="AH97" s="205"/>
      <c r="AI97" s="205"/>
      <c r="AJ97" s="211"/>
      <c r="AK97" s="188"/>
      <c r="AL97" s="205"/>
      <c r="AM97" s="207"/>
      <c r="AN97" s="205"/>
      <c r="AO97" s="207"/>
      <c r="AP97" s="207"/>
      <c r="AQ97" s="199"/>
      <c r="AR97" s="205"/>
      <c r="AS97" s="188"/>
      <c r="AT97" s="206"/>
      <c r="AU97" s="206"/>
      <c r="AW97" s="206"/>
      <c r="AX97" s="206"/>
      <c r="AY97" s="188"/>
      <c r="AZ97" s="207"/>
      <c r="BA97" s="207"/>
      <c r="BB97" s="205"/>
      <c r="BC97" s="205"/>
      <c r="BD97" s="211"/>
      <c r="BE97" s="188"/>
      <c r="BF97" s="207"/>
      <c r="BG97" s="207"/>
      <c r="BH97" s="205"/>
      <c r="BI97" s="207"/>
      <c r="BJ97" s="207"/>
      <c r="BK97" s="199"/>
      <c r="BL97" s="205"/>
      <c r="BM97" s="188"/>
      <c r="BN97" s="206"/>
      <c r="BO97" s="206"/>
      <c r="BQ97" s="206"/>
      <c r="BR97" s="206"/>
      <c r="BS97" s="188"/>
      <c r="BT97" s="207"/>
      <c r="BU97" s="207"/>
      <c r="BV97" s="205"/>
      <c r="BW97" s="205"/>
      <c r="BX97" s="211"/>
      <c r="BY97" s="188"/>
      <c r="BZ97" s="207"/>
      <c r="CA97" s="207"/>
      <c r="CB97" s="205"/>
      <c r="CC97" s="207"/>
      <c r="CD97" s="207"/>
      <c r="CE97" s="188"/>
      <c r="CF97" s="205"/>
      <c r="CG97" s="188"/>
      <c r="CH97" s="206"/>
      <c r="CI97" s="206"/>
      <c r="CK97" s="206"/>
      <c r="CL97" s="206"/>
      <c r="CM97" s="188"/>
      <c r="CN97" s="207"/>
      <c r="CO97" s="207"/>
      <c r="CP97" s="205"/>
      <c r="CQ97" s="205"/>
      <c r="CR97" s="211"/>
      <c r="CS97" s="188"/>
      <c r="CT97" s="207"/>
      <c r="CU97" s="207"/>
      <c r="CV97" s="205"/>
      <c r="CW97" s="207"/>
      <c r="CX97" s="207"/>
      <c r="CY97" s="199"/>
      <c r="CZ97" s="205"/>
      <c r="DA97" s="188"/>
      <c r="DB97" s="206"/>
      <c r="DC97" s="206"/>
      <c r="DE97" s="206"/>
      <c r="DF97" s="206"/>
      <c r="DG97" s="188"/>
      <c r="DH97" s="207"/>
      <c r="DI97" s="207"/>
      <c r="DJ97" s="205"/>
      <c r="DK97" s="205"/>
      <c r="DL97" s="211"/>
      <c r="DM97" s="188"/>
      <c r="DN97" s="207"/>
      <c r="DO97" s="207"/>
      <c r="DP97" s="205"/>
      <c r="DQ97" s="207"/>
      <c r="DR97" s="207"/>
      <c r="DS97" s="199"/>
      <c r="DT97" s="205"/>
      <c r="DU97" s="188"/>
      <c r="DV97" s="206"/>
      <c r="DW97" s="206"/>
      <c r="DY97" s="206"/>
      <c r="DZ97" s="206"/>
      <c r="EA97" s="188"/>
      <c r="EB97" s="205"/>
      <c r="EC97" s="212"/>
      <c r="ED97" s="205"/>
      <c r="EE97" s="205"/>
      <c r="EF97" s="211"/>
      <c r="EG97" s="188"/>
      <c r="EH97" s="207"/>
      <c r="EI97" s="207"/>
      <c r="EJ97" s="205"/>
      <c r="EK97" s="207"/>
      <c r="EL97" s="207"/>
      <c r="EM97" s="199"/>
      <c r="EN97" s="205"/>
      <c r="EO97" s="188"/>
      <c r="EP97" s="206"/>
      <c r="EQ97" s="206"/>
      <c r="ES97" s="206"/>
      <c r="ET97" s="206"/>
      <c r="EU97" s="188"/>
      <c r="EV97" s="207"/>
      <c r="EW97" s="207"/>
      <c r="EX97" s="205"/>
      <c r="EY97" s="205"/>
      <c r="EZ97" s="211"/>
      <c r="FA97" s="188"/>
      <c r="FB97" s="207"/>
      <c r="FC97" s="207"/>
      <c r="FD97" s="205"/>
      <c r="FE97" s="207"/>
      <c r="FF97" s="207"/>
      <c r="FG97" s="199"/>
      <c r="FH97" s="205"/>
      <c r="FI97" s="188"/>
      <c r="FJ97" s="206"/>
      <c r="FK97" s="206"/>
      <c r="FM97" s="206"/>
      <c r="FN97" s="206"/>
      <c r="FO97" s="188"/>
      <c r="FP97" s="207"/>
      <c r="FQ97" s="207"/>
      <c r="FR97" s="205"/>
      <c r="FS97" s="205"/>
      <c r="FT97" s="211"/>
      <c r="FU97" s="188"/>
      <c r="FV97" s="207"/>
      <c r="FW97" s="207"/>
      <c r="FX97" s="205"/>
      <c r="FY97" s="207"/>
      <c r="FZ97" s="207"/>
      <c r="GA97" s="184"/>
      <c r="GI97" s="185"/>
      <c r="GN97" s="186"/>
      <c r="GU97" s="184"/>
      <c r="HC97" s="185"/>
      <c r="HH97" s="186"/>
      <c r="HO97" s="184"/>
      <c r="HW97" s="185"/>
      <c r="IB97" s="186"/>
      <c r="II97" s="184"/>
      <c r="IQ97" s="185"/>
      <c r="IV97" s="186"/>
    </row>
    <row r="98" spans="1:256" ht="13.5" customHeight="1">
      <c r="A98" s="205"/>
      <c r="C98" s="199"/>
      <c r="D98" s="205"/>
      <c r="E98" s="188"/>
      <c r="F98" s="206"/>
      <c r="G98" s="207"/>
      <c r="I98" s="206"/>
      <c r="J98" s="207"/>
      <c r="K98" s="188"/>
      <c r="L98" s="207"/>
      <c r="M98" s="207"/>
      <c r="N98" s="205"/>
      <c r="O98" s="205"/>
      <c r="P98" s="211"/>
      <c r="Q98" s="188"/>
      <c r="R98" s="207"/>
      <c r="S98" s="207"/>
      <c r="T98" s="205"/>
      <c r="U98" s="207"/>
      <c r="V98" s="207"/>
      <c r="W98" s="199"/>
      <c r="X98" s="205"/>
      <c r="Y98" s="188"/>
      <c r="Z98" s="206"/>
      <c r="AA98" s="206"/>
      <c r="AC98" s="206"/>
      <c r="AD98" s="206"/>
      <c r="AE98" s="188"/>
      <c r="AF98" s="207"/>
      <c r="AG98" s="207"/>
      <c r="AH98" s="205"/>
      <c r="AI98" s="205"/>
      <c r="AJ98" s="211"/>
      <c r="AK98" s="188"/>
      <c r="AL98" s="205"/>
      <c r="AM98" s="207"/>
      <c r="AN98" s="205"/>
      <c r="AO98" s="207"/>
      <c r="AP98" s="207"/>
      <c r="AQ98" s="199"/>
      <c r="AR98" s="205"/>
      <c r="AS98" s="188"/>
      <c r="AT98" s="206"/>
      <c r="AU98" s="206"/>
      <c r="AW98" s="206"/>
      <c r="AX98" s="206"/>
      <c r="AY98" s="188"/>
      <c r="AZ98" s="207"/>
      <c r="BA98" s="207"/>
      <c r="BB98" s="205"/>
      <c r="BC98" s="205"/>
      <c r="BD98" s="211"/>
      <c r="BE98" s="188"/>
      <c r="BF98" s="207"/>
      <c r="BG98" s="207"/>
      <c r="BH98" s="205"/>
      <c r="BI98" s="207"/>
      <c r="BJ98" s="207"/>
      <c r="BK98" s="199"/>
      <c r="BL98" s="205"/>
      <c r="BM98" s="188"/>
      <c r="BN98" s="206"/>
      <c r="BO98" s="206"/>
      <c r="BQ98" s="206"/>
      <c r="BR98" s="206"/>
      <c r="BS98" s="188"/>
      <c r="BT98" s="207"/>
      <c r="BU98" s="207"/>
      <c r="BV98" s="205"/>
      <c r="BW98" s="205"/>
      <c r="BX98" s="211"/>
      <c r="BY98" s="188"/>
      <c r="BZ98" s="207"/>
      <c r="CA98" s="207"/>
      <c r="CB98" s="205"/>
      <c r="CC98" s="207"/>
      <c r="CD98" s="207"/>
      <c r="CE98" s="188"/>
      <c r="CF98" s="205"/>
      <c r="CG98" s="188"/>
      <c r="CH98" s="206"/>
      <c r="CI98" s="206"/>
      <c r="CK98" s="206"/>
      <c r="CL98" s="206"/>
      <c r="CM98" s="188"/>
      <c r="CN98" s="207"/>
      <c r="CO98" s="207"/>
      <c r="CP98" s="205"/>
      <c r="CQ98" s="205"/>
      <c r="CR98" s="211"/>
      <c r="CS98" s="188"/>
      <c r="CT98" s="207"/>
      <c r="CU98" s="207"/>
      <c r="CV98" s="205"/>
      <c r="CW98" s="207"/>
      <c r="CX98" s="207"/>
      <c r="CY98" s="199"/>
      <c r="CZ98" s="205"/>
      <c r="DA98" s="188"/>
      <c r="DB98" s="206"/>
      <c r="DC98" s="206"/>
      <c r="DE98" s="206"/>
      <c r="DF98" s="206"/>
      <c r="DG98" s="188"/>
      <c r="DH98" s="207"/>
      <c r="DI98" s="207"/>
      <c r="DJ98" s="205"/>
      <c r="DK98" s="205"/>
      <c r="DL98" s="211"/>
      <c r="DM98" s="188"/>
      <c r="DN98" s="207"/>
      <c r="DO98" s="207"/>
      <c r="DP98" s="205"/>
      <c r="DQ98" s="207"/>
      <c r="DR98" s="207"/>
      <c r="DS98" s="199"/>
      <c r="DT98" s="205"/>
      <c r="DU98" s="188"/>
      <c r="DV98" s="206"/>
      <c r="DW98" s="206"/>
      <c r="DY98" s="206"/>
      <c r="DZ98" s="206"/>
      <c r="EA98" s="188"/>
      <c r="EB98" s="205"/>
      <c r="EC98" s="212"/>
      <c r="ED98" s="205"/>
      <c r="EE98" s="205"/>
      <c r="EF98" s="211"/>
      <c r="EG98" s="188"/>
      <c r="EH98" s="207"/>
      <c r="EI98" s="207"/>
      <c r="EJ98" s="205"/>
      <c r="EK98" s="207"/>
      <c r="EL98" s="207"/>
      <c r="EM98" s="199"/>
      <c r="EN98" s="205"/>
      <c r="EO98" s="188"/>
      <c r="EP98" s="206"/>
      <c r="EQ98" s="206"/>
      <c r="ES98" s="206"/>
      <c r="ET98" s="206"/>
      <c r="EU98" s="188"/>
      <c r="EV98" s="207"/>
      <c r="EW98" s="207"/>
      <c r="EX98" s="205"/>
      <c r="EY98" s="205"/>
      <c r="EZ98" s="211"/>
      <c r="FA98" s="188"/>
      <c r="FB98" s="207"/>
      <c r="FC98" s="207"/>
      <c r="FD98" s="205"/>
      <c r="FE98" s="207"/>
      <c r="FF98" s="207"/>
      <c r="FG98" s="199"/>
      <c r="FH98" s="205"/>
      <c r="FI98" s="188"/>
      <c r="FJ98" s="206"/>
      <c r="FK98" s="206"/>
      <c r="FM98" s="206"/>
      <c r="FN98" s="206"/>
      <c r="FO98" s="188"/>
      <c r="FP98" s="207"/>
      <c r="FQ98" s="207"/>
      <c r="FR98" s="205"/>
      <c r="FS98" s="205"/>
      <c r="FT98" s="211"/>
      <c r="FU98" s="188"/>
      <c r="FV98" s="207"/>
      <c r="FW98" s="207"/>
      <c r="FX98" s="205"/>
      <c r="FY98" s="207"/>
      <c r="FZ98" s="207"/>
      <c r="GA98" s="184"/>
      <c r="GI98" s="185"/>
      <c r="GN98" s="186"/>
      <c r="GU98" s="184"/>
      <c r="HC98" s="185"/>
      <c r="HH98" s="186"/>
      <c r="HO98" s="184"/>
      <c r="HW98" s="185"/>
      <c r="IB98" s="186"/>
      <c r="II98" s="184"/>
      <c r="IQ98" s="185"/>
      <c r="IV98" s="186"/>
    </row>
    <row r="99" spans="1:256" ht="13.5" customHeight="1">
      <c r="A99" s="205"/>
      <c r="C99" s="199"/>
      <c r="D99" s="205"/>
      <c r="E99" s="188"/>
      <c r="F99" s="206"/>
      <c r="G99" s="207"/>
      <c r="I99" s="206"/>
      <c r="J99" s="207"/>
      <c r="K99" s="188"/>
      <c r="L99" s="207"/>
      <c r="M99" s="207"/>
      <c r="N99" s="205"/>
      <c r="O99" s="205"/>
      <c r="P99" s="211"/>
      <c r="Q99" s="188"/>
      <c r="R99" s="207"/>
      <c r="S99" s="207"/>
      <c r="T99" s="205"/>
      <c r="U99" s="207"/>
      <c r="V99" s="207"/>
      <c r="W99" s="199"/>
      <c r="X99" s="205"/>
      <c r="Y99" s="188"/>
      <c r="Z99" s="206"/>
      <c r="AA99" s="206"/>
      <c r="AC99" s="206"/>
      <c r="AD99" s="206"/>
      <c r="AE99" s="188"/>
      <c r="AF99" s="207"/>
      <c r="AG99" s="207"/>
      <c r="AH99" s="205"/>
      <c r="AI99" s="205"/>
      <c r="AJ99" s="211"/>
      <c r="AK99" s="188"/>
      <c r="AL99" s="205"/>
      <c r="AM99" s="207"/>
      <c r="AN99" s="205"/>
      <c r="AO99" s="207"/>
      <c r="AP99" s="207"/>
      <c r="AQ99" s="199"/>
      <c r="AR99" s="205"/>
      <c r="AS99" s="188"/>
      <c r="AT99" s="206"/>
      <c r="AU99" s="206"/>
      <c r="AW99" s="206"/>
      <c r="AX99" s="206"/>
      <c r="AY99" s="188"/>
      <c r="AZ99" s="207"/>
      <c r="BA99" s="207"/>
      <c r="BB99" s="205"/>
      <c r="BC99" s="205"/>
      <c r="BD99" s="211"/>
      <c r="BE99" s="188"/>
      <c r="BF99" s="207"/>
      <c r="BG99" s="207"/>
      <c r="BH99" s="205"/>
      <c r="BI99" s="207"/>
      <c r="BJ99" s="207"/>
      <c r="BK99" s="199"/>
      <c r="BL99" s="205"/>
      <c r="BM99" s="188"/>
      <c r="BN99" s="206"/>
      <c r="BO99" s="206"/>
      <c r="BQ99" s="206"/>
      <c r="BR99" s="206"/>
      <c r="BS99" s="188"/>
      <c r="BT99" s="207"/>
      <c r="BU99" s="207"/>
      <c r="BV99" s="205"/>
      <c r="BW99" s="205"/>
      <c r="BX99" s="211"/>
      <c r="BY99" s="188"/>
      <c r="BZ99" s="207"/>
      <c r="CA99" s="207"/>
      <c r="CB99" s="205"/>
      <c r="CC99" s="207"/>
      <c r="CD99" s="207"/>
      <c r="CE99" s="188"/>
      <c r="CF99" s="205"/>
      <c r="CG99" s="188"/>
      <c r="CH99" s="206"/>
      <c r="CI99" s="206"/>
      <c r="CK99" s="206"/>
      <c r="CL99" s="206"/>
      <c r="CM99" s="188"/>
      <c r="CN99" s="207"/>
      <c r="CO99" s="207"/>
      <c r="CP99" s="205"/>
      <c r="CQ99" s="205"/>
      <c r="CR99" s="211"/>
      <c r="CS99" s="188"/>
      <c r="CT99" s="207"/>
      <c r="CU99" s="207"/>
      <c r="CV99" s="205"/>
      <c r="CW99" s="207"/>
      <c r="CX99" s="207"/>
      <c r="CY99" s="199"/>
      <c r="CZ99" s="205"/>
      <c r="DA99" s="188"/>
      <c r="DB99" s="206"/>
      <c r="DC99" s="206"/>
      <c r="DE99" s="206"/>
      <c r="DF99" s="206"/>
      <c r="DG99" s="188"/>
      <c r="DH99" s="207"/>
      <c r="DI99" s="207"/>
      <c r="DJ99" s="205"/>
      <c r="DK99" s="205"/>
      <c r="DL99" s="211"/>
      <c r="DM99" s="188"/>
      <c r="DN99" s="207"/>
      <c r="DO99" s="207"/>
      <c r="DP99" s="205"/>
      <c r="DQ99" s="207"/>
      <c r="DR99" s="207"/>
      <c r="DS99" s="199"/>
      <c r="DT99" s="205"/>
      <c r="DU99" s="188"/>
      <c r="DV99" s="206"/>
      <c r="DW99" s="206"/>
      <c r="DY99" s="206"/>
      <c r="DZ99" s="206"/>
      <c r="EA99" s="188"/>
      <c r="EB99" s="205"/>
      <c r="EC99" s="212"/>
      <c r="ED99" s="205"/>
      <c r="EE99" s="205"/>
      <c r="EF99" s="211"/>
      <c r="EG99" s="188"/>
      <c r="EH99" s="207"/>
      <c r="EI99" s="207"/>
      <c r="EJ99" s="205"/>
      <c r="EK99" s="207"/>
      <c r="EL99" s="207"/>
      <c r="EM99" s="199"/>
      <c r="EN99" s="205"/>
      <c r="EO99" s="188"/>
      <c r="EP99" s="206"/>
      <c r="EQ99" s="206"/>
      <c r="ES99" s="206"/>
      <c r="ET99" s="206"/>
      <c r="EU99" s="188"/>
      <c r="EV99" s="207"/>
      <c r="EW99" s="207"/>
      <c r="EX99" s="205"/>
      <c r="EY99" s="205"/>
      <c r="EZ99" s="211"/>
      <c r="FA99" s="188"/>
      <c r="FB99" s="207"/>
      <c r="FC99" s="207"/>
      <c r="FD99" s="205"/>
      <c r="FE99" s="207"/>
      <c r="FF99" s="207"/>
      <c r="FG99" s="199"/>
      <c r="FH99" s="205"/>
      <c r="FI99" s="188"/>
      <c r="FJ99" s="206"/>
      <c r="FK99" s="206"/>
      <c r="FM99" s="206"/>
      <c r="FN99" s="206"/>
      <c r="FO99" s="188"/>
      <c r="FP99" s="207"/>
      <c r="FQ99" s="207"/>
      <c r="FR99" s="205"/>
      <c r="FS99" s="205"/>
      <c r="FT99" s="211"/>
      <c r="FU99" s="188"/>
      <c r="FV99" s="207"/>
      <c r="FW99" s="207"/>
      <c r="FX99" s="205"/>
      <c r="FY99" s="207"/>
      <c r="FZ99" s="207"/>
      <c r="GA99" s="184"/>
      <c r="GI99" s="185"/>
      <c r="GN99" s="186"/>
      <c r="GU99" s="184"/>
      <c r="HC99" s="185"/>
      <c r="HH99" s="186"/>
      <c r="HO99" s="184"/>
      <c r="HW99" s="185"/>
      <c r="IB99" s="186"/>
      <c r="II99" s="184"/>
      <c r="IQ99" s="185"/>
      <c r="IV99" s="186"/>
    </row>
    <row r="100" spans="1:256" ht="13.5" customHeight="1">
      <c r="S100" s="206"/>
    </row>
  </sheetData>
  <customSheetViews>
    <customSheetView guid="{58E98FBC-18A6-4DF7-8BE5-466B393E75B5}">
      <pane xSplit="2" ySplit="10" topLeftCell="C11" activePane="bottomRight" state="frozen"/>
      <selection pane="bottomRight" activeCell="K11" sqref="K11"/>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info_parties!$A$1:$A$28</xm:f>
          </x14:formula1>
          <xm:sqref>A11:A99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DCDCDC"/>
  </sheetPr>
  <dimension ref="A1:BY100"/>
  <sheetViews>
    <sheetView zoomScaleNormal="100" workbookViewId="0">
      <pane xSplit="2" ySplit="10" topLeftCell="C17" activePane="bottomRight" state="frozen"/>
      <selection activeCell="I6" sqref="I6"/>
      <selection pane="topRight" activeCell="I6" sqref="I6"/>
      <selection pane="bottomLeft" activeCell="I6" sqref="I6"/>
      <selection pane="bottomRight" activeCell="H11" sqref="H11"/>
    </sheetView>
  </sheetViews>
  <sheetFormatPr defaultColWidth="9.08984375" defaultRowHeight="13.5" customHeight="1"/>
  <cols>
    <col min="1" max="1" width="9.08984375" style="183"/>
    <col min="2" max="2" width="11" style="183" customWidth="1"/>
    <col min="3" max="3" width="16.81640625" style="183" customWidth="1"/>
    <col min="4" max="4" width="10.1796875" style="183" customWidth="1"/>
    <col min="5" max="5" width="8.81640625" style="183" customWidth="1"/>
    <col min="6" max="16384" width="9.08984375" style="183"/>
  </cols>
  <sheetData>
    <row r="1" spans="1:77" ht="46.5" customHeight="1">
      <c r="A1" s="183" t="s">
        <v>36</v>
      </c>
      <c r="C1" s="184"/>
      <c r="D1" s="225" t="s">
        <v>37</v>
      </c>
      <c r="F1" s="225" t="s">
        <v>40</v>
      </c>
      <c r="H1" s="184"/>
      <c r="I1" s="225" t="s">
        <v>37</v>
      </c>
      <c r="K1" s="225" t="s">
        <v>40</v>
      </c>
      <c r="M1" s="184"/>
      <c r="N1" s="225" t="s">
        <v>37</v>
      </c>
      <c r="P1" s="225" t="s">
        <v>40</v>
      </c>
      <c r="R1" s="184"/>
      <c r="S1" s="225" t="s">
        <v>37</v>
      </c>
      <c r="U1" s="225" t="s">
        <v>40</v>
      </c>
      <c r="W1" s="184"/>
      <c r="X1" s="225" t="s">
        <v>37</v>
      </c>
      <c r="Z1" s="225" t="s">
        <v>40</v>
      </c>
      <c r="AB1" s="184"/>
      <c r="AC1" s="225" t="s">
        <v>37</v>
      </c>
      <c r="AE1" s="225" t="s">
        <v>40</v>
      </c>
      <c r="AG1" s="184"/>
      <c r="AH1" s="225" t="s">
        <v>37</v>
      </c>
      <c r="AJ1" s="225" t="s">
        <v>40</v>
      </c>
      <c r="AL1" s="184"/>
      <c r="AM1" s="225" t="s">
        <v>37</v>
      </c>
      <c r="AO1" s="225" t="s">
        <v>40</v>
      </c>
      <c r="AQ1" s="184"/>
      <c r="AR1" s="225" t="s">
        <v>37</v>
      </c>
      <c r="AT1" s="225" t="s">
        <v>40</v>
      </c>
      <c r="AV1" s="184"/>
      <c r="AW1" s="225" t="s">
        <v>37</v>
      </c>
      <c r="AY1" s="225" t="s">
        <v>40</v>
      </c>
      <c r="BA1" s="184"/>
      <c r="BB1" s="225" t="s">
        <v>37</v>
      </c>
      <c r="BD1" s="225" t="s">
        <v>40</v>
      </c>
      <c r="BF1" s="184"/>
      <c r="BG1" s="225" t="s">
        <v>37</v>
      </c>
      <c r="BI1" s="225" t="s">
        <v>40</v>
      </c>
      <c r="BK1" s="184"/>
      <c r="BL1" s="225" t="s">
        <v>37</v>
      </c>
      <c r="BN1" s="225" t="s">
        <v>40</v>
      </c>
      <c r="BP1" s="184"/>
      <c r="BQ1" s="225" t="s">
        <v>37</v>
      </c>
      <c r="BS1" s="225" t="s">
        <v>40</v>
      </c>
      <c r="BU1" s="184"/>
      <c r="BV1" s="225" t="s">
        <v>37</v>
      </c>
      <c r="BX1" s="225" t="s">
        <v>40</v>
      </c>
    </row>
    <row r="2" spans="1:77" ht="13.5" customHeight="1">
      <c r="A2" s="183" t="s">
        <v>19</v>
      </c>
      <c r="C2" s="184"/>
      <c r="D2" s="226"/>
      <c r="F2" s="226"/>
      <c r="H2" s="184"/>
      <c r="I2" s="226"/>
      <c r="K2" s="226"/>
      <c r="M2" s="184"/>
      <c r="N2" s="226"/>
      <c r="P2" s="226"/>
      <c r="R2" s="184"/>
      <c r="S2" s="226"/>
      <c r="U2" s="226"/>
      <c r="W2" s="184"/>
      <c r="X2" s="226"/>
      <c r="Z2" s="226"/>
      <c r="AB2" s="184"/>
      <c r="AC2" s="226"/>
      <c r="AE2" s="226"/>
      <c r="AG2" s="184"/>
      <c r="AH2" s="226"/>
      <c r="AJ2" s="226"/>
      <c r="AL2" s="184"/>
      <c r="AM2" s="226"/>
      <c r="AO2" s="226"/>
      <c r="AQ2" s="184"/>
      <c r="AR2" s="226"/>
      <c r="AT2" s="226"/>
      <c r="AV2" s="184"/>
      <c r="AW2" s="226"/>
      <c r="AY2" s="226"/>
      <c r="BA2" s="184"/>
      <c r="BB2" s="226"/>
      <c r="BD2" s="226"/>
      <c r="BF2" s="184"/>
      <c r="BG2" s="226"/>
      <c r="BI2" s="226"/>
      <c r="BK2" s="184"/>
      <c r="BL2" s="226"/>
      <c r="BN2" s="226"/>
      <c r="BP2" s="184"/>
      <c r="BQ2" s="226"/>
      <c r="BS2" s="226"/>
      <c r="BU2" s="184"/>
      <c r="BV2" s="226"/>
      <c r="BX2" s="226"/>
    </row>
    <row r="3" spans="1:77" ht="13.5" customHeight="1">
      <c r="A3" s="183" t="s">
        <v>129</v>
      </c>
      <c r="C3" s="184"/>
      <c r="D3" s="226"/>
      <c r="F3" s="226"/>
      <c r="H3" s="184"/>
      <c r="I3" s="226"/>
      <c r="K3" s="226"/>
      <c r="M3" s="184"/>
      <c r="N3" s="226"/>
      <c r="P3" s="226"/>
      <c r="R3" s="184"/>
      <c r="S3" s="226"/>
      <c r="U3" s="226"/>
      <c r="W3" s="184"/>
      <c r="X3" s="226"/>
      <c r="Z3" s="226"/>
      <c r="AB3" s="184"/>
      <c r="AC3" s="226"/>
      <c r="AE3" s="226"/>
      <c r="AG3" s="184"/>
      <c r="AH3" s="226"/>
      <c r="AJ3" s="226"/>
      <c r="AL3" s="184"/>
      <c r="AM3" s="226"/>
      <c r="AO3" s="226"/>
      <c r="AQ3" s="184"/>
      <c r="AR3" s="226"/>
      <c r="AT3" s="226"/>
      <c r="AV3" s="184"/>
      <c r="AW3" s="226"/>
      <c r="AY3" s="226"/>
      <c r="BA3" s="184"/>
      <c r="BB3" s="226"/>
      <c r="BD3" s="226"/>
      <c r="BF3" s="184"/>
      <c r="BG3" s="226"/>
      <c r="BI3" s="226"/>
      <c r="BK3" s="184"/>
      <c r="BL3" s="226"/>
      <c r="BN3" s="226"/>
      <c r="BP3" s="184"/>
      <c r="BQ3" s="226"/>
      <c r="BS3" s="226"/>
      <c r="BU3" s="184"/>
      <c r="BV3" s="226"/>
      <c r="BX3" s="226"/>
    </row>
    <row r="4" spans="1:77" ht="13.5" customHeight="1">
      <c r="A4" s="227" t="s">
        <v>22</v>
      </c>
      <c r="C4" s="184"/>
      <c r="D4" s="208"/>
      <c r="E4" s="188"/>
      <c r="F4" s="208"/>
      <c r="H4" s="184"/>
      <c r="J4" s="188"/>
      <c r="K4" s="208"/>
      <c r="M4" s="184"/>
      <c r="N4" s="208"/>
      <c r="O4" s="188"/>
      <c r="P4" s="208"/>
      <c r="R4" s="184"/>
      <c r="S4" s="208"/>
      <c r="T4" s="188"/>
      <c r="U4" s="208"/>
      <c r="W4" s="184"/>
      <c r="X4" s="188"/>
      <c r="Y4" s="188"/>
      <c r="Z4" s="208"/>
      <c r="AB4" s="184"/>
      <c r="AC4" s="208"/>
      <c r="AD4" s="188"/>
      <c r="AE4" s="208"/>
      <c r="AG4" s="184"/>
      <c r="AH4" s="208"/>
      <c r="AI4" s="188"/>
      <c r="AJ4" s="208"/>
      <c r="AL4" s="184"/>
      <c r="AM4" s="208"/>
      <c r="AN4" s="188"/>
      <c r="AO4" s="208"/>
      <c r="AQ4" s="184"/>
      <c r="AR4" s="208"/>
      <c r="AS4" s="188"/>
      <c r="AT4" s="208"/>
      <c r="AV4" s="184"/>
      <c r="AW4" s="208"/>
      <c r="AX4" s="188"/>
      <c r="AY4" s="208"/>
      <c r="BA4" s="184"/>
      <c r="BB4" s="208"/>
      <c r="BC4" s="188"/>
      <c r="BD4" s="208"/>
      <c r="BF4" s="184"/>
      <c r="BG4" s="208"/>
      <c r="BH4" s="188"/>
      <c r="BI4" s="208"/>
      <c r="BK4" s="184"/>
      <c r="BL4" s="208"/>
      <c r="BM4" s="188"/>
      <c r="BN4" s="208"/>
      <c r="BP4" s="184"/>
      <c r="BQ4" s="208"/>
      <c r="BR4" s="188"/>
      <c r="BS4" s="208"/>
      <c r="BU4" s="184"/>
      <c r="BV4" s="208"/>
      <c r="BW4" s="188"/>
      <c r="BX4" s="208"/>
    </row>
    <row r="5" spans="1:77" ht="13.5" customHeight="1">
      <c r="A5" s="227" t="s">
        <v>23</v>
      </c>
      <c r="C5" s="184"/>
      <c r="D5" s="208"/>
      <c r="E5" s="188"/>
      <c r="F5" s="208"/>
      <c r="H5" s="184"/>
      <c r="J5" s="188"/>
      <c r="K5" s="208"/>
      <c r="M5" s="184"/>
      <c r="N5" s="208"/>
      <c r="O5" s="188"/>
      <c r="P5" s="208"/>
      <c r="R5" s="184"/>
      <c r="S5" s="208"/>
      <c r="T5" s="188"/>
      <c r="U5" s="208"/>
      <c r="W5" s="184"/>
      <c r="X5" s="188"/>
      <c r="Y5" s="188"/>
      <c r="Z5" s="208"/>
      <c r="AB5" s="184"/>
      <c r="AC5" s="208"/>
      <c r="AD5" s="188"/>
      <c r="AE5" s="208"/>
      <c r="AG5" s="184"/>
      <c r="AH5" s="208"/>
      <c r="AI5" s="188"/>
      <c r="AJ5" s="208"/>
      <c r="AL5" s="184"/>
      <c r="AM5" s="208"/>
      <c r="AN5" s="188"/>
      <c r="AO5" s="208"/>
      <c r="AQ5" s="184"/>
      <c r="AR5" s="208"/>
      <c r="AS5" s="188"/>
      <c r="AT5" s="208"/>
      <c r="AV5" s="184"/>
      <c r="AW5" s="208"/>
      <c r="AX5" s="188"/>
      <c r="AY5" s="208"/>
      <c r="BA5" s="184"/>
      <c r="BB5" s="208"/>
      <c r="BC5" s="188"/>
      <c r="BD5" s="208"/>
      <c r="BF5" s="184"/>
      <c r="BG5" s="208"/>
      <c r="BH5" s="188"/>
      <c r="BI5" s="208"/>
      <c r="BK5" s="184"/>
      <c r="BL5" s="208"/>
      <c r="BM5" s="188"/>
      <c r="BN5" s="208"/>
      <c r="BP5" s="184"/>
      <c r="BQ5" s="208"/>
      <c r="BR5" s="188"/>
      <c r="BS5" s="208"/>
      <c r="BU5" s="184"/>
      <c r="BV5" s="208"/>
      <c r="BW5" s="188"/>
      <c r="BX5" s="208"/>
    </row>
    <row r="6" spans="1:77" ht="13.5" customHeight="1">
      <c r="A6" s="227" t="s">
        <v>60</v>
      </c>
      <c r="C6" s="184"/>
      <c r="D6" s="228"/>
      <c r="E6" s="193"/>
      <c r="F6" s="228"/>
      <c r="H6" s="184"/>
      <c r="I6" s="228"/>
      <c r="J6" s="193"/>
      <c r="K6" s="228"/>
      <c r="M6" s="184"/>
      <c r="N6" s="228"/>
      <c r="O6" s="193"/>
      <c r="P6" s="228"/>
      <c r="R6" s="184"/>
      <c r="S6" s="228"/>
      <c r="T6" s="193"/>
      <c r="U6" s="228"/>
      <c r="W6" s="184"/>
      <c r="X6" s="228"/>
      <c r="Y6" s="193"/>
      <c r="Z6" s="228"/>
      <c r="AB6" s="184"/>
      <c r="AC6" s="228"/>
      <c r="AD6" s="193"/>
      <c r="AE6" s="228"/>
      <c r="AG6" s="184"/>
      <c r="AH6" s="228"/>
      <c r="AI6" s="193"/>
      <c r="AJ6" s="228"/>
      <c r="AL6" s="184"/>
      <c r="AM6" s="228"/>
      <c r="AN6" s="193"/>
      <c r="AO6" s="228"/>
      <c r="AQ6" s="184"/>
      <c r="AR6" s="228"/>
      <c r="AS6" s="193"/>
      <c r="AT6" s="228"/>
      <c r="AV6" s="184"/>
      <c r="AW6" s="228"/>
      <c r="AX6" s="193"/>
      <c r="AY6" s="228"/>
      <c r="BA6" s="184"/>
      <c r="BB6" s="228"/>
      <c r="BC6" s="193"/>
      <c r="BD6" s="228"/>
      <c r="BF6" s="184"/>
      <c r="BG6" s="228"/>
      <c r="BH6" s="193"/>
      <c r="BI6" s="228"/>
      <c r="BK6" s="184"/>
      <c r="BL6" s="228"/>
      <c r="BM6" s="193"/>
      <c r="BN6" s="228"/>
      <c r="BP6" s="184"/>
      <c r="BQ6" s="228"/>
      <c r="BR6" s="193"/>
      <c r="BS6" s="228"/>
      <c r="BU6" s="184"/>
      <c r="BV6" s="228"/>
      <c r="BW6" s="193"/>
      <c r="BX6" s="228"/>
    </row>
    <row r="7" spans="1:77" ht="13.5" customHeight="1">
      <c r="A7" s="227" t="s">
        <v>24</v>
      </c>
      <c r="C7" s="184"/>
      <c r="D7" s="208"/>
      <c r="E7" s="188"/>
      <c r="F7" s="208"/>
      <c r="H7" s="184"/>
      <c r="I7" s="208"/>
      <c r="J7" s="188"/>
      <c r="K7" s="208"/>
      <c r="M7" s="184"/>
      <c r="N7" s="208"/>
      <c r="O7" s="188"/>
      <c r="P7" s="208"/>
      <c r="R7" s="184"/>
      <c r="S7" s="208"/>
      <c r="T7" s="188"/>
      <c r="U7" s="208"/>
      <c r="W7" s="184"/>
      <c r="X7" s="188"/>
      <c r="Y7" s="188"/>
      <c r="Z7" s="208"/>
      <c r="AB7" s="184"/>
      <c r="AC7" s="208"/>
      <c r="AD7" s="188"/>
      <c r="AE7" s="208"/>
      <c r="AG7" s="184"/>
      <c r="AH7" s="208"/>
      <c r="AI7" s="188"/>
      <c r="AJ7" s="208"/>
      <c r="AL7" s="184"/>
      <c r="AM7" s="208"/>
      <c r="AN7" s="188"/>
      <c r="AO7" s="208"/>
      <c r="AQ7" s="184"/>
      <c r="AR7" s="208"/>
      <c r="AS7" s="188"/>
      <c r="AT7" s="208"/>
      <c r="AV7" s="184"/>
      <c r="AW7" s="208"/>
      <c r="AX7" s="188"/>
      <c r="AY7" s="208"/>
      <c r="BA7" s="184"/>
      <c r="BB7" s="208"/>
      <c r="BC7" s="188"/>
      <c r="BD7" s="208"/>
      <c r="BF7" s="184"/>
      <c r="BG7" s="208"/>
      <c r="BH7" s="188"/>
      <c r="BI7" s="208"/>
      <c r="BK7" s="184"/>
      <c r="BL7" s="208"/>
      <c r="BM7" s="188"/>
      <c r="BN7" s="208"/>
      <c r="BP7" s="184"/>
      <c r="BQ7" s="208"/>
      <c r="BR7" s="188"/>
      <c r="BS7" s="208"/>
      <c r="BU7" s="184"/>
      <c r="BV7" s="208"/>
      <c r="BW7" s="188"/>
      <c r="BX7" s="208"/>
    </row>
    <row r="8" spans="1:77" ht="13.5" customHeight="1">
      <c r="A8" s="227" t="s">
        <v>61</v>
      </c>
      <c r="C8" s="184"/>
      <c r="D8" s="228"/>
      <c r="E8" s="193"/>
      <c r="F8" s="228"/>
      <c r="H8" s="184"/>
      <c r="I8" s="228"/>
      <c r="J8" s="193"/>
      <c r="K8" s="228"/>
      <c r="M8" s="184"/>
      <c r="N8" s="228"/>
      <c r="O8" s="193"/>
      <c r="P8" s="228"/>
      <c r="R8" s="184"/>
      <c r="S8" s="228"/>
      <c r="T8" s="193"/>
      <c r="U8" s="228"/>
      <c r="W8" s="184"/>
      <c r="X8" s="228"/>
      <c r="Y8" s="193"/>
      <c r="Z8" s="228"/>
      <c r="AB8" s="184"/>
      <c r="AC8" s="228"/>
      <c r="AD8" s="193"/>
      <c r="AE8" s="228"/>
      <c r="AG8" s="184"/>
      <c r="AH8" s="228"/>
      <c r="AI8" s="193"/>
      <c r="AJ8" s="228"/>
      <c r="AL8" s="184"/>
      <c r="AM8" s="228"/>
      <c r="AN8" s="193"/>
      <c r="AO8" s="228"/>
      <c r="AQ8" s="184"/>
      <c r="AR8" s="228"/>
      <c r="AS8" s="193"/>
      <c r="AT8" s="228"/>
      <c r="AV8" s="184"/>
      <c r="AW8" s="228"/>
      <c r="AX8" s="193"/>
      <c r="AY8" s="228"/>
      <c r="BA8" s="184"/>
      <c r="BB8" s="228"/>
      <c r="BC8" s="193"/>
      <c r="BD8" s="228"/>
      <c r="BF8" s="184"/>
      <c r="BG8" s="228"/>
      <c r="BH8" s="193"/>
      <c r="BI8" s="228"/>
      <c r="BK8" s="184"/>
      <c r="BL8" s="228"/>
      <c r="BM8" s="193"/>
      <c r="BN8" s="228"/>
      <c r="BP8" s="184"/>
      <c r="BQ8" s="228"/>
      <c r="BR8" s="193"/>
      <c r="BS8" s="228"/>
      <c r="BU8" s="184"/>
      <c r="BV8" s="228"/>
      <c r="BW8" s="193"/>
      <c r="BX8" s="228"/>
    </row>
    <row r="9" spans="1:77" ht="13.5" customHeight="1">
      <c r="A9" s="183" t="s">
        <v>6</v>
      </c>
      <c r="C9" s="184"/>
      <c r="D9" s="229"/>
      <c r="E9" s="193"/>
      <c r="F9" s="208"/>
      <c r="H9" s="184"/>
      <c r="I9" s="228"/>
      <c r="J9" s="193"/>
      <c r="K9" s="208"/>
      <c r="M9" s="184"/>
      <c r="N9" s="228"/>
      <c r="O9" s="193"/>
      <c r="P9" s="208"/>
      <c r="R9" s="184"/>
      <c r="S9" s="228"/>
      <c r="T9" s="193"/>
      <c r="U9" s="208"/>
      <c r="W9" s="184"/>
      <c r="X9" s="229"/>
      <c r="Y9" s="193"/>
      <c r="Z9" s="208"/>
      <c r="AB9" s="184"/>
      <c r="AC9" s="229"/>
      <c r="AE9" s="208"/>
      <c r="AG9" s="184"/>
      <c r="AH9" s="229"/>
      <c r="AJ9" s="208"/>
      <c r="AL9" s="184"/>
      <c r="AM9" s="229"/>
      <c r="AO9" s="208"/>
      <c r="AQ9" s="184"/>
      <c r="AR9" s="229"/>
      <c r="AT9" s="208"/>
      <c r="AV9" s="184"/>
      <c r="AW9" s="229"/>
      <c r="AY9" s="208"/>
      <c r="BA9" s="184"/>
      <c r="BB9" s="229"/>
      <c r="BD9" s="208"/>
      <c r="BF9" s="184"/>
      <c r="BG9" s="229"/>
      <c r="BI9" s="208"/>
      <c r="BK9" s="184"/>
      <c r="BL9" s="229"/>
      <c r="BN9" s="208"/>
      <c r="BP9" s="184"/>
      <c r="BQ9" s="229"/>
      <c r="BS9" s="208"/>
      <c r="BU9" s="184"/>
      <c r="BV9" s="229"/>
      <c r="BX9" s="208"/>
    </row>
    <row r="10" spans="1:77" ht="31.5" customHeight="1">
      <c r="A10" s="201" t="s">
        <v>134</v>
      </c>
      <c r="B10" s="201" t="s">
        <v>38</v>
      </c>
      <c r="C10" s="202" t="s">
        <v>135</v>
      </c>
      <c r="D10" s="225" t="s">
        <v>111</v>
      </c>
      <c r="E10" s="230" t="s">
        <v>112</v>
      </c>
      <c r="F10" s="225" t="s">
        <v>113</v>
      </c>
      <c r="G10" s="230" t="s">
        <v>114</v>
      </c>
      <c r="H10" s="202" t="s">
        <v>39</v>
      </c>
      <c r="I10" s="225" t="s">
        <v>111</v>
      </c>
      <c r="J10" s="230" t="s">
        <v>112</v>
      </c>
      <c r="K10" s="225" t="s">
        <v>113</v>
      </c>
      <c r="L10" s="230" t="s">
        <v>114</v>
      </c>
      <c r="M10" s="202" t="s">
        <v>39</v>
      </c>
      <c r="N10" s="225" t="s">
        <v>111</v>
      </c>
      <c r="O10" s="230" t="s">
        <v>112</v>
      </c>
      <c r="P10" s="225" t="s">
        <v>113</v>
      </c>
      <c r="Q10" s="230" t="s">
        <v>114</v>
      </c>
      <c r="R10" s="202" t="s">
        <v>39</v>
      </c>
      <c r="S10" s="225" t="s">
        <v>111</v>
      </c>
      <c r="T10" s="230" t="s">
        <v>112</v>
      </c>
      <c r="U10" s="225" t="s">
        <v>113</v>
      </c>
      <c r="V10" s="230" t="s">
        <v>114</v>
      </c>
      <c r="W10" s="202" t="s">
        <v>39</v>
      </c>
      <c r="X10" s="225" t="s">
        <v>111</v>
      </c>
      <c r="Y10" s="230" t="s">
        <v>112</v>
      </c>
      <c r="Z10" s="225" t="s">
        <v>113</v>
      </c>
      <c r="AA10" s="230" t="s">
        <v>114</v>
      </c>
      <c r="AB10" s="202" t="s">
        <v>39</v>
      </c>
      <c r="AC10" s="225" t="s">
        <v>111</v>
      </c>
      <c r="AD10" s="230" t="s">
        <v>112</v>
      </c>
      <c r="AE10" s="225" t="s">
        <v>113</v>
      </c>
      <c r="AF10" s="230" t="s">
        <v>114</v>
      </c>
      <c r="AG10" s="202" t="s">
        <v>39</v>
      </c>
      <c r="AH10" s="225" t="s">
        <v>111</v>
      </c>
      <c r="AI10" s="230" t="s">
        <v>112</v>
      </c>
      <c r="AJ10" s="225" t="s">
        <v>113</v>
      </c>
      <c r="AK10" s="230" t="s">
        <v>114</v>
      </c>
      <c r="AL10" s="202" t="s">
        <v>39</v>
      </c>
      <c r="AM10" s="225" t="s">
        <v>111</v>
      </c>
      <c r="AN10" s="230" t="s">
        <v>112</v>
      </c>
      <c r="AO10" s="225" t="s">
        <v>113</v>
      </c>
      <c r="AP10" s="230" t="s">
        <v>114</v>
      </c>
      <c r="AQ10" s="202" t="s">
        <v>39</v>
      </c>
      <c r="AR10" s="225" t="s">
        <v>111</v>
      </c>
      <c r="AS10" s="230" t="s">
        <v>112</v>
      </c>
      <c r="AT10" s="225" t="s">
        <v>113</v>
      </c>
      <c r="AU10" s="230" t="s">
        <v>114</v>
      </c>
      <c r="AV10" s="202" t="s">
        <v>39</v>
      </c>
      <c r="AW10" s="225" t="s">
        <v>111</v>
      </c>
      <c r="AX10" s="230" t="s">
        <v>112</v>
      </c>
      <c r="AY10" s="225" t="s">
        <v>113</v>
      </c>
      <c r="AZ10" s="230" t="s">
        <v>114</v>
      </c>
      <c r="BA10" s="202" t="s">
        <v>39</v>
      </c>
      <c r="BB10" s="225" t="s">
        <v>111</v>
      </c>
      <c r="BC10" s="230" t="s">
        <v>112</v>
      </c>
      <c r="BD10" s="225" t="s">
        <v>113</v>
      </c>
      <c r="BE10" s="230" t="s">
        <v>114</v>
      </c>
      <c r="BF10" s="202" t="s">
        <v>39</v>
      </c>
      <c r="BG10" s="225" t="s">
        <v>111</v>
      </c>
      <c r="BH10" s="230" t="s">
        <v>112</v>
      </c>
      <c r="BI10" s="225" t="s">
        <v>113</v>
      </c>
      <c r="BJ10" s="230" t="s">
        <v>114</v>
      </c>
      <c r="BK10" s="202" t="s">
        <v>39</v>
      </c>
      <c r="BL10" s="225" t="s">
        <v>111</v>
      </c>
      <c r="BM10" s="230" t="s">
        <v>112</v>
      </c>
      <c r="BN10" s="225" t="s">
        <v>113</v>
      </c>
      <c r="BO10" s="230" t="s">
        <v>114</v>
      </c>
      <c r="BP10" s="202" t="s">
        <v>39</v>
      </c>
      <c r="BQ10" s="225" t="s">
        <v>111</v>
      </c>
      <c r="BR10" s="230" t="s">
        <v>112</v>
      </c>
      <c r="BS10" s="225" t="s">
        <v>113</v>
      </c>
      <c r="BT10" s="230" t="s">
        <v>114</v>
      </c>
      <c r="BU10" s="202" t="s">
        <v>39</v>
      </c>
      <c r="BV10" s="225" t="s">
        <v>111</v>
      </c>
      <c r="BW10" s="230" t="s">
        <v>112</v>
      </c>
      <c r="BX10" s="225" t="s">
        <v>113</v>
      </c>
      <c r="BY10" s="230" t="s">
        <v>114</v>
      </c>
    </row>
    <row r="11" spans="1:77" ht="13.5" customHeight="1">
      <c r="C11" s="189"/>
      <c r="D11" s="225"/>
      <c r="E11" s="231"/>
      <c r="F11" s="225"/>
      <c r="G11" s="231"/>
      <c r="H11" s="189"/>
      <c r="I11" s="225"/>
      <c r="J11" s="232"/>
      <c r="K11" s="225"/>
      <c r="L11" s="232"/>
      <c r="M11" s="189"/>
      <c r="N11" s="225"/>
      <c r="O11" s="232"/>
      <c r="P11" s="225"/>
      <c r="Q11" s="232"/>
      <c r="R11" s="189"/>
      <c r="S11" s="225"/>
      <c r="T11" s="232"/>
      <c r="U11" s="225"/>
      <c r="V11" s="232"/>
      <c r="W11" s="189"/>
      <c r="X11" s="225"/>
      <c r="Y11" s="232"/>
      <c r="Z11" s="225"/>
      <c r="AA11" s="232"/>
      <c r="AB11" s="189"/>
      <c r="AC11" s="225"/>
      <c r="AD11" s="232"/>
      <c r="AE11" s="225"/>
      <c r="AF11" s="232"/>
      <c r="AG11" s="189"/>
      <c r="AH11" s="225"/>
      <c r="AI11" s="232"/>
      <c r="AJ11" s="225"/>
      <c r="AK11" s="232"/>
      <c r="AL11" s="189"/>
      <c r="AM11" s="225"/>
      <c r="AN11" s="232"/>
      <c r="AO11" s="225"/>
      <c r="AP11" s="232"/>
      <c r="AQ11" s="189"/>
      <c r="AR11" s="225"/>
      <c r="AS11" s="232"/>
      <c r="AT11" s="225"/>
      <c r="AU11" s="232"/>
      <c r="AV11" s="189"/>
      <c r="AW11" s="225"/>
      <c r="AX11" s="232"/>
      <c r="AY11" s="225"/>
      <c r="AZ11" s="232"/>
      <c r="BA11" s="189"/>
      <c r="BB11" s="225"/>
      <c r="BC11" s="232"/>
      <c r="BD11" s="225"/>
      <c r="BE11" s="232"/>
      <c r="BF11" s="189"/>
      <c r="BG11" s="225"/>
      <c r="BH11" s="232"/>
      <c r="BI11" s="225"/>
      <c r="BJ11" s="232"/>
      <c r="BK11" s="189"/>
      <c r="BL11" s="225"/>
      <c r="BM11" s="232"/>
      <c r="BN11" s="225"/>
      <c r="BO11" s="232"/>
      <c r="BP11" s="189"/>
      <c r="BQ11" s="225"/>
      <c r="BR11" s="232"/>
      <c r="BS11" s="225"/>
      <c r="BT11" s="232"/>
      <c r="BU11" s="189"/>
      <c r="BV11" s="225"/>
      <c r="BW11" s="232"/>
      <c r="BX11" s="225"/>
      <c r="BY11" s="232"/>
    </row>
    <row r="12" spans="1:77" ht="13.5" customHeight="1">
      <c r="C12" s="189"/>
      <c r="D12" s="225"/>
      <c r="E12" s="231"/>
      <c r="F12" s="225"/>
      <c r="G12" s="231"/>
      <c r="H12" s="233"/>
      <c r="I12" s="225"/>
      <c r="J12" s="232"/>
      <c r="K12" s="225"/>
      <c r="L12" s="232"/>
      <c r="M12" s="189"/>
      <c r="N12" s="225"/>
      <c r="O12" s="232"/>
      <c r="P12" s="225"/>
      <c r="Q12" s="232"/>
      <c r="R12" s="189"/>
      <c r="S12" s="225"/>
      <c r="T12" s="232"/>
      <c r="U12" s="225"/>
      <c r="V12" s="232"/>
      <c r="W12" s="189"/>
      <c r="X12" s="225"/>
      <c r="Y12" s="232"/>
      <c r="Z12" s="225"/>
      <c r="AA12" s="232"/>
      <c r="AB12" s="189"/>
      <c r="AC12" s="225"/>
      <c r="AD12" s="232"/>
      <c r="AE12" s="225"/>
      <c r="AF12" s="232"/>
      <c r="AG12" s="189"/>
      <c r="AH12" s="225"/>
      <c r="AI12" s="232"/>
      <c r="AJ12" s="225"/>
      <c r="AK12" s="232"/>
      <c r="AL12" s="189"/>
      <c r="AM12" s="225"/>
      <c r="AN12" s="232"/>
      <c r="AO12" s="225"/>
      <c r="AP12" s="232"/>
      <c r="AQ12" s="189"/>
      <c r="AR12" s="225"/>
      <c r="AS12" s="232"/>
      <c r="AT12" s="225"/>
      <c r="AU12" s="232"/>
      <c r="AV12" s="189"/>
      <c r="AW12" s="225"/>
      <c r="AX12" s="232"/>
      <c r="AY12" s="225"/>
      <c r="AZ12" s="232"/>
      <c r="BA12" s="189"/>
      <c r="BB12" s="225"/>
      <c r="BC12" s="232"/>
      <c r="BD12" s="225"/>
      <c r="BE12" s="232"/>
      <c r="BF12" s="189"/>
      <c r="BG12" s="225"/>
      <c r="BH12" s="232"/>
      <c r="BI12" s="225"/>
      <c r="BJ12" s="232"/>
      <c r="BK12" s="189"/>
      <c r="BL12" s="225"/>
      <c r="BM12" s="232"/>
      <c r="BN12" s="225"/>
      <c r="BO12" s="232"/>
      <c r="BP12" s="189"/>
      <c r="BQ12" s="225"/>
      <c r="BR12" s="232"/>
      <c r="BS12" s="225"/>
      <c r="BT12" s="232"/>
      <c r="BU12" s="189"/>
      <c r="BV12" s="225"/>
      <c r="BW12" s="232"/>
      <c r="BX12" s="225"/>
      <c r="BY12" s="232"/>
    </row>
    <row r="13" spans="1:77" ht="13.5" customHeight="1">
      <c r="A13" s="234"/>
      <c r="C13" s="189"/>
      <c r="D13" s="225"/>
      <c r="E13" s="231"/>
      <c r="F13" s="225"/>
      <c r="G13" s="193"/>
      <c r="H13" s="189"/>
      <c r="I13" s="225"/>
      <c r="J13" s="232"/>
      <c r="K13" s="225"/>
      <c r="L13" s="193"/>
      <c r="M13" s="189"/>
      <c r="N13" s="225"/>
      <c r="O13" s="193"/>
      <c r="P13" s="225"/>
      <c r="Q13" s="193"/>
      <c r="R13" s="189"/>
      <c r="S13" s="225"/>
      <c r="T13" s="193"/>
      <c r="U13" s="225"/>
      <c r="V13" s="193"/>
      <c r="W13" s="189"/>
      <c r="X13" s="225"/>
      <c r="Y13" s="193"/>
      <c r="Z13" s="225"/>
      <c r="AA13" s="193"/>
      <c r="AB13" s="189"/>
      <c r="AC13" s="225"/>
      <c r="AD13" s="193"/>
      <c r="AE13" s="225"/>
      <c r="AF13" s="193"/>
      <c r="AG13" s="189"/>
      <c r="AH13" s="225"/>
      <c r="AI13" s="193"/>
      <c r="AJ13" s="225"/>
      <c r="AK13" s="193"/>
      <c r="AL13" s="189"/>
      <c r="AM13" s="225"/>
      <c r="AN13" s="193"/>
      <c r="AO13" s="225"/>
      <c r="AP13" s="193"/>
      <c r="AQ13" s="189"/>
      <c r="AR13" s="225"/>
      <c r="AS13" s="193"/>
      <c r="AT13" s="225"/>
      <c r="AU13" s="193"/>
      <c r="AV13" s="189"/>
      <c r="AW13" s="225"/>
      <c r="AX13" s="193"/>
      <c r="AY13" s="225"/>
      <c r="AZ13" s="193"/>
      <c r="BA13" s="189"/>
      <c r="BB13" s="225"/>
      <c r="BC13" s="193"/>
      <c r="BD13" s="225"/>
      <c r="BE13" s="193"/>
      <c r="BF13" s="189"/>
      <c r="BG13" s="225"/>
      <c r="BH13" s="193"/>
      <c r="BI13" s="225"/>
      <c r="BJ13" s="193"/>
      <c r="BK13" s="189"/>
      <c r="BL13" s="225"/>
      <c r="BM13" s="193"/>
      <c r="BN13" s="225"/>
      <c r="BO13" s="193"/>
      <c r="BP13" s="189"/>
      <c r="BQ13" s="225"/>
      <c r="BR13" s="193"/>
      <c r="BS13" s="225"/>
      <c r="BT13" s="193"/>
      <c r="BU13" s="189"/>
      <c r="BV13" s="225"/>
      <c r="BW13" s="193"/>
      <c r="BX13" s="225"/>
      <c r="BY13" s="193"/>
    </row>
    <row r="14" spans="1:77" ht="13.5" customHeight="1">
      <c r="C14" s="184"/>
      <c r="D14" s="225"/>
      <c r="E14" s="231"/>
      <c r="F14" s="225"/>
      <c r="G14" s="193"/>
      <c r="H14" s="184"/>
      <c r="I14" s="225"/>
      <c r="J14" s="232"/>
      <c r="K14" s="225"/>
      <c r="L14" s="193"/>
      <c r="M14" s="233"/>
      <c r="N14" s="225"/>
      <c r="O14" s="193"/>
      <c r="P14" s="225"/>
      <c r="Q14" s="193"/>
      <c r="R14" s="184"/>
      <c r="S14" s="225"/>
      <c r="T14" s="193"/>
      <c r="U14" s="225"/>
      <c r="V14" s="193"/>
      <c r="W14" s="184"/>
      <c r="X14" s="225"/>
      <c r="Y14" s="193"/>
      <c r="Z14" s="225"/>
      <c r="AA14" s="193"/>
      <c r="AB14" s="184"/>
      <c r="AC14" s="225"/>
      <c r="AD14" s="193"/>
      <c r="AE14" s="225"/>
      <c r="AF14" s="193"/>
      <c r="AG14" s="184"/>
      <c r="AH14" s="225"/>
      <c r="AI14" s="193"/>
      <c r="AJ14" s="225"/>
      <c r="AK14" s="193"/>
      <c r="AL14" s="184"/>
      <c r="AM14" s="225"/>
      <c r="AN14" s="193"/>
      <c r="AO14" s="225"/>
      <c r="AP14" s="193"/>
      <c r="AQ14" s="184"/>
      <c r="AR14" s="225"/>
      <c r="AS14" s="193"/>
      <c r="AT14" s="225"/>
      <c r="AU14" s="193"/>
      <c r="AV14" s="184"/>
      <c r="AW14" s="225"/>
      <c r="AX14" s="193"/>
      <c r="AY14" s="225"/>
      <c r="AZ14" s="193"/>
      <c r="BA14" s="184"/>
      <c r="BB14" s="225"/>
      <c r="BC14" s="193"/>
      <c r="BD14" s="225"/>
      <c r="BE14" s="193"/>
      <c r="BF14" s="184"/>
      <c r="BG14" s="225"/>
      <c r="BH14" s="193"/>
      <c r="BI14" s="225"/>
      <c r="BJ14" s="193"/>
      <c r="BK14" s="184"/>
      <c r="BL14" s="225"/>
      <c r="BM14" s="193"/>
      <c r="BN14" s="225"/>
      <c r="BO14" s="193"/>
      <c r="BP14" s="184"/>
      <c r="BQ14" s="225"/>
      <c r="BR14" s="193"/>
      <c r="BS14" s="225"/>
      <c r="BT14" s="193"/>
      <c r="BU14" s="184"/>
      <c r="BV14" s="225"/>
      <c r="BW14" s="193"/>
      <c r="BX14" s="225"/>
      <c r="BY14" s="193"/>
    </row>
    <row r="15" spans="1:77" ht="13.5" customHeight="1">
      <c r="C15" s="233"/>
      <c r="D15" s="225"/>
      <c r="E15" s="231"/>
      <c r="F15" s="225"/>
      <c r="G15" s="231"/>
      <c r="H15" s="233"/>
      <c r="I15" s="225"/>
      <c r="J15" s="232"/>
      <c r="K15" s="225"/>
      <c r="L15" s="231"/>
      <c r="M15" s="233"/>
      <c r="N15" s="225"/>
      <c r="O15" s="231"/>
      <c r="P15" s="225"/>
      <c r="Q15" s="231"/>
      <c r="R15" s="233"/>
      <c r="S15" s="225"/>
      <c r="T15" s="231"/>
      <c r="U15" s="225"/>
      <c r="V15" s="231"/>
      <c r="W15" s="233"/>
      <c r="X15" s="225"/>
      <c r="Y15" s="231"/>
      <c r="Z15" s="225"/>
      <c r="AA15" s="231"/>
      <c r="AB15" s="233"/>
      <c r="AC15" s="225"/>
      <c r="AD15" s="231"/>
      <c r="AE15" s="225"/>
      <c r="AF15" s="231"/>
      <c r="AG15" s="233"/>
      <c r="AH15" s="225"/>
      <c r="AI15" s="231"/>
      <c r="AJ15" s="225"/>
      <c r="AK15" s="231"/>
      <c r="AL15" s="233"/>
      <c r="AM15" s="225"/>
      <c r="AN15" s="231"/>
      <c r="AO15" s="225"/>
      <c r="AP15" s="231"/>
      <c r="AQ15" s="233"/>
      <c r="AR15" s="225"/>
      <c r="AS15" s="231"/>
      <c r="AT15" s="225"/>
      <c r="AU15" s="231"/>
      <c r="AV15" s="233"/>
      <c r="AW15" s="225"/>
      <c r="AX15" s="231"/>
      <c r="AY15" s="225"/>
      <c r="AZ15" s="231"/>
      <c r="BA15" s="233"/>
      <c r="BB15" s="225"/>
      <c r="BC15" s="231"/>
      <c r="BD15" s="225"/>
      <c r="BE15" s="231"/>
      <c r="BF15" s="233"/>
      <c r="BG15" s="225"/>
      <c r="BH15" s="231"/>
      <c r="BI15" s="225"/>
      <c r="BJ15" s="231"/>
      <c r="BK15" s="233"/>
      <c r="BL15" s="225"/>
      <c r="BM15" s="231"/>
      <c r="BN15" s="225"/>
      <c r="BO15" s="231"/>
      <c r="BP15" s="233"/>
      <c r="BQ15" s="225"/>
      <c r="BR15" s="231"/>
      <c r="BS15" s="225"/>
      <c r="BT15" s="231"/>
      <c r="BU15" s="233"/>
      <c r="BV15" s="225"/>
      <c r="BW15" s="231"/>
      <c r="BX15" s="225"/>
      <c r="BY15" s="231"/>
    </row>
    <row r="16" spans="1:77" ht="13.5" customHeight="1">
      <c r="C16" s="235"/>
      <c r="D16" s="225"/>
      <c r="E16" s="231"/>
      <c r="F16" s="225"/>
      <c r="G16" s="231"/>
      <c r="H16" s="235"/>
      <c r="I16" s="225"/>
      <c r="J16" s="232"/>
      <c r="K16" s="225"/>
      <c r="L16" s="231"/>
      <c r="M16" s="235"/>
      <c r="N16" s="225"/>
      <c r="O16" s="231"/>
      <c r="P16" s="225"/>
      <c r="Q16" s="231"/>
      <c r="R16" s="235"/>
      <c r="S16" s="225"/>
      <c r="T16" s="231"/>
      <c r="U16" s="225"/>
      <c r="V16" s="231"/>
      <c r="W16" s="235"/>
      <c r="X16" s="225"/>
      <c r="Y16" s="231"/>
      <c r="Z16" s="225"/>
      <c r="AA16" s="231"/>
      <c r="AB16" s="235"/>
      <c r="AC16" s="225"/>
      <c r="AD16" s="231"/>
      <c r="AE16" s="225"/>
      <c r="AF16" s="231"/>
      <c r="AG16" s="235"/>
      <c r="AH16" s="225"/>
      <c r="AI16" s="231"/>
      <c r="AJ16" s="225"/>
      <c r="AK16" s="231"/>
      <c r="AL16" s="235"/>
      <c r="AM16" s="225"/>
      <c r="AN16" s="231"/>
      <c r="AO16" s="225"/>
      <c r="AP16" s="231"/>
      <c r="AQ16" s="235"/>
      <c r="AR16" s="225"/>
      <c r="AS16" s="231"/>
      <c r="AT16" s="225"/>
      <c r="AU16" s="231"/>
      <c r="AV16" s="235"/>
      <c r="AW16" s="225"/>
      <c r="AX16" s="231"/>
      <c r="AY16" s="225"/>
      <c r="AZ16" s="231"/>
      <c r="BA16" s="235"/>
      <c r="BB16" s="225"/>
      <c r="BC16" s="231"/>
      <c r="BD16" s="225"/>
      <c r="BE16" s="231"/>
      <c r="BF16" s="235"/>
      <c r="BG16" s="225"/>
      <c r="BH16" s="231"/>
      <c r="BI16" s="225"/>
      <c r="BJ16" s="231"/>
      <c r="BK16" s="235"/>
      <c r="BL16" s="225"/>
      <c r="BM16" s="231"/>
      <c r="BN16" s="225"/>
      <c r="BO16" s="231"/>
      <c r="BP16" s="235"/>
      <c r="BQ16" s="225"/>
      <c r="BR16" s="231"/>
      <c r="BS16" s="225"/>
      <c r="BT16" s="231"/>
      <c r="BU16" s="235"/>
      <c r="BV16" s="225"/>
      <c r="BW16" s="231"/>
      <c r="BX16" s="225"/>
      <c r="BY16" s="231"/>
    </row>
    <row r="17" spans="3:77" ht="13.5" customHeight="1">
      <c r="C17" s="233"/>
      <c r="D17" s="225"/>
      <c r="E17" s="231"/>
      <c r="F17" s="225"/>
      <c r="G17" s="231"/>
      <c r="H17" s="233"/>
      <c r="I17" s="225"/>
      <c r="J17" s="232"/>
      <c r="K17" s="225"/>
      <c r="L17" s="231"/>
      <c r="M17" s="233"/>
      <c r="N17" s="225"/>
      <c r="O17" s="231"/>
      <c r="P17" s="225"/>
      <c r="Q17" s="231"/>
      <c r="R17" s="233"/>
      <c r="S17" s="225"/>
      <c r="T17" s="231"/>
      <c r="U17" s="225"/>
      <c r="V17" s="231"/>
      <c r="W17" s="233"/>
      <c r="X17" s="225"/>
      <c r="Y17" s="231"/>
      <c r="Z17" s="225"/>
      <c r="AA17" s="231"/>
      <c r="AB17" s="233"/>
      <c r="AC17" s="225"/>
      <c r="AD17" s="231"/>
      <c r="AE17" s="225"/>
      <c r="AF17" s="231"/>
      <c r="AG17" s="233"/>
      <c r="AH17" s="225"/>
      <c r="AI17" s="231"/>
      <c r="AJ17" s="225"/>
      <c r="AK17" s="231"/>
      <c r="AL17" s="233"/>
      <c r="AM17" s="225"/>
      <c r="AN17" s="231"/>
      <c r="AO17" s="225"/>
      <c r="AP17" s="231"/>
      <c r="AQ17" s="233"/>
      <c r="AR17" s="225"/>
      <c r="AS17" s="231"/>
      <c r="AT17" s="225"/>
      <c r="AU17" s="231"/>
      <c r="AV17" s="233"/>
      <c r="AW17" s="225"/>
      <c r="AX17" s="231"/>
      <c r="AY17" s="225"/>
      <c r="AZ17" s="231"/>
      <c r="BA17" s="233"/>
      <c r="BB17" s="225"/>
      <c r="BC17" s="231"/>
      <c r="BD17" s="225"/>
      <c r="BE17" s="231"/>
      <c r="BF17" s="233"/>
      <c r="BG17" s="225"/>
      <c r="BH17" s="231"/>
      <c r="BI17" s="225"/>
      <c r="BJ17" s="231"/>
      <c r="BK17" s="233"/>
      <c r="BL17" s="225"/>
      <c r="BM17" s="231"/>
      <c r="BN17" s="225"/>
      <c r="BO17" s="231"/>
      <c r="BP17" s="233"/>
      <c r="BQ17" s="225"/>
      <c r="BR17" s="231"/>
      <c r="BS17" s="225"/>
      <c r="BT17" s="231"/>
      <c r="BU17" s="233"/>
      <c r="BV17" s="225"/>
      <c r="BW17" s="231"/>
      <c r="BX17" s="225"/>
      <c r="BY17" s="231"/>
    </row>
    <row r="18" spans="3:77" ht="13.5" customHeight="1">
      <c r="C18" s="184"/>
      <c r="D18" s="225"/>
      <c r="E18" s="231"/>
      <c r="F18" s="225"/>
      <c r="G18" s="231"/>
      <c r="H18" s="184"/>
      <c r="I18" s="225"/>
      <c r="J18" s="231"/>
      <c r="K18" s="225"/>
      <c r="L18" s="231"/>
      <c r="M18" s="233"/>
      <c r="N18" s="225"/>
      <c r="O18" s="231"/>
      <c r="P18" s="225"/>
      <c r="Q18" s="231"/>
      <c r="R18" s="233"/>
      <c r="S18" s="225"/>
      <c r="T18" s="231"/>
      <c r="U18" s="225"/>
      <c r="V18" s="231"/>
      <c r="W18" s="184"/>
      <c r="X18" s="225"/>
      <c r="Y18" s="231"/>
      <c r="Z18" s="225"/>
      <c r="AA18" s="231"/>
      <c r="AB18" s="184"/>
      <c r="AC18" s="225"/>
      <c r="AD18" s="231"/>
      <c r="AE18" s="225"/>
      <c r="AF18" s="231"/>
      <c r="AG18" s="184"/>
      <c r="AH18" s="225"/>
      <c r="AI18" s="231"/>
      <c r="AJ18" s="225"/>
      <c r="AK18" s="231"/>
      <c r="AL18" s="184"/>
      <c r="AM18" s="225"/>
      <c r="AN18" s="231"/>
      <c r="AO18" s="225"/>
      <c r="AP18" s="231"/>
      <c r="AQ18" s="184"/>
      <c r="AR18" s="225"/>
      <c r="AS18" s="231"/>
      <c r="AT18" s="225"/>
      <c r="AU18" s="231"/>
      <c r="AV18" s="184"/>
      <c r="AW18" s="225"/>
      <c r="AX18" s="231"/>
      <c r="AY18" s="225"/>
      <c r="AZ18" s="231"/>
      <c r="BA18" s="184"/>
      <c r="BB18" s="225"/>
      <c r="BC18" s="231"/>
      <c r="BD18" s="225"/>
      <c r="BE18" s="231"/>
      <c r="BF18" s="184"/>
      <c r="BG18" s="225"/>
      <c r="BH18" s="231"/>
      <c r="BI18" s="225"/>
      <c r="BJ18" s="231"/>
      <c r="BK18" s="184"/>
      <c r="BL18" s="225"/>
      <c r="BM18" s="231"/>
      <c r="BN18" s="225"/>
      <c r="BO18" s="231"/>
      <c r="BP18" s="184"/>
      <c r="BQ18" s="225"/>
      <c r="BR18" s="231"/>
      <c r="BS18" s="225"/>
      <c r="BT18" s="231"/>
      <c r="BU18" s="184"/>
      <c r="BV18" s="225"/>
      <c r="BW18" s="231"/>
      <c r="BX18" s="225"/>
      <c r="BY18" s="231"/>
    </row>
    <row r="19" spans="3:77" ht="13.5" customHeight="1">
      <c r="C19" s="233"/>
      <c r="D19" s="225"/>
      <c r="E19" s="231"/>
      <c r="F19" s="225"/>
      <c r="G19" s="231"/>
      <c r="H19" s="233"/>
      <c r="I19" s="225"/>
      <c r="J19" s="231"/>
      <c r="K19" s="225"/>
      <c r="L19" s="231"/>
      <c r="M19" s="233"/>
      <c r="N19" s="225"/>
      <c r="O19" s="231"/>
      <c r="P19" s="225"/>
      <c r="Q19" s="231"/>
      <c r="R19" s="233"/>
      <c r="S19" s="225"/>
      <c r="T19" s="231"/>
      <c r="U19" s="225"/>
      <c r="V19" s="231"/>
      <c r="W19" s="233"/>
      <c r="X19" s="225"/>
      <c r="Y19" s="231"/>
      <c r="Z19" s="225"/>
      <c r="AA19" s="231"/>
      <c r="AB19" s="233"/>
      <c r="AC19" s="225"/>
      <c r="AD19" s="231"/>
      <c r="AE19" s="225"/>
      <c r="AF19" s="231"/>
      <c r="AG19" s="233"/>
      <c r="AH19" s="225"/>
      <c r="AI19" s="231"/>
      <c r="AJ19" s="225"/>
      <c r="AK19" s="231"/>
      <c r="AL19" s="233"/>
      <c r="AM19" s="225"/>
      <c r="AN19" s="231"/>
      <c r="AO19" s="225"/>
      <c r="AP19" s="231"/>
      <c r="AQ19" s="233"/>
      <c r="AR19" s="225"/>
      <c r="AS19" s="231"/>
      <c r="AT19" s="225"/>
      <c r="AU19" s="231"/>
      <c r="AV19" s="233"/>
      <c r="AW19" s="225"/>
      <c r="AX19" s="231"/>
      <c r="AY19" s="225"/>
      <c r="AZ19" s="231"/>
      <c r="BA19" s="233"/>
      <c r="BB19" s="225"/>
      <c r="BC19" s="231"/>
      <c r="BD19" s="225"/>
      <c r="BE19" s="231"/>
      <c r="BF19" s="233"/>
      <c r="BG19" s="225"/>
      <c r="BH19" s="231"/>
      <c r="BI19" s="225"/>
      <c r="BJ19" s="231"/>
      <c r="BK19" s="233"/>
      <c r="BL19" s="225"/>
      <c r="BM19" s="231"/>
      <c r="BN19" s="225"/>
      <c r="BO19" s="231"/>
      <c r="BP19" s="233"/>
      <c r="BQ19" s="225"/>
      <c r="BR19" s="231"/>
      <c r="BS19" s="225"/>
      <c r="BT19" s="231"/>
      <c r="BU19" s="233"/>
      <c r="BV19" s="225"/>
      <c r="BW19" s="231"/>
      <c r="BX19" s="225"/>
      <c r="BY19" s="231"/>
    </row>
    <row r="20" spans="3:77" ht="13.5" customHeight="1">
      <c r="C20" s="233"/>
      <c r="D20" s="225"/>
      <c r="E20" s="231"/>
      <c r="F20" s="225"/>
      <c r="G20" s="231"/>
      <c r="H20" s="233"/>
      <c r="I20" s="225"/>
      <c r="J20" s="231"/>
      <c r="K20" s="225"/>
      <c r="L20" s="231"/>
      <c r="M20" s="233"/>
      <c r="N20" s="225"/>
      <c r="O20" s="231"/>
      <c r="P20" s="225"/>
      <c r="Q20" s="231"/>
      <c r="R20" s="233"/>
      <c r="S20" s="225"/>
      <c r="T20" s="231"/>
      <c r="U20" s="225"/>
      <c r="V20" s="231"/>
      <c r="W20" s="233"/>
      <c r="X20" s="225"/>
      <c r="Y20" s="231"/>
      <c r="Z20" s="225"/>
      <c r="AA20" s="231"/>
      <c r="AB20" s="233"/>
      <c r="AC20" s="225"/>
      <c r="AD20" s="231"/>
      <c r="AE20" s="225"/>
      <c r="AF20" s="231"/>
      <c r="AG20" s="233"/>
      <c r="AH20" s="225"/>
      <c r="AI20" s="231"/>
      <c r="AJ20" s="225"/>
      <c r="AK20" s="231"/>
      <c r="AL20" s="233"/>
      <c r="AM20" s="225"/>
      <c r="AN20" s="231"/>
      <c r="AO20" s="225"/>
      <c r="AP20" s="231"/>
      <c r="AQ20" s="233"/>
      <c r="AR20" s="225"/>
      <c r="AS20" s="231"/>
      <c r="AT20" s="225"/>
      <c r="AU20" s="231"/>
      <c r="AV20" s="233"/>
      <c r="AW20" s="225"/>
      <c r="AX20" s="231"/>
      <c r="AY20" s="225"/>
      <c r="AZ20" s="231"/>
      <c r="BA20" s="233"/>
      <c r="BB20" s="225"/>
      <c r="BC20" s="231"/>
      <c r="BD20" s="225"/>
      <c r="BE20" s="231"/>
      <c r="BF20" s="233"/>
      <c r="BG20" s="225"/>
      <c r="BH20" s="231"/>
      <c r="BI20" s="225"/>
      <c r="BJ20" s="231"/>
      <c r="BK20" s="233"/>
      <c r="BL20" s="225"/>
      <c r="BM20" s="231"/>
      <c r="BN20" s="225"/>
      <c r="BO20" s="231"/>
      <c r="BP20" s="233"/>
      <c r="BQ20" s="225"/>
      <c r="BR20" s="231"/>
      <c r="BS20" s="225"/>
      <c r="BT20" s="231"/>
      <c r="BU20" s="233"/>
      <c r="BV20" s="225"/>
      <c r="BW20" s="231"/>
      <c r="BX20" s="225"/>
      <c r="BY20" s="231"/>
    </row>
    <row r="21" spans="3:77" ht="13.5" customHeight="1">
      <c r="C21" s="184"/>
      <c r="D21" s="225"/>
      <c r="E21" s="193"/>
      <c r="F21" s="225"/>
      <c r="G21" s="193"/>
      <c r="H21" s="184"/>
      <c r="I21" s="225"/>
      <c r="J21" s="193"/>
      <c r="K21" s="225"/>
      <c r="L21" s="193"/>
      <c r="M21" s="184"/>
      <c r="N21" s="225"/>
      <c r="O21" s="193"/>
      <c r="P21" s="225"/>
      <c r="Q21" s="193"/>
      <c r="R21" s="184"/>
      <c r="S21" s="225"/>
      <c r="T21" s="193"/>
      <c r="U21" s="225"/>
      <c r="V21" s="193"/>
      <c r="W21" s="184"/>
      <c r="X21" s="225"/>
      <c r="Y21" s="193"/>
      <c r="Z21" s="225"/>
      <c r="AA21" s="193"/>
      <c r="AB21" s="184"/>
      <c r="AC21" s="225"/>
      <c r="AD21" s="193"/>
      <c r="AE21" s="225"/>
      <c r="AF21" s="193"/>
      <c r="AG21" s="184"/>
      <c r="AH21" s="225"/>
      <c r="AI21" s="193"/>
      <c r="AJ21" s="225"/>
      <c r="AK21" s="193"/>
      <c r="AL21" s="184"/>
      <c r="AM21" s="225"/>
      <c r="AN21" s="193"/>
      <c r="AO21" s="225"/>
      <c r="AP21" s="193"/>
      <c r="AQ21" s="184"/>
      <c r="AR21" s="225"/>
      <c r="AS21" s="193"/>
      <c r="AT21" s="225"/>
      <c r="AU21" s="193"/>
      <c r="AV21" s="184"/>
      <c r="AW21" s="225"/>
      <c r="AX21" s="193"/>
      <c r="AY21" s="225"/>
      <c r="AZ21" s="193"/>
      <c r="BA21" s="184"/>
      <c r="BB21" s="225"/>
      <c r="BC21" s="193"/>
      <c r="BD21" s="225"/>
      <c r="BE21" s="193"/>
      <c r="BF21" s="184"/>
      <c r="BG21" s="225"/>
      <c r="BH21" s="193"/>
      <c r="BI21" s="225"/>
      <c r="BJ21" s="193"/>
      <c r="BK21" s="184"/>
      <c r="BL21" s="225"/>
      <c r="BM21" s="193"/>
      <c r="BN21" s="225"/>
      <c r="BO21" s="193"/>
      <c r="BP21" s="184"/>
      <c r="BQ21" s="225"/>
      <c r="BR21" s="193"/>
      <c r="BS21" s="225"/>
      <c r="BT21" s="193"/>
      <c r="BU21" s="184"/>
      <c r="BV21" s="225"/>
      <c r="BW21" s="193"/>
      <c r="BX21" s="225"/>
      <c r="BY21" s="193"/>
    </row>
    <row r="22" spans="3:77" ht="13.5" customHeight="1">
      <c r="C22" s="184"/>
      <c r="D22" s="225"/>
      <c r="E22" s="193"/>
      <c r="F22" s="225"/>
      <c r="G22" s="193"/>
      <c r="H22" s="184"/>
      <c r="I22" s="225"/>
      <c r="J22" s="193"/>
      <c r="K22" s="225"/>
      <c r="L22" s="193"/>
      <c r="M22" s="184"/>
      <c r="N22" s="225"/>
      <c r="O22" s="193"/>
      <c r="P22" s="225"/>
      <c r="Q22" s="193"/>
      <c r="R22" s="184"/>
      <c r="S22" s="225"/>
      <c r="T22" s="193"/>
      <c r="U22" s="225"/>
      <c r="V22" s="193"/>
      <c r="W22" s="184"/>
      <c r="X22" s="225"/>
      <c r="Y22" s="193"/>
      <c r="Z22" s="225"/>
      <c r="AA22" s="193"/>
      <c r="AB22" s="184"/>
      <c r="AC22" s="225"/>
      <c r="AD22" s="193"/>
      <c r="AE22" s="225"/>
      <c r="AF22" s="193"/>
      <c r="AG22" s="184"/>
      <c r="AH22" s="225"/>
      <c r="AI22" s="193"/>
      <c r="AJ22" s="225"/>
      <c r="AK22" s="193"/>
      <c r="AL22" s="184"/>
      <c r="AM22" s="225"/>
      <c r="AN22" s="193"/>
      <c r="AO22" s="225"/>
      <c r="AP22" s="193"/>
      <c r="AQ22" s="184"/>
      <c r="AR22" s="225"/>
      <c r="AS22" s="193"/>
      <c r="AT22" s="225"/>
      <c r="AU22" s="193"/>
      <c r="AV22" s="184"/>
      <c r="AW22" s="225"/>
      <c r="AX22" s="193"/>
      <c r="AY22" s="225"/>
      <c r="AZ22" s="193"/>
      <c r="BA22" s="184"/>
      <c r="BB22" s="225"/>
      <c r="BC22" s="193"/>
      <c r="BD22" s="225"/>
      <c r="BE22" s="193"/>
      <c r="BF22" s="184"/>
      <c r="BG22" s="225"/>
      <c r="BH22" s="193"/>
      <c r="BI22" s="225"/>
      <c r="BJ22" s="193"/>
      <c r="BK22" s="184"/>
      <c r="BL22" s="225"/>
      <c r="BM22" s="193"/>
      <c r="BN22" s="225"/>
      <c r="BO22" s="193"/>
      <c r="BP22" s="184"/>
      <c r="BQ22" s="225"/>
      <c r="BR22" s="193"/>
      <c r="BS22" s="225"/>
      <c r="BT22" s="193"/>
      <c r="BU22" s="184"/>
      <c r="BV22" s="225"/>
      <c r="BW22" s="193"/>
      <c r="BX22" s="225"/>
      <c r="BY22" s="193"/>
    </row>
    <row r="23" spans="3:77" ht="13.5" customHeight="1">
      <c r="C23" s="184"/>
      <c r="D23" s="188"/>
      <c r="E23" s="193"/>
      <c r="F23" s="188"/>
      <c r="G23" s="193"/>
      <c r="H23" s="184"/>
      <c r="I23" s="188"/>
      <c r="J23" s="193"/>
      <c r="K23" s="188"/>
      <c r="L23" s="193"/>
      <c r="M23" s="184"/>
      <c r="N23" s="188"/>
      <c r="O23" s="193"/>
      <c r="P23" s="188"/>
      <c r="Q23" s="193"/>
      <c r="R23" s="184"/>
      <c r="S23" s="188"/>
      <c r="T23" s="193"/>
      <c r="U23" s="188"/>
      <c r="V23" s="193"/>
      <c r="W23" s="184"/>
      <c r="X23" s="188"/>
      <c r="Y23" s="193"/>
      <c r="Z23" s="188"/>
      <c r="AA23" s="193"/>
      <c r="AB23" s="184"/>
      <c r="AC23" s="188"/>
      <c r="AD23" s="193"/>
      <c r="AE23" s="188"/>
      <c r="AF23" s="193"/>
      <c r="AG23" s="184"/>
      <c r="AH23" s="188"/>
      <c r="AI23" s="193"/>
      <c r="AJ23" s="188"/>
      <c r="AK23" s="193"/>
      <c r="AL23" s="184"/>
      <c r="AM23" s="188"/>
      <c r="AN23" s="193"/>
      <c r="AO23" s="188"/>
      <c r="AP23" s="193"/>
      <c r="AQ23" s="184"/>
      <c r="AR23" s="188"/>
      <c r="AS23" s="193"/>
      <c r="AT23" s="188"/>
      <c r="AU23" s="193"/>
      <c r="AV23" s="184"/>
      <c r="AW23" s="188"/>
      <c r="AX23" s="193"/>
      <c r="AY23" s="188"/>
      <c r="AZ23" s="193"/>
      <c r="BA23" s="184"/>
      <c r="BB23" s="188"/>
      <c r="BC23" s="193"/>
      <c r="BD23" s="188"/>
      <c r="BE23" s="193"/>
      <c r="BF23" s="184"/>
      <c r="BG23" s="188"/>
      <c r="BH23" s="193"/>
      <c r="BI23" s="188"/>
      <c r="BJ23" s="193"/>
      <c r="BK23" s="184"/>
      <c r="BL23" s="188"/>
      <c r="BM23" s="193"/>
      <c r="BN23" s="188"/>
      <c r="BO23" s="193"/>
      <c r="BP23" s="184"/>
      <c r="BQ23" s="188"/>
      <c r="BR23" s="193"/>
      <c r="BS23" s="188"/>
      <c r="BT23" s="193"/>
      <c r="BU23" s="184"/>
      <c r="BV23" s="188"/>
      <c r="BW23" s="193"/>
      <c r="BX23" s="188"/>
      <c r="BY23" s="193"/>
    </row>
    <row r="24" spans="3:77" ht="13.5" customHeight="1">
      <c r="C24" s="184"/>
      <c r="D24" s="188"/>
      <c r="E24" s="193"/>
      <c r="F24" s="188"/>
      <c r="G24" s="193"/>
      <c r="H24" s="184"/>
      <c r="I24" s="188"/>
      <c r="J24" s="193"/>
      <c r="K24" s="188"/>
      <c r="L24" s="193"/>
      <c r="M24" s="184"/>
      <c r="N24" s="188"/>
      <c r="O24" s="193"/>
      <c r="P24" s="188"/>
      <c r="Q24" s="193"/>
      <c r="R24" s="184"/>
      <c r="S24" s="188"/>
      <c r="T24" s="193"/>
      <c r="U24" s="188"/>
      <c r="V24" s="193"/>
      <c r="W24" s="184"/>
      <c r="X24" s="188"/>
      <c r="Y24" s="193"/>
      <c r="Z24" s="188"/>
      <c r="AA24" s="193"/>
      <c r="AB24" s="184"/>
      <c r="AC24" s="188"/>
      <c r="AD24" s="193"/>
      <c r="AE24" s="188"/>
      <c r="AF24" s="193"/>
      <c r="AG24" s="184"/>
      <c r="AH24" s="188"/>
      <c r="AI24" s="193"/>
      <c r="AJ24" s="188"/>
      <c r="AK24" s="193"/>
      <c r="AL24" s="184"/>
      <c r="AM24" s="188"/>
      <c r="AN24" s="193"/>
      <c r="AO24" s="188"/>
      <c r="AP24" s="193"/>
      <c r="AQ24" s="184"/>
      <c r="AR24" s="188"/>
      <c r="AS24" s="193"/>
      <c r="AT24" s="188"/>
      <c r="AU24" s="193"/>
      <c r="AV24" s="184"/>
      <c r="AW24" s="188"/>
      <c r="AX24" s="193"/>
      <c r="AY24" s="188"/>
      <c r="AZ24" s="193"/>
      <c r="BA24" s="184"/>
      <c r="BB24" s="188"/>
      <c r="BC24" s="193"/>
      <c r="BD24" s="188"/>
      <c r="BE24" s="193"/>
      <c r="BF24" s="184"/>
      <c r="BG24" s="188"/>
      <c r="BH24" s="193"/>
      <c r="BI24" s="188"/>
      <c r="BJ24" s="193"/>
      <c r="BK24" s="184"/>
      <c r="BL24" s="188"/>
      <c r="BM24" s="193"/>
      <c r="BN24" s="188"/>
      <c r="BO24" s="193"/>
      <c r="BP24" s="184"/>
      <c r="BQ24" s="188"/>
      <c r="BR24" s="193"/>
      <c r="BS24" s="188"/>
      <c r="BT24" s="193"/>
      <c r="BU24" s="184"/>
      <c r="BV24" s="188"/>
      <c r="BW24" s="193"/>
      <c r="BX24" s="188"/>
      <c r="BY24" s="193"/>
    </row>
    <row r="25" spans="3:77" ht="13.5" customHeight="1">
      <c r="C25" s="184"/>
      <c r="D25" s="188"/>
      <c r="E25" s="193"/>
      <c r="F25" s="188"/>
      <c r="G25" s="193"/>
      <c r="H25" s="184"/>
      <c r="I25" s="188"/>
      <c r="J25" s="193"/>
      <c r="K25" s="188"/>
      <c r="L25" s="193"/>
      <c r="M25" s="184"/>
      <c r="N25" s="188"/>
      <c r="O25" s="193"/>
      <c r="P25" s="188"/>
      <c r="Q25" s="193"/>
      <c r="R25" s="184"/>
      <c r="S25" s="188"/>
      <c r="T25" s="193"/>
      <c r="U25" s="188"/>
      <c r="V25" s="193"/>
      <c r="W25" s="184"/>
      <c r="X25" s="188"/>
      <c r="Y25" s="193"/>
      <c r="Z25" s="188"/>
      <c r="AA25" s="193"/>
      <c r="AB25" s="184"/>
      <c r="AC25" s="188"/>
      <c r="AD25" s="193"/>
      <c r="AE25" s="188"/>
      <c r="AF25" s="193"/>
      <c r="AG25" s="184"/>
      <c r="AH25" s="188"/>
      <c r="AI25" s="193"/>
      <c r="AJ25" s="188"/>
      <c r="AK25" s="193"/>
      <c r="AL25" s="184"/>
      <c r="AM25" s="188"/>
      <c r="AN25" s="193"/>
      <c r="AO25" s="188"/>
      <c r="AP25" s="193"/>
      <c r="AQ25" s="184"/>
      <c r="AR25" s="188"/>
      <c r="AS25" s="193"/>
      <c r="AT25" s="188"/>
      <c r="AU25" s="193"/>
      <c r="AV25" s="184"/>
      <c r="AW25" s="188"/>
      <c r="AX25" s="193"/>
      <c r="AY25" s="188"/>
      <c r="AZ25" s="193"/>
      <c r="BA25" s="184"/>
      <c r="BB25" s="188"/>
      <c r="BC25" s="193"/>
      <c r="BD25" s="188"/>
      <c r="BE25" s="193"/>
      <c r="BF25" s="184"/>
      <c r="BG25" s="188"/>
      <c r="BH25" s="193"/>
      <c r="BI25" s="188"/>
      <c r="BJ25" s="193"/>
      <c r="BK25" s="184"/>
      <c r="BL25" s="188"/>
      <c r="BM25" s="193"/>
      <c r="BN25" s="188"/>
      <c r="BO25" s="193"/>
      <c r="BP25" s="184"/>
      <c r="BQ25" s="188"/>
      <c r="BR25" s="193"/>
      <c r="BS25" s="188"/>
      <c r="BT25" s="193"/>
      <c r="BU25" s="184"/>
      <c r="BV25" s="188"/>
      <c r="BW25" s="193"/>
      <c r="BX25" s="188"/>
      <c r="BY25" s="193"/>
    </row>
    <row r="26" spans="3:77" ht="13.5" customHeight="1">
      <c r="C26" s="184"/>
      <c r="D26" s="188"/>
      <c r="E26" s="193"/>
      <c r="F26" s="188"/>
      <c r="G26" s="193"/>
      <c r="H26" s="184"/>
      <c r="I26" s="188"/>
      <c r="J26" s="193"/>
      <c r="K26" s="188"/>
      <c r="L26" s="193"/>
      <c r="M26" s="184"/>
      <c r="N26" s="188"/>
      <c r="O26" s="193"/>
      <c r="P26" s="188"/>
      <c r="Q26" s="193"/>
      <c r="R26" s="184"/>
      <c r="S26" s="188"/>
      <c r="T26" s="193"/>
      <c r="U26" s="188"/>
      <c r="V26" s="193"/>
      <c r="W26" s="184"/>
      <c r="X26" s="188"/>
      <c r="Y26" s="193"/>
      <c r="Z26" s="188"/>
      <c r="AA26" s="193"/>
      <c r="AB26" s="184"/>
      <c r="AC26" s="188"/>
      <c r="AD26" s="193"/>
      <c r="AE26" s="188"/>
      <c r="AF26" s="193"/>
      <c r="AG26" s="184"/>
      <c r="AH26" s="188"/>
      <c r="AI26" s="193"/>
      <c r="AJ26" s="188"/>
      <c r="AK26" s="193"/>
      <c r="AL26" s="184"/>
      <c r="AM26" s="188"/>
      <c r="AN26" s="193"/>
      <c r="AO26" s="188"/>
      <c r="AP26" s="193"/>
      <c r="AQ26" s="184"/>
      <c r="AR26" s="188"/>
      <c r="AS26" s="193"/>
      <c r="AT26" s="188"/>
      <c r="AU26" s="193"/>
      <c r="AV26" s="184"/>
      <c r="AW26" s="188"/>
      <c r="AX26" s="193"/>
      <c r="AY26" s="188"/>
      <c r="AZ26" s="193"/>
      <c r="BA26" s="184"/>
      <c r="BB26" s="188"/>
      <c r="BC26" s="193"/>
      <c r="BD26" s="188"/>
      <c r="BE26" s="193"/>
      <c r="BF26" s="184"/>
      <c r="BG26" s="188"/>
      <c r="BH26" s="193"/>
      <c r="BI26" s="188"/>
      <c r="BJ26" s="193"/>
      <c r="BK26" s="184"/>
      <c r="BL26" s="188"/>
      <c r="BM26" s="193"/>
      <c r="BN26" s="188"/>
      <c r="BO26" s="193"/>
      <c r="BP26" s="184"/>
      <c r="BQ26" s="188"/>
      <c r="BR26" s="193"/>
      <c r="BS26" s="188"/>
      <c r="BT26" s="193"/>
      <c r="BU26" s="184"/>
      <c r="BV26" s="188"/>
      <c r="BW26" s="193"/>
      <c r="BX26" s="188"/>
      <c r="BY26" s="193"/>
    </row>
    <row r="27" spans="3:77" ht="13.5" customHeight="1">
      <c r="C27" s="184"/>
      <c r="D27" s="188"/>
      <c r="E27" s="193"/>
      <c r="F27" s="188"/>
      <c r="G27" s="193"/>
      <c r="H27" s="184"/>
      <c r="I27" s="188"/>
      <c r="J27" s="193"/>
      <c r="K27" s="188"/>
      <c r="L27" s="193"/>
      <c r="M27" s="184"/>
      <c r="N27" s="188"/>
      <c r="O27" s="193"/>
      <c r="P27" s="188"/>
      <c r="Q27" s="193"/>
      <c r="R27" s="184"/>
      <c r="S27" s="188"/>
      <c r="T27" s="193"/>
      <c r="U27" s="188"/>
      <c r="V27" s="193"/>
      <c r="W27" s="184"/>
      <c r="X27" s="188"/>
      <c r="Y27" s="193"/>
      <c r="Z27" s="188"/>
      <c r="AA27" s="193"/>
      <c r="AB27" s="184"/>
      <c r="AC27" s="188"/>
      <c r="AD27" s="193"/>
      <c r="AE27" s="188"/>
      <c r="AF27" s="193"/>
      <c r="AG27" s="184"/>
      <c r="AH27" s="188"/>
      <c r="AI27" s="193"/>
      <c r="AJ27" s="188"/>
      <c r="AK27" s="193"/>
      <c r="AL27" s="184"/>
      <c r="AM27" s="188"/>
      <c r="AN27" s="193"/>
      <c r="AO27" s="188"/>
      <c r="AP27" s="193"/>
      <c r="AQ27" s="184"/>
      <c r="AR27" s="188"/>
      <c r="AS27" s="193"/>
      <c r="AT27" s="188"/>
      <c r="AU27" s="193"/>
      <c r="AV27" s="184"/>
      <c r="AW27" s="188"/>
      <c r="AX27" s="193"/>
      <c r="AY27" s="188"/>
      <c r="AZ27" s="193"/>
      <c r="BA27" s="184"/>
      <c r="BB27" s="188"/>
      <c r="BC27" s="193"/>
      <c r="BD27" s="188"/>
      <c r="BE27" s="193"/>
      <c r="BF27" s="184"/>
      <c r="BG27" s="188"/>
      <c r="BH27" s="193"/>
      <c r="BI27" s="188"/>
      <c r="BJ27" s="193"/>
      <c r="BK27" s="184"/>
      <c r="BL27" s="188"/>
      <c r="BM27" s="193"/>
      <c r="BN27" s="188"/>
      <c r="BO27" s="193"/>
      <c r="BP27" s="184"/>
      <c r="BQ27" s="188"/>
      <c r="BR27" s="193"/>
      <c r="BS27" s="188"/>
      <c r="BT27" s="193"/>
      <c r="BU27" s="184"/>
      <c r="BV27" s="188"/>
      <c r="BW27" s="193"/>
      <c r="BX27" s="188"/>
      <c r="BY27" s="193"/>
    </row>
    <row r="28" spans="3:77" ht="13.5" customHeight="1">
      <c r="C28" s="184"/>
      <c r="D28" s="188"/>
      <c r="E28" s="193"/>
      <c r="F28" s="188"/>
      <c r="G28" s="193"/>
      <c r="H28" s="184"/>
      <c r="I28" s="188"/>
      <c r="J28" s="193"/>
      <c r="K28" s="188"/>
      <c r="L28" s="193"/>
      <c r="M28" s="184"/>
      <c r="N28" s="188"/>
      <c r="O28" s="193"/>
      <c r="P28" s="188"/>
      <c r="Q28" s="193"/>
      <c r="R28" s="184"/>
      <c r="S28" s="188"/>
      <c r="T28" s="193"/>
      <c r="U28" s="188"/>
      <c r="V28" s="193"/>
      <c r="W28" s="184"/>
      <c r="X28" s="188"/>
      <c r="Y28" s="193"/>
      <c r="Z28" s="188"/>
      <c r="AA28" s="193"/>
      <c r="AB28" s="184"/>
      <c r="AC28" s="188"/>
      <c r="AD28" s="193"/>
      <c r="AE28" s="188"/>
      <c r="AF28" s="193"/>
      <c r="AG28" s="184"/>
      <c r="AH28" s="188"/>
      <c r="AI28" s="193"/>
      <c r="AJ28" s="188"/>
      <c r="AK28" s="193"/>
      <c r="AL28" s="184"/>
      <c r="AM28" s="188"/>
      <c r="AN28" s="193"/>
      <c r="AO28" s="188"/>
      <c r="AP28" s="193"/>
      <c r="AQ28" s="184"/>
      <c r="AR28" s="188"/>
      <c r="AS28" s="193"/>
      <c r="AT28" s="188"/>
      <c r="AU28" s="193"/>
      <c r="AV28" s="184"/>
      <c r="AW28" s="188"/>
      <c r="AX28" s="193"/>
      <c r="AY28" s="188"/>
      <c r="AZ28" s="193"/>
      <c r="BA28" s="184"/>
      <c r="BB28" s="188"/>
      <c r="BC28" s="193"/>
      <c r="BD28" s="188"/>
      <c r="BE28" s="193"/>
      <c r="BF28" s="184"/>
      <c r="BG28" s="188"/>
      <c r="BH28" s="193"/>
      <c r="BI28" s="188"/>
      <c r="BJ28" s="193"/>
      <c r="BK28" s="184"/>
      <c r="BL28" s="188"/>
      <c r="BM28" s="193"/>
      <c r="BN28" s="188"/>
      <c r="BO28" s="193"/>
      <c r="BP28" s="184"/>
      <c r="BQ28" s="188"/>
      <c r="BR28" s="193"/>
      <c r="BS28" s="188"/>
      <c r="BT28" s="193"/>
      <c r="BU28" s="184"/>
      <c r="BV28" s="188"/>
      <c r="BW28" s="193"/>
      <c r="BX28" s="188"/>
      <c r="BY28" s="193"/>
    </row>
    <row r="29" spans="3:77" ht="13.5" customHeight="1">
      <c r="C29" s="184"/>
      <c r="D29" s="188"/>
      <c r="E29" s="193"/>
      <c r="F29" s="188"/>
      <c r="G29" s="193"/>
      <c r="H29" s="184"/>
      <c r="I29" s="188"/>
      <c r="J29" s="193"/>
      <c r="K29" s="188"/>
      <c r="L29" s="193"/>
      <c r="M29" s="184"/>
      <c r="N29" s="188"/>
      <c r="O29" s="193"/>
      <c r="P29" s="188"/>
      <c r="Q29" s="193"/>
      <c r="R29" s="184"/>
      <c r="S29" s="188"/>
      <c r="T29" s="193"/>
      <c r="U29" s="188"/>
      <c r="V29" s="193"/>
      <c r="W29" s="184"/>
      <c r="X29" s="188"/>
      <c r="Y29" s="193"/>
      <c r="Z29" s="188"/>
      <c r="AA29" s="193"/>
      <c r="AB29" s="184"/>
      <c r="AC29" s="188"/>
      <c r="AD29" s="193"/>
      <c r="AE29" s="188"/>
      <c r="AF29" s="193"/>
      <c r="AG29" s="184"/>
      <c r="AH29" s="188"/>
      <c r="AI29" s="193"/>
      <c r="AJ29" s="188"/>
      <c r="AK29" s="193"/>
      <c r="AL29" s="184"/>
      <c r="AM29" s="188"/>
      <c r="AN29" s="193"/>
      <c r="AO29" s="188"/>
      <c r="AP29" s="193"/>
      <c r="AQ29" s="184"/>
      <c r="AR29" s="188"/>
      <c r="AS29" s="193"/>
      <c r="AT29" s="188"/>
      <c r="AU29" s="193"/>
      <c r="AV29" s="184"/>
      <c r="AW29" s="188"/>
      <c r="AX29" s="193"/>
      <c r="AY29" s="188"/>
      <c r="AZ29" s="193"/>
      <c r="BA29" s="184"/>
      <c r="BB29" s="188"/>
      <c r="BC29" s="193"/>
      <c r="BD29" s="188"/>
      <c r="BE29" s="193"/>
      <c r="BF29" s="184"/>
      <c r="BG29" s="188"/>
      <c r="BH29" s="193"/>
      <c r="BI29" s="188"/>
      <c r="BJ29" s="193"/>
      <c r="BK29" s="184"/>
      <c r="BL29" s="188"/>
      <c r="BM29" s="193"/>
      <c r="BN29" s="188"/>
      <c r="BO29" s="193"/>
      <c r="BP29" s="184"/>
      <c r="BQ29" s="188"/>
      <c r="BR29" s="193"/>
      <c r="BS29" s="188"/>
      <c r="BT29" s="193"/>
      <c r="BU29" s="184"/>
      <c r="BV29" s="188"/>
      <c r="BW29" s="193"/>
      <c r="BX29" s="188"/>
      <c r="BY29" s="193"/>
    </row>
    <row r="30" spans="3:77" ht="13.5" customHeight="1">
      <c r="C30" s="184"/>
      <c r="D30" s="188"/>
      <c r="E30" s="193"/>
      <c r="F30" s="188"/>
      <c r="G30" s="193"/>
      <c r="H30" s="184"/>
      <c r="I30" s="188"/>
      <c r="J30" s="193"/>
      <c r="K30" s="188"/>
      <c r="L30" s="193"/>
      <c r="M30" s="184"/>
      <c r="N30" s="188"/>
      <c r="O30" s="193"/>
      <c r="P30" s="188"/>
      <c r="Q30" s="193"/>
      <c r="R30" s="184"/>
      <c r="S30" s="188"/>
      <c r="T30" s="193"/>
      <c r="U30" s="188"/>
      <c r="V30" s="193"/>
      <c r="W30" s="184"/>
      <c r="X30" s="188"/>
      <c r="Y30" s="193"/>
      <c r="Z30" s="188"/>
      <c r="AA30" s="193"/>
      <c r="AB30" s="184"/>
      <c r="AC30" s="188"/>
      <c r="AD30" s="193"/>
      <c r="AE30" s="188"/>
      <c r="AF30" s="193"/>
      <c r="AG30" s="184"/>
      <c r="AH30" s="188"/>
      <c r="AI30" s="193"/>
      <c r="AJ30" s="188"/>
      <c r="AK30" s="193"/>
      <c r="AL30" s="184"/>
      <c r="AM30" s="188"/>
      <c r="AN30" s="193"/>
      <c r="AO30" s="188"/>
      <c r="AP30" s="193"/>
      <c r="AQ30" s="184"/>
      <c r="AR30" s="188"/>
      <c r="AS30" s="193"/>
      <c r="AT30" s="188"/>
      <c r="AU30" s="193"/>
      <c r="AV30" s="184"/>
      <c r="AW30" s="188"/>
      <c r="AX30" s="193"/>
      <c r="AY30" s="188"/>
      <c r="AZ30" s="193"/>
      <c r="BA30" s="184"/>
      <c r="BB30" s="188"/>
      <c r="BC30" s="193"/>
      <c r="BD30" s="188"/>
      <c r="BE30" s="193"/>
      <c r="BF30" s="184"/>
      <c r="BG30" s="188"/>
      <c r="BH30" s="193"/>
      <c r="BI30" s="188"/>
      <c r="BJ30" s="193"/>
      <c r="BK30" s="184"/>
      <c r="BL30" s="188"/>
      <c r="BM30" s="193"/>
      <c r="BN30" s="188"/>
      <c r="BO30" s="193"/>
      <c r="BP30" s="184"/>
      <c r="BQ30" s="188"/>
      <c r="BR30" s="193"/>
      <c r="BS30" s="188"/>
      <c r="BT30" s="193"/>
      <c r="BU30" s="184"/>
      <c r="BV30" s="188"/>
      <c r="BW30" s="193"/>
      <c r="BX30" s="188"/>
      <c r="BY30" s="193"/>
    </row>
    <row r="31" spans="3:77" ht="13.5" customHeight="1">
      <c r="C31" s="184"/>
      <c r="D31" s="188"/>
      <c r="E31" s="193"/>
      <c r="F31" s="188"/>
      <c r="G31" s="193"/>
      <c r="H31" s="184"/>
      <c r="I31" s="188"/>
      <c r="J31" s="193"/>
      <c r="K31" s="188"/>
      <c r="L31" s="193"/>
      <c r="M31" s="184"/>
      <c r="N31" s="188"/>
      <c r="O31" s="193"/>
      <c r="P31" s="188"/>
      <c r="Q31" s="193"/>
      <c r="R31" s="184"/>
      <c r="S31" s="188"/>
      <c r="T31" s="193"/>
      <c r="U31" s="188"/>
      <c r="V31" s="193"/>
      <c r="W31" s="184"/>
      <c r="X31" s="188"/>
      <c r="Y31" s="193"/>
      <c r="Z31" s="188"/>
      <c r="AA31" s="193"/>
      <c r="AB31" s="184"/>
      <c r="AC31" s="188"/>
      <c r="AD31" s="193"/>
      <c r="AE31" s="188"/>
      <c r="AF31" s="193"/>
      <c r="AG31" s="184"/>
      <c r="AH31" s="188"/>
      <c r="AI31" s="193"/>
      <c r="AJ31" s="188"/>
      <c r="AK31" s="193"/>
      <c r="AL31" s="184"/>
      <c r="AM31" s="188"/>
      <c r="AN31" s="193"/>
      <c r="AO31" s="188"/>
      <c r="AP31" s="193"/>
      <c r="AQ31" s="184"/>
      <c r="AR31" s="188"/>
      <c r="AS31" s="193"/>
      <c r="AT31" s="188"/>
      <c r="AU31" s="193"/>
      <c r="AV31" s="184"/>
      <c r="AW31" s="188"/>
      <c r="AX31" s="193"/>
      <c r="AY31" s="188"/>
      <c r="AZ31" s="193"/>
      <c r="BA31" s="184"/>
      <c r="BB31" s="188"/>
      <c r="BC31" s="193"/>
      <c r="BD31" s="188"/>
      <c r="BE31" s="193"/>
      <c r="BF31" s="184"/>
      <c r="BG31" s="188"/>
      <c r="BH31" s="193"/>
      <c r="BI31" s="188"/>
      <c r="BJ31" s="193"/>
      <c r="BK31" s="184"/>
      <c r="BL31" s="188"/>
      <c r="BM31" s="193"/>
      <c r="BN31" s="188"/>
      <c r="BO31" s="193"/>
      <c r="BP31" s="184"/>
      <c r="BQ31" s="188"/>
      <c r="BR31" s="193"/>
      <c r="BS31" s="188"/>
      <c r="BT31" s="193"/>
      <c r="BU31" s="184"/>
      <c r="BV31" s="188"/>
      <c r="BW31" s="193"/>
      <c r="BX31" s="188"/>
      <c r="BY31" s="193"/>
    </row>
    <row r="32" spans="3:77" ht="13.5" customHeight="1">
      <c r="C32" s="184"/>
      <c r="D32" s="188"/>
      <c r="E32" s="193"/>
      <c r="F32" s="188"/>
      <c r="G32" s="193"/>
      <c r="H32" s="184"/>
      <c r="I32" s="188"/>
      <c r="J32" s="193"/>
      <c r="K32" s="188"/>
      <c r="L32" s="193"/>
      <c r="M32" s="184"/>
      <c r="N32" s="188"/>
      <c r="O32" s="193"/>
      <c r="P32" s="188"/>
      <c r="Q32" s="193"/>
      <c r="R32" s="184"/>
      <c r="S32" s="188"/>
      <c r="T32" s="193"/>
      <c r="U32" s="188"/>
      <c r="V32" s="193"/>
      <c r="W32" s="184"/>
      <c r="X32" s="188"/>
      <c r="Y32" s="193"/>
      <c r="Z32" s="188"/>
      <c r="AA32" s="193"/>
      <c r="AB32" s="184"/>
      <c r="AC32" s="188"/>
      <c r="AD32" s="193"/>
      <c r="AE32" s="188"/>
      <c r="AF32" s="193"/>
      <c r="AG32" s="184"/>
      <c r="AH32" s="188"/>
      <c r="AI32" s="193"/>
      <c r="AJ32" s="188"/>
      <c r="AK32" s="193"/>
      <c r="AL32" s="184"/>
      <c r="AM32" s="188"/>
      <c r="AN32" s="193"/>
      <c r="AO32" s="188"/>
      <c r="AP32" s="193"/>
      <c r="AQ32" s="184"/>
      <c r="AR32" s="188"/>
      <c r="AS32" s="193"/>
      <c r="AT32" s="188"/>
      <c r="AU32" s="193"/>
      <c r="AV32" s="184"/>
      <c r="AW32" s="188"/>
      <c r="AX32" s="193"/>
      <c r="AY32" s="188"/>
      <c r="AZ32" s="193"/>
      <c r="BA32" s="184"/>
      <c r="BB32" s="188"/>
      <c r="BC32" s="193"/>
      <c r="BD32" s="188"/>
      <c r="BE32" s="193"/>
      <c r="BF32" s="184"/>
      <c r="BG32" s="188"/>
      <c r="BH32" s="193"/>
      <c r="BI32" s="188"/>
      <c r="BJ32" s="193"/>
      <c r="BK32" s="184"/>
      <c r="BL32" s="188"/>
      <c r="BM32" s="193"/>
      <c r="BN32" s="188"/>
      <c r="BO32" s="193"/>
      <c r="BP32" s="184"/>
      <c r="BQ32" s="188"/>
      <c r="BR32" s="193"/>
      <c r="BS32" s="188"/>
      <c r="BT32" s="193"/>
      <c r="BU32" s="184"/>
      <c r="BV32" s="188"/>
      <c r="BW32" s="193"/>
      <c r="BX32" s="188"/>
      <c r="BY32" s="193"/>
    </row>
    <row r="33" spans="3:77" ht="13.5" customHeight="1">
      <c r="C33" s="184"/>
      <c r="D33" s="188"/>
      <c r="E33" s="193"/>
      <c r="F33" s="188"/>
      <c r="G33" s="193"/>
      <c r="H33" s="184"/>
      <c r="I33" s="188"/>
      <c r="J33" s="193"/>
      <c r="K33" s="188"/>
      <c r="L33" s="193"/>
      <c r="M33" s="184"/>
      <c r="N33" s="188"/>
      <c r="O33" s="193"/>
      <c r="P33" s="188"/>
      <c r="Q33" s="193"/>
      <c r="R33" s="184"/>
      <c r="S33" s="188"/>
      <c r="T33" s="193"/>
      <c r="U33" s="188"/>
      <c r="V33" s="193"/>
      <c r="W33" s="184"/>
      <c r="X33" s="188"/>
      <c r="Y33" s="193"/>
      <c r="Z33" s="188"/>
      <c r="AA33" s="193"/>
      <c r="AB33" s="184"/>
      <c r="AC33" s="188"/>
      <c r="AD33" s="193"/>
      <c r="AE33" s="188"/>
      <c r="AF33" s="193"/>
      <c r="AG33" s="184"/>
      <c r="AH33" s="188"/>
      <c r="AI33" s="193"/>
      <c r="AJ33" s="188"/>
      <c r="AK33" s="193"/>
      <c r="AL33" s="184"/>
      <c r="AM33" s="188"/>
      <c r="AN33" s="193"/>
      <c r="AO33" s="188"/>
      <c r="AP33" s="193"/>
      <c r="AQ33" s="184"/>
      <c r="AR33" s="188"/>
      <c r="AS33" s="193"/>
      <c r="AT33" s="188"/>
      <c r="AU33" s="193"/>
      <c r="AV33" s="184"/>
      <c r="AW33" s="188"/>
      <c r="AX33" s="193"/>
      <c r="AY33" s="188"/>
      <c r="AZ33" s="193"/>
      <c r="BA33" s="184"/>
      <c r="BB33" s="188"/>
      <c r="BC33" s="193"/>
      <c r="BD33" s="188"/>
      <c r="BE33" s="193"/>
      <c r="BF33" s="184"/>
      <c r="BG33" s="188"/>
      <c r="BH33" s="193"/>
      <c r="BI33" s="188"/>
      <c r="BJ33" s="193"/>
      <c r="BK33" s="184"/>
      <c r="BL33" s="188"/>
      <c r="BM33" s="193"/>
      <c r="BN33" s="188"/>
      <c r="BO33" s="193"/>
      <c r="BP33" s="184"/>
      <c r="BQ33" s="188"/>
      <c r="BR33" s="193"/>
      <c r="BS33" s="188"/>
      <c r="BT33" s="193"/>
      <c r="BU33" s="184"/>
      <c r="BV33" s="188"/>
      <c r="BW33" s="193"/>
      <c r="BX33" s="188"/>
      <c r="BY33" s="193"/>
    </row>
    <row r="34" spans="3:77" ht="13.5" customHeight="1">
      <c r="C34" s="184"/>
      <c r="D34" s="188"/>
      <c r="E34" s="193"/>
      <c r="F34" s="188"/>
      <c r="G34" s="193"/>
      <c r="H34" s="184"/>
      <c r="I34" s="188"/>
      <c r="J34" s="193"/>
      <c r="K34" s="188"/>
      <c r="L34" s="193"/>
      <c r="M34" s="184"/>
      <c r="N34" s="188"/>
      <c r="O34" s="193"/>
      <c r="P34" s="188"/>
      <c r="Q34" s="193"/>
      <c r="R34" s="184"/>
      <c r="S34" s="188"/>
      <c r="T34" s="193"/>
      <c r="U34" s="188"/>
      <c r="V34" s="193"/>
      <c r="W34" s="184"/>
      <c r="X34" s="188"/>
      <c r="Y34" s="193"/>
      <c r="Z34" s="188"/>
      <c r="AA34" s="193"/>
      <c r="AB34" s="184"/>
      <c r="AC34" s="188"/>
      <c r="AD34" s="193"/>
      <c r="AE34" s="188"/>
      <c r="AF34" s="193"/>
      <c r="AG34" s="184"/>
      <c r="AH34" s="188"/>
      <c r="AI34" s="193"/>
      <c r="AJ34" s="188"/>
      <c r="AK34" s="193"/>
      <c r="AL34" s="184"/>
      <c r="AM34" s="188"/>
      <c r="AN34" s="193"/>
      <c r="AO34" s="188"/>
      <c r="AP34" s="193"/>
      <c r="AQ34" s="184"/>
      <c r="AR34" s="188"/>
      <c r="AS34" s="193"/>
      <c r="AT34" s="188"/>
      <c r="AU34" s="193"/>
      <c r="AV34" s="184"/>
      <c r="AW34" s="188"/>
      <c r="AX34" s="193"/>
      <c r="AY34" s="188"/>
      <c r="AZ34" s="193"/>
      <c r="BA34" s="184"/>
      <c r="BB34" s="188"/>
      <c r="BC34" s="193"/>
      <c r="BD34" s="188"/>
      <c r="BE34" s="193"/>
      <c r="BF34" s="184"/>
      <c r="BG34" s="188"/>
      <c r="BH34" s="193"/>
      <c r="BI34" s="188"/>
      <c r="BJ34" s="193"/>
      <c r="BK34" s="184"/>
      <c r="BL34" s="188"/>
      <c r="BM34" s="193"/>
      <c r="BN34" s="188"/>
      <c r="BO34" s="193"/>
      <c r="BP34" s="184"/>
      <c r="BQ34" s="188"/>
      <c r="BR34" s="193"/>
      <c r="BS34" s="188"/>
      <c r="BT34" s="193"/>
      <c r="BU34" s="184"/>
      <c r="BV34" s="188"/>
      <c r="BW34" s="193"/>
      <c r="BX34" s="188"/>
      <c r="BY34" s="193"/>
    </row>
    <row r="35" spans="3:77" ht="13.5" customHeight="1">
      <c r="C35" s="184"/>
      <c r="D35" s="188"/>
      <c r="E35" s="193"/>
      <c r="F35" s="188"/>
      <c r="G35" s="193"/>
      <c r="H35" s="184"/>
      <c r="I35" s="188"/>
      <c r="J35" s="193"/>
      <c r="K35" s="188"/>
      <c r="L35" s="193"/>
      <c r="M35" s="184"/>
      <c r="N35" s="188"/>
      <c r="O35" s="193"/>
      <c r="P35" s="188"/>
      <c r="Q35" s="193"/>
      <c r="R35" s="184"/>
      <c r="S35" s="188"/>
      <c r="T35" s="193"/>
      <c r="U35" s="188"/>
      <c r="V35" s="193"/>
      <c r="W35" s="184"/>
      <c r="X35" s="188"/>
      <c r="Y35" s="193"/>
      <c r="Z35" s="188"/>
      <c r="AA35" s="193"/>
      <c r="AB35" s="184"/>
      <c r="AC35" s="188"/>
      <c r="AD35" s="193"/>
      <c r="AE35" s="188"/>
      <c r="AF35" s="193"/>
      <c r="AG35" s="184"/>
      <c r="AH35" s="188"/>
      <c r="AI35" s="193"/>
      <c r="AJ35" s="188"/>
      <c r="AK35" s="193"/>
      <c r="AL35" s="184"/>
      <c r="AM35" s="188"/>
      <c r="AN35" s="193"/>
      <c r="AO35" s="188"/>
      <c r="AP35" s="193"/>
      <c r="AQ35" s="184"/>
      <c r="AR35" s="188"/>
      <c r="AS35" s="193"/>
      <c r="AT35" s="188"/>
      <c r="AU35" s="193"/>
      <c r="AV35" s="184"/>
      <c r="AW35" s="188"/>
      <c r="AX35" s="193"/>
      <c r="AY35" s="188"/>
      <c r="AZ35" s="193"/>
      <c r="BA35" s="184"/>
      <c r="BB35" s="188"/>
      <c r="BC35" s="193"/>
      <c r="BD35" s="188"/>
      <c r="BE35" s="193"/>
      <c r="BF35" s="184"/>
      <c r="BG35" s="188"/>
      <c r="BH35" s="193"/>
      <c r="BI35" s="188"/>
      <c r="BJ35" s="193"/>
      <c r="BK35" s="184"/>
      <c r="BL35" s="188"/>
      <c r="BM35" s="193"/>
      <c r="BN35" s="188"/>
      <c r="BO35" s="193"/>
      <c r="BP35" s="184"/>
      <c r="BQ35" s="188"/>
      <c r="BR35" s="193"/>
      <c r="BS35" s="188"/>
      <c r="BT35" s="193"/>
      <c r="BU35" s="184"/>
      <c r="BV35" s="188"/>
      <c r="BW35" s="193"/>
      <c r="BX35" s="188"/>
      <c r="BY35" s="193"/>
    </row>
    <row r="36" spans="3:77" ht="13.5" customHeight="1">
      <c r="C36" s="184"/>
      <c r="D36" s="188"/>
      <c r="E36" s="193"/>
      <c r="F36" s="188"/>
      <c r="G36" s="193"/>
      <c r="H36" s="184"/>
      <c r="I36" s="188"/>
      <c r="J36" s="193"/>
      <c r="K36" s="188"/>
      <c r="L36" s="193"/>
      <c r="M36" s="184"/>
      <c r="N36" s="188"/>
      <c r="O36" s="193"/>
      <c r="P36" s="188"/>
      <c r="Q36" s="193"/>
      <c r="R36" s="184"/>
      <c r="S36" s="188"/>
      <c r="T36" s="193"/>
      <c r="U36" s="188"/>
      <c r="V36" s="193"/>
      <c r="W36" s="184"/>
      <c r="X36" s="188"/>
      <c r="Y36" s="193"/>
      <c r="Z36" s="188"/>
      <c r="AA36" s="193"/>
      <c r="AB36" s="184"/>
      <c r="AC36" s="188"/>
      <c r="AD36" s="193"/>
      <c r="AE36" s="188"/>
      <c r="AF36" s="193"/>
      <c r="AG36" s="184"/>
      <c r="AH36" s="188"/>
      <c r="AI36" s="193"/>
      <c r="AJ36" s="188"/>
      <c r="AK36" s="193"/>
      <c r="AL36" s="184"/>
      <c r="AM36" s="188"/>
      <c r="AN36" s="193"/>
      <c r="AO36" s="188"/>
      <c r="AP36" s="193"/>
      <c r="AQ36" s="184"/>
      <c r="AR36" s="188"/>
      <c r="AS36" s="193"/>
      <c r="AT36" s="188"/>
      <c r="AU36" s="193"/>
      <c r="AV36" s="184"/>
      <c r="AW36" s="188"/>
      <c r="AX36" s="193"/>
      <c r="AY36" s="188"/>
      <c r="AZ36" s="193"/>
      <c r="BA36" s="184"/>
      <c r="BB36" s="188"/>
      <c r="BC36" s="193"/>
      <c r="BD36" s="188"/>
      <c r="BE36" s="193"/>
      <c r="BF36" s="184"/>
      <c r="BG36" s="188"/>
      <c r="BH36" s="193"/>
      <c r="BI36" s="188"/>
      <c r="BJ36" s="193"/>
      <c r="BK36" s="184"/>
      <c r="BL36" s="188"/>
      <c r="BM36" s="193"/>
      <c r="BN36" s="188"/>
      <c r="BO36" s="193"/>
      <c r="BP36" s="184"/>
      <c r="BQ36" s="188"/>
      <c r="BR36" s="193"/>
      <c r="BS36" s="188"/>
      <c r="BT36" s="193"/>
      <c r="BU36" s="184"/>
      <c r="BV36" s="188"/>
      <c r="BW36" s="193"/>
      <c r="BX36" s="188"/>
      <c r="BY36" s="193"/>
    </row>
    <row r="37" spans="3:77" ht="13.5" customHeight="1">
      <c r="C37" s="184"/>
      <c r="D37" s="188"/>
      <c r="E37" s="193"/>
      <c r="F37" s="188"/>
      <c r="G37" s="193"/>
      <c r="H37" s="184"/>
      <c r="I37" s="188"/>
      <c r="J37" s="193"/>
      <c r="K37" s="188"/>
      <c r="L37" s="193"/>
      <c r="M37" s="184"/>
      <c r="N37" s="188"/>
      <c r="O37" s="193"/>
      <c r="P37" s="188"/>
      <c r="Q37" s="193"/>
      <c r="R37" s="184"/>
      <c r="S37" s="188"/>
      <c r="T37" s="193"/>
      <c r="U37" s="188"/>
      <c r="V37" s="193"/>
      <c r="W37" s="184"/>
      <c r="X37" s="188"/>
      <c r="Y37" s="193"/>
      <c r="Z37" s="188"/>
      <c r="AA37" s="193"/>
      <c r="AB37" s="184"/>
      <c r="AC37" s="188"/>
      <c r="AD37" s="193"/>
      <c r="AE37" s="188"/>
      <c r="AF37" s="193"/>
      <c r="AG37" s="184"/>
      <c r="AH37" s="188"/>
      <c r="AI37" s="193"/>
      <c r="AJ37" s="188"/>
      <c r="AK37" s="193"/>
      <c r="AL37" s="184"/>
      <c r="AM37" s="188"/>
      <c r="AN37" s="193"/>
      <c r="AO37" s="188"/>
      <c r="AP37" s="193"/>
      <c r="AQ37" s="184"/>
      <c r="AR37" s="188"/>
      <c r="AS37" s="193"/>
      <c r="AT37" s="188"/>
      <c r="AU37" s="193"/>
      <c r="AV37" s="184"/>
      <c r="AW37" s="188"/>
      <c r="AX37" s="193"/>
      <c r="AY37" s="188"/>
      <c r="AZ37" s="193"/>
      <c r="BA37" s="184"/>
      <c r="BB37" s="188"/>
      <c r="BC37" s="193"/>
      <c r="BD37" s="188"/>
      <c r="BE37" s="193"/>
      <c r="BF37" s="184"/>
      <c r="BG37" s="188"/>
      <c r="BH37" s="193"/>
      <c r="BI37" s="188"/>
      <c r="BJ37" s="193"/>
      <c r="BK37" s="184"/>
      <c r="BL37" s="188"/>
      <c r="BM37" s="193"/>
      <c r="BN37" s="188"/>
      <c r="BO37" s="193"/>
      <c r="BP37" s="184"/>
      <c r="BQ37" s="188"/>
      <c r="BR37" s="193"/>
      <c r="BS37" s="188"/>
      <c r="BT37" s="193"/>
      <c r="BU37" s="184"/>
      <c r="BV37" s="188"/>
      <c r="BW37" s="193"/>
      <c r="BX37" s="188"/>
      <c r="BY37" s="193"/>
    </row>
    <row r="38" spans="3:77" ht="13.5" customHeight="1">
      <c r="C38" s="184"/>
      <c r="D38" s="188"/>
      <c r="E38" s="193"/>
      <c r="F38" s="188"/>
      <c r="G38" s="193"/>
      <c r="H38" s="184"/>
      <c r="I38" s="188"/>
      <c r="J38" s="193"/>
      <c r="K38" s="188"/>
      <c r="L38" s="193"/>
      <c r="M38" s="184"/>
      <c r="N38" s="188"/>
      <c r="O38" s="193"/>
      <c r="P38" s="188"/>
      <c r="Q38" s="193"/>
      <c r="R38" s="184"/>
      <c r="S38" s="188"/>
      <c r="T38" s="193"/>
      <c r="U38" s="188"/>
      <c r="V38" s="193"/>
      <c r="W38" s="184"/>
      <c r="X38" s="188"/>
      <c r="Y38" s="193"/>
      <c r="Z38" s="188"/>
      <c r="AA38" s="193"/>
      <c r="AB38" s="184"/>
      <c r="AC38" s="188"/>
      <c r="AD38" s="193"/>
      <c r="AE38" s="188"/>
      <c r="AF38" s="193"/>
      <c r="AG38" s="184"/>
      <c r="AH38" s="188"/>
      <c r="AI38" s="193"/>
      <c r="AJ38" s="188"/>
      <c r="AK38" s="193"/>
      <c r="AL38" s="184"/>
      <c r="AM38" s="188"/>
      <c r="AN38" s="193"/>
      <c r="AO38" s="188"/>
      <c r="AP38" s="193"/>
      <c r="AQ38" s="184"/>
      <c r="AR38" s="188"/>
      <c r="AS38" s="193"/>
      <c r="AT38" s="188"/>
      <c r="AU38" s="193"/>
      <c r="AV38" s="184"/>
      <c r="AW38" s="188"/>
      <c r="AX38" s="193"/>
      <c r="AY38" s="188"/>
      <c r="AZ38" s="193"/>
      <c r="BA38" s="184"/>
      <c r="BB38" s="188"/>
      <c r="BC38" s="193"/>
      <c r="BD38" s="188"/>
      <c r="BE38" s="193"/>
      <c r="BF38" s="184"/>
      <c r="BG38" s="188"/>
      <c r="BH38" s="193"/>
      <c r="BI38" s="188"/>
      <c r="BJ38" s="193"/>
      <c r="BK38" s="184"/>
      <c r="BL38" s="188"/>
      <c r="BM38" s="193"/>
      <c r="BN38" s="188"/>
      <c r="BO38" s="193"/>
      <c r="BP38" s="184"/>
      <c r="BQ38" s="188"/>
      <c r="BR38" s="193"/>
      <c r="BS38" s="188"/>
      <c r="BT38" s="193"/>
      <c r="BU38" s="184"/>
      <c r="BV38" s="188"/>
      <c r="BW38" s="193"/>
      <c r="BX38" s="188"/>
      <c r="BY38" s="193"/>
    </row>
    <row r="39" spans="3:77" ht="13.5" customHeight="1">
      <c r="C39" s="184"/>
      <c r="D39" s="188"/>
      <c r="E39" s="193"/>
      <c r="F39" s="188"/>
      <c r="G39" s="193"/>
      <c r="H39" s="184"/>
      <c r="I39" s="188"/>
      <c r="J39" s="193"/>
      <c r="K39" s="188"/>
      <c r="L39" s="193"/>
      <c r="M39" s="184"/>
      <c r="N39" s="188"/>
      <c r="O39" s="193"/>
      <c r="P39" s="188"/>
      <c r="Q39" s="193"/>
      <c r="R39" s="184"/>
      <c r="S39" s="188"/>
      <c r="T39" s="193"/>
      <c r="U39" s="188"/>
      <c r="V39" s="193"/>
      <c r="W39" s="184"/>
      <c r="X39" s="188"/>
      <c r="Y39" s="193"/>
      <c r="Z39" s="188"/>
      <c r="AA39" s="193"/>
      <c r="AB39" s="184"/>
      <c r="AC39" s="188"/>
      <c r="AD39" s="193"/>
      <c r="AE39" s="188"/>
      <c r="AF39" s="193"/>
      <c r="AG39" s="184"/>
      <c r="AH39" s="188"/>
      <c r="AI39" s="193"/>
      <c r="AJ39" s="188"/>
      <c r="AK39" s="193"/>
      <c r="AL39" s="184"/>
      <c r="AM39" s="188"/>
      <c r="AN39" s="193"/>
      <c r="AO39" s="188"/>
      <c r="AP39" s="193"/>
      <c r="AQ39" s="184"/>
      <c r="AR39" s="188"/>
      <c r="AS39" s="193"/>
      <c r="AT39" s="188"/>
      <c r="AU39" s="193"/>
      <c r="AV39" s="184"/>
      <c r="AW39" s="188"/>
      <c r="AX39" s="193"/>
      <c r="AY39" s="188"/>
      <c r="AZ39" s="193"/>
      <c r="BA39" s="184"/>
      <c r="BB39" s="188"/>
      <c r="BC39" s="193"/>
      <c r="BD39" s="188"/>
      <c r="BE39" s="193"/>
      <c r="BF39" s="184"/>
      <c r="BG39" s="188"/>
      <c r="BH39" s="193"/>
      <c r="BI39" s="188"/>
      <c r="BJ39" s="193"/>
      <c r="BK39" s="184"/>
      <c r="BL39" s="188"/>
      <c r="BM39" s="193"/>
      <c r="BN39" s="188"/>
      <c r="BO39" s="193"/>
      <c r="BP39" s="184"/>
      <c r="BQ39" s="188"/>
      <c r="BR39" s="193"/>
      <c r="BS39" s="188"/>
      <c r="BT39" s="193"/>
      <c r="BU39" s="184"/>
      <c r="BV39" s="188"/>
      <c r="BW39" s="193"/>
      <c r="BX39" s="188"/>
      <c r="BY39" s="193"/>
    </row>
    <row r="40" spans="3:77" ht="13.5" customHeight="1">
      <c r="C40" s="184"/>
      <c r="D40" s="188"/>
      <c r="E40" s="193"/>
      <c r="F40" s="188"/>
      <c r="G40" s="193"/>
      <c r="H40" s="184"/>
      <c r="I40" s="188"/>
      <c r="J40" s="193"/>
      <c r="K40" s="188"/>
      <c r="L40" s="193"/>
      <c r="M40" s="184"/>
      <c r="N40" s="188"/>
      <c r="O40" s="193"/>
      <c r="P40" s="188"/>
      <c r="Q40" s="193"/>
      <c r="R40" s="184"/>
      <c r="S40" s="188"/>
      <c r="T40" s="193"/>
      <c r="U40" s="188"/>
      <c r="V40" s="193"/>
      <c r="W40" s="184"/>
      <c r="X40" s="188"/>
      <c r="Y40" s="193"/>
      <c r="Z40" s="188"/>
      <c r="AA40" s="193"/>
      <c r="AB40" s="184"/>
      <c r="AC40" s="188"/>
      <c r="AD40" s="193"/>
      <c r="AE40" s="188"/>
      <c r="AF40" s="193"/>
      <c r="AG40" s="184"/>
      <c r="AH40" s="188"/>
      <c r="AI40" s="193"/>
      <c r="AJ40" s="188"/>
      <c r="AK40" s="193"/>
      <c r="AL40" s="184"/>
      <c r="AM40" s="188"/>
      <c r="AN40" s="193"/>
      <c r="AO40" s="188"/>
      <c r="AP40" s="193"/>
      <c r="AQ40" s="184"/>
      <c r="AR40" s="188"/>
      <c r="AS40" s="193"/>
      <c r="AT40" s="188"/>
      <c r="AU40" s="193"/>
      <c r="AV40" s="184"/>
      <c r="AW40" s="188"/>
      <c r="AX40" s="193"/>
      <c r="AY40" s="188"/>
      <c r="AZ40" s="193"/>
      <c r="BA40" s="184"/>
      <c r="BB40" s="188"/>
      <c r="BC40" s="193"/>
      <c r="BD40" s="188"/>
      <c r="BE40" s="193"/>
      <c r="BF40" s="184"/>
      <c r="BG40" s="188"/>
      <c r="BH40" s="193"/>
      <c r="BI40" s="188"/>
      <c r="BJ40" s="193"/>
      <c r="BK40" s="184"/>
      <c r="BL40" s="188"/>
      <c r="BM40" s="193"/>
      <c r="BN40" s="188"/>
      <c r="BO40" s="193"/>
      <c r="BP40" s="184"/>
      <c r="BQ40" s="188"/>
      <c r="BR40" s="193"/>
      <c r="BS40" s="188"/>
      <c r="BT40" s="193"/>
      <c r="BU40" s="184"/>
      <c r="BV40" s="188"/>
      <c r="BW40" s="193"/>
      <c r="BX40" s="188"/>
      <c r="BY40" s="193"/>
    </row>
    <row r="41" spans="3:77" ht="13.5" customHeight="1">
      <c r="C41" s="184"/>
      <c r="D41" s="188"/>
      <c r="E41" s="193"/>
      <c r="F41" s="188"/>
      <c r="G41" s="193"/>
      <c r="H41" s="184"/>
      <c r="I41" s="188"/>
      <c r="J41" s="193"/>
      <c r="K41" s="188"/>
      <c r="L41" s="193"/>
      <c r="M41" s="184"/>
      <c r="N41" s="188"/>
      <c r="O41" s="193"/>
      <c r="P41" s="188"/>
      <c r="Q41" s="193"/>
      <c r="R41" s="184"/>
      <c r="S41" s="188"/>
      <c r="T41" s="193"/>
      <c r="U41" s="188"/>
      <c r="V41" s="193"/>
      <c r="W41" s="184"/>
      <c r="X41" s="188"/>
      <c r="Y41" s="193"/>
      <c r="Z41" s="188"/>
      <c r="AA41" s="193"/>
      <c r="AB41" s="184"/>
      <c r="AC41" s="188"/>
      <c r="AD41" s="193"/>
      <c r="AE41" s="188"/>
      <c r="AF41" s="193"/>
      <c r="AG41" s="184"/>
      <c r="AH41" s="188"/>
      <c r="AI41" s="193"/>
      <c r="AJ41" s="188"/>
      <c r="AK41" s="193"/>
      <c r="AL41" s="184"/>
      <c r="AM41" s="188"/>
      <c r="AN41" s="193"/>
      <c r="AO41" s="188"/>
      <c r="AP41" s="193"/>
      <c r="AQ41" s="184"/>
      <c r="AR41" s="188"/>
      <c r="AS41" s="193"/>
      <c r="AT41" s="188"/>
      <c r="AU41" s="193"/>
      <c r="AV41" s="184"/>
      <c r="AW41" s="188"/>
      <c r="AX41" s="193"/>
      <c r="AY41" s="188"/>
      <c r="AZ41" s="193"/>
      <c r="BA41" s="184"/>
      <c r="BB41" s="188"/>
      <c r="BC41" s="193"/>
      <c r="BD41" s="188"/>
      <c r="BE41" s="193"/>
      <c r="BF41" s="184"/>
      <c r="BG41" s="188"/>
      <c r="BH41" s="193"/>
      <c r="BI41" s="188"/>
      <c r="BJ41" s="193"/>
      <c r="BK41" s="184"/>
      <c r="BL41" s="188"/>
      <c r="BM41" s="193"/>
      <c r="BN41" s="188"/>
      <c r="BO41" s="193"/>
      <c r="BP41" s="184"/>
      <c r="BQ41" s="188"/>
      <c r="BR41" s="193"/>
      <c r="BS41" s="188"/>
      <c r="BT41" s="193"/>
      <c r="BU41" s="184"/>
      <c r="BV41" s="188"/>
      <c r="BW41" s="193"/>
      <c r="BX41" s="188"/>
      <c r="BY41" s="193"/>
    </row>
    <row r="42" spans="3:77" ht="13.5" customHeight="1">
      <c r="C42" s="184"/>
      <c r="D42" s="188"/>
      <c r="E42" s="193"/>
      <c r="F42" s="188"/>
      <c r="G42" s="193"/>
      <c r="H42" s="184"/>
      <c r="I42" s="188"/>
      <c r="J42" s="193"/>
      <c r="K42" s="188"/>
      <c r="L42" s="193"/>
      <c r="M42" s="184"/>
      <c r="N42" s="188"/>
      <c r="O42" s="193"/>
      <c r="P42" s="188"/>
      <c r="Q42" s="193"/>
      <c r="R42" s="184"/>
      <c r="S42" s="188"/>
      <c r="T42" s="193"/>
      <c r="U42" s="188"/>
      <c r="V42" s="193"/>
      <c r="W42" s="184"/>
      <c r="X42" s="188"/>
      <c r="Y42" s="193"/>
      <c r="Z42" s="188"/>
      <c r="AA42" s="193"/>
      <c r="AB42" s="184"/>
      <c r="AC42" s="188"/>
      <c r="AD42" s="193"/>
      <c r="AE42" s="188"/>
      <c r="AF42" s="193"/>
      <c r="AG42" s="184"/>
      <c r="AH42" s="188"/>
      <c r="AI42" s="193"/>
      <c r="AJ42" s="188"/>
      <c r="AK42" s="193"/>
      <c r="AL42" s="184"/>
      <c r="AM42" s="188"/>
      <c r="AN42" s="193"/>
      <c r="AO42" s="188"/>
      <c r="AP42" s="193"/>
      <c r="AQ42" s="184"/>
      <c r="AR42" s="188"/>
      <c r="AS42" s="193"/>
      <c r="AT42" s="188"/>
      <c r="AU42" s="193"/>
      <c r="AV42" s="184"/>
      <c r="AW42" s="188"/>
      <c r="AX42" s="193"/>
      <c r="AY42" s="188"/>
      <c r="AZ42" s="193"/>
      <c r="BA42" s="184"/>
      <c r="BB42" s="188"/>
      <c r="BC42" s="193"/>
      <c r="BD42" s="188"/>
      <c r="BE42" s="193"/>
      <c r="BF42" s="184"/>
      <c r="BG42" s="188"/>
      <c r="BH42" s="193"/>
      <c r="BI42" s="188"/>
      <c r="BJ42" s="193"/>
      <c r="BK42" s="184"/>
      <c r="BL42" s="188"/>
      <c r="BM42" s="193"/>
      <c r="BN42" s="188"/>
      <c r="BO42" s="193"/>
      <c r="BP42" s="184"/>
      <c r="BQ42" s="188"/>
      <c r="BR42" s="193"/>
      <c r="BS42" s="188"/>
      <c r="BT42" s="193"/>
      <c r="BU42" s="184"/>
      <c r="BV42" s="188"/>
      <c r="BW42" s="193"/>
      <c r="BX42" s="188"/>
      <c r="BY42" s="193"/>
    </row>
    <row r="43" spans="3:77" ht="13.5" customHeight="1">
      <c r="C43" s="184"/>
      <c r="D43" s="188"/>
      <c r="E43" s="193"/>
      <c r="F43" s="188"/>
      <c r="G43" s="193"/>
      <c r="H43" s="184"/>
      <c r="I43" s="188"/>
      <c r="J43" s="193"/>
      <c r="K43" s="188"/>
      <c r="L43" s="193"/>
      <c r="M43" s="184"/>
      <c r="N43" s="188"/>
      <c r="O43" s="193"/>
      <c r="P43" s="188"/>
      <c r="Q43" s="193"/>
      <c r="R43" s="184"/>
      <c r="S43" s="188"/>
      <c r="T43" s="193"/>
      <c r="U43" s="188"/>
      <c r="V43" s="193"/>
      <c r="W43" s="184"/>
      <c r="X43" s="188"/>
      <c r="Y43" s="193"/>
      <c r="Z43" s="188"/>
      <c r="AA43" s="193"/>
      <c r="AB43" s="184"/>
      <c r="AC43" s="188"/>
      <c r="AD43" s="193"/>
      <c r="AE43" s="188"/>
      <c r="AF43" s="193"/>
      <c r="AG43" s="184"/>
      <c r="AH43" s="188"/>
      <c r="AI43" s="193"/>
      <c r="AJ43" s="188"/>
      <c r="AK43" s="193"/>
      <c r="AL43" s="184"/>
      <c r="AM43" s="188"/>
      <c r="AN43" s="193"/>
      <c r="AO43" s="188"/>
      <c r="AP43" s="193"/>
      <c r="AQ43" s="184"/>
      <c r="AR43" s="188"/>
      <c r="AS43" s="193"/>
      <c r="AT43" s="188"/>
      <c r="AU43" s="193"/>
      <c r="AV43" s="184"/>
      <c r="AW43" s="188"/>
      <c r="AX43" s="193"/>
      <c r="AY43" s="188"/>
      <c r="AZ43" s="193"/>
      <c r="BA43" s="184"/>
      <c r="BB43" s="188"/>
      <c r="BC43" s="193"/>
      <c r="BD43" s="188"/>
      <c r="BE43" s="193"/>
      <c r="BF43" s="184"/>
      <c r="BG43" s="188"/>
      <c r="BH43" s="193"/>
      <c r="BI43" s="188"/>
      <c r="BJ43" s="193"/>
      <c r="BK43" s="184"/>
      <c r="BL43" s="188"/>
      <c r="BM43" s="193"/>
      <c r="BN43" s="188"/>
      <c r="BO43" s="193"/>
      <c r="BP43" s="184"/>
      <c r="BQ43" s="188"/>
      <c r="BR43" s="193"/>
      <c r="BS43" s="188"/>
      <c r="BT43" s="193"/>
      <c r="BU43" s="184"/>
      <c r="BV43" s="188"/>
      <c r="BW43" s="193"/>
      <c r="BX43" s="188"/>
      <c r="BY43" s="193"/>
    </row>
    <row r="44" spans="3:77" ht="13.5" customHeight="1">
      <c r="C44" s="184"/>
      <c r="D44" s="188"/>
      <c r="E44" s="193"/>
      <c r="F44" s="188"/>
      <c r="G44" s="193"/>
      <c r="H44" s="184"/>
      <c r="I44" s="188"/>
      <c r="J44" s="193"/>
      <c r="K44" s="188"/>
      <c r="L44" s="193"/>
      <c r="M44" s="184"/>
      <c r="N44" s="188"/>
      <c r="O44" s="193"/>
      <c r="P44" s="188"/>
      <c r="Q44" s="193"/>
      <c r="R44" s="184"/>
      <c r="S44" s="188"/>
      <c r="T44" s="193"/>
      <c r="U44" s="188"/>
      <c r="V44" s="193"/>
      <c r="W44" s="184"/>
      <c r="X44" s="188"/>
      <c r="Y44" s="193"/>
      <c r="Z44" s="188"/>
      <c r="AA44" s="193"/>
      <c r="AB44" s="184"/>
      <c r="AC44" s="188"/>
      <c r="AD44" s="193"/>
      <c r="AE44" s="188"/>
      <c r="AF44" s="193"/>
      <c r="AG44" s="184"/>
      <c r="AH44" s="188"/>
      <c r="AI44" s="193"/>
      <c r="AJ44" s="188"/>
      <c r="AK44" s="193"/>
      <c r="AL44" s="184"/>
      <c r="AM44" s="188"/>
      <c r="AN44" s="193"/>
      <c r="AO44" s="188"/>
      <c r="AP44" s="193"/>
      <c r="AQ44" s="184"/>
      <c r="AR44" s="188"/>
      <c r="AS44" s="193"/>
      <c r="AT44" s="188"/>
      <c r="AU44" s="193"/>
      <c r="AV44" s="184"/>
      <c r="AW44" s="188"/>
      <c r="AX44" s="193"/>
      <c r="AY44" s="188"/>
      <c r="AZ44" s="193"/>
      <c r="BA44" s="184"/>
      <c r="BB44" s="188"/>
      <c r="BC44" s="193"/>
      <c r="BD44" s="188"/>
      <c r="BE44" s="193"/>
      <c r="BF44" s="184"/>
      <c r="BG44" s="188"/>
      <c r="BH44" s="193"/>
      <c r="BI44" s="188"/>
      <c r="BJ44" s="193"/>
      <c r="BK44" s="184"/>
      <c r="BL44" s="188"/>
      <c r="BM44" s="193"/>
      <c r="BN44" s="188"/>
      <c r="BO44" s="193"/>
      <c r="BP44" s="184"/>
      <c r="BQ44" s="188"/>
      <c r="BR44" s="193"/>
      <c r="BS44" s="188"/>
      <c r="BT44" s="193"/>
      <c r="BU44" s="184"/>
      <c r="BV44" s="188"/>
      <c r="BW44" s="193"/>
      <c r="BX44" s="188"/>
      <c r="BY44" s="193"/>
    </row>
    <row r="45" spans="3:77" ht="13.5" customHeight="1">
      <c r="C45" s="184"/>
      <c r="D45" s="188"/>
      <c r="E45" s="193"/>
      <c r="F45" s="188"/>
      <c r="G45" s="193"/>
      <c r="H45" s="184"/>
      <c r="I45" s="188"/>
      <c r="J45" s="193"/>
      <c r="K45" s="188"/>
      <c r="L45" s="193"/>
      <c r="M45" s="184"/>
      <c r="N45" s="188"/>
      <c r="O45" s="193"/>
      <c r="P45" s="188"/>
      <c r="Q45" s="193"/>
      <c r="R45" s="184"/>
      <c r="S45" s="188"/>
      <c r="T45" s="193"/>
      <c r="U45" s="188"/>
      <c r="V45" s="193"/>
      <c r="W45" s="184"/>
      <c r="X45" s="188"/>
      <c r="Y45" s="193"/>
      <c r="Z45" s="188"/>
      <c r="AA45" s="193"/>
      <c r="AB45" s="184"/>
      <c r="AC45" s="188"/>
      <c r="AD45" s="193"/>
      <c r="AE45" s="188"/>
      <c r="AF45" s="193"/>
      <c r="AG45" s="184"/>
      <c r="AH45" s="188"/>
      <c r="AI45" s="193"/>
      <c r="AJ45" s="188"/>
      <c r="AK45" s="193"/>
      <c r="AL45" s="184"/>
      <c r="AM45" s="188"/>
      <c r="AN45" s="193"/>
      <c r="AO45" s="188"/>
      <c r="AP45" s="193"/>
      <c r="AQ45" s="184"/>
      <c r="AR45" s="188"/>
      <c r="AS45" s="193"/>
      <c r="AT45" s="188"/>
      <c r="AU45" s="193"/>
      <c r="AV45" s="184"/>
      <c r="AW45" s="188"/>
      <c r="AX45" s="193"/>
      <c r="AY45" s="188"/>
      <c r="AZ45" s="193"/>
      <c r="BA45" s="184"/>
      <c r="BB45" s="188"/>
      <c r="BC45" s="193"/>
      <c r="BD45" s="188"/>
      <c r="BE45" s="193"/>
      <c r="BF45" s="184"/>
      <c r="BG45" s="188"/>
      <c r="BH45" s="193"/>
      <c r="BI45" s="188"/>
      <c r="BJ45" s="193"/>
      <c r="BK45" s="184"/>
      <c r="BL45" s="188"/>
      <c r="BM45" s="193"/>
      <c r="BN45" s="188"/>
      <c r="BO45" s="193"/>
      <c r="BP45" s="184"/>
      <c r="BQ45" s="188"/>
      <c r="BR45" s="193"/>
      <c r="BS45" s="188"/>
      <c r="BT45" s="193"/>
      <c r="BU45" s="184"/>
      <c r="BV45" s="188"/>
      <c r="BW45" s="193"/>
      <c r="BX45" s="188"/>
      <c r="BY45" s="193"/>
    </row>
    <row r="46" spans="3:77" ht="13.5" customHeight="1">
      <c r="C46" s="184"/>
      <c r="D46" s="188"/>
      <c r="E46" s="193"/>
      <c r="F46" s="188"/>
      <c r="G46" s="193"/>
      <c r="H46" s="184"/>
      <c r="I46" s="188"/>
      <c r="J46" s="193"/>
      <c r="K46" s="188"/>
      <c r="L46" s="193"/>
      <c r="M46" s="184"/>
      <c r="N46" s="188"/>
      <c r="O46" s="193"/>
      <c r="P46" s="188"/>
      <c r="Q46" s="193"/>
      <c r="R46" s="184"/>
      <c r="S46" s="188"/>
      <c r="T46" s="193"/>
      <c r="U46" s="188"/>
      <c r="V46" s="193"/>
      <c r="W46" s="184"/>
      <c r="X46" s="188"/>
      <c r="Y46" s="193"/>
      <c r="Z46" s="188"/>
      <c r="AA46" s="193"/>
      <c r="AB46" s="184"/>
      <c r="AC46" s="188"/>
      <c r="AD46" s="193"/>
      <c r="AE46" s="188"/>
      <c r="AF46" s="193"/>
      <c r="AG46" s="184"/>
      <c r="AH46" s="188"/>
      <c r="AI46" s="193"/>
      <c r="AJ46" s="188"/>
      <c r="AK46" s="193"/>
      <c r="AL46" s="184"/>
      <c r="AM46" s="188"/>
      <c r="AN46" s="193"/>
      <c r="AO46" s="188"/>
      <c r="AP46" s="193"/>
      <c r="AQ46" s="184"/>
      <c r="AR46" s="188"/>
      <c r="AS46" s="193"/>
      <c r="AT46" s="188"/>
      <c r="AU46" s="193"/>
      <c r="AV46" s="184"/>
      <c r="AW46" s="188"/>
      <c r="AX46" s="193"/>
      <c r="AY46" s="188"/>
      <c r="AZ46" s="193"/>
      <c r="BA46" s="184"/>
      <c r="BB46" s="188"/>
      <c r="BC46" s="193"/>
      <c r="BD46" s="188"/>
      <c r="BE46" s="193"/>
      <c r="BF46" s="184"/>
      <c r="BG46" s="188"/>
      <c r="BH46" s="193"/>
      <c r="BI46" s="188"/>
      <c r="BJ46" s="193"/>
      <c r="BK46" s="184"/>
      <c r="BL46" s="188"/>
      <c r="BM46" s="193"/>
      <c r="BN46" s="188"/>
      <c r="BO46" s="193"/>
      <c r="BP46" s="184"/>
      <c r="BQ46" s="188"/>
      <c r="BR46" s="193"/>
      <c r="BS46" s="188"/>
      <c r="BT46" s="193"/>
      <c r="BU46" s="184"/>
      <c r="BV46" s="188"/>
      <c r="BW46" s="193"/>
      <c r="BX46" s="188"/>
      <c r="BY46" s="193"/>
    </row>
    <row r="47" spans="3:77" ht="13.5" customHeight="1">
      <c r="C47" s="184"/>
      <c r="D47" s="188"/>
      <c r="E47" s="193"/>
      <c r="F47" s="188"/>
      <c r="G47" s="193"/>
      <c r="H47" s="184"/>
      <c r="I47" s="188"/>
      <c r="J47" s="193"/>
      <c r="K47" s="188"/>
      <c r="L47" s="193"/>
      <c r="M47" s="184"/>
      <c r="N47" s="188"/>
      <c r="O47" s="193"/>
      <c r="P47" s="188"/>
      <c r="Q47" s="193"/>
      <c r="R47" s="184"/>
      <c r="S47" s="188"/>
      <c r="T47" s="193"/>
      <c r="U47" s="188"/>
      <c r="V47" s="193"/>
      <c r="W47" s="184"/>
      <c r="X47" s="188"/>
      <c r="Y47" s="193"/>
      <c r="Z47" s="188"/>
      <c r="AA47" s="193"/>
      <c r="AB47" s="184"/>
      <c r="AC47" s="188"/>
      <c r="AD47" s="193"/>
      <c r="AE47" s="188"/>
      <c r="AF47" s="193"/>
      <c r="AG47" s="184"/>
      <c r="AH47" s="188"/>
      <c r="AI47" s="193"/>
      <c r="AJ47" s="188"/>
      <c r="AK47" s="193"/>
      <c r="AL47" s="184"/>
      <c r="AM47" s="188"/>
      <c r="AN47" s="193"/>
      <c r="AO47" s="188"/>
      <c r="AP47" s="193"/>
      <c r="AQ47" s="184"/>
      <c r="AR47" s="188"/>
      <c r="AS47" s="193"/>
      <c r="AT47" s="188"/>
      <c r="AU47" s="193"/>
      <c r="AV47" s="184"/>
      <c r="AW47" s="188"/>
      <c r="AX47" s="193"/>
      <c r="AY47" s="188"/>
      <c r="AZ47" s="193"/>
      <c r="BA47" s="184"/>
      <c r="BB47" s="188"/>
      <c r="BC47" s="193"/>
      <c r="BD47" s="188"/>
      <c r="BE47" s="193"/>
      <c r="BF47" s="184"/>
      <c r="BG47" s="188"/>
      <c r="BH47" s="193"/>
      <c r="BI47" s="188"/>
      <c r="BJ47" s="193"/>
      <c r="BK47" s="184"/>
      <c r="BL47" s="188"/>
      <c r="BM47" s="193"/>
      <c r="BN47" s="188"/>
      <c r="BO47" s="193"/>
      <c r="BP47" s="184"/>
      <c r="BQ47" s="188"/>
      <c r="BR47" s="193"/>
      <c r="BS47" s="188"/>
      <c r="BT47" s="193"/>
      <c r="BU47" s="184"/>
      <c r="BV47" s="188"/>
      <c r="BW47" s="193"/>
      <c r="BX47" s="188"/>
      <c r="BY47" s="193"/>
    </row>
    <row r="48" spans="3:77" ht="13.5" customHeight="1">
      <c r="C48" s="184"/>
      <c r="D48" s="188"/>
      <c r="E48" s="193"/>
      <c r="F48" s="188"/>
      <c r="G48" s="193"/>
      <c r="H48" s="184"/>
      <c r="I48" s="188"/>
      <c r="J48" s="193"/>
      <c r="K48" s="188"/>
      <c r="L48" s="193"/>
      <c r="M48" s="184"/>
      <c r="N48" s="188"/>
      <c r="O48" s="193"/>
      <c r="P48" s="188"/>
      <c r="Q48" s="193"/>
      <c r="R48" s="184"/>
      <c r="S48" s="188"/>
      <c r="T48" s="193"/>
      <c r="U48" s="188"/>
      <c r="V48" s="193"/>
      <c r="W48" s="184"/>
      <c r="X48" s="188"/>
      <c r="Y48" s="193"/>
      <c r="Z48" s="188"/>
      <c r="AA48" s="193"/>
      <c r="AB48" s="184"/>
      <c r="AC48" s="188"/>
      <c r="AD48" s="193"/>
      <c r="AE48" s="188"/>
      <c r="AF48" s="193"/>
      <c r="AG48" s="184"/>
      <c r="AH48" s="188"/>
      <c r="AI48" s="193"/>
      <c r="AJ48" s="188"/>
      <c r="AK48" s="193"/>
      <c r="AL48" s="184"/>
      <c r="AM48" s="188"/>
      <c r="AN48" s="193"/>
      <c r="AO48" s="188"/>
      <c r="AP48" s="193"/>
      <c r="AQ48" s="184"/>
      <c r="AR48" s="188"/>
      <c r="AS48" s="193"/>
      <c r="AT48" s="188"/>
      <c r="AU48" s="193"/>
      <c r="AV48" s="184"/>
      <c r="AW48" s="188"/>
      <c r="AX48" s="193"/>
      <c r="AY48" s="188"/>
      <c r="AZ48" s="193"/>
      <c r="BA48" s="184"/>
      <c r="BB48" s="188"/>
      <c r="BC48" s="193"/>
      <c r="BD48" s="188"/>
      <c r="BE48" s="193"/>
      <c r="BF48" s="184"/>
      <c r="BG48" s="188"/>
      <c r="BH48" s="193"/>
      <c r="BI48" s="188"/>
      <c r="BJ48" s="193"/>
      <c r="BK48" s="184"/>
      <c r="BL48" s="188"/>
      <c r="BM48" s="193"/>
      <c r="BN48" s="188"/>
      <c r="BO48" s="193"/>
      <c r="BP48" s="184"/>
      <c r="BQ48" s="188"/>
      <c r="BR48" s="193"/>
      <c r="BS48" s="188"/>
      <c r="BT48" s="193"/>
      <c r="BU48" s="184"/>
      <c r="BV48" s="188"/>
      <c r="BW48" s="193"/>
      <c r="BX48" s="188"/>
      <c r="BY48" s="193"/>
    </row>
    <row r="49" spans="3:77" ht="13.5" customHeight="1">
      <c r="C49" s="184"/>
      <c r="D49" s="188"/>
      <c r="E49" s="193"/>
      <c r="F49" s="188"/>
      <c r="G49" s="193"/>
      <c r="H49" s="184"/>
      <c r="I49" s="188"/>
      <c r="J49" s="193"/>
      <c r="K49" s="188"/>
      <c r="L49" s="193"/>
      <c r="M49" s="184"/>
      <c r="N49" s="188"/>
      <c r="O49" s="193"/>
      <c r="P49" s="188"/>
      <c r="Q49" s="193"/>
      <c r="R49" s="184"/>
      <c r="S49" s="188"/>
      <c r="T49" s="193"/>
      <c r="U49" s="188"/>
      <c r="V49" s="193"/>
      <c r="W49" s="184"/>
      <c r="X49" s="188"/>
      <c r="Y49" s="193"/>
      <c r="Z49" s="188"/>
      <c r="AA49" s="193"/>
      <c r="AB49" s="184"/>
      <c r="AC49" s="188"/>
      <c r="AD49" s="193"/>
      <c r="AE49" s="188"/>
      <c r="AF49" s="193"/>
      <c r="AG49" s="184"/>
      <c r="AH49" s="188"/>
      <c r="AI49" s="193"/>
      <c r="AJ49" s="188"/>
      <c r="AK49" s="193"/>
      <c r="AL49" s="184"/>
      <c r="AM49" s="188"/>
      <c r="AN49" s="193"/>
      <c r="AO49" s="188"/>
      <c r="AP49" s="193"/>
      <c r="AQ49" s="184"/>
      <c r="AR49" s="188"/>
      <c r="AS49" s="193"/>
      <c r="AT49" s="188"/>
      <c r="AU49" s="193"/>
      <c r="AV49" s="184"/>
      <c r="AW49" s="188"/>
      <c r="AX49" s="193"/>
      <c r="AY49" s="188"/>
      <c r="AZ49" s="193"/>
      <c r="BA49" s="184"/>
      <c r="BB49" s="188"/>
      <c r="BC49" s="193"/>
      <c r="BD49" s="188"/>
      <c r="BE49" s="193"/>
      <c r="BF49" s="184"/>
      <c r="BG49" s="188"/>
      <c r="BH49" s="193"/>
      <c r="BI49" s="188"/>
      <c r="BJ49" s="193"/>
      <c r="BK49" s="184"/>
      <c r="BL49" s="188"/>
      <c r="BM49" s="193"/>
      <c r="BN49" s="188"/>
      <c r="BO49" s="193"/>
      <c r="BP49" s="184"/>
      <c r="BQ49" s="188"/>
      <c r="BR49" s="193"/>
      <c r="BS49" s="188"/>
      <c r="BT49" s="193"/>
      <c r="BU49" s="184"/>
      <c r="BV49" s="188"/>
      <c r="BW49" s="193"/>
      <c r="BX49" s="188"/>
      <c r="BY49" s="193"/>
    </row>
    <row r="50" spans="3:77" ht="13.5" customHeight="1">
      <c r="C50" s="184"/>
      <c r="D50" s="188"/>
      <c r="E50" s="193"/>
      <c r="F50" s="188"/>
      <c r="G50" s="193"/>
      <c r="H50" s="184"/>
      <c r="I50" s="188"/>
      <c r="J50" s="193"/>
      <c r="K50" s="188"/>
      <c r="L50" s="193"/>
      <c r="M50" s="184"/>
      <c r="N50" s="188"/>
      <c r="O50" s="193"/>
      <c r="P50" s="188"/>
      <c r="Q50" s="193"/>
      <c r="R50" s="184"/>
      <c r="S50" s="188"/>
      <c r="T50" s="193"/>
      <c r="U50" s="188"/>
      <c r="V50" s="193"/>
      <c r="W50" s="184"/>
      <c r="X50" s="188"/>
      <c r="Y50" s="193"/>
      <c r="Z50" s="188"/>
      <c r="AA50" s="193"/>
      <c r="AB50" s="184"/>
      <c r="AC50" s="188"/>
      <c r="AD50" s="193"/>
      <c r="AE50" s="188"/>
      <c r="AF50" s="193"/>
      <c r="AG50" s="184"/>
      <c r="AH50" s="188"/>
      <c r="AI50" s="193"/>
      <c r="AJ50" s="188"/>
      <c r="AK50" s="193"/>
      <c r="AL50" s="184"/>
      <c r="AM50" s="188"/>
      <c r="AN50" s="193"/>
      <c r="AO50" s="188"/>
      <c r="AP50" s="193"/>
      <c r="AQ50" s="184"/>
      <c r="AR50" s="188"/>
      <c r="AS50" s="193"/>
      <c r="AT50" s="188"/>
      <c r="AU50" s="193"/>
      <c r="AV50" s="184"/>
      <c r="AW50" s="188"/>
      <c r="AX50" s="193"/>
      <c r="AY50" s="188"/>
      <c r="AZ50" s="193"/>
      <c r="BA50" s="184"/>
      <c r="BB50" s="188"/>
      <c r="BC50" s="193"/>
      <c r="BD50" s="188"/>
      <c r="BE50" s="193"/>
      <c r="BF50" s="184"/>
      <c r="BG50" s="188"/>
      <c r="BH50" s="193"/>
      <c r="BI50" s="188"/>
      <c r="BJ50" s="193"/>
      <c r="BK50" s="184"/>
      <c r="BL50" s="188"/>
      <c r="BM50" s="193"/>
      <c r="BN50" s="188"/>
      <c r="BO50" s="193"/>
      <c r="BP50" s="184"/>
      <c r="BQ50" s="188"/>
      <c r="BR50" s="193"/>
      <c r="BS50" s="188"/>
      <c r="BT50" s="193"/>
      <c r="BU50" s="184"/>
      <c r="BV50" s="188"/>
      <c r="BW50" s="193"/>
      <c r="BX50" s="188"/>
      <c r="BY50" s="193"/>
    </row>
    <row r="51" spans="3:77" ht="13.5" customHeight="1">
      <c r="C51" s="184"/>
      <c r="D51" s="188"/>
      <c r="E51" s="193"/>
      <c r="F51" s="188"/>
      <c r="G51" s="193"/>
      <c r="H51" s="184"/>
      <c r="I51" s="188"/>
      <c r="J51" s="193"/>
      <c r="K51" s="188"/>
      <c r="L51" s="193"/>
      <c r="M51" s="184"/>
      <c r="N51" s="188"/>
      <c r="O51" s="193"/>
      <c r="P51" s="188"/>
      <c r="Q51" s="193"/>
      <c r="R51" s="184"/>
      <c r="S51" s="188"/>
      <c r="T51" s="193"/>
      <c r="U51" s="188"/>
      <c r="V51" s="193"/>
      <c r="W51" s="184"/>
      <c r="X51" s="188"/>
      <c r="Y51" s="193"/>
      <c r="Z51" s="188"/>
      <c r="AA51" s="193"/>
      <c r="AB51" s="184"/>
      <c r="AC51" s="188"/>
      <c r="AD51" s="193"/>
      <c r="AE51" s="188"/>
      <c r="AF51" s="193"/>
      <c r="AG51" s="184"/>
      <c r="AH51" s="188"/>
      <c r="AI51" s="193"/>
      <c r="AJ51" s="188"/>
      <c r="AK51" s="193"/>
      <c r="AL51" s="184"/>
      <c r="AM51" s="188"/>
      <c r="AN51" s="193"/>
      <c r="AO51" s="188"/>
      <c r="AP51" s="193"/>
      <c r="AQ51" s="184"/>
      <c r="AR51" s="188"/>
      <c r="AS51" s="193"/>
      <c r="AT51" s="188"/>
      <c r="AU51" s="193"/>
      <c r="AV51" s="184"/>
      <c r="AW51" s="188"/>
      <c r="AX51" s="193"/>
      <c r="AY51" s="188"/>
      <c r="AZ51" s="193"/>
      <c r="BA51" s="184"/>
      <c r="BB51" s="188"/>
      <c r="BC51" s="193"/>
      <c r="BD51" s="188"/>
      <c r="BE51" s="193"/>
      <c r="BF51" s="184"/>
      <c r="BG51" s="188"/>
      <c r="BH51" s="193"/>
      <c r="BI51" s="188"/>
      <c r="BJ51" s="193"/>
      <c r="BK51" s="184"/>
      <c r="BL51" s="188"/>
      <c r="BM51" s="193"/>
      <c r="BN51" s="188"/>
      <c r="BO51" s="193"/>
      <c r="BP51" s="184"/>
      <c r="BQ51" s="188"/>
      <c r="BR51" s="193"/>
      <c r="BS51" s="188"/>
      <c r="BT51" s="193"/>
      <c r="BU51" s="184"/>
      <c r="BV51" s="188"/>
      <c r="BW51" s="193"/>
      <c r="BX51" s="188"/>
      <c r="BY51" s="193"/>
    </row>
    <row r="52" spans="3:77" ht="13.5" customHeight="1">
      <c r="C52" s="184"/>
      <c r="D52" s="188"/>
      <c r="E52" s="193"/>
      <c r="F52" s="188"/>
      <c r="G52" s="193"/>
      <c r="H52" s="184"/>
      <c r="I52" s="188"/>
      <c r="J52" s="193"/>
      <c r="K52" s="188"/>
      <c r="L52" s="193"/>
      <c r="M52" s="184"/>
      <c r="N52" s="188"/>
      <c r="O52" s="193"/>
      <c r="P52" s="188"/>
      <c r="Q52" s="193"/>
      <c r="R52" s="184"/>
      <c r="S52" s="188"/>
      <c r="T52" s="193"/>
      <c r="U52" s="188"/>
      <c r="V52" s="193"/>
      <c r="W52" s="184"/>
      <c r="X52" s="188"/>
      <c r="Y52" s="193"/>
      <c r="Z52" s="188"/>
      <c r="AA52" s="193"/>
      <c r="AB52" s="184"/>
      <c r="AC52" s="188"/>
      <c r="AD52" s="193"/>
      <c r="AE52" s="188"/>
      <c r="AF52" s="193"/>
      <c r="AG52" s="184"/>
      <c r="AH52" s="188"/>
      <c r="AI52" s="193"/>
      <c r="AJ52" s="188"/>
      <c r="AK52" s="193"/>
      <c r="AL52" s="184"/>
      <c r="AM52" s="188"/>
      <c r="AN52" s="193"/>
      <c r="AO52" s="188"/>
      <c r="AP52" s="193"/>
      <c r="AQ52" s="184"/>
      <c r="AR52" s="188"/>
      <c r="AS52" s="193"/>
      <c r="AT52" s="188"/>
      <c r="AU52" s="193"/>
      <c r="AV52" s="184"/>
      <c r="AW52" s="188"/>
      <c r="AX52" s="193"/>
      <c r="AY52" s="188"/>
      <c r="AZ52" s="193"/>
      <c r="BA52" s="184"/>
      <c r="BB52" s="188"/>
      <c r="BC52" s="193"/>
      <c r="BD52" s="188"/>
      <c r="BE52" s="193"/>
      <c r="BF52" s="184"/>
      <c r="BG52" s="188"/>
      <c r="BH52" s="193"/>
      <c r="BI52" s="188"/>
      <c r="BJ52" s="193"/>
      <c r="BK52" s="184"/>
      <c r="BL52" s="188"/>
      <c r="BM52" s="193"/>
      <c r="BN52" s="188"/>
      <c r="BO52" s="193"/>
      <c r="BP52" s="184"/>
      <c r="BQ52" s="188"/>
      <c r="BR52" s="193"/>
      <c r="BS52" s="188"/>
      <c r="BT52" s="193"/>
      <c r="BU52" s="184"/>
      <c r="BV52" s="188"/>
      <c r="BW52" s="193"/>
      <c r="BX52" s="188"/>
      <c r="BY52" s="193"/>
    </row>
    <row r="53" spans="3:77" ht="13.5" customHeight="1">
      <c r="C53" s="184"/>
      <c r="D53" s="188"/>
      <c r="E53" s="193"/>
      <c r="F53" s="188"/>
      <c r="G53" s="193"/>
      <c r="H53" s="184"/>
      <c r="I53" s="188"/>
      <c r="J53" s="193"/>
      <c r="K53" s="188"/>
      <c r="L53" s="193"/>
      <c r="M53" s="184"/>
      <c r="N53" s="188"/>
      <c r="O53" s="193"/>
      <c r="P53" s="188"/>
      <c r="Q53" s="193"/>
      <c r="R53" s="184"/>
      <c r="S53" s="188"/>
      <c r="T53" s="193"/>
      <c r="U53" s="188"/>
      <c r="V53" s="193"/>
      <c r="W53" s="184"/>
      <c r="X53" s="188"/>
      <c r="Y53" s="193"/>
      <c r="Z53" s="188"/>
      <c r="AA53" s="193"/>
      <c r="AB53" s="184"/>
      <c r="AC53" s="188"/>
      <c r="AD53" s="193"/>
      <c r="AE53" s="188"/>
      <c r="AF53" s="193"/>
      <c r="AG53" s="184"/>
      <c r="AH53" s="188"/>
      <c r="AI53" s="193"/>
      <c r="AJ53" s="188"/>
      <c r="AK53" s="193"/>
      <c r="AL53" s="184"/>
      <c r="AM53" s="188"/>
      <c r="AN53" s="193"/>
      <c r="AO53" s="188"/>
      <c r="AP53" s="193"/>
      <c r="AQ53" s="184"/>
      <c r="AR53" s="188"/>
      <c r="AS53" s="193"/>
      <c r="AT53" s="188"/>
      <c r="AU53" s="193"/>
      <c r="AV53" s="184"/>
      <c r="AW53" s="188"/>
      <c r="AX53" s="193"/>
      <c r="AY53" s="188"/>
      <c r="AZ53" s="193"/>
      <c r="BA53" s="184"/>
      <c r="BB53" s="188"/>
      <c r="BC53" s="193"/>
      <c r="BD53" s="188"/>
      <c r="BE53" s="193"/>
      <c r="BF53" s="184"/>
      <c r="BG53" s="188"/>
      <c r="BH53" s="193"/>
      <c r="BI53" s="188"/>
      <c r="BJ53" s="193"/>
      <c r="BK53" s="184"/>
      <c r="BL53" s="188"/>
      <c r="BM53" s="193"/>
      <c r="BN53" s="188"/>
      <c r="BO53" s="193"/>
      <c r="BP53" s="184"/>
      <c r="BQ53" s="188"/>
      <c r="BR53" s="193"/>
      <c r="BS53" s="188"/>
      <c r="BT53" s="193"/>
      <c r="BU53" s="184"/>
      <c r="BV53" s="188"/>
      <c r="BW53" s="193"/>
      <c r="BX53" s="188"/>
      <c r="BY53" s="193"/>
    </row>
    <row r="54" spans="3:77" ht="13.5" customHeight="1">
      <c r="C54" s="184"/>
      <c r="D54" s="188"/>
      <c r="E54" s="193"/>
      <c r="F54" s="188"/>
      <c r="G54" s="193"/>
      <c r="H54" s="184"/>
      <c r="I54" s="188"/>
      <c r="J54" s="193"/>
      <c r="K54" s="188"/>
      <c r="L54" s="193"/>
      <c r="M54" s="184"/>
      <c r="N54" s="188"/>
      <c r="O54" s="193"/>
      <c r="P54" s="188"/>
      <c r="Q54" s="193"/>
      <c r="R54" s="184"/>
      <c r="S54" s="188"/>
      <c r="T54" s="193"/>
      <c r="U54" s="188"/>
      <c r="V54" s="193"/>
      <c r="W54" s="184"/>
      <c r="X54" s="188"/>
      <c r="Y54" s="193"/>
      <c r="Z54" s="188"/>
      <c r="AA54" s="193"/>
      <c r="AB54" s="184"/>
      <c r="AC54" s="188"/>
      <c r="AD54" s="193"/>
      <c r="AE54" s="188"/>
      <c r="AF54" s="193"/>
      <c r="AG54" s="184"/>
      <c r="AH54" s="188"/>
      <c r="AI54" s="193"/>
      <c r="AJ54" s="188"/>
      <c r="AK54" s="193"/>
      <c r="AL54" s="184"/>
      <c r="AM54" s="188"/>
      <c r="AN54" s="193"/>
      <c r="AO54" s="188"/>
      <c r="AP54" s="193"/>
      <c r="AQ54" s="184"/>
      <c r="AR54" s="188"/>
      <c r="AS54" s="193"/>
      <c r="AT54" s="188"/>
      <c r="AU54" s="193"/>
      <c r="AV54" s="184"/>
      <c r="AW54" s="188"/>
      <c r="AX54" s="193"/>
      <c r="AY54" s="188"/>
      <c r="AZ54" s="193"/>
      <c r="BA54" s="184"/>
      <c r="BB54" s="188"/>
      <c r="BC54" s="193"/>
      <c r="BD54" s="188"/>
      <c r="BE54" s="193"/>
      <c r="BF54" s="184"/>
      <c r="BG54" s="188"/>
      <c r="BH54" s="193"/>
      <c r="BI54" s="188"/>
      <c r="BJ54" s="193"/>
      <c r="BK54" s="184"/>
      <c r="BL54" s="188"/>
      <c r="BM54" s="193"/>
      <c r="BN54" s="188"/>
      <c r="BO54" s="193"/>
      <c r="BP54" s="184"/>
      <c r="BQ54" s="188"/>
      <c r="BR54" s="193"/>
      <c r="BS54" s="188"/>
      <c r="BT54" s="193"/>
      <c r="BU54" s="184"/>
      <c r="BV54" s="188"/>
      <c r="BW54" s="193"/>
      <c r="BX54" s="188"/>
      <c r="BY54" s="193"/>
    </row>
    <row r="55" spans="3:77" ht="13.5" customHeight="1">
      <c r="C55" s="184"/>
      <c r="D55" s="188"/>
      <c r="E55" s="193"/>
      <c r="F55" s="188"/>
      <c r="G55" s="193"/>
      <c r="H55" s="184"/>
      <c r="I55" s="188"/>
      <c r="J55" s="193"/>
      <c r="K55" s="188"/>
      <c r="L55" s="193"/>
      <c r="M55" s="184"/>
      <c r="N55" s="188"/>
      <c r="O55" s="193"/>
      <c r="P55" s="188"/>
      <c r="Q55" s="193"/>
      <c r="R55" s="184"/>
      <c r="S55" s="188"/>
      <c r="T55" s="193"/>
      <c r="U55" s="188"/>
      <c r="V55" s="193"/>
      <c r="W55" s="184"/>
      <c r="X55" s="188"/>
      <c r="Y55" s="193"/>
      <c r="Z55" s="188"/>
      <c r="AA55" s="193"/>
      <c r="AB55" s="184"/>
      <c r="AC55" s="188"/>
      <c r="AD55" s="193"/>
      <c r="AE55" s="188"/>
      <c r="AF55" s="193"/>
      <c r="AG55" s="184"/>
      <c r="AH55" s="188"/>
      <c r="AI55" s="193"/>
      <c r="AJ55" s="188"/>
      <c r="AK55" s="193"/>
      <c r="AL55" s="184"/>
      <c r="AM55" s="188"/>
      <c r="AN55" s="193"/>
      <c r="AO55" s="188"/>
      <c r="AP55" s="193"/>
      <c r="AQ55" s="184"/>
      <c r="AR55" s="188"/>
      <c r="AS55" s="193"/>
      <c r="AT55" s="188"/>
      <c r="AU55" s="193"/>
      <c r="AV55" s="184"/>
      <c r="AW55" s="188"/>
      <c r="AX55" s="193"/>
      <c r="AY55" s="188"/>
      <c r="AZ55" s="193"/>
      <c r="BA55" s="184"/>
      <c r="BB55" s="188"/>
      <c r="BC55" s="193"/>
      <c r="BD55" s="188"/>
      <c r="BE55" s="193"/>
      <c r="BF55" s="184"/>
      <c r="BG55" s="188"/>
      <c r="BH55" s="193"/>
      <c r="BI55" s="188"/>
      <c r="BJ55" s="193"/>
      <c r="BK55" s="184"/>
      <c r="BL55" s="188"/>
      <c r="BM55" s="193"/>
      <c r="BN55" s="188"/>
      <c r="BO55" s="193"/>
      <c r="BP55" s="184"/>
      <c r="BQ55" s="188"/>
      <c r="BR55" s="193"/>
      <c r="BS55" s="188"/>
      <c r="BT55" s="193"/>
      <c r="BU55" s="184"/>
      <c r="BV55" s="188"/>
      <c r="BW55" s="193"/>
      <c r="BX55" s="188"/>
      <c r="BY55" s="193"/>
    </row>
    <row r="56" spans="3:77" ht="13.5" customHeight="1">
      <c r="C56" s="184"/>
      <c r="D56" s="188"/>
      <c r="E56" s="193"/>
      <c r="F56" s="188"/>
      <c r="G56" s="193"/>
      <c r="H56" s="184"/>
      <c r="I56" s="188"/>
      <c r="J56" s="193"/>
      <c r="K56" s="188"/>
      <c r="L56" s="193"/>
      <c r="M56" s="184"/>
      <c r="N56" s="188"/>
      <c r="O56" s="193"/>
      <c r="P56" s="188"/>
      <c r="Q56" s="193"/>
      <c r="R56" s="184"/>
      <c r="S56" s="188"/>
      <c r="T56" s="193"/>
      <c r="U56" s="188"/>
      <c r="V56" s="193"/>
      <c r="W56" s="184"/>
      <c r="X56" s="188"/>
      <c r="Y56" s="193"/>
      <c r="Z56" s="188"/>
      <c r="AA56" s="193"/>
      <c r="AB56" s="184"/>
      <c r="AC56" s="188"/>
      <c r="AD56" s="193"/>
      <c r="AE56" s="188"/>
      <c r="AF56" s="193"/>
      <c r="AG56" s="184"/>
      <c r="AH56" s="188"/>
      <c r="AI56" s="193"/>
      <c r="AJ56" s="188"/>
      <c r="AK56" s="193"/>
      <c r="AL56" s="184"/>
      <c r="AM56" s="188"/>
      <c r="AN56" s="193"/>
      <c r="AO56" s="188"/>
      <c r="AP56" s="193"/>
      <c r="AQ56" s="184"/>
      <c r="AR56" s="188"/>
      <c r="AS56" s="193"/>
      <c r="AT56" s="188"/>
      <c r="AU56" s="193"/>
      <c r="AV56" s="184"/>
      <c r="AW56" s="188"/>
      <c r="AX56" s="193"/>
      <c r="AY56" s="188"/>
      <c r="AZ56" s="193"/>
      <c r="BA56" s="184"/>
      <c r="BB56" s="188"/>
      <c r="BC56" s="193"/>
      <c r="BD56" s="188"/>
      <c r="BE56" s="193"/>
      <c r="BF56" s="184"/>
      <c r="BG56" s="188"/>
      <c r="BH56" s="193"/>
      <c r="BI56" s="188"/>
      <c r="BJ56" s="193"/>
      <c r="BK56" s="184"/>
      <c r="BL56" s="188"/>
      <c r="BM56" s="193"/>
      <c r="BN56" s="188"/>
      <c r="BO56" s="193"/>
      <c r="BP56" s="184"/>
      <c r="BQ56" s="188"/>
      <c r="BR56" s="193"/>
      <c r="BS56" s="188"/>
      <c r="BT56" s="193"/>
      <c r="BU56" s="184"/>
      <c r="BV56" s="188"/>
      <c r="BW56" s="193"/>
      <c r="BX56" s="188"/>
      <c r="BY56" s="193"/>
    </row>
    <row r="57" spans="3:77" ht="13.5" customHeight="1">
      <c r="C57" s="184"/>
      <c r="D57" s="188"/>
      <c r="E57" s="193"/>
      <c r="F57" s="188"/>
      <c r="G57" s="193"/>
      <c r="H57" s="184"/>
      <c r="I57" s="188"/>
      <c r="J57" s="193"/>
      <c r="K57" s="188"/>
      <c r="L57" s="193"/>
      <c r="M57" s="184"/>
      <c r="N57" s="188"/>
      <c r="O57" s="193"/>
      <c r="P57" s="188"/>
      <c r="Q57" s="193"/>
      <c r="R57" s="184"/>
      <c r="S57" s="188"/>
      <c r="T57" s="193"/>
      <c r="U57" s="188"/>
      <c r="V57" s="193"/>
      <c r="W57" s="184"/>
      <c r="X57" s="188"/>
      <c r="Y57" s="193"/>
      <c r="Z57" s="188"/>
      <c r="AA57" s="193"/>
      <c r="AB57" s="184"/>
      <c r="AC57" s="188"/>
      <c r="AD57" s="193"/>
      <c r="AE57" s="188"/>
      <c r="AF57" s="193"/>
      <c r="AG57" s="184"/>
      <c r="AH57" s="188"/>
      <c r="AI57" s="193"/>
      <c r="AJ57" s="188"/>
      <c r="AK57" s="193"/>
      <c r="AL57" s="184"/>
      <c r="AM57" s="188"/>
      <c r="AN57" s="193"/>
      <c r="AO57" s="188"/>
      <c r="AP57" s="193"/>
      <c r="AQ57" s="184"/>
      <c r="AR57" s="188"/>
      <c r="AS57" s="193"/>
      <c r="AT57" s="188"/>
      <c r="AU57" s="193"/>
      <c r="AV57" s="184"/>
      <c r="AW57" s="188"/>
      <c r="AX57" s="193"/>
      <c r="AY57" s="188"/>
      <c r="AZ57" s="193"/>
      <c r="BA57" s="184"/>
      <c r="BB57" s="188"/>
      <c r="BC57" s="193"/>
      <c r="BD57" s="188"/>
      <c r="BE57" s="193"/>
      <c r="BF57" s="184"/>
      <c r="BG57" s="188"/>
      <c r="BH57" s="193"/>
      <c r="BI57" s="188"/>
      <c r="BJ57" s="193"/>
      <c r="BK57" s="184"/>
      <c r="BL57" s="188"/>
      <c r="BM57" s="193"/>
      <c r="BN57" s="188"/>
      <c r="BO57" s="193"/>
      <c r="BP57" s="184"/>
      <c r="BQ57" s="188"/>
      <c r="BR57" s="193"/>
      <c r="BS57" s="188"/>
      <c r="BT57" s="193"/>
      <c r="BU57" s="184"/>
      <c r="BV57" s="188"/>
      <c r="BW57" s="193"/>
      <c r="BX57" s="188"/>
      <c r="BY57" s="193"/>
    </row>
    <row r="58" spans="3:77" ht="13.5" customHeight="1">
      <c r="C58" s="184"/>
      <c r="D58" s="188"/>
      <c r="E58" s="193"/>
      <c r="F58" s="188"/>
      <c r="G58" s="193"/>
      <c r="H58" s="184"/>
      <c r="I58" s="188"/>
      <c r="J58" s="193"/>
      <c r="K58" s="188"/>
      <c r="L58" s="193"/>
      <c r="M58" s="184"/>
      <c r="N58" s="188"/>
      <c r="O58" s="193"/>
      <c r="P58" s="188"/>
      <c r="Q58" s="193"/>
      <c r="R58" s="184"/>
      <c r="S58" s="188"/>
      <c r="T58" s="193"/>
      <c r="U58" s="188"/>
      <c r="V58" s="193"/>
      <c r="W58" s="184"/>
      <c r="X58" s="188"/>
      <c r="Y58" s="193"/>
      <c r="Z58" s="188"/>
      <c r="AA58" s="193"/>
      <c r="AB58" s="184"/>
      <c r="AC58" s="188"/>
      <c r="AD58" s="193"/>
      <c r="AE58" s="188"/>
      <c r="AF58" s="193"/>
      <c r="AG58" s="184"/>
      <c r="AH58" s="188"/>
      <c r="AI58" s="193"/>
      <c r="AJ58" s="188"/>
      <c r="AK58" s="193"/>
      <c r="AL58" s="184"/>
      <c r="AM58" s="188"/>
      <c r="AN58" s="193"/>
      <c r="AO58" s="188"/>
      <c r="AP58" s="193"/>
      <c r="AQ58" s="184"/>
      <c r="AR58" s="188"/>
      <c r="AS58" s="193"/>
      <c r="AT58" s="188"/>
      <c r="AU58" s="193"/>
      <c r="AV58" s="184"/>
      <c r="AW58" s="188"/>
      <c r="AX58" s="193"/>
      <c r="AY58" s="188"/>
      <c r="AZ58" s="193"/>
      <c r="BA58" s="184"/>
      <c r="BB58" s="188"/>
      <c r="BC58" s="193"/>
      <c r="BD58" s="188"/>
      <c r="BE58" s="193"/>
      <c r="BF58" s="184"/>
      <c r="BG58" s="188"/>
      <c r="BH58" s="193"/>
      <c r="BI58" s="188"/>
      <c r="BJ58" s="193"/>
      <c r="BK58" s="184"/>
      <c r="BL58" s="188"/>
      <c r="BM58" s="193"/>
      <c r="BN58" s="188"/>
      <c r="BO58" s="193"/>
      <c r="BP58" s="184"/>
      <c r="BQ58" s="188"/>
      <c r="BR58" s="193"/>
      <c r="BS58" s="188"/>
      <c r="BT58" s="193"/>
      <c r="BU58" s="184"/>
      <c r="BV58" s="188"/>
      <c r="BW58" s="193"/>
      <c r="BX58" s="188"/>
      <c r="BY58" s="193"/>
    </row>
    <row r="59" spans="3:77" ht="13.5" customHeight="1">
      <c r="C59" s="184"/>
      <c r="D59" s="188"/>
      <c r="E59" s="193"/>
      <c r="F59" s="188"/>
      <c r="G59" s="193"/>
      <c r="H59" s="184"/>
      <c r="I59" s="188"/>
      <c r="J59" s="193"/>
      <c r="K59" s="188"/>
      <c r="L59" s="193"/>
      <c r="M59" s="184"/>
      <c r="N59" s="188"/>
      <c r="O59" s="193"/>
      <c r="P59" s="188"/>
      <c r="Q59" s="193"/>
      <c r="R59" s="184"/>
      <c r="S59" s="188"/>
      <c r="T59" s="193"/>
      <c r="U59" s="188"/>
      <c r="V59" s="193"/>
      <c r="W59" s="184"/>
      <c r="X59" s="188"/>
      <c r="Y59" s="193"/>
      <c r="Z59" s="188"/>
      <c r="AA59" s="193"/>
      <c r="AB59" s="184"/>
      <c r="AC59" s="188"/>
      <c r="AD59" s="193"/>
      <c r="AE59" s="188"/>
      <c r="AF59" s="193"/>
      <c r="AG59" s="184"/>
      <c r="AH59" s="188"/>
      <c r="AI59" s="193"/>
      <c r="AJ59" s="188"/>
      <c r="AK59" s="193"/>
      <c r="AL59" s="184"/>
      <c r="AM59" s="188"/>
      <c r="AN59" s="193"/>
      <c r="AO59" s="188"/>
      <c r="AP59" s="193"/>
      <c r="AQ59" s="184"/>
      <c r="AR59" s="188"/>
      <c r="AS59" s="193"/>
      <c r="AT59" s="188"/>
      <c r="AU59" s="193"/>
      <c r="AV59" s="184"/>
      <c r="AW59" s="188"/>
      <c r="AX59" s="193"/>
      <c r="AY59" s="188"/>
      <c r="AZ59" s="193"/>
      <c r="BA59" s="184"/>
      <c r="BB59" s="188"/>
      <c r="BC59" s="193"/>
      <c r="BD59" s="188"/>
      <c r="BE59" s="193"/>
      <c r="BF59" s="184"/>
      <c r="BG59" s="188"/>
      <c r="BH59" s="193"/>
      <c r="BI59" s="188"/>
      <c r="BJ59" s="193"/>
      <c r="BK59" s="184"/>
      <c r="BL59" s="188"/>
      <c r="BM59" s="193"/>
      <c r="BN59" s="188"/>
      <c r="BO59" s="193"/>
      <c r="BP59" s="184"/>
      <c r="BQ59" s="188"/>
      <c r="BR59" s="193"/>
      <c r="BS59" s="188"/>
      <c r="BT59" s="193"/>
      <c r="BU59" s="184"/>
      <c r="BV59" s="188"/>
      <c r="BW59" s="193"/>
      <c r="BX59" s="188"/>
      <c r="BY59" s="193"/>
    </row>
    <row r="60" spans="3:77" ht="13.5" customHeight="1">
      <c r="C60" s="184"/>
      <c r="D60" s="188"/>
      <c r="E60" s="193"/>
      <c r="F60" s="188"/>
      <c r="G60" s="193"/>
      <c r="H60" s="184"/>
      <c r="I60" s="188"/>
      <c r="J60" s="193"/>
      <c r="K60" s="188"/>
      <c r="L60" s="193"/>
      <c r="M60" s="184"/>
      <c r="N60" s="188"/>
      <c r="O60" s="193"/>
      <c r="P60" s="188"/>
      <c r="Q60" s="193"/>
      <c r="R60" s="184"/>
      <c r="S60" s="188"/>
      <c r="T60" s="193"/>
      <c r="U60" s="188"/>
      <c r="V60" s="193"/>
      <c r="W60" s="184"/>
      <c r="X60" s="188"/>
      <c r="Y60" s="193"/>
      <c r="Z60" s="188"/>
      <c r="AA60" s="193"/>
      <c r="AB60" s="184"/>
      <c r="AC60" s="188"/>
      <c r="AD60" s="193"/>
      <c r="AE60" s="188"/>
      <c r="AF60" s="193"/>
      <c r="AG60" s="184"/>
      <c r="AH60" s="188"/>
      <c r="AI60" s="193"/>
      <c r="AJ60" s="188"/>
      <c r="AK60" s="193"/>
      <c r="AL60" s="184"/>
      <c r="AM60" s="188"/>
      <c r="AN60" s="193"/>
      <c r="AO60" s="188"/>
      <c r="AP60" s="193"/>
      <c r="AQ60" s="184"/>
      <c r="AR60" s="188"/>
      <c r="AS60" s="193"/>
      <c r="AT60" s="188"/>
      <c r="AU60" s="193"/>
      <c r="AV60" s="184"/>
      <c r="AW60" s="188"/>
      <c r="AX60" s="193"/>
      <c r="AY60" s="188"/>
      <c r="AZ60" s="193"/>
      <c r="BA60" s="184"/>
      <c r="BB60" s="188"/>
      <c r="BC60" s="193"/>
      <c r="BD60" s="188"/>
      <c r="BE60" s="193"/>
      <c r="BF60" s="184"/>
      <c r="BG60" s="188"/>
      <c r="BH60" s="193"/>
      <c r="BI60" s="188"/>
      <c r="BJ60" s="193"/>
      <c r="BK60" s="184"/>
      <c r="BL60" s="188"/>
      <c r="BM60" s="193"/>
      <c r="BN60" s="188"/>
      <c r="BO60" s="193"/>
      <c r="BP60" s="184"/>
      <c r="BQ60" s="188"/>
      <c r="BR60" s="193"/>
      <c r="BS60" s="188"/>
      <c r="BT60" s="193"/>
      <c r="BU60" s="184"/>
      <c r="BV60" s="188"/>
      <c r="BW60" s="193"/>
      <c r="BX60" s="188"/>
      <c r="BY60" s="193"/>
    </row>
    <row r="61" spans="3:77" ht="13.5" customHeight="1">
      <c r="C61" s="184"/>
      <c r="D61" s="188"/>
      <c r="E61" s="193"/>
      <c r="F61" s="188"/>
      <c r="G61" s="193"/>
      <c r="H61" s="184"/>
      <c r="I61" s="188"/>
      <c r="J61" s="193"/>
      <c r="K61" s="188"/>
      <c r="L61" s="193"/>
      <c r="M61" s="184"/>
      <c r="N61" s="188"/>
      <c r="O61" s="193"/>
      <c r="P61" s="188"/>
      <c r="Q61" s="193"/>
      <c r="R61" s="184"/>
      <c r="S61" s="188"/>
      <c r="T61" s="193"/>
      <c r="U61" s="188"/>
      <c r="V61" s="193"/>
      <c r="W61" s="184"/>
      <c r="X61" s="188"/>
      <c r="Y61" s="193"/>
      <c r="Z61" s="188"/>
      <c r="AA61" s="193"/>
      <c r="AB61" s="184"/>
      <c r="AC61" s="188"/>
      <c r="AD61" s="193"/>
      <c r="AE61" s="188"/>
      <c r="AF61" s="193"/>
      <c r="AG61" s="184"/>
      <c r="AH61" s="188"/>
      <c r="AI61" s="193"/>
      <c r="AJ61" s="188"/>
      <c r="AK61" s="193"/>
      <c r="AL61" s="184"/>
      <c r="AM61" s="188"/>
      <c r="AN61" s="193"/>
      <c r="AO61" s="188"/>
      <c r="AP61" s="193"/>
      <c r="AQ61" s="184"/>
      <c r="AR61" s="188"/>
      <c r="AS61" s="193"/>
      <c r="AT61" s="188"/>
      <c r="AU61" s="193"/>
      <c r="AV61" s="184"/>
      <c r="AW61" s="188"/>
      <c r="AX61" s="193"/>
      <c r="AY61" s="188"/>
      <c r="AZ61" s="193"/>
      <c r="BA61" s="184"/>
      <c r="BB61" s="188"/>
      <c r="BC61" s="193"/>
      <c r="BD61" s="188"/>
      <c r="BE61" s="193"/>
      <c r="BF61" s="184"/>
      <c r="BG61" s="188"/>
      <c r="BH61" s="193"/>
      <c r="BI61" s="188"/>
      <c r="BJ61" s="193"/>
      <c r="BK61" s="184"/>
      <c r="BL61" s="188"/>
      <c r="BM61" s="193"/>
      <c r="BN61" s="188"/>
      <c r="BO61" s="193"/>
      <c r="BP61" s="184"/>
      <c r="BQ61" s="188"/>
      <c r="BR61" s="193"/>
      <c r="BS61" s="188"/>
      <c r="BT61" s="193"/>
      <c r="BU61" s="184"/>
      <c r="BV61" s="188"/>
      <c r="BW61" s="193"/>
      <c r="BX61" s="188"/>
      <c r="BY61" s="193"/>
    </row>
    <row r="62" spans="3:77" ht="13.5" customHeight="1">
      <c r="C62" s="184"/>
      <c r="D62" s="188"/>
      <c r="E62" s="193"/>
      <c r="F62" s="188"/>
      <c r="G62" s="193"/>
      <c r="H62" s="184"/>
      <c r="I62" s="188"/>
      <c r="J62" s="193"/>
      <c r="K62" s="188"/>
      <c r="L62" s="193"/>
      <c r="M62" s="184"/>
      <c r="N62" s="188"/>
      <c r="O62" s="193"/>
      <c r="P62" s="188"/>
      <c r="Q62" s="193"/>
      <c r="R62" s="184"/>
      <c r="S62" s="188"/>
      <c r="T62" s="193"/>
      <c r="U62" s="188"/>
      <c r="V62" s="193"/>
      <c r="W62" s="184"/>
      <c r="X62" s="188"/>
      <c r="Y62" s="193"/>
      <c r="Z62" s="188"/>
      <c r="AA62" s="193"/>
      <c r="AB62" s="184"/>
      <c r="AC62" s="188"/>
      <c r="AD62" s="193"/>
      <c r="AE62" s="188"/>
      <c r="AF62" s="193"/>
      <c r="AG62" s="184"/>
      <c r="AH62" s="188"/>
      <c r="AI62" s="193"/>
      <c r="AJ62" s="188"/>
      <c r="AK62" s="193"/>
      <c r="AL62" s="184"/>
      <c r="AM62" s="188"/>
      <c r="AN62" s="193"/>
      <c r="AO62" s="188"/>
      <c r="AP62" s="193"/>
      <c r="AQ62" s="184"/>
      <c r="AR62" s="188"/>
      <c r="AS62" s="193"/>
      <c r="AT62" s="188"/>
      <c r="AU62" s="193"/>
      <c r="AV62" s="184"/>
      <c r="AW62" s="188"/>
      <c r="AX62" s="193"/>
      <c r="AY62" s="188"/>
      <c r="AZ62" s="193"/>
      <c r="BA62" s="184"/>
      <c r="BB62" s="188"/>
      <c r="BC62" s="193"/>
      <c r="BD62" s="188"/>
      <c r="BE62" s="193"/>
      <c r="BF62" s="184"/>
      <c r="BG62" s="188"/>
      <c r="BH62" s="193"/>
      <c r="BI62" s="188"/>
      <c r="BJ62" s="193"/>
      <c r="BK62" s="184"/>
      <c r="BL62" s="188"/>
      <c r="BM62" s="193"/>
      <c r="BN62" s="188"/>
      <c r="BO62" s="193"/>
      <c r="BP62" s="184"/>
      <c r="BQ62" s="188"/>
      <c r="BR62" s="193"/>
      <c r="BS62" s="188"/>
      <c r="BT62" s="193"/>
      <c r="BU62" s="184"/>
      <c r="BV62" s="188"/>
      <c r="BW62" s="193"/>
      <c r="BX62" s="188"/>
      <c r="BY62" s="193"/>
    </row>
    <row r="63" spans="3:77" ht="13.5" customHeight="1">
      <c r="C63" s="184"/>
      <c r="D63" s="188"/>
      <c r="E63" s="193"/>
      <c r="F63" s="188"/>
      <c r="G63" s="193"/>
      <c r="H63" s="184"/>
      <c r="I63" s="188"/>
      <c r="J63" s="193"/>
      <c r="K63" s="188"/>
      <c r="L63" s="193"/>
      <c r="M63" s="184"/>
      <c r="N63" s="188"/>
      <c r="O63" s="193"/>
      <c r="P63" s="188"/>
      <c r="Q63" s="193"/>
      <c r="R63" s="184"/>
      <c r="S63" s="188"/>
      <c r="T63" s="193"/>
      <c r="U63" s="188"/>
      <c r="V63" s="193"/>
      <c r="W63" s="184"/>
      <c r="X63" s="188"/>
      <c r="Y63" s="193"/>
      <c r="Z63" s="188"/>
      <c r="AA63" s="193"/>
      <c r="AB63" s="184"/>
      <c r="AC63" s="188"/>
      <c r="AD63" s="193"/>
      <c r="AE63" s="188"/>
      <c r="AF63" s="193"/>
      <c r="AG63" s="184"/>
      <c r="AH63" s="188"/>
      <c r="AI63" s="193"/>
      <c r="AJ63" s="188"/>
      <c r="AK63" s="193"/>
      <c r="AL63" s="184"/>
      <c r="AM63" s="188"/>
      <c r="AN63" s="193"/>
      <c r="AO63" s="188"/>
      <c r="AP63" s="193"/>
      <c r="AQ63" s="184"/>
      <c r="AR63" s="188"/>
      <c r="AS63" s="193"/>
      <c r="AT63" s="188"/>
      <c r="AU63" s="193"/>
      <c r="AV63" s="184"/>
      <c r="AW63" s="188"/>
      <c r="AX63" s="193"/>
      <c r="AY63" s="188"/>
      <c r="AZ63" s="193"/>
      <c r="BA63" s="184"/>
      <c r="BB63" s="188"/>
      <c r="BC63" s="193"/>
      <c r="BD63" s="188"/>
      <c r="BE63" s="193"/>
      <c r="BF63" s="184"/>
      <c r="BG63" s="188"/>
      <c r="BH63" s="193"/>
      <c r="BI63" s="188"/>
      <c r="BJ63" s="193"/>
      <c r="BK63" s="184"/>
      <c r="BL63" s="188"/>
      <c r="BM63" s="193"/>
      <c r="BN63" s="188"/>
      <c r="BO63" s="193"/>
      <c r="BP63" s="184"/>
      <c r="BQ63" s="188"/>
      <c r="BR63" s="193"/>
      <c r="BS63" s="188"/>
      <c r="BT63" s="193"/>
      <c r="BU63" s="184"/>
      <c r="BV63" s="188"/>
      <c r="BW63" s="193"/>
      <c r="BX63" s="188"/>
      <c r="BY63" s="193"/>
    </row>
    <row r="64" spans="3:77" ht="13.5" customHeight="1">
      <c r="C64" s="184"/>
      <c r="D64" s="188"/>
      <c r="E64" s="193"/>
      <c r="F64" s="188"/>
      <c r="G64" s="193"/>
      <c r="H64" s="184"/>
      <c r="I64" s="188"/>
      <c r="J64" s="193"/>
      <c r="K64" s="188"/>
      <c r="L64" s="193"/>
      <c r="M64" s="184"/>
      <c r="N64" s="188"/>
      <c r="O64" s="193"/>
      <c r="P64" s="188"/>
      <c r="Q64" s="193"/>
      <c r="R64" s="184"/>
      <c r="S64" s="188"/>
      <c r="T64" s="193"/>
      <c r="U64" s="188"/>
      <c r="V64" s="193"/>
      <c r="W64" s="184"/>
      <c r="X64" s="188"/>
      <c r="Y64" s="193"/>
      <c r="Z64" s="188"/>
      <c r="AA64" s="193"/>
      <c r="AB64" s="184"/>
      <c r="AC64" s="188"/>
      <c r="AD64" s="193"/>
      <c r="AE64" s="188"/>
      <c r="AF64" s="193"/>
      <c r="AG64" s="184"/>
      <c r="AH64" s="188"/>
      <c r="AI64" s="193"/>
      <c r="AJ64" s="188"/>
      <c r="AK64" s="193"/>
      <c r="AL64" s="184"/>
      <c r="AM64" s="188"/>
      <c r="AN64" s="193"/>
      <c r="AO64" s="188"/>
      <c r="AP64" s="193"/>
      <c r="AQ64" s="184"/>
      <c r="AR64" s="188"/>
      <c r="AS64" s="193"/>
      <c r="AT64" s="188"/>
      <c r="AU64" s="193"/>
      <c r="AV64" s="184"/>
      <c r="AW64" s="188"/>
      <c r="AX64" s="193"/>
      <c r="AY64" s="188"/>
      <c r="AZ64" s="193"/>
      <c r="BA64" s="184"/>
      <c r="BB64" s="188"/>
      <c r="BC64" s="193"/>
      <c r="BD64" s="188"/>
      <c r="BE64" s="193"/>
      <c r="BF64" s="184"/>
      <c r="BG64" s="188"/>
      <c r="BH64" s="193"/>
      <c r="BI64" s="188"/>
      <c r="BJ64" s="193"/>
      <c r="BK64" s="184"/>
      <c r="BL64" s="188"/>
      <c r="BM64" s="193"/>
      <c r="BN64" s="188"/>
      <c r="BO64" s="193"/>
      <c r="BP64" s="184"/>
      <c r="BQ64" s="188"/>
      <c r="BR64" s="193"/>
      <c r="BS64" s="188"/>
      <c r="BT64" s="193"/>
      <c r="BU64" s="184"/>
      <c r="BV64" s="188"/>
      <c r="BW64" s="193"/>
      <c r="BX64" s="188"/>
      <c r="BY64" s="193"/>
    </row>
    <row r="65" spans="3:77" ht="13.5" customHeight="1">
      <c r="C65" s="184"/>
      <c r="D65" s="188"/>
      <c r="E65" s="193"/>
      <c r="F65" s="188"/>
      <c r="G65" s="193"/>
      <c r="H65" s="184"/>
      <c r="I65" s="188"/>
      <c r="J65" s="193"/>
      <c r="K65" s="188"/>
      <c r="L65" s="193"/>
      <c r="M65" s="184"/>
      <c r="N65" s="188"/>
      <c r="O65" s="193"/>
      <c r="P65" s="188"/>
      <c r="Q65" s="193"/>
      <c r="R65" s="184"/>
      <c r="S65" s="188"/>
      <c r="T65" s="193"/>
      <c r="U65" s="188"/>
      <c r="V65" s="193"/>
      <c r="W65" s="184"/>
      <c r="X65" s="188"/>
      <c r="Y65" s="193"/>
      <c r="Z65" s="188"/>
      <c r="AA65" s="193"/>
      <c r="AB65" s="184"/>
      <c r="AC65" s="188"/>
      <c r="AD65" s="193"/>
      <c r="AE65" s="188"/>
      <c r="AF65" s="193"/>
      <c r="AG65" s="184"/>
      <c r="AH65" s="188"/>
      <c r="AI65" s="193"/>
      <c r="AJ65" s="188"/>
      <c r="AK65" s="193"/>
      <c r="AL65" s="184"/>
      <c r="AM65" s="188"/>
      <c r="AN65" s="193"/>
      <c r="AO65" s="188"/>
      <c r="AP65" s="193"/>
      <c r="AQ65" s="184"/>
      <c r="AR65" s="188"/>
      <c r="AS65" s="193"/>
      <c r="AT65" s="188"/>
      <c r="AU65" s="193"/>
      <c r="AV65" s="184"/>
      <c r="AW65" s="188"/>
      <c r="AX65" s="193"/>
      <c r="AY65" s="188"/>
      <c r="AZ65" s="193"/>
      <c r="BA65" s="184"/>
      <c r="BB65" s="188"/>
      <c r="BC65" s="193"/>
      <c r="BD65" s="188"/>
      <c r="BE65" s="193"/>
      <c r="BF65" s="184"/>
      <c r="BG65" s="188"/>
      <c r="BH65" s="193"/>
      <c r="BI65" s="188"/>
      <c r="BJ65" s="193"/>
      <c r="BK65" s="184"/>
      <c r="BL65" s="188"/>
      <c r="BM65" s="193"/>
      <c r="BN65" s="188"/>
      <c r="BO65" s="193"/>
      <c r="BP65" s="184"/>
      <c r="BQ65" s="188"/>
      <c r="BR65" s="193"/>
      <c r="BS65" s="188"/>
      <c r="BT65" s="193"/>
      <c r="BU65" s="184"/>
      <c r="BV65" s="188"/>
      <c r="BW65" s="193"/>
      <c r="BX65" s="188"/>
      <c r="BY65" s="193"/>
    </row>
    <row r="66" spans="3:77" ht="13.5" customHeight="1">
      <c r="C66" s="184"/>
      <c r="D66" s="188"/>
      <c r="E66" s="193"/>
      <c r="F66" s="188"/>
      <c r="G66" s="193"/>
      <c r="H66" s="184"/>
      <c r="I66" s="188"/>
      <c r="J66" s="193"/>
      <c r="K66" s="188"/>
      <c r="L66" s="193"/>
      <c r="M66" s="184"/>
      <c r="N66" s="188"/>
      <c r="O66" s="193"/>
      <c r="P66" s="188"/>
      <c r="Q66" s="193"/>
      <c r="R66" s="184"/>
      <c r="S66" s="188"/>
      <c r="T66" s="193"/>
      <c r="U66" s="188"/>
      <c r="V66" s="193"/>
      <c r="W66" s="184"/>
      <c r="X66" s="188"/>
      <c r="Y66" s="193"/>
      <c r="Z66" s="188"/>
      <c r="AA66" s="193"/>
      <c r="AB66" s="184"/>
      <c r="AC66" s="188"/>
      <c r="AD66" s="193"/>
      <c r="AE66" s="188"/>
      <c r="AF66" s="193"/>
      <c r="AG66" s="184"/>
      <c r="AH66" s="188"/>
      <c r="AI66" s="193"/>
      <c r="AJ66" s="188"/>
      <c r="AK66" s="193"/>
      <c r="AL66" s="184"/>
      <c r="AM66" s="188"/>
      <c r="AN66" s="193"/>
      <c r="AO66" s="188"/>
      <c r="AP66" s="193"/>
      <c r="AQ66" s="184"/>
      <c r="AR66" s="188"/>
      <c r="AS66" s="193"/>
      <c r="AT66" s="188"/>
      <c r="AU66" s="193"/>
      <c r="AV66" s="184"/>
      <c r="AW66" s="188"/>
      <c r="AX66" s="193"/>
      <c r="AY66" s="188"/>
      <c r="AZ66" s="193"/>
      <c r="BA66" s="184"/>
      <c r="BB66" s="188"/>
      <c r="BC66" s="193"/>
      <c r="BD66" s="188"/>
      <c r="BE66" s="193"/>
      <c r="BF66" s="184"/>
      <c r="BG66" s="188"/>
      <c r="BH66" s="193"/>
      <c r="BI66" s="188"/>
      <c r="BJ66" s="193"/>
      <c r="BK66" s="184"/>
      <c r="BL66" s="188"/>
      <c r="BM66" s="193"/>
      <c r="BN66" s="188"/>
      <c r="BO66" s="193"/>
      <c r="BP66" s="184"/>
      <c r="BQ66" s="188"/>
      <c r="BR66" s="193"/>
      <c r="BS66" s="188"/>
      <c r="BT66" s="193"/>
      <c r="BU66" s="184"/>
      <c r="BV66" s="188"/>
      <c r="BW66" s="193"/>
      <c r="BX66" s="188"/>
      <c r="BY66" s="193"/>
    </row>
    <row r="67" spans="3:77" ht="13.5" customHeight="1">
      <c r="C67" s="184"/>
      <c r="D67" s="188"/>
      <c r="E67" s="193"/>
      <c r="F67" s="188"/>
      <c r="G67" s="193"/>
      <c r="H67" s="184"/>
      <c r="I67" s="188"/>
      <c r="J67" s="193"/>
      <c r="K67" s="188"/>
      <c r="L67" s="193"/>
      <c r="M67" s="184"/>
      <c r="N67" s="188"/>
      <c r="O67" s="193"/>
      <c r="P67" s="188"/>
      <c r="Q67" s="193"/>
      <c r="R67" s="184"/>
      <c r="S67" s="188"/>
      <c r="T67" s="193"/>
      <c r="U67" s="188"/>
      <c r="V67" s="193"/>
      <c r="W67" s="184"/>
      <c r="X67" s="188"/>
      <c r="Y67" s="193"/>
      <c r="Z67" s="188"/>
      <c r="AA67" s="193"/>
      <c r="AB67" s="184"/>
      <c r="AC67" s="188"/>
      <c r="AD67" s="193"/>
      <c r="AE67" s="188"/>
      <c r="AF67" s="193"/>
      <c r="AG67" s="184"/>
      <c r="AH67" s="188"/>
      <c r="AI67" s="193"/>
      <c r="AJ67" s="188"/>
      <c r="AK67" s="193"/>
      <c r="AL67" s="184"/>
      <c r="AM67" s="188"/>
      <c r="AN67" s="193"/>
      <c r="AO67" s="188"/>
      <c r="AP67" s="193"/>
      <c r="AQ67" s="184"/>
      <c r="AR67" s="188"/>
      <c r="AS67" s="193"/>
      <c r="AT67" s="188"/>
      <c r="AU67" s="193"/>
      <c r="AV67" s="184"/>
      <c r="AW67" s="188"/>
      <c r="AX67" s="193"/>
      <c r="AY67" s="188"/>
      <c r="AZ67" s="193"/>
      <c r="BA67" s="184"/>
      <c r="BB67" s="188"/>
      <c r="BC67" s="193"/>
      <c r="BD67" s="188"/>
      <c r="BE67" s="193"/>
      <c r="BF67" s="184"/>
      <c r="BG67" s="188"/>
      <c r="BH67" s="193"/>
      <c r="BI67" s="188"/>
      <c r="BJ67" s="193"/>
      <c r="BK67" s="184"/>
      <c r="BL67" s="188"/>
      <c r="BM67" s="193"/>
      <c r="BN67" s="188"/>
      <c r="BO67" s="193"/>
      <c r="BP67" s="184"/>
      <c r="BQ67" s="188"/>
      <c r="BR67" s="193"/>
      <c r="BS67" s="188"/>
      <c r="BT67" s="193"/>
      <c r="BU67" s="184"/>
      <c r="BV67" s="188"/>
      <c r="BW67" s="193"/>
      <c r="BX67" s="188"/>
      <c r="BY67" s="193"/>
    </row>
    <row r="68" spans="3:77" ht="13.5" customHeight="1">
      <c r="C68" s="184"/>
      <c r="D68" s="188"/>
      <c r="E68" s="193"/>
      <c r="F68" s="188"/>
      <c r="G68" s="193"/>
      <c r="H68" s="184"/>
      <c r="I68" s="188"/>
      <c r="J68" s="193"/>
      <c r="K68" s="188"/>
      <c r="L68" s="193"/>
      <c r="M68" s="184"/>
      <c r="N68" s="188"/>
      <c r="O68" s="193"/>
      <c r="P68" s="188"/>
      <c r="Q68" s="193"/>
      <c r="R68" s="184"/>
      <c r="S68" s="188"/>
      <c r="T68" s="193"/>
      <c r="U68" s="188"/>
      <c r="V68" s="193"/>
      <c r="W68" s="184"/>
      <c r="X68" s="188"/>
      <c r="Y68" s="193"/>
      <c r="Z68" s="188"/>
      <c r="AA68" s="193"/>
      <c r="AB68" s="184"/>
      <c r="AC68" s="188"/>
      <c r="AD68" s="193"/>
      <c r="AE68" s="188"/>
      <c r="AF68" s="193"/>
      <c r="AG68" s="184"/>
      <c r="AH68" s="188"/>
      <c r="AI68" s="193"/>
      <c r="AJ68" s="188"/>
      <c r="AK68" s="193"/>
      <c r="AL68" s="184"/>
      <c r="AM68" s="188"/>
      <c r="AN68" s="193"/>
      <c r="AO68" s="188"/>
      <c r="AP68" s="193"/>
      <c r="AQ68" s="184"/>
      <c r="AR68" s="188"/>
      <c r="AS68" s="193"/>
      <c r="AT68" s="188"/>
      <c r="AU68" s="193"/>
      <c r="AV68" s="184"/>
      <c r="AW68" s="188"/>
      <c r="AX68" s="193"/>
      <c r="AY68" s="188"/>
      <c r="AZ68" s="193"/>
      <c r="BA68" s="184"/>
      <c r="BB68" s="188"/>
      <c r="BC68" s="193"/>
      <c r="BD68" s="188"/>
      <c r="BE68" s="193"/>
      <c r="BF68" s="184"/>
      <c r="BG68" s="188"/>
      <c r="BH68" s="193"/>
      <c r="BI68" s="188"/>
      <c r="BJ68" s="193"/>
      <c r="BK68" s="184"/>
      <c r="BL68" s="188"/>
      <c r="BM68" s="193"/>
      <c r="BN68" s="188"/>
      <c r="BO68" s="193"/>
      <c r="BP68" s="184"/>
      <c r="BQ68" s="188"/>
      <c r="BR68" s="193"/>
      <c r="BS68" s="188"/>
      <c r="BT68" s="193"/>
      <c r="BU68" s="184"/>
      <c r="BV68" s="188"/>
      <c r="BW68" s="193"/>
      <c r="BX68" s="188"/>
      <c r="BY68" s="193"/>
    </row>
    <row r="69" spans="3:77" ht="13.5" customHeight="1">
      <c r="C69" s="184"/>
      <c r="D69" s="188"/>
      <c r="E69" s="193"/>
      <c r="F69" s="188"/>
      <c r="G69" s="193"/>
      <c r="H69" s="184"/>
      <c r="I69" s="188"/>
      <c r="J69" s="193"/>
      <c r="K69" s="188"/>
      <c r="L69" s="193"/>
      <c r="M69" s="184"/>
      <c r="N69" s="188"/>
      <c r="O69" s="193"/>
      <c r="P69" s="188"/>
      <c r="Q69" s="193"/>
      <c r="R69" s="184"/>
      <c r="S69" s="188"/>
      <c r="T69" s="193"/>
      <c r="U69" s="188"/>
      <c r="V69" s="193"/>
      <c r="W69" s="184"/>
      <c r="X69" s="188"/>
      <c r="Y69" s="193"/>
      <c r="Z69" s="188"/>
      <c r="AA69" s="193"/>
      <c r="AB69" s="184"/>
      <c r="AC69" s="188"/>
      <c r="AD69" s="193"/>
      <c r="AE69" s="188"/>
      <c r="AF69" s="193"/>
      <c r="AG69" s="184"/>
      <c r="AH69" s="188"/>
      <c r="AI69" s="193"/>
      <c r="AJ69" s="188"/>
      <c r="AK69" s="193"/>
      <c r="AL69" s="184"/>
      <c r="AM69" s="188"/>
      <c r="AN69" s="193"/>
      <c r="AO69" s="188"/>
      <c r="AP69" s="193"/>
      <c r="AQ69" s="184"/>
      <c r="AR69" s="188"/>
      <c r="AS69" s="193"/>
      <c r="AT69" s="188"/>
      <c r="AU69" s="193"/>
      <c r="AV69" s="184"/>
      <c r="AW69" s="188"/>
      <c r="AX69" s="193"/>
      <c r="AY69" s="188"/>
      <c r="AZ69" s="193"/>
      <c r="BA69" s="184"/>
      <c r="BB69" s="188"/>
      <c r="BC69" s="193"/>
      <c r="BD69" s="188"/>
      <c r="BE69" s="193"/>
      <c r="BF69" s="184"/>
      <c r="BG69" s="188"/>
      <c r="BH69" s="193"/>
      <c r="BI69" s="188"/>
      <c r="BJ69" s="193"/>
      <c r="BK69" s="184"/>
      <c r="BL69" s="188"/>
      <c r="BM69" s="193"/>
      <c r="BN69" s="188"/>
      <c r="BO69" s="193"/>
      <c r="BP69" s="184"/>
      <c r="BQ69" s="188"/>
      <c r="BR69" s="193"/>
      <c r="BS69" s="188"/>
      <c r="BT69" s="193"/>
      <c r="BU69" s="184"/>
      <c r="BV69" s="188"/>
      <c r="BW69" s="193"/>
      <c r="BX69" s="188"/>
      <c r="BY69" s="193"/>
    </row>
    <row r="70" spans="3:77" ht="13.5" customHeight="1">
      <c r="C70" s="184"/>
      <c r="D70" s="188"/>
      <c r="E70" s="193"/>
      <c r="F70" s="188"/>
      <c r="G70" s="193"/>
      <c r="H70" s="184"/>
      <c r="I70" s="188"/>
      <c r="J70" s="193"/>
      <c r="K70" s="188"/>
      <c r="L70" s="193"/>
      <c r="M70" s="184"/>
      <c r="N70" s="188"/>
      <c r="O70" s="193"/>
      <c r="P70" s="188"/>
      <c r="Q70" s="193"/>
      <c r="R70" s="184"/>
      <c r="S70" s="188"/>
      <c r="T70" s="193"/>
      <c r="U70" s="188"/>
      <c r="V70" s="193"/>
      <c r="W70" s="184"/>
      <c r="X70" s="188"/>
      <c r="Y70" s="193"/>
      <c r="Z70" s="188"/>
      <c r="AA70" s="193"/>
      <c r="AB70" s="184"/>
      <c r="AC70" s="188"/>
      <c r="AD70" s="193"/>
      <c r="AE70" s="188"/>
      <c r="AF70" s="193"/>
      <c r="AG70" s="184"/>
      <c r="AH70" s="188"/>
      <c r="AI70" s="193"/>
      <c r="AJ70" s="188"/>
      <c r="AK70" s="193"/>
      <c r="AL70" s="184"/>
      <c r="AM70" s="188"/>
      <c r="AN70" s="193"/>
      <c r="AO70" s="188"/>
      <c r="AP70" s="193"/>
      <c r="AQ70" s="184"/>
      <c r="AR70" s="188"/>
      <c r="AS70" s="193"/>
      <c r="AT70" s="188"/>
      <c r="AU70" s="193"/>
      <c r="AV70" s="184"/>
      <c r="AW70" s="188"/>
      <c r="AX70" s="193"/>
      <c r="AY70" s="188"/>
      <c r="AZ70" s="193"/>
      <c r="BA70" s="184"/>
      <c r="BB70" s="188"/>
      <c r="BC70" s="193"/>
      <c r="BD70" s="188"/>
      <c r="BE70" s="193"/>
      <c r="BF70" s="184"/>
      <c r="BG70" s="188"/>
      <c r="BH70" s="193"/>
      <c r="BI70" s="188"/>
      <c r="BJ70" s="193"/>
      <c r="BK70" s="184"/>
      <c r="BL70" s="188"/>
      <c r="BM70" s="193"/>
      <c r="BN70" s="188"/>
      <c r="BO70" s="193"/>
      <c r="BP70" s="184"/>
      <c r="BQ70" s="188"/>
      <c r="BR70" s="193"/>
      <c r="BS70" s="188"/>
      <c r="BT70" s="193"/>
      <c r="BU70" s="184"/>
      <c r="BV70" s="188"/>
      <c r="BW70" s="193"/>
      <c r="BX70" s="188"/>
      <c r="BY70" s="193"/>
    </row>
    <row r="71" spans="3:77" ht="13.5" customHeight="1">
      <c r="C71" s="184"/>
      <c r="D71" s="188"/>
      <c r="E71" s="193"/>
      <c r="F71" s="188"/>
      <c r="G71" s="193"/>
      <c r="H71" s="184"/>
      <c r="I71" s="188"/>
      <c r="J71" s="193"/>
      <c r="K71" s="188"/>
      <c r="L71" s="193"/>
      <c r="M71" s="184"/>
      <c r="N71" s="188"/>
      <c r="O71" s="193"/>
      <c r="P71" s="188"/>
      <c r="Q71" s="193"/>
      <c r="R71" s="184"/>
      <c r="S71" s="188"/>
      <c r="T71" s="193"/>
      <c r="U71" s="188"/>
      <c r="V71" s="193"/>
      <c r="W71" s="184"/>
      <c r="X71" s="188"/>
      <c r="Y71" s="193"/>
      <c r="Z71" s="188"/>
      <c r="AA71" s="193"/>
      <c r="AB71" s="184"/>
      <c r="AC71" s="188"/>
      <c r="AD71" s="193"/>
      <c r="AE71" s="188"/>
      <c r="AF71" s="193"/>
      <c r="AG71" s="184"/>
      <c r="AH71" s="188"/>
      <c r="AI71" s="193"/>
      <c r="AJ71" s="188"/>
      <c r="AK71" s="193"/>
      <c r="AL71" s="184"/>
      <c r="AM71" s="188"/>
      <c r="AN71" s="193"/>
      <c r="AO71" s="188"/>
      <c r="AP71" s="193"/>
      <c r="AQ71" s="184"/>
      <c r="AR71" s="188"/>
      <c r="AS71" s="193"/>
      <c r="AT71" s="188"/>
      <c r="AU71" s="193"/>
      <c r="AV71" s="184"/>
      <c r="AW71" s="188"/>
      <c r="AX71" s="193"/>
      <c r="AY71" s="188"/>
      <c r="AZ71" s="193"/>
      <c r="BA71" s="184"/>
      <c r="BB71" s="188"/>
      <c r="BC71" s="193"/>
      <c r="BD71" s="188"/>
      <c r="BE71" s="193"/>
      <c r="BF71" s="184"/>
      <c r="BG71" s="188"/>
      <c r="BH71" s="193"/>
      <c r="BI71" s="188"/>
      <c r="BJ71" s="193"/>
      <c r="BK71" s="184"/>
      <c r="BL71" s="188"/>
      <c r="BM71" s="193"/>
      <c r="BN71" s="188"/>
      <c r="BO71" s="193"/>
      <c r="BP71" s="184"/>
      <c r="BQ71" s="188"/>
      <c r="BR71" s="193"/>
      <c r="BS71" s="188"/>
      <c r="BT71" s="193"/>
      <c r="BU71" s="184"/>
      <c r="BV71" s="188"/>
      <c r="BW71" s="193"/>
      <c r="BX71" s="188"/>
      <c r="BY71" s="193"/>
    </row>
    <row r="72" spans="3:77" ht="13.5" customHeight="1">
      <c r="C72" s="184"/>
      <c r="D72" s="188"/>
      <c r="E72" s="193"/>
      <c r="F72" s="188"/>
      <c r="G72" s="193"/>
      <c r="H72" s="184"/>
      <c r="I72" s="188"/>
      <c r="J72" s="193"/>
      <c r="K72" s="188"/>
      <c r="L72" s="193"/>
      <c r="M72" s="184"/>
      <c r="N72" s="188"/>
      <c r="O72" s="193"/>
      <c r="P72" s="188"/>
      <c r="Q72" s="193"/>
      <c r="R72" s="184"/>
      <c r="S72" s="188"/>
      <c r="T72" s="193"/>
      <c r="U72" s="188"/>
      <c r="V72" s="193"/>
      <c r="W72" s="184"/>
      <c r="X72" s="188"/>
      <c r="Y72" s="193"/>
      <c r="Z72" s="188"/>
      <c r="AA72" s="193"/>
      <c r="AB72" s="184"/>
      <c r="AC72" s="188"/>
      <c r="AD72" s="193"/>
      <c r="AE72" s="188"/>
      <c r="AF72" s="193"/>
      <c r="AG72" s="184"/>
      <c r="AH72" s="188"/>
      <c r="AI72" s="193"/>
      <c r="AJ72" s="188"/>
      <c r="AK72" s="193"/>
      <c r="AL72" s="184"/>
      <c r="AM72" s="188"/>
      <c r="AN72" s="193"/>
      <c r="AO72" s="188"/>
      <c r="AP72" s="193"/>
      <c r="AQ72" s="184"/>
      <c r="AR72" s="188"/>
      <c r="AS72" s="193"/>
      <c r="AT72" s="188"/>
      <c r="AU72" s="193"/>
      <c r="AV72" s="184"/>
      <c r="AW72" s="188"/>
      <c r="AX72" s="193"/>
      <c r="AY72" s="188"/>
      <c r="AZ72" s="193"/>
      <c r="BA72" s="184"/>
      <c r="BB72" s="188"/>
      <c r="BC72" s="193"/>
      <c r="BD72" s="188"/>
      <c r="BE72" s="193"/>
      <c r="BF72" s="184"/>
      <c r="BG72" s="188"/>
      <c r="BH72" s="193"/>
      <c r="BI72" s="188"/>
      <c r="BJ72" s="193"/>
      <c r="BK72" s="184"/>
      <c r="BL72" s="188"/>
      <c r="BM72" s="193"/>
      <c r="BN72" s="188"/>
      <c r="BO72" s="193"/>
      <c r="BP72" s="184"/>
      <c r="BQ72" s="188"/>
      <c r="BR72" s="193"/>
      <c r="BS72" s="188"/>
      <c r="BT72" s="193"/>
      <c r="BU72" s="184"/>
      <c r="BV72" s="188"/>
      <c r="BW72" s="193"/>
      <c r="BX72" s="188"/>
      <c r="BY72" s="193"/>
    </row>
    <row r="73" spans="3:77" ht="13.5" customHeight="1">
      <c r="C73" s="184"/>
      <c r="D73" s="188"/>
      <c r="E73" s="193"/>
      <c r="F73" s="188"/>
      <c r="G73" s="193"/>
      <c r="H73" s="184"/>
      <c r="I73" s="188"/>
      <c r="J73" s="193"/>
      <c r="K73" s="188"/>
      <c r="L73" s="193"/>
      <c r="M73" s="184"/>
      <c r="N73" s="188"/>
      <c r="O73" s="193"/>
      <c r="P73" s="188"/>
      <c r="Q73" s="193"/>
      <c r="R73" s="184"/>
      <c r="S73" s="188"/>
      <c r="T73" s="193"/>
      <c r="U73" s="188"/>
      <c r="V73" s="193"/>
      <c r="W73" s="184"/>
      <c r="X73" s="188"/>
      <c r="Y73" s="193"/>
      <c r="Z73" s="188"/>
      <c r="AA73" s="193"/>
      <c r="AB73" s="184"/>
      <c r="AC73" s="188"/>
      <c r="AD73" s="193"/>
      <c r="AE73" s="188"/>
      <c r="AF73" s="193"/>
      <c r="AG73" s="184"/>
      <c r="AH73" s="188"/>
      <c r="AI73" s="193"/>
      <c r="AJ73" s="188"/>
      <c r="AK73" s="193"/>
      <c r="AL73" s="184"/>
      <c r="AM73" s="188"/>
      <c r="AN73" s="193"/>
      <c r="AO73" s="188"/>
      <c r="AP73" s="193"/>
      <c r="AQ73" s="184"/>
      <c r="AR73" s="188"/>
      <c r="AS73" s="193"/>
      <c r="AT73" s="188"/>
      <c r="AU73" s="193"/>
      <c r="AV73" s="184"/>
      <c r="AW73" s="188"/>
      <c r="AX73" s="193"/>
      <c r="AY73" s="188"/>
      <c r="AZ73" s="193"/>
      <c r="BA73" s="184"/>
      <c r="BB73" s="188"/>
      <c r="BC73" s="193"/>
      <c r="BD73" s="188"/>
      <c r="BE73" s="193"/>
      <c r="BF73" s="184"/>
      <c r="BG73" s="188"/>
      <c r="BH73" s="193"/>
      <c r="BI73" s="188"/>
      <c r="BJ73" s="193"/>
      <c r="BK73" s="184"/>
      <c r="BL73" s="188"/>
      <c r="BM73" s="193"/>
      <c r="BN73" s="188"/>
      <c r="BO73" s="193"/>
      <c r="BP73" s="184"/>
      <c r="BQ73" s="188"/>
      <c r="BR73" s="193"/>
      <c r="BS73" s="188"/>
      <c r="BT73" s="193"/>
      <c r="BU73" s="184"/>
      <c r="BV73" s="188"/>
      <c r="BW73" s="193"/>
      <c r="BX73" s="188"/>
      <c r="BY73" s="193"/>
    </row>
    <row r="74" spans="3:77" ht="13.5" customHeight="1">
      <c r="C74" s="184"/>
      <c r="D74" s="188"/>
      <c r="E74" s="193"/>
      <c r="F74" s="188"/>
      <c r="G74" s="193"/>
      <c r="H74" s="184"/>
      <c r="I74" s="188"/>
      <c r="J74" s="193"/>
      <c r="K74" s="188"/>
      <c r="L74" s="193"/>
      <c r="M74" s="184"/>
      <c r="N74" s="188"/>
      <c r="O74" s="193"/>
      <c r="P74" s="188"/>
      <c r="Q74" s="193"/>
      <c r="R74" s="184"/>
      <c r="S74" s="188"/>
      <c r="T74" s="193"/>
      <c r="U74" s="188"/>
      <c r="V74" s="193"/>
      <c r="W74" s="184"/>
      <c r="X74" s="188"/>
      <c r="Y74" s="193"/>
      <c r="Z74" s="188"/>
      <c r="AA74" s="193"/>
      <c r="AB74" s="184"/>
      <c r="AC74" s="188"/>
      <c r="AD74" s="193"/>
      <c r="AE74" s="188"/>
      <c r="AF74" s="193"/>
      <c r="AG74" s="184"/>
      <c r="AH74" s="188"/>
      <c r="AI74" s="193"/>
      <c r="AJ74" s="188"/>
      <c r="AK74" s="193"/>
      <c r="AL74" s="184"/>
      <c r="AM74" s="188"/>
      <c r="AN74" s="193"/>
      <c r="AO74" s="188"/>
      <c r="AP74" s="193"/>
      <c r="AQ74" s="184"/>
      <c r="AR74" s="188"/>
      <c r="AS74" s="193"/>
      <c r="AT74" s="188"/>
      <c r="AU74" s="193"/>
      <c r="AV74" s="184"/>
      <c r="AW74" s="188"/>
      <c r="AX74" s="193"/>
      <c r="AY74" s="188"/>
      <c r="AZ74" s="193"/>
      <c r="BA74" s="184"/>
      <c r="BB74" s="188"/>
      <c r="BC74" s="193"/>
      <c r="BD74" s="188"/>
      <c r="BE74" s="193"/>
      <c r="BF74" s="184"/>
      <c r="BG74" s="188"/>
      <c r="BH74" s="193"/>
      <c r="BI74" s="188"/>
      <c r="BJ74" s="193"/>
      <c r="BK74" s="184"/>
      <c r="BL74" s="188"/>
      <c r="BM74" s="193"/>
      <c r="BN74" s="188"/>
      <c r="BO74" s="193"/>
      <c r="BP74" s="184"/>
      <c r="BQ74" s="188"/>
      <c r="BR74" s="193"/>
      <c r="BS74" s="188"/>
      <c r="BT74" s="193"/>
      <c r="BU74" s="184"/>
      <c r="BV74" s="188"/>
      <c r="BW74" s="193"/>
      <c r="BX74" s="188"/>
      <c r="BY74" s="193"/>
    </row>
    <row r="75" spans="3:77" ht="13.5" customHeight="1">
      <c r="C75" s="184"/>
      <c r="D75" s="188"/>
      <c r="E75" s="193"/>
      <c r="F75" s="188"/>
      <c r="G75" s="193"/>
      <c r="H75" s="184"/>
      <c r="I75" s="188"/>
      <c r="J75" s="193"/>
      <c r="K75" s="188"/>
      <c r="L75" s="193"/>
      <c r="M75" s="184"/>
      <c r="N75" s="188"/>
      <c r="O75" s="193"/>
      <c r="P75" s="188"/>
      <c r="Q75" s="193"/>
      <c r="R75" s="184"/>
      <c r="S75" s="188"/>
      <c r="T75" s="193"/>
      <c r="U75" s="188"/>
      <c r="V75" s="193"/>
      <c r="W75" s="184"/>
      <c r="X75" s="188"/>
      <c r="Y75" s="193"/>
      <c r="Z75" s="188"/>
      <c r="AA75" s="193"/>
      <c r="AB75" s="184"/>
      <c r="AC75" s="188"/>
      <c r="AD75" s="193"/>
      <c r="AE75" s="188"/>
      <c r="AF75" s="193"/>
      <c r="AG75" s="184"/>
      <c r="AH75" s="188"/>
      <c r="AI75" s="193"/>
      <c r="AJ75" s="188"/>
      <c r="AK75" s="193"/>
      <c r="AL75" s="184"/>
      <c r="AM75" s="188"/>
      <c r="AN75" s="193"/>
      <c r="AO75" s="188"/>
      <c r="AP75" s="193"/>
      <c r="AQ75" s="184"/>
      <c r="AR75" s="188"/>
      <c r="AS75" s="193"/>
      <c r="AT75" s="188"/>
      <c r="AU75" s="193"/>
      <c r="AV75" s="184"/>
      <c r="AW75" s="188"/>
      <c r="AX75" s="193"/>
      <c r="AY75" s="188"/>
      <c r="AZ75" s="193"/>
      <c r="BA75" s="184"/>
      <c r="BB75" s="188"/>
      <c r="BC75" s="193"/>
      <c r="BD75" s="188"/>
      <c r="BE75" s="193"/>
      <c r="BF75" s="184"/>
      <c r="BG75" s="188"/>
      <c r="BH75" s="193"/>
      <c r="BI75" s="188"/>
      <c r="BJ75" s="193"/>
      <c r="BK75" s="184"/>
      <c r="BL75" s="188"/>
      <c r="BM75" s="193"/>
      <c r="BN75" s="188"/>
      <c r="BO75" s="193"/>
      <c r="BP75" s="184"/>
      <c r="BQ75" s="188"/>
      <c r="BR75" s="193"/>
      <c r="BS75" s="188"/>
      <c r="BT75" s="193"/>
      <c r="BU75" s="184"/>
      <c r="BV75" s="188"/>
      <c r="BW75" s="193"/>
      <c r="BX75" s="188"/>
      <c r="BY75" s="193"/>
    </row>
    <row r="76" spans="3:77" ht="13.5" customHeight="1">
      <c r="C76" s="184"/>
      <c r="D76" s="188"/>
      <c r="E76" s="193"/>
      <c r="F76" s="188"/>
      <c r="G76" s="193"/>
      <c r="H76" s="184"/>
      <c r="I76" s="188"/>
      <c r="J76" s="193"/>
      <c r="K76" s="188"/>
      <c r="L76" s="193"/>
      <c r="M76" s="184"/>
      <c r="N76" s="188"/>
      <c r="O76" s="193"/>
      <c r="P76" s="188"/>
      <c r="Q76" s="193"/>
      <c r="R76" s="184"/>
      <c r="S76" s="188"/>
      <c r="T76" s="193"/>
      <c r="U76" s="188"/>
      <c r="V76" s="193"/>
      <c r="W76" s="184"/>
      <c r="X76" s="188"/>
      <c r="Y76" s="193"/>
      <c r="Z76" s="188"/>
      <c r="AA76" s="193"/>
      <c r="AB76" s="184"/>
      <c r="AC76" s="188"/>
      <c r="AD76" s="193"/>
      <c r="AE76" s="188"/>
      <c r="AF76" s="193"/>
      <c r="AG76" s="184"/>
      <c r="AH76" s="188"/>
      <c r="AI76" s="193"/>
      <c r="AJ76" s="188"/>
      <c r="AK76" s="193"/>
      <c r="AL76" s="184"/>
      <c r="AM76" s="188"/>
      <c r="AN76" s="193"/>
      <c r="AO76" s="188"/>
      <c r="AP76" s="193"/>
      <c r="AQ76" s="184"/>
      <c r="AR76" s="188"/>
      <c r="AS76" s="193"/>
      <c r="AT76" s="188"/>
      <c r="AU76" s="193"/>
      <c r="AV76" s="184"/>
      <c r="AW76" s="188"/>
      <c r="AX76" s="193"/>
      <c r="AY76" s="188"/>
      <c r="AZ76" s="193"/>
      <c r="BA76" s="184"/>
      <c r="BB76" s="188"/>
      <c r="BC76" s="193"/>
      <c r="BD76" s="188"/>
      <c r="BE76" s="193"/>
      <c r="BF76" s="184"/>
      <c r="BG76" s="188"/>
      <c r="BH76" s="193"/>
      <c r="BI76" s="188"/>
      <c r="BJ76" s="193"/>
      <c r="BK76" s="184"/>
      <c r="BL76" s="188"/>
      <c r="BM76" s="193"/>
      <c r="BN76" s="188"/>
      <c r="BO76" s="193"/>
      <c r="BP76" s="184"/>
      <c r="BQ76" s="188"/>
      <c r="BR76" s="193"/>
      <c r="BS76" s="188"/>
      <c r="BT76" s="193"/>
      <c r="BU76" s="184"/>
      <c r="BV76" s="188"/>
      <c r="BW76" s="193"/>
      <c r="BX76" s="188"/>
      <c r="BY76" s="193"/>
    </row>
    <row r="77" spans="3:77" ht="13.5" customHeight="1">
      <c r="C77" s="184"/>
      <c r="D77" s="188"/>
      <c r="E77" s="193"/>
      <c r="F77" s="188"/>
      <c r="G77" s="193"/>
      <c r="H77" s="184"/>
      <c r="I77" s="188"/>
      <c r="J77" s="193"/>
      <c r="K77" s="188"/>
      <c r="L77" s="193"/>
      <c r="M77" s="184"/>
      <c r="N77" s="188"/>
      <c r="O77" s="193"/>
      <c r="P77" s="188"/>
      <c r="Q77" s="193"/>
      <c r="R77" s="184"/>
      <c r="S77" s="188"/>
      <c r="T77" s="193"/>
      <c r="U77" s="188"/>
      <c r="V77" s="193"/>
      <c r="W77" s="184"/>
      <c r="X77" s="188"/>
      <c r="Y77" s="193"/>
      <c r="Z77" s="188"/>
      <c r="AA77" s="193"/>
      <c r="AB77" s="184"/>
      <c r="AC77" s="188"/>
      <c r="AD77" s="193"/>
      <c r="AE77" s="188"/>
      <c r="AF77" s="193"/>
      <c r="AG77" s="184"/>
      <c r="AH77" s="188"/>
      <c r="AI77" s="193"/>
      <c r="AJ77" s="188"/>
      <c r="AK77" s="193"/>
      <c r="AL77" s="184"/>
      <c r="AM77" s="188"/>
      <c r="AN77" s="193"/>
      <c r="AO77" s="188"/>
      <c r="AP77" s="193"/>
      <c r="AQ77" s="184"/>
      <c r="AR77" s="188"/>
      <c r="AS77" s="193"/>
      <c r="AT77" s="188"/>
      <c r="AU77" s="193"/>
      <c r="AV77" s="184"/>
      <c r="AW77" s="188"/>
      <c r="AX77" s="193"/>
      <c r="AY77" s="188"/>
      <c r="AZ77" s="193"/>
      <c r="BA77" s="184"/>
      <c r="BB77" s="188"/>
      <c r="BC77" s="193"/>
      <c r="BD77" s="188"/>
      <c r="BE77" s="193"/>
      <c r="BF77" s="184"/>
      <c r="BG77" s="188"/>
      <c r="BH77" s="193"/>
      <c r="BI77" s="188"/>
      <c r="BJ77" s="193"/>
      <c r="BK77" s="184"/>
      <c r="BL77" s="188"/>
      <c r="BM77" s="193"/>
      <c r="BN77" s="188"/>
      <c r="BO77" s="193"/>
      <c r="BP77" s="184"/>
      <c r="BQ77" s="188"/>
      <c r="BR77" s="193"/>
      <c r="BS77" s="188"/>
      <c r="BT77" s="193"/>
      <c r="BU77" s="184"/>
      <c r="BV77" s="188"/>
      <c r="BW77" s="193"/>
      <c r="BX77" s="188"/>
      <c r="BY77" s="193"/>
    </row>
    <row r="78" spans="3:77" ht="13.5" customHeight="1">
      <c r="C78" s="184"/>
      <c r="D78" s="188"/>
      <c r="E78" s="193"/>
      <c r="F78" s="188"/>
      <c r="G78" s="193"/>
      <c r="H78" s="184"/>
      <c r="I78" s="188"/>
      <c r="J78" s="193"/>
      <c r="K78" s="188"/>
      <c r="L78" s="193"/>
      <c r="M78" s="184"/>
      <c r="N78" s="188"/>
      <c r="O78" s="193"/>
      <c r="P78" s="188"/>
      <c r="Q78" s="193"/>
      <c r="R78" s="184"/>
      <c r="S78" s="188"/>
      <c r="T78" s="193"/>
      <c r="U78" s="188"/>
      <c r="V78" s="193"/>
      <c r="W78" s="184"/>
      <c r="X78" s="188"/>
      <c r="Y78" s="193"/>
      <c r="Z78" s="188"/>
      <c r="AA78" s="193"/>
      <c r="AB78" s="184"/>
      <c r="AC78" s="188"/>
      <c r="AD78" s="193"/>
      <c r="AE78" s="188"/>
      <c r="AF78" s="193"/>
      <c r="AG78" s="184"/>
      <c r="AH78" s="188"/>
      <c r="AI78" s="193"/>
      <c r="AJ78" s="188"/>
      <c r="AK78" s="193"/>
      <c r="AL78" s="184"/>
      <c r="AM78" s="188"/>
      <c r="AN78" s="193"/>
      <c r="AO78" s="188"/>
      <c r="AP78" s="193"/>
      <c r="AQ78" s="184"/>
      <c r="AR78" s="188"/>
      <c r="AS78" s="193"/>
      <c r="AT78" s="188"/>
      <c r="AU78" s="193"/>
      <c r="AV78" s="184"/>
      <c r="AW78" s="188"/>
      <c r="AX78" s="193"/>
      <c r="AY78" s="188"/>
      <c r="AZ78" s="193"/>
      <c r="BA78" s="184"/>
      <c r="BB78" s="188"/>
      <c r="BC78" s="193"/>
      <c r="BD78" s="188"/>
      <c r="BE78" s="193"/>
      <c r="BF78" s="184"/>
      <c r="BG78" s="188"/>
      <c r="BH78" s="193"/>
      <c r="BI78" s="188"/>
      <c r="BJ78" s="193"/>
      <c r="BK78" s="184"/>
      <c r="BL78" s="188"/>
      <c r="BM78" s="193"/>
      <c r="BN78" s="188"/>
      <c r="BO78" s="193"/>
      <c r="BP78" s="184"/>
      <c r="BQ78" s="188"/>
      <c r="BR78" s="193"/>
      <c r="BS78" s="188"/>
      <c r="BT78" s="193"/>
      <c r="BU78" s="184"/>
      <c r="BV78" s="188"/>
      <c r="BW78" s="193"/>
      <c r="BX78" s="188"/>
      <c r="BY78" s="193"/>
    </row>
    <row r="79" spans="3:77" ht="13.5" customHeight="1">
      <c r="C79" s="184"/>
      <c r="D79" s="188"/>
      <c r="E79" s="193"/>
      <c r="F79" s="188"/>
      <c r="G79" s="193"/>
      <c r="H79" s="184"/>
      <c r="I79" s="188"/>
      <c r="J79" s="193"/>
      <c r="K79" s="188"/>
      <c r="L79" s="193"/>
      <c r="M79" s="184"/>
      <c r="N79" s="188"/>
      <c r="O79" s="193"/>
      <c r="P79" s="188"/>
      <c r="Q79" s="193"/>
      <c r="R79" s="184"/>
      <c r="S79" s="188"/>
      <c r="T79" s="193"/>
      <c r="U79" s="188"/>
      <c r="V79" s="193"/>
      <c r="W79" s="184"/>
      <c r="X79" s="188"/>
      <c r="Y79" s="193"/>
      <c r="Z79" s="188"/>
      <c r="AA79" s="193"/>
      <c r="AB79" s="184"/>
      <c r="AC79" s="188"/>
      <c r="AD79" s="193"/>
      <c r="AE79" s="188"/>
      <c r="AF79" s="193"/>
      <c r="AG79" s="184"/>
      <c r="AH79" s="188"/>
      <c r="AI79" s="193"/>
      <c r="AJ79" s="188"/>
      <c r="AK79" s="193"/>
      <c r="AL79" s="184"/>
      <c r="AM79" s="188"/>
      <c r="AN79" s="193"/>
      <c r="AO79" s="188"/>
      <c r="AP79" s="193"/>
      <c r="AQ79" s="184"/>
      <c r="AR79" s="188"/>
      <c r="AS79" s="193"/>
      <c r="AT79" s="188"/>
      <c r="AU79" s="193"/>
      <c r="AV79" s="184"/>
      <c r="AW79" s="188"/>
      <c r="AX79" s="193"/>
      <c r="AY79" s="188"/>
      <c r="AZ79" s="193"/>
      <c r="BA79" s="184"/>
      <c r="BB79" s="188"/>
      <c r="BC79" s="193"/>
      <c r="BD79" s="188"/>
      <c r="BE79" s="193"/>
      <c r="BF79" s="184"/>
      <c r="BG79" s="188"/>
      <c r="BH79" s="193"/>
      <c r="BI79" s="188"/>
      <c r="BJ79" s="193"/>
      <c r="BK79" s="184"/>
      <c r="BL79" s="188"/>
      <c r="BM79" s="193"/>
      <c r="BN79" s="188"/>
      <c r="BO79" s="193"/>
      <c r="BP79" s="184"/>
      <c r="BQ79" s="188"/>
      <c r="BR79" s="193"/>
      <c r="BS79" s="188"/>
      <c r="BT79" s="193"/>
      <c r="BU79" s="184"/>
      <c r="BV79" s="188"/>
      <c r="BW79" s="193"/>
      <c r="BX79" s="188"/>
      <c r="BY79" s="193"/>
    </row>
    <row r="80" spans="3:77" ht="13.5" customHeight="1">
      <c r="C80" s="184"/>
      <c r="D80" s="188"/>
      <c r="E80" s="193"/>
      <c r="F80" s="188"/>
      <c r="G80" s="193"/>
      <c r="H80" s="184"/>
      <c r="I80" s="188"/>
      <c r="J80" s="193"/>
      <c r="K80" s="188"/>
      <c r="L80" s="193"/>
      <c r="M80" s="184"/>
      <c r="N80" s="188"/>
      <c r="O80" s="193"/>
      <c r="P80" s="188"/>
      <c r="Q80" s="193"/>
      <c r="R80" s="184"/>
      <c r="S80" s="188"/>
      <c r="T80" s="193"/>
      <c r="U80" s="188"/>
      <c r="V80" s="193"/>
      <c r="W80" s="184"/>
      <c r="X80" s="188"/>
      <c r="Y80" s="193"/>
      <c r="Z80" s="188"/>
      <c r="AA80" s="193"/>
      <c r="AB80" s="184"/>
      <c r="AC80" s="188"/>
      <c r="AD80" s="193"/>
      <c r="AE80" s="188"/>
      <c r="AF80" s="193"/>
      <c r="AG80" s="184"/>
      <c r="AH80" s="188"/>
      <c r="AI80" s="193"/>
      <c r="AJ80" s="188"/>
      <c r="AK80" s="193"/>
      <c r="AL80" s="184"/>
      <c r="AM80" s="188"/>
      <c r="AN80" s="193"/>
      <c r="AO80" s="188"/>
      <c r="AP80" s="193"/>
      <c r="AQ80" s="184"/>
      <c r="AR80" s="188"/>
      <c r="AS80" s="193"/>
      <c r="AT80" s="188"/>
      <c r="AU80" s="193"/>
      <c r="AV80" s="184"/>
      <c r="AW80" s="188"/>
      <c r="AX80" s="193"/>
      <c r="AY80" s="188"/>
      <c r="AZ80" s="193"/>
      <c r="BA80" s="184"/>
      <c r="BB80" s="188"/>
      <c r="BC80" s="193"/>
      <c r="BD80" s="188"/>
      <c r="BE80" s="193"/>
      <c r="BF80" s="184"/>
      <c r="BG80" s="188"/>
      <c r="BH80" s="193"/>
      <c r="BI80" s="188"/>
      <c r="BJ80" s="193"/>
      <c r="BK80" s="184"/>
      <c r="BL80" s="188"/>
      <c r="BM80" s="193"/>
      <c r="BN80" s="188"/>
      <c r="BO80" s="193"/>
      <c r="BP80" s="184"/>
      <c r="BQ80" s="188"/>
      <c r="BR80" s="193"/>
      <c r="BS80" s="188"/>
      <c r="BT80" s="193"/>
      <c r="BU80" s="184"/>
      <c r="BV80" s="188"/>
      <c r="BW80" s="193"/>
      <c r="BX80" s="188"/>
      <c r="BY80" s="193"/>
    </row>
    <row r="81" spans="3:77" ht="13.5" customHeight="1">
      <c r="C81" s="184"/>
      <c r="D81" s="188"/>
      <c r="E81" s="193"/>
      <c r="F81" s="188"/>
      <c r="G81" s="193"/>
      <c r="H81" s="184"/>
      <c r="I81" s="188"/>
      <c r="J81" s="193"/>
      <c r="K81" s="188"/>
      <c r="L81" s="193"/>
      <c r="M81" s="184"/>
      <c r="N81" s="188"/>
      <c r="O81" s="193"/>
      <c r="P81" s="188"/>
      <c r="Q81" s="193"/>
      <c r="R81" s="184"/>
      <c r="S81" s="188"/>
      <c r="T81" s="193"/>
      <c r="U81" s="188"/>
      <c r="V81" s="193"/>
      <c r="W81" s="184"/>
      <c r="X81" s="188"/>
      <c r="Y81" s="193"/>
      <c r="Z81" s="188"/>
      <c r="AA81" s="193"/>
      <c r="AB81" s="184"/>
      <c r="AC81" s="188"/>
      <c r="AD81" s="193"/>
      <c r="AE81" s="188"/>
      <c r="AF81" s="193"/>
      <c r="AG81" s="184"/>
      <c r="AH81" s="188"/>
      <c r="AI81" s="193"/>
      <c r="AJ81" s="188"/>
      <c r="AK81" s="193"/>
      <c r="AL81" s="184"/>
      <c r="AM81" s="188"/>
      <c r="AN81" s="193"/>
      <c r="AO81" s="188"/>
      <c r="AP81" s="193"/>
      <c r="AQ81" s="184"/>
      <c r="AR81" s="188"/>
      <c r="AS81" s="193"/>
      <c r="AT81" s="188"/>
      <c r="AU81" s="193"/>
      <c r="AV81" s="184"/>
      <c r="AW81" s="188"/>
      <c r="AX81" s="193"/>
      <c r="AY81" s="188"/>
      <c r="AZ81" s="193"/>
      <c r="BA81" s="184"/>
      <c r="BB81" s="188"/>
      <c r="BC81" s="193"/>
      <c r="BD81" s="188"/>
      <c r="BE81" s="193"/>
      <c r="BF81" s="184"/>
      <c r="BG81" s="188"/>
      <c r="BH81" s="193"/>
      <c r="BI81" s="188"/>
      <c r="BJ81" s="193"/>
      <c r="BK81" s="184"/>
      <c r="BL81" s="188"/>
      <c r="BM81" s="193"/>
      <c r="BN81" s="188"/>
      <c r="BO81" s="193"/>
      <c r="BP81" s="184"/>
      <c r="BQ81" s="188"/>
      <c r="BR81" s="193"/>
      <c r="BS81" s="188"/>
      <c r="BT81" s="193"/>
      <c r="BU81" s="184"/>
      <c r="BV81" s="188"/>
      <c r="BW81" s="193"/>
      <c r="BX81" s="188"/>
      <c r="BY81" s="193"/>
    </row>
    <row r="82" spans="3:77" ht="13.5" customHeight="1">
      <c r="C82" s="184"/>
      <c r="D82" s="188"/>
      <c r="E82" s="193"/>
      <c r="F82" s="188"/>
      <c r="G82" s="193"/>
      <c r="H82" s="184"/>
      <c r="I82" s="188"/>
      <c r="J82" s="193"/>
      <c r="K82" s="188"/>
      <c r="L82" s="193"/>
      <c r="M82" s="184"/>
      <c r="N82" s="188"/>
      <c r="O82" s="193"/>
      <c r="P82" s="188"/>
      <c r="Q82" s="193"/>
      <c r="R82" s="184"/>
      <c r="S82" s="188"/>
      <c r="T82" s="193"/>
      <c r="U82" s="188"/>
      <c r="V82" s="193"/>
      <c r="W82" s="184"/>
      <c r="X82" s="188"/>
      <c r="Y82" s="193"/>
      <c r="Z82" s="188"/>
      <c r="AA82" s="193"/>
      <c r="AB82" s="184"/>
      <c r="AC82" s="188"/>
      <c r="AD82" s="193"/>
      <c r="AE82" s="188"/>
      <c r="AF82" s="193"/>
      <c r="AG82" s="184"/>
      <c r="AH82" s="188"/>
      <c r="AI82" s="193"/>
      <c r="AJ82" s="188"/>
      <c r="AK82" s="193"/>
      <c r="AL82" s="184"/>
      <c r="AM82" s="188"/>
      <c r="AN82" s="193"/>
      <c r="AO82" s="188"/>
      <c r="AP82" s="193"/>
      <c r="AQ82" s="184"/>
      <c r="AR82" s="188"/>
      <c r="AS82" s="193"/>
      <c r="AT82" s="188"/>
      <c r="AU82" s="193"/>
      <c r="AV82" s="184"/>
      <c r="AW82" s="188"/>
      <c r="AX82" s="193"/>
      <c r="AY82" s="188"/>
      <c r="AZ82" s="193"/>
      <c r="BA82" s="184"/>
      <c r="BB82" s="188"/>
      <c r="BC82" s="193"/>
      <c r="BD82" s="188"/>
      <c r="BE82" s="193"/>
      <c r="BF82" s="184"/>
      <c r="BG82" s="188"/>
      <c r="BH82" s="193"/>
      <c r="BI82" s="188"/>
      <c r="BJ82" s="193"/>
      <c r="BK82" s="184"/>
      <c r="BL82" s="188"/>
      <c r="BM82" s="193"/>
      <c r="BN82" s="188"/>
      <c r="BO82" s="193"/>
      <c r="BP82" s="184"/>
      <c r="BQ82" s="188"/>
      <c r="BR82" s="193"/>
      <c r="BS82" s="188"/>
      <c r="BT82" s="193"/>
      <c r="BU82" s="184"/>
      <c r="BV82" s="188"/>
      <c r="BW82" s="193"/>
      <c r="BX82" s="188"/>
      <c r="BY82" s="193"/>
    </row>
    <row r="83" spans="3:77" ht="13.5" customHeight="1">
      <c r="C83" s="184"/>
      <c r="D83" s="188"/>
      <c r="E83" s="193"/>
      <c r="F83" s="188"/>
      <c r="G83" s="193"/>
      <c r="H83" s="184"/>
      <c r="I83" s="188"/>
      <c r="J83" s="193"/>
      <c r="K83" s="188"/>
      <c r="L83" s="193"/>
      <c r="M83" s="184"/>
      <c r="N83" s="188"/>
      <c r="O83" s="193"/>
      <c r="P83" s="188"/>
      <c r="Q83" s="193"/>
      <c r="R83" s="184"/>
      <c r="S83" s="188"/>
      <c r="T83" s="193"/>
      <c r="U83" s="188"/>
      <c r="V83" s="193"/>
      <c r="W83" s="184"/>
      <c r="X83" s="188"/>
      <c r="Y83" s="193"/>
      <c r="Z83" s="188"/>
      <c r="AA83" s="193"/>
      <c r="AB83" s="184"/>
      <c r="AC83" s="188"/>
      <c r="AD83" s="193"/>
      <c r="AE83" s="188"/>
      <c r="AF83" s="193"/>
      <c r="AG83" s="184"/>
      <c r="AH83" s="188"/>
      <c r="AI83" s="193"/>
      <c r="AJ83" s="188"/>
      <c r="AK83" s="193"/>
      <c r="AL83" s="184"/>
      <c r="AM83" s="188"/>
      <c r="AN83" s="193"/>
      <c r="AO83" s="188"/>
      <c r="AP83" s="193"/>
      <c r="AQ83" s="184"/>
      <c r="AR83" s="188"/>
      <c r="AS83" s="193"/>
      <c r="AT83" s="188"/>
      <c r="AU83" s="193"/>
      <c r="AV83" s="184"/>
      <c r="AW83" s="188"/>
      <c r="AX83" s="193"/>
      <c r="AY83" s="188"/>
      <c r="AZ83" s="193"/>
      <c r="BA83" s="184"/>
      <c r="BB83" s="188"/>
      <c r="BC83" s="193"/>
      <c r="BD83" s="188"/>
      <c r="BE83" s="193"/>
      <c r="BF83" s="184"/>
      <c r="BG83" s="188"/>
      <c r="BH83" s="193"/>
      <c r="BI83" s="188"/>
      <c r="BJ83" s="193"/>
      <c r="BK83" s="184"/>
      <c r="BL83" s="188"/>
      <c r="BM83" s="193"/>
      <c r="BN83" s="188"/>
      <c r="BO83" s="193"/>
      <c r="BP83" s="184"/>
      <c r="BQ83" s="188"/>
      <c r="BR83" s="193"/>
      <c r="BS83" s="188"/>
      <c r="BT83" s="193"/>
      <c r="BU83" s="184"/>
      <c r="BV83" s="188"/>
      <c r="BW83" s="193"/>
      <c r="BX83" s="188"/>
      <c r="BY83" s="193"/>
    </row>
    <row r="84" spans="3:77" ht="13.5" customHeight="1">
      <c r="C84" s="184"/>
      <c r="D84" s="188"/>
      <c r="E84" s="193"/>
      <c r="F84" s="188"/>
      <c r="G84" s="193"/>
      <c r="H84" s="184"/>
      <c r="I84" s="188"/>
      <c r="J84" s="193"/>
      <c r="K84" s="188"/>
      <c r="L84" s="193"/>
      <c r="M84" s="184"/>
      <c r="N84" s="188"/>
      <c r="O84" s="193"/>
      <c r="P84" s="188"/>
      <c r="Q84" s="193"/>
      <c r="R84" s="184"/>
      <c r="S84" s="188"/>
      <c r="T84" s="193"/>
      <c r="U84" s="188"/>
      <c r="V84" s="193"/>
      <c r="W84" s="184"/>
      <c r="X84" s="188"/>
      <c r="Y84" s="193"/>
      <c r="Z84" s="188"/>
      <c r="AA84" s="193"/>
      <c r="AB84" s="184"/>
      <c r="AC84" s="188"/>
      <c r="AD84" s="193"/>
      <c r="AE84" s="188"/>
      <c r="AF84" s="193"/>
      <c r="AG84" s="184"/>
      <c r="AH84" s="188"/>
      <c r="AI84" s="193"/>
      <c r="AJ84" s="188"/>
      <c r="AK84" s="193"/>
      <c r="AL84" s="184"/>
      <c r="AM84" s="188"/>
      <c r="AN84" s="193"/>
      <c r="AO84" s="188"/>
      <c r="AP84" s="193"/>
      <c r="AQ84" s="184"/>
      <c r="AR84" s="188"/>
      <c r="AS84" s="193"/>
      <c r="AT84" s="188"/>
      <c r="AU84" s="193"/>
      <c r="AV84" s="184"/>
      <c r="AW84" s="188"/>
      <c r="AX84" s="193"/>
      <c r="AY84" s="188"/>
      <c r="AZ84" s="193"/>
      <c r="BA84" s="184"/>
      <c r="BB84" s="188"/>
      <c r="BC84" s="193"/>
      <c r="BD84" s="188"/>
      <c r="BE84" s="193"/>
      <c r="BF84" s="184"/>
      <c r="BG84" s="188"/>
      <c r="BH84" s="193"/>
      <c r="BI84" s="188"/>
      <c r="BJ84" s="193"/>
      <c r="BK84" s="184"/>
      <c r="BL84" s="188"/>
      <c r="BM84" s="193"/>
      <c r="BN84" s="188"/>
      <c r="BO84" s="193"/>
      <c r="BP84" s="184"/>
      <c r="BQ84" s="188"/>
      <c r="BR84" s="193"/>
      <c r="BS84" s="188"/>
      <c r="BT84" s="193"/>
      <c r="BU84" s="184"/>
      <c r="BV84" s="188"/>
      <c r="BW84" s="193"/>
      <c r="BX84" s="188"/>
      <c r="BY84" s="193"/>
    </row>
    <row r="85" spans="3:77" ht="13.5" customHeight="1">
      <c r="C85" s="184"/>
      <c r="D85" s="188"/>
      <c r="E85" s="193"/>
      <c r="F85" s="188"/>
      <c r="G85" s="193"/>
      <c r="H85" s="184"/>
      <c r="I85" s="188"/>
      <c r="J85" s="193"/>
      <c r="K85" s="188"/>
      <c r="L85" s="193"/>
      <c r="M85" s="184"/>
      <c r="N85" s="188"/>
      <c r="O85" s="193"/>
      <c r="P85" s="188"/>
      <c r="Q85" s="193"/>
      <c r="R85" s="184"/>
      <c r="S85" s="188"/>
      <c r="T85" s="193"/>
      <c r="U85" s="188"/>
      <c r="V85" s="193"/>
      <c r="W85" s="184"/>
      <c r="X85" s="188"/>
      <c r="Y85" s="193"/>
      <c r="Z85" s="188"/>
      <c r="AA85" s="193"/>
      <c r="AB85" s="184"/>
      <c r="AC85" s="188"/>
      <c r="AD85" s="193"/>
      <c r="AE85" s="188"/>
      <c r="AF85" s="193"/>
      <c r="AG85" s="184"/>
      <c r="AH85" s="188"/>
      <c r="AI85" s="193"/>
      <c r="AJ85" s="188"/>
      <c r="AK85" s="193"/>
      <c r="AL85" s="184"/>
      <c r="AM85" s="188"/>
      <c r="AN85" s="193"/>
      <c r="AO85" s="188"/>
      <c r="AP85" s="193"/>
      <c r="AQ85" s="184"/>
      <c r="AR85" s="188"/>
      <c r="AS85" s="193"/>
      <c r="AT85" s="188"/>
      <c r="AU85" s="193"/>
      <c r="AV85" s="184"/>
      <c r="AW85" s="188"/>
      <c r="AX85" s="193"/>
      <c r="AY85" s="188"/>
      <c r="AZ85" s="193"/>
      <c r="BA85" s="184"/>
      <c r="BB85" s="188"/>
      <c r="BC85" s="193"/>
      <c r="BD85" s="188"/>
      <c r="BE85" s="193"/>
      <c r="BF85" s="184"/>
      <c r="BG85" s="188"/>
      <c r="BH85" s="193"/>
      <c r="BI85" s="188"/>
      <c r="BJ85" s="193"/>
      <c r="BK85" s="184"/>
      <c r="BL85" s="188"/>
      <c r="BM85" s="193"/>
      <c r="BN85" s="188"/>
      <c r="BO85" s="193"/>
      <c r="BP85" s="184"/>
      <c r="BQ85" s="188"/>
      <c r="BR85" s="193"/>
      <c r="BS85" s="188"/>
      <c r="BT85" s="193"/>
      <c r="BU85" s="184"/>
      <c r="BV85" s="188"/>
      <c r="BW85" s="193"/>
      <c r="BX85" s="188"/>
      <c r="BY85" s="193"/>
    </row>
    <row r="86" spans="3:77" ht="13.5" customHeight="1">
      <c r="C86" s="184"/>
      <c r="D86" s="188"/>
      <c r="E86" s="193"/>
      <c r="F86" s="188"/>
      <c r="G86" s="193"/>
      <c r="H86" s="184"/>
      <c r="I86" s="188"/>
      <c r="J86" s="193"/>
      <c r="K86" s="188"/>
      <c r="L86" s="193"/>
      <c r="M86" s="184"/>
      <c r="N86" s="188"/>
      <c r="O86" s="193"/>
      <c r="P86" s="188"/>
      <c r="Q86" s="193"/>
      <c r="R86" s="184"/>
      <c r="S86" s="188"/>
      <c r="T86" s="193"/>
      <c r="U86" s="188"/>
      <c r="V86" s="193"/>
      <c r="W86" s="184"/>
      <c r="X86" s="188"/>
      <c r="Y86" s="193"/>
      <c r="Z86" s="188"/>
      <c r="AA86" s="193"/>
      <c r="AB86" s="184"/>
      <c r="AC86" s="188"/>
      <c r="AD86" s="193"/>
      <c r="AE86" s="188"/>
      <c r="AF86" s="193"/>
      <c r="AG86" s="184"/>
      <c r="AH86" s="188"/>
      <c r="AI86" s="193"/>
      <c r="AJ86" s="188"/>
      <c r="AK86" s="193"/>
      <c r="AL86" s="184"/>
      <c r="AM86" s="188"/>
      <c r="AN86" s="193"/>
      <c r="AO86" s="188"/>
      <c r="AP86" s="193"/>
      <c r="AQ86" s="184"/>
      <c r="AR86" s="188"/>
      <c r="AS86" s="193"/>
      <c r="AT86" s="188"/>
      <c r="AU86" s="193"/>
      <c r="AV86" s="184"/>
      <c r="AW86" s="188"/>
      <c r="AX86" s="193"/>
      <c r="AY86" s="188"/>
      <c r="AZ86" s="193"/>
      <c r="BA86" s="184"/>
      <c r="BB86" s="188"/>
      <c r="BC86" s="193"/>
      <c r="BD86" s="188"/>
      <c r="BE86" s="193"/>
      <c r="BF86" s="184"/>
      <c r="BG86" s="188"/>
      <c r="BH86" s="193"/>
      <c r="BI86" s="188"/>
      <c r="BJ86" s="193"/>
      <c r="BK86" s="184"/>
      <c r="BL86" s="188"/>
      <c r="BM86" s="193"/>
      <c r="BN86" s="188"/>
      <c r="BO86" s="193"/>
      <c r="BP86" s="184"/>
      <c r="BQ86" s="188"/>
      <c r="BR86" s="193"/>
      <c r="BS86" s="188"/>
      <c r="BT86" s="193"/>
      <c r="BU86" s="184"/>
      <c r="BV86" s="188"/>
      <c r="BW86" s="193"/>
      <c r="BX86" s="188"/>
      <c r="BY86" s="193"/>
    </row>
    <row r="87" spans="3:77" ht="13.5" customHeight="1">
      <c r="C87" s="184"/>
      <c r="D87" s="188"/>
      <c r="E87" s="193"/>
      <c r="F87" s="188"/>
      <c r="G87" s="193"/>
      <c r="H87" s="184"/>
      <c r="I87" s="188"/>
      <c r="J87" s="193"/>
      <c r="K87" s="188"/>
      <c r="L87" s="193"/>
      <c r="M87" s="184"/>
      <c r="N87" s="188"/>
      <c r="O87" s="193"/>
      <c r="P87" s="188"/>
      <c r="Q87" s="193"/>
      <c r="R87" s="184"/>
      <c r="S87" s="188"/>
      <c r="T87" s="193"/>
      <c r="U87" s="188"/>
      <c r="V87" s="193"/>
      <c r="W87" s="184"/>
      <c r="X87" s="188"/>
      <c r="Y87" s="193"/>
      <c r="Z87" s="188"/>
      <c r="AA87" s="193"/>
      <c r="AB87" s="184"/>
      <c r="AC87" s="188"/>
      <c r="AD87" s="193"/>
      <c r="AE87" s="188"/>
      <c r="AF87" s="193"/>
      <c r="AG87" s="184"/>
      <c r="AH87" s="188"/>
      <c r="AI87" s="193"/>
      <c r="AJ87" s="188"/>
      <c r="AK87" s="193"/>
      <c r="AL87" s="184"/>
      <c r="AM87" s="188"/>
      <c r="AN87" s="193"/>
      <c r="AO87" s="188"/>
      <c r="AP87" s="193"/>
      <c r="AQ87" s="184"/>
      <c r="AR87" s="188"/>
      <c r="AS87" s="193"/>
      <c r="AT87" s="188"/>
      <c r="AU87" s="193"/>
      <c r="AV87" s="184"/>
      <c r="AW87" s="188"/>
      <c r="AX87" s="193"/>
      <c r="AY87" s="188"/>
      <c r="AZ87" s="193"/>
      <c r="BA87" s="184"/>
      <c r="BB87" s="188"/>
      <c r="BC87" s="193"/>
      <c r="BD87" s="188"/>
      <c r="BE87" s="193"/>
      <c r="BF87" s="184"/>
      <c r="BG87" s="188"/>
      <c r="BH87" s="193"/>
      <c r="BI87" s="188"/>
      <c r="BJ87" s="193"/>
      <c r="BK87" s="184"/>
      <c r="BL87" s="188"/>
      <c r="BM87" s="193"/>
      <c r="BN87" s="188"/>
      <c r="BO87" s="193"/>
      <c r="BP87" s="184"/>
      <c r="BQ87" s="188"/>
      <c r="BR87" s="193"/>
      <c r="BS87" s="188"/>
      <c r="BT87" s="193"/>
      <c r="BU87" s="184"/>
      <c r="BV87" s="188"/>
      <c r="BW87" s="193"/>
      <c r="BX87" s="188"/>
      <c r="BY87" s="193"/>
    </row>
    <row r="88" spans="3:77" ht="13.5" customHeight="1">
      <c r="C88" s="184"/>
      <c r="D88" s="188"/>
      <c r="E88" s="193"/>
      <c r="F88" s="188"/>
      <c r="G88" s="193"/>
      <c r="H88" s="184"/>
      <c r="I88" s="188"/>
      <c r="J88" s="193"/>
      <c r="K88" s="188"/>
      <c r="L88" s="193"/>
      <c r="M88" s="184"/>
      <c r="N88" s="188"/>
      <c r="O88" s="193"/>
      <c r="P88" s="188"/>
      <c r="Q88" s="193"/>
      <c r="R88" s="184"/>
      <c r="S88" s="188"/>
      <c r="T88" s="193"/>
      <c r="U88" s="188"/>
      <c r="V88" s="193"/>
      <c r="W88" s="184"/>
      <c r="X88" s="188"/>
      <c r="Y88" s="193"/>
      <c r="Z88" s="188"/>
      <c r="AA88" s="193"/>
      <c r="AB88" s="184"/>
      <c r="AC88" s="188"/>
      <c r="AD88" s="193"/>
      <c r="AE88" s="188"/>
      <c r="AF88" s="193"/>
      <c r="AG88" s="184"/>
      <c r="AH88" s="188"/>
      <c r="AI88" s="193"/>
      <c r="AJ88" s="188"/>
      <c r="AK88" s="193"/>
      <c r="AL88" s="184"/>
      <c r="AM88" s="188"/>
      <c r="AN88" s="193"/>
      <c r="AO88" s="188"/>
      <c r="AP88" s="193"/>
      <c r="AQ88" s="184"/>
      <c r="AR88" s="188"/>
      <c r="AS88" s="193"/>
      <c r="AT88" s="188"/>
      <c r="AU88" s="193"/>
      <c r="AV88" s="184"/>
      <c r="AW88" s="188"/>
      <c r="AX88" s="193"/>
      <c r="AY88" s="188"/>
      <c r="AZ88" s="193"/>
      <c r="BA88" s="184"/>
      <c r="BB88" s="188"/>
      <c r="BC88" s="193"/>
      <c r="BD88" s="188"/>
      <c r="BE88" s="193"/>
      <c r="BF88" s="184"/>
      <c r="BG88" s="188"/>
      <c r="BH88" s="193"/>
      <c r="BI88" s="188"/>
      <c r="BJ88" s="193"/>
      <c r="BK88" s="184"/>
      <c r="BL88" s="188"/>
      <c r="BM88" s="193"/>
      <c r="BN88" s="188"/>
      <c r="BO88" s="193"/>
      <c r="BP88" s="184"/>
      <c r="BQ88" s="188"/>
      <c r="BR88" s="193"/>
      <c r="BS88" s="188"/>
      <c r="BT88" s="193"/>
      <c r="BU88" s="184"/>
      <c r="BV88" s="188"/>
      <c r="BW88" s="193"/>
      <c r="BX88" s="188"/>
      <c r="BY88" s="193"/>
    </row>
    <row r="89" spans="3:77" ht="13.5" customHeight="1">
      <c r="C89" s="184"/>
      <c r="D89" s="188"/>
      <c r="E89" s="193"/>
      <c r="F89" s="188"/>
      <c r="G89" s="193"/>
      <c r="H89" s="184"/>
      <c r="I89" s="188"/>
      <c r="J89" s="193"/>
      <c r="K89" s="188"/>
      <c r="L89" s="193"/>
      <c r="M89" s="184"/>
      <c r="N89" s="188"/>
      <c r="O89" s="193"/>
      <c r="P89" s="188"/>
      <c r="Q89" s="193"/>
      <c r="R89" s="184"/>
      <c r="S89" s="188"/>
      <c r="T89" s="193"/>
      <c r="U89" s="188"/>
      <c r="V89" s="193"/>
      <c r="W89" s="184"/>
      <c r="X89" s="188"/>
      <c r="Y89" s="193"/>
      <c r="Z89" s="188"/>
      <c r="AA89" s="193"/>
      <c r="AB89" s="184"/>
      <c r="AC89" s="188"/>
      <c r="AD89" s="193"/>
      <c r="AE89" s="188"/>
      <c r="AF89" s="193"/>
      <c r="AG89" s="184"/>
      <c r="AH89" s="188"/>
      <c r="AI89" s="193"/>
      <c r="AJ89" s="188"/>
      <c r="AK89" s="193"/>
      <c r="AL89" s="184"/>
      <c r="AM89" s="188"/>
      <c r="AN89" s="193"/>
      <c r="AO89" s="188"/>
      <c r="AP89" s="193"/>
      <c r="AQ89" s="184"/>
      <c r="AR89" s="188"/>
      <c r="AS89" s="193"/>
      <c r="AT89" s="188"/>
      <c r="AU89" s="193"/>
      <c r="AV89" s="184"/>
      <c r="AW89" s="188"/>
      <c r="AX89" s="193"/>
      <c r="AY89" s="188"/>
      <c r="AZ89" s="193"/>
      <c r="BA89" s="184"/>
      <c r="BB89" s="188"/>
      <c r="BC89" s="193"/>
      <c r="BD89" s="188"/>
      <c r="BE89" s="193"/>
      <c r="BF89" s="184"/>
      <c r="BG89" s="188"/>
      <c r="BH89" s="193"/>
      <c r="BI89" s="188"/>
      <c r="BJ89" s="193"/>
      <c r="BK89" s="184"/>
      <c r="BL89" s="188"/>
      <c r="BM89" s="193"/>
      <c r="BN89" s="188"/>
      <c r="BO89" s="193"/>
      <c r="BP89" s="184"/>
      <c r="BQ89" s="188"/>
      <c r="BR89" s="193"/>
      <c r="BS89" s="188"/>
      <c r="BT89" s="193"/>
      <c r="BU89" s="184"/>
      <c r="BV89" s="188"/>
      <c r="BW89" s="193"/>
      <c r="BX89" s="188"/>
      <c r="BY89" s="193"/>
    </row>
    <row r="90" spans="3:77" ht="13.5" customHeight="1">
      <c r="C90" s="184"/>
      <c r="D90" s="188"/>
      <c r="E90" s="193"/>
      <c r="F90" s="188"/>
      <c r="G90" s="193"/>
      <c r="H90" s="184"/>
      <c r="I90" s="188"/>
      <c r="J90" s="193"/>
      <c r="K90" s="188"/>
      <c r="L90" s="193"/>
      <c r="M90" s="184"/>
      <c r="N90" s="188"/>
      <c r="O90" s="193"/>
      <c r="P90" s="188"/>
      <c r="Q90" s="193"/>
      <c r="R90" s="184"/>
      <c r="S90" s="188"/>
      <c r="T90" s="193"/>
      <c r="U90" s="188"/>
      <c r="V90" s="193"/>
      <c r="W90" s="184"/>
      <c r="X90" s="188"/>
      <c r="Y90" s="193"/>
      <c r="Z90" s="188"/>
      <c r="AA90" s="193"/>
      <c r="AB90" s="184"/>
      <c r="AC90" s="188"/>
      <c r="AD90" s="193"/>
      <c r="AE90" s="188"/>
      <c r="AF90" s="193"/>
      <c r="AG90" s="184"/>
      <c r="AH90" s="188"/>
      <c r="AI90" s="193"/>
      <c r="AJ90" s="188"/>
      <c r="AK90" s="193"/>
      <c r="AL90" s="184"/>
      <c r="AM90" s="188"/>
      <c r="AN90" s="193"/>
      <c r="AO90" s="188"/>
      <c r="AP90" s="193"/>
      <c r="AQ90" s="184"/>
      <c r="AR90" s="188"/>
      <c r="AS90" s="193"/>
      <c r="AT90" s="188"/>
      <c r="AU90" s="193"/>
      <c r="AV90" s="184"/>
      <c r="AW90" s="188"/>
      <c r="AX90" s="193"/>
      <c r="AY90" s="188"/>
      <c r="AZ90" s="193"/>
      <c r="BA90" s="184"/>
      <c r="BB90" s="188"/>
      <c r="BC90" s="193"/>
      <c r="BD90" s="188"/>
      <c r="BE90" s="193"/>
      <c r="BF90" s="184"/>
      <c r="BG90" s="188"/>
      <c r="BH90" s="193"/>
      <c r="BI90" s="188"/>
      <c r="BJ90" s="193"/>
      <c r="BK90" s="184"/>
      <c r="BL90" s="188"/>
      <c r="BM90" s="193"/>
      <c r="BN90" s="188"/>
      <c r="BO90" s="193"/>
      <c r="BP90" s="184"/>
      <c r="BQ90" s="188"/>
      <c r="BR90" s="193"/>
      <c r="BS90" s="188"/>
      <c r="BT90" s="193"/>
      <c r="BU90" s="184"/>
      <c r="BV90" s="188"/>
      <c r="BW90" s="193"/>
      <c r="BX90" s="188"/>
      <c r="BY90" s="193"/>
    </row>
    <row r="91" spans="3:77" ht="13.5" customHeight="1">
      <c r="C91" s="184"/>
      <c r="D91" s="188"/>
      <c r="E91" s="193"/>
      <c r="F91" s="188"/>
      <c r="G91" s="193"/>
      <c r="H91" s="184"/>
      <c r="I91" s="188"/>
      <c r="J91" s="193"/>
      <c r="K91" s="188"/>
      <c r="L91" s="193"/>
      <c r="M91" s="184"/>
      <c r="N91" s="188"/>
      <c r="O91" s="193"/>
      <c r="P91" s="188"/>
      <c r="Q91" s="193"/>
      <c r="R91" s="184"/>
      <c r="S91" s="188"/>
      <c r="T91" s="193"/>
      <c r="U91" s="188"/>
      <c r="V91" s="193"/>
      <c r="W91" s="184"/>
      <c r="X91" s="188"/>
      <c r="Y91" s="193"/>
      <c r="Z91" s="188"/>
      <c r="AA91" s="193"/>
      <c r="AB91" s="184"/>
      <c r="AC91" s="188"/>
      <c r="AD91" s="193"/>
      <c r="AE91" s="188"/>
      <c r="AF91" s="193"/>
      <c r="AG91" s="184"/>
      <c r="AH91" s="188"/>
      <c r="AI91" s="193"/>
      <c r="AJ91" s="188"/>
      <c r="AK91" s="193"/>
      <c r="AL91" s="184"/>
      <c r="AM91" s="188"/>
      <c r="AN91" s="193"/>
      <c r="AO91" s="188"/>
      <c r="AP91" s="193"/>
      <c r="AQ91" s="184"/>
      <c r="AR91" s="188"/>
      <c r="AS91" s="193"/>
      <c r="AT91" s="188"/>
      <c r="AU91" s="193"/>
      <c r="AV91" s="184"/>
      <c r="AW91" s="188"/>
      <c r="AX91" s="193"/>
      <c r="AY91" s="188"/>
      <c r="AZ91" s="193"/>
      <c r="BA91" s="184"/>
      <c r="BB91" s="188"/>
      <c r="BC91" s="193"/>
      <c r="BD91" s="188"/>
      <c r="BE91" s="193"/>
      <c r="BF91" s="184"/>
      <c r="BG91" s="188"/>
      <c r="BH91" s="193"/>
      <c r="BI91" s="188"/>
      <c r="BJ91" s="193"/>
      <c r="BK91" s="184"/>
      <c r="BL91" s="188"/>
      <c r="BM91" s="193"/>
      <c r="BN91" s="188"/>
      <c r="BO91" s="193"/>
      <c r="BP91" s="184"/>
      <c r="BQ91" s="188"/>
      <c r="BR91" s="193"/>
      <c r="BS91" s="188"/>
      <c r="BT91" s="193"/>
      <c r="BU91" s="184"/>
      <c r="BV91" s="188"/>
      <c r="BW91" s="193"/>
      <c r="BX91" s="188"/>
      <c r="BY91" s="193"/>
    </row>
    <row r="92" spans="3:77" ht="13.5" customHeight="1">
      <c r="C92" s="184"/>
      <c r="D92" s="188"/>
      <c r="E92" s="193"/>
      <c r="F92" s="188"/>
      <c r="G92" s="193"/>
      <c r="H92" s="184"/>
      <c r="I92" s="188"/>
      <c r="J92" s="193"/>
      <c r="K92" s="188"/>
      <c r="L92" s="193"/>
      <c r="M92" s="184"/>
      <c r="N92" s="188"/>
      <c r="O92" s="193"/>
      <c r="P92" s="188"/>
      <c r="Q92" s="193"/>
      <c r="R92" s="184"/>
      <c r="S92" s="188"/>
      <c r="T92" s="193"/>
      <c r="U92" s="188"/>
      <c r="V92" s="193"/>
      <c r="W92" s="184"/>
      <c r="X92" s="188"/>
      <c r="Y92" s="193"/>
      <c r="Z92" s="188"/>
      <c r="AA92" s="193"/>
      <c r="AB92" s="184"/>
      <c r="AC92" s="188"/>
      <c r="AD92" s="193"/>
      <c r="AE92" s="188"/>
      <c r="AF92" s="193"/>
      <c r="AG92" s="184"/>
      <c r="AH92" s="188"/>
      <c r="AI92" s="193"/>
      <c r="AJ92" s="188"/>
      <c r="AK92" s="193"/>
      <c r="AL92" s="184"/>
      <c r="AM92" s="188"/>
      <c r="AN92" s="193"/>
      <c r="AO92" s="188"/>
      <c r="AP92" s="193"/>
      <c r="AQ92" s="184"/>
      <c r="AR92" s="188"/>
      <c r="AS92" s="193"/>
      <c r="AT92" s="188"/>
      <c r="AU92" s="193"/>
      <c r="AV92" s="184"/>
      <c r="AW92" s="188"/>
      <c r="AX92" s="193"/>
      <c r="AY92" s="188"/>
      <c r="AZ92" s="193"/>
      <c r="BA92" s="184"/>
      <c r="BB92" s="188"/>
      <c r="BC92" s="193"/>
      <c r="BD92" s="188"/>
      <c r="BE92" s="193"/>
      <c r="BF92" s="184"/>
      <c r="BG92" s="188"/>
      <c r="BH92" s="193"/>
      <c r="BI92" s="188"/>
      <c r="BJ92" s="193"/>
      <c r="BK92" s="184"/>
      <c r="BL92" s="188"/>
      <c r="BM92" s="193"/>
      <c r="BN92" s="188"/>
      <c r="BO92" s="193"/>
      <c r="BP92" s="184"/>
      <c r="BQ92" s="188"/>
      <c r="BR92" s="193"/>
      <c r="BS92" s="188"/>
      <c r="BT92" s="193"/>
      <c r="BU92" s="184"/>
      <c r="BV92" s="188"/>
      <c r="BW92" s="193"/>
      <c r="BX92" s="188"/>
      <c r="BY92" s="193"/>
    </row>
    <row r="93" spans="3:77" ht="13.5" customHeight="1">
      <c r="C93" s="184"/>
      <c r="D93" s="188"/>
      <c r="E93" s="193"/>
      <c r="F93" s="188"/>
      <c r="G93" s="193"/>
      <c r="H93" s="184"/>
      <c r="I93" s="188"/>
      <c r="J93" s="193"/>
      <c r="K93" s="188"/>
      <c r="L93" s="193"/>
      <c r="M93" s="184"/>
      <c r="N93" s="188"/>
      <c r="O93" s="193"/>
      <c r="P93" s="188"/>
      <c r="Q93" s="193"/>
      <c r="R93" s="184"/>
      <c r="S93" s="188"/>
      <c r="T93" s="193"/>
      <c r="U93" s="188"/>
      <c r="V93" s="193"/>
      <c r="W93" s="184"/>
      <c r="X93" s="188"/>
      <c r="Y93" s="193"/>
      <c r="Z93" s="188"/>
      <c r="AA93" s="193"/>
      <c r="AB93" s="184"/>
      <c r="AC93" s="188"/>
      <c r="AD93" s="193"/>
      <c r="AE93" s="188"/>
      <c r="AF93" s="193"/>
      <c r="AG93" s="184"/>
      <c r="AH93" s="188"/>
      <c r="AI93" s="193"/>
      <c r="AJ93" s="188"/>
      <c r="AK93" s="193"/>
      <c r="AL93" s="184"/>
      <c r="AM93" s="188"/>
      <c r="AN93" s="193"/>
      <c r="AO93" s="188"/>
      <c r="AP93" s="193"/>
      <c r="AQ93" s="184"/>
      <c r="AR93" s="188"/>
      <c r="AS93" s="193"/>
      <c r="AT93" s="188"/>
      <c r="AU93" s="193"/>
      <c r="AV93" s="184"/>
      <c r="AW93" s="188"/>
      <c r="AX93" s="193"/>
      <c r="AY93" s="188"/>
      <c r="AZ93" s="193"/>
      <c r="BA93" s="184"/>
      <c r="BB93" s="188"/>
      <c r="BC93" s="193"/>
      <c r="BD93" s="188"/>
      <c r="BE93" s="193"/>
      <c r="BF93" s="184"/>
      <c r="BG93" s="188"/>
      <c r="BH93" s="193"/>
      <c r="BI93" s="188"/>
      <c r="BJ93" s="193"/>
      <c r="BK93" s="184"/>
      <c r="BL93" s="188"/>
      <c r="BM93" s="193"/>
      <c r="BN93" s="188"/>
      <c r="BO93" s="193"/>
      <c r="BP93" s="184"/>
      <c r="BQ93" s="188"/>
      <c r="BR93" s="193"/>
      <c r="BS93" s="188"/>
      <c r="BT93" s="193"/>
      <c r="BU93" s="184"/>
      <c r="BV93" s="188"/>
      <c r="BW93" s="193"/>
      <c r="BX93" s="188"/>
      <c r="BY93" s="193"/>
    </row>
    <row r="94" spans="3:77" ht="13.5" customHeight="1">
      <c r="C94" s="184"/>
      <c r="D94" s="188"/>
      <c r="E94" s="193"/>
      <c r="F94" s="188"/>
      <c r="G94" s="193"/>
      <c r="H94" s="184"/>
      <c r="I94" s="188"/>
      <c r="J94" s="193"/>
      <c r="K94" s="188"/>
      <c r="L94" s="193"/>
      <c r="M94" s="184"/>
      <c r="N94" s="188"/>
      <c r="O94" s="193"/>
      <c r="P94" s="188"/>
      <c r="Q94" s="193"/>
      <c r="R94" s="184"/>
      <c r="S94" s="188"/>
      <c r="T94" s="193"/>
      <c r="U94" s="188"/>
      <c r="V94" s="193"/>
      <c r="W94" s="184"/>
      <c r="X94" s="188"/>
      <c r="Y94" s="193"/>
      <c r="Z94" s="188"/>
      <c r="AA94" s="193"/>
      <c r="AB94" s="184"/>
      <c r="AC94" s="188"/>
      <c r="AD94" s="193"/>
      <c r="AE94" s="188"/>
      <c r="AF94" s="193"/>
      <c r="AG94" s="184"/>
      <c r="AH94" s="188"/>
      <c r="AI94" s="193"/>
      <c r="AJ94" s="188"/>
      <c r="AK94" s="193"/>
      <c r="AL94" s="184"/>
      <c r="AM94" s="188"/>
      <c r="AN94" s="193"/>
      <c r="AO94" s="188"/>
      <c r="AP94" s="193"/>
      <c r="AQ94" s="184"/>
      <c r="AR94" s="188"/>
      <c r="AS94" s="193"/>
      <c r="AT94" s="188"/>
      <c r="AU94" s="193"/>
      <c r="AV94" s="184"/>
      <c r="AW94" s="188"/>
      <c r="AX94" s="193"/>
      <c r="AY94" s="188"/>
      <c r="AZ94" s="193"/>
      <c r="BA94" s="184"/>
      <c r="BB94" s="188"/>
      <c r="BC94" s="193"/>
      <c r="BD94" s="188"/>
      <c r="BE94" s="193"/>
      <c r="BF94" s="184"/>
      <c r="BG94" s="188"/>
      <c r="BH94" s="193"/>
      <c r="BI94" s="188"/>
      <c r="BJ94" s="193"/>
      <c r="BK94" s="184"/>
      <c r="BL94" s="188"/>
      <c r="BM94" s="193"/>
      <c r="BN94" s="188"/>
      <c r="BO94" s="193"/>
      <c r="BP94" s="184"/>
      <c r="BQ94" s="188"/>
      <c r="BR94" s="193"/>
      <c r="BS94" s="188"/>
      <c r="BT94" s="193"/>
      <c r="BU94" s="184"/>
      <c r="BV94" s="188"/>
      <c r="BW94" s="193"/>
      <c r="BX94" s="188"/>
      <c r="BY94" s="193"/>
    </row>
    <row r="95" spans="3:77" ht="13.5" customHeight="1">
      <c r="C95" s="184"/>
      <c r="D95" s="188"/>
      <c r="E95" s="193"/>
      <c r="F95" s="188"/>
      <c r="G95" s="193"/>
      <c r="H95" s="184"/>
      <c r="I95" s="188"/>
      <c r="J95" s="193"/>
      <c r="K95" s="188"/>
      <c r="L95" s="193"/>
      <c r="M95" s="184"/>
      <c r="N95" s="188"/>
      <c r="O95" s="193"/>
      <c r="P95" s="188"/>
      <c r="Q95" s="193"/>
      <c r="R95" s="184"/>
      <c r="S95" s="188"/>
      <c r="T95" s="193"/>
      <c r="U95" s="188"/>
      <c r="V95" s="193"/>
      <c r="W95" s="184"/>
      <c r="X95" s="188"/>
      <c r="Y95" s="193"/>
      <c r="Z95" s="188"/>
      <c r="AA95" s="193"/>
      <c r="AB95" s="184"/>
      <c r="AC95" s="188"/>
      <c r="AD95" s="193"/>
      <c r="AE95" s="188"/>
      <c r="AF95" s="193"/>
      <c r="AG95" s="184"/>
      <c r="AH95" s="188"/>
      <c r="AI95" s="193"/>
      <c r="AJ95" s="188"/>
      <c r="AK95" s="193"/>
      <c r="AL95" s="184"/>
      <c r="AM95" s="188"/>
      <c r="AN95" s="193"/>
      <c r="AO95" s="188"/>
      <c r="AP95" s="193"/>
      <c r="AQ95" s="184"/>
      <c r="AR95" s="188"/>
      <c r="AS95" s="193"/>
      <c r="AT95" s="188"/>
      <c r="AU95" s="193"/>
      <c r="AV95" s="184"/>
      <c r="AW95" s="188"/>
      <c r="AX95" s="193"/>
      <c r="AY95" s="188"/>
      <c r="AZ95" s="193"/>
      <c r="BA95" s="184"/>
      <c r="BB95" s="188"/>
      <c r="BC95" s="193"/>
      <c r="BD95" s="188"/>
      <c r="BE95" s="193"/>
      <c r="BF95" s="184"/>
      <c r="BG95" s="188"/>
      <c r="BH95" s="193"/>
      <c r="BI95" s="188"/>
      <c r="BJ95" s="193"/>
      <c r="BK95" s="184"/>
      <c r="BL95" s="188"/>
      <c r="BM95" s="193"/>
      <c r="BN95" s="188"/>
      <c r="BO95" s="193"/>
      <c r="BP95" s="184"/>
      <c r="BQ95" s="188"/>
      <c r="BR95" s="193"/>
      <c r="BS95" s="188"/>
      <c r="BT95" s="193"/>
      <c r="BU95" s="184"/>
      <c r="BV95" s="188"/>
      <c r="BW95" s="193"/>
      <c r="BX95" s="188"/>
      <c r="BY95" s="193"/>
    </row>
    <row r="96" spans="3:77" ht="13.5" customHeight="1">
      <c r="C96" s="184"/>
      <c r="D96" s="188"/>
      <c r="E96" s="193"/>
      <c r="F96" s="188"/>
      <c r="G96" s="193"/>
      <c r="H96" s="184"/>
      <c r="I96" s="188"/>
      <c r="J96" s="193"/>
      <c r="K96" s="188"/>
      <c r="L96" s="193"/>
      <c r="M96" s="184"/>
      <c r="N96" s="188"/>
      <c r="O96" s="193"/>
      <c r="P96" s="188"/>
      <c r="Q96" s="193"/>
      <c r="R96" s="184"/>
      <c r="S96" s="188"/>
      <c r="T96" s="193"/>
      <c r="U96" s="188"/>
      <c r="V96" s="193"/>
      <c r="W96" s="184"/>
      <c r="X96" s="188"/>
      <c r="Y96" s="193"/>
      <c r="Z96" s="188"/>
      <c r="AA96" s="193"/>
      <c r="AB96" s="184"/>
      <c r="AC96" s="188"/>
      <c r="AD96" s="193"/>
      <c r="AE96" s="188"/>
      <c r="AF96" s="193"/>
      <c r="AG96" s="184"/>
      <c r="AH96" s="188"/>
      <c r="AI96" s="193"/>
      <c r="AJ96" s="188"/>
      <c r="AK96" s="193"/>
      <c r="AL96" s="184"/>
      <c r="AM96" s="188"/>
      <c r="AN96" s="193"/>
      <c r="AO96" s="188"/>
      <c r="AP96" s="193"/>
      <c r="AQ96" s="184"/>
      <c r="AR96" s="188"/>
      <c r="AS96" s="193"/>
      <c r="AT96" s="188"/>
      <c r="AU96" s="193"/>
      <c r="AV96" s="184"/>
      <c r="AW96" s="188"/>
      <c r="AX96" s="193"/>
      <c r="AY96" s="188"/>
      <c r="AZ96" s="193"/>
      <c r="BA96" s="184"/>
      <c r="BB96" s="188"/>
      <c r="BC96" s="193"/>
      <c r="BD96" s="188"/>
      <c r="BE96" s="193"/>
      <c r="BF96" s="184"/>
      <c r="BG96" s="188"/>
      <c r="BH96" s="193"/>
      <c r="BI96" s="188"/>
      <c r="BJ96" s="193"/>
      <c r="BK96" s="184"/>
      <c r="BL96" s="188"/>
      <c r="BM96" s="193"/>
      <c r="BN96" s="188"/>
      <c r="BO96" s="193"/>
      <c r="BP96" s="184"/>
      <c r="BQ96" s="188"/>
      <c r="BR96" s="193"/>
      <c r="BS96" s="188"/>
      <c r="BT96" s="193"/>
      <c r="BU96" s="184"/>
      <c r="BV96" s="188"/>
      <c r="BW96" s="193"/>
      <c r="BX96" s="188"/>
      <c r="BY96" s="193"/>
    </row>
    <row r="97" spans="3:77" ht="13.5" customHeight="1">
      <c r="C97" s="184"/>
      <c r="D97" s="188"/>
      <c r="E97" s="193"/>
      <c r="F97" s="188"/>
      <c r="G97" s="193"/>
      <c r="H97" s="184"/>
      <c r="I97" s="188"/>
      <c r="J97" s="193"/>
      <c r="K97" s="188"/>
      <c r="L97" s="193"/>
      <c r="M97" s="184"/>
      <c r="N97" s="188"/>
      <c r="O97" s="193"/>
      <c r="P97" s="188"/>
      <c r="Q97" s="193"/>
      <c r="R97" s="184"/>
      <c r="S97" s="188"/>
      <c r="T97" s="193"/>
      <c r="U97" s="188"/>
      <c r="V97" s="193"/>
      <c r="W97" s="184"/>
      <c r="X97" s="188"/>
      <c r="Y97" s="193"/>
      <c r="Z97" s="188"/>
      <c r="AA97" s="193"/>
      <c r="AB97" s="184"/>
      <c r="AC97" s="188"/>
      <c r="AD97" s="193"/>
      <c r="AE97" s="188"/>
      <c r="AF97" s="193"/>
      <c r="AG97" s="184"/>
      <c r="AH97" s="188"/>
      <c r="AI97" s="193"/>
      <c r="AJ97" s="188"/>
      <c r="AK97" s="193"/>
      <c r="AL97" s="184"/>
      <c r="AM97" s="188"/>
      <c r="AN97" s="193"/>
      <c r="AO97" s="188"/>
      <c r="AP97" s="193"/>
      <c r="AQ97" s="184"/>
      <c r="AR97" s="188"/>
      <c r="AS97" s="193"/>
      <c r="AT97" s="188"/>
      <c r="AU97" s="193"/>
      <c r="AV97" s="184"/>
      <c r="AW97" s="188"/>
      <c r="AX97" s="193"/>
      <c r="AY97" s="188"/>
      <c r="AZ97" s="193"/>
      <c r="BA97" s="184"/>
      <c r="BB97" s="188"/>
      <c r="BC97" s="193"/>
      <c r="BD97" s="188"/>
      <c r="BE97" s="193"/>
      <c r="BF97" s="184"/>
      <c r="BG97" s="188"/>
      <c r="BH97" s="193"/>
      <c r="BI97" s="188"/>
      <c r="BJ97" s="193"/>
      <c r="BK97" s="184"/>
      <c r="BL97" s="188"/>
      <c r="BM97" s="193"/>
      <c r="BN97" s="188"/>
      <c r="BO97" s="193"/>
      <c r="BP97" s="184"/>
      <c r="BQ97" s="188"/>
      <c r="BR97" s="193"/>
      <c r="BS97" s="188"/>
      <c r="BT97" s="193"/>
      <c r="BU97" s="184"/>
      <c r="BV97" s="188"/>
      <c r="BW97" s="193"/>
      <c r="BX97" s="188"/>
      <c r="BY97" s="193"/>
    </row>
    <row r="98" spans="3:77" ht="13.5" customHeight="1">
      <c r="C98" s="184"/>
      <c r="D98" s="188"/>
      <c r="E98" s="193"/>
      <c r="F98" s="188"/>
      <c r="G98" s="193"/>
      <c r="H98" s="184"/>
      <c r="I98" s="188"/>
      <c r="J98" s="193"/>
      <c r="K98" s="188"/>
      <c r="L98" s="193"/>
      <c r="M98" s="184"/>
      <c r="N98" s="188"/>
      <c r="O98" s="193"/>
      <c r="P98" s="188"/>
      <c r="Q98" s="193"/>
      <c r="R98" s="184"/>
      <c r="S98" s="188"/>
      <c r="T98" s="193"/>
      <c r="U98" s="188"/>
      <c r="V98" s="193"/>
      <c r="W98" s="184"/>
      <c r="X98" s="188"/>
      <c r="Y98" s="193"/>
      <c r="Z98" s="188"/>
      <c r="AA98" s="193"/>
      <c r="AB98" s="184"/>
      <c r="AC98" s="188"/>
      <c r="AD98" s="193"/>
      <c r="AE98" s="188"/>
      <c r="AF98" s="193"/>
      <c r="AG98" s="184"/>
      <c r="AH98" s="188"/>
      <c r="AI98" s="193"/>
      <c r="AJ98" s="188"/>
      <c r="AK98" s="193"/>
      <c r="AL98" s="184"/>
      <c r="AM98" s="188"/>
      <c r="AN98" s="193"/>
      <c r="AO98" s="188"/>
      <c r="AP98" s="193"/>
      <c r="AQ98" s="184"/>
      <c r="AR98" s="188"/>
      <c r="AS98" s="193"/>
      <c r="AT98" s="188"/>
      <c r="AU98" s="193"/>
      <c r="AV98" s="184"/>
      <c r="AW98" s="188"/>
      <c r="AX98" s="193"/>
      <c r="AY98" s="188"/>
      <c r="AZ98" s="193"/>
      <c r="BA98" s="184"/>
      <c r="BB98" s="188"/>
      <c r="BC98" s="193"/>
      <c r="BD98" s="188"/>
      <c r="BE98" s="193"/>
      <c r="BF98" s="184"/>
      <c r="BG98" s="188"/>
      <c r="BH98" s="193"/>
      <c r="BI98" s="188"/>
      <c r="BJ98" s="193"/>
      <c r="BK98" s="184"/>
      <c r="BL98" s="188"/>
      <c r="BM98" s="193"/>
      <c r="BN98" s="188"/>
      <c r="BO98" s="193"/>
      <c r="BP98" s="184"/>
      <c r="BQ98" s="188"/>
      <c r="BR98" s="193"/>
      <c r="BS98" s="188"/>
      <c r="BT98" s="193"/>
      <c r="BU98" s="184"/>
      <c r="BV98" s="188"/>
      <c r="BW98" s="193"/>
      <c r="BX98" s="188"/>
      <c r="BY98" s="193"/>
    </row>
    <row r="99" spans="3:77" ht="13.5" customHeight="1">
      <c r="C99" s="184"/>
      <c r="D99" s="188"/>
      <c r="E99" s="193"/>
      <c r="F99" s="188"/>
      <c r="G99" s="193"/>
      <c r="H99" s="184"/>
      <c r="I99" s="188"/>
      <c r="J99" s="193"/>
      <c r="K99" s="188"/>
      <c r="L99" s="193"/>
      <c r="M99" s="184"/>
      <c r="N99" s="188"/>
      <c r="O99" s="193"/>
      <c r="P99" s="188"/>
      <c r="Q99" s="193"/>
      <c r="R99" s="184"/>
      <c r="S99" s="188"/>
      <c r="T99" s="193"/>
      <c r="U99" s="188"/>
      <c r="V99" s="193"/>
      <c r="W99" s="184"/>
      <c r="X99" s="188"/>
      <c r="Y99" s="193"/>
      <c r="Z99" s="188"/>
      <c r="AA99" s="193"/>
      <c r="AB99" s="184"/>
      <c r="AC99" s="188"/>
      <c r="AD99" s="193"/>
      <c r="AE99" s="188"/>
      <c r="AF99" s="193"/>
      <c r="AG99" s="184"/>
      <c r="AH99" s="188"/>
      <c r="AI99" s="193"/>
      <c r="AJ99" s="188"/>
      <c r="AK99" s="193"/>
      <c r="AL99" s="184"/>
      <c r="AM99" s="188"/>
      <c r="AN99" s="193"/>
      <c r="AO99" s="188"/>
      <c r="AP99" s="193"/>
      <c r="AQ99" s="184"/>
      <c r="AR99" s="188"/>
      <c r="AS99" s="193"/>
      <c r="AT99" s="188"/>
      <c r="AU99" s="193"/>
      <c r="AV99" s="184"/>
      <c r="AW99" s="188"/>
      <c r="AX99" s="193"/>
      <c r="AY99" s="188"/>
      <c r="AZ99" s="193"/>
      <c r="BA99" s="184"/>
      <c r="BB99" s="188"/>
      <c r="BC99" s="193"/>
      <c r="BD99" s="188"/>
      <c r="BE99" s="193"/>
      <c r="BF99" s="184"/>
      <c r="BG99" s="188"/>
      <c r="BH99" s="193"/>
      <c r="BI99" s="188"/>
      <c r="BJ99" s="193"/>
      <c r="BK99" s="184"/>
      <c r="BL99" s="188"/>
      <c r="BM99" s="193"/>
      <c r="BN99" s="188"/>
      <c r="BO99" s="193"/>
      <c r="BP99" s="184"/>
      <c r="BQ99" s="188"/>
      <c r="BR99" s="193"/>
      <c r="BS99" s="188"/>
      <c r="BT99" s="193"/>
      <c r="BU99" s="184"/>
      <c r="BV99" s="188"/>
      <c r="BW99" s="193"/>
      <c r="BX99" s="188"/>
      <c r="BY99" s="193"/>
    </row>
    <row r="100" spans="3:77" ht="13.5" customHeight="1">
      <c r="C100" s="184"/>
      <c r="D100" s="188"/>
      <c r="E100" s="193"/>
      <c r="F100" s="188"/>
      <c r="G100" s="193"/>
      <c r="H100" s="184"/>
      <c r="I100" s="188"/>
      <c r="J100" s="193"/>
      <c r="K100" s="188"/>
      <c r="L100" s="193"/>
      <c r="M100" s="184"/>
      <c r="N100" s="188"/>
      <c r="O100" s="193"/>
      <c r="P100" s="188"/>
      <c r="Q100" s="193"/>
      <c r="R100" s="184"/>
      <c r="S100" s="188"/>
      <c r="T100" s="193"/>
      <c r="U100" s="188"/>
      <c r="V100" s="193"/>
      <c r="W100" s="184"/>
      <c r="X100" s="188"/>
      <c r="Y100" s="193"/>
      <c r="Z100" s="188"/>
      <c r="AA100" s="193"/>
      <c r="AB100" s="184"/>
      <c r="AC100" s="188"/>
      <c r="AD100" s="193"/>
      <c r="AE100" s="188"/>
      <c r="AF100" s="193"/>
      <c r="AG100" s="184"/>
      <c r="AH100" s="188"/>
      <c r="AI100" s="193"/>
      <c r="AJ100" s="188"/>
      <c r="AK100" s="193"/>
      <c r="AL100" s="184"/>
      <c r="AM100" s="188"/>
      <c r="AN100" s="193"/>
      <c r="AO100" s="188"/>
      <c r="AP100" s="193"/>
      <c r="AQ100" s="184"/>
      <c r="AR100" s="188"/>
      <c r="AS100" s="193"/>
      <c r="AT100" s="188"/>
      <c r="AU100" s="193"/>
      <c r="AV100" s="184"/>
      <c r="AW100" s="188"/>
      <c r="AX100" s="193"/>
      <c r="AY100" s="188"/>
      <c r="AZ100" s="193"/>
      <c r="BA100" s="184"/>
      <c r="BB100" s="188"/>
      <c r="BC100" s="193"/>
      <c r="BD100" s="188"/>
      <c r="BE100" s="193"/>
      <c r="BF100" s="184"/>
      <c r="BG100" s="188"/>
      <c r="BH100" s="193"/>
      <c r="BI100" s="188"/>
      <c r="BJ100" s="193"/>
      <c r="BK100" s="184"/>
      <c r="BL100" s="188"/>
      <c r="BM100" s="193"/>
      <c r="BN100" s="188"/>
      <c r="BO100" s="193"/>
      <c r="BP100" s="184"/>
      <c r="BQ100" s="188"/>
      <c r="BR100" s="193"/>
      <c r="BS100" s="188"/>
      <c r="BT100" s="193"/>
      <c r="BU100" s="184"/>
      <c r="BV100" s="188"/>
      <c r="BW100" s="193"/>
      <c r="BX100" s="188"/>
      <c r="BY100" s="193"/>
    </row>
  </sheetData>
  <customSheetViews>
    <customSheetView guid="{58E98FBC-18A6-4DF7-8BE5-466B393E75B5}">
      <pane xSplit="2" ySplit="10" topLeftCell="C11" activePane="bottomRight" state="frozen"/>
      <selection pane="bottomRight" activeCell="G9" sqref="G9"/>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info_parties!$A$1:$A$28</xm:f>
          </x14:formula1>
          <xm:sqref>R11:R100 BZ11:BZ100 BU11:BU100 BP11:BP100 BK11:BK100 BF11:BF100 BA11:BA100 AV11:AV100 AQ11:AQ100 AL11:AL100 AG11:AG100 AB11:AB100 W11:W100 M11:M100 C11:C100 H11:H100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BED2BE"/>
  </sheetPr>
  <dimension ref="A1:H200"/>
  <sheetViews>
    <sheetView zoomScaleNormal="100" workbookViewId="0">
      <pane xSplit="4" ySplit="11" topLeftCell="E12" activePane="bottomRight" state="frozen"/>
      <selection activeCell="I6" sqref="I6"/>
      <selection pane="topRight" activeCell="I6" sqref="I6"/>
      <selection pane="bottomLeft" activeCell="I6" sqref="I6"/>
      <selection pane="bottomRight" activeCell="E11" sqref="E11"/>
    </sheetView>
  </sheetViews>
  <sheetFormatPr defaultRowHeight="12.5"/>
  <cols>
    <col min="5" max="5" width="10" bestFit="1" customWidth="1"/>
    <col min="7" max="7" width="11.6328125" bestFit="1" customWidth="1"/>
  </cols>
  <sheetData>
    <row r="1" spans="1:8">
      <c r="A1" s="16" t="s">
        <v>19</v>
      </c>
      <c r="B1" s="18"/>
      <c r="C1" s="18"/>
      <c r="D1" s="18"/>
      <c r="E1" s="8">
        <v>36470</v>
      </c>
      <c r="F1" s="18"/>
      <c r="G1" s="8">
        <v>36470</v>
      </c>
      <c r="H1" s="18"/>
    </row>
    <row r="2" spans="1:8">
      <c r="A2" s="16" t="s">
        <v>20</v>
      </c>
      <c r="B2" s="18"/>
      <c r="C2" s="18"/>
      <c r="D2" s="18"/>
      <c r="E2" s="8">
        <v>36470</v>
      </c>
      <c r="F2" s="18"/>
      <c r="G2" s="8">
        <v>36470</v>
      </c>
      <c r="H2" s="18"/>
    </row>
    <row r="3" spans="1:8">
      <c r="A3" s="73" t="s">
        <v>22</v>
      </c>
      <c r="B3" s="75"/>
      <c r="C3" s="18"/>
      <c r="D3" s="18"/>
      <c r="E3" s="76">
        <v>12392040</v>
      </c>
      <c r="F3" s="18"/>
      <c r="G3" s="76">
        <v>12392040</v>
      </c>
      <c r="H3" s="18"/>
    </row>
    <row r="4" spans="1:8">
      <c r="A4" s="73" t="s">
        <v>62</v>
      </c>
      <c r="B4" s="75"/>
      <c r="C4" s="18"/>
      <c r="D4" s="18"/>
      <c r="E4" s="76">
        <v>11785000</v>
      </c>
      <c r="F4" s="18"/>
      <c r="G4" s="76">
        <v>11785035</v>
      </c>
      <c r="H4" s="18"/>
    </row>
    <row r="5" spans="1:8">
      <c r="A5" s="73" t="s">
        <v>63</v>
      </c>
      <c r="B5" s="75"/>
      <c r="C5" s="18"/>
      <c r="D5" s="18"/>
      <c r="E5" s="34">
        <f>E4/E3</f>
        <v>0.95101371525592238</v>
      </c>
      <c r="F5" s="18"/>
      <c r="G5" s="34">
        <f>G4/G3</f>
        <v>0.95101653964964605</v>
      </c>
      <c r="H5" s="18"/>
    </row>
    <row r="6" spans="1:8">
      <c r="A6" s="73" t="s">
        <v>23</v>
      </c>
      <c r="B6" s="75"/>
      <c r="C6" s="18"/>
      <c r="D6" s="18"/>
      <c r="E6" s="76">
        <v>11785000</v>
      </c>
      <c r="F6" s="18"/>
      <c r="G6" s="76">
        <v>11785035</v>
      </c>
      <c r="H6" s="18"/>
    </row>
    <row r="7" spans="1:8">
      <c r="A7" s="73" t="s">
        <v>60</v>
      </c>
      <c r="B7" s="75"/>
      <c r="C7" s="18"/>
      <c r="D7" s="18"/>
      <c r="E7" s="34">
        <f>E6/E3</f>
        <v>0.95101371525592238</v>
      </c>
      <c r="F7" s="18"/>
      <c r="G7" s="34">
        <f>G6/G3</f>
        <v>0.95101653964964605</v>
      </c>
      <c r="H7" s="18"/>
    </row>
    <row r="8" spans="1:8">
      <c r="A8" s="73" t="s">
        <v>24</v>
      </c>
      <c r="B8" s="75"/>
      <c r="C8" s="18"/>
      <c r="D8" s="18"/>
      <c r="E8" s="76">
        <v>11683811</v>
      </c>
      <c r="F8" s="18"/>
      <c r="G8" s="76">
        <v>11672561</v>
      </c>
      <c r="H8" s="18"/>
    </row>
    <row r="9" spans="1:8">
      <c r="A9" s="73" t="s">
        <v>61</v>
      </c>
      <c r="B9" s="75"/>
      <c r="C9" s="18"/>
      <c r="D9" s="18"/>
      <c r="E9" s="86">
        <f>E8/E6</f>
        <v>0.99141374628765377</v>
      </c>
      <c r="F9" s="18"/>
      <c r="G9" s="86">
        <f>G8/G6</f>
        <v>0.99045620144530755</v>
      </c>
      <c r="H9" s="18"/>
    </row>
    <row r="10" spans="1:8">
      <c r="A10" s="38" t="s">
        <v>6</v>
      </c>
      <c r="B10" s="77"/>
      <c r="C10" s="77"/>
      <c r="D10" s="77"/>
      <c r="E10" s="78"/>
      <c r="F10" s="77"/>
      <c r="G10" s="78"/>
      <c r="H10" s="77"/>
    </row>
    <row r="11" spans="1:8" ht="31.5">
      <c r="A11" s="38" t="s">
        <v>137</v>
      </c>
      <c r="B11" s="38" t="s">
        <v>138</v>
      </c>
      <c r="C11" s="38" t="s">
        <v>139</v>
      </c>
      <c r="D11" s="38" t="s">
        <v>136</v>
      </c>
      <c r="E11" s="79" t="s">
        <v>41</v>
      </c>
      <c r="F11" s="80" t="s">
        <v>26</v>
      </c>
      <c r="G11" s="81" t="s">
        <v>41</v>
      </c>
      <c r="H11" s="80" t="s">
        <v>26</v>
      </c>
    </row>
    <row r="12" spans="1:8">
      <c r="A12" s="2" t="s">
        <v>1030</v>
      </c>
      <c r="B12" s="9" t="s">
        <v>1031</v>
      </c>
      <c r="C12" s="172" t="s">
        <v>1032</v>
      </c>
      <c r="D12" s="2" t="s">
        <v>1028</v>
      </c>
      <c r="E12" s="76">
        <v>5273024</v>
      </c>
      <c r="F12" s="119">
        <v>0.45100000000000001</v>
      </c>
      <c r="G12" s="5"/>
      <c r="H12" s="6"/>
    </row>
    <row r="13" spans="1:8">
      <c r="A13" s="2" t="s">
        <v>1030</v>
      </c>
      <c r="B13" s="9" t="s">
        <v>1031</v>
      </c>
      <c r="C13" s="172" t="s">
        <v>1032</v>
      </c>
      <c r="D13" s="2" t="s">
        <v>1029</v>
      </c>
      <c r="E13" s="76">
        <v>6410787</v>
      </c>
      <c r="F13" s="82">
        <v>0.54900000000000004</v>
      </c>
      <c r="G13" s="5"/>
      <c r="H13" s="6"/>
    </row>
    <row r="14" spans="1:8">
      <c r="A14" s="2" t="s">
        <v>1034</v>
      </c>
      <c r="B14" s="2" t="s">
        <v>1033</v>
      </c>
      <c r="C14" s="2" t="s">
        <v>1042</v>
      </c>
      <c r="D14" s="2" t="s">
        <v>1028</v>
      </c>
      <c r="E14" s="7"/>
      <c r="F14" s="71"/>
      <c r="G14" s="7">
        <v>4591563</v>
      </c>
      <c r="H14" s="36">
        <v>0.39340000000000003</v>
      </c>
    </row>
    <row r="15" spans="1:8">
      <c r="A15" s="2" t="s">
        <v>1034</v>
      </c>
      <c r="B15" s="2" t="s">
        <v>1033</v>
      </c>
      <c r="C15" s="2" t="s">
        <v>1042</v>
      </c>
      <c r="D15" s="2" t="s">
        <v>1029</v>
      </c>
      <c r="E15" s="7"/>
      <c r="F15" s="71"/>
      <c r="G15" s="7">
        <v>7080998</v>
      </c>
      <c r="H15" s="36">
        <v>0.60660000000000003</v>
      </c>
    </row>
    <row r="16" spans="1:8">
      <c r="A16" s="2"/>
      <c r="B16" s="2"/>
      <c r="C16" s="2"/>
      <c r="D16" s="2"/>
      <c r="E16" s="7"/>
      <c r="F16" s="4"/>
      <c r="G16" s="7"/>
      <c r="H16" s="4"/>
    </row>
    <row r="17" spans="1:8">
      <c r="A17" s="2"/>
      <c r="B17" s="2"/>
      <c r="C17" s="2"/>
      <c r="D17" s="2"/>
      <c r="E17" s="7"/>
      <c r="F17" s="4"/>
      <c r="G17" s="7"/>
      <c r="H17" s="4"/>
    </row>
    <row r="18" spans="1:8">
      <c r="A18" s="2"/>
      <c r="B18" s="2"/>
      <c r="C18" s="2"/>
      <c r="D18" s="2"/>
      <c r="E18" s="7"/>
      <c r="F18" s="4"/>
      <c r="G18" s="7"/>
      <c r="H18" s="4"/>
    </row>
    <row r="19" spans="1:8">
      <c r="A19" s="2"/>
      <c r="B19" s="2"/>
      <c r="C19" s="9"/>
      <c r="D19" s="9"/>
      <c r="E19" s="7"/>
      <c r="F19" s="4"/>
      <c r="G19" s="7"/>
      <c r="H19" s="4"/>
    </row>
    <row r="20" spans="1:8">
      <c r="A20" s="2"/>
      <c r="B20" s="2"/>
      <c r="C20" s="2"/>
      <c r="D20" s="2"/>
      <c r="E20" s="7"/>
      <c r="F20" s="4"/>
      <c r="G20" s="7"/>
      <c r="H20" s="4"/>
    </row>
    <row r="21" spans="1:8">
      <c r="A21" s="2"/>
      <c r="B21" s="2"/>
      <c r="C21" s="9"/>
      <c r="D21" s="9"/>
      <c r="E21" s="7"/>
      <c r="F21" s="4"/>
      <c r="G21" s="7"/>
      <c r="H21" s="4"/>
    </row>
    <row r="22" spans="1:8">
      <c r="A22" s="2"/>
      <c r="B22" s="2"/>
      <c r="C22" s="9"/>
      <c r="D22" s="9"/>
      <c r="E22" s="7"/>
      <c r="F22" s="4"/>
      <c r="G22" s="7"/>
      <c r="H22" s="4"/>
    </row>
    <row r="23" spans="1:8">
      <c r="A23" s="2"/>
      <c r="B23" s="2"/>
      <c r="C23" s="9"/>
      <c r="D23" s="9"/>
      <c r="E23" s="7"/>
      <c r="F23" s="4"/>
      <c r="G23" s="7"/>
      <c r="H23" s="4"/>
    </row>
    <row r="24" spans="1:8">
      <c r="A24" s="2"/>
      <c r="B24" s="2"/>
      <c r="C24" s="2"/>
      <c r="D24" s="2"/>
      <c r="E24" s="7"/>
      <c r="F24" s="4"/>
      <c r="G24" s="7"/>
      <c r="H24" s="4"/>
    </row>
    <row r="25" spans="1:8">
      <c r="A25" s="2"/>
      <c r="B25" s="2"/>
      <c r="C25" s="2"/>
      <c r="D25" s="2"/>
      <c r="E25" s="7"/>
      <c r="F25" s="4"/>
      <c r="G25" s="7"/>
      <c r="H25" s="4"/>
    </row>
    <row r="26" spans="1:8">
      <c r="A26" s="2"/>
      <c r="B26" s="2"/>
      <c r="C26" s="2"/>
      <c r="D26" s="2"/>
      <c r="E26" s="7"/>
      <c r="F26" s="4"/>
      <c r="G26" s="7"/>
      <c r="H26" s="4"/>
    </row>
    <row r="27" spans="1:8">
      <c r="A27" s="2"/>
      <c r="B27" s="2"/>
      <c r="C27" s="2"/>
      <c r="D27" s="2"/>
      <c r="E27" s="7"/>
      <c r="F27" s="4"/>
      <c r="G27" s="7"/>
      <c r="H27" s="4"/>
    </row>
    <row r="28" spans="1:8">
      <c r="A28" s="2"/>
      <c r="B28" s="2"/>
      <c r="C28" s="2"/>
      <c r="D28" s="2"/>
      <c r="E28" s="7"/>
      <c r="F28" s="4"/>
      <c r="G28" s="7"/>
      <c r="H28" s="4"/>
    </row>
    <row r="29" spans="1:8">
      <c r="A29" s="2"/>
      <c r="B29" s="2"/>
      <c r="C29" s="2"/>
      <c r="D29" s="2"/>
      <c r="E29" s="7"/>
      <c r="F29" s="4"/>
      <c r="G29" s="7"/>
      <c r="H29" s="4"/>
    </row>
    <row r="30" spans="1:8">
      <c r="A30" s="2"/>
      <c r="B30" s="2"/>
      <c r="C30" s="2"/>
      <c r="D30" s="2"/>
      <c r="E30" s="7"/>
      <c r="F30" s="4"/>
      <c r="G30" s="7"/>
      <c r="H30" s="4"/>
    </row>
    <row r="31" spans="1:8">
      <c r="A31" s="2"/>
      <c r="B31" s="2"/>
      <c r="C31" s="2"/>
      <c r="D31" s="2"/>
      <c r="E31" s="7"/>
      <c r="F31" s="4"/>
      <c r="G31" s="7"/>
      <c r="H31" s="4"/>
    </row>
    <row r="32" spans="1:8">
      <c r="A32" s="2"/>
      <c r="B32" s="2"/>
      <c r="C32" s="2"/>
      <c r="D32" s="2"/>
      <c r="E32" s="7"/>
      <c r="F32" s="4"/>
      <c r="G32" s="7"/>
      <c r="H32" s="4"/>
    </row>
    <row r="33" spans="1:8">
      <c r="A33" s="2"/>
      <c r="B33" s="2"/>
      <c r="C33" s="2"/>
      <c r="D33" s="2"/>
      <c r="E33" s="7"/>
      <c r="F33" s="4"/>
      <c r="G33" s="7"/>
      <c r="H33" s="4"/>
    </row>
    <row r="34" spans="1:8">
      <c r="A34" s="2"/>
      <c r="B34" s="2"/>
      <c r="C34" s="2"/>
      <c r="D34" s="2"/>
      <c r="E34" s="7"/>
      <c r="F34" s="4"/>
      <c r="G34" s="7"/>
      <c r="H34" s="4"/>
    </row>
    <row r="35" spans="1:8">
      <c r="A35" s="2"/>
      <c r="B35" s="2"/>
      <c r="C35" s="2"/>
      <c r="D35" s="2"/>
      <c r="E35" s="7"/>
      <c r="F35" s="4"/>
      <c r="G35" s="7"/>
      <c r="H35" s="4"/>
    </row>
    <row r="36" spans="1:8">
      <c r="A36" s="2"/>
      <c r="B36" s="2"/>
      <c r="C36" s="2"/>
      <c r="D36" s="2"/>
      <c r="E36" s="7"/>
      <c r="F36" s="4"/>
      <c r="G36" s="7"/>
      <c r="H36" s="4"/>
    </row>
    <row r="37" spans="1:8">
      <c r="A37" s="2"/>
      <c r="B37" s="2"/>
      <c r="C37" s="2"/>
      <c r="D37" s="2"/>
      <c r="E37" s="7"/>
      <c r="F37" s="4"/>
      <c r="G37" s="7"/>
      <c r="H37" s="4"/>
    </row>
    <row r="38" spans="1:8">
      <c r="A38" s="2"/>
      <c r="B38" s="2"/>
      <c r="C38" s="2"/>
      <c r="D38" s="2"/>
      <c r="E38" s="7"/>
      <c r="F38" s="4"/>
      <c r="G38" s="7"/>
      <c r="H38" s="4"/>
    </row>
    <row r="39" spans="1:8">
      <c r="A39" s="2"/>
      <c r="B39" s="2"/>
      <c r="C39" s="2"/>
      <c r="D39" s="2"/>
      <c r="E39" s="7"/>
      <c r="F39" s="4"/>
      <c r="G39" s="7"/>
      <c r="H39" s="4"/>
    </row>
    <row r="40" spans="1:8">
      <c r="A40" s="2"/>
      <c r="B40" s="2"/>
      <c r="C40" s="2"/>
      <c r="D40" s="2"/>
      <c r="E40" s="7"/>
      <c r="F40" s="4"/>
      <c r="G40" s="7"/>
      <c r="H40" s="4"/>
    </row>
    <row r="41" spans="1:8">
      <c r="A41" s="2"/>
      <c r="B41" s="2"/>
      <c r="C41" s="2"/>
      <c r="D41" s="2"/>
      <c r="E41" s="7"/>
      <c r="F41" s="4"/>
      <c r="G41" s="7"/>
      <c r="H41" s="4"/>
    </row>
    <row r="42" spans="1:8">
      <c r="A42" s="2"/>
      <c r="B42" s="2"/>
      <c r="C42" s="2"/>
      <c r="D42" s="2"/>
      <c r="E42" s="7"/>
      <c r="F42" s="4"/>
      <c r="G42" s="7"/>
      <c r="H42" s="4"/>
    </row>
    <row r="43" spans="1:8">
      <c r="A43" s="2"/>
      <c r="B43" s="2"/>
      <c r="C43" s="2"/>
      <c r="D43" s="2"/>
      <c r="E43" s="7"/>
      <c r="F43" s="4"/>
      <c r="G43" s="7"/>
      <c r="H43" s="4"/>
    </row>
    <row r="44" spans="1:8">
      <c r="A44" s="2"/>
      <c r="B44" s="2"/>
      <c r="C44" s="2"/>
      <c r="D44" s="2"/>
      <c r="E44" s="7"/>
      <c r="F44" s="4"/>
      <c r="G44" s="7"/>
      <c r="H44" s="4"/>
    </row>
    <row r="45" spans="1:8">
      <c r="A45" s="2"/>
      <c r="B45" s="2"/>
      <c r="C45" s="2"/>
      <c r="D45" s="2"/>
      <c r="E45" s="7"/>
      <c r="F45" s="4"/>
      <c r="G45" s="7"/>
      <c r="H45" s="4"/>
    </row>
    <row r="46" spans="1:8">
      <c r="A46" s="2"/>
      <c r="B46" s="2"/>
      <c r="C46" s="2"/>
      <c r="D46" s="2"/>
      <c r="E46" s="7"/>
      <c r="F46" s="4"/>
      <c r="G46" s="7"/>
      <c r="H46" s="4"/>
    </row>
    <row r="47" spans="1:8">
      <c r="A47" s="2"/>
      <c r="B47" s="2"/>
      <c r="C47" s="2"/>
      <c r="D47" s="2"/>
      <c r="E47" s="7"/>
      <c r="F47" s="4"/>
      <c r="G47" s="7"/>
      <c r="H47" s="4"/>
    </row>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sheetData>
  <customSheetViews>
    <customSheetView guid="{58E98FBC-18A6-4DF7-8BE5-466B393E75B5}">
      <pane xSplit="4" ySplit="11" topLeftCell="E12" activePane="bottomRight" state="frozen"/>
      <selection pane="bottomRight" activeCell="E13" sqref="E13"/>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5A5A5A"/>
  </sheetPr>
  <dimension ref="A1:AG30"/>
  <sheetViews>
    <sheetView tabSelected="1" zoomScaleNormal="100" workbookViewId="0">
      <pane xSplit="1" ySplit="2" topLeftCell="R7" activePane="bottomRight" state="frozen"/>
      <selection activeCell="B3" sqref="B3"/>
      <selection pane="topRight" activeCell="B3" sqref="B3"/>
      <selection pane="bottomLeft" activeCell="B3" sqref="B3"/>
      <selection pane="bottomRight" activeCell="AF17" sqref="AF17"/>
    </sheetView>
  </sheetViews>
  <sheetFormatPr defaultColWidth="9.08984375" defaultRowHeight="13.5" customHeight="1"/>
  <cols>
    <col min="1" max="1" width="9.08984375" style="3"/>
    <col min="2" max="3" width="10.1796875" style="3" customWidth="1"/>
    <col min="4" max="7" width="9.08984375" style="3"/>
    <col min="8" max="9" width="11.08984375" style="3" customWidth="1"/>
    <col min="10" max="16384" width="9.08984375" style="3"/>
  </cols>
  <sheetData>
    <row r="1" spans="1:33" ht="13.5" customHeight="1">
      <c r="A1" s="73" t="s">
        <v>64</v>
      </c>
      <c r="B1" s="75">
        <f>VALUE(RIGHT(B20,4))</f>
        <v>1992</v>
      </c>
      <c r="C1" s="75">
        <f t="shared" ref="C1:AF1" si="0">VALUE(RIGHT(C20,4))</f>
        <v>1993</v>
      </c>
      <c r="D1" s="75">
        <f t="shared" si="0"/>
        <v>1994</v>
      </c>
      <c r="E1" s="75">
        <f t="shared" si="0"/>
        <v>1995</v>
      </c>
      <c r="F1" s="75">
        <f t="shared" si="0"/>
        <v>1996</v>
      </c>
      <c r="G1" s="75">
        <f t="shared" si="0"/>
        <v>1997</v>
      </c>
      <c r="H1" s="75">
        <f t="shared" si="0"/>
        <v>1998</v>
      </c>
      <c r="I1" s="75">
        <v>1999</v>
      </c>
      <c r="J1" s="75">
        <f t="shared" si="0"/>
        <v>2000</v>
      </c>
      <c r="K1" s="75">
        <f t="shared" si="0"/>
        <v>2001</v>
      </c>
      <c r="L1" s="75">
        <f t="shared" si="0"/>
        <v>2002</v>
      </c>
      <c r="M1" s="75">
        <f t="shared" si="0"/>
        <v>2003</v>
      </c>
      <c r="N1" s="75">
        <f t="shared" si="0"/>
        <v>2004</v>
      </c>
      <c r="O1" s="75">
        <f t="shared" si="0"/>
        <v>2005</v>
      </c>
      <c r="P1" s="75">
        <f t="shared" si="0"/>
        <v>2006</v>
      </c>
      <c r="Q1" s="75">
        <f t="shared" si="0"/>
        <v>2007</v>
      </c>
      <c r="R1" s="75">
        <f t="shared" si="0"/>
        <v>2008</v>
      </c>
      <c r="S1" s="75">
        <f t="shared" si="0"/>
        <v>2009</v>
      </c>
      <c r="T1" s="75">
        <f t="shared" si="0"/>
        <v>2010</v>
      </c>
      <c r="U1" s="75">
        <f t="shared" si="0"/>
        <v>2011</v>
      </c>
      <c r="V1" s="75">
        <f t="shared" si="0"/>
        <v>2012</v>
      </c>
      <c r="W1" s="75">
        <f t="shared" si="0"/>
        <v>2013</v>
      </c>
      <c r="X1" s="75">
        <f t="shared" si="0"/>
        <v>2014</v>
      </c>
      <c r="Y1" s="75">
        <f t="shared" si="0"/>
        <v>2015</v>
      </c>
      <c r="Z1" s="75">
        <f t="shared" si="0"/>
        <v>2016</v>
      </c>
      <c r="AA1" s="75">
        <f t="shared" si="0"/>
        <v>2017</v>
      </c>
      <c r="AB1" s="75">
        <f t="shared" si="0"/>
        <v>2018</v>
      </c>
      <c r="AC1" s="75">
        <f t="shared" si="0"/>
        <v>2019</v>
      </c>
      <c r="AD1" s="75">
        <f t="shared" si="0"/>
        <v>2020</v>
      </c>
      <c r="AE1" s="75">
        <f t="shared" si="0"/>
        <v>2021</v>
      </c>
      <c r="AF1" s="75">
        <f t="shared" si="0"/>
        <v>2022</v>
      </c>
    </row>
    <row r="2" spans="1:33" ht="13.5" customHeight="1">
      <c r="A2" s="73" t="s">
        <v>65</v>
      </c>
      <c r="B2" s="75">
        <f>B1-1</f>
        <v>1991</v>
      </c>
      <c r="C2" s="75">
        <f t="shared" ref="C2:AF2" si="1">C1-1</f>
        <v>1992</v>
      </c>
      <c r="D2" s="75">
        <f t="shared" si="1"/>
        <v>1993</v>
      </c>
      <c r="E2" s="75">
        <f t="shared" si="1"/>
        <v>1994</v>
      </c>
      <c r="F2" s="75">
        <f t="shared" si="1"/>
        <v>1995</v>
      </c>
      <c r="G2" s="75">
        <f t="shared" si="1"/>
        <v>1996</v>
      </c>
      <c r="H2" s="75">
        <f t="shared" si="1"/>
        <v>1997</v>
      </c>
      <c r="I2" s="75">
        <v>1998</v>
      </c>
      <c r="J2" s="75">
        <f t="shared" si="1"/>
        <v>1999</v>
      </c>
      <c r="K2" s="75">
        <f t="shared" si="1"/>
        <v>2000</v>
      </c>
      <c r="L2" s="75">
        <f t="shared" si="1"/>
        <v>2001</v>
      </c>
      <c r="M2" s="75">
        <f t="shared" si="1"/>
        <v>2002</v>
      </c>
      <c r="N2" s="75">
        <f t="shared" si="1"/>
        <v>2003</v>
      </c>
      <c r="O2" s="75">
        <f t="shared" si="1"/>
        <v>2004</v>
      </c>
      <c r="P2" s="75">
        <f t="shared" si="1"/>
        <v>2005</v>
      </c>
      <c r="Q2" s="75">
        <f t="shared" si="1"/>
        <v>2006</v>
      </c>
      <c r="R2" s="75">
        <f t="shared" si="1"/>
        <v>2007</v>
      </c>
      <c r="S2" s="75">
        <f t="shared" si="1"/>
        <v>2008</v>
      </c>
      <c r="T2" s="75">
        <f t="shared" si="1"/>
        <v>2009</v>
      </c>
      <c r="U2" s="75">
        <f t="shared" si="1"/>
        <v>2010</v>
      </c>
      <c r="V2" s="75">
        <f t="shared" si="1"/>
        <v>2011</v>
      </c>
      <c r="W2" s="75">
        <f t="shared" si="1"/>
        <v>2012</v>
      </c>
      <c r="X2" s="75">
        <f t="shared" si="1"/>
        <v>2013</v>
      </c>
      <c r="Y2" s="75">
        <f t="shared" si="1"/>
        <v>2014</v>
      </c>
      <c r="Z2" s="75">
        <f t="shared" si="1"/>
        <v>2015</v>
      </c>
      <c r="AA2" s="75">
        <f t="shared" si="1"/>
        <v>2016</v>
      </c>
      <c r="AB2" s="75">
        <f t="shared" si="1"/>
        <v>2017</v>
      </c>
      <c r="AC2" s="75">
        <f t="shared" si="1"/>
        <v>2018</v>
      </c>
      <c r="AD2" s="75">
        <f t="shared" si="1"/>
        <v>2019</v>
      </c>
      <c r="AE2" s="75">
        <f t="shared" si="1"/>
        <v>2020</v>
      </c>
      <c r="AF2" s="75">
        <f t="shared" si="1"/>
        <v>2021</v>
      </c>
    </row>
    <row r="3" spans="1:33" ht="13.5" customHeight="1">
      <c r="A3" s="73" t="s">
        <v>66</v>
      </c>
      <c r="B3" s="106" t="s">
        <v>347</v>
      </c>
      <c r="C3" s="106" t="s">
        <v>347</v>
      </c>
      <c r="D3" s="106" t="s">
        <v>347</v>
      </c>
      <c r="E3" s="106" t="s">
        <v>347</v>
      </c>
      <c r="F3" s="106" t="s">
        <v>347</v>
      </c>
      <c r="G3" s="106" t="s">
        <v>347</v>
      </c>
      <c r="H3" s="106" t="s">
        <v>347</v>
      </c>
      <c r="I3" s="106" t="s">
        <v>347</v>
      </c>
      <c r="J3" s="106" t="s">
        <v>347</v>
      </c>
      <c r="K3" s="106" t="s">
        <v>347</v>
      </c>
      <c r="L3" s="106" t="s">
        <v>347</v>
      </c>
      <c r="M3" s="106" t="s">
        <v>347</v>
      </c>
      <c r="N3" s="106" t="s">
        <v>347</v>
      </c>
      <c r="O3" s="106" t="s">
        <v>347</v>
      </c>
      <c r="P3" s="106" t="s">
        <v>347</v>
      </c>
      <c r="Q3" s="106" t="s">
        <v>347</v>
      </c>
      <c r="R3" s="106" t="s">
        <v>347</v>
      </c>
      <c r="S3" s="106" t="s">
        <v>347</v>
      </c>
      <c r="T3" s="106" t="s">
        <v>347</v>
      </c>
      <c r="U3" s="106" t="s">
        <v>347</v>
      </c>
      <c r="V3" s="256" t="s">
        <v>347</v>
      </c>
      <c r="W3" s="256" t="s">
        <v>347</v>
      </c>
      <c r="X3" s="256" t="s">
        <v>347</v>
      </c>
      <c r="Y3" s="256" t="s">
        <v>347</v>
      </c>
      <c r="Z3" s="256" t="s">
        <v>347</v>
      </c>
      <c r="AA3" s="256" t="s">
        <v>347</v>
      </c>
      <c r="AB3" s="256" t="s">
        <v>347</v>
      </c>
      <c r="AC3" s="256" t="s">
        <v>347</v>
      </c>
      <c r="AD3" s="256" t="s">
        <v>347</v>
      </c>
      <c r="AE3" s="256" t="s">
        <v>347</v>
      </c>
      <c r="AF3" s="256" t="s">
        <v>347</v>
      </c>
      <c r="AG3" s="256"/>
    </row>
    <row r="4" spans="1:33" ht="13.5" customHeight="1">
      <c r="A4" s="73" t="s">
        <v>67</v>
      </c>
      <c r="B4" s="106" t="s">
        <v>348</v>
      </c>
      <c r="C4" s="106" t="s">
        <v>348</v>
      </c>
      <c r="D4" s="106" t="s">
        <v>349</v>
      </c>
      <c r="E4" s="106" t="s">
        <v>349</v>
      </c>
      <c r="F4" s="106" t="s">
        <v>349</v>
      </c>
      <c r="G4" s="106" t="s">
        <v>348</v>
      </c>
      <c r="H4" s="106" t="s">
        <v>348</v>
      </c>
      <c r="I4" s="106" t="s">
        <v>350</v>
      </c>
      <c r="J4" s="106" t="s">
        <v>348</v>
      </c>
      <c r="K4" s="106" t="s">
        <v>348</v>
      </c>
      <c r="L4" s="106" t="s">
        <v>348</v>
      </c>
      <c r="M4" s="106" t="s">
        <v>348</v>
      </c>
      <c r="N4" s="106" t="s">
        <v>348</v>
      </c>
      <c r="O4" s="106" t="s">
        <v>348</v>
      </c>
      <c r="P4" s="106" t="s">
        <v>348</v>
      </c>
      <c r="Q4" s="106" t="s">
        <v>348</v>
      </c>
      <c r="R4" s="106" t="s">
        <v>348</v>
      </c>
      <c r="S4" s="106" t="s">
        <v>348</v>
      </c>
      <c r="T4" s="106" t="s">
        <v>348</v>
      </c>
      <c r="U4" s="106" t="s">
        <v>348</v>
      </c>
      <c r="V4" s="106" t="s">
        <v>348</v>
      </c>
      <c r="W4" s="106" t="s">
        <v>348</v>
      </c>
      <c r="X4" s="106" t="s">
        <v>348</v>
      </c>
      <c r="Y4" s="106" t="s">
        <v>1309</v>
      </c>
      <c r="Z4" s="106" t="s">
        <v>1309</v>
      </c>
      <c r="AA4" s="106" t="s">
        <v>1212</v>
      </c>
      <c r="AB4" s="106" t="s">
        <v>1310</v>
      </c>
      <c r="AC4" s="106" t="s">
        <v>1310</v>
      </c>
      <c r="AD4" s="106" t="s">
        <v>1310</v>
      </c>
      <c r="AE4" s="106" t="s">
        <v>1311</v>
      </c>
      <c r="AF4" s="106" t="s">
        <v>1311</v>
      </c>
      <c r="AG4" s="106"/>
    </row>
    <row r="5" spans="1:33" ht="13.5" customHeight="1">
      <c r="A5" s="73" t="s">
        <v>68</v>
      </c>
      <c r="B5" s="106" t="s">
        <v>351</v>
      </c>
      <c r="C5" s="106" t="s">
        <v>351</v>
      </c>
      <c r="D5" s="106" t="s">
        <v>352</v>
      </c>
      <c r="E5" s="106" t="s">
        <v>352</v>
      </c>
      <c r="F5" s="106" t="s">
        <v>352</v>
      </c>
      <c r="G5" s="106" t="s">
        <v>353</v>
      </c>
      <c r="H5" s="106" t="s">
        <v>351</v>
      </c>
      <c r="I5" s="106" t="s">
        <v>354</v>
      </c>
      <c r="J5" s="106" t="s">
        <v>355</v>
      </c>
      <c r="K5" s="106"/>
      <c r="L5" s="106"/>
      <c r="M5" s="106"/>
      <c r="N5" s="106"/>
      <c r="O5" s="106"/>
      <c r="P5" s="106"/>
      <c r="Q5" s="106"/>
      <c r="R5" s="106"/>
      <c r="S5" s="106"/>
      <c r="T5" s="106"/>
      <c r="U5" s="106"/>
      <c r="V5" s="106"/>
      <c r="W5" s="106"/>
      <c r="X5" s="106"/>
      <c r="Y5" s="106"/>
      <c r="Z5" s="106"/>
      <c r="AA5" s="106"/>
      <c r="AB5" s="106" t="s">
        <v>1212</v>
      </c>
      <c r="AC5" s="106" t="s">
        <v>1212</v>
      </c>
      <c r="AD5" s="106"/>
      <c r="AE5" s="106"/>
      <c r="AF5" s="106"/>
    </row>
    <row r="6" spans="1:33" ht="13.5" customHeight="1">
      <c r="A6" s="73" t="s">
        <v>69</v>
      </c>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row>
    <row r="7" spans="1:33" ht="13.5" customHeight="1">
      <c r="A7" s="73" t="s">
        <v>82</v>
      </c>
      <c r="B7" s="106"/>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row>
    <row r="8" spans="1:33" ht="13.5" customHeight="1">
      <c r="A8" s="73" t="s">
        <v>70</v>
      </c>
      <c r="B8" s="106"/>
      <c r="C8" s="106"/>
      <c r="D8" s="106"/>
      <c r="E8" s="106"/>
      <c r="F8" s="106"/>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row>
    <row r="9" spans="1:33" ht="13.5" customHeight="1">
      <c r="A9" s="73" t="s">
        <v>71</v>
      </c>
      <c r="B9" s="106"/>
      <c r="C9" s="106"/>
      <c r="D9" s="106"/>
      <c r="E9" s="106"/>
      <c r="F9" s="106"/>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row>
    <row r="10" spans="1:33" ht="15" customHeight="1">
      <c r="A10" s="107" t="s">
        <v>126</v>
      </c>
      <c r="B10" s="106" t="s">
        <v>356</v>
      </c>
      <c r="C10" s="106" t="s">
        <v>356</v>
      </c>
      <c r="D10" s="106" t="s">
        <v>356</v>
      </c>
      <c r="E10" s="106" t="s">
        <v>356</v>
      </c>
      <c r="F10" s="106" t="s">
        <v>356</v>
      </c>
      <c r="G10" s="106" t="s">
        <v>357</v>
      </c>
      <c r="H10" s="106" t="s">
        <v>357</v>
      </c>
      <c r="I10" s="106" t="s">
        <v>356</v>
      </c>
      <c r="J10" s="106" t="s">
        <v>357</v>
      </c>
      <c r="K10" s="106" t="s">
        <v>357</v>
      </c>
      <c r="L10" s="106" t="s">
        <v>357</v>
      </c>
      <c r="M10" s="106" t="s">
        <v>357</v>
      </c>
      <c r="N10" s="106" t="s">
        <v>357</v>
      </c>
      <c r="O10" s="106" t="s">
        <v>357</v>
      </c>
      <c r="P10" s="106" t="s">
        <v>357</v>
      </c>
      <c r="Q10" s="106" t="s">
        <v>357</v>
      </c>
      <c r="R10" s="106" t="s">
        <v>357</v>
      </c>
      <c r="S10" s="106" t="s">
        <v>357</v>
      </c>
      <c r="T10" s="106" t="s">
        <v>357</v>
      </c>
      <c r="U10" s="106" t="s">
        <v>357</v>
      </c>
      <c r="V10" s="106" t="s">
        <v>357</v>
      </c>
      <c r="W10" s="106" t="s">
        <v>357</v>
      </c>
      <c r="X10" s="106" t="s">
        <v>357</v>
      </c>
      <c r="Y10" s="106" t="s">
        <v>357</v>
      </c>
      <c r="Z10" s="106" t="s">
        <v>357</v>
      </c>
      <c r="AA10" s="106" t="s">
        <v>357</v>
      </c>
      <c r="AB10" s="106" t="s">
        <v>1312</v>
      </c>
      <c r="AC10" s="106" t="s">
        <v>1313</v>
      </c>
      <c r="AD10" s="106" t="s">
        <v>1314</v>
      </c>
      <c r="AE10" s="106" t="s">
        <v>1315</v>
      </c>
      <c r="AF10" s="106" t="s">
        <v>1316</v>
      </c>
      <c r="AG10" s="106"/>
    </row>
    <row r="11" spans="1:33" ht="13.5" customHeight="1">
      <c r="A11" s="73" t="s">
        <v>72</v>
      </c>
      <c r="B11" s="106" t="s">
        <v>358</v>
      </c>
      <c r="C11" s="106" t="s">
        <v>358</v>
      </c>
      <c r="D11" s="106" t="s">
        <v>358</v>
      </c>
      <c r="E11" s="106" t="s">
        <v>358</v>
      </c>
      <c r="F11" s="106" t="s">
        <v>358</v>
      </c>
      <c r="G11" s="106" t="s">
        <v>358</v>
      </c>
      <c r="H11" s="106" t="s">
        <v>358</v>
      </c>
      <c r="I11" s="106" t="s">
        <v>358</v>
      </c>
      <c r="J11" s="106" t="s">
        <v>358</v>
      </c>
      <c r="K11" s="106" t="s">
        <v>358</v>
      </c>
      <c r="L11" s="106" t="s">
        <v>358</v>
      </c>
      <c r="M11" s="106" t="s">
        <v>358</v>
      </c>
      <c r="N11" s="106" t="s">
        <v>358</v>
      </c>
      <c r="O11" s="106" t="s">
        <v>358</v>
      </c>
      <c r="P11" s="106" t="s">
        <v>358</v>
      </c>
      <c r="Q11" s="106" t="s">
        <v>358</v>
      </c>
      <c r="R11" s="106" t="s">
        <v>358</v>
      </c>
      <c r="S11" s="106" t="s">
        <v>358</v>
      </c>
      <c r="T11" s="106" t="s">
        <v>358</v>
      </c>
      <c r="U11" s="106" t="s">
        <v>358</v>
      </c>
      <c r="V11" s="106" t="s">
        <v>359</v>
      </c>
      <c r="W11" s="106" t="s">
        <v>1317</v>
      </c>
      <c r="X11" s="106" t="s">
        <v>1317</v>
      </c>
      <c r="Y11" s="106" t="s">
        <v>1317</v>
      </c>
      <c r="Z11" s="106" t="s">
        <v>1317</v>
      </c>
      <c r="AA11" s="106" t="s">
        <v>1317</v>
      </c>
      <c r="AB11" s="106" t="s">
        <v>1317</v>
      </c>
      <c r="AC11" s="106" t="s">
        <v>1317</v>
      </c>
      <c r="AD11" s="106" t="s">
        <v>1317</v>
      </c>
      <c r="AE11" s="106" t="s">
        <v>1317</v>
      </c>
      <c r="AF11" s="106" t="s">
        <v>1317</v>
      </c>
      <c r="AG11" s="106"/>
    </row>
    <row r="12" spans="1:33" ht="13.5" customHeight="1">
      <c r="A12" s="73" t="s">
        <v>73</v>
      </c>
      <c r="B12" s="106" t="s">
        <v>360</v>
      </c>
      <c r="C12" s="106" t="s">
        <v>361</v>
      </c>
      <c r="D12" s="106" t="s">
        <v>362</v>
      </c>
      <c r="E12" s="106" t="s">
        <v>363</v>
      </c>
      <c r="F12" s="106" t="s">
        <v>364</v>
      </c>
      <c r="G12" s="106" t="s">
        <v>365</v>
      </c>
      <c r="H12" s="106" t="s">
        <v>366</v>
      </c>
      <c r="I12" s="106" t="s">
        <v>367</v>
      </c>
      <c r="J12" s="106" t="s">
        <v>368</v>
      </c>
      <c r="K12" s="106" t="s">
        <v>369</v>
      </c>
      <c r="L12" s="106" t="s">
        <v>370</v>
      </c>
      <c r="M12" s="106" t="s">
        <v>371</v>
      </c>
      <c r="N12" s="106" t="s">
        <v>372</v>
      </c>
      <c r="O12" s="106" t="s">
        <v>373</v>
      </c>
      <c r="P12" s="106" t="s">
        <v>374</v>
      </c>
      <c r="Q12" s="106" t="s">
        <v>375</v>
      </c>
      <c r="R12" s="106" t="s">
        <v>376</v>
      </c>
      <c r="S12" s="106" t="s">
        <v>377</v>
      </c>
      <c r="T12" s="106" t="s">
        <v>378</v>
      </c>
      <c r="U12" s="106" t="s">
        <v>379</v>
      </c>
      <c r="V12" s="106" t="s">
        <v>380</v>
      </c>
      <c r="W12" s="106" t="s">
        <v>1318</v>
      </c>
      <c r="X12" s="106" t="s">
        <v>1319</v>
      </c>
      <c r="Y12" s="106" t="s">
        <v>1320</v>
      </c>
      <c r="Z12" s="106" t="s">
        <v>1321</v>
      </c>
      <c r="AA12" s="106" t="s">
        <v>1210</v>
      </c>
      <c r="AB12" s="106" t="s">
        <v>1322</v>
      </c>
      <c r="AC12" s="106" t="s">
        <v>1323</v>
      </c>
      <c r="AD12" s="106" t="s">
        <v>1324</v>
      </c>
      <c r="AE12" s="106" t="s">
        <v>1325</v>
      </c>
      <c r="AF12" s="106" t="s">
        <v>1326</v>
      </c>
      <c r="AG12" s="106"/>
    </row>
    <row r="13" spans="1:33" ht="13.5" customHeight="1">
      <c r="A13" s="108" t="s">
        <v>74</v>
      </c>
      <c r="B13" s="106" t="s">
        <v>381</v>
      </c>
      <c r="C13" s="106" t="s">
        <v>381</v>
      </c>
      <c r="D13" s="106" t="s">
        <v>382</v>
      </c>
      <c r="E13" s="106" t="s">
        <v>382</v>
      </c>
      <c r="F13" s="106" t="s">
        <v>382</v>
      </c>
      <c r="G13" s="106" t="s">
        <v>382</v>
      </c>
      <c r="H13" s="106" t="s">
        <v>382</v>
      </c>
      <c r="I13" s="106" t="s">
        <v>382</v>
      </c>
      <c r="J13" s="106" t="s">
        <v>382</v>
      </c>
      <c r="K13" s="106" t="s">
        <v>382</v>
      </c>
      <c r="L13" s="106" t="s">
        <v>383</v>
      </c>
      <c r="M13" s="106" t="s">
        <v>383</v>
      </c>
      <c r="N13" s="106" t="s">
        <v>383</v>
      </c>
      <c r="O13" s="106" t="s">
        <v>383</v>
      </c>
      <c r="P13" s="106" t="s">
        <v>383</v>
      </c>
      <c r="Q13" s="106" t="s">
        <v>383</v>
      </c>
      <c r="R13" s="106" t="s">
        <v>383</v>
      </c>
      <c r="S13" s="106" t="s">
        <v>383</v>
      </c>
      <c r="T13" s="106" t="s">
        <v>383</v>
      </c>
      <c r="U13" s="106" t="s">
        <v>383</v>
      </c>
      <c r="V13" s="106" t="s">
        <v>384</v>
      </c>
      <c r="W13" s="106" t="s">
        <v>384</v>
      </c>
      <c r="X13" s="106" t="s">
        <v>384</v>
      </c>
      <c r="Y13" s="106" t="s">
        <v>384</v>
      </c>
      <c r="Z13" s="106" t="s">
        <v>384</v>
      </c>
      <c r="AA13" s="106" t="s">
        <v>384</v>
      </c>
      <c r="AB13" s="106" t="s">
        <v>384</v>
      </c>
      <c r="AC13" s="106" t="s">
        <v>384</v>
      </c>
      <c r="AD13" s="106" t="s">
        <v>384</v>
      </c>
      <c r="AE13" s="106" t="s">
        <v>384</v>
      </c>
      <c r="AF13" s="106" t="s">
        <v>384</v>
      </c>
      <c r="AG13" s="106"/>
    </row>
    <row r="14" spans="1:33" ht="13.5" customHeight="1">
      <c r="A14" s="73" t="s">
        <v>83</v>
      </c>
      <c r="B14" s="106" t="s">
        <v>385</v>
      </c>
      <c r="C14" s="106" t="s">
        <v>385</v>
      </c>
      <c r="D14" s="106" t="s">
        <v>385</v>
      </c>
      <c r="E14" s="106" t="s">
        <v>385</v>
      </c>
      <c r="F14" s="106" t="s">
        <v>385</v>
      </c>
      <c r="G14" s="106" t="s">
        <v>385</v>
      </c>
      <c r="H14" s="106" t="s">
        <v>385</v>
      </c>
      <c r="I14" s="106" t="s">
        <v>385</v>
      </c>
      <c r="J14" s="106" t="s">
        <v>385</v>
      </c>
      <c r="K14" s="106" t="s">
        <v>385</v>
      </c>
      <c r="L14" s="106" t="s">
        <v>385</v>
      </c>
      <c r="M14" s="106" t="s">
        <v>386</v>
      </c>
      <c r="N14" s="106" t="s">
        <v>386</v>
      </c>
      <c r="O14" s="106" t="s">
        <v>386</v>
      </c>
      <c r="P14" s="106" t="s">
        <v>385</v>
      </c>
      <c r="Q14" s="106" t="s">
        <v>385</v>
      </c>
      <c r="R14" s="106" t="s">
        <v>385</v>
      </c>
      <c r="S14" s="106" t="s">
        <v>385</v>
      </c>
      <c r="T14" s="106" t="s">
        <v>385</v>
      </c>
      <c r="U14" s="106" t="s">
        <v>385</v>
      </c>
      <c r="V14" s="106" t="s">
        <v>385</v>
      </c>
      <c r="W14" s="106" t="s">
        <v>1327</v>
      </c>
      <c r="X14" s="106" t="s">
        <v>1327</v>
      </c>
      <c r="Y14" s="106" t="s">
        <v>1327</v>
      </c>
      <c r="Z14" s="106" t="s">
        <v>1327</v>
      </c>
      <c r="AA14" s="106" t="s">
        <v>1327</v>
      </c>
      <c r="AB14" s="106" t="s">
        <v>1327</v>
      </c>
      <c r="AC14" s="106" t="s">
        <v>1327</v>
      </c>
      <c r="AD14" s="106" t="s">
        <v>1327</v>
      </c>
      <c r="AE14" s="106" t="s">
        <v>1327</v>
      </c>
      <c r="AF14" s="106" t="s">
        <v>1327</v>
      </c>
      <c r="AG14" s="106"/>
    </row>
    <row r="15" spans="1:33" ht="13.5" customHeight="1">
      <c r="A15" s="73" t="s">
        <v>75</v>
      </c>
      <c r="B15" s="106" t="s">
        <v>387</v>
      </c>
      <c r="C15" s="106" t="s">
        <v>387</v>
      </c>
      <c r="D15" s="106" t="s">
        <v>387</v>
      </c>
      <c r="E15" s="106" t="s">
        <v>387</v>
      </c>
      <c r="F15" s="106" t="s">
        <v>387</v>
      </c>
      <c r="G15" s="106" t="s">
        <v>387</v>
      </c>
      <c r="H15" s="106" t="s">
        <v>387</v>
      </c>
      <c r="I15" s="106" t="s">
        <v>387</v>
      </c>
      <c r="J15" s="106" t="s">
        <v>387</v>
      </c>
      <c r="K15" s="106" t="s">
        <v>387</v>
      </c>
      <c r="L15" s="106" t="s">
        <v>387</v>
      </c>
      <c r="M15" s="106" t="s">
        <v>387</v>
      </c>
      <c r="N15" s="106" t="s">
        <v>387</v>
      </c>
      <c r="O15" s="106" t="s">
        <v>387</v>
      </c>
      <c r="P15" s="106" t="s">
        <v>387</v>
      </c>
      <c r="Q15" s="106" t="s">
        <v>387</v>
      </c>
      <c r="R15" s="106" t="s">
        <v>387</v>
      </c>
      <c r="S15" s="106" t="s">
        <v>387</v>
      </c>
      <c r="T15" s="106" t="s">
        <v>387</v>
      </c>
      <c r="U15" s="106" t="s">
        <v>387</v>
      </c>
      <c r="V15" s="106" t="s">
        <v>388</v>
      </c>
      <c r="W15" s="106" t="s">
        <v>1328</v>
      </c>
      <c r="X15" s="106" t="s">
        <v>1328</v>
      </c>
      <c r="Y15" s="106" t="s">
        <v>1328</v>
      </c>
      <c r="Z15" s="106" t="s">
        <v>1328</v>
      </c>
      <c r="AA15" s="106" t="s">
        <v>1328</v>
      </c>
      <c r="AB15" s="106" t="s">
        <v>1328</v>
      </c>
      <c r="AC15" s="106" t="s">
        <v>1328</v>
      </c>
      <c r="AD15" s="106" t="s">
        <v>1328</v>
      </c>
      <c r="AE15" s="106" t="s">
        <v>1328</v>
      </c>
      <c r="AF15" s="106" t="s">
        <v>1328</v>
      </c>
      <c r="AG15" s="106"/>
    </row>
    <row r="16" spans="1:33" ht="13.5" customHeight="1">
      <c r="A16" s="73" t="s">
        <v>76</v>
      </c>
      <c r="B16" s="106" t="s">
        <v>389</v>
      </c>
      <c r="C16" s="106" t="s">
        <v>390</v>
      </c>
      <c r="D16" s="106" t="s">
        <v>391</v>
      </c>
      <c r="E16" s="106" t="s">
        <v>392</v>
      </c>
      <c r="F16" s="106" t="s">
        <v>393</v>
      </c>
      <c r="G16" s="106" t="s">
        <v>394</v>
      </c>
      <c r="H16" s="106" t="s">
        <v>395</v>
      </c>
      <c r="I16" s="106" t="s">
        <v>396</v>
      </c>
      <c r="J16" s="106" t="s">
        <v>397</v>
      </c>
      <c r="K16" s="106" t="s">
        <v>398</v>
      </c>
      <c r="L16" s="106" t="s">
        <v>399</v>
      </c>
      <c r="M16" s="106" t="s">
        <v>400</v>
      </c>
      <c r="N16" s="106" t="s">
        <v>401</v>
      </c>
      <c r="O16" s="106" t="s">
        <v>402</v>
      </c>
      <c r="P16" s="106" t="s">
        <v>403</v>
      </c>
      <c r="Q16" s="106" t="s">
        <v>404</v>
      </c>
      <c r="R16" s="106" t="s">
        <v>405</v>
      </c>
      <c r="S16" s="106" t="s">
        <v>406</v>
      </c>
      <c r="T16" s="106" t="s">
        <v>407</v>
      </c>
      <c r="U16" s="106" t="s">
        <v>408</v>
      </c>
      <c r="V16" s="106" t="s">
        <v>409</v>
      </c>
      <c r="W16" s="106" t="s">
        <v>1329</v>
      </c>
      <c r="X16" s="106" t="s">
        <v>1330</v>
      </c>
      <c r="Y16" s="106" t="s">
        <v>1331</v>
      </c>
      <c r="Z16" s="106" t="s">
        <v>1332</v>
      </c>
      <c r="AA16" s="106" t="s">
        <v>1333</v>
      </c>
      <c r="AB16" s="106" t="s">
        <v>1334</v>
      </c>
      <c r="AC16" s="106" t="s">
        <v>1335</v>
      </c>
      <c r="AD16" s="106" t="s">
        <v>1336</v>
      </c>
      <c r="AE16" s="106" t="s">
        <v>1337</v>
      </c>
      <c r="AF16" s="268" t="s">
        <v>1406</v>
      </c>
      <c r="AG16" s="268"/>
    </row>
    <row r="17" spans="1:33" ht="13.5" customHeight="1">
      <c r="A17" s="73" t="s">
        <v>77</v>
      </c>
      <c r="B17" s="106" t="s">
        <v>410</v>
      </c>
      <c r="C17" s="106" t="s">
        <v>411</v>
      </c>
      <c r="D17" s="106" t="s">
        <v>412</v>
      </c>
      <c r="E17" s="106" t="s">
        <v>413</v>
      </c>
      <c r="F17" s="106" t="s">
        <v>414</v>
      </c>
      <c r="G17" s="106" t="s">
        <v>415</v>
      </c>
      <c r="H17" s="106" t="s">
        <v>416</v>
      </c>
      <c r="I17" s="106" t="s">
        <v>417</v>
      </c>
      <c r="J17" s="106" t="s">
        <v>418</v>
      </c>
      <c r="K17" s="106" t="s">
        <v>419</v>
      </c>
      <c r="L17" s="106" t="s">
        <v>420</v>
      </c>
      <c r="M17" s="106" t="s">
        <v>421</v>
      </c>
      <c r="N17" s="106" t="s">
        <v>422</v>
      </c>
      <c r="O17" s="106" t="s">
        <v>423</v>
      </c>
      <c r="P17" s="106" t="s">
        <v>424</v>
      </c>
      <c r="Q17" s="106" t="s">
        <v>425</v>
      </c>
      <c r="R17" s="106" t="s">
        <v>426</v>
      </c>
      <c r="S17" s="106" t="s">
        <v>427</v>
      </c>
      <c r="T17" s="106" t="s">
        <v>428</v>
      </c>
      <c r="U17" s="106" t="s">
        <v>429</v>
      </c>
      <c r="V17" s="106" t="s">
        <v>430</v>
      </c>
      <c r="W17" s="106" t="s">
        <v>1338</v>
      </c>
      <c r="X17" s="106" t="s">
        <v>1339</v>
      </c>
      <c r="Y17" s="106" t="s">
        <v>1340</v>
      </c>
      <c r="Z17" s="106" t="s">
        <v>1341</v>
      </c>
      <c r="AA17" s="106" t="s">
        <v>1213</v>
      </c>
      <c r="AB17" s="106" t="s">
        <v>1342</v>
      </c>
      <c r="AC17" s="106" t="s">
        <v>1343</v>
      </c>
      <c r="AD17" s="106" t="s">
        <v>1344</v>
      </c>
      <c r="AE17" s="106" t="s">
        <v>1345</v>
      </c>
      <c r="AF17" s="268" t="s">
        <v>1405</v>
      </c>
      <c r="AG17" s="268"/>
    </row>
    <row r="18" spans="1:33" ht="13.5" customHeight="1">
      <c r="A18" s="73" t="s">
        <v>78</v>
      </c>
      <c r="B18" s="106" t="s">
        <v>431</v>
      </c>
      <c r="C18" s="106" t="s">
        <v>432</v>
      </c>
      <c r="D18" s="106" t="s">
        <v>433</v>
      </c>
      <c r="E18" s="106" t="s">
        <v>434</v>
      </c>
      <c r="F18" s="106" t="s">
        <v>435</v>
      </c>
      <c r="G18" s="106" t="s">
        <v>436</v>
      </c>
      <c r="H18" s="106" t="s">
        <v>437</v>
      </c>
      <c r="I18" s="106" t="s">
        <v>438</v>
      </c>
      <c r="J18" s="106" t="s">
        <v>439</v>
      </c>
      <c r="K18" s="106" t="s">
        <v>440</v>
      </c>
      <c r="L18" s="106" t="s">
        <v>441</v>
      </c>
      <c r="M18" s="106" t="s">
        <v>442</v>
      </c>
      <c r="N18" s="106" t="s">
        <v>443</v>
      </c>
      <c r="O18" s="106" t="s">
        <v>444</v>
      </c>
      <c r="P18" s="106" t="s">
        <v>445</v>
      </c>
      <c r="Q18" s="106" t="s">
        <v>446</v>
      </c>
      <c r="R18" s="106" t="s">
        <v>447</v>
      </c>
      <c r="S18" s="106" t="s">
        <v>448</v>
      </c>
      <c r="T18" s="106" t="s">
        <v>449</v>
      </c>
      <c r="U18" s="106" t="s">
        <v>450</v>
      </c>
      <c r="V18" s="106" t="s">
        <v>451</v>
      </c>
      <c r="W18" s="106" t="s">
        <v>1346</v>
      </c>
      <c r="X18" s="106" t="s">
        <v>1347</v>
      </c>
      <c r="Y18" s="106" t="s">
        <v>1348</v>
      </c>
      <c r="Z18" s="106" t="s">
        <v>1349</v>
      </c>
      <c r="AA18" s="106" t="s">
        <v>1214</v>
      </c>
      <c r="AB18" s="106" t="s">
        <v>1349</v>
      </c>
      <c r="AC18" s="106" t="s">
        <v>1214</v>
      </c>
      <c r="AD18" s="106" t="s">
        <v>1350</v>
      </c>
      <c r="AE18" s="106" t="s">
        <v>1351</v>
      </c>
      <c r="AF18" s="106" t="s">
        <v>1347</v>
      </c>
      <c r="AG18" s="106"/>
    </row>
    <row r="19" spans="1:33" ht="13.5" customHeight="1">
      <c r="A19" s="73" t="s">
        <v>79</v>
      </c>
      <c r="B19" s="106" t="s">
        <v>452</v>
      </c>
      <c r="C19" s="106" t="s">
        <v>453</v>
      </c>
      <c r="D19" s="106" t="s">
        <v>454</v>
      </c>
      <c r="E19" s="106" t="s">
        <v>455</v>
      </c>
      <c r="F19" s="106" t="s">
        <v>456</v>
      </c>
      <c r="G19" s="106" t="s">
        <v>457</v>
      </c>
      <c r="H19" s="106" t="s">
        <v>458</v>
      </c>
      <c r="I19" s="106" t="s">
        <v>459</v>
      </c>
      <c r="J19" s="106" t="s">
        <v>460</v>
      </c>
      <c r="K19" s="106" t="s">
        <v>461</v>
      </c>
      <c r="L19" s="106" t="s">
        <v>462</v>
      </c>
      <c r="M19" s="106" t="s">
        <v>463</v>
      </c>
      <c r="N19" s="106" t="s">
        <v>464</v>
      </c>
      <c r="O19" s="106" t="s">
        <v>465</v>
      </c>
      <c r="P19" s="106" t="s">
        <v>466</v>
      </c>
      <c r="Q19" s="106" t="s">
        <v>467</v>
      </c>
      <c r="R19" s="106" t="s">
        <v>468</v>
      </c>
      <c r="S19" s="106" t="s">
        <v>469</v>
      </c>
      <c r="T19" s="106" t="s">
        <v>470</v>
      </c>
      <c r="U19" s="106" t="s">
        <v>471</v>
      </c>
      <c r="V19" s="106" t="s">
        <v>472</v>
      </c>
      <c r="W19" s="106" t="s">
        <v>1352</v>
      </c>
      <c r="X19" s="106" t="s">
        <v>1353</v>
      </c>
      <c r="Y19" s="106" t="s">
        <v>1352</v>
      </c>
      <c r="Z19" s="106" t="s">
        <v>1215</v>
      </c>
      <c r="AA19" s="106" t="s">
        <v>1215</v>
      </c>
      <c r="AB19" s="106" t="s">
        <v>1354</v>
      </c>
      <c r="AC19" s="106" t="s">
        <v>1355</v>
      </c>
      <c r="AD19" s="106" t="s">
        <v>1356</v>
      </c>
      <c r="AE19" s="106" t="s">
        <v>1215</v>
      </c>
      <c r="AF19" s="106" t="s">
        <v>1404</v>
      </c>
      <c r="AG19" s="106"/>
    </row>
    <row r="20" spans="1:33" ht="13.5" customHeight="1">
      <c r="A20" s="73" t="s">
        <v>80</v>
      </c>
      <c r="B20" s="106" t="s">
        <v>473</v>
      </c>
      <c r="C20" s="106" t="s">
        <v>474</v>
      </c>
      <c r="D20" s="106" t="s">
        <v>475</v>
      </c>
      <c r="E20" s="106" t="s">
        <v>476</v>
      </c>
      <c r="F20" s="106" t="s">
        <v>477</v>
      </c>
      <c r="G20" s="106" t="s">
        <v>478</v>
      </c>
      <c r="H20" s="106" t="s">
        <v>479</v>
      </c>
      <c r="I20" s="106" t="s">
        <v>480</v>
      </c>
      <c r="J20" s="106" t="s">
        <v>481</v>
      </c>
      <c r="K20" s="106" t="s">
        <v>482</v>
      </c>
      <c r="L20" s="106" t="s">
        <v>483</v>
      </c>
      <c r="M20" s="106" t="s">
        <v>484</v>
      </c>
      <c r="N20" s="106" t="s">
        <v>485</v>
      </c>
      <c r="O20" s="106" t="s">
        <v>486</v>
      </c>
      <c r="P20" s="106" t="s">
        <v>487</v>
      </c>
      <c r="Q20" s="106" t="s">
        <v>488</v>
      </c>
      <c r="R20" s="106" t="s">
        <v>489</v>
      </c>
      <c r="S20" s="106" t="s">
        <v>490</v>
      </c>
      <c r="T20" s="106" t="s">
        <v>491</v>
      </c>
      <c r="U20" s="106" t="s">
        <v>492</v>
      </c>
      <c r="V20" s="106" t="s">
        <v>493</v>
      </c>
      <c r="W20" s="106" t="s">
        <v>1357</v>
      </c>
      <c r="X20" s="106" t="s">
        <v>1358</v>
      </c>
      <c r="Y20" s="106" t="s">
        <v>1359</v>
      </c>
      <c r="Z20" s="106" t="s">
        <v>1360</v>
      </c>
      <c r="AA20" s="106" t="s">
        <v>1211</v>
      </c>
      <c r="AB20" s="106" t="s">
        <v>1361</v>
      </c>
      <c r="AC20" s="106" t="s">
        <v>1362</v>
      </c>
      <c r="AD20" s="106" t="s">
        <v>1363</v>
      </c>
      <c r="AE20" s="106" t="s">
        <v>1364</v>
      </c>
      <c r="AF20" s="106" t="s">
        <v>1365</v>
      </c>
      <c r="AG20" s="106"/>
    </row>
    <row r="21" spans="1:33" ht="13.5" customHeight="1">
      <c r="A21" s="73" t="s">
        <v>81</v>
      </c>
      <c r="B21" s="106" t="s">
        <v>494</v>
      </c>
      <c r="C21" s="106" t="s">
        <v>494</v>
      </c>
      <c r="D21" s="106" t="s">
        <v>494</v>
      </c>
      <c r="E21" s="106" t="s">
        <v>494</v>
      </c>
      <c r="F21" s="106" t="s">
        <v>494</v>
      </c>
      <c r="G21" s="106" t="s">
        <v>494</v>
      </c>
      <c r="H21" s="106" t="s">
        <v>494</v>
      </c>
      <c r="I21" s="106" t="s">
        <v>494</v>
      </c>
      <c r="J21" s="106" t="s">
        <v>494</v>
      </c>
      <c r="K21" s="106" t="s">
        <v>494</v>
      </c>
      <c r="L21" s="106" t="s">
        <v>494</v>
      </c>
      <c r="M21" s="106" t="s">
        <v>494</v>
      </c>
      <c r="N21" s="106" t="s">
        <v>494</v>
      </c>
      <c r="O21" s="106" t="s">
        <v>494</v>
      </c>
      <c r="P21" s="106" t="s">
        <v>494</v>
      </c>
      <c r="Q21" s="106" t="s">
        <v>494</v>
      </c>
      <c r="R21" s="106" t="s">
        <v>494</v>
      </c>
      <c r="S21" s="106" t="s">
        <v>494</v>
      </c>
      <c r="T21" s="106" t="s">
        <v>494</v>
      </c>
      <c r="U21" s="106" t="s">
        <v>494</v>
      </c>
      <c r="V21" s="106" t="s">
        <v>494</v>
      </c>
      <c r="W21" s="106" t="s">
        <v>494</v>
      </c>
      <c r="X21" s="106" t="s">
        <v>494</v>
      </c>
      <c r="Y21" s="106" t="s">
        <v>494</v>
      </c>
      <c r="Z21" s="106" t="s">
        <v>494</v>
      </c>
      <c r="AA21" s="106" t="s">
        <v>494</v>
      </c>
      <c r="AB21" s="106" t="s">
        <v>494</v>
      </c>
      <c r="AC21" s="106" t="s">
        <v>494</v>
      </c>
      <c r="AD21" s="106" t="s">
        <v>494</v>
      </c>
      <c r="AE21" s="106" t="s">
        <v>494</v>
      </c>
      <c r="AF21" s="106" t="s">
        <v>494</v>
      </c>
      <c r="AG21" s="106"/>
    </row>
    <row r="22" spans="1:33" ht="13.5" customHeight="1">
      <c r="A22" s="73" t="s">
        <v>211</v>
      </c>
      <c r="B22" s="18" t="str">
        <f>MID(B4,7,FIND(",",B4)-4)&amp;IF(B5="","",IF(B6="",". &amp; "&amp;MID(B5,7,FIND(",",B5)-4),". et al"))&amp;". ("&amp;B1&amp;"). "&amp;PROPER(MID(B10,7,99))&amp;".  [[journalName]]. "&amp;MID(B12,7,99)&amp;"("&amp;MID(B13,7,99)&amp;")"&amp;": "&amp;MID(B18,7,99)&amp;"-"&amp;MID(B19,7,99)&amp;"."</f>
        <v>Mackerras, M. &amp; McAllister, I. (1992). Australia.  [[journalName]]. 22(4): 351-355.</v>
      </c>
      <c r="C22" s="18" t="str">
        <f t="shared" ref="C22:R22" si="2">MID(C4,7,FIND(",",C4)-4)&amp;IF(C5="","",IF(C6="",". &amp; "&amp;MID(C5,7,FIND(",",C5)-4),". et al"))&amp;". ("&amp;C1&amp;"). "&amp;PROPER(MID(C10,7,99))&amp;".  [[journalName]]. "&amp;MID(C12,7,99)&amp;"("&amp;MID(C13,7,99)&amp;")"&amp;": "&amp;MID(C18,7,99)&amp;"-"&amp;MID(C19,7,99)&amp;"."</f>
        <v>Mackerras, M. &amp; McAllister, I. (1993). Australia.  [[journalName]]. 24(4): 369-371.</v>
      </c>
      <c r="D22" s="18" t="str">
        <f t="shared" si="2"/>
        <v>MACKERRAS, M. &amp; MCALLISTER, I. (1994). Australia.  [[journalName]]. 26(3-4): 231-239.</v>
      </c>
      <c r="E22" s="18" t="str">
        <f t="shared" si="2"/>
        <v>MACKERRAS, M. &amp; MCALLISTER, I. (1995). Australia.  [[journalName]]. 28(3-4): 271-275.</v>
      </c>
      <c r="F22" s="18" t="str">
        <f t="shared" si="2"/>
        <v>MACKERRAS, M. &amp; MCALLISTER, I. (1996). Australia.  [[journalName]]. 30(3-4): 269-274.</v>
      </c>
      <c r="G22" s="18" t="str">
        <f t="shared" si="2"/>
        <v>Mackerras, M. &amp; Mcallister, I. (1997). Australia.  [[journalName]]. 32(3-4): 301-310.</v>
      </c>
      <c r="H22" s="18" t="str">
        <f t="shared" si="2"/>
        <v>Mackerras, M. &amp; McAllister, I. (1998). Australia.  [[journalName]]. 34(3-4): 339-345.</v>
      </c>
      <c r="I22" s="18" t="str">
        <f t="shared" si="2"/>
        <v>MACERRAS, M. &amp; McALLISTER, I. (1999). Australia.  [[journalName]]. 36(3-4): 317-325.</v>
      </c>
      <c r="J22" s="18" t="str">
        <f t="shared" si="2"/>
        <v>Mackerras, M. &amp; Cotton, J. (2000). Australia.  [[journalName]]. 38(3-4): 313-322.</v>
      </c>
      <c r="K22" s="18" t="str">
        <f t="shared" si="2"/>
        <v>Mackerras, M. (2001). Australia.  [[journalName]]. 40(3-4): 233-237.</v>
      </c>
      <c r="L22" s="18" t="str">
        <f t="shared" si="2"/>
        <v>Mackerras, M. (2002). Australia.  [[journalName]]. 41(7-8): 897-905.</v>
      </c>
      <c r="M22" s="18" t="str">
        <f t="shared" si="2"/>
        <v>Mackerras, M. (2003). Australia.  [[journalName]]. 42(7-8): 880-886.</v>
      </c>
      <c r="N22" s="18" t="str">
        <f t="shared" si="2"/>
        <v>Mackerras, M. (2004). Australia.  [[journalName]]. 43(7-8): 927-933.</v>
      </c>
      <c r="O22" s="18" t="str">
        <f t="shared" si="2"/>
        <v>Mackerras, M. (2005). Australia.  [[journalName]]. 44(7-8): 929-939.</v>
      </c>
      <c r="P22" s="18" t="str">
        <f t="shared" si="2"/>
        <v>Mackerras, M. (2006). Australia.  [[journalName]]. 45(7-8): 1035-1041.</v>
      </c>
      <c r="Q22" s="18" t="str">
        <f t="shared" si="2"/>
        <v>Mackerras, M. (2007). Australia.  [[journalName]]. 46(7-8): 867-875.</v>
      </c>
      <c r="R22" s="18" t="str">
        <f t="shared" si="2"/>
        <v>Mackerras, M. (2008). Australia.  [[journalName]]. 47(7-8): 892-901.</v>
      </c>
      <c r="S22" s="18" t="str">
        <f>MID(S4,7,FIND(",",S4)-4)&amp;IF(S5="","",IF(S6="",". &amp; "&amp;MID(S5,7,FIND(",",S5)-4),". et al"))&amp;". ("&amp;S1&amp;"). "&amp;PROPER(MID(S10,7,99))&amp;".  [[journalName]]. "&amp;MID(S12,7,99)&amp;"("&amp;MID(S13,7,99)&amp;")"&amp;": "&amp;MID(S18,7,99)&amp;"-"&amp;MID(S19,7,99)&amp;"."</f>
        <v>Mackerras, M. (2009). Australia.  [[journalName]]. 48(7-8): 874-883.</v>
      </c>
      <c r="T22" s="18" t="str">
        <f>MID(T4,7,FIND(",",T4)-4)&amp;IF(T5="","",IF(T6="",". &amp; "&amp;MID(T5,7,FIND(",",T5)-4),". et al"))&amp;". ("&amp;T1&amp;"). "&amp;PROPER(MID(T10,7,99))&amp;".  [[journalName]]. "&amp;MID(T12,7,99)&amp;"("&amp;MID(T13,7,99)&amp;")"&amp;": "&amp;MID(T18,7,99)&amp;"-"&amp;MID(T19,7,99)&amp;"."</f>
        <v>Mackerras, M. (2010). Australia.  [[journalName]]. 49(7-8): 868-879.</v>
      </c>
      <c r="U22" s="18" t="str">
        <f>MID(U4,7,FIND(",",U4)-4)&amp;IF(U5="","",IF(U6="",". &amp; "&amp;MID(U5,7,FIND(",",U5)-4),". et al"))&amp;". ("&amp;U1&amp;"). "&amp;PROPER(MID(U10,7,99))&amp;".  [[journalName]]. "&amp;MID(U12,7,99)&amp;"("&amp;MID(U13,7,99)&amp;")"&amp;": "&amp;MID(U18,7,99)&amp;"-"&amp;MID(U19,7,99)&amp;"."</f>
        <v>Mackerras, M. (2011). Australia.  [[journalName]]. 50(7-8): 888-900.</v>
      </c>
      <c r="V22" s="18" t="str">
        <f>MID(V4,7,FIND(",",V4)-4)&amp;IF(V5="","",IF(V6="",". &amp; "&amp;MID(V5,7,FIND(",",V5)-4),". et al"))&amp;". ("&amp;V1&amp;"). "&amp;PROPER(MID(V10,7,99))&amp;".  [[journalName]]. "&amp;MID(V12,7,99)&amp;"("&amp;MID(V13,7,99)&amp;")"&amp;": "&amp;MID(V18,7,99)&amp;"-"&amp;MID(V19,7,99)&amp;"."</f>
        <v>Mackerras, M. (2012). Australia.  [[journalName]]. 51(1): 24-35.</v>
      </c>
      <c r="W22" s="18" t="str">
        <f t="shared" ref="W22:AF22" si="3">MID(W4,7,FIND(",",W4)-4)&amp;IF(W5="","",IF(W6="",". &amp; "&amp;MID(W5,7,FIND(",",W5)-4),". et al"))&amp;". ("&amp;W1&amp;"). "&amp;PROPER(MID(W10,7,99))&amp;".  [[journalName]]. "&amp;MID(W12,7,99)&amp;"("&amp;MID(W13,7,99)&amp;")"&amp;": "&amp;MID(W18,7,99)&amp;"-"&amp;MID(W19,7,99)&amp;"."</f>
        <v>Mackerras, M. (2013). Australia.  [[journalName]]. 52(1): 20-24.</v>
      </c>
      <c r="X22" s="18" t="str">
        <f t="shared" si="3"/>
        <v>Mackerras, M. (2014). Australia.  [[journalName]]. 53(1): 16-26.</v>
      </c>
      <c r="Y22" s="18" t="str">
        <f t="shared" si="3"/>
        <v>Curtin, J. (2015). Australia.  [[journalName]]. 54(1): 19-24.</v>
      </c>
      <c r="Z22" s="18" t="str">
        <f t="shared" si="3"/>
        <v>Curtin, J. (2016). Australia.  [[journalName]]. 55(1): 14-21.</v>
      </c>
      <c r="AA22" s="18" t="str">
        <f t="shared" si="3"/>
        <v>CURTIN, J. (2017). Australia.  [[journalName]]. 56(1): 12-21.</v>
      </c>
      <c r="AB22" s="18" t="str">
        <f t="shared" si="3"/>
        <v>TAFLAGA, M. &amp; CURTIN, J. (2018). Australia: Political Development And Data For 2017.  [[journalName]]. 57(1): 14-22.</v>
      </c>
      <c r="AC22" s="18" t="str">
        <f t="shared" si="3"/>
        <v>TAFLAGA, M. &amp; CURTIN, J. (2019). Australia: Political Developments And Data In 2018.  [[journalName]]. 58(1): 12-20.</v>
      </c>
      <c r="AD22" s="18" t="str">
        <f t="shared" si="3"/>
        <v>TAFLAGA, M. (2020). Australia: Political Developments And Data In 2019.  [[journalName]]. 59(1): 11-18.</v>
      </c>
      <c r="AE22" s="18" t="str">
        <f t="shared" si="3"/>
        <v>Taflaga, M. (2021). Australia: Political Developments And Data In 2020.  [[journalName]]. 60(1): 13-21.</v>
      </c>
      <c r="AF22" s="18" t="str">
        <f t="shared" si="3"/>
        <v>Taflaga, M. (2022). Australia: Political Developments And Data In 2021: The Unravelling Of The Morrison Government.  [[journalName]]. 61(1): 16-29.</v>
      </c>
      <c r="AG22" s="18"/>
    </row>
    <row r="23" spans="1:33" ht="13.5" customHeight="1">
      <c r="A23" s="107" t="s">
        <v>212</v>
      </c>
      <c r="B23" s="109" t="str">
        <f>"TY  - JOUR"&amp;CHAR(10)&amp;""&amp;B10&amp;CHAR(10)&amp;B4&amp;CHAR(10)&amp;IF(B5="","",B5&amp;CHAR(10))&amp;IF(B6="","",B6&amp;CHAR(10))&amp;IF(B7="","",B7&amp;CHAR(10))&amp;B12&amp;CHAR(10)&amp;B11&amp;CHAR(10)&amp;B13&amp;CHAR(10)&amp;B18&amp;CHAR(10)&amp;B19&amp;CHAR(10)&amp;B20&amp;CHAR(10)&amp;B14&amp;CHAR(10)&amp;LEFT(B16,13)&amp;"onlinelibrary.wiley.com/doi/"&amp;MID(B17,7,999)&amp;"/full"</f>
        <v>TY  - JOUR
TI  - AUSTRALIA
AU  - Mackerras, Malcolm
AU  - McAllister, Ian
VL  - 22
JO  - European Journal of Political Research
IS  - 4
SP  - 351
EP  - 355
PY  - 1992
PB  - Blackwell Publishing Ltd
UR  - http://onlinelibrary.wiley.com/doi/10.1111/j.1475-6765.1992.tb00318.x/full</v>
      </c>
      <c r="C23" s="109" t="str">
        <f t="shared" ref="C23:AF23" si="4">"TY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AUSTRALIA
AU  - Mackerras, Malcolm
AU  - McAllister, Ian
VL  - 24
JO  - European Journal of Political Research
IS  - 4
SP  - 369
EP  - 371
PY  - 1993
PB  - Blackwell Publishing Ltd
UR  - http://onlinelibrary.wiley.com/doi/10.1111/j.1475-6765.1993.tb00386.x/full</v>
      </c>
      <c r="D23" s="109" t="str">
        <f t="shared" si="4"/>
        <v>TY  - JOUR
TI  - AUSTRALIA
AU  - MACKERRAS, MALCOLM
AU  - MCALLISTER, IAN
VL  - 26
JO  - European Journal of Political Research
IS  - 3-4
SP  - 231
EP  - 239
PY  - 1994
PB  - Blackwell Publishing Ltd
UR  - http://onlinelibrary.wiley.com/doi/10.1111/j.1475-6765.1994.tb00442.x/full</v>
      </c>
      <c r="E23" s="109" t="str">
        <f t="shared" si="4"/>
        <v>TY  - JOUR
TI  - AUSTRALIA
AU  - MACKERRAS, MALCOLM
AU  - MCALLISTER, IAN
VL  - 28
JO  - European Journal of Political Research
IS  - 3-4
SP  - 271
EP  - 275
PY  - 1995
PB  - Blackwell Publishing Ltd
UR  - http://onlinelibrary.wiley.com/doi/10.1111/j.1475-6765.1995.tb00491.x/full</v>
      </c>
      <c r="F23" s="109" t="str">
        <f t="shared" si="4"/>
        <v>TY  - JOUR
TI  - AUSTRALIA
AU  - MACKERRAS, MALCOLM
AU  - MCALLISTER, IAN
VL  - 30
JO  - European Journal of Political Research
IS  - 3-4
SP  - 269
EP  - 274
PY  - 1996
PB  - Blackwell Publishing Ltd
UR  - http://onlinelibrary.wiley.com/doi/10.1111/j.1475-6765.1996.tb00678.x/full</v>
      </c>
      <c r="G23" s="109" t="str">
        <f t="shared" si="4"/>
        <v>TY  - JOUR
TI  - Australia
AU  - Mackerras, Malcolm
AU  - Mcallister, Ian
VL  - 32
JO  - European Journal of Political Research
IS  - 3-4
SP  - 301
EP  - 310
PY  - 1997
PB  - Blackwell Publishing Ltd
UR  - http://onlinelibrary.wiley.com/doi/10.1111/1475-6765.00345/full</v>
      </c>
      <c r="H23" s="109" t="str">
        <f t="shared" si="4"/>
        <v>TY  - JOUR
TI  - Australia
AU  - Mackerras, Malcolm
AU  - McAllister, Ian
VL  - 34
JO  - European Journal of Political Research
IS  - 3-4
SP  - 339
EP  - 345
PY  - 1998
PB  - Blackwell Publishing Ltd
UR  - http://onlinelibrary.wiley.com/doi/10.1111/1475-6765.00345-i3/full</v>
      </c>
      <c r="I23" s="109" t="str">
        <f t="shared" si="4"/>
        <v>TY  - JOUR
TI  - AUSTRALIA
AU  - MACERRAS, MALCOLM
AU  - McALLISTER, IAN
VL  - 36
JO  - European Journal of Political Research
IS  - 3-4
SP  - 317
EP  - 325
PY  - 1999
PB  - Blackwell Publishing Ltd
UR  - http://onlinelibrary.wiley.com/doi/10.1111/j.1475-6765.1999.tb00708.x/full</v>
      </c>
      <c r="J23" s="109" t="str">
        <f t="shared" si="4"/>
        <v>TY  - JOUR
TI  - Australia
AU  - Mackerras, Malcolm
AU  - Cotton, James
VL  - 38
JO  - European Journal of Political Research
IS  - 3-4
SP  - 313
EP  - 322
PY  - 2000
PB  - Blackwell Publishing Ltd
UR  - http://onlinelibrary.wiley.com/doi/10.1111/j.1475-6765.2000.tb01137.x/full</v>
      </c>
      <c r="K23" s="109" t="str">
        <f t="shared" si="4"/>
        <v>TY  - JOUR
TI  - Australia
AU  - Mackerras, Malcolm
VL  - 40
JO  - European Journal of Political Research
IS  - 3-4
SP  - 233
EP  - 237
PY  - 2001
PB  - Blackwell Publishing Ltd
UR  - http://onlinelibrary.wiley.com/doi/10.1111/1475-6765.00039/full</v>
      </c>
      <c r="L23" s="109" t="str">
        <f t="shared" si="4"/>
        <v>TY  - JOUR
TI  - Australia
AU  - Mackerras, Malcolm
VL  - 41
JO  - European Journal of Political Research
IS  - 7-8
SP  - 897
EP  - 905
PY  - 2002
PB  - Blackwell Publishing Ltd
UR  - http://onlinelibrary.wiley.com/doi/10.1111/1475-6765.00596-i1/full</v>
      </c>
      <c r="M23" s="109" t="str">
        <f t="shared" si="4"/>
        <v>TY  - JOUR
TI  - Australia
AU  - Mackerras, Malcolm
VL  - 42
JO  - European Journal of Political Research
IS  - 7-8
SP  - 880
EP  - 886
PY  - 2003
PB  - Blackwell Publishing Ltd.
UR  - http://onlinelibrary.wiley.com/doi/10.1111/j.0304-4130.2003.00110.x/full</v>
      </c>
      <c r="N23" s="109" t="str">
        <f t="shared" si="4"/>
        <v>TY  - JOUR
TI  - Australia
AU  - Mackerras, Malcolm
VL  - 43
JO  - European Journal of Political Research
IS  - 7-8
SP  - 927
EP  - 933
PY  - 2004
PB  - Blackwell Publishing Ltd.
UR  - http://onlinelibrary.wiley.com/doi/10.1111/j.1475-6765.2004.00182.x/full</v>
      </c>
      <c r="O23" s="109" t="str">
        <f t="shared" si="4"/>
        <v>TY  - JOUR
TI  - Australia
AU  - Mackerras, Malcolm
VL  - 44
JO  - European Journal of Political Research
IS  - 7-8
SP  - 929
EP  - 939
PY  - 2005
PB  - Blackwell Publishing Ltd.
UR  - http://onlinelibrary.wiley.com/doi/10.1111/j.1475-6765.2005.00254.x/full</v>
      </c>
      <c r="P23" s="109" t="str">
        <f t="shared" si="4"/>
        <v>TY  - JOUR
TI  - Australia
AU  - Mackerras, Malcolm
VL  - 45
JO  - European Journal of Political Research
IS  - 7-8
SP  - 1035
EP  - 1041
PY  - 2006
PB  - Blackwell Publishing Ltd
UR  - http://onlinelibrary.wiley.com/doi/10.1111/j.1475-6765.2006.00654.x/full</v>
      </c>
      <c r="Q23" s="109" t="str">
        <f>"TY  - JOUR"&amp;CHAR(10)&amp;""&amp;Q10&amp;CHAR(10)&amp;Q4&amp;CHAR(10)&amp;IF(Q5="","",Q5&amp;CHAR(10))&amp;IF(Q6="","",Q6&amp;CHAR(10))&amp;IF(Q7="","",Q7&amp;CHAR(10))&amp;Q11&amp;CHAR(10)&amp;Q12&amp;CHAR(10)&amp;Q13&amp;CHAR(10)&amp;Q18&amp;CHAR(10)&amp;Q19&amp;CHAR(10)&amp;Q20&amp;CHAR(10)&amp;Q14&amp;CHAR(10)&amp;LEFT(Q16,13)&amp;"onlinelibrary.wiley.com/doi/"&amp;MID(Q17,7,999)&amp;"/full"</f>
        <v>TY  - JOUR
TI  - Australia
AU  - Mackerras, Malcolm
JO  - European Journal of Political Research
VL  - 46
IS  - 7-8
SP  - 867
EP  - 875
PY  - 2007
PB  - Blackwell Publishing Ltd
UR  - http://onlinelibrary.wiley.com/doi/10.1111/j.1475-6765.2007.00729.x/full</v>
      </c>
      <c r="R23" s="109" t="str">
        <f t="shared" si="4"/>
        <v>TY  - JOUR
TI  - Australia
AU  - Mackerras, Malcolm
VL  - 47
JO  - European Journal of Political Research
IS  - 7-8
SP  - 892
EP  - 901
PY  - 2008
PB  - Blackwell Publishing Ltd
UR  - http://onlinelibrary.wiley.com/doi/10.1111/j.1475-6765.2008.00788.x/full</v>
      </c>
      <c r="S23" s="109" t="str">
        <f t="shared" si="4"/>
        <v>TY  - JOUR
TI  - Australia
AU  - Mackerras, Malcolm
VL  - 48
JO  - European Journal of Political Research
IS  - 7-8
SP  - 874
EP  - 883
PY  - 2009
PB  - Blackwell Publishing Ltd
UR  - http://onlinelibrary.wiley.com/doi/10.1111/j.1475-6765.2009.01893.x/full</v>
      </c>
      <c r="T23" s="109" t="str">
        <f t="shared" si="4"/>
        <v>TY  - JOUR
TI  - Australia
AU  - Mackerras, Malcolm
VL  - 49
JO  - European Journal of Political Research
IS  - 7-8
SP  - 868
EP  - 879
PY  - 2010
PB  - Blackwell Publishing Ltd
UR  - http://onlinelibrary.wiley.com/doi/10.1111/j.1475-6765.2010.01942.x/full</v>
      </c>
      <c r="U23" s="109" t="str">
        <f t="shared" si="4"/>
        <v>TY  - JOUR
TI  - Australia
AU  - Mackerras, Malcolm
VL  - 50
JO  - European Journal of Political Research
IS  - 7-8
SP  - 888
EP  - 900
PY  - 2011
PB  - Blackwell Publishing Ltd
UR  - http://onlinelibrary.wiley.com/doi/10.1111/j.1475-6765.2011.02011.x/full</v>
      </c>
      <c r="V23" s="109" t="str">
        <f t="shared" si="4"/>
        <v>TY  - JOUR
TI  - Australia
AU  - Mackerras, Malcolm
VL  - 51
JO  - European Journal of Political Research Political Data Yearbook
IS  - 1
SP  - 24
EP  - 35
PY  - 2012
PB  - Blackwell Publishing Ltd
UR  - http://onlinelibrary.wiley.com/doi/10.1111/j.2047-8852.2012.00001.x/full</v>
      </c>
      <c r="W23" s="109" t="str">
        <f t="shared" si="4"/>
        <v>TY  - JOUR
TI  - Australia
AU  - Mackerras, Malcolm
VL  - 52
JO  - EUROPEAN JOURNAL OF POLITICAL RESEARCH POLITICAL DATA YEARBOOK
IS  - 1
SP  - 20
EP  - 24
PY  - 2013
PB  - John Wiley &amp; Sons, Ltd
UR  - https:/onlinelibrary.wiley.com/doi/10.1111/2047-8852.12000/full</v>
      </c>
      <c r="X23" s="109" t="str">
        <f t="shared" si="4"/>
        <v>TY  - JOUR
TI  - Australia
AU  - Mackerras, Malcolm
VL  - 53
JO  - EUROPEAN JOURNAL OF POLITICAL RESEARCH POLITICAL DATA YEARBOOK
IS  - 1
SP  - 16
EP  - 26
PY  - 2014
PB  - John Wiley &amp; Sons, Ltd
UR  - https:/onlinelibrary.wiley.com/doi/10.1111/2047-8852.12037/full</v>
      </c>
      <c r="Y23" s="109" t="str">
        <f t="shared" si="4"/>
        <v>TY  - JOUR
TI  - Australia
AU  - Curtin, Jennifer
VL  - 54
JO  - EUROPEAN JOURNAL OF POLITICAL RESEARCH POLITICAL DATA YEARBOOK
IS  - 1
SP  - 19
EP  - 24
PY  - 2015
PB  - John Wiley &amp; Sons, Ltd
UR  - https:/onlinelibrary.wiley.com/doi/10.1111/2047-8852.12075/full</v>
      </c>
      <c r="Z23" s="109" t="str">
        <f t="shared" si="4"/>
        <v>TY  - JOUR
TI  - Australia
AU  - Curtin, Jennifer
VL  - 55
JO  - EUROPEAN JOURNAL OF POLITICAL RESEARCH POLITICAL DATA YEARBOOK
IS  - 1
SP  - 14
EP  - 21
PY  - 2016
PB  - John Wiley &amp; Sons, Ltd
UR  - https:/onlinelibrary.wiley.com/doi/10.1111/2047-8852.12115/full</v>
      </c>
      <c r="AA23" s="109" t="str">
        <f t="shared" si="4"/>
        <v>TY  - JOUR
TI  - Australia
AU  - CURTIN, JENNIFER
VL  - 56
JO  - EUROPEAN JOURNAL OF POLITICAL RESEARCH POLITICAL DATA YEARBOOK
IS  - 1
SP  - 12
EP  - 21
PY  - 2017
PB  - John Wiley &amp; Sons, Ltd
UR  - https:/onlinelibrary.wiley.com/doi/10.1111/2047-8852.12175/full</v>
      </c>
      <c r="AB23" s="109" t="str">
        <f t="shared" si="4"/>
        <v>TY  - JOUR
TI  - Australia: Political development and data for 2017
AU  - TAFLAGA, MARIJA
AU  - CURTIN, JENNIFER
VL  - 57
JO  - EUROPEAN JOURNAL OF POLITICAL RESEARCH POLITICAL DATA YEARBOOK
IS  - 1
SP  - 14
EP  - 22
PY  - 2018
PB  - John Wiley &amp; Sons, Ltd
UR  - https:/onlinelibrary.wiley.com/doi/10.1111/2047-8852.12203/full</v>
      </c>
      <c r="AC23" s="109" t="str">
        <f t="shared" si="4"/>
        <v>TY  - JOUR
TI  - Australia: Political Developments and Data in 2018
AU  - TAFLAGA, MARIJA
AU  - CURTIN, JENNIFER
VL  - 58
JO  - EUROPEAN JOURNAL OF POLITICAL RESEARCH POLITICAL DATA YEARBOOK
IS  - 1
SP  - 12
EP  - 20
PY  - 2019
PB  - John Wiley &amp; Sons, Ltd
UR  - https:/onlinelibrary.wiley.com/doi/10.1111/2047-8852.12234/full</v>
      </c>
      <c r="AD23" s="109" t="str">
        <f t="shared" si="4"/>
        <v>TY  - JOUR
TI  - Australia: Political Developments and Data in 2019
AU  - TAFLAGA, MARIJA
VL  - 59
JO  - EUROPEAN JOURNAL OF POLITICAL RESEARCH POLITICAL DATA YEARBOOK
IS  - 1
SP  - 11
EP  - 18
PY  - 2020
PB  - John Wiley &amp; Sons, Ltd
UR  - https:/onlinelibrary.wiley.com/doi/10.1111/2047-8852.12296/full</v>
      </c>
      <c r="AE23" s="109" t="str">
        <f t="shared" si="4"/>
        <v>TY  - JOUR
TI  - Australia: Political Developments and Data in 2020
AU  - Taflaga, Marija
VL  - 60
JO  - EUROPEAN JOURNAL OF POLITICAL RESEARCH POLITICAL DATA YEARBOOK
IS  - 1
SP  - 13
EP  - 21
PY  - 2021
PB  - John Wiley &amp; Sons, Ltd
UR  - https:/onlinelibrary.wiley.com/doi/10.1111/2047-8852.12314/full</v>
      </c>
      <c r="AF23" s="109" t="str">
        <f t="shared" si="4"/>
        <v>TY  - JOUR
TI  - Australia: Political Developments and Data in 2021: The Unravelling of the Morrison Government
AU  - Taflaga, Marija
VL  - 61
JO  - EUROPEAN JOURNAL OF POLITICAL RESEARCH POLITICAL DATA YEARBOOK
IS  - 1
SP  - 16
EP  - 29
PY  - 2022
PB  - John Wiley &amp; Sons, Ltd
UR  - https:/onlinelibrary.wiley.com/doi/0.1111/2047-8852.12412/full</v>
      </c>
      <c r="AG23" s="109"/>
    </row>
    <row r="24" spans="1:33" ht="13.5" customHeight="1">
      <c r="A24" s="107" t="s">
        <v>213</v>
      </c>
      <c r="B24" s="109"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{ecprPDY_1992_australia,
title = "AUSTRALIA",
author = "Mackerras, Malcolm and McAllister, Ian",
journal = "European Journal of Political Research",
volume = 22,
number = 4,
pages = "351--355",
year = 1992,
publisher = "Blackwell Publishing Ltd"
}</v>
      </c>
      <c r="C24" s="109" t="str">
        <f t="shared" ref="C24:AF24" si="5">"@article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{ecprPDY_1993_australia,
title = "AUSTRALIA",
author = "Mackerras, Malcolm and McAllister, Ian",
journal = "European Journal of Political Research",
volume = 24,
number = 4,
pages = "369--371",
year = 1993,
publisher = "Blackwell Publishing Ltd"
}</v>
      </c>
      <c r="D24" s="109" t="str">
        <f t="shared" si="5"/>
        <v>@article {ecprPDY_1994_australia,
title = "AUSTRALIA",
author = "MACKERRAS, MALCOLM and MCALLISTER, IAN",
journal = "European Journal of Political Research",
volume = 26,
number = 3-4,
pages = "231--239",
year = 1994,
publisher = "Blackwell Publishing Ltd"
}</v>
      </c>
      <c r="E24" s="109" t="str">
        <f t="shared" si="5"/>
        <v>@article {ecprPDY_1995_australia,
title = "AUSTRALIA",
author = "MACKERRAS, MALCOLM and MCALLISTER, IAN",
journal = "European Journal of Political Research",
volume = 28,
number = 3-4,
pages = "271--275",
year = 1995,
publisher = "Blackwell Publishing Ltd"
}</v>
      </c>
      <c r="F24" s="109" t="str">
        <f t="shared" si="5"/>
        <v>@article {ecprPDY_1996_australia,
title = "AUSTRALIA",
author = "MACKERRAS, MALCOLM and MCALLISTER, IAN",
journal = "European Journal of Political Research",
volume = 30,
number = 3-4,
pages = "269--274",
year = 1996,
publisher = "Blackwell Publishing Ltd"
}</v>
      </c>
      <c r="G24" s="109" t="str">
        <f t="shared" si="5"/>
        <v>@article {ecprPDY_1997_australia,
title = "Australia",
author = "Mackerras, Malcolm and Mcallister, Ian",
journal = "European Journal of Political Research",
volume = 32,
number = 3-4,
pages = "301--310",
year = 1997,
publisher = "Blackwell Publishing Ltd"
}</v>
      </c>
      <c r="H24" s="109" t="str">
        <f t="shared" si="5"/>
        <v>@article {ecprPDY_1998_australia,
title = "Australia",
author = "Mackerras, Malcolm and McAllister, Ian",
journal = "European Journal of Political Research",
volume = 34,
number = 3-4,
pages = "339--345",
year = 1998,
publisher = "Blackwell Publishing Ltd"
}</v>
      </c>
      <c r="I24" s="109" t="str">
        <f t="shared" si="5"/>
        <v>@article {ecprPDY_1999_australia,
title = "AUSTRALIA",
author = "MACERRAS, MALCOLM and McALLISTER, IAN",
journal = "European Journal of Political Research",
volume = 36,
number = 3-4,
pages = "317--325",
year = 1999,
publisher = "Blackwell Publishing Ltd"
}</v>
      </c>
      <c r="J24" s="109" t="str">
        <f t="shared" si="5"/>
        <v>@article {ecprPDY_2000_australia,
title = "Australia",
author = "Mackerras, Malcolm and Cotton, James",
journal = "European Journal of Political Research",
volume = 38,
number = 3-4,
pages = "313--322",
year = 2000,
publisher = "Blackwell Publishing Ltd"
}</v>
      </c>
      <c r="K24" s="109" t="str">
        <f t="shared" si="5"/>
        <v>@article {ecprPDY_2001_australia,
title = "Australia",
author = "Mackerras, Malcolm",
journal = "European Journal of Political Research",
volume = 40,
number = 3-4,
pages = "233--237",
year = 2001,
publisher = "Blackwell Publishing Ltd"
}</v>
      </c>
      <c r="L24" s="109" t="str">
        <f t="shared" si="5"/>
        <v>@article {ecprPDY_2002_australia,
title = "Australia",
author = "Mackerras, Malcolm",
journal = "European Journal of Political Research",
volume = 41,
number = 7-8,
pages = "897--905",
year = 2002,
publisher = "Blackwell Publishing Ltd"
}</v>
      </c>
      <c r="M24" s="109" t="str">
        <f t="shared" si="5"/>
        <v>@article {ecprPDY_2003_australia,
title = "Australia",
author = "Mackerras, Malcolm",
journal = "European Journal of Political Research",
volume = 42,
number = 7-8,
pages = "880--886",
year = 2003,
publisher = "Blackwell Publishing Ltd."
}</v>
      </c>
      <c r="N24" s="109" t="str">
        <f t="shared" si="5"/>
        <v>@article {ecprPDY_2004_australia,
title = "Australia",
author = "Mackerras, Malcolm",
journal = "European Journal of Political Research",
volume = 43,
number = 7-8,
pages = "927--933",
year = 2004,
publisher = "Blackwell Publishing Ltd."
}</v>
      </c>
      <c r="O24" s="109" t="str">
        <f t="shared" si="5"/>
        <v>@article {ecprPDY_2005_australia,
title = "Australia",
author = "Mackerras, Malcolm",
journal = "European Journal of Political Research",
volume = 44,
number = 7-8,
pages = "929--939",
year = 2005,
publisher = "Blackwell Publishing Ltd."
}</v>
      </c>
      <c r="P24" s="109" t="str">
        <f t="shared" si="5"/>
        <v>@article {ecprPDY_2006_australia,
title = "Australia",
author = "Mackerras, Malcolm",
journal = "European Journal of Political Research",
volume = 45,
number = 7-8,
pages = "1035--1041",
year = 2006,
publisher = "Blackwell Publishing Ltd"
}</v>
      </c>
      <c r="Q24" s="109" t="str">
        <f t="shared" si="5"/>
        <v>@article {ecprPDY_2007_australia,
title = "Australia",
author = "Mackerras, Malcolm",
journal = "European Journal of Political Research",
volume = 46,
number = 7-8,
pages = "867--875",
year = 2007,
publisher = "Blackwell Publishing Ltd"
}</v>
      </c>
      <c r="R24" s="109" t="str">
        <f t="shared" si="5"/>
        <v>@article {ecprPDY_2008_australia,
title = "Australia",
author = "Mackerras, Malcolm",
journal = "European Journal of Political Research",
volume = 47,
number = 7-8,
pages = "892--901",
year = 2008,
publisher = "Blackwell Publishing Ltd"
}</v>
      </c>
      <c r="S24" s="109" t="str">
        <f t="shared" si="5"/>
        <v>@article {ecprPDY_2009_australia,
title = "Australia",
author = "Mackerras, Malcolm",
journal = "European Journal of Political Research",
volume = 48,
number = 7-8,
pages = "874--883",
year = 2009,
publisher = "Blackwell Publishing Ltd"
}</v>
      </c>
      <c r="T24" s="109" t="str">
        <f t="shared" si="5"/>
        <v>@article {ecprPDY_2010_australia,
title = "Australia",
author = "Mackerras, Malcolm",
journal = "European Journal of Political Research",
volume = 49,
number = 7-8,
pages = "868--879",
year = 2010,
publisher = "Blackwell Publishing Ltd"
}</v>
      </c>
      <c r="U24" s="109" t="str">
        <f t="shared" si="5"/>
        <v>@article {ecprPDY_2011_australia,
title = "Australia",
author = "Mackerras, Malcolm",
journal = "European Journal of Political Research",
volume = 50,
number = 7-8,
pages = "888--900",
year = 2011,
publisher = "Blackwell Publishing Ltd"
}</v>
      </c>
      <c r="V24" s="109" t="str">
        <f t="shared" si="5"/>
        <v>@article {ecprPDY_2012_australia,
title = "Australia",
author = "Mackerras, Malcolm",
journal = "European Journal of Political Research Political Data Yearbook",
volume = 51,
number = 1,
pages = "24--35",
year = 2012,
publisher = "Blackwell Publishing Ltd"
}</v>
      </c>
      <c r="W24" s="109" t="str">
        <f t="shared" si="5"/>
        <v>@article {ecprPDY_2013_australia,
title = "Australia",
author = "Mackerras, Malcolm",
journal = "EUROPEAN JOURNAL OF POLITICAL RESEARCH POLITICAL DATA YEARBOOK",
volume = 52,
number = 1,
pages = "20--24",
year = 2013,
publisher = "John Wiley &amp; Sons, Ltd"
}</v>
      </c>
      <c r="X24" s="109" t="str">
        <f t="shared" si="5"/>
        <v>@article {ecprPDY_2014_australia,
title = "Australia",
author = "Mackerras, Malcolm",
journal = "EUROPEAN JOURNAL OF POLITICAL RESEARCH POLITICAL DATA YEARBOOK",
volume = 53,
number = 1,
pages = "16--26",
year = 2014,
publisher = "John Wiley &amp; Sons, Ltd"
}</v>
      </c>
      <c r="Y24" s="109" t="str">
        <f t="shared" si="5"/>
        <v>@article {ecprPDY_2015_australia,
title = "Australia",
author = "Curtin, Jennifer",
journal = "EUROPEAN JOURNAL OF POLITICAL RESEARCH POLITICAL DATA YEARBOOK",
volume = 54,
number = 1,
pages = "19--24",
year = 2015,
publisher = "John Wiley &amp; Sons, Ltd"
}</v>
      </c>
      <c r="Z24" s="109" t="str">
        <f t="shared" si="5"/>
        <v>@article {ecprPDY_2016_australia,
title = "Australia",
author = "Curtin, Jennifer",
journal = "EUROPEAN JOURNAL OF POLITICAL RESEARCH POLITICAL DATA YEARBOOK",
volume = 55,
number = 1,
pages = "14--21",
year = 2016,
publisher = "John Wiley &amp; Sons, Ltd"
}</v>
      </c>
      <c r="AA24" s="109" t="str">
        <f t="shared" si="5"/>
        <v>@article {ecprPDY_2017_australia,
title = "Australia",
author = "CURTIN, JENNIFER",
journal = "EUROPEAN JOURNAL OF POLITICAL RESEARCH POLITICAL DATA YEARBOOK",
volume = 56,
number = 1,
pages = "12--21",
year = 2017,
publisher = "John Wiley &amp; Sons, Ltd"
}</v>
      </c>
      <c r="AB24" s="109" t="str">
        <f t="shared" si="5"/>
        <v>@article {ecprPDY_2018_australia: political development and data for 2017,
title = "Australia: Political development and data for 2017",
author = "TAFLAGA, MARIJA and CURTIN, JENNIFER",
journal = "EUROPEAN JOURNAL OF POLITICAL RESEARCH POLITICAL DATA YEARBOOK",
volume = 57,
number = 1,
pages = "14--22",
year = 2018,
publisher = "John Wiley &amp; Sons, Ltd"
}</v>
      </c>
      <c r="AC24" s="109" t="str">
        <f t="shared" si="5"/>
        <v>@article {ecprPDY_2019_australia: political developments and data in 2018,
title = "Australia: Political Developments and Data in 2018",
author = "TAFLAGA, MARIJA and CURTIN, JENNIFER",
journal = "EUROPEAN JOURNAL OF POLITICAL RESEARCH POLITICAL DATA YEARBOOK",
volume = 58,
number = 1,
pages = "12--20",
year = 2019,
publisher = "John Wiley &amp; Sons, Ltd"
}</v>
      </c>
      <c r="AD24" s="109" t="str">
        <f t="shared" si="5"/>
        <v>@article {ecprPDY_2020_australia: political developments and data in 2019,
title = "Australia: Political Developments and Data in 2019",
author = "TAFLAGA, MARIJA",
journal = "EUROPEAN JOURNAL OF POLITICAL RESEARCH POLITICAL DATA YEARBOOK",
volume = 59,
number = 1,
pages = "11--18",
year = 2020,
publisher = "John Wiley &amp; Sons, Ltd"
}</v>
      </c>
      <c r="AE24" s="109" t="str">
        <f t="shared" si="5"/>
        <v>@article {ecprPDY_2021_australia: political developments and data in 2020,
title = "Australia: Political Developments and Data in 2020",
author = "Taflaga, Marija",
journal = "EUROPEAN JOURNAL OF POLITICAL RESEARCH POLITICAL DATA YEARBOOK",
volume = 60,
number = 1,
pages = "13--21",
year = 2021,
publisher = "John Wiley &amp; Sons, Ltd"
}</v>
      </c>
      <c r="AF24" s="109" t="str">
        <f t="shared" si="5"/>
        <v>@article {ecprPDY_2022_australia: political developments and data in 2021: the unravelling of the morrison government,
title = "Australia: Political Developments and Data in 2021: The Unravelling of the Morrison Government",
author = "Taflaga, Marija",
journal = "EUROPEAN JOURNAL OF POLITICAL RESEARCH POLITICAL DATA YEARBOOK",
volume = 61,
number = 1,
pages = "16--29",
year = 2022,
publisher = "John Wiley &amp; Sons, Ltd"
}</v>
      </c>
      <c r="AG24" s="109"/>
    </row>
    <row r="25" spans="1:33" ht="13.5" customHeight="1">
      <c r="A25" s="73" t="s">
        <v>214</v>
      </c>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c r="AG25" s="110"/>
    </row>
    <row r="26" spans="1:33" ht="13.5" customHeight="1">
      <c r="A26" s="73" t="s">
        <v>215</v>
      </c>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row>
    <row r="27" spans="1:33" ht="13.5" customHeight="1">
      <c r="A27" s="73" t="s">
        <v>216</v>
      </c>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c r="AG27" s="110"/>
    </row>
    <row r="28" spans="1:33" ht="13.5" customHeight="1">
      <c r="A28" s="73" t="s">
        <v>217</v>
      </c>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c r="AG28" s="110"/>
    </row>
    <row r="29" spans="1:33" ht="13.5" customHeight="1">
      <c r="A29" s="73" t="s">
        <v>218</v>
      </c>
      <c r="B29" s="110" t="str">
        <f>"TY  - JOUR"&amp;CHAR(10)&amp;""&amp;B10&amp;CHAR(10)&amp;B4&amp;CHAR(10)&amp;IF(B5="","",B5&amp;CHAR(10))&amp;IF(B6="","",B6&amp;CHAR(10))&amp;IF(B7="","",B7&amp;CHAR(10))&amp;B11&amp;CHAR(10)&amp;B12&amp;CHAR(10)&amp;B13&amp;CHAR(10)&amp;B18&amp;CHAR(10)&amp;B19&amp;CHAR(10)&amp;B20&amp;CHAR(10)&amp;B14&amp;CHAR(10)&amp;LEFT(B16,13)&amp;"onlinelibrary.wiley.com/doi/"&amp;MID(B17,7,999)&amp;"/full"</f>
        <v>TY  - JOUR
TI  - AUSTRALIA
AU  - Mackerras, Malcolm
AU  - McAllister, Ian
JO  - European Journal of Political Research
VL  - 22
IS  - 4
SP  - 351
EP  - 355
PY  - 1992
PB  - Blackwell Publishing Ltd
UR  - http://onlinelibrary.wiley.com/doi/10.1111/j.1475-6765.1992.tb00318.x/full</v>
      </c>
      <c r="C29" s="110" t="str">
        <f>"TY  - JOUR"&amp;CHAR(10)&amp;""&amp;C10&amp;CHAR(10)&amp;C4&amp;CHAR(10)&amp;IF(C5="","",C5&amp;CHAR(10))&amp;IF(C6="","",C6&amp;CHAR(10))&amp;IF(C7="","",C7&amp;CHAR(10))&amp;C12&amp;CHAR(10)&amp;C11&amp;CHAR(10)&amp;C13&amp;CHAR(10)&amp;C18&amp;CHAR(10)&amp;C19&amp;CHAR(10)&amp;C20&amp;CHAR(10)&amp;C14&amp;CHAR(10)&amp;LEFT(C16,13)&amp;"onlinelibrary.wiley.com/doi/"&amp;MID(C17,7,999)&amp;"/full"</f>
        <v>TY  - JOUR
TI  - AUSTRALIA
AU  - Mackerras, Malcolm
AU  - McAllister, Ian
VL  - 24
JO  - European Journal of Political Research
IS  - 4
SP  - 369
EP  - 371
PY  - 1993
PB  - Blackwell Publishing Ltd
UR  - http://onlinelibrary.wiley.com/doi/10.1111/j.1475-6765.1993.tb00386.x/full</v>
      </c>
      <c r="D29" s="110" t="str">
        <f>"TY  - JOUR"&amp;CHAR(10)&amp;""&amp;D10&amp;CHAR(10)&amp;D4&amp;CHAR(10)&amp;IF(D5="","",D5&amp;CHAR(10))&amp;IF(D6="","",D6&amp;CHAR(10))&amp;IF(D7="","",D7&amp;CHAR(10))&amp;D12&amp;CHAR(10)&amp;D11&amp;CHAR(10)&amp;D13&amp;CHAR(10)&amp;D18&amp;CHAR(10)&amp;D19&amp;CHAR(10)&amp;D20&amp;CHAR(10)&amp;D14&amp;CHAR(10)&amp;LEFT(D16,13)&amp;"onlinelibrary.wiley.com/doi/"&amp;MID(D17,7,999)&amp;"/full"</f>
        <v>TY  - JOUR
TI  - AUSTRALIA
AU  - MACKERRAS, MALCOLM
AU  - MCALLISTER, IAN
VL  - 26
JO  - European Journal of Political Research
IS  - 3-4
SP  - 231
EP  - 239
PY  - 1994
PB  - Blackwell Publishing Ltd
UR  - http://onlinelibrary.wiley.com/doi/10.1111/j.1475-6765.1994.tb00442.x/full</v>
      </c>
      <c r="E29" s="110" t="str">
        <f>"TY  - JOUR"&amp;REPT("@",3)&amp;""&amp;E10&amp;REPT("@",3)&amp;E4&amp;REPT("@",3)&amp;IF(E5="","",E5&amp;REPT("@",3))&amp;IF(E6="","",E6&amp;REPT("@",3))&amp;IF(E7="","",E7&amp;REPT("@",3))&amp;E12&amp;REPT("@",3)&amp;E11&amp;REPT("@",3)&amp;E13&amp;REPT("@",3)&amp;E18&amp;REPT("@",3)&amp;E19&amp;REPT("@",3)&amp;E20&amp;REPT("@",3)&amp;E14&amp;REPT("@",3)&amp;LEFT(E16,13)&amp;"onlinelibrary.wiley.com/doi/"&amp;MID(E17,7,999)&amp;"/full"</f>
        <v>TY  - JOUR@@@TI  - AUSTRALIA@@@AU  - MACKERRAS, MALCOLM@@@AU  - MCALLISTER, IAN@@@VL  - 28@@@JO  - European Journal of Political Research@@@IS  - 3-4@@@SP  - 271@@@EP  - 275@@@PY  - 1995@@@PB  - Blackwell Publishing Ltd@@@UR  - http://onlinelibrary.wiley.com/doi/10.1111/j.1475-6765.1995.tb00491.x/full</v>
      </c>
      <c r="F29" s="110" t="str">
        <f t="shared" ref="F29:AF29" si="6">"TY  - JOUR"&amp;REPT("@",3)&amp;""&amp;F10&amp;REPT("@",3)&amp;F4&amp;REPT("@",3)&amp;IF(F5="","",F5&amp;REPT("@",3))&amp;IF(F6="","",F6&amp;REPT("@",3))&amp;IF(F7="","",F7&amp;REPT("@",3))&amp;F12&amp;REPT("@",3)&amp;F11&amp;REPT("@",3)&amp;F13&amp;REPT("@",3)&amp;F18&amp;REPT("@",3)&amp;F19&amp;REPT("@",3)&amp;F20&amp;REPT("@",3)&amp;F14&amp;REPT("@",3)&amp;LEFT(F16,13)&amp;"onlinelibrary.wiley.com/doi/"&amp;MID(F17,7,999)&amp;"/full"</f>
        <v>TY  - JOUR@@@TI  - AUSTRALIA@@@AU  - MACKERRAS, MALCOLM@@@AU  - MCALLISTER, IAN@@@VL  - 30@@@JO  - European Journal of Political Research@@@IS  - 3-4@@@SP  - 269@@@EP  - 274@@@PY  - 1996@@@PB  - Blackwell Publishing Ltd@@@UR  - http://onlinelibrary.wiley.com/doi/10.1111/j.1475-6765.1996.tb00678.x/full</v>
      </c>
      <c r="G29" s="110" t="str">
        <f t="shared" si="6"/>
        <v>TY  - JOUR@@@TI  - Australia@@@AU  - Mackerras, Malcolm@@@AU  - Mcallister, Ian@@@VL  - 32@@@JO  - European Journal of Political Research@@@IS  - 3-4@@@SP  - 301@@@EP  - 310@@@PY  - 1997@@@PB  - Blackwell Publishing Ltd@@@UR  - http://onlinelibrary.wiley.com/doi/10.1111/1475-6765.00345/full</v>
      </c>
      <c r="H29" s="110" t="str">
        <f t="shared" si="6"/>
        <v>TY  - JOUR@@@TI  - Australia@@@AU  - Mackerras, Malcolm@@@AU  - McAllister, Ian@@@VL  - 34@@@JO  - European Journal of Political Research@@@IS  - 3-4@@@SP  - 339@@@EP  - 345@@@PY  - 1998@@@PB  - Blackwell Publishing Ltd@@@UR  - http://onlinelibrary.wiley.com/doi/10.1111/1475-6765.00345-i3/full</v>
      </c>
      <c r="I29" s="110" t="str">
        <f t="shared" si="6"/>
        <v>TY  - JOUR@@@TI  - AUSTRALIA@@@AU  - MACERRAS, MALCOLM@@@AU  - McALLISTER, IAN@@@VL  - 36@@@JO  - European Journal of Political Research@@@IS  - 3-4@@@SP  - 317@@@EP  - 325@@@PY  - 1999@@@PB  - Blackwell Publishing Ltd@@@UR  - http://onlinelibrary.wiley.com/doi/10.1111/j.1475-6765.1999.tb00708.x/full</v>
      </c>
      <c r="J29" s="110" t="str">
        <f t="shared" si="6"/>
        <v>TY  - JOUR@@@TI  - Australia@@@AU  - Mackerras, Malcolm@@@AU  - Cotton, James@@@VL  - 38@@@JO  - European Journal of Political Research@@@IS  - 3-4@@@SP  - 313@@@EP  - 322@@@PY  - 2000@@@PB  - Blackwell Publishing Ltd@@@UR  - http://onlinelibrary.wiley.com/doi/10.1111/j.1475-6765.2000.tb01137.x/full</v>
      </c>
      <c r="K29" s="110" t="str">
        <f t="shared" si="6"/>
        <v>TY  - JOUR@@@TI  - Australia@@@AU  - Mackerras, Malcolm@@@VL  - 40@@@JO  - European Journal of Political Research@@@IS  - 3-4@@@SP  - 233@@@EP  - 237@@@PY  - 2001@@@PB  - Blackwell Publishing Ltd@@@UR  - http://onlinelibrary.wiley.com/doi/10.1111/1475-6765.00039/full</v>
      </c>
      <c r="L29" s="110" t="str">
        <f t="shared" si="6"/>
        <v>TY  - JOUR@@@TI  - Australia@@@AU  - Mackerras, Malcolm@@@VL  - 41@@@JO  - European Journal of Political Research@@@IS  - 7-8@@@SP  - 897@@@EP  - 905@@@PY  - 2002@@@PB  - Blackwell Publishing Ltd@@@UR  - http://onlinelibrary.wiley.com/doi/10.1111/1475-6765.00596-i1/full</v>
      </c>
      <c r="M29" s="110" t="str">
        <f t="shared" si="6"/>
        <v>TY  - JOUR@@@TI  - Australia@@@AU  - Mackerras, Malcolm@@@VL  - 42@@@JO  - European Journal of Political Research@@@IS  - 7-8@@@SP  - 880@@@EP  - 886@@@PY  - 2003@@@PB  - Blackwell Publishing Ltd.@@@UR  - http://onlinelibrary.wiley.com/doi/10.1111/j.0304-4130.2003.00110.x/full</v>
      </c>
      <c r="N29" s="110" t="str">
        <f t="shared" si="6"/>
        <v>TY  - JOUR@@@TI  - Australia@@@AU  - Mackerras, Malcolm@@@VL  - 43@@@JO  - European Journal of Political Research@@@IS  - 7-8@@@SP  - 927@@@EP  - 933@@@PY  - 2004@@@PB  - Blackwell Publishing Ltd.@@@UR  - http://onlinelibrary.wiley.com/doi/10.1111/j.1475-6765.2004.00182.x/full</v>
      </c>
      <c r="O29" s="110" t="str">
        <f t="shared" si="6"/>
        <v>TY  - JOUR@@@TI  - Australia@@@AU  - Mackerras, Malcolm@@@VL  - 44@@@JO  - European Journal of Political Research@@@IS  - 7-8@@@SP  - 929@@@EP  - 939@@@PY  - 2005@@@PB  - Blackwell Publishing Ltd.@@@UR  - http://onlinelibrary.wiley.com/doi/10.1111/j.1475-6765.2005.00254.x/full</v>
      </c>
      <c r="P29" s="110" t="str">
        <f t="shared" si="6"/>
        <v>TY  - JOUR@@@TI  - Australia@@@AU  - Mackerras, Malcolm@@@VL  - 45@@@JO  - European Journal of Political Research@@@IS  - 7-8@@@SP  - 1035@@@EP  - 1041@@@PY  - 2006@@@PB  - Blackwell Publishing Ltd@@@UR  - http://onlinelibrary.wiley.com/doi/10.1111/j.1475-6765.2006.00654.x/full</v>
      </c>
      <c r="Q29" s="110" t="str">
        <f t="shared" si="6"/>
        <v>TY  - JOUR@@@TI  - Australia@@@AU  - Mackerras, Malcolm@@@VL  - 46@@@JO  - European Journal of Political Research@@@IS  - 7-8@@@SP  - 867@@@EP  - 875@@@PY  - 2007@@@PB  - Blackwell Publishing Ltd@@@UR  - http://onlinelibrary.wiley.com/doi/10.1111/j.1475-6765.2007.00729.x/full</v>
      </c>
      <c r="R29" s="110" t="str">
        <f t="shared" si="6"/>
        <v>TY  - JOUR@@@TI  - Australia@@@AU  - Mackerras, Malcolm@@@VL  - 47@@@JO  - European Journal of Political Research@@@IS  - 7-8@@@SP  - 892@@@EP  - 901@@@PY  - 2008@@@PB  - Blackwell Publishing Ltd@@@UR  - http://onlinelibrary.wiley.com/doi/10.1111/j.1475-6765.2008.00788.x/full</v>
      </c>
      <c r="S29" s="110" t="str">
        <f t="shared" si="6"/>
        <v>TY  - JOUR@@@TI  - Australia@@@AU  - Mackerras, Malcolm@@@VL  - 48@@@JO  - European Journal of Political Research@@@IS  - 7-8@@@SP  - 874@@@EP  - 883@@@PY  - 2009@@@PB  - Blackwell Publishing Ltd@@@UR  - http://onlinelibrary.wiley.com/doi/10.1111/j.1475-6765.2009.01893.x/full</v>
      </c>
      <c r="T29" s="110" t="str">
        <f t="shared" si="6"/>
        <v>TY  - JOUR@@@TI  - Australia@@@AU  - Mackerras, Malcolm@@@VL  - 49@@@JO  - European Journal of Political Research@@@IS  - 7-8@@@SP  - 868@@@EP  - 879@@@PY  - 2010@@@PB  - Blackwell Publishing Ltd@@@UR  - http://onlinelibrary.wiley.com/doi/10.1111/j.1475-6765.2010.01942.x/full</v>
      </c>
      <c r="U29" s="110" t="str">
        <f t="shared" si="6"/>
        <v>TY  - JOUR@@@TI  - Australia@@@AU  - Mackerras, Malcolm@@@VL  - 50@@@JO  - European Journal of Political Research@@@IS  - 7-8@@@SP  - 888@@@EP  - 900@@@PY  - 2011@@@PB  - Blackwell Publishing Ltd@@@UR  - http://onlinelibrary.wiley.com/doi/10.1111/j.1475-6765.2011.02011.x/full</v>
      </c>
      <c r="V29" s="110" t="str">
        <f t="shared" si="6"/>
        <v>TY  - JOUR@@@TI  - Australia@@@AU  - Mackerras, Malcolm@@@VL  - 51@@@JO  - European Journal of Political Research Political Data Yearbook@@@IS  - 1@@@SP  - 24@@@EP  - 35@@@PY  - 2012@@@PB  - Blackwell Publishing Ltd@@@UR  - http://onlinelibrary.wiley.com/doi/10.1111/j.2047-8852.2012.00001.x/full</v>
      </c>
      <c r="W29" s="110" t="str">
        <f t="shared" si="6"/>
        <v>TY  - JOUR@@@TI  - Australia@@@AU  - Mackerras, Malcolm@@@VL  - 52@@@JO  - EUROPEAN JOURNAL OF POLITICAL RESEARCH POLITICAL DATA YEARBOOK@@@IS  - 1@@@SP  - 20@@@EP  - 24@@@PY  - 2013@@@PB  - John Wiley &amp; Sons, Ltd@@@UR  - https:/onlinelibrary.wiley.com/doi/10.1111/2047-8852.12000/full</v>
      </c>
      <c r="X29" s="110" t="str">
        <f t="shared" si="6"/>
        <v>TY  - JOUR@@@TI  - Australia@@@AU  - Mackerras, Malcolm@@@VL  - 53@@@JO  - EUROPEAN JOURNAL OF POLITICAL RESEARCH POLITICAL DATA YEARBOOK@@@IS  - 1@@@SP  - 16@@@EP  - 26@@@PY  - 2014@@@PB  - John Wiley &amp; Sons, Ltd@@@UR  - https:/onlinelibrary.wiley.com/doi/10.1111/2047-8852.12037/full</v>
      </c>
      <c r="Y29" s="110" t="str">
        <f t="shared" si="6"/>
        <v>TY  - JOUR@@@TI  - Australia@@@AU  - Curtin, Jennifer@@@VL  - 54@@@JO  - EUROPEAN JOURNAL OF POLITICAL RESEARCH POLITICAL DATA YEARBOOK@@@IS  - 1@@@SP  - 19@@@EP  - 24@@@PY  - 2015@@@PB  - John Wiley &amp; Sons, Ltd@@@UR  - https:/onlinelibrary.wiley.com/doi/10.1111/2047-8852.12075/full</v>
      </c>
      <c r="Z29" s="110" t="str">
        <f t="shared" si="6"/>
        <v>TY  - JOUR@@@TI  - Australia@@@AU  - Curtin, Jennifer@@@VL  - 55@@@JO  - EUROPEAN JOURNAL OF POLITICAL RESEARCH POLITICAL DATA YEARBOOK@@@IS  - 1@@@SP  - 14@@@EP  - 21@@@PY  - 2016@@@PB  - John Wiley &amp; Sons, Ltd@@@UR  - https:/onlinelibrary.wiley.com/doi/10.1111/2047-8852.12115/full</v>
      </c>
      <c r="AA29" s="110" t="str">
        <f t="shared" si="6"/>
        <v>TY  - JOUR@@@TI  - Australia@@@AU  - CURTIN, JENNIFER@@@VL  - 56@@@JO  - EUROPEAN JOURNAL OF POLITICAL RESEARCH POLITICAL DATA YEARBOOK@@@IS  - 1@@@SP  - 12@@@EP  - 21@@@PY  - 2017@@@PB  - John Wiley &amp; Sons, Ltd@@@UR  - https:/onlinelibrary.wiley.com/doi/10.1111/2047-8852.12175/full</v>
      </c>
      <c r="AB29" s="110" t="str">
        <f t="shared" si="6"/>
        <v>TY  - JOUR@@@TI  - Australia: Political development and data for 2017@@@AU  - TAFLAGA, MARIJA@@@AU  - CURTIN, JENNIFER@@@VL  - 57@@@JO  - EUROPEAN JOURNAL OF POLITICAL RESEARCH POLITICAL DATA YEARBOOK@@@IS  - 1@@@SP  - 14@@@EP  - 22@@@PY  - 2018@@@PB  - John Wiley &amp; Sons, Ltd@@@UR  - https:/onlinelibrary.wiley.com/doi/10.1111/2047-8852.12203/full</v>
      </c>
      <c r="AC29" s="110" t="str">
        <f t="shared" si="6"/>
        <v>TY  - JOUR@@@TI  - Australia: Political Developments and Data in 2018@@@AU  - TAFLAGA, MARIJA@@@AU  - CURTIN, JENNIFER@@@VL  - 58@@@JO  - EUROPEAN JOURNAL OF POLITICAL RESEARCH POLITICAL DATA YEARBOOK@@@IS  - 1@@@SP  - 12@@@EP  - 20@@@PY  - 2019@@@PB  - John Wiley &amp; Sons, Ltd@@@UR  - https:/onlinelibrary.wiley.com/doi/10.1111/2047-8852.12234/full</v>
      </c>
      <c r="AD29" s="110" t="str">
        <f t="shared" si="6"/>
        <v>TY  - JOUR@@@TI  - Australia: Political Developments and Data in 2019@@@AU  - TAFLAGA, MARIJA@@@VL  - 59@@@JO  - EUROPEAN JOURNAL OF POLITICAL RESEARCH POLITICAL DATA YEARBOOK@@@IS  - 1@@@SP  - 11@@@EP  - 18@@@PY  - 2020@@@PB  - John Wiley &amp; Sons, Ltd@@@UR  - https:/onlinelibrary.wiley.com/doi/10.1111/2047-8852.12296/full</v>
      </c>
      <c r="AE29" s="110" t="str">
        <f t="shared" si="6"/>
        <v>TY  - JOUR@@@TI  - Australia: Political Developments and Data in 2020@@@AU  - Taflaga, Marija@@@VL  - 60@@@JO  - EUROPEAN JOURNAL OF POLITICAL RESEARCH POLITICAL DATA YEARBOOK@@@IS  - 1@@@SP  - 13@@@EP  - 21@@@PY  - 2021@@@PB  - John Wiley &amp; Sons, Ltd@@@UR  - https:/onlinelibrary.wiley.com/doi/10.1111/2047-8852.12314/full</v>
      </c>
      <c r="AF29" s="110" t="str">
        <f t="shared" si="6"/>
        <v>TY  - JOUR@@@TI  - Australia: Political Developments and Data in 2021: The Unravelling of the Morrison Government@@@AU  - Taflaga, Marija@@@VL  - 61@@@JO  - EUROPEAN JOURNAL OF POLITICAL RESEARCH POLITICAL DATA YEARBOOK@@@IS  - 1@@@SP  - 16@@@EP  - 29@@@PY  - 2022@@@PB  - John Wiley &amp; Sons, Ltd@@@UR  - https:/onlinelibrary.wiley.com/doi/0.1111/2047-8852.12412/full</v>
      </c>
      <c r="AG29" s="110"/>
    </row>
    <row r="30" spans="1:33" ht="13.5" customHeight="1">
      <c r="A30" s="73" t="s">
        <v>219</v>
      </c>
      <c r="B30" s="110" t="str">
        <f>"@article {ecprPDY_"&amp;B1&amp;"_"&amp;LOWER(MID(B10,FIND("- ",B10)+2,999))&amp;","&amp;CHAR(10)&amp;"title = """&amp;MID(B10,FIND("- ",B10)+2,999)&amp;""","&amp;CHAR(10)&amp;"author = """&amp;IF(B25&lt;&gt;"",B25&amp;".",MID(B4,FIND("- ",B4)+2,999))&amp;IF(B26&lt;&gt;""," and "&amp;B26&amp;".",IF(B5 = "",""," and "&amp;MID(B5,FIND("- ",B5)+2,999)))&amp;IF(B27&lt;&gt;""," and "&amp;B27&amp;".",IF(B6 = "",""," and "&amp;MID(B6,FIND("- ",B6)+2,999)))&amp;IF(B28&lt;&gt;""," and "&amp;B28&amp;".",IF(B7 = "",""," and "&amp;MID(B7,FIND("- ",B7)+2,999)))&amp;""","&amp;CHAR(10)&amp;"journal = """&amp;MID(B11,FIND("- ",B11)+2,999)&amp;""","&amp;CHAR(10)&amp;"volume = "&amp;MID(B12,FIND("- ",B12)+2,999)&amp;","&amp;CHAR(10)&amp;"number = "&amp;MID(B13,FIND("- ",B13)+2,999)&amp;","&amp;CHAR(10)&amp;"pages = """&amp;MID(B18,FIND("- ",B18)+2,999)&amp;"--"&amp;MID(B19,FIND("- ",B19)+2,999)&amp;""","&amp;CHAR(10)&amp;"year = "&amp;B1&amp;","&amp;CHAR(10)&amp;"publisher = """&amp;MID(B14,FIND("- ",B14)+2,999)&amp;""""&amp;CHAR(10)&amp;"}"</f>
        <v>@article {ecprPDY_1992_australia,
title = "AUSTRALIA",
author = "Mackerras, Malcolm and McAllister, Ian",
journal = "European Journal of Political Research",
volume = 22,
number = 4,
pages = "351--355",
year = 1992,
publisher = "Blackwell Publishing Ltd"
}</v>
      </c>
      <c r="C30" s="110" t="str">
        <f>"@article {ecprPDY_"&amp;C1&amp;"_"&amp;LOWER(MID(C10,FIND("- ",C10)+2,999))&amp;","&amp;CHAR(10)&amp;"title = """&amp;MID(C10,FIND("- ",C10)+2,999)&amp;""","&amp;CHAR(10)&amp;"author = """&amp;IF(C25&lt;&gt;"",C25&amp;".",MID(C4,FIND("- ",C4)+2,999))&amp;IF(C26&lt;&gt;""," and "&amp;C26&amp;".",IF(C5 = "",""," and "&amp;MID(C5,FIND("- ",C5)+2,999)))&amp;IF(C27&lt;&gt;""," and "&amp;C27&amp;".",IF(C6 = "",""," and "&amp;MID(C6,FIND("- ",C6)+2,999)))&amp;IF(C28&lt;&gt;""," and "&amp;C28&amp;".",IF(C7 = "",""," and "&amp;MID(C7,FIND("- ",C7)+2,999)))&amp;""","&amp;CHAR(10)&amp;"journal = """&amp;MID(C11,FIND("- ",C11)+2,999)&amp;""","&amp;CHAR(10)&amp;"volume = "&amp;MID(C12,FIND("- ",C12)+2,999)&amp;","&amp;CHAR(10)&amp;"number = "&amp;MID(C13,FIND("- ",C13)+2,999)&amp;","&amp;CHAR(10)&amp;"pages = """&amp;MID(C18,FIND("- ",C18)+2,999)&amp;"--"&amp;MID(C19,FIND("- ",C19)+2,999)&amp;""","&amp;CHAR(10)&amp;"year = "&amp;C1&amp;","&amp;CHAR(10)&amp;"publisher = """&amp;MID(C14,FIND("- ",C14)+2,999)&amp;""""&amp;CHAR(10)&amp;"}"</f>
        <v>@article {ecprPDY_1993_australia,
title = "AUSTRALIA",
author = "Mackerras, Malcolm and McAllister, Ian",
journal = "European Journal of Political Research",
volume = 24,
number = 4,
pages = "369--371",
year = 1993,
publisher = "Blackwell Publishing Ltd"
}</v>
      </c>
      <c r="D30" s="110" t="str">
        <f>"@article {ecprPDY_"&amp;D1&amp;"_"&amp;LOWER(MID(D10,FIND("- ",D10)+2,999))&amp;","&amp;CHAR(10)&amp;"title = """&amp;MID(D10,FIND("- ",D10)+2,999)&amp;""","&amp;CHAR(10)&amp;"author = """&amp;IF(D25&lt;&gt;"",D25&amp;".",MID(D4,FIND("- ",D4)+2,999))&amp;IF(D26&lt;&gt;""," and "&amp;D26&amp;".",IF(D5 = "",""," and "&amp;MID(D5,FIND("- ",D5)+2,999)))&amp;IF(D27&lt;&gt;""," and "&amp;D27&amp;".",IF(D6 = "",""," and "&amp;MID(D6,FIND("- ",D6)+2,999)))&amp;IF(D28&lt;&gt;""," and "&amp;D28&amp;".",IF(D7 = "",""," and "&amp;MID(D7,FIND("- ",D7)+2,999)))&amp;""","&amp;CHAR(10)&amp;"journal = """&amp;MID(D11,FIND("- ",D11)+2,999)&amp;""","&amp;CHAR(10)&amp;"volume = "&amp;MID(D12,FIND("- ",D12)+2,999)&amp;","&amp;CHAR(10)&amp;"number = "&amp;MID(D13,FIND("- ",D13)+2,999)&amp;","&amp;CHAR(10)&amp;"pages = """&amp;MID(D18,FIND("- ",D18)+2,999)&amp;"--"&amp;MID(D19,FIND("- ",D19)+2,999)&amp;""","&amp;CHAR(10)&amp;"year = "&amp;D1&amp;","&amp;CHAR(10)&amp;"publisher = """&amp;MID(D14,FIND("- ",D14)+2,999)&amp;""""&amp;CHAR(10)&amp;"}"</f>
        <v>@article {ecprPDY_1994_australia,
title = "AUSTRALIA",
author = "MACKERRAS, MALCOLM and MCALLISTER, IAN",
journal = "European Journal of Political Research",
volume = 26,
number = 3-4,
pages = "231--239",
year = 1994,
publisher = "Blackwell Publishing Ltd"
}</v>
      </c>
      <c r="E30" s="110" t="str">
        <f>"@article {ecprPDY_"&amp;E1&amp;"_"&amp;LOWER(MID(E10,FIND("- ",E10)+2,999))&amp;","&amp;REPT("@",3)&amp;"title = """&amp;MID(E10,FIND("- ",E10)+2,999)&amp;""","&amp;REPT("@",3)&amp;"author = """&amp;IF(E25&lt;&gt;"",E25&amp;".",MID(E4,FIND("- ",E4)+2,999))&amp;IF(E26&lt;&gt;""," and "&amp;E26&amp;".",IF(E5 = "",""," and "&amp;MID(E5,FIND("- ",E5)+2,999)))&amp;IF(E27&lt;&gt;""," and "&amp;E27&amp;".",IF(E6 = "",""," and "&amp;MID(E6,FIND("- ",E6)+2,999)))&amp;IF(E28&lt;&gt;""," and "&amp;E28&amp;".",IF(E7 = "",""," and "&amp;MID(E7,FIND("- ",E7)+2,999)))&amp;""","&amp;REPT("@",3)&amp;"journal = """&amp;MID(E11,FIND("- ",E11)+2,999)&amp;""","&amp;REPT("@",3)&amp;"volume = "&amp;MID(E12,FIND("- ",E12)+2,999)&amp;","&amp;REPT("@",3)&amp;"number = "&amp;MID(E13,FIND("- ",E13)+2,999)&amp;","&amp;REPT("@",3)&amp;"pages = """&amp;MID(E18,FIND("- ",E18)+2,999)&amp;"--"&amp;MID(E19,FIND("- ",E19)+2,999)&amp;""","&amp;REPT("@",3)&amp;"year = "&amp;E1&amp;","&amp;REPT("@",3)&amp;"publisher = """&amp;MID(E14,FIND("- ",E14)+2,999)&amp;""""&amp;REPT("@",3)&amp;"}"</f>
        <v>@article {ecprPDY_1995_australia,@@@title = "AUSTRALIA",@@@author = "MACKERRAS, MALCOLM and MCALLISTER, IAN",@@@journal = "European Journal of Political Research",@@@volume = 28,@@@number = 3-4,@@@pages = "271--275",@@@year = 1995,@@@publisher = "Blackwell Publishing Ltd"@@@}</v>
      </c>
      <c r="F30" s="110" t="str">
        <f t="shared" ref="F30:AF30" si="7">"@article {ecprPDY_"&amp;F1&amp;"_"&amp;LOWER(MID(F10,FIND("- ",F10)+2,999))&amp;","&amp;REPT("@",3)&amp;"title = """&amp;MID(F10,FIND("- ",F10)+2,999)&amp;""","&amp;REPT("@",3)&amp;"author = """&amp;IF(F25&lt;&gt;"",F25&amp;".",MID(F4,FIND("- ",F4)+2,999))&amp;IF(F26&lt;&gt;""," and "&amp;F26&amp;".",IF(F5 = "",""," and "&amp;MID(F5,FIND("- ",F5)+2,999)))&amp;IF(F27&lt;&gt;""," and "&amp;F27&amp;".",IF(F6 = "",""," and "&amp;MID(F6,FIND("- ",F6)+2,999)))&amp;IF(F28&lt;&gt;""," and "&amp;F28&amp;".",IF(F7 = "",""," and "&amp;MID(F7,FIND("- ",F7)+2,999)))&amp;""","&amp;REPT("@",3)&amp;"journal = """&amp;MID(F11,FIND("- ",F11)+2,999)&amp;""","&amp;REPT("@",3)&amp;"volume = "&amp;MID(F12,FIND("- ",F12)+2,999)&amp;","&amp;REPT("@",3)&amp;"number = "&amp;MID(F13,FIND("- ",F13)+2,999)&amp;","&amp;REPT("@",3)&amp;"pages = """&amp;MID(F18,FIND("- ",F18)+2,999)&amp;"--"&amp;MID(F19,FIND("- ",F19)+2,999)&amp;""","&amp;REPT("@",3)&amp;"year = "&amp;F1&amp;","&amp;REPT("@",3)&amp;"publisher = """&amp;MID(F14,FIND("- ",F14)+2,999)&amp;""""&amp;REPT("@",3)&amp;"}"</f>
        <v>@article {ecprPDY_1996_australia,@@@title = "AUSTRALIA",@@@author = "MACKERRAS, MALCOLM and MCALLISTER, IAN",@@@journal = "European Journal of Political Research",@@@volume = 30,@@@number = 3-4,@@@pages = "269--274",@@@year = 1996,@@@publisher = "Blackwell Publishing Ltd"@@@}</v>
      </c>
      <c r="G30" s="110" t="str">
        <f t="shared" si="7"/>
        <v>@article {ecprPDY_1997_australia,@@@title = "Australia",@@@author = "Mackerras, Malcolm and Mcallister, Ian",@@@journal = "European Journal of Political Research",@@@volume = 32,@@@number = 3-4,@@@pages = "301--310",@@@year = 1997,@@@publisher = "Blackwell Publishing Ltd"@@@}</v>
      </c>
      <c r="H30" s="110" t="str">
        <f t="shared" si="7"/>
        <v>@article {ecprPDY_1998_australia,@@@title = "Australia",@@@author = "Mackerras, Malcolm and McAllister, Ian",@@@journal = "European Journal of Political Research",@@@volume = 34,@@@number = 3-4,@@@pages = "339--345",@@@year = 1998,@@@publisher = "Blackwell Publishing Ltd"@@@}</v>
      </c>
      <c r="I30" s="110" t="str">
        <f t="shared" si="7"/>
        <v>@article {ecprPDY_1999_australia,@@@title = "AUSTRALIA",@@@author = "MACERRAS, MALCOLM and McALLISTER, IAN",@@@journal = "European Journal of Political Research",@@@volume = 36,@@@number = 3-4,@@@pages = "317--325",@@@year = 1999,@@@publisher = "Blackwell Publishing Ltd"@@@}</v>
      </c>
      <c r="J30" s="110" t="str">
        <f t="shared" si="7"/>
        <v>@article {ecprPDY_2000_australia,@@@title = "Australia",@@@author = "Mackerras, Malcolm and Cotton, James",@@@journal = "European Journal of Political Research",@@@volume = 38,@@@number = 3-4,@@@pages = "313--322",@@@year = 2000,@@@publisher = "Blackwell Publishing Ltd"@@@}</v>
      </c>
      <c r="K30" s="110" t="str">
        <f t="shared" si="7"/>
        <v>@article {ecprPDY_2001_australia,@@@title = "Australia",@@@author = "Mackerras, Malcolm",@@@journal = "European Journal of Political Research",@@@volume = 40,@@@number = 3-4,@@@pages = "233--237",@@@year = 2001,@@@publisher = "Blackwell Publishing Ltd"@@@}</v>
      </c>
      <c r="L30" s="110" t="str">
        <f t="shared" si="7"/>
        <v>@article {ecprPDY_2002_australia,@@@title = "Australia",@@@author = "Mackerras, Malcolm",@@@journal = "European Journal of Political Research",@@@volume = 41,@@@number = 7-8,@@@pages = "897--905",@@@year = 2002,@@@publisher = "Blackwell Publishing Ltd"@@@}</v>
      </c>
      <c r="M30" s="110" t="str">
        <f t="shared" si="7"/>
        <v>@article {ecprPDY_2003_australia,@@@title = "Australia",@@@author = "Mackerras, Malcolm",@@@journal = "European Journal of Political Research",@@@volume = 42,@@@number = 7-8,@@@pages = "880--886",@@@year = 2003,@@@publisher = "Blackwell Publishing Ltd."@@@}</v>
      </c>
      <c r="N30" s="110" t="str">
        <f t="shared" si="7"/>
        <v>@article {ecprPDY_2004_australia,@@@title = "Australia",@@@author = "Mackerras, Malcolm",@@@journal = "European Journal of Political Research",@@@volume = 43,@@@number = 7-8,@@@pages = "927--933",@@@year = 2004,@@@publisher = "Blackwell Publishing Ltd."@@@}</v>
      </c>
      <c r="O30" s="110" t="str">
        <f t="shared" si="7"/>
        <v>@article {ecprPDY_2005_australia,@@@title = "Australia",@@@author = "Mackerras, Malcolm",@@@journal = "European Journal of Political Research",@@@volume = 44,@@@number = 7-8,@@@pages = "929--939",@@@year = 2005,@@@publisher = "Blackwell Publishing Ltd."@@@}</v>
      </c>
      <c r="P30" s="110" t="str">
        <f t="shared" si="7"/>
        <v>@article {ecprPDY_2006_australia,@@@title = "Australia",@@@author = "Mackerras, Malcolm",@@@journal = "European Journal of Political Research",@@@volume = 45,@@@number = 7-8,@@@pages = "1035--1041",@@@year = 2006,@@@publisher = "Blackwell Publishing Ltd"@@@}</v>
      </c>
      <c r="Q30" s="110" t="str">
        <f t="shared" si="7"/>
        <v>@article {ecprPDY_2007_australia,@@@title = "Australia",@@@author = "Mackerras, Malcolm",@@@journal = "European Journal of Political Research",@@@volume = 46,@@@number = 7-8,@@@pages = "867--875",@@@year = 2007,@@@publisher = "Blackwell Publishing Ltd"@@@}</v>
      </c>
      <c r="R30" s="110" t="str">
        <f t="shared" si="7"/>
        <v>@article {ecprPDY_2008_australia,@@@title = "Australia",@@@author = "Mackerras, Malcolm",@@@journal = "European Journal of Political Research",@@@volume = 47,@@@number = 7-8,@@@pages = "892--901",@@@year = 2008,@@@publisher = "Blackwell Publishing Ltd"@@@}</v>
      </c>
      <c r="S30" s="110" t="str">
        <f t="shared" si="7"/>
        <v>@article {ecprPDY_2009_australia,@@@title = "Australia",@@@author = "Mackerras, Malcolm",@@@journal = "European Journal of Political Research",@@@volume = 48,@@@number = 7-8,@@@pages = "874--883",@@@year = 2009,@@@publisher = "Blackwell Publishing Ltd"@@@}</v>
      </c>
      <c r="T30" s="110" t="str">
        <f t="shared" si="7"/>
        <v>@article {ecprPDY_2010_australia,@@@title = "Australia",@@@author = "Mackerras, Malcolm",@@@journal = "European Journal of Political Research",@@@volume = 49,@@@number = 7-8,@@@pages = "868--879",@@@year = 2010,@@@publisher = "Blackwell Publishing Ltd"@@@}</v>
      </c>
      <c r="U30" s="110" t="str">
        <f t="shared" si="7"/>
        <v>@article {ecprPDY_2011_australia,@@@title = "Australia",@@@author = "Mackerras, Malcolm",@@@journal = "European Journal of Political Research",@@@volume = 50,@@@number = 7-8,@@@pages = "888--900",@@@year = 2011,@@@publisher = "Blackwell Publishing Ltd"@@@}</v>
      </c>
      <c r="V30" s="110" t="str">
        <f t="shared" si="7"/>
        <v>@article {ecprPDY_2012_australia,@@@title = "Australia",@@@author = "Mackerras, Malcolm",@@@journal = "European Journal of Political Research Political Data Yearbook",@@@volume = 51,@@@number = 1,@@@pages = "24--35",@@@year = 2012,@@@publisher = "Blackwell Publishing Ltd"@@@}</v>
      </c>
      <c r="W30" s="110" t="str">
        <f t="shared" si="7"/>
        <v>@article {ecprPDY_2013_australia,@@@title = "Australia",@@@author = "Mackerras, Malcolm",@@@journal = "EUROPEAN JOURNAL OF POLITICAL RESEARCH POLITICAL DATA YEARBOOK",@@@volume = 52,@@@number = 1,@@@pages = "20--24",@@@year = 2013,@@@publisher = "John Wiley &amp; Sons, Ltd"@@@}</v>
      </c>
      <c r="X30" s="110" t="str">
        <f t="shared" si="7"/>
        <v>@article {ecprPDY_2014_australia,@@@title = "Australia",@@@author = "Mackerras, Malcolm",@@@journal = "EUROPEAN JOURNAL OF POLITICAL RESEARCH POLITICAL DATA YEARBOOK",@@@volume = 53,@@@number = 1,@@@pages = "16--26",@@@year = 2014,@@@publisher = "John Wiley &amp; Sons, Ltd"@@@}</v>
      </c>
      <c r="Y30" s="110" t="str">
        <f t="shared" si="7"/>
        <v>@article {ecprPDY_2015_australia,@@@title = "Australia",@@@author = "Curtin, Jennifer",@@@journal = "EUROPEAN JOURNAL OF POLITICAL RESEARCH POLITICAL DATA YEARBOOK",@@@volume = 54,@@@number = 1,@@@pages = "19--24",@@@year = 2015,@@@publisher = "John Wiley &amp; Sons, Ltd"@@@}</v>
      </c>
      <c r="Z30" s="110" t="str">
        <f t="shared" si="7"/>
        <v>@article {ecprPDY_2016_australia,@@@title = "Australia",@@@author = "Curtin, Jennifer",@@@journal = "EUROPEAN JOURNAL OF POLITICAL RESEARCH POLITICAL DATA YEARBOOK",@@@volume = 55,@@@number = 1,@@@pages = "14--21",@@@year = 2016,@@@publisher = "John Wiley &amp; Sons, Ltd"@@@}</v>
      </c>
      <c r="AA30" s="110" t="str">
        <f t="shared" si="7"/>
        <v>@article {ecprPDY_2017_australia,@@@title = "Australia",@@@author = "CURTIN, JENNIFER",@@@journal = "EUROPEAN JOURNAL OF POLITICAL RESEARCH POLITICAL DATA YEARBOOK",@@@volume = 56,@@@number = 1,@@@pages = "12--21",@@@year = 2017,@@@publisher = "John Wiley &amp; Sons, Ltd"@@@}</v>
      </c>
      <c r="AB30" s="110" t="str">
        <f t="shared" si="7"/>
        <v>@article {ecprPDY_2018_australia: political development and data for 2017,@@@title = "Australia: Political development and data for 2017",@@@author = "TAFLAGA, MARIJA and CURTIN, JENNIFER",@@@journal = "EUROPEAN JOURNAL OF POLITICAL RESEARCH POLITICAL DATA YEARBOOK",@@@volume = 57,@@@number = 1,@@@pages = "14--22",@@@year = 2018,@@@publisher = "John Wiley &amp; Sons, Ltd"@@@}</v>
      </c>
      <c r="AC30" s="110" t="str">
        <f t="shared" si="7"/>
        <v>@article {ecprPDY_2019_australia: political developments and data in 2018,@@@title = "Australia: Political Developments and Data in 2018",@@@author = "TAFLAGA, MARIJA and CURTIN, JENNIFER",@@@journal = "EUROPEAN JOURNAL OF POLITICAL RESEARCH POLITICAL DATA YEARBOOK",@@@volume = 58,@@@number = 1,@@@pages = "12--20",@@@year = 2019,@@@publisher = "John Wiley &amp; Sons, Ltd"@@@}</v>
      </c>
      <c r="AD30" s="110" t="str">
        <f t="shared" si="7"/>
        <v>@article {ecprPDY_2020_australia: political developments and data in 2019,@@@title = "Australia: Political Developments and Data in 2019",@@@author = "TAFLAGA, MARIJA",@@@journal = "EUROPEAN JOURNAL OF POLITICAL RESEARCH POLITICAL DATA YEARBOOK",@@@volume = 59,@@@number = 1,@@@pages = "11--18",@@@year = 2020,@@@publisher = "John Wiley &amp; Sons, Ltd"@@@}</v>
      </c>
      <c r="AE30" s="110" t="str">
        <f t="shared" si="7"/>
        <v>@article {ecprPDY_2021_australia: political developments and data in 2020,@@@title = "Australia: Political Developments and Data in 2020",@@@author = "Taflaga, Marija",@@@journal = "EUROPEAN JOURNAL OF POLITICAL RESEARCH POLITICAL DATA YEARBOOK",@@@volume = 60,@@@number = 1,@@@pages = "13--21",@@@year = 2021,@@@publisher = "John Wiley &amp; Sons, Ltd"@@@}</v>
      </c>
      <c r="AF30" s="110" t="str">
        <f t="shared" si="7"/>
        <v>@article {ecprPDY_2022_australia: political developments and data in 2021: the unravelling of the morrison government,@@@title = "Australia: Political Developments and Data in 2021: The Unravelling of the Morrison Government",@@@author = "Taflaga, Marija",@@@journal = "EUROPEAN JOURNAL OF POLITICAL RESEARCH POLITICAL DATA YEARBOOK",@@@volume = 61,@@@number = 1,@@@pages = "16--29",@@@year = 2022,@@@publisher = "John Wiley &amp; Sons, Ltd"@@@}</v>
      </c>
      <c r="AG30" s="110"/>
    </row>
  </sheetData>
  <customSheetViews>
    <customSheetView guid="{58E98FBC-18A6-4DF7-8BE5-466B393E75B5}">
      <pane xSplit="1" ySplit="2" topLeftCell="B15" activePane="bottomRight" state="frozen"/>
      <selection pane="bottomRight" activeCell="I39" sqref="I3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5A5A5A"/>
  </sheetPr>
  <dimension ref="A1:M14"/>
  <sheetViews>
    <sheetView zoomScaleNormal="100" workbookViewId="0">
      <pane xSplit="1" ySplit="1" topLeftCell="B2" activePane="bottomRight" state="frozen"/>
      <selection activeCell="B3" sqref="B3"/>
      <selection pane="topRight" activeCell="B3" sqref="B3"/>
      <selection pane="bottomLeft" activeCell="B3" sqref="B3"/>
      <selection pane="bottomRight" activeCell="F3" sqref="F3"/>
    </sheetView>
  </sheetViews>
  <sheetFormatPr defaultColWidth="9.08984375" defaultRowHeight="13.5" customHeight="1"/>
  <cols>
    <col min="1" max="1" width="9.08984375" style="2"/>
    <col min="2" max="4" width="10.1796875" style="2" customWidth="1"/>
    <col min="5" max="16384" width="9.08984375" style="2"/>
  </cols>
  <sheetData>
    <row r="1" spans="1:13" ht="13.5" customHeight="1">
      <c r="A1" s="73" t="s">
        <v>42</v>
      </c>
      <c r="B1" s="73" t="s">
        <v>43</v>
      </c>
      <c r="C1" s="73" t="s">
        <v>44</v>
      </c>
      <c r="D1" s="73" t="s">
        <v>45</v>
      </c>
      <c r="E1" s="73" t="s">
        <v>46</v>
      </c>
      <c r="F1" s="73" t="s">
        <v>47</v>
      </c>
      <c r="G1" s="73" t="s">
        <v>48</v>
      </c>
      <c r="H1" s="73" t="s">
        <v>49</v>
      </c>
      <c r="I1" s="9"/>
      <c r="J1" s="9"/>
      <c r="K1" s="9"/>
      <c r="L1" s="9"/>
      <c r="M1" s="2" t="s">
        <v>118</v>
      </c>
    </row>
    <row r="2" spans="1:13" ht="13.5" customHeight="1">
      <c r="A2" s="73" t="s">
        <v>50</v>
      </c>
      <c r="B2" s="73" t="s">
        <v>130</v>
      </c>
      <c r="C2" s="73" t="s">
        <v>51</v>
      </c>
      <c r="D2" s="73" t="s">
        <v>52</v>
      </c>
      <c r="E2" s="73" t="s">
        <v>53</v>
      </c>
      <c r="F2" s="73" t="s">
        <v>54</v>
      </c>
      <c r="G2" s="73" t="s">
        <v>55</v>
      </c>
      <c r="H2" s="110" t="s">
        <v>1043</v>
      </c>
      <c r="I2" s="9"/>
      <c r="J2" s="9"/>
      <c r="K2" s="9"/>
      <c r="L2" s="9"/>
    </row>
    <row r="3" spans="1:13" ht="13.5" customHeight="1">
      <c r="A3" s="73" t="s">
        <v>56</v>
      </c>
      <c r="B3" s="111" t="s">
        <v>341</v>
      </c>
      <c r="C3" s="111" t="s">
        <v>342</v>
      </c>
      <c r="D3" s="112" t="s">
        <v>343</v>
      </c>
      <c r="E3" s="112" t="s">
        <v>344</v>
      </c>
      <c r="F3" s="111" t="s">
        <v>345</v>
      </c>
      <c r="G3" s="111" t="s">
        <v>346</v>
      </c>
      <c r="H3" s="113"/>
      <c r="I3" s="9"/>
      <c r="J3" s="9"/>
      <c r="K3" s="9"/>
      <c r="L3" s="9"/>
    </row>
    <row r="14" spans="1:13" ht="13.5" customHeight="1">
      <c r="A14" s="74"/>
    </row>
  </sheetData>
  <customSheetViews>
    <customSheetView guid="{58E98FBC-18A6-4DF7-8BE5-466B393E75B5}">
      <pane xSplit="1" ySplit="1" topLeftCell="B2" activePane="bottomRight" state="frozen"/>
      <selection pane="bottomRight" activeCell="G33" sqref="G33"/>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5A5A5A"/>
  </sheetPr>
  <dimension ref="A1:B35"/>
  <sheetViews>
    <sheetView workbookViewId="0"/>
  </sheetViews>
  <sheetFormatPr defaultColWidth="9.08984375" defaultRowHeight="12.5"/>
  <cols>
    <col min="1" max="1" width="14.453125" style="105" customWidth="1"/>
    <col min="2" max="16384" width="9.08984375" style="105"/>
  </cols>
  <sheetData>
    <row r="1" spans="1:2">
      <c r="A1" s="68" t="s">
        <v>225</v>
      </c>
      <c r="B1" s="87" t="s">
        <v>226</v>
      </c>
    </row>
    <row r="2" spans="1:2">
      <c r="A2" s="68" t="s">
        <v>227</v>
      </c>
      <c r="B2" s="87" t="s">
        <v>228</v>
      </c>
    </row>
    <row r="3" spans="1:2">
      <c r="A3" s="68" t="s">
        <v>229</v>
      </c>
      <c r="B3" s="87" t="s">
        <v>230</v>
      </c>
    </row>
    <row r="4" spans="1:2">
      <c r="A4" s="68" t="s">
        <v>231</v>
      </c>
      <c r="B4" s="87" t="s">
        <v>232</v>
      </c>
    </row>
    <row r="5" spans="1:2">
      <c r="A5" s="68" t="s">
        <v>233</v>
      </c>
      <c r="B5" s="87" t="s">
        <v>234</v>
      </c>
    </row>
    <row r="6" spans="1:2">
      <c r="A6" s="68" t="s">
        <v>235</v>
      </c>
      <c r="B6" s="87" t="s">
        <v>236</v>
      </c>
    </row>
    <row r="7" spans="1:2">
      <c r="A7" s="68" t="s">
        <v>237</v>
      </c>
      <c r="B7" s="87" t="s">
        <v>238</v>
      </c>
    </row>
    <row r="8" spans="1:2">
      <c r="A8" s="68" t="s">
        <v>239</v>
      </c>
      <c r="B8" s="87" t="s">
        <v>240</v>
      </c>
    </row>
    <row r="9" spans="1:2">
      <c r="A9" s="68" t="s">
        <v>241</v>
      </c>
      <c r="B9" s="87" t="s">
        <v>242</v>
      </c>
    </row>
    <row r="10" spans="1:2">
      <c r="A10" s="68" t="s">
        <v>243</v>
      </c>
      <c r="B10" s="87" t="s">
        <v>244</v>
      </c>
    </row>
    <row r="11" spans="1:2">
      <c r="A11" s="68" t="s">
        <v>245</v>
      </c>
      <c r="B11" s="87" t="s">
        <v>246</v>
      </c>
    </row>
    <row r="12" spans="1:2">
      <c r="A12" s="68" t="s">
        <v>247</v>
      </c>
      <c r="B12" s="87" t="s">
        <v>248</v>
      </c>
    </row>
    <row r="13" spans="1:2">
      <c r="A13" s="70" t="s">
        <v>249</v>
      </c>
      <c r="B13" s="87" t="s">
        <v>236</v>
      </c>
    </row>
    <row r="14" spans="1:2">
      <c r="A14" s="68" t="s">
        <v>250</v>
      </c>
      <c r="B14" s="87" t="s">
        <v>238</v>
      </c>
    </row>
    <row r="15" spans="1:2">
      <c r="A15" s="68" t="s">
        <v>251</v>
      </c>
      <c r="B15" s="87" t="s">
        <v>240</v>
      </c>
    </row>
    <row r="16" spans="1:2">
      <c r="A16" s="68" t="s">
        <v>252</v>
      </c>
      <c r="B16" s="87" t="s">
        <v>253</v>
      </c>
    </row>
    <row r="17" spans="1:2">
      <c r="A17" s="68" t="s">
        <v>254</v>
      </c>
      <c r="B17" s="87" t="s">
        <v>255</v>
      </c>
    </row>
    <row r="18" spans="1:2">
      <c r="A18" s="68" t="s">
        <v>256</v>
      </c>
      <c r="B18" s="87" t="s">
        <v>257</v>
      </c>
    </row>
    <row r="19" spans="1:2">
      <c r="A19" s="68" t="s">
        <v>258</v>
      </c>
      <c r="B19" s="87" t="s">
        <v>259</v>
      </c>
    </row>
    <row r="20" spans="1:2">
      <c r="A20" s="68" t="s">
        <v>260</v>
      </c>
      <c r="B20" s="87" t="s">
        <v>261</v>
      </c>
    </row>
    <row r="21" spans="1:2">
      <c r="A21" s="68" t="s">
        <v>262</v>
      </c>
      <c r="B21" s="87" t="s">
        <v>263</v>
      </c>
    </row>
    <row r="22" spans="1:2">
      <c r="A22" s="68" t="s">
        <v>264</v>
      </c>
      <c r="B22" s="87" t="s">
        <v>265</v>
      </c>
    </row>
    <row r="23" spans="1:2">
      <c r="A23" s="68" t="s">
        <v>266</v>
      </c>
      <c r="B23" s="87" t="s">
        <v>287</v>
      </c>
    </row>
    <row r="24" spans="1:2">
      <c r="A24" s="68" t="s">
        <v>267</v>
      </c>
      <c r="B24" s="87" t="s">
        <v>288</v>
      </c>
    </row>
    <row r="25" spans="1:2">
      <c r="A25" s="68" t="s">
        <v>268</v>
      </c>
      <c r="B25" s="87" t="s">
        <v>289</v>
      </c>
    </row>
    <row r="26" spans="1:2">
      <c r="A26" s="68" t="s">
        <v>269</v>
      </c>
      <c r="B26" s="87" t="s">
        <v>270</v>
      </c>
    </row>
    <row r="27" spans="1:2">
      <c r="A27" s="68" t="s">
        <v>271</v>
      </c>
      <c r="B27" s="87" t="s">
        <v>272</v>
      </c>
    </row>
    <row r="28" spans="1:2">
      <c r="A28" s="68" t="s">
        <v>273</v>
      </c>
      <c r="B28" s="87" t="s">
        <v>274</v>
      </c>
    </row>
    <row r="29" spans="1:2">
      <c r="A29" s="68" t="s">
        <v>290</v>
      </c>
      <c r="B29" s="87" t="s">
        <v>291</v>
      </c>
    </row>
    <row r="30" spans="1:2">
      <c r="A30" s="68" t="s">
        <v>275</v>
      </c>
      <c r="B30" s="87" t="s">
        <v>276</v>
      </c>
    </row>
    <row r="31" spans="1:2">
      <c r="A31" s="68" t="s">
        <v>277</v>
      </c>
      <c r="B31" s="87" t="s">
        <v>278</v>
      </c>
    </row>
    <row r="32" spans="1:2">
      <c r="A32" s="68" t="s">
        <v>279</v>
      </c>
      <c r="B32" s="87" t="s">
        <v>280</v>
      </c>
    </row>
    <row r="33" spans="1:2">
      <c r="A33" s="68" t="s">
        <v>281</v>
      </c>
      <c r="B33" s="87" t="s">
        <v>282</v>
      </c>
    </row>
    <row r="34" spans="1:2">
      <c r="A34" s="68" t="s">
        <v>283</v>
      </c>
      <c r="B34" s="87" t="s">
        <v>284</v>
      </c>
    </row>
    <row r="35" spans="1:2">
      <c r="A35" s="68" t="s">
        <v>285</v>
      </c>
      <c r="B35" s="87" t="s">
        <v>286</v>
      </c>
    </row>
  </sheetData>
  <sortState xmlns:xlrd2="http://schemas.microsoft.com/office/spreadsheetml/2017/richdata2" ref="A1:B22">
    <sortCondition ref="B1:B22"/>
  </sortState>
  <customSheetViews>
    <customSheetView guid="{58E98FBC-18A6-4DF7-8BE5-466B393E75B5}">
      <selection activeCell="B1" sqref="B1"/>
      <pageMargins left="0.7" right="0.7" top="0.75" bottom="0.75" header="0.3" footer="0.3"/>
    </customSheetView>
  </customSheetView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5A5A5A"/>
  </sheetPr>
  <dimension ref="A1:V31"/>
  <sheetViews>
    <sheetView workbookViewId="0">
      <selection activeCell="G13" sqref="G13"/>
    </sheetView>
  </sheetViews>
  <sheetFormatPr defaultColWidth="9.08984375" defaultRowHeight="10.5"/>
  <cols>
    <col min="1" max="1" width="9.08984375" style="114"/>
    <col min="2" max="2" width="9.6328125" style="114" customWidth="1"/>
    <col min="3" max="16384" width="9.08984375" style="114"/>
  </cols>
  <sheetData>
    <row r="1" spans="1:3">
      <c r="A1" s="73"/>
      <c r="B1" s="73" t="s">
        <v>220</v>
      </c>
    </row>
    <row r="2" spans="1:3">
      <c r="A2" s="73" t="s">
        <v>221</v>
      </c>
      <c r="B2" s="115">
        <f>INDEX(parlvotes_lh!C4:GT4,MATCH(9.99999999999999E+307,parlvotes_lh!C4:GT4))</f>
        <v>16419543</v>
      </c>
    </row>
    <row r="3" spans="1:3">
      <c r="A3" s="73" t="s">
        <v>222</v>
      </c>
      <c r="B3" s="115" t="str">
        <f>LOOKUP(2,1/(1-ISBLANK(info_cites!A23:ZU23)),info_cites!A23:ZU23)</f>
        <v>TY  - JOUR
TI  - Australia: Political Developments and Data in 2021: The Unravelling of the Morrison Government
AU  - Taflaga, Marija
VL  - 61
JO  - EUROPEAN JOURNAL OF POLITICAL RESEARCH POLITICAL DATA YEARBOOK
IS  - 1
SP  - 16
EP  - 29
PY  - 2022
PB  - John Wiley &amp; Sons, Ltd
UR  - https:/onlinelibrary.wiley.com/doi/0.1111/2047-8852.12412/full</v>
      </c>
      <c r="C3" s="116"/>
    </row>
    <row r="4" spans="1:3">
      <c r="A4" s="73" t="s">
        <v>223</v>
      </c>
      <c r="B4" s="115" t="str">
        <f>LOOKUP(2,1/(1-ISBLANK(info_cites!A24:ZU24)),info_cites!A24:ZU24)</f>
        <v>@article {ecprPDY_2022_australia: political developments and data in 2021: the unravelling of the morrison government,
title = "Australia: Political Developments and Data in 2021: The Unravelling of the Morrison Government",
author = "Taflaga, Marija",
journal = "EUROPEAN JOURNAL OF POLITICAL RESEARCH POLITICAL DATA YEARBOOK",
volume = 61,
number = 1,
pages = "16--29",
year = 2022,
publisher = "John Wiley &amp; Sons, Ltd"
}</v>
      </c>
    </row>
    <row r="6" spans="1:3">
      <c r="A6" s="73" t="s">
        <v>222</v>
      </c>
      <c r="B6" s="115" t="str">
        <f>"TY  - JOUR"</f>
        <v>TY  - JOUR</v>
      </c>
    </row>
    <row r="7" spans="1:3">
      <c r="A7" s="73"/>
      <c r="B7" s="115" t="str">
        <f>info_cites!V10</f>
        <v>TI  - Australia</v>
      </c>
    </row>
    <row r="8" spans="1:3">
      <c r="A8" s="73"/>
      <c r="B8" s="115" t="str">
        <f>info_cites!V4</f>
        <v>AU  - Mackerras, Malcolm</v>
      </c>
    </row>
    <row r="9" spans="1:3">
      <c r="A9" s="73"/>
      <c r="B9" s="115" t="str">
        <f>IF(info_cites!V5="","",info_cites!V5)</f>
        <v/>
      </c>
    </row>
    <row r="10" spans="1:3">
      <c r="A10" s="73"/>
      <c r="B10" s="115" t="str">
        <f>IF(info_cites!V6="","",info_cites!V6)</f>
        <v/>
      </c>
    </row>
    <row r="11" spans="1:3">
      <c r="A11" s="73"/>
      <c r="B11" s="115" t="str">
        <f>IF(info_cites!V7="","",info_cites!V7)</f>
        <v/>
      </c>
    </row>
    <row r="12" spans="1:3">
      <c r="A12" s="73"/>
      <c r="B12" s="115" t="str">
        <f>IF(info_cites!V8="","",info_cites!V8)</f>
        <v/>
      </c>
    </row>
    <row r="13" spans="1:3">
      <c r="A13" s="73"/>
      <c r="B13" s="115" t="str">
        <f>info_cites!V12</f>
        <v>VL  - 51</v>
      </c>
    </row>
    <row r="14" spans="1:3">
      <c r="A14" s="73"/>
      <c r="B14" s="115" t="str">
        <f>info_cites!V11</f>
        <v>JO  - European Journal of Political Research Political Data Yearbook</v>
      </c>
    </row>
    <row r="15" spans="1:3">
      <c r="A15" s="73"/>
      <c r="B15" s="115" t="str">
        <f>info_cites!V13</f>
        <v>IS  - 1</v>
      </c>
    </row>
    <row r="16" spans="1:3">
      <c r="A16" s="73"/>
      <c r="B16" s="115" t="str">
        <f>info_cites!V18</f>
        <v>SP  - 24</v>
      </c>
    </row>
    <row r="17" spans="1:22">
      <c r="A17" s="73"/>
      <c r="B17" s="115" t="str">
        <f>info_cites!V19</f>
        <v>EP  - 35</v>
      </c>
    </row>
    <row r="18" spans="1:22">
      <c r="A18" s="73"/>
      <c r="B18" s="115" t="str">
        <f>info_cites!V20</f>
        <v>PY  - 2012</v>
      </c>
    </row>
    <row r="19" spans="1:22">
      <c r="A19" s="73"/>
      <c r="B19" s="115" t="str">
        <f>info_cites!V14</f>
        <v>PB  - Blackwell Publishing Ltd</v>
      </c>
    </row>
    <row r="20" spans="1:22">
      <c r="A20" s="73"/>
      <c r="B20" s="115" t="str">
        <f>LEFT(info_cites!V16,13)&amp;"onlinelibrary.wiley.com/doi/"&amp;MID(info_cites!V17,7,999)&amp;"/full"</f>
        <v>UR  - http://onlinelibrary.wiley.com/doi/10.1111/j.2047-8852.2012.00001.x/full</v>
      </c>
    </row>
    <row r="22" spans="1:22">
      <c r="A22" s="73" t="s">
        <v>223</v>
      </c>
      <c r="B22" s="115" t="str">
        <f>"@article {ecprPDY_"&amp;info_cites!V1&amp;"_"&amp;LOWER(MID(info_cites!V10,FIND("- ",info_cites!V10)+2,999))&amp;","</f>
        <v>@article {ecprPDY_2012_australia,</v>
      </c>
    </row>
    <row r="23" spans="1:22">
      <c r="A23" s="73"/>
      <c r="B23" s="115" t="str">
        <f>"title = """&amp;MID(info_cites!V10,FIND("- ",info_cites!V10)+2,999)&amp;""","</f>
        <v>title = "Australia",</v>
      </c>
    </row>
    <row r="24" spans="1:22">
      <c r="A24" s="73"/>
      <c r="B24" s="115" t="str">
        <f>"author = """&amp;IF(info_cites!V25&lt;&gt;"",info_cites!V25&amp;".",MID(info_cites!V4,FIND("- ",info_cites!V4)+2,999))&amp;IF(info_cites!V26&lt;&gt;""," and "&amp;info_cites!V26&amp;".",IF(info_cites!V5 = "",""," and "&amp;MID(info_cites!V5,FIND("- ",info_cites!V5)+2,999)))&amp;IF(info_cites!V27&lt;&gt;""," and "&amp;info_cites!V27&amp;".",IF(info_cites!V6 = "",""," and "&amp;MID(info_cites!V6,FIND("- ",info_cites!V6)+2,999)))&amp;IF(info_cites!V28&lt;&gt;""," and "&amp;info_cites!V28&amp;".",IF(info_cites!V7 = "",""," and "&amp;MID(info_cites!V7,FIND("- ",info_cites!V7)+2,999)))&amp;""","</f>
        <v>author = "Mackerras, Malcolm",</v>
      </c>
    </row>
    <row r="25" spans="1:22">
      <c r="A25" s="73"/>
      <c r="B25" s="115" t="str">
        <f>"journal = """&amp;MID(info_cites!V11,FIND("- ",info_cites!V11)+2,999)&amp;""","</f>
        <v>journal = "European Journal of Political Research Political Data Yearbook",</v>
      </c>
    </row>
    <row r="26" spans="1:22">
      <c r="A26" s="73"/>
      <c r="B26" s="115" t="str">
        <f>"volume = "&amp;MID(info_cites!V12,FIND("- ",info_cites!V12)+2,999)&amp;","</f>
        <v>volume = 51,</v>
      </c>
    </row>
    <row r="27" spans="1:22">
      <c r="A27" s="73"/>
      <c r="B27" s="115" t="str">
        <f>"number = "&amp;MID(info_cites!V13,FIND("- ",info_cites!V13)+2,999)&amp;","</f>
        <v>number = 1,</v>
      </c>
    </row>
    <row r="28" spans="1:22">
      <c r="A28" s="73"/>
      <c r="B28" s="115" t="str">
        <f>"pages = """&amp;MID(info_cites!V18,FIND("- ",info_cites!V18)+2,999)&amp;"--"&amp;MID(info_cites!V19,FIND("- ",info_cites!V19)+2,999)&amp;""","</f>
        <v>pages = "24--35",</v>
      </c>
    </row>
    <row r="29" spans="1:22">
      <c r="A29" s="73"/>
      <c r="B29" s="115" t="str">
        <f>"year = "&amp;info_cites!V1&amp;","</f>
        <v>year = 2012,</v>
      </c>
    </row>
    <row r="30" spans="1:22">
      <c r="A30" s="73"/>
      <c r="B30" s="115" t="str">
        <f>"publisher = """&amp;MID(info_cites!V14,FIND("- ",info_cites!V14)+2,999)&amp;""""</f>
        <v>publisher = "Blackwell Publishing Ltd"</v>
      </c>
      <c r="V30" s="114" t="e">
        <f>"@article {ecprPDY_"&amp;V1&amp;"_"&amp;LOWER(MID(V10,FIND("- ",V10)+2,999))&amp;","&amp;REPT("@",3)&amp;"title = """&amp;MID(V10,FIND("- ",V10)+2,999)&amp;""","&amp;REPT("@",3)&amp;"author = """&amp;IF(V25&lt;&gt;"",V25&amp;".",MID(V4,FIND("- ",V4)+2,999))&amp;IF(V26&lt;&gt;""," and "&amp;V26&amp;".",IF(V5 = "",""," and "&amp;MID(V5,FIND("- ",V5)+2,999)))&amp;IF(V27&lt;&gt;""," and "&amp;V27&amp;".",IF(V6 = "",""," and "&amp;MID(V6,FIND("- ",V6)+2,999)))&amp;IF(V28&lt;&gt;""," and "&amp;V28&amp;".",IF(V7 = "",""," and "&amp;MID(V7,FIND("- ",V7)+2,999)))&amp;""","&amp;REPT("@",3)&amp;"journal = """&amp;MID(V11,FIND("- ",V11)+2,999)&amp;""","&amp;REPT("@",3)&amp;"volume = "&amp;MID(V12,FIND("- ",V12)+2,999)&amp;","&amp;REPT("@",3)&amp;"number = "&amp;MID(V13,FIND("- ",V13)+2,999)&amp;","&amp;REPT("@",3)&amp;"pages = """&amp;MID(V18,FIND("- ",V18)+2,999)&amp;"--"&amp;MID(V19,FIND("- ",V19)+2,999)&amp;""","&amp;REPT("@",3)&amp;"year = "&amp;V1&amp;","&amp;REPT("@",3)&amp;"publisher = """&amp;MID(V14,FIND("- ",V14)+2,999)&amp;""""&amp;REPT("@",3)&amp;"}"</f>
        <v>#VALUE!</v>
      </c>
    </row>
    <row r="31" spans="1:22">
      <c r="A31" s="73"/>
      <c r="B31" s="115" t="str">
        <f>"}"</f>
        <v>}</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tint="0.34998626667073579"/>
  </sheetPr>
  <dimension ref="A1:AL201"/>
  <sheetViews>
    <sheetView zoomScaleNormal="100" workbookViewId="0">
      <selection activeCell="E20" sqref="E20"/>
    </sheetView>
  </sheetViews>
  <sheetFormatPr defaultColWidth="8.81640625" defaultRowHeight="13.5" customHeight="1"/>
  <cols>
    <col min="1" max="2" width="18.54296875" style="105" customWidth="1"/>
    <col min="3" max="3" width="17.1796875" style="105" customWidth="1"/>
    <col min="4" max="4" width="34.81640625" style="105" customWidth="1"/>
    <col min="5" max="9" width="11.81640625" style="105" customWidth="1"/>
    <col min="10" max="31" width="5.81640625" style="105" customWidth="1"/>
    <col min="32" max="16384" width="8.81640625" style="105"/>
  </cols>
  <sheetData>
    <row r="1" spans="1:29" ht="21">
      <c r="A1" s="240" t="s">
        <v>1144</v>
      </c>
      <c r="B1" s="241" t="s">
        <v>1145</v>
      </c>
      <c r="C1" s="241" t="s">
        <v>1146</v>
      </c>
      <c r="D1" s="241" t="s">
        <v>14</v>
      </c>
      <c r="E1" s="241" t="s">
        <v>1147</v>
      </c>
      <c r="F1" s="241" t="s">
        <v>1148</v>
      </c>
      <c r="G1" s="241" t="s">
        <v>1149</v>
      </c>
      <c r="H1" s="241" t="s">
        <v>1150</v>
      </c>
      <c r="I1" s="241" t="s">
        <v>1151</v>
      </c>
      <c r="J1" s="242">
        <f>IF(ISERROR(VLOOKUP("Election Start Date:",parlvotes_lh!$A$1:$WT$1,3,FALSE))=TRUE,"",IF(VLOOKUP("Election Start Date:",parlvotes_lh!$A$1:$WT$1,3,FALSE)=0,"",VLOOKUP("Election Start Date:",parlvotes_lh!$A$1:$WT$1,3,FALSE)))</f>
        <v>34041</v>
      </c>
      <c r="K1" s="242">
        <f>IF(ISERROR(VLOOKUP("Election Start Date:",parlvotes_lh!$A$1:$WT$1,23,FALSE))=TRUE,"",IF(VLOOKUP("Election Start Date:",parlvotes_lh!$A$1:$WT$1,23,FALSE)=0,"",VLOOKUP("Election Start Date:",parlvotes_lh!$A$1:$WT$1,23,FALSE)))</f>
        <v>35126</v>
      </c>
      <c r="L1" s="242">
        <f>IF(ISERROR(VLOOKUP("Election Start Date:",parlvotes_lh!$A$1:$WT$1,43,FALSE))=TRUE,"",IF(VLOOKUP("Election Start Date:",parlvotes_lh!$A$1:$WT$1,43,FALSE)=0,"",VLOOKUP("Election Start Date:",parlvotes_lh!$A$1:$WT$1,43,FALSE)))</f>
        <v>36071</v>
      </c>
      <c r="M1" s="242">
        <f>IF(ISERROR(VLOOKUP("Election Start Date:",parlvotes_lh!$A$1:$WT$1,63,FALSE))=TRUE,"",IF(VLOOKUP("Election Start Date:",parlvotes_lh!$A$1:$WT$1,63,FALSE)=0,"",VLOOKUP("Election Start Date:",parlvotes_lh!$A$1:$WT$1,63,FALSE)))</f>
        <v>37205</v>
      </c>
      <c r="N1" s="242">
        <f>IF(ISERROR(VLOOKUP("Election Start Date:",parlvotes_lh!$A$1:$WT$1,83,FALSE))=TRUE,"",IF(VLOOKUP("Election Start Date:",parlvotes_lh!$A$1:$WT$1,83,FALSE)=0,"",VLOOKUP("Election Start Date:",parlvotes_lh!$A$1:$WT$1,83,FALSE)))</f>
        <v>38269</v>
      </c>
      <c r="O1" s="242">
        <f>IF(ISERROR(VLOOKUP("Election Start Date:",parlvotes_lh!$A$1:$WT$1,103,FALSE))=TRUE,"",IF(VLOOKUP("Election Start Date:",parlvotes_lh!$A$1:$WT$1,103,FALSE)=0,"",VLOOKUP("Election Start Date:",parlvotes_lh!$A$1:$WT$1,103,FALSE)))</f>
        <v>39410</v>
      </c>
      <c r="P1" s="242">
        <f>IF(ISERROR(VLOOKUP("Election Start Date:",parlvotes_lh!$A$1:$WT$1,123,FALSE))=TRUE,"",IF(VLOOKUP("Election Start Date:",parlvotes_lh!$A$1:$WT$1,123,FALSE)=0,"",VLOOKUP("Election Start Date:",parlvotes_lh!$A$1:$WT$1,123,FALSE)))</f>
        <v>40411</v>
      </c>
      <c r="Q1" s="242">
        <f>IF(ISERROR(VLOOKUP("Election Start Date:",parlvotes_lh!$A$1:$WT$1,143,FALSE))=TRUE,"",IF(VLOOKUP("Election Start Date:",parlvotes_lh!$A$1:$WT$1,143,FALSE)=0,"",VLOOKUP("Election Start Date:",parlvotes_lh!$A$1:$WT$1,143,FALSE)))</f>
        <v>41524</v>
      </c>
      <c r="R1" s="242">
        <f>IF(ISERROR(VLOOKUP("Election Start Date:",parlvotes_lh!$A$1:$WT$1,163,FALSE))=TRUE,"",IF(VLOOKUP("Election Start Date:",parlvotes_lh!$A$1:$WT$1,163,FALSE)=0,"",VLOOKUP("Election Start Date:",parlvotes_lh!$A$1:$WT$1,163,FALSE)))</f>
        <v>42553</v>
      </c>
      <c r="S1" s="242">
        <f>IF(ISERROR(VLOOKUP("Election Start Date:",parlvotes_lh!$A$1:$WT$1,183,FALSE))=TRUE,"",IF(VLOOKUP("Election Start Date:",parlvotes_lh!$A$1:$WT$1,183,FALSE)=0,"",VLOOKUP("Election Start Date:",parlvotes_lh!$A$1:$WT$1,183,FALSE)))</f>
        <v>43603</v>
      </c>
      <c r="T1" s="242">
        <f>IF(ISERROR(VLOOKUP("Election Start Date:",parlvotes_lh!$A$1:$WT$1,203,FALSE))=TRUE,"",IF(VLOOKUP("Election Start Date:",parlvotes_lh!$A$1:$WT$1,203,FALSE)=0,"",VLOOKUP("Election Start Date:",parlvotes_lh!$A$1:$WT$1,203,FALSE)))</f>
        <v>44702</v>
      </c>
      <c r="U1" s="242" t="str">
        <f>IF(ISERROR(VLOOKUP("Election Start Date:",parlvotes_lh!$A$1:$WT$1,223,FALSE))=TRUE,"",IF(VLOOKUP("Election Start Date:",parlvotes_lh!$A$1:$WT$1,223,FALSE)=0,"",VLOOKUP("Election Start Date:",parlvotes_lh!$A$1:$WT$1,223,FALSE)))</f>
        <v/>
      </c>
      <c r="V1" s="242" t="str">
        <f>IF(ISERROR(VLOOKUP("Election Start Date:",parlvotes_lh!$A$1:$WT$1,243,FALSE))=TRUE,"",IF(VLOOKUP("Election Start Date:",parlvotes_lh!$A$1:$WT$1,243,FALSE)=0,"",VLOOKUP("Election Start Date:",parlvotes_lh!$A$1:$WT$1,243,FALSE)))</f>
        <v/>
      </c>
      <c r="W1" s="242" t="str">
        <f>IF(ISERROR(VLOOKUP("Election Start Date:",parlvotes_lh!$A$1:$WT$1,263,FALSE))=TRUE,"",IF(VLOOKUP("Election Start Date:",parlvotes_lh!$A$1:$WT$1,263,FALSE)=0,"",VLOOKUP("Election Start Date:",parlvotes_lh!$A$1:$WT$1,263,FALSE)))</f>
        <v/>
      </c>
      <c r="X1" s="242" t="str">
        <f>IF(ISERROR(VLOOKUP("Election Start Date:",parlvotes_lh!$A$1:$WT$1,283,FALSE))=TRUE,"",IF(VLOOKUP("Election Start Date:",parlvotes_lh!$A$1:$WT$1,283,FALSE)=0,"",VLOOKUP("Election Start Date:",parlvotes_lh!$A$1:$WT$1,283,FALSE)))</f>
        <v/>
      </c>
      <c r="Y1" s="242" t="str">
        <f>IF(ISERROR(VLOOKUP("Election Start Date:",parlvotes_lh!$A$1:$WT$1,303,FALSE))=TRUE,"",IF(VLOOKUP("Election Start Date:",parlvotes_lh!$A$1:$WT$1,303,FALSE)=0,"",VLOOKUP("Election Start Date:",parlvotes_lh!$A$1:$WT$1,303,FALSE)))</f>
        <v/>
      </c>
      <c r="Z1" s="242" t="str">
        <f>IF(ISERROR(VLOOKUP("Election Start Date:",parlvotes_lh!$A$1:$WT$1,323,FALSE))=TRUE,"",IF(VLOOKUP("Election Start Date:",parlvotes_lh!$A$1:$WT$1,323,FALSE)=0,"",VLOOKUP("Election Start Date:",parlvotes_lh!$A$1:$WT$1,323,FALSE)))</f>
        <v/>
      </c>
      <c r="AA1" s="242" t="str">
        <f>IF(ISERROR(VLOOKUP("Election Start Date:",parlvotes_lh!$A$1:$WT$1,343,FALSE))=TRUE,"",IF(VLOOKUP("Election Start Date:",parlvotes_lh!$A$1:$WT$1,343,FALSE)=0,"",VLOOKUP("Election Start Date:",parlvotes_lh!$A$1:$WT$1,343,FALSE)))</f>
        <v/>
      </c>
      <c r="AB1" s="242" t="str">
        <f>IF(ISERROR(VLOOKUP("Election Start Date:",parlvotes_lh!$A$1:$WT$1,363,FALSE))=TRUE,"",IF(VLOOKUP("Election Start Date:",parlvotes_lh!$A$1:$WT$1,363,FALSE)=0,"",VLOOKUP("Election Start Date:",parlvotes_lh!$A$1:$WT$1,363,FALSE)))</f>
        <v/>
      </c>
      <c r="AC1" s="242" t="str">
        <f>IF(ISERROR(VLOOKUP("Election Start Date:",parlvotes_lh!$A$1:$WT$1,383,FALSE))=TRUE,"",IF(VLOOKUP("Election Start Date:",parlvotes_lh!$A$1:$WT$1,383,FALSE)=0,"",VLOOKUP("Election Start Date:",parlvotes_lh!$A$1:$WT$1,383,FALSE)))</f>
        <v/>
      </c>
    </row>
    <row r="2" spans="1:29" ht="13.5" customHeight="1">
      <c r="A2" s="243" t="str">
        <f>IF(info_parties!A2="","",info_parties!A2)</f>
        <v>au_lab01</v>
      </c>
      <c r="B2" s="87" t="str">
        <f>IF(A2="","",MID(info_weblinks!$C$3,32,3))</f>
        <v>aus</v>
      </c>
      <c r="C2" s="87" t="str">
        <f>IF(info_parties!G2="","",info_parties!G2)</f>
        <v>Labor Party</v>
      </c>
      <c r="D2" s="87" t="str">
        <f>IF(info_parties!K2="","",info_parties!K2)</f>
        <v>Labor Party</v>
      </c>
      <c r="E2" s="87" t="str">
        <f>IF(info_parties!H2="","",info_parties!H2)</f>
        <v>Lab</v>
      </c>
      <c r="F2" s="244">
        <f t="shared" ref="F2:F65" si="0">IF(MAX(J2:AC2)=0,"",INDEX(J$1:AC$1,MATCH(TRUE,INDEX((J2:AC2&lt;&gt;""),0),0)))</f>
        <v>34041</v>
      </c>
      <c r="G2" s="245">
        <f t="shared" ref="G2:G65" si="1">IF(MAX(J2:AC2)=0,"",INDEX(J$1:AC$1,1,MATCH(LOOKUP(9.99+307,J2:AC2),J2:AC2,0)))</f>
        <v>44702</v>
      </c>
      <c r="H2" s="246">
        <f t="shared" ref="H2:H65" si="2">IF(MAX(J2:AC2)=0,"",MAX(J2:AC2))</f>
        <v>0.44900000000000001</v>
      </c>
      <c r="I2" s="247">
        <f t="shared" ref="I2:I65" si="3">IF(H2="","",INDEX(J$1:AC$1,1,MATCH(H2,J2:AC2,0)))</f>
        <v>34041</v>
      </c>
      <c r="J2" s="248">
        <f>IF(ISERROR(VLOOKUP($A2,parlvotes_lh!$A$11:$WT$200,6,FALSE))=TRUE,"",IF(VLOOKUP($A2,parlvotes_lh!$A$11:$WT$200,6,FALSE)=0,"",VLOOKUP($A2,parlvotes_lh!$A$11:$WT$200,6,FALSE)))</f>
        <v>0.44900000000000001</v>
      </c>
      <c r="K2" s="248">
        <f>IF(ISERROR(VLOOKUP($A2,parlvotes_lh!$A$11:$WT$200,26,FALSE))=TRUE,"",IF(VLOOKUP($A2,parlvotes_lh!$A$11:$WT$200,26,FALSE)=0,"",VLOOKUP($A2,parlvotes_lh!$A$11:$WT$200,26,FALSE)))</f>
        <v>0.38799999999999996</v>
      </c>
      <c r="L2" s="248">
        <f>IF(ISERROR(VLOOKUP($A2,parlvotes_lh!$A$11:$WT$200,46,FALSE))=TRUE,"",IF(VLOOKUP($A2,parlvotes_lh!$A$11:$WT$200,46,FALSE)=0,"",VLOOKUP($A2,parlvotes_lh!$A$11:$WT$200,46,FALSE)))</f>
        <v>0.40100000000000002</v>
      </c>
      <c r="M2" s="248">
        <f>IF(ISERROR(VLOOKUP($A2,parlvotes_lh!$A$11:$WT$200,66,FALSE))=TRUE,"",IF(VLOOKUP($A2,parlvotes_lh!$A$11:$WT$200,66,FALSE)=0,"",VLOOKUP($A2,parlvotes_lh!$A$11:$WT$200,66,FALSE)))</f>
        <v>0.37836707441712386</v>
      </c>
      <c r="N2" s="248">
        <f>IF(ISERROR(VLOOKUP($A2,parlvotes_lh!$A$11:$WT$200,86,FALSE))=TRUE,"",IF(VLOOKUP($A2,parlvotes_lh!$A$11:$WT$200,86,FALSE)=0,"",VLOOKUP($A2,parlvotes_lh!$A$11:$WT$200,86,FALSE)))</f>
        <v>0.37636084680906712</v>
      </c>
      <c r="O2" s="248">
        <f>IF(ISERROR(VLOOKUP($A2,parlvotes_lh!$A$11:$WT$200,106,FALSE))=TRUE,"",IF(VLOOKUP($A2,parlvotes_lh!$A$11:$WT$200,106,FALSE)=0,"",VLOOKUP($A2,parlvotes_lh!$A$11:$WT$200,106,FALSE)))</f>
        <v>0.4338360254054332</v>
      </c>
      <c r="P2" s="248">
        <f>IF(ISERROR(VLOOKUP($A2,parlvotes_lh!$A$11:$WT$200,126,FALSE))=TRUE,"",IF(VLOOKUP($A2,parlvotes_lh!$A$11:$WT$200,126,FALSE)=0,"",VLOOKUP($A2,parlvotes_lh!$A$11:$WT$200,126,FALSE)))</f>
        <v>0.38</v>
      </c>
      <c r="Q2" s="249">
        <f>IF(ISERROR(VLOOKUP($A2,parlvotes_lh!$A$11:$WT$200,146,FALSE))=TRUE,"",IF(VLOOKUP($A2,parlvotes_lh!$A$11:$WT$200,146,FALSE)=0,"",VLOOKUP($A2,parlvotes_lh!$A$11:$WT$200,146,FALSE)))</f>
        <v>0.33382805802928656</v>
      </c>
      <c r="R2" s="249">
        <f>IF(ISERROR(VLOOKUP($A2,parlvotes_lh!$A$11:$WT$200,166,FALSE))=TRUE,"",IF(VLOOKUP($A2,parlvotes_lh!$A$11:$WT$200,166,FALSE)=0,"",VLOOKUP($A2,parlvotes_lh!$A$11:$WT$200,166,FALSE)))</f>
        <v>0.347260979738649</v>
      </c>
      <c r="S2" s="249">
        <f>IF(ISERROR(VLOOKUP($A2,parlvotes_lh!$A$11:$WT$200,186,FALSE))=TRUE,"",IF(VLOOKUP($A2,parlvotes_lh!$A$11:$WT$200,186,FALSE)=0,"",VLOOKUP($A2,parlvotes_lh!$A$11:$WT$200,186,FALSE)))</f>
        <v>0.3334055266700357</v>
      </c>
      <c r="T2" s="249">
        <f>IF(ISERROR(VLOOKUP($A2,parlvotes_lh!$A$11:$WT$200,206,FALSE))=TRUE,"",IF(VLOOKUP($A2,parlvotes_lh!$A$11:$WT$200,206,FALSE)=0,"",VLOOKUP($A2,parlvotes_lh!$A$11:$WT$200,206,FALSE)))</f>
        <v>0.31754129373861167</v>
      </c>
      <c r="U2" s="249" t="str">
        <f>IF(ISERROR(VLOOKUP($A2,parlvotes_lh!$A$11:$WT$200,226,FALSE))=TRUE,"",IF(VLOOKUP($A2,parlvotes_lh!$A$11:$WT$200,226,FALSE)=0,"",VLOOKUP($A2,parlvotes_lh!$A$11:$WT$200,226,FALSE)))</f>
        <v/>
      </c>
      <c r="V2" s="249" t="str">
        <f>IF(ISERROR(VLOOKUP($A2,parlvotes_lh!$A$11:$WT$200,246,FALSE))=TRUE,"",IF(VLOOKUP($A2,parlvotes_lh!$A$11:$WT$200,246,FALSE)=0,"",VLOOKUP($A2,parlvotes_lh!$A$11:$WT$200,246,FALSE)))</f>
        <v/>
      </c>
      <c r="W2" s="249" t="str">
        <f>IF(ISERROR(VLOOKUP($A2,parlvotes_lh!$A$11:$WT$200,266,FALSE))=TRUE,"",IF(VLOOKUP($A2,parlvotes_lh!$A$11:$WT$200,266,FALSE)=0,"",VLOOKUP($A2,parlvotes_lh!$A$11:$WT$200,266,FALSE)))</f>
        <v/>
      </c>
      <c r="X2" s="249" t="str">
        <f>IF(ISERROR(VLOOKUP($A2,parlvotes_lh!$A$11:$WT$200,286,FALSE))=TRUE,"",IF(VLOOKUP($A2,parlvotes_lh!$A$11:$WT$200,286,FALSE)=0,"",VLOOKUP($A2,parlvotes_lh!$A$11:$WT$200,286,FALSE)))</f>
        <v/>
      </c>
      <c r="Y2" s="249" t="str">
        <f>IF(ISERROR(VLOOKUP($A2,parlvotes_lh!$A$11:$WT$200,306,FALSE))=TRUE,"",IF(VLOOKUP($A2,parlvotes_lh!$A$11:$WT$200,306,FALSE)=0,"",VLOOKUP($A2,parlvotes_lh!$A$11:$WT$200,306,FALSE)))</f>
        <v/>
      </c>
      <c r="Z2" s="249" t="str">
        <f>IF(ISERROR(VLOOKUP($A2,parlvotes_lh!$A$11:$WT$200,326,FALSE))=TRUE,"",IF(VLOOKUP($A2,parlvotes_lh!$A$11:$WT$200,326,FALSE)=0,"",VLOOKUP($A2,parlvotes_lh!$A$11:$WT$200,326,FALSE)))</f>
        <v/>
      </c>
      <c r="AA2" s="249" t="str">
        <f>IF(ISERROR(VLOOKUP($A2,parlvotes_lh!$A$11:$WT$200,346,FALSE))=TRUE,"",IF(VLOOKUP($A2,parlvotes_lh!$A$11:$WT$200,346,FALSE)=0,"",VLOOKUP($A2,parlvotes_lh!$A$11:$WT$200,346,FALSE)))</f>
        <v/>
      </c>
      <c r="AB2" s="249" t="str">
        <f>IF(ISERROR(VLOOKUP($A2,parlvotes_lh!$A$11:$WT$200,366,FALSE))=TRUE,"",IF(VLOOKUP($A2,parlvotes_lh!$A$11:$WT$200,366,FALSE)=0,"",VLOOKUP($A2,parlvotes_lh!$A$11:$WT$200,366,FALSE)))</f>
        <v/>
      </c>
      <c r="AC2" s="249" t="str">
        <f>IF(ISERROR(VLOOKUP($A2,parlvotes_lh!$A$11:$WT$200,386,FALSE))=TRUE,"",IF(VLOOKUP($A2,parlvotes_lh!$A$11:$WT$200,386,FALSE)=0,"",VLOOKUP($A2,parlvotes_lh!$A$11:$WT$200,386,FALSE)))</f>
        <v/>
      </c>
    </row>
    <row r="3" spans="1:29" ht="13.5" customHeight="1">
      <c r="A3" s="243" t="str">
        <f>IF(info_parties!A3="","",info_parties!A3)</f>
        <v>au_lib01</v>
      </c>
      <c r="B3" s="87" t="str">
        <f>IF(A3="","",MID(info_weblinks!$C$3,32,3))</f>
        <v>aus</v>
      </c>
      <c r="C3" s="87" t="str">
        <f>IF(info_parties!G3="","",info_parties!G3)</f>
        <v xml:space="preserve">Liberal Party </v>
      </c>
      <c r="D3" s="87" t="str">
        <f>IF(info_parties!K3="","",info_parties!K3)</f>
        <v xml:space="preserve">Liberal Party </v>
      </c>
      <c r="E3" s="87" t="str">
        <f>IF(info_parties!H3="","",info_parties!H3)</f>
        <v>Lib</v>
      </c>
      <c r="F3" s="244">
        <f t="shared" si="0"/>
        <v>34041</v>
      </c>
      <c r="G3" s="245">
        <f t="shared" si="1"/>
        <v>44702</v>
      </c>
      <c r="H3" s="246">
        <f t="shared" si="2"/>
        <v>0.40472937052693903</v>
      </c>
      <c r="I3" s="247">
        <f t="shared" si="3"/>
        <v>38269</v>
      </c>
      <c r="J3" s="248">
        <f>IF(ISERROR(VLOOKUP($A3,parlvotes_lh!$A$11:$WT$200,6,FALSE))=TRUE,"",IF(VLOOKUP($A3,parlvotes_lh!$A$11:$WT$200,6,FALSE)=0,"",VLOOKUP($A3,parlvotes_lh!$A$11:$WT$200,6,FALSE)))</f>
        <v>0.371</v>
      </c>
      <c r="K3" s="248">
        <f>IF(ISERROR(VLOOKUP($A3,parlvotes_lh!$A$11:$WT$200,26,FALSE))=TRUE,"",IF(VLOOKUP($A3,parlvotes_lh!$A$11:$WT$200,26,FALSE)=0,"",VLOOKUP($A3,parlvotes_lh!$A$11:$WT$200,26,FALSE)))</f>
        <v>0.38700000000000001</v>
      </c>
      <c r="L3" s="248" t="str">
        <f>IF(ISERROR(VLOOKUP($A3,parlvotes_lh!$A$11:$WT$200,46,FALSE))=TRUE,"",IF(VLOOKUP($A3,parlvotes_lh!$A$11:$WT$200,46,FALSE)=0,"",VLOOKUP($A3,parlvotes_lh!$A$11:$WT$200,46,FALSE)))</f>
        <v/>
      </c>
      <c r="M3" s="248">
        <f>IF(ISERROR(VLOOKUP($A3,parlvotes_lh!$A$11:$WT$200,66,FALSE))=TRUE,"",IF(VLOOKUP($A3,parlvotes_lh!$A$11:$WT$200,66,FALSE)=0,"",VLOOKUP($A3,parlvotes_lh!$A$11:$WT$200,66,FALSE)))</f>
        <v>0.37075453371347084</v>
      </c>
      <c r="N3" s="248">
        <f>IF(ISERROR(VLOOKUP($A3,parlvotes_lh!$A$11:$WT$200,86,FALSE))=TRUE,"",IF(VLOOKUP($A3,parlvotes_lh!$A$11:$WT$200,86,FALSE)=0,"",VLOOKUP($A3,parlvotes_lh!$A$11:$WT$200,86,FALSE)))</f>
        <v>0.40472937052693903</v>
      </c>
      <c r="O3" s="248">
        <f>IF(ISERROR(VLOOKUP($A3,parlvotes_lh!$A$11:$WT$200,106,FALSE))=TRUE,"",IF(VLOOKUP($A3,parlvotes_lh!$A$11:$WT$200,106,FALSE)=0,"",VLOOKUP($A3,parlvotes_lh!$A$11:$WT$200,106,FALSE)))</f>
        <v>0.36283025022095655</v>
      </c>
      <c r="P3" s="248">
        <f>IF(ISERROR(VLOOKUP($A3,parlvotes_lh!$A$11:$WT$200,126,FALSE))=TRUE,"",IF(VLOOKUP($A3,parlvotes_lh!$A$11:$WT$200,126,FALSE)=0,"",VLOOKUP($A3,parlvotes_lh!$A$11:$WT$200,126,FALSE)))</f>
        <v>0.30459999999999998</v>
      </c>
      <c r="Q3" s="249">
        <f>IF(ISERROR(VLOOKUP($A3,parlvotes_lh!$A$11:$WT$200,146,FALSE))=TRUE,"",IF(VLOOKUP($A3,parlvotes_lh!$A$11:$WT$200,146,FALSE)=0,"",VLOOKUP($A3,parlvotes_lh!$A$11:$WT$200,146,FALSE)))</f>
        <v>0.32016170126242294</v>
      </c>
      <c r="R3" s="249">
        <f>IF(ISERROR(VLOOKUP($A3,parlvotes_lh!$A$11:$WT$200,166,FALSE))=TRUE,"",IF(VLOOKUP($A3,parlvotes_lh!$A$11:$WT$200,166,FALSE)=0,"",VLOOKUP($A3,parlvotes_lh!$A$11:$WT$200,166,FALSE)))</f>
        <v>0.28674957819161084</v>
      </c>
      <c r="S3" s="249">
        <f>IF(ISERROR(VLOOKUP($A3,parlvotes_lh!$A$11:$WT$200,186,FALSE))=TRUE,"",IF(VLOOKUP($A3,parlvotes_lh!$A$11:$WT$200,186,FALSE)=0,"",VLOOKUP($A3,parlvotes_lh!$A$11:$WT$200,186,FALSE)))</f>
        <v>0.27989153179176357</v>
      </c>
      <c r="T3" s="249">
        <f>IF(ISERROR(VLOOKUP($A3,parlvotes_lh!$A$11:$WT$200,206,FALSE))=TRUE,"",IF(VLOOKUP($A3,parlvotes_lh!$A$11:$WT$200,206,FALSE)=0,"",VLOOKUP($A3,parlvotes_lh!$A$11:$WT$200,206,FALSE)))</f>
        <v>0.23288296296611491</v>
      </c>
      <c r="U3" s="249" t="str">
        <f>IF(ISERROR(VLOOKUP($A3,parlvotes_lh!$A$11:$WT$200,226,FALSE))=TRUE,"",IF(VLOOKUP($A3,parlvotes_lh!$A$11:$WT$200,226,FALSE)=0,"",VLOOKUP($A3,parlvotes_lh!$A$11:$WT$200,226,FALSE)))</f>
        <v/>
      </c>
      <c r="V3" s="249" t="str">
        <f>IF(ISERROR(VLOOKUP($A3,parlvotes_lh!$A$11:$WT$200,246,FALSE))=TRUE,"",IF(VLOOKUP($A3,parlvotes_lh!$A$11:$WT$200,246,FALSE)=0,"",VLOOKUP($A3,parlvotes_lh!$A$11:$WT$200,246,FALSE)))</f>
        <v/>
      </c>
      <c r="W3" s="249" t="str">
        <f>IF(ISERROR(VLOOKUP($A3,parlvotes_lh!$A$11:$WT$200,266,FALSE))=TRUE,"",IF(VLOOKUP($A3,parlvotes_lh!$A$11:$WT$200,266,FALSE)=0,"",VLOOKUP($A3,parlvotes_lh!$A$11:$WT$200,266,FALSE)))</f>
        <v/>
      </c>
      <c r="X3" s="249" t="str">
        <f>IF(ISERROR(VLOOKUP($A3,parlvotes_lh!$A$11:$WT$200,286,FALSE))=TRUE,"",IF(VLOOKUP($A3,parlvotes_lh!$A$11:$WT$200,286,FALSE)=0,"",VLOOKUP($A3,parlvotes_lh!$A$11:$WT$200,286,FALSE)))</f>
        <v/>
      </c>
      <c r="Y3" s="249" t="str">
        <f>IF(ISERROR(VLOOKUP($A3,parlvotes_lh!$A$11:$WT$200,306,FALSE))=TRUE,"",IF(VLOOKUP($A3,parlvotes_lh!$A$11:$WT$200,306,FALSE)=0,"",VLOOKUP($A3,parlvotes_lh!$A$11:$WT$200,306,FALSE)))</f>
        <v/>
      </c>
      <c r="Z3" s="249" t="str">
        <f>IF(ISERROR(VLOOKUP($A3,parlvotes_lh!$A$11:$WT$200,326,FALSE))=TRUE,"",IF(VLOOKUP($A3,parlvotes_lh!$A$11:$WT$200,326,FALSE)=0,"",VLOOKUP($A3,parlvotes_lh!$A$11:$WT$200,326,FALSE)))</f>
        <v/>
      </c>
      <c r="AA3" s="249" t="str">
        <f>IF(ISERROR(VLOOKUP($A3,parlvotes_lh!$A$11:$WT$200,346,FALSE))=TRUE,"",IF(VLOOKUP($A3,parlvotes_lh!$A$11:$WT$200,346,FALSE)=0,"",VLOOKUP($A3,parlvotes_lh!$A$11:$WT$200,346,FALSE)))</f>
        <v/>
      </c>
      <c r="AB3" s="249" t="str">
        <f>IF(ISERROR(VLOOKUP($A3,parlvotes_lh!$A$11:$WT$200,366,FALSE))=TRUE,"",IF(VLOOKUP($A3,parlvotes_lh!$A$11:$WT$200,366,FALSE)=0,"",VLOOKUP($A3,parlvotes_lh!$A$11:$WT$200,366,FALSE)))</f>
        <v/>
      </c>
      <c r="AC3" s="249" t="str">
        <f>IF(ISERROR(VLOOKUP($A3,parlvotes_lh!$A$11:$WT$200,386,FALSE))=TRUE,"",IF(VLOOKUP($A3,parlvotes_lh!$A$11:$WT$200,386,FALSE)=0,"",VLOOKUP($A3,parlvotes_lh!$A$11:$WT$200,386,FALSE)))</f>
        <v/>
      </c>
    </row>
    <row r="4" spans="1:29" ht="13.5" customHeight="1">
      <c r="A4" s="243" t="str">
        <f>IF(info_parties!A4="","",info_parties!A4)</f>
        <v>au_nat01</v>
      </c>
      <c r="B4" s="87" t="str">
        <f>IF(A4="","",MID(info_weblinks!$C$3,32,3))</f>
        <v>aus</v>
      </c>
      <c r="C4" s="87" t="str">
        <f>IF(info_parties!G4="","",info_parties!G4)</f>
        <v>National Party</v>
      </c>
      <c r="D4" s="87" t="str">
        <f>IF(info_parties!K4="","",info_parties!K4)</f>
        <v>National Party</v>
      </c>
      <c r="E4" s="87" t="str">
        <f>IF(info_parties!H4="","",info_parties!H4)</f>
        <v>Nat</v>
      </c>
      <c r="F4" s="244">
        <f t="shared" si="0"/>
        <v>34041</v>
      </c>
      <c r="G4" s="245">
        <f t="shared" si="1"/>
        <v>44702</v>
      </c>
      <c r="H4" s="246">
        <f t="shared" si="2"/>
        <v>8.199999999999999E-2</v>
      </c>
      <c r="I4" s="247">
        <f t="shared" si="3"/>
        <v>35126</v>
      </c>
      <c r="J4" s="248">
        <f>IF(ISERROR(VLOOKUP($A4,parlvotes_lh!$A$11:$WT$200,6,FALSE))=TRUE,"",IF(VLOOKUP($A4,parlvotes_lh!$A$11:$WT$200,6,FALSE)=0,"",VLOOKUP($A4,parlvotes_lh!$A$11:$WT$200,6,FALSE)))</f>
        <v>7.2000000000000008E-2</v>
      </c>
      <c r="K4" s="248">
        <f>IF(ISERROR(VLOOKUP($A4,parlvotes_lh!$A$11:$WT$200,26,FALSE))=TRUE,"",IF(VLOOKUP($A4,parlvotes_lh!$A$11:$WT$200,26,FALSE)=0,"",VLOOKUP($A4,parlvotes_lh!$A$11:$WT$200,26,FALSE)))</f>
        <v>8.199999999999999E-2</v>
      </c>
      <c r="L4" s="248" t="str">
        <f>IF(ISERROR(VLOOKUP($A4,parlvotes_lh!$A$11:$WT$200,46,FALSE))=TRUE,"",IF(VLOOKUP($A4,parlvotes_lh!$A$11:$WT$200,46,FALSE)=0,"",VLOOKUP($A4,parlvotes_lh!$A$11:$WT$200,46,FALSE)))</f>
        <v/>
      </c>
      <c r="M4" s="248">
        <f>IF(ISERROR(VLOOKUP($A4,parlvotes_lh!$A$11:$WT$200,66,FALSE))=TRUE,"",IF(VLOOKUP($A4,parlvotes_lh!$A$11:$WT$200,66,FALSE)=0,"",VLOOKUP($A4,parlvotes_lh!$A$11:$WT$200,66,FALSE)))</f>
        <v>5.6119817052206221E-2</v>
      </c>
      <c r="N4" s="248">
        <f>IF(ISERROR(VLOOKUP($A4,parlvotes_lh!$A$11:$WT$200,86,FALSE))=TRUE,"",IF(VLOOKUP($A4,parlvotes_lh!$A$11:$WT$200,86,FALSE)=0,"",VLOOKUP($A4,parlvotes_lh!$A$11:$WT$200,86,FALSE)))</f>
        <v>5.8921657903641206E-2</v>
      </c>
      <c r="O4" s="248">
        <f>IF(ISERROR(VLOOKUP($A4,parlvotes_lh!$A$11:$WT$200,106,FALSE))=TRUE,"",IF(VLOOKUP($A4,parlvotes_lh!$A$11:$WT$200,106,FALSE)=0,"",VLOOKUP($A4,parlvotes_lh!$A$11:$WT$200,106,FALSE)))</f>
        <v>5.4946177747693351E-2</v>
      </c>
      <c r="P4" s="248">
        <f>IF(ISERROR(VLOOKUP($A4,parlvotes_lh!$A$11:$WT$200,126,FALSE))=TRUE,"",IF(VLOOKUP($A4,parlvotes_lh!$A$11:$WT$200,126,FALSE)=0,"",VLOOKUP($A4,parlvotes_lh!$A$11:$WT$200,126,FALSE)))</f>
        <v>3.73E-2</v>
      </c>
      <c r="Q4" s="249">
        <f>IF(ISERROR(VLOOKUP($A4,parlvotes_lh!$A$11:$WT$200,146,FALSE))=TRUE,"",IF(VLOOKUP($A4,parlvotes_lh!$A$11:$WT$200,146,FALSE)=0,"",VLOOKUP($A4,parlvotes_lh!$A$11:$WT$200,146,FALSE)))</f>
        <v>4.2916851175387981E-2</v>
      </c>
      <c r="R4" s="249">
        <f>IF(ISERROR(VLOOKUP($A4,parlvotes_lh!$A$11:$WT$200,166,FALSE))=TRUE,"",IF(VLOOKUP($A4,parlvotes_lh!$A$11:$WT$200,166,FALSE)=0,"",VLOOKUP($A4,parlvotes_lh!$A$11:$WT$200,166,FALSE)))</f>
        <v>4.6122911275826094E-2</v>
      </c>
      <c r="S4" s="249">
        <f>IF(ISERROR(VLOOKUP($A4,parlvotes_lh!$A$11:$WT$200,186,FALSE))=TRUE,"",IF(VLOOKUP($A4,parlvotes_lh!$A$11:$WT$200,186,FALSE)=0,"",VLOOKUP($A4,parlvotes_lh!$A$11:$WT$200,186,FALSE)))</f>
        <v>4.5058253848750257E-2</v>
      </c>
      <c r="T4" s="249">
        <f>IF(ISERROR(VLOOKUP($A4,parlvotes_lh!$A$11:$WT$200,206,FALSE))=TRUE,"",IF(VLOOKUP($A4,parlvotes_lh!$A$11:$WT$200,206,FALSE)=0,"",VLOOKUP($A4,parlvotes_lh!$A$11:$WT$200,206,FALSE)))</f>
        <v>3.5134234153851515E-2</v>
      </c>
      <c r="U4" s="249" t="str">
        <f>IF(ISERROR(VLOOKUP($A4,parlvotes_lh!$A$11:$WT$200,226,FALSE))=TRUE,"",IF(VLOOKUP($A4,parlvotes_lh!$A$11:$WT$200,226,FALSE)=0,"",VLOOKUP($A4,parlvotes_lh!$A$11:$WT$200,226,FALSE)))</f>
        <v/>
      </c>
      <c r="V4" s="249" t="str">
        <f>IF(ISERROR(VLOOKUP($A4,parlvotes_lh!$A$11:$WT$200,246,FALSE))=TRUE,"",IF(VLOOKUP($A4,parlvotes_lh!$A$11:$WT$200,246,FALSE)=0,"",VLOOKUP($A4,parlvotes_lh!$A$11:$WT$200,246,FALSE)))</f>
        <v/>
      </c>
      <c r="W4" s="249" t="str">
        <f>IF(ISERROR(VLOOKUP($A4,parlvotes_lh!$A$11:$WT$200,266,FALSE))=TRUE,"",IF(VLOOKUP($A4,parlvotes_lh!$A$11:$WT$200,266,FALSE)=0,"",VLOOKUP($A4,parlvotes_lh!$A$11:$WT$200,266,FALSE)))</f>
        <v/>
      </c>
      <c r="X4" s="249" t="str">
        <f>IF(ISERROR(VLOOKUP($A4,parlvotes_lh!$A$11:$WT$200,286,FALSE))=TRUE,"",IF(VLOOKUP($A4,parlvotes_lh!$A$11:$WT$200,286,FALSE)=0,"",VLOOKUP($A4,parlvotes_lh!$A$11:$WT$200,286,FALSE)))</f>
        <v/>
      </c>
      <c r="Y4" s="249" t="str">
        <f>IF(ISERROR(VLOOKUP($A4,parlvotes_lh!$A$11:$WT$200,306,FALSE))=TRUE,"",IF(VLOOKUP($A4,parlvotes_lh!$A$11:$WT$200,306,FALSE)=0,"",VLOOKUP($A4,parlvotes_lh!$A$11:$WT$200,306,FALSE)))</f>
        <v/>
      </c>
      <c r="Z4" s="249" t="str">
        <f>IF(ISERROR(VLOOKUP($A4,parlvotes_lh!$A$11:$WT$200,326,FALSE))=TRUE,"",IF(VLOOKUP($A4,parlvotes_lh!$A$11:$WT$200,326,FALSE)=0,"",VLOOKUP($A4,parlvotes_lh!$A$11:$WT$200,326,FALSE)))</f>
        <v/>
      </c>
      <c r="AA4" s="249" t="str">
        <f>IF(ISERROR(VLOOKUP($A4,parlvotes_lh!$A$11:$WT$200,346,FALSE))=TRUE,"",IF(VLOOKUP($A4,parlvotes_lh!$A$11:$WT$200,346,FALSE)=0,"",VLOOKUP($A4,parlvotes_lh!$A$11:$WT$200,346,FALSE)))</f>
        <v/>
      </c>
      <c r="AB4" s="249" t="str">
        <f>IF(ISERROR(VLOOKUP($A4,parlvotes_lh!$A$11:$WT$200,366,FALSE))=TRUE,"",IF(VLOOKUP($A4,parlvotes_lh!$A$11:$WT$200,366,FALSE)=0,"",VLOOKUP($A4,parlvotes_lh!$A$11:$WT$200,366,FALSE)))</f>
        <v/>
      </c>
      <c r="AC4" s="249" t="str">
        <f>IF(ISERROR(VLOOKUP($A4,parlvotes_lh!$A$11:$WT$200,386,FALSE))=TRUE,"",IF(VLOOKUP($A4,parlvotes_lh!$A$11:$WT$200,386,FALSE)=0,"",VLOOKUP($A4,parlvotes_lh!$A$11:$WT$200,386,FALSE)))</f>
        <v/>
      </c>
    </row>
    <row r="5" spans="1:29" ht="13.5" customHeight="1">
      <c r="A5" s="243" t="str">
        <f>IF(info_parties!A5="","",info_parties!A5)</f>
        <v>au_ln01</v>
      </c>
      <c r="B5" s="87" t="str">
        <f>IF(A5="","",MID(info_weblinks!$C$3,32,3))</f>
        <v>aus</v>
      </c>
      <c r="C5" s="87" t="str">
        <f>IF(info_parties!G5="","",info_parties!G5)</f>
        <v>Liberal-National Coalition</v>
      </c>
      <c r="D5" s="87" t="str">
        <f>IF(info_parties!K5="","",info_parties!K5)</f>
        <v>Liberal-National Coalition</v>
      </c>
      <c r="E5" s="87" t="str">
        <f>IF(info_parties!H5="","",info_parties!H5)</f>
        <v>LN</v>
      </c>
      <c r="F5" s="244">
        <f t="shared" si="0"/>
        <v>36071</v>
      </c>
      <c r="G5" s="245">
        <f t="shared" si="1"/>
        <v>36071</v>
      </c>
      <c r="H5" s="246">
        <f t="shared" si="2"/>
        <v>0.39500000000000002</v>
      </c>
      <c r="I5" s="247">
        <f t="shared" si="3"/>
        <v>36071</v>
      </c>
      <c r="J5" s="248" t="str">
        <f>IF(ISERROR(VLOOKUP($A5,parlvotes_lh!$A$11:$WT$200,6,FALSE))=TRUE,"",IF(VLOOKUP($A5,parlvotes_lh!$A$11:$WT$200,6,FALSE)=0,"",VLOOKUP($A5,parlvotes_lh!$A$11:$WT$200,6,FALSE)))</f>
        <v/>
      </c>
      <c r="K5" s="248" t="str">
        <f>IF(ISERROR(VLOOKUP($A5,parlvotes_lh!$A$11:$WT$200,26,FALSE))=TRUE,"",IF(VLOOKUP($A5,parlvotes_lh!$A$11:$WT$200,26,FALSE)=0,"",VLOOKUP($A5,parlvotes_lh!$A$11:$WT$200,26,FALSE)))</f>
        <v/>
      </c>
      <c r="L5" s="248">
        <f>IF(ISERROR(VLOOKUP($A5,parlvotes_lh!$A$11:$WT$200,46,FALSE))=TRUE,"",IF(VLOOKUP($A5,parlvotes_lh!$A$11:$WT$200,46,FALSE)=0,"",VLOOKUP($A5,parlvotes_lh!$A$11:$WT$200,46,FALSE)))</f>
        <v>0.39500000000000002</v>
      </c>
      <c r="M5" s="248" t="str">
        <f>IF(ISERROR(VLOOKUP($A5,parlvotes_lh!$A$11:$WT$200,66,FALSE))=TRUE,"",IF(VLOOKUP($A5,parlvotes_lh!$A$11:$WT$200,66,FALSE)=0,"",VLOOKUP($A5,parlvotes_lh!$A$11:$WT$200,66,FALSE)))</f>
        <v/>
      </c>
      <c r="N5" s="248" t="str">
        <f>IF(ISERROR(VLOOKUP($A5,parlvotes_lh!$A$11:$WT$200,86,FALSE))=TRUE,"",IF(VLOOKUP($A5,parlvotes_lh!$A$11:$WT$200,86,FALSE)=0,"",VLOOKUP($A5,parlvotes_lh!$A$11:$WT$200,86,FALSE)))</f>
        <v/>
      </c>
      <c r="O5" s="248" t="str">
        <f>IF(ISERROR(VLOOKUP($A5,parlvotes_lh!$A$11:$WT$200,106,FALSE))=TRUE,"",IF(VLOOKUP($A5,parlvotes_lh!$A$11:$WT$200,106,FALSE)=0,"",VLOOKUP($A5,parlvotes_lh!$A$11:$WT$200,106,FALSE)))</f>
        <v/>
      </c>
      <c r="P5" s="248" t="str">
        <f>IF(ISERROR(VLOOKUP($A5,parlvotes_lh!$A$11:$WT$200,126,FALSE))=TRUE,"",IF(VLOOKUP($A5,parlvotes_lh!$A$11:$WT$200,126,FALSE)=0,"",VLOOKUP($A5,parlvotes_lh!$A$11:$WT$200,126,FALSE)))</f>
        <v/>
      </c>
      <c r="Q5" s="249" t="str">
        <f>IF(ISERROR(VLOOKUP($A5,parlvotes_lh!$A$11:$WT$200,146,FALSE))=TRUE,"",IF(VLOOKUP($A5,parlvotes_lh!$A$11:$WT$200,146,FALSE)=0,"",VLOOKUP($A5,parlvotes_lh!$A$11:$WT$200,146,FALSE)))</f>
        <v/>
      </c>
      <c r="R5" s="249" t="str">
        <f>IF(ISERROR(VLOOKUP($A5,parlvotes_lh!$A$11:$WT$200,166,FALSE))=TRUE,"",IF(VLOOKUP($A5,parlvotes_lh!$A$11:$WT$200,166,FALSE)=0,"",VLOOKUP($A5,parlvotes_lh!$A$11:$WT$200,166,FALSE)))</f>
        <v/>
      </c>
      <c r="S5" s="249" t="str">
        <f>IF(ISERROR(VLOOKUP($A5,parlvotes_lh!$A$11:$WT$200,186,FALSE))=TRUE,"",IF(VLOOKUP($A5,parlvotes_lh!$A$11:$WT$200,186,FALSE)=0,"",VLOOKUP($A5,parlvotes_lh!$A$11:$WT$200,186,FALSE)))</f>
        <v/>
      </c>
      <c r="T5" s="249" t="str">
        <f>IF(ISERROR(VLOOKUP($A5,parlvotes_lh!$A$11:$WT$200,206,FALSE))=TRUE,"",IF(VLOOKUP($A5,parlvotes_lh!$A$11:$WT$200,206,FALSE)=0,"",VLOOKUP($A5,parlvotes_lh!$A$11:$WT$200,206,FALSE)))</f>
        <v/>
      </c>
      <c r="U5" s="249" t="str">
        <f>IF(ISERROR(VLOOKUP($A5,parlvotes_lh!$A$11:$WT$200,226,FALSE))=TRUE,"",IF(VLOOKUP($A5,parlvotes_lh!$A$11:$WT$200,226,FALSE)=0,"",VLOOKUP($A5,parlvotes_lh!$A$11:$WT$200,226,FALSE)))</f>
        <v/>
      </c>
      <c r="V5" s="249" t="str">
        <f>IF(ISERROR(VLOOKUP($A5,parlvotes_lh!$A$11:$WT$200,246,FALSE))=TRUE,"",IF(VLOOKUP($A5,parlvotes_lh!$A$11:$WT$200,246,FALSE)=0,"",VLOOKUP($A5,parlvotes_lh!$A$11:$WT$200,246,FALSE)))</f>
        <v/>
      </c>
      <c r="W5" s="249" t="str">
        <f>IF(ISERROR(VLOOKUP($A5,parlvotes_lh!$A$11:$WT$200,266,FALSE))=TRUE,"",IF(VLOOKUP($A5,parlvotes_lh!$A$11:$WT$200,266,FALSE)=0,"",VLOOKUP($A5,parlvotes_lh!$A$11:$WT$200,266,FALSE)))</f>
        <v/>
      </c>
      <c r="X5" s="249" t="str">
        <f>IF(ISERROR(VLOOKUP($A5,parlvotes_lh!$A$11:$WT$200,286,FALSE))=TRUE,"",IF(VLOOKUP($A5,parlvotes_lh!$A$11:$WT$200,286,FALSE)=0,"",VLOOKUP($A5,parlvotes_lh!$A$11:$WT$200,286,FALSE)))</f>
        <v/>
      </c>
      <c r="Y5" s="249" t="str">
        <f>IF(ISERROR(VLOOKUP($A5,parlvotes_lh!$A$11:$WT$200,306,FALSE))=TRUE,"",IF(VLOOKUP($A5,parlvotes_lh!$A$11:$WT$200,306,FALSE)=0,"",VLOOKUP($A5,parlvotes_lh!$A$11:$WT$200,306,FALSE)))</f>
        <v/>
      </c>
      <c r="Z5" s="249" t="str">
        <f>IF(ISERROR(VLOOKUP($A5,parlvotes_lh!$A$11:$WT$200,326,FALSE))=TRUE,"",IF(VLOOKUP($A5,parlvotes_lh!$A$11:$WT$200,326,FALSE)=0,"",VLOOKUP($A5,parlvotes_lh!$A$11:$WT$200,326,FALSE)))</f>
        <v/>
      </c>
      <c r="AA5" s="249" t="str">
        <f>IF(ISERROR(VLOOKUP($A5,parlvotes_lh!$A$11:$WT$200,346,FALSE))=TRUE,"",IF(VLOOKUP($A5,parlvotes_lh!$A$11:$WT$200,346,FALSE)=0,"",VLOOKUP($A5,parlvotes_lh!$A$11:$WT$200,346,FALSE)))</f>
        <v/>
      </c>
      <c r="AB5" s="249" t="str">
        <f>IF(ISERROR(VLOOKUP($A5,parlvotes_lh!$A$11:$WT$200,366,FALSE))=TRUE,"",IF(VLOOKUP($A5,parlvotes_lh!$A$11:$WT$200,366,FALSE)=0,"",VLOOKUP($A5,parlvotes_lh!$A$11:$WT$200,366,FALSE)))</f>
        <v/>
      </c>
      <c r="AC5" s="249" t="str">
        <f>IF(ISERROR(VLOOKUP($A5,parlvotes_lh!$A$11:$WT$200,386,FALSE))=TRUE,"",IF(VLOOKUP($A5,parlvotes_lh!$A$11:$WT$200,386,FALSE)=0,"",VLOOKUP($A5,parlvotes_lh!$A$11:$WT$200,386,FALSE)))</f>
        <v/>
      </c>
    </row>
    <row r="6" spans="1:29" ht="13.5" customHeight="1">
      <c r="A6" s="243" t="str">
        <f>IF(info_parties!A6="","",info_parties!A6)</f>
        <v>au_lnp01</v>
      </c>
      <c r="B6" s="87" t="str">
        <f>IF(A6="","",MID(info_weblinks!$C$3,32,3))</f>
        <v>aus</v>
      </c>
      <c r="C6" s="87" t="str">
        <f>IF(info_parties!G6="","",info_parties!G6)</f>
        <v>Liberal-National Party ( Queensland)</v>
      </c>
      <c r="D6" s="87" t="str">
        <f>IF(info_parties!K6="","",info_parties!K6)</f>
        <v>Liberal-National</v>
      </c>
      <c r="E6" s="87" t="str">
        <f>IF(info_parties!H6="","",info_parties!H6)</f>
        <v>LNP</v>
      </c>
      <c r="F6" s="244">
        <f t="shared" si="0"/>
        <v>40411</v>
      </c>
      <c r="G6" s="245">
        <f t="shared" si="1"/>
        <v>44702</v>
      </c>
      <c r="H6" s="246">
        <f t="shared" si="2"/>
        <v>9.1200000000000003E-2</v>
      </c>
      <c r="I6" s="247">
        <f t="shared" si="3"/>
        <v>40411</v>
      </c>
      <c r="J6" s="248" t="str">
        <f>IF(ISERROR(VLOOKUP($A6,parlvotes_lh!$A$11:$WT$200,6,FALSE))=TRUE,"",IF(VLOOKUP($A6,parlvotes_lh!$A$11:$WT$200,6,FALSE)=0,"",VLOOKUP($A6,parlvotes_lh!$A$11:$WT$200,6,FALSE)))</f>
        <v/>
      </c>
      <c r="K6" s="248" t="str">
        <f>IF(ISERROR(VLOOKUP($A6,parlvotes_lh!$A$11:$WT$200,26,FALSE))=TRUE,"",IF(VLOOKUP($A6,parlvotes_lh!$A$11:$WT$200,26,FALSE)=0,"",VLOOKUP($A6,parlvotes_lh!$A$11:$WT$200,26,FALSE)))</f>
        <v/>
      </c>
      <c r="L6" s="248" t="str">
        <f>IF(ISERROR(VLOOKUP($A6,parlvotes_lh!$A$11:$WT$200,46,FALSE))=TRUE,"",IF(VLOOKUP($A6,parlvotes_lh!$A$11:$WT$200,46,FALSE)=0,"",VLOOKUP($A6,parlvotes_lh!$A$11:$WT$200,46,FALSE)))</f>
        <v/>
      </c>
      <c r="M6" s="248" t="str">
        <f>IF(ISERROR(VLOOKUP($A6,parlvotes_lh!$A$11:$WT$200,66,FALSE))=TRUE,"",IF(VLOOKUP($A6,parlvotes_lh!$A$11:$WT$200,66,FALSE)=0,"",VLOOKUP($A6,parlvotes_lh!$A$11:$WT$200,66,FALSE)))</f>
        <v/>
      </c>
      <c r="N6" s="248" t="str">
        <f>IF(ISERROR(VLOOKUP($A6,parlvotes_lh!$A$11:$WT$200,86,FALSE))=TRUE,"",IF(VLOOKUP($A6,parlvotes_lh!$A$11:$WT$200,86,FALSE)=0,"",VLOOKUP($A6,parlvotes_lh!$A$11:$WT$200,86,FALSE)))</f>
        <v/>
      </c>
      <c r="O6" s="248" t="str">
        <f>IF(ISERROR(VLOOKUP($A6,parlvotes_lh!$A$11:$WT$200,106,FALSE))=TRUE,"",IF(VLOOKUP($A6,parlvotes_lh!$A$11:$WT$200,106,FALSE)=0,"",VLOOKUP($A6,parlvotes_lh!$A$11:$WT$200,106,FALSE)))</f>
        <v/>
      </c>
      <c r="P6" s="248">
        <f>IF(ISERROR(VLOOKUP($A6,parlvotes_lh!$A$11:$WT$200,126,FALSE))=TRUE,"",IF(VLOOKUP($A6,parlvotes_lh!$A$11:$WT$200,126,FALSE)=0,"",VLOOKUP($A6,parlvotes_lh!$A$11:$WT$200,126,FALSE)))</f>
        <v>9.1200000000000003E-2</v>
      </c>
      <c r="Q6" s="249">
        <f>IF(ISERROR(VLOOKUP($A6,parlvotes_lh!$A$11:$WT$200,146,FALSE))=TRUE,"",IF(VLOOKUP($A6,parlvotes_lh!$A$11:$WT$200,146,FALSE)=0,"",VLOOKUP($A6,parlvotes_lh!$A$11:$WT$200,146,FALSE)))</f>
        <v>8.9215912718670423E-2</v>
      </c>
      <c r="R6" s="249">
        <f>IF(ISERROR(VLOOKUP($A6,parlvotes_lh!$A$11:$WT$200,166,FALSE))=TRUE,"",IF(VLOOKUP($A6,parlvotes_lh!$A$11:$WT$200,166,FALSE)=0,"",VLOOKUP($A6,parlvotes_lh!$A$11:$WT$200,166,FALSE)))</f>
        <v>8.5202525259947468E-2</v>
      </c>
      <c r="S6" s="249">
        <f>IF(ISERROR(VLOOKUP($A6,parlvotes_lh!$A$11:$WT$200,186,FALSE))=TRUE,"",IF(VLOOKUP($A6,parlvotes_lh!$A$11:$WT$200,186,FALSE)=0,"",VLOOKUP($A6,parlvotes_lh!$A$11:$WT$200,186,FALSE)))</f>
        <v>8.6744328175052773E-2</v>
      </c>
      <c r="T6" s="249">
        <f>IF(ISERROR(VLOOKUP($A6,parlvotes_lh!$A$11:$WT$200,206,FALSE))=TRUE,"",IF(VLOOKUP($A6,parlvotes_lh!$A$11:$WT$200,206,FALSE)=0,"",VLOOKUP($A6,parlvotes_lh!$A$11:$WT$200,206,FALSE)))</f>
        <v>7.7956363345273852E-2</v>
      </c>
      <c r="U6" s="249" t="str">
        <f>IF(ISERROR(VLOOKUP($A6,parlvotes_lh!$A$11:$WT$200,226,FALSE))=TRUE,"",IF(VLOOKUP($A6,parlvotes_lh!$A$11:$WT$200,226,FALSE)=0,"",VLOOKUP($A6,parlvotes_lh!$A$11:$WT$200,226,FALSE)))</f>
        <v/>
      </c>
      <c r="V6" s="249" t="str">
        <f>IF(ISERROR(VLOOKUP($A6,parlvotes_lh!$A$11:$WT$200,246,FALSE))=TRUE,"",IF(VLOOKUP($A6,parlvotes_lh!$A$11:$WT$200,246,FALSE)=0,"",VLOOKUP($A6,parlvotes_lh!$A$11:$WT$200,246,FALSE)))</f>
        <v/>
      </c>
      <c r="W6" s="249" t="str">
        <f>IF(ISERROR(VLOOKUP($A6,parlvotes_lh!$A$11:$WT$200,266,FALSE))=TRUE,"",IF(VLOOKUP($A6,parlvotes_lh!$A$11:$WT$200,266,FALSE)=0,"",VLOOKUP($A6,parlvotes_lh!$A$11:$WT$200,266,FALSE)))</f>
        <v/>
      </c>
      <c r="X6" s="249" t="str">
        <f>IF(ISERROR(VLOOKUP($A6,parlvotes_lh!$A$11:$WT$200,286,FALSE))=TRUE,"",IF(VLOOKUP($A6,parlvotes_lh!$A$11:$WT$200,286,FALSE)=0,"",VLOOKUP($A6,parlvotes_lh!$A$11:$WT$200,286,FALSE)))</f>
        <v/>
      </c>
      <c r="Y6" s="249" t="str">
        <f>IF(ISERROR(VLOOKUP($A6,parlvotes_lh!$A$11:$WT$200,306,FALSE))=TRUE,"",IF(VLOOKUP($A6,parlvotes_lh!$A$11:$WT$200,306,FALSE)=0,"",VLOOKUP($A6,parlvotes_lh!$A$11:$WT$200,306,FALSE)))</f>
        <v/>
      </c>
      <c r="Z6" s="249" t="str">
        <f>IF(ISERROR(VLOOKUP($A6,parlvotes_lh!$A$11:$WT$200,326,FALSE))=TRUE,"",IF(VLOOKUP($A6,parlvotes_lh!$A$11:$WT$200,326,FALSE)=0,"",VLOOKUP($A6,parlvotes_lh!$A$11:$WT$200,326,FALSE)))</f>
        <v/>
      </c>
      <c r="AA6" s="249" t="str">
        <f>IF(ISERROR(VLOOKUP($A6,parlvotes_lh!$A$11:$WT$200,346,FALSE))=TRUE,"",IF(VLOOKUP($A6,parlvotes_lh!$A$11:$WT$200,346,FALSE)=0,"",VLOOKUP($A6,parlvotes_lh!$A$11:$WT$200,346,FALSE)))</f>
        <v/>
      </c>
      <c r="AB6" s="249" t="str">
        <f>IF(ISERROR(VLOOKUP($A6,parlvotes_lh!$A$11:$WT$200,366,FALSE))=TRUE,"",IF(VLOOKUP($A6,parlvotes_lh!$A$11:$WT$200,366,FALSE)=0,"",VLOOKUP($A6,parlvotes_lh!$A$11:$WT$200,366,FALSE)))</f>
        <v/>
      </c>
      <c r="AC6" s="249" t="str">
        <f>IF(ISERROR(VLOOKUP($A6,parlvotes_lh!$A$11:$WT$200,386,FALSE))=TRUE,"",IF(VLOOKUP($A6,parlvotes_lh!$A$11:$WT$200,386,FALSE)=0,"",VLOOKUP($A6,parlvotes_lh!$A$11:$WT$200,386,FALSE)))</f>
        <v/>
      </c>
    </row>
    <row r="7" spans="1:29" ht="13.5" customHeight="1">
      <c r="A7" s="243" t="str">
        <f>IF(info_parties!A7="","",info_parties!A7)</f>
        <v>au_on01</v>
      </c>
      <c r="B7" s="87" t="str">
        <f>IF(A7="","",MID(info_weblinks!$C$3,32,3))</f>
        <v>aus</v>
      </c>
      <c r="C7" s="87" t="str">
        <f>IF(info_parties!G7="","",info_parties!G7)</f>
        <v>One Nation</v>
      </c>
      <c r="D7" s="87" t="str">
        <f>IF(info_parties!K7="","",info_parties!K7)</f>
        <v>One Nation</v>
      </c>
      <c r="E7" s="87" t="str">
        <f>IF(info_parties!H7="","",info_parties!H7)</f>
        <v>ON</v>
      </c>
      <c r="F7" s="244">
        <f t="shared" si="0"/>
        <v>36071</v>
      </c>
      <c r="G7" s="245">
        <f t="shared" si="1"/>
        <v>44702</v>
      </c>
      <c r="H7" s="246">
        <f t="shared" si="2"/>
        <v>8.4000000000000005E-2</v>
      </c>
      <c r="I7" s="247">
        <f t="shared" si="3"/>
        <v>36071</v>
      </c>
      <c r="J7" s="248" t="str">
        <f>IF(ISERROR(VLOOKUP($A7,parlvotes_lh!$A$11:$WT$200,6,FALSE))=TRUE,"",IF(VLOOKUP($A7,parlvotes_lh!$A$11:$WT$200,6,FALSE)=0,"",VLOOKUP($A7,parlvotes_lh!$A$11:$WT$200,6,FALSE)))</f>
        <v/>
      </c>
      <c r="K7" s="248" t="str">
        <f>IF(ISERROR(VLOOKUP($A7,parlvotes_lh!$A$11:$WT$200,26,FALSE))=TRUE,"",IF(VLOOKUP($A7,parlvotes_lh!$A$11:$WT$200,26,FALSE)=0,"",VLOOKUP($A7,parlvotes_lh!$A$11:$WT$200,26,FALSE)))</f>
        <v/>
      </c>
      <c r="L7" s="248">
        <f>IF(ISERROR(VLOOKUP($A7,parlvotes_lh!$A$11:$WT$200,46,FALSE))=TRUE,"",IF(VLOOKUP($A7,parlvotes_lh!$A$11:$WT$200,46,FALSE)=0,"",VLOOKUP($A7,parlvotes_lh!$A$11:$WT$200,46,FALSE)))</f>
        <v>8.4000000000000005E-2</v>
      </c>
      <c r="M7" s="248" t="str">
        <f>IF(ISERROR(VLOOKUP($A7,parlvotes_lh!$A$11:$WT$200,66,FALSE))=TRUE,"",IF(VLOOKUP($A7,parlvotes_lh!$A$11:$WT$200,66,FALSE)=0,"",VLOOKUP($A7,parlvotes_lh!$A$11:$WT$200,66,FALSE)))</f>
        <v/>
      </c>
      <c r="N7" s="248">
        <f>IF(ISERROR(VLOOKUP($A7,parlvotes_lh!$A$11:$WT$200,86,FALSE))=TRUE,"",IF(VLOOKUP($A7,parlvotes_lh!$A$11:$WT$200,86,FALSE)=0,"",VLOOKUP($A7,parlvotes_lh!$A$11:$WT$200,86,FALSE)))</f>
        <v>1.19466003456043E-2</v>
      </c>
      <c r="O7" s="248">
        <f>IF(ISERROR(VLOOKUP($A7,parlvotes_lh!$A$11:$WT$200,106,FALSE))=TRUE,"",IF(VLOOKUP($A7,parlvotes_lh!$A$11:$WT$200,106,FALSE)=0,"",VLOOKUP($A7,parlvotes_lh!$A$11:$WT$200,106,FALSE)))</f>
        <v>2.6288534744706928E-3</v>
      </c>
      <c r="P7" s="248">
        <f>IF(ISERROR(VLOOKUP($A7,parlvotes_lh!$A$11:$WT$200,126,FALSE))=TRUE,"",IF(VLOOKUP($A7,parlvotes_lh!$A$11:$WT$200,126,FALSE)=0,"",VLOOKUP($A7,parlvotes_lh!$A$11:$WT$200,126,FALSE)))</f>
        <v>2.2000000000000001E-3</v>
      </c>
      <c r="Q7" s="249">
        <f>IF(ISERROR(VLOOKUP($A7,parlvotes_lh!$A$11:$WT$200,146,FALSE))=TRUE,"",IF(VLOOKUP($A7,parlvotes_lh!$A$11:$WT$200,146,FALSE)=0,"",VLOOKUP($A7,parlvotes_lh!$A$11:$WT$200,146,FALSE)))</f>
        <v>1.7070170044321583E-3</v>
      </c>
      <c r="R7" s="249">
        <f>IF(ISERROR(VLOOKUP($A7,parlvotes_lh!$A$11:$WT$200,166,FALSE))=TRUE,"",IF(VLOOKUP($A7,parlvotes_lh!$A$11:$WT$200,166,FALSE)=0,"",VLOOKUP($A7,parlvotes_lh!$A$11:$WT$200,166,FALSE)))</f>
        <v>1.2925093757147222E-2</v>
      </c>
      <c r="S7" s="249" t="str">
        <f>IF(ISERROR(VLOOKUP($A7,parlvotes_lh!$A$11:$WT$200,186,FALSE))=TRUE,"",IF(VLOOKUP($A7,parlvotes_lh!$A$11:$WT$200,186,FALSE)=0,"",VLOOKUP($A7,parlvotes_lh!$A$11:$WT$200,186,FALSE)))</f>
        <v/>
      </c>
      <c r="T7" s="249">
        <f>IF(ISERROR(VLOOKUP($A7,parlvotes_lh!$A$11:$WT$200,206,FALSE))=TRUE,"",IF(VLOOKUP($A7,parlvotes_lh!$A$11:$WT$200,206,FALSE)=0,"",VLOOKUP($A7,parlvotes_lh!$A$11:$WT$200,206,FALSE)))</f>
        <v>4.8366500986858421E-2</v>
      </c>
      <c r="U7" s="249" t="str">
        <f>IF(ISERROR(VLOOKUP($A7,parlvotes_lh!$A$11:$WT$200,226,FALSE))=TRUE,"",IF(VLOOKUP($A7,parlvotes_lh!$A$11:$WT$200,226,FALSE)=0,"",VLOOKUP($A7,parlvotes_lh!$A$11:$WT$200,226,FALSE)))</f>
        <v/>
      </c>
      <c r="V7" s="249" t="str">
        <f>IF(ISERROR(VLOOKUP($A7,parlvotes_lh!$A$11:$WT$200,246,FALSE))=TRUE,"",IF(VLOOKUP($A7,parlvotes_lh!$A$11:$WT$200,246,FALSE)=0,"",VLOOKUP($A7,parlvotes_lh!$A$11:$WT$200,246,FALSE)))</f>
        <v/>
      </c>
      <c r="W7" s="249" t="str">
        <f>IF(ISERROR(VLOOKUP($A7,parlvotes_lh!$A$11:$WT$200,266,FALSE))=TRUE,"",IF(VLOOKUP($A7,parlvotes_lh!$A$11:$WT$200,266,FALSE)=0,"",VLOOKUP($A7,parlvotes_lh!$A$11:$WT$200,266,FALSE)))</f>
        <v/>
      </c>
      <c r="X7" s="249" t="str">
        <f>IF(ISERROR(VLOOKUP($A7,parlvotes_lh!$A$11:$WT$200,286,FALSE))=TRUE,"",IF(VLOOKUP($A7,parlvotes_lh!$A$11:$WT$200,286,FALSE)=0,"",VLOOKUP($A7,parlvotes_lh!$A$11:$WT$200,286,FALSE)))</f>
        <v/>
      </c>
      <c r="Y7" s="249" t="str">
        <f>IF(ISERROR(VLOOKUP($A7,parlvotes_lh!$A$11:$WT$200,306,FALSE))=TRUE,"",IF(VLOOKUP($A7,parlvotes_lh!$A$11:$WT$200,306,FALSE)=0,"",VLOOKUP($A7,parlvotes_lh!$A$11:$WT$200,306,FALSE)))</f>
        <v/>
      </c>
      <c r="Z7" s="249" t="str">
        <f>IF(ISERROR(VLOOKUP($A7,parlvotes_lh!$A$11:$WT$200,326,FALSE))=TRUE,"",IF(VLOOKUP($A7,parlvotes_lh!$A$11:$WT$200,326,FALSE)=0,"",VLOOKUP($A7,parlvotes_lh!$A$11:$WT$200,326,FALSE)))</f>
        <v/>
      </c>
      <c r="AA7" s="249" t="str">
        <f>IF(ISERROR(VLOOKUP($A7,parlvotes_lh!$A$11:$WT$200,346,FALSE))=TRUE,"",IF(VLOOKUP($A7,parlvotes_lh!$A$11:$WT$200,346,FALSE)=0,"",VLOOKUP($A7,parlvotes_lh!$A$11:$WT$200,346,FALSE)))</f>
        <v/>
      </c>
      <c r="AB7" s="249" t="str">
        <f>IF(ISERROR(VLOOKUP($A7,parlvotes_lh!$A$11:$WT$200,366,FALSE))=TRUE,"",IF(VLOOKUP($A7,parlvotes_lh!$A$11:$WT$200,366,FALSE)=0,"",VLOOKUP($A7,parlvotes_lh!$A$11:$WT$200,366,FALSE)))</f>
        <v/>
      </c>
      <c r="AC7" s="249" t="str">
        <f>IF(ISERROR(VLOOKUP($A7,parlvotes_lh!$A$11:$WT$200,386,FALSE))=TRUE,"",IF(VLOOKUP($A7,parlvotes_lh!$A$11:$WT$200,386,FALSE)=0,"",VLOOKUP($A7,parlvotes_lh!$A$11:$WT$200,386,FALSE)))</f>
        <v/>
      </c>
    </row>
    <row r="8" spans="1:29" ht="13.5" customHeight="1">
      <c r="A8" s="243" t="str">
        <f>IF(info_parties!A8="","",info_parties!A8)</f>
        <v>au_dem01</v>
      </c>
      <c r="B8" s="87" t="str">
        <f>IF(A8="","",MID(info_weblinks!$C$3,32,3))</f>
        <v>aus</v>
      </c>
      <c r="C8" s="87" t="str">
        <f>IF(info_parties!G8="","",info_parties!G8)</f>
        <v>Democrat</v>
      </c>
      <c r="D8" s="87" t="str">
        <f>IF(info_parties!K8="","",info_parties!K8)</f>
        <v>Democrat</v>
      </c>
      <c r="E8" s="87" t="str">
        <f>IF(info_parties!H8="","",info_parties!H8)</f>
        <v>Dem</v>
      </c>
      <c r="F8" s="244">
        <f t="shared" si="0"/>
        <v>34041</v>
      </c>
      <c r="G8" s="245">
        <f t="shared" si="1"/>
        <v>41524</v>
      </c>
      <c r="H8" s="246">
        <f t="shared" si="2"/>
        <v>6.8000000000000005E-2</v>
      </c>
      <c r="I8" s="247">
        <f t="shared" si="3"/>
        <v>35126</v>
      </c>
      <c r="J8" s="248">
        <f>IF(ISERROR(VLOOKUP($A8,parlvotes_lh!$A$11:$WT$200,6,FALSE))=TRUE,"",IF(VLOOKUP($A8,parlvotes_lh!$A$11:$WT$200,6,FALSE)=0,"",VLOOKUP($A8,parlvotes_lh!$A$11:$WT$200,6,FALSE)))</f>
        <v>3.7999999999999999E-2</v>
      </c>
      <c r="K8" s="248">
        <f>IF(ISERROR(VLOOKUP($A8,parlvotes_lh!$A$11:$WT$200,26,FALSE))=TRUE,"",IF(VLOOKUP($A8,parlvotes_lh!$A$11:$WT$200,26,FALSE)=0,"",VLOOKUP($A8,parlvotes_lh!$A$11:$WT$200,26,FALSE)))</f>
        <v>6.8000000000000005E-2</v>
      </c>
      <c r="L8" s="248">
        <f>IF(ISERROR(VLOOKUP($A8,parlvotes_lh!$A$11:$WT$200,46,FALSE))=TRUE,"",IF(VLOOKUP($A8,parlvotes_lh!$A$11:$WT$200,46,FALSE)=0,"",VLOOKUP($A8,parlvotes_lh!$A$11:$WT$200,46,FALSE)))</f>
        <v>5.2000000000000005E-2</v>
      </c>
      <c r="M8" s="248">
        <f>IF(ISERROR(VLOOKUP($A8,parlvotes_lh!$A$11:$WT$200,66,FALSE))=TRUE,"",IF(VLOOKUP($A8,parlvotes_lh!$A$11:$WT$200,66,FALSE)=0,"",VLOOKUP($A8,parlvotes_lh!$A$11:$WT$200,66,FALSE)))</f>
        <v>5.4056385981881096E-2</v>
      </c>
      <c r="N8" s="248">
        <f>IF(ISERROR(VLOOKUP($A8,parlvotes_lh!$A$11:$WT$200,86,FALSE))=TRUE,"",IF(VLOOKUP($A8,parlvotes_lh!$A$11:$WT$200,86,FALSE)=0,"",VLOOKUP($A8,parlvotes_lh!$A$11:$WT$200,86,FALSE)))</f>
        <v>1.2E-2</v>
      </c>
      <c r="O8" s="248">
        <f>IF(ISERROR(VLOOKUP($A8,parlvotes_lh!$A$11:$WT$200,106,FALSE))=TRUE,"",IF(VLOOKUP($A8,parlvotes_lh!$A$11:$WT$200,106,FALSE)=0,"",VLOOKUP($A8,parlvotes_lh!$A$11:$WT$200,106,FALSE)))</f>
        <v>7.2314002175386319E-3</v>
      </c>
      <c r="P8" s="248">
        <f>IF(ISERROR(VLOOKUP($A8,parlvotes_lh!$A$11:$WT$200,126,FALSE))=TRUE,"",IF(VLOOKUP($A8,parlvotes_lh!$A$11:$WT$200,126,FALSE)=0,"",VLOOKUP($A8,parlvotes_lh!$A$11:$WT$200,126,FALSE)))</f>
        <v>2E-3</v>
      </c>
      <c r="Q8" s="249">
        <f>IF(ISERROR(VLOOKUP($A8,parlvotes_lh!$A$11:$WT$200,146,FALSE))=TRUE,"",IF(VLOOKUP($A8,parlvotes_lh!$A$11:$WT$200,146,FALSE)=0,"",VLOOKUP($A8,parlvotes_lh!$A$11:$WT$200,146,FALSE)))</f>
        <v>2.7983123714133264E-4</v>
      </c>
      <c r="R8" s="249" t="str">
        <f>IF(ISERROR(VLOOKUP($A8,parlvotes_lh!$A$11:$WT$200,166,FALSE))=TRUE,"",IF(VLOOKUP($A8,parlvotes_lh!$A$11:$WT$200,166,FALSE)=0,"",VLOOKUP($A8,parlvotes_lh!$A$11:$WT$200,166,FALSE)))</f>
        <v/>
      </c>
      <c r="S8" s="249" t="str">
        <f>IF(ISERROR(VLOOKUP($A8,parlvotes_lh!$A$11:$WT$200,186,FALSE))=TRUE,"",IF(VLOOKUP($A8,parlvotes_lh!$A$11:$WT$200,186,FALSE)=0,"",VLOOKUP($A8,parlvotes_lh!$A$11:$WT$200,186,FALSE)))</f>
        <v/>
      </c>
      <c r="T8" s="249" t="str">
        <f>IF(ISERROR(VLOOKUP($A8,parlvotes_lh!$A$11:$WT$200,206,FALSE))=TRUE,"",IF(VLOOKUP($A8,parlvotes_lh!$A$11:$WT$200,206,FALSE)=0,"",VLOOKUP($A8,parlvotes_lh!$A$11:$WT$200,206,FALSE)))</f>
        <v/>
      </c>
      <c r="U8" s="249" t="str">
        <f>IF(ISERROR(VLOOKUP($A8,parlvotes_lh!$A$11:$WT$200,226,FALSE))=TRUE,"",IF(VLOOKUP($A8,parlvotes_lh!$A$11:$WT$200,226,FALSE)=0,"",VLOOKUP($A8,parlvotes_lh!$A$11:$WT$200,226,FALSE)))</f>
        <v/>
      </c>
      <c r="V8" s="249" t="str">
        <f>IF(ISERROR(VLOOKUP($A8,parlvotes_lh!$A$11:$WT$200,246,FALSE))=TRUE,"",IF(VLOOKUP($A8,parlvotes_lh!$A$11:$WT$200,246,FALSE)=0,"",VLOOKUP($A8,parlvotes_lh!$A$11:$WT$200,246,FALSE)))</f>
        <v/>
      </c>
      <c r="W8" s="249" t="str">
        <f>IF(ISERROR(VLOOKUP($A8,parlvotes_lh!$A$11:$WT$200,266,FALSE))=TRUE,"",IF(VLOOKUP($A8,parlvotes_lh!$A$11:$WT$200,266,FALSE)=0,"",VLOOKUP($A8,parlvotes_lh!$A$11:$WT$200,266,FALSE)))</f>
        <v/>
      </c>
      <c r="X8" s="249" t="str">
        <f>IF(ISERROR(VLOOKUP($A8,parlvotes_lh!$A$11:$WT$200,286,FALSE))=TRUE,"",IF(VLOOKUP($A8,parlvotes_lh!$A$11:$WT$200,286,FALSE)=0,"",VLOOKUP($A8,parlvotes_lh!$A$11:$WT$200,286,FALSE)))</f>
        <v/>
      </c>
      <c r="Y8" s="249" t="str">
        <f>IF(ISERROR(VLOOKUP($A8,parlvotes_lh!$A$11:$WT$200,306,FALSE))=TRUE,"",IF(VLOOKUP($A8,parlvotes_lh!$A$11:$WT$200,306,FALSE)=0,"",VLOOKUP($A8,parlvotes_lh!$A$11:$WT$200,306,FALSE)))</f>
        <v/>
      </c>
      <c r="Z8" s="249" t="str">
        <f>IF(ISERROR(VLOOKUP($A8,parlvotes_lh!$A$11:$WT$200,326,FALSE))=TRUE,"",IF(VLOOKUP($A8,parlvotes_lh!$A$11:$WT$200,326,FALSE)=0,"",VLOOKUP($A8,parlvotes_lh!$A$11:$WT$200,326,FALSE)))</f>
        <v/>
      </c>
      <c r="AA8" s="249" t="str">
        <f>IF(ISERROR(VLOOKUP($A8,parlvotes_lh!$A$11:$WT$200,346,FALSE))=TRUE,"",IF(VLOOKUP($A8,parlvotes_lh!$A$11:$WT$200,346,FALSE)=0,"",VLOOKUP($A8,parlvotes_lh!$A$11:$WT$200,346,FALSE)))</f>
        <v/>
      </c>
      <c r="AB8" s="249" t="str">
        <f>IF(ISERROR(VLOOKUP($A8,parlvotes_lh!$A$11:$WT$200,366,FALSE))=TRUE,"",IF(VLOOKUP($A8,parlvotes_lh!$A$11:$WT$200,366,FALSE)=0,"",VLOOKUP($A8,parlvotes_lh!$A$11:$WT$200,366,FALSE)))</f>
        <v/>
      </c>
      <c r="AC8" s="249" t="str">
        <f>IF(ISERROR(VLOOKUP($A8,parlvotes_lh!$A$11:$WT$200,386,FALSE))=TRUE,"",IF(VLOOKUP($A8,parlvotes_lh!$A$11:$WT$200,386,FALSE)=0,"",VLOOKUP($A8,parlvotes_lh!$A$11:$WT$200,386,FALSE)))</f>
        <v/>
      </c>
    </row>
    <row r="9" spans="1:29" ht="13.5" customHeight="1">
      <c r="A9" s="243" t="str">
        <f>IF(info_parties!A9="","",info_parties!A9)</f>
        <v>au_gr01</v>
      </c>
      <c r="B9" s="87" t="str">
        <f>IF(A9="","",MID(info_weblinks!$C$3,32,3))</f>
        <v>aus</v>
      </c>
      <c r="C9" s="87" t="str">
        <f>IF(info_parties!G9="","",info_parties!G9)</f>
        <v>Green</v>
      </c>
      <c r="D9" s="87" t="str">
        <f>IF(info_parties!K9="","",info_parties!K9)</f>
        <v>Green</v>
      </c>
      <c r="E9" s="87" t="str">
        <f>IF(info_parties!H9="","",info_parties!H9)</f>
        <v>G</v>
      </c>
      <c r="F9" s="244">
        <f t="shared" si="0"/>
        <v>37205</v>
      </c>
      <c r="G9" s="245">
        <f t="shared" si="1"/>
        <v>44702</v>
      </c>
      <c r="H9" s="246">
        <f t="shared" si="2"/>
        <v>0.11940867214718931</v>
      </c>
      <c r="I9" s="247">
        <f t="shared" si="3"/>
        <v>44702</v>
      </c>
      <c r="J9" s="248" t="str">
        <f>IF(ISERROR(VLOOKUP($A9,parlvotes_lh!$A$11:$WT$200,6,FALSE))=TRUE,"",IF(VLOOKUP($A9,parlvotes_lh!$A$11:$WT$200,6,FALSE)=0,"",VLOOKUP($A9,parlvotes_lh!$A$11:$WT$200,6,FALSE)))</f>
        <v/>
      </c>
      <c r="K9" s="248" t="str">
        <f>IF(ISERROR(VLOOKUP($A9,parlvotes_lh!$A$11:$WT$200,26,FALSE))=TRUE,"",IF(VLOOKUP($A9,parlvotes_lh!$A$11:$WT$200,26,FALSE)=0,"",VLOOKUP($A9,parlvotes_lh!$A$11:$WT$200,26,FALSE)))</f>
        <v/>
      </c>
      <c r="L9" s="248" t="str">
        <f>IF(ISERROR(VLOOKUP($A9,parlvotes_lh!$A$11:$WT$200,46,FALSE))=TRUE,"",IF(VLOOKUP($A9,parlvotes_lh!$A$11:$WT$200,46,FALSE)=0,"",VLOOKUP($A9,parlvotes_lh!$A$11:$WT$200,46,FALSE)))</f>
        <v/>
      </c>
      <c r="M9" s="248">
        <f>IF(ISERROR(VLOOKUP($A9,parlvotes_lh!$A$11:$WT$200,66,FALSE))=TRUE,"",IF(VLOOKUP($A9,parlvotes_lh!$A$11:$WT$200,66,FALSE)=0,"",VLOOKUP($A9,parlvotes_lh!$A$11:$WT$200,66,FALSE)))</f>
        <v>4.9596512770116119E-2</v>
      </c>
      <c r="N9" s="248">
        <f>IF(ISERROR(VLOOKUP($A9,parlvotes_lh!$A$11:$WT$200,86,FALSE))=TRUE,"",IF(VLOOKUP($A9,parlvotes_lh!$A$11:$WT$200,86,FALSE)=0,"",VLOOKUP($A9,parlvotes_lh!$A$11:$WT$200,86,FALSE)))</f>
        <v>1.2E-2</v>
      </c>
      <c r="O9" s="248">
        <f>IF(ISERROR(VLOOKUP($A9,parlvotes_lh!$A$11:$WT$200,106,FALSE))=TRUE,"",IF(VLOOKUP($A9,parlvotes_lh!$A$11:$WT$200,106,FALSE)=0,"",VLOOKUP($A9,parlvotes_lh!$A$11:$WT$200,106,FALSE)))</f>
        <v>7.7922679179311394E-2</v>
      </c>
      <c r="P9" s="248">
        <f>IF(ISERROR(VLOOKUP($A9,parlvotes_lh!$A$11:$WT$200,126,FALSE))=TRUE,"",IF(VLOOKUP($A9,parlvotes_lh!$A$11:$WT$200,126,FALSE)=0,"",VLOOKUP($A9,parlvotes_lh!$A$11:$WT$200,126,FALSE)))</f>
        <v>0.11800000000000001</v>
      </c>
      <c r="Q9" s="249">
        <f>IF(ISERROR(VLOOKUP($A9,parlvotes_lh!$A$11:$WT$200,146,FALSE))=TRUE,"",IF(VLOOKUP($A9,parlvotes_lh!$A$11:$WT$200,146,FALSE)=0,"",VLOOKUP($A9,parlvotes_lh!$A$11:$WT$200,146,FALSE)))</f>
        <v>8.6482718795081071E-2</v>
      </c>
      <c r="R9" s="249">
        <f>IF(ISERROR(VLOOKUP($A9,parlvotes_lh!$A$11:$WT$200,166,FALSE))=TRUE,"",IF(VLOOKUP($A9,parlvotes_lh!$A$11:$WT$200,166,FALSE)=0,"",VLOOKUP($A9,parlvotes_lh!$A$11:$WT$200,166,FALSE)))</f>
        <v>0.10232919760365128</v>
      </c>
      <c r="S9" s="249">
        <f>IF(ISERROR(VLOOKUP($A9,parlvotes_lh!$A$11:$WT$200,186,FALSE))=TRUE,"",IF(VLOOKUP($A9,parlvotes_lh!$A$11:$WT$200,186,FALSE)=0,"",VLOOKUP($A9,parlvotes_lh!$A$11:$WT$200,186,FALSE)))</f>
        <v>0.10403999945837458</v>
      </c>
      <c r="T9" s="249">
        <f>IF(ISERROR(VLOOKUP($A9,parlvotes_lh!$A$11:$WT$200,206,FALSE))=TRUE,"",IF(VLOOKUP($A9,parlvotes_lh!$A$11:$WT$200,206,FALSE)=0,"",VLOOKUP($A9,parlvotes_lh!$A$11:$WT$200,206,FALSE)))</f>
        <v>0.11940867214718931</v>
      </c>
      <c r="U9" s="249" t="str">
        <f>IF(ISERROR(VLOOKUP($A9,parlvotes_lh!$A$11:$WT$200,226,FALSE))=TRUE,"",IF(VLOOKUP($A9,parlvotes_lh!$A$11:$WT$200,226,FALSE)=0,"",VLOOKUP($A9,parlvotes_lh!$A$11:$WT$200,226,FALSE)))</f>
        <v/>
      </c>
      <c r="V9" s="249" t="str">
        <f>IF(ISERROR(VLOOKUP($A9,parlvotes_lh!$A$11:$WT$200,246,FALSE))=TRUE,"",IF(VLOOKUP($A9,parlvotes_lh!$A$11:$WT$200,246,FALSE)=0,"",VLOOKUP($A9,parlvotes_lh!$A$11:$WT$200,246,FALSE)))</f>
        <v/>
      </c>
      <c r="W9" s="249" t="str">
        <f>IF(ISERROR(VLOOKUP($A9,parlvotes_lh!$A$11:$WT$200,266,FALSE))=TRUE,"",IF(VLOOKUP($A9,parlvotes_lh!$A$11:$WT$200,266,FALSE)=0,"",VLOOKUP($A9,parlvotes_lh!$A$11:$WT$200,266,FALSE)))</f>
        <v/>
      </c>
      <c r="X9" s="249" t="str">
        <f>IF(ISERROR(VLOOKUP($A9,parlvotes_lh!$A$11:$WT$200,286,FALSE))=TRUE,"",IF(VLOOKUP($A9,parlvotes_lh!$A$11:$WT$200,286,FALSE)=0,"",VLOOKUP($A9,parlvotes_lh!$A$11:$WT$200,286,FALSE)))</f>
        <v/>
      </c>
      <c r="Y9" s="249" t="str">
        <f>IF(ISERROR(VLOOKUP($A9,parlvotes_lh!$A$11:$WT$200,306,FALSE))=TRUE,"",IF(VLOOKUP($A9,parlvotes_lh!$A$11:$WT$200,306,FALSE)=0,"",VLOOKUP($A9,parlvotes_lh!$A$11:$WT$200,306,FALSE)))</f>
        <v/>
      </c>
      <c r="Z9" s="249" t="str">
        <f>IF(ISERROR(VLOOKUP($A9,parlvotes_lh!$A$11:$WT$200,326,FALSE))=TRUE,"",IF(VLOOKUP($A9,parlvotes_lh!$A$11:$WT$200,326,FALSE)=0,"",VLOOKUP($A9,parlvotes_lh!$A$11:$WT$200,326,FALSE)))</f>
        <v/>
      </c>
      <c r="AA9" s="249" t="str">
        <f>IF(ISERROR(VLOOKUP($A9,parlvotes_lh!$A$11:$WT$200,346,FALSE))=TRUE,"",IF(VLOOKUP($A9,parlvotes_lh!$A$11:$WT$200,346,FALSE)=0,"",VLOOKUP($A9,parlvotes_lh!$A$11:$WT$200,346,FALSE)))</f>
        <v/>
      </c>
      <c r="AB9" s="249" t="str">
        <f>IF(ISERROR(VLOOKUP($A9,parlvotes_lh!$A$11:$WT$200,366,FALSE))=TRUE,"",IF(VLOOKUP($A9,parlvotes_lh!$A$11:$WT$200,366,FALSE)=0,"",VLOOKUP($A9,parlvotes_lh!$A$11:$WT$200,366,FALSE)))</f>
        <v/>
      </c>
      <c r="AC9" s="249" t="str">
        <f>IF(ISERROR(VLOOKUP($A9,parlvotes_lh!$A$11:$WT$200,386,FALSE))=TRUE,"",IF(VLOOKUP($A9,parlvotes_lh!$A$11:$WT$200,386,FALSE)=0,"",VLOOKUP($A9,parlvotes_lh!$A$11:$WT$200,386,FALSE)))</f>
        <v/>
      </c>
    </row>
    <row r="10" spans="1:29" ht="13.5" customHeight="1">
      <c r="A10" s="243" t="str">
        <f>IF(info_parties!A10="","",info_parties!A10)</f>
        <v>au_ff01</v>
      </c>
      <c r="B10" s="87" t="str">
        <f>IF(A10="","",MID(info_weblinks!$C$3,32,3))</f>
        <v>aus</v>
      </c>
      <c r="C10" s="87" t="str">
        <f>IF(info_parties!G10="","",info_parties!G10)</f>
        <v>Family First</v>
      </c>
      <c r="D10" s="87" t="str">
        <f>IF(info_parties!K10="","",info_parties!K10)</f>
        <v>Family First</v>
      </c>
      <c r="E10" s="87" t="str">
        <f>IF(info_parties!H10="","",info_parties!H10)</f>
        <v>FF</v>
      </c>
      <c r="F10" s="244">
        <f t="shared" si="0"/>
        <v>38269</v>
      </c>
      <c r="G10" s="245">
        <f t="shared" si="1"/>
        <v>42553</v>
      </c>
      <c r="H10" s="246">
        <f t="shared" si="2"/>
        <v>2.3E-2</v>
      </c>
      <c r="I10" s="247">
        <f t="shared" si="3"/>
        <v>40411</v>
      </c>
      <c r="J10" s="248" t="str">
        <f>IF(ISERROR(VLOOKUP($A10,parlvotes_lh!$A$11:$WT$200,6,FALSE))=TRUE,"",IF(VLOOKUP($A10,parlvotes_lh!$A$11:$WT$200,6,FALSE)=0,"",VLOOKUP($A10,parlvotes_lh!$A$11:$WT$200,6,FALSE)))</f>
        <v/>
      </c>
      <c r="K10" s="248" t="str">
        <f>IF(ISERROR(VLOOKUP($A10,parlvotes_lh!$A$11:$WT$200,26,FALSE))=TRUE,"",IF(VLOOKUP($A10,parlvotes_lh!$A$11:$WT$200,26,FALSE)=0,"",VLOOKUP($A10,parlvotes_lh!$A$11:$WT$200,26,FALSE)))</f>
        <v/>
      </c>
      <c r="L10" s="248" t="str">
        <f>IF(ISERROR(VLOOKUP($A10,parlvotes_lh!$A$11:$WT$200,46,FALSE))=TRUE,"",IF(VLOOKUP($A10,parlvotes_lh!$A$11:$WT$200,46,FALSE)=0,"",VLOOKUP($A10,parlvotes_lh!$A$11:$WT$200,46,FALSE)))</f>
        <v/>
      </c>
      <c r="M10" s="248" t="str">
        <f>IF(ISERROR(VLOOKUP($A10,parlvotes_lh!$A$11:$WT$200,66,FALSE))=TRUE,"",IF(VLOOKUP($A10,parlvotes_lh!$A$11:$WT$200,66,FALSE)=0,"",VLOOKUP($A10,parlvotes_lh!$A$11:$WT$200,66,FALSE)))</f>
        <v/>
      </c>
      <c r="N10" s="248">
        <f>IF(ISERROR(VLOOKUP($A10,parlvotes_lh!$A$11:$WT$200,86,FALSE))=TRUE,"",IF(VLOOKUP($A10,parlvotes_lh!$A$11:$WT$200,86,FALSE)=0,"",VLOOKUP($A10,parlvotes_lh!$A$11:$WT$200,86,FALSE)))</f>
        <v>2.0086414732672239E-2</v>
      </c>
      <c r="O10" s="248">
        <f>IF(ISERROR(VLOOKUP($A10,parlvotes_lh!$A$11:$WT$200,106,FALSE))=TRUE,"",IF(VLOOKUP($A10,parlvotes_lh!$A$11:$WT$200,106,FALSE)=0,"",VLOOKUP($A10,parlvotes_lh!$A$11:$WT$200,106,FALSE)))</f>
        <v>1.9871233684300705E-2</v>
      </c>
      <c r="P10" s="248">
        <f>IF(ISERROR(VLOOKUP($A10,parlvotes_lh!$A$11:$WT$200,126,FALSE))=TRUE,"",IF(VLOOKUP($A10,parlvotes_lh!$A$11:$WT$200,126,FALSE)=0,"",VLOOKUP($A10,parlvotes_lh!$A$11:$WT$200,126,FALSE)))</f>
        <v>2.3E-2</v>
      </c>
      <c r="Q10" s="249">
        <f>IF(ISERROR(VLOOKUP($A10,parlvotes_lh!$A$11:$WT$200,146,FALSE))=TRUE,"",IF(VLOOKUP($A10,parlvotes_lh!$A$11:$WT$200,146,FALSE)=0,"",VLOOKUP($A10,parlvotes_lh!$A$11:$WT$200,146,FALSE)))</f>
        <v>1.4078283214454096E-2</v>
      </c>
      <c r="R10" s="249">
        <f>IF(ISERROR(VLOOKUP($A10,parlvotes_lh!$A$11:$WT$200,166,FALSE))=TRUE,"",IF(VLOOKUP($A10,parlvotes_lh!$A$11:$WT$200,166,FALSE)=0,"",VLOOKUP($A10,parlvotes_lh!$A$11:$WT$200,166,FALSE)))</f>
        <v>1.4860091509545642E-2</v>
      </c>
      <c r="S10" s="249" t="str">
        <f>IF(ISERROR(VLOOKUP($A10,parlvotes_lh!$A$11:$WT$200,186,FALSE))=TRUE,"",IF(VLOOKUP($A10,parlvotes_lh!$A$11:$WT$200,186,FALSE)=0,"",VLOOKUP($A10,parlvotes_lh!$A$11:$WT$200,186,FALSE)))</f>
        <v/>
      </c>
      <c r="T10" s="249" t="str">
        <f>IF(ISERROR(VLOOKUP($A10,parlvotes_lh!$A$11:$WT$200,206,FALSE))=TRUE,"",IF(VLOOKUP($A10,parlvotes_lh!$A$11:$WT$200,206,FALSE)=0,"",VLOOKUP($A10,parlvotes_lh!$A$11:$WT$200,206,FALSE)))</f>
        <v/>
      </c>
      <c r="U10" s="249" t="str">
        <f>IF(ISERROR(VLOOKUP($A10,parlvotes_lh!$A$11:$WT$200,226,FALSE))=TRUE,"",IF(VLOOKUP($A10,parlvotes_lh!$A$11:$WT$200,226,FALSE)=0,"",VLOOKUP($A10,parlvotes_lh!$A$11:$WT$200,226,FALSE)))</f>
        <v/>
      </c>
      <c r="V10" s="249" t="str">
        <f>IF(ISERROR(VLOOKUP($A10,parlvotes_lh!$A$11:$WT$200,246,FALSE))=TRUE,"",IF(VLOOKUP($A10,parlvotes_lh!$A$11:$WT$200,246,FALSE)=0,"",VLOOKUP($A10,parlvotes_lh!$A$11:$WT$200,246,FALSE)))</f>
        <v/>
      </c>
      <c r="W10" s="249" t="str">
        <f>IF(ISERROR(VLOOKUP($A10,parlvotes_lh!$A$11:$WT$200,266,FALSE))=TRUE,"",IF(VLOOKUP($A10,parlvotes_lh!$A$11:$WT$200,266,FALSE)=0,"",VLOOKUP($A10,parlvotes_lh!$A$11:$WT$200,266,FALSE)))</f>
        <v/>
      </c>
      <c r="X10" s="249" t="str">
        <f>IF(ISERROR(VLOOKUP($A10,parlvotes_lh!$A$11:$WT$200,286,FALSE))=TRUE,"",IF(VLOOKUP($A10,parlvotes_lh!$A$11:$WT$200,286,FALSE)=0,"",VLOOKUP($A10,parlvotes_lh!$A$11:$WT$200,286,FALSE)))</f>
        <v/>
      </c>
      <c r="Y10" s="249" t="str">
        <f>IF(ISERROR(VLOOKUP($A10,parlvotes_lh!$A$11:$WT$200,306,FALSE))=TRUE,"",IF(VLOOKUP($A10,parlvotes_lh!$A$11:$WT$200,306,FALSE)=0,"",VLOOKUP($A10,parlvotes_lh!$A$11:$WT$200,306,FALSE)))</f>
        <v/>
      </c>
      <c r="Z10" s="249" t="str">
        <f>IF(ISERROR(VLOOKUP($A10,parlvotes_lh!$A$11:$WT$200,326,FALSE))=TRUE,"",IF(VLOOKUP($A10,parlvotes_lh!$A$11:$WT$200,326,FALSE)=0,"",VLOOKUP($A10,parlvotes_lh!$A$11:$WT$200,326,FALSE)))</f>
        <v/>
      </c>
      <c r="AA10" s="249" t="str">
        <f>IF(ISERROR(VLOOKUP($A10,parlvotes_lh!$A$11:$WT$200,346,FALSE))=TRUE,"",IF(VLOOKUP($A10,parlvotes_lh!$A$11:$WT$200,346,FALSE)=0,"",VLOOKUP($A10,parlvotes_lh!$A$11:$WT$200,346,FALSE)))</f>
        <v/>
      </c>
      <c r="AB10" s="249" t="str">
        <f>IF(ISERROR(VLOOKUP($A10,parlvotes_lh!$A$11:$WT$200,366,FALSE))=TRUE,"",IF(VLOOKUP($A10,parlvotes_lh!$A$11:$WT$200,366,FALSE)=0,"",VLOOKUP($A10,parlvotes_lh!$A$11:$WT$200,366,FALSE)))</f>
        <v/>
      </c>
      <c r="AC10" s="249" t="str">
        <f>IF(ISERROR(VLOOKUP($A10,parlvotes_lh!$A$11:$WT$200,386,FALSE))=TRUE,"",IF(VLOOKUP($A10,parlvotes_lh!$A$11:$WT$200,386,FALSE)=0,"",VLOOKUP($A10,parlvotes_lh!$A$11:$WT$200,386,FALSE)))</f>
        <v/>
      </c>
    </row>
    <row r="11" spans="1:29" ht="13.5" customHeight="1">
      <c r="A11" s="243" t="str">
        <f>IF(info_parties!A11="","",info_parties!A11)</f>
        <v>au_dlp01</v>
      </c>
      <c r="B11" s="87" t="str">
        <f>IF(A11="","",MID(info_weblinks!$C$3,32,3))</f>
        <v>aus</v>
      </c>
      <c r="C11" s="87" t="str">
        <f>IF(info_parties!G11="","",info_parties!G11)</f>
        <v>Democratic Labour Party</v>
      </c>
      <c r="D11" s="87" t="str">
        <f>IF(info_parties!K11="","",info_parties!K11)</f>
        <v>Democratic Labour Party</v>
      </c>
      <c r="E11" s="87" t="str">
        <f>IF(info_parties!H11="","",info_parties!H11)</f>
        <v>DLP</v>
      </c>
      <c r="F11" s="244" t="str">
        <f t="shared" si="0"/>
        <v/>
      </c>
      <c r="G11" s="245" t="str">
        <f t="shared" si="1"/>
        <v/>
      </c>
      <c r="H11" s="246" t="str">
        <f t="shared" si="2"/>
        <v/>
      </c>
      <c r="I11" s="247" t="str">
        <f t="shared" si="3"/>
        <v/>
      </c>
      <c r="J11" s="248" t="str">
        <f>IF(ISERROR(VLOOKUP($A11,parlvotes_lh!$A$11:$WT$200,6,FALSE))=TRUE,"",IF(VLOOKUP($A11,parlvotes_lh!$A$11:$WT$200,6,FALSE)=0,"",VLOOKUP($A11,parlvotes_lh!$A$11:$WT$200,6,FALSE)))</f>
        <v/>
      </c>
      <c r="K11" s="248" t="str">
        <f>IF(ISERROR(VLOOKUP($A11,parlvotes_lh!$A$11:$WT$200,26,FALSE))=TRUE,"",IF(VLOOKUP($A11,parlvotes_lh!$A$11:$WT$200,26,FALSE)=0,"",VLOOKUP($A11,parlvotes_lh!$A$11:$WT$200,26,FALSE)))</f>
        <v/>
      </c>
      <c r="L11" s="248" t="str">
        <f>IF(ISERROR(VLOOKUP($A11,parlvotes_lh!$A$11:$WT$200,46,FALSE))=TRUE,"",IF(VLOOKUP($A11,parlvotes_lh!$A$11:$WT$200,46,FALSE)=0,"",VLOOKUP($A11,parlvotes_lh!$A$11:$WT$200,46,FALSE)))</f>
        <v/>
      </c>
      <c r="M11" s="248" t="str">
        <f>IF(ISERROR(VLOOKUP($A11,parlvotes_lh!$A$11:$WT$200,66,FALSE))=TRUE,"",IF(VLOOKUP($A11,parlvotes_lh!$A$11:$WT$200,66,FALSE)=0,"",VLOOKUP($A11,parlvotes_lh!$A$11:$WT$200,66,FALSE)))</f>
        <v/>
      </c>
      <c r="N11" s="248" t="str">
        <f>IF(ISERROR(VLOOKUP($A11,parlvotes_lh!$A$11:$WT$200,86,FALSE))=TRUE,"",IF(VLOOKUP($A11,parlvotes_lh!$A$11:$WT$200,86,FALSE)=0,"",VLOOKUP($A11,parlvotes_lh!$A$11:$WT$200,86,FALSE)))</f>
        <v/>
      </c>
      <c r="O11" s="248" t="str">
        <f>IF(ISERROR(VLOOKUP($A11,parlvotes_lh!$A$11:$WT$200,106,FALSE))=TRUE,"",IF(VLOOKUP($A11,parlvotes_lh!$A$11:$WT$200,106,FALSE)=0,"",VLOOKUP($A11,parlvotes_lh!$A$11:$WT$200,106,FALSE)))</f>
        <v/>
      </c>
      <c r="P11" s="248" t="str">
        <f>IF(ISERROR(VLOOKUP($A11,parlvotes_lh!$A$11:$WT$200,126,FALSE))=TRUE,"",IF(VLOOKUP($A11,parlvotes_lh!$A$11:$WT$200,126,FALSE)=0,"",VLOOKUP($A11,parlvotes_lh!$A$11:$WT$200,126,FALSE)))</f>
        <v/>
      </c>
      <c r="Q11" s="249" t="str">
        <f>IF(ISERROR(VLOOKUP($A11,parlvotes_lh!$A$11:$WT$200,146,FALSE))=TRUE,"",IF(VLOOKUP($A11,parlvotes_lh!$A$11:$WT$200,146,FALSE)=0,"",VLOOKUP($A11,parlvotes_lh!$A$11:$WT$200,146,FALSE)))</f>
        <v/>
      </c>
      <c r="R11" s="249" t="str">
        <f>IF(ISERROR(VLOOKUP($A11,parlvotes_lh!$A$11:$WT$200,166,FALSE))=TRUE,"",IF(VLOOKUP($A11,parlvotes_lh!$A$11:$WT$200,166,FALSE)=0,"",VLOOKUP($A11,parlvotes_lh!$A$11:$WT$200,166,FALSE)))</f>
        <v/>
      </c>
      <c r="S11" s="249" t="str">
        <f>IF(ISERROR(VLOOKUP($A11,parlvotes_lh!$A$11:$WT$200,186,FALSE))=TRUE,"",IF(VLOOKUP($A11,parlvotes_lh!$A$11:$WT$200,186,FALSE)=0,"",VLOOKUP($A11,parlvotes_lh!$A$11:$WT$200,186,FALSE)))</f>
        <v/>
      </c>
      <c r="T11" s="249" t="str">
        <f>IF(ISERROR(VLOOKUP($A11,parlvotes_lh!$A$11:$WT$200,206,FALSE))=TRUE,"",IF(VLOOKUP($A11,parlvotes_lh!$A$11:$WT$200,206,FALSE)=0,"",VLOOKUP($A11,parlvotes_lh!$A$11:$WT$200,206,FALSE)))</f>
        <v/>
      </c>
      <c r="U11" s="249" t="str">
        <f>IF(ISERROR(VLOOKUP($A11,parlvotes_lh!$A$11:$WT$200,226,FALSE))=TRUE,"",IF(VLOOKUP($A11,parlvotes_lh!$A$11:$WT$200,226,FALSE)=0,"",VLOOKUP($A11,parlvotes_lh!$A$11:$WT$200,226,FALSE)))</f>
        <v/>
      </c>
      <c r="V11" s="249" t="str">
        <f>IF(ISERROR(VLOOKUP($A11,parlvotes_lh!$A$11:$WT$200,246,FALSE))=TRUE,"",IF(VLOOKUP($A11,parlvotes_lh!$A$11:$WT$200,246,FALSE)=0,"",VLOOKUP($A11,parlvotes_lh!$A$11:$WT$200,246,FALSE)))</f>
        <v/>
      </c>
      <c r="W11" s="249" t="str">
        <f>IF(ISERROR(VLOOKUP($A11,parlvotes_lh!$A$11:$WT$200,266,FALSE))=TRUE,"",IF(VLOOKUP($A11,parlvotes_lh!$A$11:$WT$200,266,FALSE)=0,"",VLOOKUP($A11,parlvotes_lh!$A$11:$WT$200,266,FALSE)))</f>
        <v/>
      </c>
      <c r="X11" s="249" t="str">
        <f>IF(ISERROR(VLOOKUP($A11,parlvotes_lh!$A$11:$WT$200,286,FALSE))=TRUE,"",IF(VLOOKUP($A11,parlvotes_lh!$A$11:$WT$200,286,FALSE)=0,"",VLOOKUP($A11,parlvotes_lh!$A$11:$WT$200,286,FALSE)))</f>
        <v/>
      </c>
      <c r="Y11" s="249" t="str">
        <f>IF(ISERROR(VLOOKUP($A11,parlvotes_lh!$A$11:$WT$200,306,FALSE))=TRUE,"",IF(VLOOKUP($A11,parlvotes_lh!$A$11:$WT$200,306,FALSE)=0,"",VLOOKUP($A11,parlvotes_lh!$A$11:$WT$200,306,FALSE)))</f>
        <v/>
      </c>
      <c r="Z11" s="249" t="str">
        <f>IF(ISERROR(VLOOKUP($A11,parlvotes_lh!$A$11:$WT$200,326,FALSE))=TRUE,"",IF(VLOOKUP($A11,parlvotes_lh!$A$11:$WT$200,326,FALSE)=0,"",VLOOKUP($A11,parlvotes_lh!$A$11:$WT$200,326,FALSE)))</f>
        <v/>
      </c>
      <c r="AA11" s="249" t="str">
        <f>IF(ISERROR(VLOOKUP($A11,parlvotes_lh!$A$11:$WT$200,346,FALSE))=TRUE,"",IF(VLOOKUP($A11,parlvotes_lh!$A$11:$WT$200,346,FALSE)=0,"",VLOOKUP($A11,parlvotes_lh!$A$11:$WT$200,346,FALSE)))</f>
        <v/>
      </c>
      <c r="AB11" s="249" t="str">
        <f>IF(ISERROR(VLOOKUP($A11,parlvotes_lh!$A$11:$WT$200,366,FALSE))=TRUE,"",IF(VLOOKUP($A11,parlvotes_lh!$A$11:$WT$200,366,FALSE)=0,"",VLOOKUP($A11,parlvotes_lh!$A$11:$WT$200,366,FALSE)))</f>
        <v/>
      </c>
      <c r="AC11" s="249" t="str">
        <f>IF(ISERROR(VLOOKUP($A11,parlvotes_lh!$A$11:$WT$200,386,FALSE))=TRUE,"",IF(VLOOKUP($A11,parlvotes_lh!$A$11:$WT$200,386,FALSE)=0,"",VLOOKUP($A11,parlvotes_lh!$A$11:$WT$200,386,FALSE)))</f>
        <v/>
      </c>
    </row>
    <row r="12" spans="1:29" ht="13.5" customHeight="1">
      <c r="A12" s="243" t="str">
        <f>IF(info_parties!A12="","",info_parties!A12)</f>
        <v>au_clp01</v>
      </c>
      <c r="B12" s="87" t="str">
        <f>IF(A12="","",MID(info_weblinks!$C$3,32,3))</f>
        <v>aus</v>
      </c>
      <c r="C12" s="87" t="str">
        <f>IF(info_parties!G12="","",info_parties!G12)</f>
        <v>Country Liberal Party</v>
      </c>
      <c r="D12" s="87" t="str">
        <f>IF(info_parties!K12="","",info_parties!K12)</f>
        <v>Country Liberal Party</v>
      </c>
      <c r="E12" s="87" t="str">
        <f>IF(info_parties!H12="","",info_parties!H12)</f>
        <v>CLP</v>
      </c>
      <c r="F12" s="244">
        <f t="shared" si="0"/>
        <v>37205</v>
      </c>
      <c r="G12" s="245">
        <f t="shared" si="1"/>
        <v>44702</v>
      </c>
      <c r="H12" s="246">
        <f t="shared" si="2"/>
        <v>3.4020103230590999E-3</v>
      </c>
      <c r="I12" s="247">
        <f t="shared" si="3"/>
        <v>38269</v>
      </c>
      <c r="J12" s="248" t="str">
        <f>IF(ISERROR(VLOOKUP($A12,parlvotes_lh!$A$11:$WT$200,6,FALSE))=TRUE,"",IF(VLOOKUP($A12,parlvotes_lh!$A$11:$WT$200,6,FALSE)=0,"",VLOOKUP($A12,parlvotes_lh!$A$11:$WT$200,6,FALSE)))</f>
        <v/>
      </c>
      <c r="K12" s="248" t="str">
        <f>IF(ISERROR(VLOOKUP($A12,parlvotes_lh!$A$11:$WT$200,26,FALSE))=TRUE,"",IF(VLOOKUP($A12,parlvotes_lh!$A$11:$WT$200,26,FALSE)=0,"",VLOOKUP($A12,parlvotes_lh!$A$11:$WT$200,26,FALSE)))</f>
        <v/>
      </c>
      <c r="L12" s="248" t="str">
        <f>IF(ISERROR(VLOOKUP($A12,parlvotes_lh!$A$11:$WT$200,46,FALSE))=TRUE,"",IF(VLOOKUP($A12,parlvotes_lh!$A$11:$WT$200,46,FALSE)=0,"",VLOOKUP($A12,parlvotes_lh!$A$11:$WT$200,46,FALSE)))</f>
        <v/>
      </c>
      <c r="M12" s="248">
        <f>IF(ISERROR(VLOOKUP($A12,parlvotes_lh!$A$11:$WT$200,66,FALSE))=TRUE,"",IF(VLOOKUP($A12,parlvotes_lh!$A$11:$WT$200,66,FALSE)=0,"",VLOOKUP($A12,parlvotes_lh!$A$11:$WT$200,66,FALSE)))</f>
        <v>3.2212567912775327E-3</v>
      </c>
      <c r="N12" s="248">
        <f>IF(ISERROR(VLOOKUP($A12,parlvotes_lh!$A$11:$WT$200,86,FALSE))=TRUE,"",IF(VLOOKUP($A12,parlvotes_lh!$A$11:$WT$200,86,FALSE)=0,"",VLOOKUP($A12,parlvotes_lh!$A$11:$WT$200,86,FALSE)))</f>
        <v>3.4020103230590999E-3</v>
      </c>
      <c r="O12" s="248">
        <f>IF(ISERROR(VLOOKUP($A12,parlvotes_lh!$A$11:$WT$200,106,FALSE))=TRUE,"",IF(VLOOKUP($A12,parlvotes_lh!$A$11:$WT$200,106,FALSE)=0,"",VLOOKUP($A12,parlvotes_lh!$A$11:$WT$200,106,FALSE)))</f>
        <v>3.2446412653666149E-3</v>
      </c>
      <c r="P12" s="248">
        <f>IF(ISERROR(VLOOKUP($A12,parlvotes_lh!$A$11:$WT$200,126,FALSE))=TRUE,"",IF(VLOOKUP($A12,parlvotes_lh!$A$11:$WT$200,126,FALSE)=0,"",VLOOKUP($A12,parlvotes_lh!$A$11:$WT$200,126,FALSE)))</f>
        <v>3.0999999999999999E-3</v>
      </c>
      <c r="Q12" s="249">
        <f>IF(ISERROR(VLOOKUP($A12,parlvotes_lh!$A$11:$WT$200,146,FALSE))=TRUE,"",IF(VLOOKUP($A12,parlvotes_lh!$A$11:$WT$200,146,FALSE)=0,"",VLOOKUP($A12,parlvotes_lh!$A$11:$WT$200,146,FALSE)))</f>
        <v>3.210858257270831E-3</v>
      </c>
      <c r="R12" s="249" t="str">
        <f>IF(ISERROR(VLOOKUP($A12,parlvotes_lh!$A$11:$WT$200,166,FALSE))=TRUE,"",IF(VLOOKUP($A12,parlvotes_lh!$A$11:$WT$200,166,FALSE)=0,"",VLOOKUP($A12,parlvotes_lh!$A$11:$WT$200,166,FALSE)))</f>
        <v/>
      </c>
      <c r="S12" s="249" t="str">
        <f>IF(ISERROR(VLOOKUP($A12,parlvotes_lh!$A$11:$WT$200,186,FALSE))=TRUE,"",IF(VLOOKUP($A12,parlvotes_lh!$A$11:$WT$200,186,FALSE)=0,"",VLOOKUP($A12,parlvotes_lh!$A$11:$WT$200,186,FALSE)))</f>
        <v/>
      </c>
      <c r="T12" s="249">
        <f>IF(ISERROR(VLOOKUP($A12,parlvotes_lh!$A$11:$WT$200,206,FALSE))=TRUE,"",IF(VLOOKUP($A12,parlvotes_lh!$A$11:$WT$200,206,FALSE)=0,"",VLOOKUP($A12,parlvotes_lh!$A$11:$WT$200,206,FALSE)))</f>
        <v>1.9722541394133156E-3</v>
      </c>
      <c r="U12" s="249" t="str">
        <f>IF(ISERROR(VLOOKUP($A12,parlvotes_lh!$A$11:$WT$200,226,FALSE))=TRUE,"",IF(VLOOKUP($A12,parlvotes_lh!$A$11:$WT$200,226,FALSE)=0,"",VLOOKUP($A12,parlvotes_lh!$A$11:$WT$200,226,FALSE)))</f>
        <v/>
      </c>
      <c r="V12" s="249" t="str">
        <f>IF(ISERROR(VLOOKUP($A12,parlvotes_lh!$A$11:$WT$200,246,FALSE))=TRUE,"",IF(VLOOKUP($A12,parlvotes_lh!$A$11:$WT$200,246,FALSE)=0,"",VLOOKUP($A12,parlvotes_lh!$A$11:$WT$200,246,FALSE)))</f>
        <v/>
      </c>
      <c r="W12" s="249" t="str">
        <f>IF(ISERROR(VLOOKUP($A12,parlvotes_lh!$A$11:$WT$200,266,FALSE))=TRUE,"",IF(VLOOKUP($A12,parlvotes_lh!$A$11:$WT$200,266,FALSE)=0,"",VLOOKUP($A12,parlvotes_lh!$A$11:$WT$200,266,FALSE)))</f>
        <v/>
      </c>
      <c r="X12" s="249" t="str">
        <f>IF(ISERROR(VLOOKUP($A12,parlvotes_lh!$A$11:$WT$200,286,FALSE))=TRUE,"",IF(VLOOKUP($A12,parlvotes_lh!$A$11:$WT$200,286,FALSE)=0,"",VLOOKUP($A12,parlvotes_lh!$A$11:$WT$200,286,FALSE)))</f>
        <v/>
      </c>
      <c r="Y12" s="249" t="str">
        <f>IF(ISERROR(VLOOKUP($A12,parlvotes_lh!$A$11:$WT$200,306,FALSE))=TRUE,"",IF(VLOOKUP($A12,parlvotes_lh!$A$11:$WT$200,306,FALSE)=0,"",VLOOKUP($A12,parlvotes_lh!$A$11:$WT$200,306,FALSE)))</f>
        <v/>
      </c>
      <c r="Z12" s="249" t="str">
        <f>IF(ISERROR(VLOOKUP($A12,parlvotes_lh!$A$11:$WT$200,326,FALSE))=TRUE,"",IF(VLOOKUP($A12,parlvotes_lh!$A$11:$WT$200,326,FALSE)=0,"",VLOOKUP($A12,parlvotes_lh!$A$11:$WT$200,326,FALSE)))</f>
        <v/>
      </c>
      <c r="AA12" s="249" t="str">
        <f>IF(ISERROR(VLOOKUP($A12,parlvotes_lh!$A$11:$WT$200,346,FALSE))=TRUE,"",IF(VLOOKUP($A12,parlvotes_lh!$A$11:$WT$200,346,FALSE)=0,"",VLOOKUP($A12,parlvotes_lh!$A$11:$WT$200,346,FALSE)))</f>
        <v/>
      </c>
      <c r="AB12" s="249" t="str">
        <f>IF(ISERROR(VLOOKUP($A12,parlvotes_lh!$A$11:$WT$200,366,FALSE))=TRUE,"",IF(VLOOKUP($A12,parlvotes_lh!$A$11:$WT$200,366,FALSE)=0,"",VLOOKUP($A12,parlvotes_lh!$A$11:$WT$200,366,FALSE)))</f>
        <v/>
      </c>
      <c r="AC12" s="249" t="str">
        <f>IF(ISERROR(VLOOKUP($A12,parlvotes_lh!$A$11:$WT$200,386,FALSE))=TRUE,"",IF(VLOOKUP($A12,parlvotes_lh!$A$11:$WT$200,386,FALSE)=0,"",VLOOKUP($A12,parlvotes_lh!$A$11:$WT$200,386,FALSE)))</f>
        <v/>
      </c>
    </row>
    <row r="13" spans="1:29" ht="13.5" customHeight="1">
      <c r="A13" s="243" t="str">
        <f>IF(info_parties!A13="","",info_parties!A13)</f>
        <v>au_cdp01</v>
      </c>
      <c r="B13" s="87" t="str">
        <f>IF(A13="","",MID(info_weblinks!$C$3,32,3))</f>
        <v>aus</v>
      </c>
      <c r="C13" s="87" t="str">
        <f>IF(info_parties!G13="","",info_parties!G13)</f>
        <v>Christian Democratic Party</v>
      </c>
      <c r="D13" s="87" t="str">
        <f>IF(info_parties!K13="","",info_parties!K13)</f>
        <v>Christian Democrats</v>
      </c>
      <c r="E13" s="87" t="str">
        <f>IF(info_parties!H13="","",info_parties!H13)</f>
        <v>CDP</v>
      </c>
      <c r="F13" s="244">
        <f t="shared" si="0"/>
        <v>38269</v>
      </c>
      <c r="G13" s="245">
        <f t="shared" si="1"/>
        <v>42553</v>
      </c>
      <c r="H13" s="246">
        <f t="shared" si="2"/>
        <v>1.3147084568677244E-2</v>
      </c>
      <c r="I13" s="247">
        <f t="shared" si="3"/>
        <v>42553</v>
      </c>
      <c r="J13" s="248" t="str">
        <f>IF(ISERROR(VLOOKUP($A13,parlvotes_lh!$A$11:$WT$200,6,FALSE))=TRUE,"",IF(VLOOKUP($A13,parlvotes_lh!$A$11:$WT$200,6,FALSE)=0,"",VLOOKUP($A13,parlvotes_lh!$A$11:$WT$200,6,FALSE)))</f>
        <v/>
      </c>
      <c r="K13" s="248" t="str">
        <f>IF(ISERROR(VLOOKUP($A13,parlvotes_lh!$A$11:$WT$200,26,FALSE))=TRUE,"",IF(VLOOKUP($A13,parlvotes_lh!$A$11:$WT$200,26,FALSE)=0,"",VLOOKUP($A13,parlvotes_lh!$A$11:$WT$200,26,FALSE)))</f>
        <v/>
      </c>
      <c r="L13" s="248" t="str">
        <f>IF(ISERROR(VLOOKUP($A13,parlvotes_lh!$A$11:$WT$200,46,FALSE))=TRUE,"",IF(VLOOKUP($A13,parlvotes_lh!$A$11:$WT$200,46,FALSE)=0,"",VLOOKUP($A13,parlvotes_lh!$A$11:$WT$200,46,FALSE)))</f>
        <v/>
      </c>
      <c r="M13" s="248" t="str">
        <f>IF(ISERROR(VLOOKUP($A13,parlvotes_lh!$A$11:$WT$200,66,FALSE))=TRUE,"",IF(VLOOKUP($A13,parlvotes_lh!$A$11:$WT$200,66,FALSE)=0,"",VLOOKUP($A13,parlvotes_lh!$A$11:$WT$200,66,FALSE)))</f>
        <v/>
      </c>
      <c r="N13" s="248">
        <f>IF(ISERROR(VLOOKUP($A13,parlvotes_lh!$A$11:$WT$200,86,FALSE))=TRUE,"",IF(VLOOKUP($A13,parlvotes_lh!$A$11:$WT$200,86,FALSE)=0,"",VLOOKUP($A13,parlvotes_lh!$A$11:$WT$200,86,FALSE)))</f>
        <v>6.166469144351084E-3</v>
      </c>
      <c r="O13" s="248">
        <f>IF(ISERROR(VLOOKUP($A13,parlvotes_lh!$A$11:$WT$200,106,FALSE))=TRUE,"",IF(VLOOKUP($A13,parlvotes_lh!$A$11:$WT$200,106,FALSE)=0,"",VLOOKUP($A13,parlvotes_lh!$A$11:$WT$200,106,FALSE)))</f>
        <v>8.4304472601670413E-3</v>
      </c>
      <c r="P13" s="248">
        <f>IF(ISERROR(VLOOKUP($A13,parlvotes_lh!$A$11:$WT$200,126,FALSE))=TRUE,"",IF(VLOOKUP($A13,parlvotes_lh!$A$11:$WT$200,126,FALSE)=0,"",VLOOKUP($A13,parlvotes_lh!$A$11:$WT$200,126,FALSE)))</f>
        <v>6.6929987454810019E-3</v>
      </c>
      <c r="Q13" s="249">
        <f>IF(ISERROR(VLOOKUP($A13,parlvotes_lh!$A$11:$WT$200,146,FALSE))=TRUE,"",IF(VLOOKUP($A13,parlvotes_lh!$A$11:$WT$200,146,FALSE)=0,"",VLOOKUP($A13,parlvotes_lh!$A$11:$WT$200,146,FALSE)))</f>
        <v>6.8584204928142448E-3</v>
      </c>
      <c r="R13" s="249">
        <f>IF(ISERROR(VLOOKUP($A13,parlvotes_lh!$A$11:$WT$200,166,FALSE))=TRUE,"",IF(VLOOKUP($A13,parlvotes_lh!$A$11:$WT$200,166,FALSE)=0,"",VLOOKUP($A13,parlvotes_lh!$A$11:$WT$200,166,FALSE)))</f>
        <v>1.3147084568677244E-2</v>
      </c>
      <c r="S13" s="249" t="str">
        <f>IF(ISERROR(VLOOKUP($A13,parlvotes_lh!$A$11:$WT$200,186,FALSE))=TRUE,"",IF(VLOOKUP($A13,parlvotes_lh!$A$11:$WT$200,186,FALSE)=0,"",VLOOKUP($A13,parlvotes_lh!$A$11:$WT$200,186,FALSE)))</f>
        <v/>
      </c>
      <c r="T13" s="249" t="str">
        <f>IF(ISERROR(VLOOKUP($A13,parlvotes_lh!$A$11:$WT$200,206,FALSE))=TRUE,"",IF(VLOOKUP($A13,parlvotes_lh!$A$11:$WT$200,206,FALSE)=0,"",VLOOKUP($A13,parlvotes_lh!$A$11:$WT$200,206,FALSE)))</f>
        <v/>
      </c>
      <c r="U13" s="249" t="str">
        <f>IF(ISERROR(VLOOKUP($A13,parlvotes_lh!$A$11:$WT$200,226,FALSE))=TRUE,"",IF(VLOOKUP($A13,parlvotes_lh!$A$11:$WT$200,226,FALSE)=0,"",VLOOKUP($A13,parlvotes_lh!$A$11:$WT$200,226,FALSE)))</f>
        <v/>
      </c>
      <c r="V13" s="249" t="str">
        <f>IF(ISERROR(VLOOKUP($A13,parlvotes_lh!$A$11:$WT$200,246,FALSE))=TRUE,"",IF(VLOOKUP($A13,parlvotes_lh!$A$11:$WT$200,246,FALSE)=0,"",VLOOKUP($A13,parlvotes_lh!$A$11:$WT$200,246,FALSE)))</f>
        <v/>
      </c>
      <c r="W13" s="249" t="str">
        <f>IF(ISERROR(VLOOKUP($A13,parlvotes_lh!$A$11:$WT$200,266,FALSE))=TRUE,"",IF(VLOOKUP($A13,parlvotes_lh!$A$11:$WT$200,266,FALSE)=0,"",VLOOKUP($A13,parlvotes_lh!$A$11:$WT$200,266,FALSE)))</f>
        <v/>
      </c>
      <c r="X13" s="249" t="str">
        <f>IF(ISERROR(VLOOKUP($A13,parlvotes_lh!$A$11:$WT$200,286,FALSE))=TRUE,"",IF(VLOOKUP($A13,parlvotes_lh!$A$11:$WT$200,286,FALSE)=0,"",VLOOKUP($A13,parlvotes_lh!$A$11:$WT$200,286,FALSE)))</f>
        <v/>
      </c>
      <c r="Y13" s="249" t="str">
        <f>IF(ISERROR(VLOOKUP($A13,parlvotes_lh!$A$11:$WT$200,306,FALSE))=TRUE,"",IF(VLOOKUP($A13,parlvotes_lh!$A$11:$WT$200,306,FALSE)=0,"",VLOOKUP($A13,parlvotes_lh!$A$11:$WT$200,306,FALSE)))</f>
        <v/>
      </c>
      <c r="Z13" s="249" t="str">
        <f>IF(ISERROR(VLOOKUP($A13,parlvotes_lh!$A$11:$WT$200,326,FALSE))=TRUE,"",IF(VLOOKUP($A13,parlvotes_lh!$A$11:$WT$200,326,FALSE)=0,"",VLOOKUP($A13,parlvotes_lh!$A$11:$WT$200,326,FALSE)))</f>
        <v/>
      </c>
      <c r="AA13" s="249" t="str">
        <f>IF(ISERROR(VLOOKUP($A13,parlvotes_lh!$A$11:$WT$200,346,FALSE))=TRUE,"",IF(VLOOKUP($A13,parlvotes_lh!$A$11:$WT$200,346,FALSE)=0,"",VLOOKUP($A13,parlvotes_lh!$A$11:$WT$200,346,FALSE)))</f>
        <v/>
      </c>
      <c r="AB13" s="249" t="str">
        <f>IF(ISERROR(VLOOKUP($A13,parlvotes_lh!$A$11:$WT$200,366,FALSE))=TRUE,"",IF(VLOOKUP($A13,parlvotes_lh!$A$11:$WT$200,366,FALSE)=0,"",VLOOKUP($A13,parlvotes_lh!$A$11:$WT$200,366,FALSE)))</f>
        <v/>
      </c>
      <c r="AC13" s="249" t="str">
        <f>IF(ISERROR(VLOOKUP($A13,parlvotes_lh!$A$11:$WT$200,386,FALSE))=TRUE,"",IF(VLOOKUP($A13,parlvotes_lh!$A$11:$WT$200,386,FALSE)=0,"",VLOOKUP($A13,parlvotes_lh!$A$11:$WT$200,386,FALSE)))</f>
        <v/>
      </c>
    </row>
    <row r="14" spans="1:29" ht="13.5" customHeight="1">
      <c r="A14" s="243" t="str">
        <f>IF(info_parties!A14="","",info_parties!A14)</f>
        <v>au_pup01</v>
      </c>
      <c r="B14" s="87" t="str">
        <f>IF(A14="","",MID(info_weblinks!$C$3,32,3))</f>
        <v>aus</v>
      </c>
      <c r="C14" s="87" t="str">
        <f>IF(info_parties!G14="","",info_parties!G14)</f>
        <v>United Australia Party</v>
      </c>
      <c r="D14" s="87" t="str">
        <f>IF(info_parties!K14="","",info_parties!K14)</f>
        <v>United Australia Party</v>
      </c>
      <c r="E14" s="87" t="str">
        <f>IF(info_parties!H14="","",info_parties!H14)</f>
        <v>UAP</v>
      </c>
      <c r="F14" s="244">
        <f t="shared" si="0"/>
        <v>41524</v>
      </c>
      <c r="G14" s="245">
        <f t="shared" si="1"/>
        <v>44702</v>
      </c>
      <c r="H14" s="246">
        <f t="shared" si="2"/>
        <v>5.4900426460017929E-2</v>
      </c>
      <c r="I14" s="247">
        <f t="shared" si="3"/>
        <v>41524</v>
      </c>
      <c r="J14" s="248" t="str">
        <f>IF(ISERROR(VLOOKUP($A14,parlvotes_lh!$A$11:$WT$200,6,FALSE))=TRUE,"",IF(VLOOKUP($A14,parlvotes_lh!$A$11:$WT$200,6,FALSE)=0,"",VLOOKUP($A14,parlvotes_lh!$A$11:$WT$200,6,FALSE)))</f>
        <v/>
      </c>
      <c r="K14" s="248" t="str">
        <f>IF(ISERROR(VLOOKUP($A14,parlvotes_lh!$A$11:$WT$200,26,FALSE))=TRUE,"",IF(VLOOKUP($A14,parlvotes_lh!$A$11:$WT$200,26,FALSE)=0,"",VLOOKUP($A14,parlvotes_lh!$A$11:$WT$200,26,FALSE)))</f>
        <v/>
      </c>
      <c r="L14" s="248" t="str">
        <f>IF(ISERROR(VLOOKUP($A14,parlvotes_lh!$A$11:$WT$200,46,FALSE))=TRUE,"",IF(VLOOKUP($A14,parlvotes_lh!$A$11:$WT$200,46,FALSE)=0,"",VLOOKUP($A14,parlvotes_lh!$A$11:$WT$200,46,FALSE)))</f>
        <v/>
      </c>
      <c r="M14" s="248" t="str">
        <f>IF(ISERROR(VLOOKUP($A14,parlvotes_lh!$A$11:$WT$200,66,FALSE))=TRUE,"",IF(VLOOKUP($A14,parlvotes_lh!$A$11:$WT$200,66,FALSE)=0,"",VLOOKUP($A14,parlvotes_lh!$A$11:$WT$200,66,FALSE)))</f>
        <v/>
      </c>
      <c r="N14" s="248" t="str">
        <f>IF(ISERROR(VLOOKUP($A14,parlvotes_lh!$A$11:$WT$200,86,FALSE))=TRUE,"",IF(VLOOKUP($A14,parlvotes_lh!$A$11:$WT$200,86,FALSE)=0,"",VLOOKUP($A14,parlvotes_lh!$A$11:$WT$200,86,FALSE)))</f>
        <v/>
      </c>
      <c r="O14" s="248" t="str">
        <f>IF(ISERROR(VLOOKUP($A14,parlvotes_lh!$A$11:$WT$200,106,FALSE))=TRUE,"",IF(VLOOKUP($A14,parlvotes_lh!$A$11:$WT$200,106,FALSE)=0,"",VLOOKUP($A14,parlvotes_lh!$A$11:$WT$200,106,FALSE)))</f>
        <v/>
      </c>
      <c r="P14" s="248" t="str">
        <f>IF(ISERROR(VLOOKUP($A14,parlvotes_lh!$A$11:$WT$200,126,FALSE))=TRUE,"",IF(VLOOKUP($A14,parlvotes_lh!$A$11:$WT$200,126,FALSE)=0,"",VLOOKUP($A14,parlvotes_lh!$A$11:$WT$200,126,FALSE)))</f>
        <v/>
      </c>
      <c r="Q14" s="249">
        <f>IF(ISERROR(VLOOKUP($A14,parlvotes_lh!$A$11:$WT$200,146,FALSE))=TRUE,"",IF(VLOOKUP($A14,parlvotes_lh!$A$11:$WT$200,146,FALSE)=0,"",VLOOKUP($A14,parlvotes_lh!$A$11:$WT$200,146,FALSE)))</f>
        <v>5.4900426460017929E-2</v>
      </c>
      <c r="R14" s="249" t="str">
        <f>IF(ISERROR(VLOOKUP($A14,parlvotes_lh!$A$11:$WT$200,166,FALSE))=TRUE,"",IF(VLOOKUP($A14,parlvotes_lh!$A$11:$WT$200,166,FALSE)=0,"",VLOOKUP($A14,parlvotes_lh!$A$11:$WT$200,166,FALSE)))</f>
        <v/>
      </c>
      <c r="S14" s="249" t="str">
        <f>IF(ISERROR(VLOOKUP($A14,parlvotes_lh!$A$11:$WT$200,186,FALSE))=TRUE,"",IF(VLOOKUP($A14,parlvotes_lh!$A$11:$WT$200,186,FALSE)=0,"",VLOOKUP($A14,parlvotes_lh!$A$11:$WT$200,186,FALSE)))</f>
        <v/>
      </c>
      <c r="T14" s="249">
        <f>IF(ISERROR(VLOOKUP($A14,parlvotes_lh!$A$11:$WT$200,206,FALSE))=TRUE,"",IF(VLOOKUP($A14,parlvotes_lh!$A$11:$WT$200,206,FALSE)=0,"",VLOOKUP($A14,parlvotes_lh!$A$11:$WT$200,206,FALSE)))</f>
        <v>4.0193454302331719E-2</v>
      </c>
      <c r="U14" s="249" t="str">
        <f>IF(ISERROR(VLOOKUP($A14,parlvotes_lh!$A$11:$WT$200,226,FALSE))=TRUE,"",IF(VLOOKUP($A14,parlvotes_lh!$A$11:$WT$200,226,FALSE)=0,"",VLOOKUP($A14,parlvotes_lh!$A$11:$WT$200,226,FALSE)))</f>
        <v/>
      </c>
      <c r="V14" s="249" t="str">
        <f>IF(ISERROR(VLOOKUP($A14,parlvotes_lh!$A$11:$WT$200,246,FALSE))=TRUE,"",IF(VLOOKUP($A14,parlvotes_lh!$A$11:$WT$200,246,FALSE)=0,"",VLOOKUP($A14,parlvotes_lh!$A$11:$WT$200,246,FALSE)))</f>
        <v/>
      </c>
      <c r="W14" s="249" t="str">
        <f>IF(ISERROR(VLOOKUP($A14,parlvotes_lh!$A$11:$WT$200,266,FALSE))=TRUE,"",IF(VLOOKUP($A14,parlvotes_lh!$A$11:$WT$200,266,FALSE)=0,"",VLOOKUP($A14,parlvotes_lh!$A$11:$WT$200,266,FALSE)))</f>
        <v/>
      </c>
      <c r="X14" s="249" t="str">
        <f>IF(ISERROR(VLOOKUP($A14,parlvotes_lh!$A$11:$WT$200,286,FALSE))=TRUE,"",IF(VLOOKUP($A14,parlvotes_lh!$A$11:$WT$200,286,FALSE)=0,"",VLOOKUP($A14,parlvotes_lh!$A$11:$WT$200,286,FALSE)))</f>
        <v/>
      </c>
      <c r="Y14" s="249" t="str">
        <f>IF(ISERROR(VLOOKUP($A14,parlvotes_lh!$A$11:$WT$200,306,FALSE))=TRUE,"",IF(VLOOKUP($A14,parlvotes_lh!$A$11:$WT$200,306,FALSE)=0,"",VLOOKUP($A14,parlvotes_lh!$A$11:$WT$200,306,FALSE)))</f>
        <v/>
      </c>
      <c r="Z14" s="249" t="str">
        <f>IF(ISERROR(VLOOKUP($A14,parlvotes_lh!$A$11:$WT$200,326,FALSE))=TRUE,"",IF(VLOOKUP($A14,parlvotes_lh!$A$11:$WT$200,326,FALSE)=0,"",VLOOKUP($A14,parlvotes_lh!$A$11:$WT$200,326,FALSE)))</f>
        <v/>
      </c>
      <c r="AA14" s="249" t="str">
        <f>IF(ISERROR(VLOOKUP($A14,parlvotes_lh!$A$11:$WT$200,346,FALSE))=TRUE,"",IF(VLOOKUP($A14,parlvotes_lh!$A$11:$WT$200,346,FALSE)=0,"",VLOOKUP($A14,parlvotes_lh!$A$11:$WT$200,346,FALSE)))</f>
        <v/>
      </c>
      <c r="AB14" s="249" t="str">
        <f>IF(ISERROR(VLOOKUP($A14,parlvotes_lh!$A$11:$WT$200,366,FALSE))=TRUE,"",IF(VLOOKUP($A14,parlvotes_lh!$A$11:$WT$200,366,FALSE)=0,"",VLOOKUP($A14,parlvotes_lh!$A$11:$WT$200,366,FALSE)))</f>
        <v/>
      </c>
      <c r="AC14" s="249" t="str">
        <f>IF(ISERROR(VLOOKUP($A14,parlvotes_lh!$A$11:$WT$200,386,FALSE))=TRUE,"",IF(VLOOKUP($A14,parlvotes_lh!$A$11:$WT$200,386,FALSE)=0,"",VLOOKUP($A14,parlvotes_lh!$A$11:$WT$200,386,FALSE)))</f>
        <v/>
      </c>
    </row>
    <row r="15" spans="1:29" ht="13.5" customHeight="1">
      <c r="A15" s="243" t="str">
        <f>IF(info_parties!A15="","",info_parties!A15)</f>
        <v>au_kap01</v>
      </c>
      <c r="B15" s="87" t="str">
        <f>IF(A15="","",MID(info_weblinks!$C$3,32,3))</f>
        <v>aus</v>
      </c>
      <c r="C15" s="87" t="str">
        <f>IF(info_parties!G15="","",info_parties!G15)</f>
        <v>Katter's Australian Party</v>
      </c>
      <c r="D15" s="87" t="str">
        <f>IF(info_parties!K15="","",info_parties!K15)</f>
        <v>Katter's Australian Party</v>
      </c>
      <c r="E15" s="87" t="str">
        <f>IF(info_parties!H15="","",info_parties!H15)</f>
        <v>KAP</v>
      </c>
      <c r="F15" s="244">
        <f t="shared" si="0"/>
        <v>41524</v>
      </c>
      <c r="G15" s="245">
        <f t="shared" si="1"/>
        <v>44702</v>
      </c>
      <c r="H15" s="246">
        <f t="shared" si="2"/>
        <v>1.0393090104187194E-2</v>
      </c>
      <c r="I15" s="247">
        <f t="shared" si="3"/>
        <v>41524</v>
      </c>
      <c r="J15" s="248" t="str">
        <f>IF(ISERROR(VLOOKUP($A15,parlvotes_lh!$A$11:$WT$200,6,FALSE))=TRUE,"",IF(VLOOKUP($A15,parlvotes_lh!$A$11:$WT$200,6,FALSE)=0,"",VLOOKUP($A15,parlvotes_lh!$A$11:$WT$200,6,FALSE)))</f>
        <v/>
      </c>
      <c r="K15" s="248" t="str">
        <f>IF(ISERROR(VLOOKUP($A15,parlvotes_lh!$A$11:$WT$200,26,FALSE))=TRUE,"",IF(VLOOKUP($A15,parlvotes_lh!$A$11:$WT$200,26,FALSE)=0,"",VLOOKUP($A15,parlvotes_lh!$A$11:$WT$200,26,FALSE)))</f>
        <v/>
      </c>
      <c r="L15" s="248" t="str">
        <f>IF(ISERROR(VLOOKUP($A15,parlvotes_lh!$A$11:$WT$200,46,FALSE))=TRUE,"",IF(VLOOKUP($A15,parlvotes_lh!$A$11:$WT$200,46,FALSE)=0,"",VLOOKUP($A15,parlvotes_lh!$A$11:$WT$200,46,FALSE)))</f>
        <v/>
      </c>
      <c r="M15" s="248" t="str">
        <f>IF(ISERROR(VLOOKUP($A15,parlvotes_lh!$A$11:$WT$200,66,FALSE))=TRUE,"",IF(VLOOKUP($A15,parlvotes_lh!$A$11:$WT$200,66,FALSE)=0,"",VLOOKUP($A15,parlvotes_lh!$A$11:$WT$200,66,FALSE)))</f>
        <v/>
      </c>
      <c r="N15" s="248" t="str">
        <f>IF(ISERROR(VLOOKUP($A15,parlvotes_lh!$A$11:$WT$200,86,FALSE))=TRUE,"",IF(VLOOKUP($A15,parlvotes_lh!$A$11:$WT$200,86,FALSE)=0,"",VLOOKUP($A15,parlvotes_lh!$A$11:$WT$200,86,FALSE)))</f>
        <v/>
      </c>
      <c r="O15" s="248" t="str">
        <f>IF(ISERROR(VLOOKUP($A15,parlvotes_lh!$A$11:$WT$200,106,FALSE))=TRUE,"",IF(VLOOKUP($A15,parlvotes_lh!$A$11:$WT$200,106,FALSE)=0,"",VLOOKUP($A15,parlvotes_lh!$A$11:$WT$200,106,FALSE)))</f>
        <v/>
      </c>
      <c r="P15" s="248" t="str">
        <f>IF(ISERROR(VLOOKUP($A15,parlvotes_lh!$A$11:$WT$200,126,FALSE))=TRUE,"",IF(VLOOKUP($A15,parlvotes_lh!$A$11:$WT$200,126,FALSE)=0,"",VLOOKUP($A15,parlvotes_lh!$A$11:$WT$200,126,FALSE)))</f>
        <v/>
      </c>
      <c r="Q15" s="249">
        <f>IF(ISERROR(VLOOKUP($A15,parlvotes_lh!$A$11:$WT$200,146,FALSE))=TRUE,"",IF(VLOOKUP($A15,parlvotes_lh!$A$11:$WT$200,146,FALSE)=0,"",VLOOKUP($A15,parlvotes_lh!$A$11:$WT$200,146,FALSE)))</f>
        <v>1.0393090104187194E-2</v>
      </c>
      <c r="R15" s="249">
        <f>IF(ISERROR(VLOOKUP($A15,parlvotes_lh!$A$11:$WT$200,166,FALSE))=TRUE,"",IF(VLOOKUP($A15,parlvotes_lh!$A$11:$WT$200,166,FALSE)=0,"",VLOOKUP($A15,parlvotes_lh!$A$11:$WT$200,166,FALSE)))</f>
        <v>5.3820586671645089E-3</v>
      </c>
      <c r="S15" s="249">
        <f>IF(ISERROR(VLOOKUP($A15,parlvotes_lh!$A$11:$WT$200,186,FALSE))=TRUE,"",IF(VLOOKUP($A15,parlvotes_lh!$A$11:$WT$200,186,FALSE)=0,"",VLOOKUP($A15,parlvotes_lh!$A$11:$WT$200,186,FALSE)))</f>
        <v>4.8925894346700466E-3</v>
      </c>
      <c r="T15" s="249">
        <f>IF(ISERROR(VLOOKUP($A15,parlvotes_lh!$A$11:$WT$200,206,FALSE))=TRUE,"",IF(VLOOKUP($A15,parlvotes_lh!$A$11:$WT$200,206,FALSE)=0,"",VLOOKUP($A15,parlvotes_lh!$A$11:$WT$200,206,FALSE)))</f>
        <v>3.7141327194594809E-3</v>
      </c>
      <c r="U15" s="249" t="str">
        <f>IF(ISERROR(VLOOKUP($A15,parlvotes_lh!$A$11:$WT$200,226,FALSE))=TRUE,"",IF(VLOOKUP($A15,parlvotes_lh!$A$11:$WT$200,226,FALSE)=0,"",VLOOKUP($A15,parlvotes_lh!$A$11:$WT$200,226,FALSE)))</f>
        <v/>
      </c>
      <c r="V15" s="249" t="str">
        <f>IF(ISERROR(VLOOKUP($A15,parlvotes_lh!$A$11:$WT$200,246,FALSE))=TRUE,"",IF(VLOOKUP($A15,parlvotes_lh!$A$11:$WT$200,246,FALSE)=0,"",VLOOKUP($A15,parlvotes_lh!$A$11:$WT$200,246,FALSE)))</f>
        <v/>
      </c>
      <c r="W15" s="249" t="str">
        <f>IF(ISERROR(VLOOKUP($A15,parlvotes_lh!$A$11:$WT$200,266,FALSE))=TRUE,"",IF(VLOOKUP($A15,parlvotes_lh!$A$11:$WT$200,266,FALSE)=0,"",VLOOKUP($A15,parlvotes_lh!$A$11:$WT$200,266,FALSE)))</f>
        <v/>
      </c>
      <c r="X15" s="249" t="str">
        <f>IF(ISERROR(VLOOKUP($A15,parlvotes_lh!$A$11:$WT$200,286,FALSE))=TRUE,"",IF(VLOOKUP($A15,parlvotes_lh!$A$11:$WT$200,286,FALSE)=0,"",VLOOKUP($A15,parlvotes_lh!$A$11:$WT$200,286,FALSE)))</f>
        <v/>
      </c>
      <c r="Y15" s="249" t="str">
        <f>IF(ISERROR(VLOOKUP($A15,parlvotes_lh!$A$11:$WT$200,306,FALSE))=TRUE,"",IF(VLOOKUP($A15,parlvotes_lh!$A$11:$WT$200,306,FALSE)=0,"",VLOOKUP($A15,parlvotes_lh!$A$11:$WT$200,306,FALSE)))</f>
        <v/>
      </c>
      <c r="Z15" s="249" t="str">
        <f>IF(ISERROR(VLOOKUP($A15,parlvotes_lh!$A$11:$WT$200,326,FALSE))=TRUE,"",IF(VLOOKUP($A15,parlvotes_lh!$A$11:$WT$200,326,FALSE)=0,"",VLOOKUP($A15,parlvotes_lh!$A$11:$WT$200,326,FALSE)))</f>
        <v/>
      </c>
      <c r="AA15" s="249" t="str">
        <f>IF(ISERROR(VLOOKUP($A15,parlvotes_lh!$A$11:$WT$200,346,FALSE))=TRUE,"",IF(VLOOKUP($A15,parlvotes_lh!$A$11:$WT$200,346,FALSE)=0,"",VLOOKUP($A15,parlvotes_lh!$A$11:$WT$200,346,FALSE)))</f>
        <v/>
      </c>
      <c r="AB15" s="249" t="str">
        <f>IF(ISERROR(VLOOKUP($A15,parlvotes_lh!$A$11:$WT$200,366,FALSE))=TRUE,"",IF(VLOOKUP($A15,parlvotes_lh!$A$11:$WT$200,366,FALSE)=0,"",VLOOKUP($A15,parlvotes_lh!$A$11:$WT$200,366,FALSE)))</f>
        <v/>
      </c>
      <c r="AC15" s="249" t="str">
        <f>IF(ISERROR(VLOOKUP($A15,parlvotes_lh!$A$11:$WT$200,386,FALSE))=TRUE,"",IF(VLOOKUP($A15,parlvotes_lh!$A$11:$WT$200,386,FALSE)=0,"",VLOOKUP($A15,parlvotes_lh!$A$11:$WT$200,386,FALSE)))</f>
        <v/>
      </c>
    </row>
    <row r="16" spans="1:29" ht="13.5" customHeight="1">
      <c r="A16" s="243" t="str">
        <f>IF(info_parties!A16="","",info_parties!A16)</f>
        <v>au_asxp01</v>
      </c>
      <c r="B16" s="87" t="str">
        <f>IF(A16="","",MID(info_weblinks!$C$3,32,3))</f>
        <v>aus</v>
      </c>
      <c r="C16" s="87" t="str">
        <f>IF(info_parties!G16="","",info_parties!G16)</f>
        <v>Australian Sex Party</v>
      </c>
      <c r="D16" s="87" t="str">
        <f>IF(info_parties!K16="","",info_parties!K16)</f>
        <v>Australian Sex Party</v>
      </c>
      <c r="E16" s="87" t="str">
        <f>IF(info_parties!H16="","",info_parties!H16)</f>
        <v>ASXP</v>
      </c>
      <c r="F16" s="244">
        <f t="shared" si="0"/>
        <v>41524</v>
      </c>
      <c r="G16" s="245">
        <f t="shared" si="1"/>
        <v>41524</v>
      </c>
      <c r="H16" s="246">
        <f t="shared" si="2"/>
        <v>6.0837355100806997E-3</v>
      </c>
      <c r="I16" s="247">
        <f t="shared" si="3"/>
        <v>41524</v>
      </c>
      <c r="J16" s="248" t="str">
        <f>IF(ISERROR(VLOOKUP($A16,parlvotes_lh!$A$11:$WT$200,6,FALSE))=TRUE,"",IF(VLOOKUP($A16,parlvotes_lh!$A$11:$WT$200,6,FALSE)=0,"",VLOOKUP($A16,parlvotes_lh!$A$11:$WT$200,6,FALSE)))</f>
        <v/>
      </c>
      <c r="K16" s="248" t="str">
        <f>IF(ISERROR(VLOOKUP($A16,parlvotes_lh!$A$11:$WT$200,26,FALSE))=TRUE,"",IF(VLOOKUP($A16,parlvotes_lh!$A$11:$WT$200,26,FALSE)=0,"",VLOOKUP($A16,parlvotes_lh!$A$11:$WT$200,26,FALSE)))</f>
        <v/>
      </c>
      <c r="L16" s="248" t="str">
        <f>IF(ISERROR(VLOOKUP($A16,parlvotes_lh!$A$11:$WT$200,46,FALSE))=TRUE,"",IF(VLOOKUP($A16,parlvotes_lh!$A$11:$WT$200,46,FALSE)=0,"",VLOOKUP($A16,parlvotes_lh!$A$11:$WT$200,46,FALSE)))</f>
        <v/>
      </c>
      <c r="M16" s="248" t="str">
        <f>IF(ISERROR(VLOOKUP($A16,parlvotes_lh!$A$11:$WT$200,66,FALSE))=TRUE,"",IF(VLOOKUP($A16,parlvotes_lh!$A$11:$WT$200,66,FALSE)=0,"",VLOOKUP($A16,parlvotes_lh!$A$11:$WT$200,66,FALSE)))</f>
        <v/>
      </c>
      <c r="N16" s="248" t="str">
        <f>IF(ISERROR(VLOOKUP($A16,parlvotes_lh!$A$11:$WT$200,86,FALSE))=TRUE,"",IF(VLOOKUP($A16,parlvotes_lh!$A$11:$WT$200,86,FALSE)=0,"",VLOOKUP($A16,parlvotes_lh!$A$11:$WT$200,86,FALSE)))</f>
        <v/>
      </c>
      <c r="O16" s="248" t="str">
        <f>IF(ISERROR(VLOOKUP($A16,parlvotes_lh!$A$11:$WT$200,106,FALSE))=TRUE,"",IF(VLOOKUP($A16,parlvotes_lh!$A$11:$WT$200,106,FALSE)=0,"",VLOOKUP($A16,parlvotes_lh!$A$11:$WT$200,106,FALSE)))</f>
        <v/>
      </c>
      <c r="P16" s="248" t="str">
        <f>IF(ISERROR(VLOOKUP($A16,parlvotes_lh!$A$11:$WT$200,126,FALSE))=TRUE,"",IF(VLOOKUP($A16,parlvotes_lh!$A$11:$WT$200,126,FALSE)=0,"",VLOOKUP($A16,parlvotes_lh!$A$11:$WT$200,126,FALSE)))</f>
        <v/>
      </c>
      <c r="Q16" s="249">
        <f>IF(ISERROR(VLOOKUP($A16,parlvotes_lh!$A$11:$WT$200,146,FALSE))=TRUE,"",IF(VLOOKUP($A16,parlvotes_lh!$A$11:$WT$200,146,FALSE)=0,"",VLOOKUP($A16,parlvotes_lh!$A$11:$WT$200,146,FALSE)))</f>
        <v>6.0837355100806997E-3</v>
      </c>
      <c r="R16" s="249" t="str">
        <f>IF(ISERROR(VLOOKUP($A16,parlvotes_lh!$A$11:$WT$200,166,FALSE))=TRUE,"",IF(VLOOKUP($A16,parlvotes_lh!$A$11:$WT$200,166,FALSE)=0,"",VLOOKUP($A16,parlvotes_lh!$A$11:$WT$200,166,FALSE)))</f>
        <v/>
      </c>
      <c r="S16" s="249" t="str">
        <f>IF(ISERROR(VLOOKUP($A16,parlvotes_lh!$A$11:$WT$200,186,FALSE))=TRUE,"",IF(VLOOKUP($A16,parlvotes_lh!$A$11:$WT$200,186,FALSE)=0,"",VLOOKUP($A16,parlvotes_lh!$A$11:$WT$200,186,FALSE)))</f>
        <v/>
      </c>
      <c r="T16" s="249" t="str">
        <f>IF(ISERROR(VLOOKUP($A16,parlvotes_lh!$A$11:$WT$200,206,FALSE))=TRUE,"",IF(VLOOKUP($A16,parlvotes_lh!$A$11:$WT$200,206,FALSE)=0,"",VLOOKUP($A16,parlvotes_lh!$A$11:$WT$200,206,FALSE)))</f>
        <v/>
      </c>
      <c r="U16" s="249" t="str">
        <f>IF(ISERROR(VLOOKUP($A16,parlvotes_lh!$A$11:$WT$200,226,FALSE))=TRUE,"",IF(VLOOKUP($A16,parlvotes_lh!$A$11:$WT$200,226,FALSE)=0,"",VLOOKUP($A16,parlvotes_lh!$A$11:$WT$200,226,FALSE)))</f>
        <v/>
      </c>
      <c r="V16" s="249" t="str">
        <f>IF(ISERROR(VLOOKUP($A16,parlvotes_lh!$A$11:$WT$200,246,FALSE))=TRUE,"",IF(VLOOKUP($A16,parlvotes_lh!$A$11:$WT$200,246,FALSE)=0,"",VLOOKUP($A16,parlvotes_lh!$A$11:$WT$200,246,FALSE)))</f>
        <v/>
      </c>
      <c r="W16" s="249" t="str">
        <f>IF(ISERROR(VLOOKUP($A16,parlvotes_lh!$A$11:$WT$200,266,FALSE))=TRUE,"",IF(VLOOKUP($A16,parlvotes_lh!$A$11:$WT$200,266,FALSE)=0,"",VLOOKUP($A16,parlvotes_lh!$A$11:$WT$200,266,FALSE)))</f>
        <v/>
      </c>
      <c r="X16" s="249" t="str">
        <f>IF(ISERROR(VLOOKUP($A16,parlvotes_lh!$A$11:$WT$200,286,FALSE))=TRUE,"",IF(VLOOKUP($A16,parlvotes_lh!$A$11:$WT$200,286,FALSE)=0,"",VLOOKUP($A16,parlvotes_lh!$A$11:$WT$200,286,FALSE)))</f>
        <v/>
      </c>
      <c r="Y16" s="249" t="str">
        <f>IF(ISERROR(VLOOKUP($A16,parlvotes_lh!$A$11:$WT$200,306,FALSE))=TRUE,"",IF(VLOOKUP($A16,parlvotes_lh!$A$11:$WT$200,306,FALSE)=0,"",VLOOKUP($A16,parlvotes_lh!$A$11:$WT$200,306,FALSE)))</f>
        <v/>
      </c>
      <c r="Z16" s="249" t="str">
        <f>IF(ISERROR(VLOOKUP($A16,parlvotes_lh!$A$11:$WT$200,326,FALSE))=TRUE,"",IF(VLOOKUP($A16,parlvotes_lh!$A$11:$WT$200,326,FALSE)=0,"",VLOOKUP($A16,parlvotes_lh!$A$11:$WT$200,326,FALSE)))</f>
        <v/>
      </c>
      <c r="AA16" s="249" t="str">
        <f>IF(ISERROR(VLOOKUP($A16,parlvotes_lh!$A$11:$WT$200,346,FALSE))=TRUE,"",IF(VLOOKUP($A16,parlvotes_lh!$A$11:$WT$200,346,FALSE)=0,"",VLOOKUP($A16,parlvotes_lh!$A$11:$WT$200,346,FALSE)))</f>
        <v/>
      </c>
      <c r="AB16" s="249" t="str">
        <f>IF(ISERROR(VLOOKUP($A16,parlvotes_lh!$A$11:$WT$200,366,FALSE))=TRUE,"",IF(VLOOKUP($A16,parlvotes_lh!$A$11:$WT$200,366,FALSE)=0,"",VLOOKUP($A16,parlvotes_lh!$A$11:$WT$200,366,FALSE)))</f>
        <v/>
      </c>
      <c r="AC16" s="249" t="str">
        <f>IF(ISERROR(VLOOKUP($A16,parlvotes_lh!$A$11:$WT$200,386,FALSE))=TRUE,"",IF(VLOOKUP($A16,parlvotes_lh!$A$11:$WT$200,386,FALSE)=0,"",VLOOKUP($A16,parlvotes_lh!$A$11:$WT$200,386,FALSE)))</f>
        <v/>
      </c>
    </row>
    <row r="17" spans="1:38" ht="13.5" customHeight="1">
      <c r="A17" s="243" t="str">
        <f>IF(info_parties!A17="","",info_parties!A17)</f>
        <v>au_ldp01</v>
      </c>
      <c r="B17" s="87" t="str">
        <f>IF(A17="","",MID(info_weblinks!$C$3,32,3))</f>
        <v>aus</v>
      </c>
      <c r="C17" s="87" t="str">
        <f>IF(info_parties!G17="","",info_parties!G17)</f>
        <v>Liberal Democratic Party</v>
      </c>
      <c r="D17" s="87" t="str">
        <f>IF(info_parties!K17="","",info_parties!K17)</f>
        <v>Liberal Democratic Party</v>
      </c>
      <c r="E17" s="87" t="str">
        <f>IF(info_parties!H17="","",info_parties!H17)</f>
        <v>LDP</v>
      </c>
      <c r="F17" s="244" t="str">
        <f t="shared" si="0"/>
        <v/>
      </c>
      <c r="G17" s="245" t="str">
        <f t="shared" si="1"/>
        <v/>
      </c>
      <c r="H17" s="246" t="str">
        <f t="shared" si="2"/>
        <v/>
      </c>
      <c r="I17" s="247" t="str">
        <f t="shared" si="3"/>
        <v/>
      </c>
      <c r="J17" s="248" t="str">
        <f>IF(ISERROR(VLOOKUP($A17,parlvotes_lh!$A$11:$WT$200,6,FALSE))=TRUE,"",IF(VLOOKUP($A17,parlvotes_lh!$A$11:$WT$200,6,FALSE)=0,"",VLOOKUP($A17,parlvotes_lh!$A$11:$WT$200,6,FALSE)))</f>
        <v/>
      </c>
      <c r="K17" s="248" t="str">
        <f>IF(ISERROR(VLOOKUP($A17,parlvotes_lh!$A$11:$WT$200,26,FALSE))=TRUE,"",IF(VLOOKUP($A17,parlvotes_lh!$A$11:$WT$200,26,FALSE)=0,"",VLOOKUP($A17,parlvotes_lh!$A$11:$WT$200,26,FALSE)))</f>
        <v/>
      </c>
      <c r="L17" s="248" t="str">
        <f>IF(ISERROR(VLOOKUP($A17,parlvotes_lh!$A$11:$WT$200,46,FALSE))=TRUE,"",IF(VLOOKUP($A17,parlvotes_lh!$A$11:$WT$200,46,FALSE)=0,"",VLOOKUP($A17,parlvotes_lh!$A$11:$WT$200,46,FALSE)))</f>
        <v/>
      </c>
      <c r="M17" s="248" t="str">
        <f>IF(ISERROR(VLOOKUP($A17,parlvotes_lh!$A$11:$WT$200,66,FALSE))=TRUE,"",IF(VLOOKUP($A17,parlvotes_lh!$A$11:$WT$200,66,FALSE)=0,"",VLOOKUP($A17,parlvotes_lh!$A$11:$WT$200,66,FALSE)))</f>
        <v/>
      </c>
      <c r="N17" s="248" t="str">
        <f>IF(ISERROR(VLOOKUP($A17,parlvotes_lh!$A$11:$WT$200,86,FALSE))=TRUE,"",IF(VLOOKUP($A17,parlvotes_lh!$A$11:$WT$200,86,FALSE)=0,"",VLOOKUP($A17,parlvotes_lh!$A$11:$WT$200,86,FALSE)))</f>
        <v/>
      </c>
      <c r="O17" s="248" t="str">
        <f>IF(ISERROR(VLOOKUP($A17,parlvotes_lh!$A$11:$WT$200,106,FALSE))=TRUE,"",IF(VLOOKUP($A17,parlvotes_lh!$A$11:$WT$200,106,FALSE)=0,"",VLOOKUP($A17,parlvotes_lh!$A$11:$WT$200,106,FALSE)))</f>
        <v/>
      </c>
      <c r="P17" s="248" t="str">
        <f>IF(ISERROR(VLOOKUP($A17,parlvotes_lh!$A$11:$WT$200,126,FALSE))=TRUE,"",IF(VLOOKUP($A17,parlvotes_lh!$A$11:$WT$200,126,FALSE)=0,"",VLOOKUP($A17,parlvotes_lh!$A$11:$WT$200,126,FALSE)))</f>
        <v/>
      </c>
      <c r="Q17" s="249" t="str">
        <f>IF(ISERROR(VLOOKUP($A17,parlvotes_lh!$A$11:$WT$200,146,FALSE))=TRUE,"",IF(VLOOKUP($A17,parlvotes_lh!$A$11:$WT$200,146,FALSE)=0,"",VLOOKUP($A17,parlvotes_lh!$A$11:$WT$200,146,FALSE)))</f>
        <v/>
      </c>
      <c r="R17" s="249" t="str">
        <f>IF(ISERROR(VLOOKUP($A17,parlvotes_lh!$A$11:$WT$200,166,FALSE))=TRUE,"",IF(VLOOKUP($A17,parlvotes_lh!$A$11:$WT$200,166,FALSE)=0,"",VLOOKUP($A17,parlvotes_lh!$A$11:$WT$200,166,FALSE)))</f>
        <v/>
      </c>
      <c r="S17" s="249" t="str">
        <f>IF(ISERROR(VLOOKUP($A17,parlvotes_lh!$A$11:$WT$200,186,FALSE))=TRUE,"",IF(VLOOKUP($A17,parlvotes_lh!$A$11:$WT$200,186,FALSE)=0,"",VLOOKUP($A17,parlvotes_lh!$A$11:$WT$200,186,FALSE)))</f>
        <v/>
      </c>
      <c r="T17" s="249" t="str">
        <f>IF(ISERROR(VLOOKUP($A17,parlvotes_lh!$A$11:$WT$200,206,FALSE))=TRUE,"",IF(VLOOKUP($A17,parlvotes_lh!$A$11:$WT$200,206,FALSE)=0,"",VLOOKUP($A17,parlvotes_lh!$A$11:$WT$200,206,FALSE)))</f>
        <v/>
      </c>
      <c r="U17" s="249" t="str">
        <f>IF(ISERROR(VLOOKUP($A17,parlvotes_lh!$A$11:$WT$200,226,FALSE))=TRUE,"",IF(VLOOKUP($A17,parlvotes_lh!$A$11:$WT$200,226,FALSE)=0,"",VLOOKUP($A17,parlvotes_lh!$A$11:$WT$200,226,FALSE)))</f>
        <v/>
      </c>
      <c r="V17" s="249" t="str">
        <f>IF(ISERROR(VLOOKUP($A17,parlvotes_lh!$A$11:$WT$200,246,FALSE))=TRUE,"",IF(VLOOKUP($A17,parlvotes_lh!$A$11:$WT$200,246,FALSE)=0,"",VLOOKUP($A17,parlvotes_lh!$A$11:$WT$200,246,FALSE)))</f>
        <v/>
      </c>
      <c r="W17" s="249" t="str">
        <f>IF(ISERROR(VLOOKUP($A17,parlvotes_lh!$A$11:$WT$200,266,FALSE))=TRUE,"",IF(VLOOKUP($A17,parlvotes_lh!$A$11:$WT$200,266,FALSE)=0,"",VLOOKUP($A17,parlvotes_lh!$A$11:$WT$200,266,FALSE)))</f>
        <v/>
      </c>
      <c r="X17" s="249" t="str">
        <f>IF(ISERROR(VLOOKUP($A17,parlvotes_lh!$A$11:$WT$200,286,FALSE))=TRUE,"",IF(VLOOKUP($A17,parlvotes_lh!$A$11:$WT$200,286,FALSE)=0,"",VLOOKUP($A17,parlvotes_lh!$A$11:$WT$200,286,FALSE)))</f>
        <v/>
      </c>
      <c r="Y17" s="249" t="str">
        <f>IF(ISERROR(VLOOKUP($A17,parlvotes_lh!$A$11:$WT$200,306,FALSE))=TRUE,"",IF(VLOOKUP($A17,parlvotes_lh!$A$11:$WT$200,306,FALSE)=0,"",VLOOKUP($A17,parlvotes_lh!$A$11:$WT$200,306,FALSE)))</f>
        <v/>
      </c>
      <c r="Z17" s="249" t="str">
        <f>IF(ISERROR(VLOOKUP($A17,parlvotes_lh!$A$11:$WT$200,326,FALSE))=TRUE,"",IF(VLOOKUP($A17,parlvotes_lh!$A$11:$WT$200,326,FALSE)=0,"",VLOOKUP($A17,parlvotes_lh!$A$11:$WT$200,326,FALSE)))</f>
        <v/>
      </c>
      <c r="AA17" s="249" t="str">
        <f>IF(ISERROR(VLOOKUP($A17,parlvotes_lh!$A$11:$WT$200,346,FALSE))=TRUE,"",IF(VLOOKUP($A17,parlvotes_lh!$A$11:$WT$200,346,FALSE)=0,"",VLOOKUP($A17,parlvotes_lh!$A$11:$WT$200,346,FALSE)))</f>
        <v/>
      </c>
      <c r="AB17" s="249" t="str">
        <f>IF(ISERROR(VLOOKUP($A17,parlvotes_lh!$A$11:$WT$200,366,FALSE))=TRUE,"",IF(VLOOKUP($A17,parlvotes_lh!$A$11:$WT$200,366,FALSE)=0,"",VLOOKUP($A17,parlvotes_lh!$A$11:$WT$200,366,FALSE)))</f>
        <v/>
      </c>
      <c r="AC17" s="249" t="str">
        <f>IF(ISERROR(VLOOKUP($A17,parlvotes_lh!$A$11:$WT$200,386,FALSE))=TRUE,"",IF(VLOOKUP($A17,parlvotes_lh!$A$11:$WT$200,386,FALSE)=0,"",VLOOKUP($A17,parlvotes_lh!$A$11:$WT$200,386,FALSE)))</f>
        <v/>
      </c>
      <c r="AE17" s="250"/>
      <c r="AF17" s="250"/>
      <c r="AG17" s="250"/>
      <c r="AH17" s="250"/>
      <c r="AI17" s="250"/>
      <c r="AJ17" s="250"/>
      <c r="AK17" s="250"/>
      <c r="AL17" s="250"/>
    </row>
    <row r="18" spans="1:38" ht="13.5" customHeight="1">
      <c r="A18" s="243" t="str">
        <f>IF(info_parties!A18="","",info_parties!A18)</f>
        <v>au_amep01</v>
      </c>
      <c r="B18" s="87" t="str">
        <f>IF(A18="","",MID(info_weblinks!$C$3,32,3))</f>
        <v>aus</v>
      </c>
      <c r="C18" s="87" t="str">
        <f>IF(info_parties!G18="","",info_parties!G18)</f>
        <v>Australian Motoring Enthusiast Party</v>
      </c>
      <c r="D18" s="87" t="str">
        <f>IF(info_parties!K18="","",info_parties!K18)</f>
        <v>Australian Motoring Enthusiast Party</v>
      </c>
      <c r="E18" s="87" t="str">
        <f>IF(info_parties!H18="","",info_parties!H18)</f>
        <v>AMEP</v>
      </c>
      <c r="F18" s="244" t="str">
        <f t="shared" si="0"/>
        <v/>
      </c>
      <c r="G18" s="245" t="str">
        <f t="shared" si="1"/>
        <v/>
      </c>
      <c r="H18" s="246" t="str">
        <f t="shared" si="2"/>
        <v/>
      </c>
      <c r="I18" s="247" t="str">
        <f t="shared" si="3"/>
        <v/>
      </c>
      <c r="J18" s="248" t="str">
        <f>IF(ISERROR(VLOOKUP($A18,parlvotes_lh!$A$11:$WT$200,6,FALSE))=TRUE,"",IF(VLOOKUP($A18,parlvotes_lh!$A$11:$WT$200,6,FALSE)=0,"",VLOOKUP($A18,parlvotes_lh!$A$11:$WT$200,6,FALSE)))</f>
        <v/>
      </c>
      <c r="K18" s="248" t="str">
        <f>IF(ISERROR(VLOOKUP($A18,parlvotes_lh!$A$11:$WT$200,26,FALSE))=TRUE,"",IF(VLOOKUP($A18,parlvotes_lh!$A$11:$WT$200,26,FALSE)=0,"",VLOOKUP($A18,parlvotes_lh!$A$11:$WT$200,26,FALSE)))</f>
        <v/>
      </c>
      <c r="L18" s="248" t="str">
        <f>IF(ISERROR(VLOOKUP($A18,parlvotes_lh!$A$11:$WT$200,46,FALSE))=TRUE,"",IF(VLOOKUP($A18,parlvotes_lh!$A$11:$WT$200,46,FALSE)=0,"",VLOOKUP($A18,parlvotes_lh!$A$11:$WT$200,46,FALSE)))</f>
        <v/>
      </c>
      <c r="M18" s="248" t="str">
        <f>IF(ISERROR(VLOOKUP($A18,parlvotes_lh!$A$11:$WT$200,66,FALSE))=TRUE,"",IF(VLOOKUP($A18,parlvotes_lh!$A$11:$WT$200,66,FALSE)=0,"",VLOOKUP($A18,parlvotes_lh!$A$11:$WT$200,66,FALSE)))</f>
        <v/>
      </c>
      <c r="N18" s="248" t="str">
        <f>IF(ISERROR(VLOOKUP($A18,parlvotes_lh!$A$11:$WT$200,86,FALSE))=TRUE,"",IF(VLOOKUP($A18,parlvotes_lh!$A$11:$WT$200,86,FALSE)=0,"",VLOOKUP($A18,parlvotes_lh!$A$11:$WT$200,86,FALSE)))</f>
        <v/>
      </c>
      <c r="O18" s="248" t="str">
        <f>IF(ISERROR(VLOOKUP($A18,parlvotes_lh!$A$11:$WT$200,106,FALSE))=TRUE,"",IF(VLOOKUP($A18,parlvotes_lh!$A$11:$WT$200,106,FALSE)=0,"",VLOOKUP($A18,parlvotes_lh!$A$11:$WT$200,106,FALSE)))</f>
        <v/>
      </c>
      <c r="P18" s="248" t="str">
        <f>IF(ISERROR(VLOOKUP($A18,parlvotes_lh!$A$11:$WT$200,126,FALSE))=TRUE,"",IF(VLOOKUP($A18,parlvotes_lh!$A$11:$WT$200,126,FALSE)=0,"",VLOOKUP($A18,parlvotes_lh!$A$11:$WT$200,126,FALSE)))</f>
        <v/>
      </c>
      <c r="Q18" s="249" t="str">
        <f>IF(ISERROR(VLOOKUP($A18,parlvotes_lh!$A$11:$WT$200,146,FALSE))=TRUE,"",IF(VLOOKUP($A18,parlvotes_lh!$A$11:$WT$200,146,FALSE)=0,"",VLOOKUP($A18,parlvotes_lh!$A$11:$WT$200,146,FALSE)))</f>
        <v/>
      </c>
      <c r="R18" s="249" t="str">
        <f>IF(ISERROR(VLOOKUP($A18,parlvotes_lh!$A$11:$WT$200,166,FALSE))=TRUE,"",IF(VLOOKUP($A18,parlvotes_lh!$A$11:$WT$200,166,FALSE)=0,"",VLOOKUP($A18,parlvotes_lh!$A$11:$WT$200,166,FALSE)))</f>
        <v/>
      </c>
      <c r="S18" s="249" t="str">
        <f>IF(ISERROR(VLOOKUP($A18,parlvotes_lh!$A$11:$WT$200,186,FALSE))=TRUE,"",IF(VLOOKUP($A18,parlvotes_lh!$A$11:$WT$200,186,FALSE)=0,"",VLOOKUP($A18,parlvotes_lh!$A$11:$WT$200,186,FALSE)))</f>
        <v/>
      </c>
      <c r="T18" s="249" t="str">
        <f>IF(ISERROR(VLOOKUP($A18,parlvotes_lh!$A$11:$WT$200,206,FALSE))=TRUE,"",IF(VLOOKUP($A18,parlvotes_lh!$A$11:$WT$200,206,FALSE)=0,"",VLOOKUP($A18,parlvotes_lh!$A$11:$WT$200,206,FALSE)))</f>
        <v/>
      </c>
      <c r="U18" s="249" t="str">
        <f>IF(ISERROR(VLOOKUP($A18,parlvotes_lh!$A$11:$WT$200,226,FALSE))=TRUE,"",IF(VLOOKUP($A18,parlvotes_lh!$A$11:$WT$200,226,FALSE)=0,"",VLOOKUP($A18,parlvotes_lh!$A$11:$WT$200,226,FALSE)))</f>
        <v/>
      </c>
      <c r="V18" s="249" t="str">
        <f>IF(ISERROR(VLOOKUP($A18,parlvotes_lh!$A$11:$WT$200,246,FALSE))=TRUE,"",IF(VLOOKUP($A18,parlvotes_lh!$A$11:$WT$200,246,FALSE)=0,"",VLOOKUP($A18,parlvotes_lh!$A$11:$WT$200,246,FALSE)))</f>
        <v/>
      </c>
      <c r="W18" s="249" t="str">
        <f>IF(ISERROR(VLOOKUP($A18,parlvotes_lh!$A$11:$WT$200,266,FALSE))=TRUE,"",IF(VLOOKUP($A18,parlvotes_lh!$A$11:$WT$200,266,FALSE)=0,"",VLOOKUP($A18,parlvotes_lh!$A$11:$WT$200,266,FALSE)))</f>
        <v/>
      </c>
      <c r="X18" s="249" t="str">
        <f>IF(ISERROR(VLOOKUP($A18,parlvotes_lh!$A$11:$WT$200,286,FALSE))=TRUE,"",IF(VLOOKUP($A18,parlvotes_lh!$A$11:$WT$200,286,FALSE)=0,"",VLOOKUP($A18,parlvotes_lh!$A$11:$WT$200,286,FALSE)))</f>
        <v/>
      </c>
      <c r="Y18" s="249" t="str">
        <f>IF(ISERROR(VLOOKUP($A18,parlvotes_lh!$A$11:$WT$200,306,FALSE))=TRUE,"",IF(VLOOKUP($A18,parlvotes_lh!$A$11:$WT$200,306,FALSE)=0,"",VLOOKUP($A18,parlvotes_lh!$A$11:$WT$200,306,FALSE)))</f>
        <v/>
      </c>
      <c r="Z18" s="249" t="str">
        <f>IF(ISERROR(VLOOKUP($A18,parlvotes_lh!$A$11:$WT$200,326,FALSE))=TRUE,"",IF(VLOOKUP($A18,parlvotes_lh!$A$11:$WT$200,326,FALSE)=0,"",VLOOKUP($A18,parlvotes_lh!$A$11:$WT$200,326,FALSE)))</f>
        <v/>
      </c>
      <c r="AA18" s="249" t="str">
        <f>IF(ISERROR(VLOOKUP($A18,parlvotes_lh!$A$11:$WT$200,346,FALSE))=TRUE,"",IF(VLOOKUP($A18,parlvotes_lh!$A$11:$WT$200,346,FALSE)=0,"",VLOOKUP($A18,parlvotes_lh!$A$11:$WT$200,346,FALSE)))</f>
        <v/>
      </c>
      <c r="AB18" s="249" t="str">
        <f>IF(ISERROR(VLOOKUP($A18,parlvotes_lh!$A$11:$WT$200,366,FALSE))=TRUE,"",IF(VLOOKUP($A18,parlvotes_lh!$A$11:$WT$200,366,FALSE)=0,"",VLOOKUP($A18,parlvotes_lh!$A$11:$WT$200,366,FALSE)))</f>
        <v/>
      </c>
      <c r="AC18" s="249" t="str">
        <f>IF(ISERROR(VLOOKUP($A18,parlvotes_lh!$A$11:$WT$200,386,FALSE))=TRUE,"",IF(VLOOKUP($A18,parlvotes_lh!$A$11:$WT$200,386,FALSE)=0,"",VLOOKUP($A18,parlvotes_lh!$A$11:$WT$200,386,FALSE)))</f>
        <v/>
      </c>
    </row>
    <row r="19" spans="1:38" ht="13.5" customHeight="1">
      <c r="A19" s="243" t="str">
        <f>IF(info_parties!A19="","",info_parties!A19)</f>
        <v>au_asp01</v>
      </c>
      <c r="B19" s="87" t="str">
        <f>IF(A19="","",MID(info_weblinks!$C$3,32,3))</f>
        <v>aus</v>
      </c>
      <c r="C19" s="87" t="str">
        <f>IF(info_parties!G19="","",info_parties!G19)</f>
        <v>Australian Sports Party</v>
      </c>
      <c r="D19" s="87" t="str">
        <f>IF(info_parties!K19="","",info_parties!K19)</f>
        <v>Australian Sports Party</v>
      </c>
      <c r="E19" s="87" t="str">
        <f>IF(info_parties!H19="","",info_parties!H19)</f>
        <v>ASP</v>
      </c>
      <c r="F19" s="244" t="str">
        <f t="shared" si="0"/>
        <v/>
      </c>
      <c r="G19" s="245" t="str">
        <f t="shared" si="1"/>
        <v/>
      </c>
      <c r="H19" s="246" t="str">
        <f t="shared" si="2"/>
        <v/>
      </c>
      <c r="I19" s="247" t="str">
        <f t="shared" si="3"/>
        <v/>
      </c>
      <c r="J19" s="248" t="str">
        <f>IF(ISERROR(VLOOKUP($A19,parlvotes_lh!$A$11:$WT$200,6,FALSE))=TRUE,"",IF(VLOOKUP($A19,parlvotes_lh!$A$11:$WT$200,6,FALSE)=0,"",VLOOKUP($A19,parlvotes_lh!$A$11:$WT$200,6,FALSE)))</f>
        <v/>
      </c>
      <c r="K19" s="248" t="str">
        <f>IF(ISERROR(VLOOKUP($A19,parlvotes_lh!$A$11:$WT$200,26,FALSE))=TRUE,"",IF(VLOOKUP($A19,parlvotes_lh!$A$11:$WT$200,26,FALSE)=0,"",VLOOKUP($A19,parlvotes_lh!$A$11:$WT$200,26,FALSE)))</f>
        <v/>
      </c>
      <c r="L19" s="248" t="str">
        <f>IF(ISERROR(VLOOKUP($A19,parlvotes_lh!$A$11:$WT$200,46,FALSE))=TRUE,"",IF(VLOOKUP($A19,parlvotes_lh!$A$11:$WT$200,46,FALSE)=0,"",VLOOKUP($A19,parlvotes_lh!$A$11:$WT$200,46,FALSE)))</f>
        <v/>
      </c>
      <c r="M19" s="248" t="str">
        <f>IF(ISERROR(VLOOKUP($A19,parlvotes_lh!$A$11:$WT$200,66,FALSE))=TRUE,"",IF(VLOOKUP($A19,parlvotes_lh!$A$11:$WT$200,66,FALSE)=0,"",VLOOKUP($A19,parlvotes_lh!$A$11:$WT$200,66,FALSE)))</f>
        <v/>
      </c>
      <c r="N19" s="248" t="str">
        <f>IF(ISERROR(VLOOKUP($A19,parlvotes_lh!$A$11:$WT$200,86,FALSE))=TRUE,"",IF(VLOOKUP($A19,parlvotes_lh!$A$11:$WT$200,86,FALSE)=0,"",VLOOKUP($A19,parlvotes_lh!$A$11:$WT$200,86,FALSE)))</f>
        <v/>
      </c>
      <c r="O19" s="248" t="str">
        <f>IF(ISERROR(VLOOKUP($A19,parlvotes_lh!$A$11:$WT$200,106,FALSE))=TRUE,"",IF(VLOOKUP($A19,parlvotes_lh!$A$11:$WT$200,106,FALSE)=0,"",VLOOKUP($A19,parlvotes_lh!$A$11:$WT$200,106,FALSE)))</f>
        <v/>
      </c>
      <c r="P19" s="248" t="str">
        <f>IF(ISERROR(VLOOKUP($A19,parlvotes_lh!$A$11:$WT$200,126,FALSE))=TRUE,"",IF(VLOOKUP($A19,parlvotes_lh!$A$11:$WT$200,126,FALSE)=0,"",VLOOKUP($A19,parlvotes_lh!$A$11:$WT$200,126,FALSE)))</f>
        <v/>
      </c>
      <c r="Q19" s="249" t="str">
        <f>IF(ISERROR(VLOOKUP($A19,parlvotes_lh!$A$11:$WT$200,146,FALSE))=TRUE,"",IF(VLOOKUP($A19,parlvotes_lh!$A$11:$WT$200,146,FALSE)=0,"",VLOOKUP($A19,parlvotes_lh!$A$11:$WT$200,146,FALSE)))</f>
        <v/>
      </c>
      <c r="R19" s="249" t="str">
        <f>IF(ISERROR(VLOOKUP($A19,parlvotes_lh!$A$11:$WT$200,166,FALSE))=TRUE,"",IF(VLOOKUP($A19,parlvotes_lh!$A$11:$WT$200,166,FALSE)=0,"",VLOOKUP($A19,parlvotes_lh!$A$11:$WT$200,166,FALSE)))</f>
        <v/>
      </c>
      <c r="S19" s="249" t="str">
        <f>IF(ISERROR(VLOOKUP($A19,parlvotes_lh!$A$11:$WT$200,186,FALSE))=TRUE,"",IF(VLOOKUP($A19,parlvotes_lh!$A$11:$WT$200,186,FALSE)=0,"",VLOOKUP($A19,parlvotes_lh!$A$11:$WT$200,186,FALSE)))</f>
        <v/>
      </c>
      <c r="T19" s="249" t="str">
        <f>IF(ISERROR(VLOOKUP($A19,parlvotes_lh!$A$11:$WT$200,206,FALSE))=TRUE,"",IF(VLOOKUP($A19,parlvotes_lh!$A$11:$WT$200,206,FALSE)=0,"",VLOOKUP($A19,parlvotes_lh!$A$11:$WT$200,206,FALSE)))</f>
        <v/>
      </c>
      <c r="U19" s="249" t="str">
        <f>IF(ISERROR(VLOOKUP($A19,parlvotes_lh!$A$11:$WT$200,226,FALSE))=TRUE,"",IF(VLOOKUP($A19,parlvotes_lh!$A$11:$WT$200,226,FALSE)=0,"",VLOOKUP($A19,parlvotes_lh!$A$11:$WT$200,226,FALSE)))</f>
        <v/>
      </c>
      <c r="V19" s="249" t="str">
        <f>IF(ISERROR(VLOOKUP($A19,parlvotes_lh!$A$11:$WT$200,246,FALSE))=TRUE,"",IF(VLOOKUP($A19,parlvotes_lh!$A$11:$WT$200,246,FALSE)=0,"",VLOOKUP($A19,parlvotes_lh!$A$11:$WT$200,246,FALSE)))</f>
        <v/>
      </c>
      <c r="W19" s="249" t="str">
        <f>IF(ISERROR(VLOOKUP($A19,parlvotes_lh!$A$11:$WT$200,266,FALSE))=TRUE,"",IF(VLOOKUP($A19,parlvotes_lh!$A$11:$WT$200,266,FALSE)=0,"",VLOOKUP($A19,parlvotes_lh!$A$11:$WT$200,266,FALSE)))</f>
        <v/>
      </c>
      <c r="X19" s="249" t="str">
        <f>IF(ISERROR(VLOOKUP($A19,parlvotes_lh!$A$11:$WT$200,286,FALSE))=TRUE,"",IF(VLOOKUP($A19,parlvotes_lh!$A$11:$WT$200,286,FALSE)=0,"",VLOOKUP($A19,parlvotes_lh!$A$11:$WT$200,286,FALSE)))</f>
        <v/>
      </c>
      <c r="Y19" s="249" t="str">
        <f>IF(ISERROR(VLOOKUP($A19,parlvotes_lh!$A$11:$WT$200,306,FALSE))=TRUE,"",IF(VLOOKUP($A19,parlvotes_lh!$A$11:$WT$200,306,FALSE)=0,"",VLOOKUP($A19,parlvotes_lh!$A$11:$WT$200,306,FALSE)))</f>
        <v/>
      </c>
      <c r="Z19" s="249" t="str">
        <f>IF(ISERROR(VLOOKUP($A19,parlvotes_lh!$A$11:$WT$200,326,FALSE))=TRUE,"",IF(VLOOKUP($A19,parlvotes_lh!$A$11:$WT$200,326,FALSE)=0,"",VLOOKUP($A19,parlvotes_lh!$A$11:$WT$200,326,FALSE)))</f>
        <v/>
      </c>
      <c r="AA19" s="249" t="str">
        <f>IF(ISERROR(VLOOKUP($A19,parlvotes_lh!$A$11:$WT$200,346,FALSE))=TRUE,"",IF(VLOOKUP($A19,parlvotes_lh!$A$11:$WT$200,346,FALSE)=0,"",VLOOKUP($A19,parlvotes_lh!$A$11:$WT$200,346,FALSE)))</f>
        <v/>
      </c>
      <c r="AB19" s="249" t="str">
        <f>IF(ISERROR(VLOOKUP($A19,parlvotes_lh!$A$11:$WT$200,366,FALSE))=TRUE,"",IF(VLOOKUP($A19,parlvotes_lh!$A$11:$WT$200,366,FALSE)=0,"",VLOOKUP($A19,parlvotes_lh!$A$11:$WT$200,366,FALSE)))</f>
        <v/>
      </c>
      <c r="AC19" s="249" t="str">
        <f>IF(ISERROR(VLOOKUP($A19,parlvotes_lh!$A$11:$WT$200,386,FALSE))=TRUE,"",IF(VLOOKUP($A19,parlvotes_lh!$A$11:$WT$200,386,FALSE)=0,"",VLOOKUP($A19,parlvotes_lh!$A$11:$WT$200,386,FALSE)))</f>
        <v/>
      </c>
    </row>
    <row r="20" spans="1:38" ht="13.5" customHeight="1">
      <c r="A20" s="243" t="str">
        <f>IF(info_parties!A20="","",info_parties!A20)</f>
        <v>au_nxt01</v>
      </c>
      <c r="B20" s="87" t="str">
        <f>IF(A20="","",MID(info_weblinks!$C$3,32,3))</f>
        <v>aus</v>
      </c>
      <c r="C20" s="87" t="str">
        <f>IF(info_parties!G20="","",info_parties!G20)</f>
        <v>Xenophon Group</v>
      </c>
      <c r="D20" s="87" t="str">
        <f>IF(info_parties!K20="","",info_parties!K20)</f>
        <v>Xenophon Group</v>
      </c>
      <c r="E20" s="87" t="str">
        <f>IF(info_parties!H20="","",info_parties!H20)</f>
        <v>X</v>
      </c>
      <c r="F20" s="244">
        <f t="shared" si="0"/>
        <v>42553</v>
      </c>
      <c r="G20" s="245">
        <f t="shared" si="1"/>
        <v>44702</v>
      </c>
      <c r="H20" s="246">
        <f t="shared" si="2"/>
        <v>1.8486901471305769E-2</v>
      </c>
      <c r="I20" s="247">
        <f t="shared" si="3"/>
        <v>42553</v>
      </c>
      <c r="J20" s="248" t="str">
        <f>IF(ISERROR(VLOOKUP($A20,parlvotes_lh!$A$11:$WT$200,6,FALSE))=TRUE,"",IF(VLOOKUP($A20,parlvotes_lh!$A$11:$WT$200,6,FALSE)=0,"",VLOOKUP($A20,parlvotes_lh!$A$11:$WT$200,6,FALSE)))</f>
        <v/>
      </c>
      <c r="K20" s="248" t="str">
        <f>IF(ISERROR(VLOOKUP($A20,parlvotes_lh!$A$11:$WT$200,26,FALSE))=TRUE,"",IF(VLOOKUP($A20,parlvotes_lh!$A$11:$WT$200,26,FALSE)=0,"",VLOOKUP($A20,parlvotes_lh!$A$11:$WT$200,26,FALSE)))</f>
        <v/>
      </c>
      <c r="L20" s="248" t="str">
        <f>IF(ISERROR(VLOOKUP($A20,parlvotes_lh!$A$11:$WT$200,46,FALSE))=TRUE,"",IF(VLOOKUP($A20,parlvotes_lh!$A$11:$WT$200,46,FALSE)=0,"",VLOOKUP($A20,parlvotes_lh!$A$11:$WT$200,46,FALSE)))</f>
        <v/>
      </c>
      <c r="M20" s="248" t="str">
        <f>IF(ISERROR(VLOOKUP($A20,parlvotes_lh!$A$11:$WT$200,66,FALSE))=TRUE,"",IF(VLOOKUP($A20,parlvotes_lh!$A$11:$WT$200,66,FALSE)=0,"",VLOOKUP($A20,parlvotes_lh!$A$11:$WT$200,66,FALSE)))</f>
        <v/>
      </c>
      <c r="N20" s="248" t="str">
        <f>IF(ISERROR(VLOOKUP($A20,parlvotes_lh!$A$11:$WT$200,86,FALSE))=TRUE,"",IF(VLOOKUP($A20,parlvotes_lh!$A$11:$WT$200,86,FALSE)=0,"",VLOOKUP($A20,parlvotes_lh!$A$11:$WT$200,86,FALSE)))</f>
        <v/>
      </c>
      <c r="O20" s="248" t="str">
        <f>IF(ISERROR(VLOOKUP($A20,parlvotes_lh!$A$11:$WT$200,106,FALSE))=TRUE,"",IF(VLOOKUP($A20,parlvotes_lh!$A$11:$WT$200,106,FALSE)=0,"",VLOOKUP($A20,parlvotes_lh!$A$11:$WT$200,106,FALSE)))</f>
        <v/>
      </c>
      <c r="P20" s="248" t="str">
        <f>IF(ISERROR(VLOOKUP($A20,parlvotes_lh!$A$11:$WT$200,126,FALSE))=TRUE,"",IF(VLOOKUP($A20,parlvotes_lh!$A$11:$WT$200,126,FALSE)=0,"",VLOOKUP($A20,parlvotes_lh!$A$11:$WT$200,126,FALSE)))</f>
        <v/>
      </c>
      <c r="Q20" s="249" t="str">
        <f>IF(ISERROR(VLOOKUP($A20,parlvotes_lh!$A$11:$WT$200,146,FALSE))=TRUE,"",IF(VLOOKUP($A20,parlvotes_lh!$A$11:$WT$200,146,FALSE)=0,"",VLOOKUP($A20,parlvotes_lh!$A$11:$WT$200,146,FALSE)))</f>
        <v/>
      </c>
      <c r="R20" s="249">
        <f>IF(ISERROR(VLOOKUP($A20,parlvotes_lh!$A$11:$WT$200,166,FALSE))=TRUE,"",IF(VLOOKUP($A20,parlvotes_lh!$A$11:$WT$200,166,FALSE)=0,"",VLOOKUP($A20,parlvotes_lh!$A$11:$WT$200,166,FALSE)))</f>
        <v>1.8486901471305769E-2</v>
      </c>
      <c r="S20" s="249">
        <f>IF(ISERROR(VLOOKUP($A20,parlvotes_lh!$A$11:$WT$200,186,FALSE))=TRUE,"",IF(VLOOKUP($A20,parlvotes_lh!$A$11:$WT$200,186,FALSE)=0,"",VLOOKUP($A20,parlvotes_lh!$A$11:$WT$200,186,FALSE)))</f>
        <v>3.2926195187349427E-3</v>
      </c>
      <c r="T20" s="249">
        <f>IF(ISERROR(VLOOKUP($A20,parlvotes_lh!$A$11:$WT$200,206,FALSE))=TRUE,"",IF(VLOOKUP($A20,parlvotes_lh!$A$11:$WT$200,206,FALSE)=0,"",VLOOKUP($A20,parlvotes_lh!$A$11:$WT$200,206,FALSE)))</f>
        <v>2.4267555315731532E-3</v>
      </c>
      <c r="U20" s="249" t="str">
        <f>IF(ISERROR(VLOOKUP($A20,parlvotes_lh!$A$11:$WT$200,226,FALSE))=TRUE,"",IF(VLOOKUP($A20,parlvotes_lh!$A$11:$WT$200,226,FALSE)=0,"",VLOOKUP($A20,parlvotes_lh!$A$11:$WT$200,226,FALSE)))</f>
        <v/>
      </c>
      <c r="V20" s="249" t="str">
        <f>IF(ISERROR(VLOOKUP($A20,parlvotes_lh!$A$11:$WT$200,246,FALSE))=TRUE,"",IF(VLOOKUP($A20,parlvotes_lh!$A$11:$WT$200,246,FALSE)=0,"",VLOOKUP($A20,parlvotes_lh!$A$11:$WT$200,246,FALSE)))</f>
        <v/>
      </c>
      <c r="W20" s="249" t="str">
        <f>IF(ISERROR(VLOOKUP($A20,parlvotes_lh!$A$11:$WT$200,266,FALSE))=TRUE,"",IF(VLOOKUP($A20,parlvotes_lh!$A$11:$WT$200,266,FALSE)=0,"",VLOOKUP($A20,parlvotes_lh!$A$11:$WT$200,266,FALSE)))</f>
        <v/>
      </c>
      <c r="X20" s="249" t="str">
        <f>IF(ISERROR(VLOOKUP($A20,parlvotes_lh!$A$11:$WT$200,286,FALSE))=TRUE,"",IF(VLOOKUP($A20,parlvotes_lh!$A$11:$WT$200,286,FALSE)=0,"",VLOOKUP($A20,parlvotes_lh!$A$11:$WT$200,286,FALSE)))</f>
        <v/>
      </c>
      <c r="Y20" s="249" t="str">
        <f>IF(ISERROR(VLOOKUP($A20,parlvotes_lh!$A$11:$WT$200,306,FALSE))=TRUE,"",IF(VLOOKUP($A20,parlvotes_lh!$A$11:$WT$200,306,FALSE)=0,"",VLOOKUP($A20,parlvotes_lh!$A$11:$WT$200,306,FALSE)))</f>
        <v/>
      </c>
      <c r="Z20" s="249" t="str">
        <f>IF(ISERROR(VLOOKUP($A20,parlvotes_lh!$A$11:$WT$200,326,FALSE))=TRUE,"",IF(VLOOKUP($A20,parlvotes_lh!$A$11:$WT$200,326,FALSE)=0,"",VLOOKUP($A20,parlvotes_lh!$A$11:$WT$200,326,FALSE)))</f>
        <v/>
      </c>
      <c r="AA20" s="249" t="str">
        <f>IF(ISERROR(VLOOKUP($A20,parlvotes_lh!$A$11:$WT$200,346,FALSE))=TRUE,"",IF(VLOOKUP($A20,parlvotes_lh!$A$11:$WT$200,346,FALSE)=0,"",VLOOKUP($A20,parlvotes_lh!$A$11:$WT$200,346,FALSE)))</f>
        <v/>
      </c>
      <c r="AB20" s="249" t="str">
        <f>IF(ISERROR(VLOOKUP($A20,parlvotes_lh!$A$11:$WT$200,366,FALSE))=TRUE,"",IF(VLOOKUP($A20,parlvotes_lh!$A$11:$WT$200,366,FALSE)=0,"",VLOOKUP($A20,parlvotes_lh!$A$11:$WT$200,366,FALSE)))</f>
        <v/>
      </c>
      <c r="AC20" s="249" t="str">
        <f>IF(ISERROR(VLOOKUP($A20,parlvotes_lh!$A$11:$WT$200,386,FALSE))=TRUE,"",IF(VLOOKUP($A20,parlvotes_lh!$A$11:$WT$200,386,FALSE)=0,"",VLOOKUP($A20,parlvotes_lh!$A$11:$WT$200,386,FALSE)))</f>
        <v/>
      </c>
    </row>
    <row r="21" spans="1:38" ht="13.5" customHeight="1">
      <c r="A21" s="243" t="str">
        <f>IF(info_parties!A21="","",info_parties!A21)</f>
        <v>au_saf01</v>
      </c>
      <c r="B21" s="87" t="str">
        <f>IF(A21="","",MID(info_weblinks!$C$3,32,3))</f>
        <v>aus</v>
      </c>
      <c r="C21" s="87" t="str">
        <f>IF(info_parties!G21="","",info_parties!G21)</f>
        <v>Shooters and Fishers</v>
      </c>
      <c r="D21" s="87" t="str">
        <f>IF(info_parties!K21="","",info_parties!K21)</f>
        <v>Shooters and Fishers</v>
      </c>
      <c r="E21" s="87" t="str">
        <f>IF(info_parties!H21="","",info_parties!H21)</f>
        <v>SaF</v>
      </c>
      <c r="F21" s="244" t="str">
        <f t="shared" si="0"/>
        <v/>
      </c>
      <c r="G21" s="245" t="str">
        <f t="shared" si="1"/>
        <v/>
      </c>
      <c r="H21" s="246" t="str">
        <f t="shared" si="2"/>
        <v/>
      </c>
      <c r="I21" s="247" t="str">
        <f t="shared" si="3"/>
        <v/>
      </c>
      <c r="J21" s="248" t="str">
        <f>IF(ISERROR(VLOOKUP($A21,parlvotes_lh!$A$11:$WT$200,6,FALSE))=TRUE,"",IF(VLOOKUP($A21,parlvotes_lh!$A$11:$WT$200,6,FALSE)=0,"",VLOOKUP($A21,parlvotes_lh!$A$11:$WT$200,6,FALSE)))</f>
        <v/>
      </c>
      <c r="K21" s="248" t="str">
        <f>IF(ISERROR(VLOOKUP($A21,parlvotes_lh!$A$11:$WT$200,26,FALSE))=TRUE,"",IF(VLOOKUP($A21,parlvotes_lh!$A$11:$WT$200,26,FALSE)=0,"",VLOOKUP($A21,parlvotes_lh!$A$11:$WT$200,26,FALSE)))</f>
        <v/>
      </c>
      <c r="L21" s="248" t="str">
        <f>IF(ISERROR(VLOOKUP($A21,parlvotes_lh!$A$11:$WT$200,46,FALSE))=TRUE,"",IF(VLOOKUP($A21,parlvotes_lh!$A$11:$WT$200,46,FALSE)=0,"",VLOOKUP($A21,parlvotes_lh!$A$11:$WT$200,46,FALSE)))</f>
        <v/>
      </c>
      <c r="M21" s="248" t="str">
        <f>IF(ISERROR(VLOOKUP($A21,parlvotes_lh!$A$11:$WT$200,66,FALSE))=TRUE,"",IF(VLOOKUP($A21,parlvotes_lh!$A$11:$WT$200,66,FALSE)=0,"",VLOOKUP($A21,parlvotes_lh!$A$11:$WT$200,66,FALSE)))</f>
        <v/>
      </c>
      <c r="N21" s="248" t="str">
        <f>IF(ISERROR(VLOOKUP($A21,parlvotes_lh!$A$11:$WT$200,86,FALSE))=TRUE,"",IF(VLOOKUP($A21,parlvotes_lh!$A$11:$WT$200,86,FALSE)=0,"",VLOOKUP($A21,parlvotes_lh!$A$11:$WT$200,86,FALSE)))</f>
        <v/>
      </c>
      <c r="O21" s="248" t="str">
        <f>IF(ISERROR(VLOOKUP($A21,parlvotes_lh!$A$11:$WT$200,106,FALSE))=TRUE,"",IF(VLOOKUP($A21,parlvotes_lh!$A$11:$WT$200,106,FALSE)=0,"",VLOOKUP($A21,parlvotes_lh!$A$11:$WT$200,106,FALSE)))</f>
        <v/>
      </c>
      <c r="P21" s="248" t="str">
        <f>IF(ISERROR(VLOOKUP($A21,parlvotes_lh!$A$11:$WT$200,126,FALSE))=TRUE,"",IF(VLOOKUP($A21,parlvotes_lh!$A$11:$WT$200,126,FALSE)=0,"",VLOOKUP($A21,parlvotes_lh!$A$11:$WT$200,126,FALSE)))</f>
        <v/>
      </c>
      <c r="Q21" s="249" t="str">
        <f>IF(ISERROR(VLOOKUP($A21,parlvotes_lh!$A$11:$WT$200,146,FALSE))=TRUE,"",IF(VLOOKUP($A21,parlvotes_lh!$A$11:$WT$200,146,FALSE)=0,"",VLOOKUP($A21,parlvotes_lh!$A$11:$WT$200,146,FALSE)))</f>
        <v/>
      </c>
      <c r="R21" s="249" t="str">
        <f>IF(ISERROR(VLOOKUP($A21,parlvotes_lh!$A$11:$WT$200,166,FALSE))=TRUE,"",IF(VLOOKUP($A21,parlvotes_lh!$A$11:$WT$200,166,FALSE)=0,"",VLOOKUP($A21,parlvotes_lh!$A$11:$WT$200,166,FALSE)))</f>
        <v/>
      </c>
      <c r="S21" s="249" t="str">
        <f>IF(ISERROR(VLOOKUP($A21,parlvotes_lh!$A$11:$WT$200,186,FALSE))=TRUE,"",IF(VLOOKUP($A21,parlvotes_lh!$A$11:$WT$200,186,FALSE)=0,"",VLOOKUP($A21,parlvotes_lh!$A$11:$WT$200,186,FALSE)))</f>
        <v/>
      </c>
      <c r="T21" s="249" t="str">
        <f>IF(ISERROR(VLOOKUP($A21,parlvotes_lh!$A$11:$WT$200,206,FALSE))=TRUE,"",IF(VLOOKUP($A21,parlvotes_lh!$A$11:$WT$200,206,FALSE)=0,"",VLOOKUP($A21,parlvotes_lh!$A$11:$WT$200,206,FALSE)))</f>
        <v/>
      </c>
      <c r="U21" s="249" t="str">
        <f>IF(ISERROR(VLOOKUP($A21,parlvotes_lh!$A$11:$WT$200,226,FALSE))=TRUE,"",IF(VLOOKUP($A21,parlvotes_lh!$A$11:$WT$200,226,FALSE)=0,"",VLOOKUP($A21,parlvotes_lh!$A$11:$WT$200,226,FALSE)))</f>
        <v/>
      </c>
      <c r="V21" s="249" t="str">
        <f>IF(ISERROR(VLOOKUP($A21,parlvotes_lh!$A$11:$WT$200,246,FALSE))=TRUE,"",IF(VLOOKUP($A21,parlvotes_lh!$A$11:$WT$200,246,FALSE)=0,"",VLOOKUP($A21,parlvotes_lh!$A$11:$WT$200,246,FALSE)))</f>
        <v/>
      </c>
      <c r="W21" s="249" t="str">
        <f>IF(ISERROR(VLOOKUP($A21,parlvotes_lh!$A$11:$WT$200,266,FALSE))=TRUE,"",IF(VLOOKUP($A21,parlvotes_lh!$A$11:$WT$200,266,FALSE)=0,"",VLOOKUP($A21,parlvotes_lh!$A$11:$WT$200,266,FALSE)))</f>
        <v/>
      </c>
      <c r="X21" s="249" t="str">
        <f>IF(ISERROR(VLOOKUP($A21,parlvotes_lh!$A$11:$WT$200,286,FALSE))=TRUE,"",IF(VLOOKUP($A21,parlvotes_lh!$A$11:$WT$200,286,FALSE)=0,"",VLOOKUP($A21,parlvotes_lh!$A$11:$WT$200,286,FALSE)))</f>
        <v/>
      </c>
      <c r="Y21" s="249" t="str">
        <f>IF(ISERROR(VLOOKUP($A21,parlvotes_lh!$A$11:$WT$200,306,FALSE))=TRUE,"",IF(VLOOKUP($A21,parlvotes_lh!$A$11:$WT$200,306,FALSE)=0,"",VLOOKUP($A21,parlvotes_lh!$A$11:$WT$200,306,FALSE)))</f>
        <v/>
      </c>
      <c r="Z21" s="249" t="str">
        <f>IF(ISERROR(VLOOKUP($A21,parlvotes_lh!$A$11:$WT$200,326,FALSE))=TRUE,"",IF(VLOOKUP($A21,parlvotes_lh!$A$11:$WT$200,326,FALSE)=0,"",VLOOKUP($A21,parlvotes_lh!$A$11:$WT$200,326,FALSE)))</f>
        <v/>
      </c>
      <c r="AA21" s="249" t="str">
        <f>IF(ISERROR(VLOOKUP($A21,parlvotes_lh!$A$11:$WT$200,346,FALSE))=TRUE,"",IF(VLOOKUP($A21,parlvotes_lh!$A$11:$WT$200,346,FALSE)=0,"",VLOOKUP($A21,parlvotes_lh!$A$11:$WT$200,346,FALSE)))</f>
        <v/>
      </c>
      <c r="AB21" s="249" t="str">
        <f>IF(ISERROR(VLOOKUP($A21,parlvotes_lh!$A$11:$WT$200,366,FALSE))=TRUE,"",IF(VLOOKUP($A21,parlvotes_lh!$A$11:$WT$200,366,FALSE)=0,"",VLOOKUP($A21,parlvotes_lh!$A$11:$WT$200,366,FALSE)))</f>
        <v/>
      </c>
      <c r="AC21" s="249" t="str">
        <f>IF(ISERROR(VLOOKUP($A21,parlvotes_lh!$A$11:$WT$200,386,FALSE))=TRUE,"",IF(VLOOKUP($A21,parlvotes_lh!$A$11:$WT$200,386,FALSE)=0,"",VLOOKUP($A21,parlvotes_lh!$A$11:$WT$200,386,FALSE)))</f>
        <v/>
      </c>
    </row>
    <row r="22" spans="1:38" ht="13.5" customHeight="1">
      <c r="A22" s="243" t="str">
        <f>IF(info_parties!A22="","",info_parties!A22)</f>
        <v>au_hemp01</v>
      </c>
      <c r="B22" s="87" t="str">
        <f>IF(A22="","",MID(info_weblinks!$C$3,32,3))</f>
        <v>aus</v>
      </c>
      <c r="C22" s="87" t="str">
        <f>IF(info_parties!G22="","",info_parties!G22)</f>
        <v>Help End Marijuana Prohibition (HEMP) Party</v>
      </c>
      <c r="D22" s="87" t="str">
        <f>IF(info_parties!K22="","",info_parties!K22)</f>
        <v>Help End Marijuana Prohibition (HEMP) Party</v>
      </c>
      <c r="E22" s="87" t="str">
        <f>IF(info_parties!H22="","",info_parties!H22)</f>
        <v>HEMP</v>
      </c>
      <c r="F22" s="244" t="str">
        <f t="shared" si="0"/>
        <v/>
      </c>
      <c r="G22" s="245" t="str">
        <f t="shared" si="1"/>
        <v/>
      </c>
      <c r="H22" s="246" t="str">
        <f t="shared" si="2"/>
        <v/>
      </c>
      <c r="I22" s="247" t="str">
        <f t="shared" si="3"/>
        <v/>
      </c>
      <c r="J22" s="248" t="str">
        <f>IF(ISERROR(VLOOKUP($A22,parlvotes_lh!$A$11:$WT$200,6,FALSE))=TRUE,"",IF(VLOOKUP($A22,parlvotes_lh!$A$11:$WT$200,6,FALSE)=0,"",VLOOKUP($A22,parlvotes_lh!$A$11:$WT$200,6,FALSE)))</f>
        <v/>
      </c>
      <c r="K22" s="248" t="str">
        <f>IF(ISERROR(VLOOKUP($A22,parlvotes_lh!$A$11:$WT$200,26,FALSE))=TRUE,"",IF(VLOOKUP($A22,parlvotes_lh!$A$11:$WT$200,26,FALSE)=0,"",VLOOKUP($A22,parlvotes_lh!$A$11:$WT$200,26,FALSE)))</f>
        <v/>
      </c>
      <c r="L22" s="248" t="str">
        <f>IF(ISERROR(VLOOKUP($A22,parlvotes_lh!$A$11:$WT$200,46,FALSE))=TRUE,"",IF(VLOOKUP($A22,parlvotes_lh!$A$11:$WT$200,46,FALSE)=0,"",VLOOKUP($A22,parlvotes_lh!$A$11:$WT$200,46,FALSE)))</f>
        <v/>
      </c>
      <c r="M22" s="248" t="str">
        <f>IF(ISERROR(VLOOKUP($A22,parlvotes_lh!$A$11:$WT$200,66,FALSE))=TRUE,"",IF(VLOOKUP($A22,parlvotes_lh!$A$11:$WT$200,66,FALSE)=0,"",VLOOKUP($A22,parlvotes_lh!$A$11:$WT$200,66,FALSE)))</f>
        <v/>
      </c>
      <c r="N22" s="248" t="str">
        <f>IF(ISERROR(VLOOKUP($A22,parlvotes_lh!$A$11:$WT$200,86,FALSE))=TRUE,"",IF(VLOOKUP($A22,parlvotes_lh!$A$11:$WT$200,86,FALSE)=0,"",VLOOKUP($A22,parlvotes_lh!$A$11:$WT$200,86,FALSE)))</f>
        <v/>
      </c>
      <c r="O22" s="248" t="str">
        <f>IF(ISERROR(VLOOKUP($A22,parlvotes_lh!$A$11:$WT$200,106,FALSE))=TRUE,"",IF(VLOOKUP($A22,parlvotes_lh!$A$11:$WT$200,106,FALSE)=0,"",VLOOKUP($A22,parlvotes_lh!$A$11:$WT$200,106,FALSE)))</f>
        <v/>
      </c>
      <c r="P22" s="248" t="str">
        <f>IF(ISERROR(VLOOKUP($A22,parlvotes_lh!$A$11:$WT$200,126,FALSE))=TRUE,"",IF(VLOOKUP($A22,parlvotes_lh!$A$11:$WT$200,126,FALSE)=0,"",VLOOKUP($A22,parlvotes_lh!$A$11:$WT$200,126,FALSE)))</f>
        <v/>
      </c>
      <c r="Q22" s="249" t="str">
        <f>IF(ISERROR(VLOOKUP($A22,parlvotes_lh!$A$11:$WT$200,146,FALSE))=TRUE,"",IF(VLOOKUP($A22,parlvotes_lh!$A$11:$WT$200,146,FALSE)=0,"",VLOOKUP($A22,parlvotes_lh!$A$11:$WT$200,146,FALSE)))</f>
        <v/>
      </c>
      <c r="R22" s="249" t="str">
        <f>IF(ISERROR(VLOOKUP($A22,parlvotes_lh!$A$11:$WT$200,166,FALSE))=TRUE,"",IF(VLOOKUP($A22,parlvotes_lh!$A$11:$WT$200,166,FALSE)=0,"",VLOOKUP($A22,parlvotes_lh!$A$11:$WT$200,166,FALSE)))</f>
        <v/>
      </c>
      <c r="S22" s="249" t="str">
        <f>IF(ISERROR(VLOOKUP($A22,parlvotes_lh!$A$11:$WT$200,186,FALSE))=TRUE,"",IF(VLOOKUP($A22,parlvotes_lh!$A$11:$WT$200,186,FALSE)=0,"",VLOOKUP($A22,parlvotes_lh!$A$11:$WT$200,186,FALSE)))</f>
        <v/>
      </c>
      <c r="T22" s="249" t="str">
        <f>IF(ISERROR(VLOOKUP($A22,parlvotes_lh!$A$11:$WT$200,206,FALSE))=TRUE,"",IF(VLOOKUP($A22,parlvotes_lh!$A$11:$WT$200,206,FALSE)=0,"",VLOOKUP($A22,parlvotes_lh!$A$11:$WT$200,206,FALSE)))</f>
        <v/>
      </c>
      <c r="U22" s="249" t="str">
        <f>IF(ISERROR(VLOOKUP($A22,parlvotes_lh!$A$11:$WT$200,226,FALSE))=TRUE,"",IF(VLOOKUP($A22,parlvotes_lh!$A$11:$WT$200,226,FALSE)=0,"",VLOOKUP($A22,parlvotes_lh!$A$11:$WT$200,226,FALSE)))</f>
        <v/>
      </c>
      <c r="V22" s="249" t="str">
        <f>IF(ISERROR(VLOOKUP($A22,parlvotes_lh!$A$11:$WT$200,246,FALSE))=TRUE,"",IF(VLOOKUP($A22,parlvotes_lh!$A$11:$WT$200,246,FALSE)=0,"",VLOOKUP($A22,parlvotes_lh!$A$11:$WT$200,246,FALSE)))</f>
        <v/>
      </c>
      <c r="W22" s="249" t="str">
        <f>IF(ISERROR(VLOOKUP($A22,parlvotes_lh!$A$11:$WT$200,266,FALSE))=TRUE,"",IF(VLOOKUP($A22,parlvotes_lh!$A$11:$WT$200,266,FALSE)=0,"",VLOOKUP($A22,parlvotes_lh!$A$11:$WT$200,266,FALSE)))</f>
        <v/>
      </c>
      <c r="X22" s="249" t="str">
        <f>IF(ISERROR(VLOOKUP($A22,parlvotes_lh!$A$11:$WT$200,286,FALSE))=TRUE,"",IF(VLOOKUP($A22,parlvotes_lh!$A$11:$WT$200,286,FALSE)=0,"",VLOOKUP($A22,parlvotes_lh!$A$11:$WT$200,286,FALSE)))</f>
        <v/>
      </c>
      <c r="Y22" s="249" t="str">
        <f>IF(ISERROR(VLOOKUP($A22,parlvotes_lh!$A$11:$WT$200,306,FALSE))=TRUE,"",IF(VLOOKUP($A22,parlvotes_lh!$A$11:$WT$200,306,FALSE)=0,"",VLOOKUP($A22,parlvotes_lh!$A$11:$WT$200,306,FALSE)))</f>
        <v/>
      </c>
      <c r="Z22" s="249" t="str">
        <f>IF(ISERROR(VLOOKUP($A22,parlvotes_lh!$A$11:$WT$200,326,FALSE))=TRUE,"",IF(VLOOKUP($A22,parlvotes_lh!$A$11:$WT$200,326,FALSE)=0,"",VLOOKUP($A22,parlvotes_lh!$A$11:$WT$200,326,FALSE)))</f>
        <v/>
      </c>
      <c r="AA22" s="249" t="str">
        <f>IF(ISERROR(VLOOKUP($A22,parlvotes_lh!$A$11:$WT$200,346,FALSE))=TRUE,"",IF(VLOOKUP($A22,parlvotes_lh!$A$11:$WT$200,346,FALSE)=0,"",VLOOKUP($A22,parlvotes_lh!$A$11:$WT$200,346,FALSE)))</f>
        <v/>
      </c>
      <c r="AB22" s="249" t="str">
        <f>IF(ISERROR(VLOOKUP($A22,parlvotes_lh!$A$11:$WT$200,366,FALSE))=TRUE,"",IF(VLOOKUP($A22,parlvotes_lh!$A$11:$WT$200,366,FALSE)=0,"",VLOOKUP($A22,parlvotes_lh!$A$11:$WT$200,366,FALSE)))</f>
        <v/>
      </c>
      <c r="AC22" s="249" t="str">
        <f>IF(ISERROR(VLOOKUP($A22,parlvotes_lh!$A$11:$WT$200,386,FALSE))=TRUE,"",IF(VLOOKUP($A22,parlvotes_lh!$A$11:$WT$200,386,FALSE)=0,"",VLOOKUP($A22,parlvotes_lh!$A$11:$WT$200,386,FALSE)))</f>
        <v/>
      </c>
    </row>
    <row r="23" spans="1:38" ht="13.5" customHeight="1">
      <c r="A23" s="243" t="str">
        <f>IF(info_parties!A23="","",info_parties!A23)</f>
        <v>au_ajp01</v>
      </c>
      <c r="B23" s="87" t="str">
        <f>IF(A23="","",MID(info_weblinks!$C$3,32,3))</f>
        <v>aus</v>
      </c>
      <c r="C23" s="87" t="str">
        <f>IF(info_parties!G23="","",info_parties!G23)</f>
        <v>Animal Justice Party</v>
      </c>
      <c r="D23" s="87" t="str">
        <f>IF(info_parties!K23="","",info_parties!K23)</f>
        <v>Animal Justice Party</v>
      </c>
      <c r="E23" s="87" t="str">
        <f>IF(info_parties!H23="","",info_parties!H23)</f>
        <v>AJP</v>
      </c>
      <c r="F23" s="244" t="str">
        <f t="shared" si="0"/>
        <v/>
      </c>
      <c r="G23" s="245" t="str">
        <f t="shared" si="1"/>
        <v/>
      </c>
      <c r="H23" s="246" t="str">
        <f t="shared" si="2"/>
        <v/>
      </c>
      <c r="I23" s="247" t="str">
        <f t="shared" si="3"/>
        <v/>
      </c>
      <c r="J23" s="248" t="str">
        <f>IF(ISERROR(VLOOKUP($A23,parlvotes_lh!$A$11:$WT$200,6,FALSE))=TRUE,"",IF(VLOOKUP($A23,parlvotes_lh!$A$11:$WT$200,6,FALSE)=0,"",VLOOKUP($A23,parlvotes_lh!$A$11:$WT$200,6,FALSE)))</f>
        <v/>
      </c>
      <c r="K23" s="248" t="str">
        <f>IF(ISERROR(VLOOKUP($A23,parlvotes_lh!$A$11:$WT$200,26,FALSE))=TRUE,"",IF(VLOOKUP($A23,parlvotes_lh!$A$11:$WT$200,26,FALSE)=0,"",VLOOKUP($A23,parlvotes_lh!$A$11:$WT$200,26,FALSE)))</f>
        <v/>
      </c>
      <c r="L23" s="248" t="str">
        <f>IF(ISERROR(VLOOKUP($A23,parlvotes_lh!$A$11:$WT$200,46,FALSE))=TRUE,"",IF(VLOOKUP($A23,parlvotes_lh!$A$11:$WT$200,46,FALSE)=0,"",VLOOKUP($A23,parlvotes_lh!$A$11:$WT$200,46,FALSE)))</f>
        <v/>
      </c>
      <c r="M23" s="248" t="str">
        <f>IF(ISERROR(VLOOKUP($A23,parlvotes_lh!$A$11:$WT$200,66,FALSE))=TRUE,"",IF(VLOOKUP($A23,parlvotes_lh!$A$11:$WT$200,66,FALSE)=0,"",VLOOKUP($A23,parlvotes_lh!$A$11:$WT$200,66,FALSE)))</f>
        <v/>
      </c>
      <c r="N23" s="248" t="str">
        <f>IF(ISERROR(VLOOKUP($A23,parlvotes_lh!$A$11:$WT$200,86,FALSE))=TRUE,"",IF(VLOOKUP($A23,parlvotes_lh!$A$11:$WT$200,86,FALSE)=0,"",VLOOKUP($A23,parlvotes_lh!$A$11:$WT$200,86,FALSE)))</f>
        <v/>
      </c>
      <c r="O23" s="248" t="str">
        <f>IF(ISERROR(VLOOKUP($A23,parlvotes_lh!$A$11:$WT$200,106,FALSE))=TRUE,"",IF(VLOOKUP($A23,parlvotes_lh!$A$11:$WT$200,106,FALSE)=0,"",VLOOKUP($A23,parlvotes_lh!$A$11:$WT$200,106,FALSE)))</f>
        <v/>
      </c>
      <c r="P23" s="248" t="str">
        <f>IF(ISERROR(VLOOKUP($A23,parlvotes_lh!$A$11:$WT$200,126,FALSE))=TRUE,"",IF(VLOOKUP($A23,parlvotes_lh!$A$11:$WT$200,126,FALSE)=0,"",VLOOKUP($A23,parlvotes_lh!$A$11:$WT$200,126,FALSE)))</f>
        <v/>
      </c>
      <c r="Q23" s="249" t="str">
        <f>IF(ISERROR(VLOOKUP($A23,parlvotes_lh!$A$11:$WT$200,146,FALSE))=TRUE,"",IF(VLOOKUP($A23,parlvotes_lh!$A$11:$WT$200,146,FALSE)=0,"",VLOOKUP($A23,parlvotes_lh!$A$11:$WT$200,146,FALSE)))</f>
        <v/>
      </c>
      <c r="R23" s="249" t="str">
        <f>IF(ISERROR(VLOOKUP($A23,parlvotes_lh!$A$11:$WT$200,166,FALSE))=TRUE,"",IF(VLOOKUP($A23,parlvotes_lh!$A$11:$WT$200,166,FALSE)=0,"",VLOOKUP($A23,parlvotes_lh!$A$11:$WT$200,166,FALSE)))</f>
        <v/>
      </c>
      <c r="S23" s="249" t="str">
        <f>IF(ISERROR(VLOOKUP($A23,parlvotes_lh!$A$11:$WT$200,186,FALSE))=TRUE,"",IF(VLOOKUP($A23,parlvotes_lh!$A$11:$WT$200,186,FALSE)=0,"",VLOOKUP($A23,parlvotes_lh!$A$11:$WT$200,186,FALSE)))</f>
        <v/>
      </c>
      <c r="T23" s="249" t="str">
        <f>IF(ISERROR(VLOOKUP($A23,parlvotes_lh!$A$11:$WT$200,206,FALSE))=TRUE,"",IF(VLOOKUP($A23,parlvotes_lh!$A$11:$WT$200,206,FALSE)=0,"",VLOOKUP($A23,parlvotes_lh!$A$11:$WT$200,206,FALSE)))</f>
        <v/>
      </c>
      <c r="U23" s="249" t="str">
        <f>IF(ISERROR(VLOOKUP($A23,parlvotes_lh!$A$11:$WT$200,226,FALSE))=TRUE,"",IF(VLOOKUP($A23,parlvotes_lh!$A$11:$WT$200,226,FALSE)=0,"",VLOOKUP($A23,parlvotes_lh!$A$11:$WT$200,226,FALSE)))</f>
        <v/>
      </c>
      <c r="V23" s="249" t="str">
        <f>IF(ISERROR(VLOOKUP($A23,parlvotes_lh!$A$11:$WT$200,246,FALSE))=TRUE,"",IF(VLOOKUP($A23,parlvotes_lh!$A$11:$WT$200,246,FALSE)=0,"",VLOOKUP($A23,parlvotes_lh!$A$11:$WT$200,246,FALSE)))</f>
        <v/>
      </c>
      <c r="W23" s="249" t="str">
        <f>IF(ISERROR(VLOOKUP($A23,parlvotes_lh!$A$11:$WT$200,266,FALSE))=TRUE,"",IF(VLOOKUP($A23,parlvotes_lh!$A$11:$WT$200,266,FALSE)=0,"",VLOOKUP($A23,parlvotes_lh!$A$11:$WT$200,266,FALSE)))</f>
        <v/>
      </c>
      <c r="X23" s="249" t="str">
        <f>IF(ISERROR(VLOOKUP($A23,parlvotes_lh!$A$11:$WT$200,286,FALSE))=TRUE,"",IF(VLOOKUP($A23,parlvotes_lh!$A$11:$WT$200,286,FALSE)=0,"",VLOOKUP($A23,parlvotes_lh!$A$11:$WT$200,286,FALSE)))</f>
        <v/>
      </c>
      <c r="Y23" s="249" t="str">
        <f>IF(ISERROR(VLOOKUP($A23,parlvotes_lh!$A$11:$WT$200,306,FALSE))=TRUE,"",IF(VLOOKUP($A23,parlvotes_lh!$A$11:$WT$200,306,FALSE)=0,"",VLOOKUP($A23,parlvotes_lh!$A$11:$WT$200,306,FALSE)))</f>
        <v/>
      </c>
      <c r="Z23" s="249" t="str">
        <f>IF(ISERROR(VLOOKUP($A23,parlvotes_lh!$A$11:$WT$200,326,FALSE))=TRUE,"",IF(VLOOKUP($A23,parlvotes_lh!$A$11:$WT$200,326,FALSE)=0,"",VLOOKUP($A23,parlvotes_lh!$A$11:$WT$200,326,FALSE)))</f>
        <v/>
      </c>
      <c r="AA23" s="249" t="str">
        <f>IF(ISERROR(VLOOKUP($A23,parlvotes_lh!$A$11:$WT$200,346,FALSE))=TRUE,"",IF(VLOOKUP($A23,parlvotes_lh!$A$11:$WT$200,346,FALSE)=0,"",VLOOKUP($A23,parlvotes_lh!$A$11:$WT$200,346,FALSE)))</f>
        <v/>
      </c>
      <c r="AB23" s="249" t="str">
        <f>IF(ISERROR(VLOOKUP($A23,parlvotes_lh!$A$11:$WT$200,366,FALSE))=TRUE,"",IF(VLOOKUP($A23,parlvotes_lh!$A$11:$WT$200,366,FALSE)=0,"",VLOOKUP($A23,parlvotes_lh!$A$11:$WT$200,366,FALSE)))</f>
        <v/>
      </c>
      <c r="AC23" s="249" t="str">
        <f>IF(ISERROR(VLOOKUP($A23,parlvotes_lh!$A$11:$WT$200,386,FALSE))=TRUE,"",IF(VLOOKUP($A23,parlvotes_lh!$A$11:$WT$200,386,FALSE)=0,"",VLOOKUP($A23,parlvotes_lh!$A$11:$WT$200,386,FALSE)))</f>
        <v/>
      </c>
    </row>
    <row r="24" spans="1:38" ht="13.5" customHeight="1">
      <c r="A24" s="243" t="str">
        <f>IF(info_parties!A24="","",info_parties!A24)</f>
        <v>au_wp01</v>
      </c>
      <c r="B24" s="87" t="str">
        <f>IF(A24="","",MID(info_weblinks!$C$3,32,3))</f>
        <v>aus</v>
      </c>
      <c r="C24" s="87" t="str">
        <f>IF(info_parties!G24="","",info_parties!G24)</f>
        <v>The Wikileaks Party</v>
      </c>
      <c r="D24" s="87" t="str">
        <f>IF(info_parties!K24="","",info_parties!K24)</f>
        <v>The Wikileaks Party</v>
      </c>
      <c r="E24" s="87" t="str">
        <f>IF(info_parties!H24="","",info_parties!H24)</f>
        <v>WP</v>
      </c>
      <c r="F24" s="244" t="str">
        <f t="shared" si="0"/>
        <v/>
      </c>
      <c r="G24" s="245" t="str">
        <f t="shared" si="1"/>
        <v/>
      </c>
      <c r="H24" s="246" t="str">
        <f t="shared" si="2"/>
        <v/>
      </c>
      <c r="I24" s="247" t="str">
        <f t="shared" si="3"/>
        <v/>
      </c>
      <c r="J24" s="248" t="str">
        <f>IF(ISERROR(VLOOKUP($A24,parlvotes_lh!$A$11:$WT$200,6,FALSE))=TRUE,"",IF(VLOOKUP($A24,parlvotes_lh!$A$11:$WT$200,6,FALSE)=0,"",VLOOKUP($A24,parlvotes_lh!$A$11:$WT$200,6,FALSE)))</f>
        <v/>
      </c>
      <c r="K24" s="248" t="str">
        <f>IF(ISERROR(VLOOKUP($A24,parlvotes_lh!$A$11:$WT$200,26,FALSE))=TRUE,"",IF(VLOOKUP($A24,parlvotes_lh!$A$11:$WT$200,26,FALSE)=0,"",VLOOKUP($A24,parlvotes_lh!$A$11:$WT$200,26,FALSE)))</f>
        <v/>
      </c>
      <c r="L24" s="248" t="str">
        <f>IF(ISERROR(VLOOKUP($A24,parlvotes_lh!$A$11:$WT$200,46,FALSE))=TRUE,"",IF(VLOOKUP($A24,parlvotes_lh!$A$11:$WT$200,46,FALSE)=0,"",VLOOKUP($A24,parlvotes_lh!$A$11:$WT$200,46,FALSE)))</f>
        <v/>
      </c>
      <c r="M24" s="248" t="str">
        <f>IF(ISERROR(VLOOKUP($A24,parlvotes_lh!$A$11:$WT$200,66,FALSE))=TRUE,"",IF(VLOOKUP($A24,parlvotes_lh!$A$11:$WT$200,66,FALSE)=0,"",VLOOKUP($A24,parlvotes_lh!$A$11:$WT$200,66,FALSE)))</f>
        <v/>
      </c>
      <c r="N24" s="248" t="str">
        <f>IF(ISERROR(VLOOKUP($A24,parlvotes_lh!$A$11:$WT$200,86,FALSE))=TRUE,"",IF(VLOOKUP($A24,parlvotes_lh!$A$11:$WT$200,86,FALSE)=0,"",VLOOKUP($A24,parlvotes_lh!$A$11:$WT$200,86,FALSE)))</f>
        <v/>
      </c>
      <c r="O24" s="248" t="str">
        <f>IF(ISERROR(VLOOKUP($A24,parlvotes_lh!$A$11:$WT$200,106,FALSE))=TRUE,"",IF(VLOOKUP($A24,parlvotes_lh!$A$11:$WT$200,106,FALSE)=0,"",VLOOKUP($A24,parlvotes_lh!$A$11:$WT$200,106,FALSE)))</f>
        <v/>
      </c>
      <c r="P24" s="248" t="str">
        <f>IF(ISERROR(VLOOKUP($A24,parlvotes_lh!$A$11:$WT$200,126,FALSE))=TRUE,"",IF(VLOOKUP($A24,parlvotes_lh!$A$11:$WT$200,126,FALSE)=0,"",VLOOKUP($A24,parlvotes_lh!$A$11:$WT$200,126,FALSE)))</f>
        <v/>
      </c>
      <c r="Q24" s="249" t="str">
        <f>IF(ISERROR(VLOOKUP($A24,parlvotes_lh!$A$11:$WT$200,146,FALSE))=TRUE,"",IF(VLOOKUP($A24,parlvotes_lh!$A$11:$WT$200,146,FALSE)=0,"",VLOOKUP($A24,parlvotes_lh!$A$11:$WT$200,146,FALSE)))</f>
        <v/>
      </c>
      <c r="R24" s="249" t="str">
        <f>IF(ISERROR(VLOOKUP($A24,parlvotes_lh!$A$11:$WT$200,166,FALSE))=TRUE,"",IF(VLOOKUP($A24,parlvotes_lh!$A$11:$WT$200,166,FALSE)=0,"",VLOOKUP($A24,parlvotes_lh!$A$11:$WT$200,166,FALSE)))</f>
        <v/>
      </c>
      <c r="S24" s="249" t="str">
        <f>IF(ISERROR(VLOOKUP($A24,parlvotes_lh!$A$11:$WT$200,186,FALSE))=TRUE,"",IF(VLOOKUP($A24,parlvotes_lh!$A$11:$WT$200,186,FALSE)=0,"",VLOOKUP($A24,parlvotes_lh!$A$11:$WT$200,186,FALSE)))</f>
        <v/>
      </c>
      <c r="T24" s="249" t="str">
        <f>IF(ISERROR(VLOOKUP($A24,parlvotes_lh!$A$11:$WT$200,206,FALSE))=TRUE,"",IF(VLOOKUP($A24,parlvotes_lh!$A$11:$WT$200,206,FALSE)=0,"",VLOOKUP($A24,parlvotes_lh!$A$11:$WT$200,206,FALSE)))</f>
        <v/>
      </c>
      <c r="U24" s="249" t="str">
        <f>IF(ISERROR(VLOOKUP($A24,parlvotes_lh!$A$11:$WT$200,226,FALSE))=TRUE,"",IF(VLOOKUP($A24,parlvotes_lh!$A$11:$WT$200,226,FALSE)=0,"",VLOOKUP($A24,parlvotes_lh!$A$11:$WT$200,226,FALSE)))</f>
        <v/>
      </c>
      <c r="V24" s="249" t="str">
        <f>IF(ISERROR(VLOOKUP($A24,parlvotes_lh!$A$11:$WT$200,246,FALSE))=TRUE,"",IF(VLOOKUP($A24,parlvotes_lh!$A$11:$WT$200,246,FALSE)=0,"",VLOOKUP($A24,parlvotes_lh!$A$11:$WT$200,246,FALSE)))</f>
        <v/>
      </c>
      <c r="W24" s="249" t="str">
        <f>IF(ISERROR(VLOOKUP($A24,parlvotes_lh!$A$11:$WT$200,266,FALSE))=TRUE,"",IF(VLOOKUP($A24,parlvotes_lh!$A$11:$WT$200,266,FALSE)=0,"",VLOOKUP($A24,parlvotes_lh!$A$11:$WT$200,266,FALSE)))</f>
        <v/>
      </c>
      <c r="X24" s="249" t="str">
        <f>IF(ISERROR(VLOOKUP($A24,parlvotes_lh!$A$11:$WT$200,286,FALSE))=TRUE,"",IF(VLOOKUP($A24,parlvotes_lh!$A$11:$WT$200,286,FALSE)=0,"",VLOOKUP($A24,parlvotes_lh!$A$11:$WT$200,286,FALSE)))</f>
        <v/>
      </c>
      <c r="Y24" s="249" t="str">
        <f>IF(ISERROR(VLOOKUP($A24,parlvotes_lh!$A$11:$WT$200,306,FALSE))=TRUE,"",IF(VLOOKUP($A24,parlvotes_lh!$A$11:$WT$200,306,FALSE)=0,"",VLOOKUP($A24,parlvotes_lh!$A$11:$WT$200,306,FALSE)))</f>
        <v/>
      </c>
      <c r="Z24" s="249" t="str">
        <f>IF(ISERROR(VLOOKUP($A24,parlvotes_lh!$A$11:$WT$200,326,FALSE))=TRUE,"",IF(VLOOKUP($A24,parlvotes_lh!$A$11:$WT$200,326,FALSE)=0,"",VLOOKUP($A24,parlvotes_lh!$A$11:$WT$200,326,FALSE)))</f>
        <v/>
      </c>
      <c r="AA24" s="249" t="str">
        <f>IF(ISERROR(VLOOKUP($A24,parlvotes_lh!$A$11:$WT$200,346,FALSE))=TRUE,"",IF(VLOOKUP($A24,parlvotes_lh!$A$11:$WT$200,346,FALSE)=0,"",VLOOKUP($A24,parlvotes_lh!$A$11:$WT$200,346,FALSE)))</f>
        <v/>
      </c>
      <c r="AB24" s="249" t="str">
        <f>IF(ISERROR(VLOOKUP($A24,parlvotes_lh!$A$11:$WT$200,366,FALSE))=TRUE,"",IF(VLOOKUP($A24,parlvotes_lh!$A$11:$WT$200,366,FALSE)=0,"",VLOOKUP($A24,parlvotes_lh!$A$11:$WT$200,366,FALSE)))</f>
        <v/>
      </c>
      <c r="AC24" s="249" t="str">
        <f>IF(ISERROR(VLOOKUP($A24,parlvotes_lh!$A$11:$WT$200,386,FALSE))=TRUE,"",IF(VLOOKUP($A24,parlvotes_lh!$A$11:$WT$200,386,FALSE)=0,"",VLOOKUP($A24,parlvotes_lh!$A$11:$WT$200,386,FALSE)))</f>
        <v/>
      </c>
    </row>
    <row r="25" spans="1:38" ht="13.5" customHeight="1">
      <c r="A25" s="243" t="str">
        <f>IF(info_parties!A25="","",info_parties!A25)</f>
        <v>au_tnat01</v>
      </c>
      <c r="B25" s="87" t="str">
        <f>IF(A25="","",MID(info_weblinks!$C$3,32,3))</f>
        <v>aus</v>
      </c>
      <c r="C25" s="87" t="str">
        <f>IF(info_parties!G25="","",info_parties!G25)</f>
        <v>The Nationals</v>
      </c>
      <c r="D25" s="87" t="str">
        <f>IF(info_parties!K25="","",info_parties!K25)</f>
        <v>The Nationals</v>
      </c>
      <c r="E25" s="87" t="str">
        <f>IF(info_parties!H25="","",info_parties!H25)</f>
        <v>TNAT</v>
      </c>
      <c r="F25" s="244" t="str">
        <f t="shared" si="0"/>
        <v/>
      </c>
      <c r="G25" s="245" t="str">
        <f t="shared" si="1"/>
        <v/>
      </c>
      <c r="H25" s="246" t="str">
        <f t="shared" si="2"/>
        <v/>
      </c>
      <c r="I25" s="247" t="str">
        <f t="shared" si="3"/>
        <v/>
      </c>
      <c r="J25" s="248" t="str">
        <f>IF(ISERROR(VLOOKUP($A25,parlvotes_lh!$A$11:$WT$200,6,FALSE))=TRUE,"",IF(VLOOKUP($A25,parlvotes_lh!$A$11:$WT$200,6,FALSE)=0,"",VLOOKUP($A25,parlvotes_lh!$A$11:$WT$200,6,FALSE)))</f>
        <v/>
      </c>
      <c r="K25" s="248" t="str">
        <f>IF(ISERROR(VLOOKUP($A25,parlvotes_lh!$A$11:$WT$200,26,FALSE))=TRUE,"",IF(VLOOKUP($A25,parlvotes_lh!$A$11:$WT$200,26,FALSE)=0,"",VLOOKUP($A25,parlvotes_lh!$A$11:$WT$200,26,FALSE)))</f>
        <v/>
      </c>
      <c r="L25" s="248" t="str">
        <f>IF(ISERROR(VLOOKUP($A25,parlvotes_lh!$A$11:$WT$200,46,FALSE))=TRUE,"",IF(VLOOKUP($A25,parlvotes_lh!$A$11:$WT$200,46,FALSE)=0,"",VLOOKUP($A25,parlvotes_lh!$A$11:$WT$200,46,FALSE)))</f>
        <v/>
      </c>
      <c r="M25" s="248" t="str">
        <f>IF(ISERROR(VLOOKUP($A25,parlvotes_lh!$A$11:$WT$200,66,FALSE))=TRUE,"",IF(VLOOKUP($A25,parlvotes_lh!$A$11:$WT$200,66,FALSE)=0,"",VLOOKUP($A25,parlvotes_lh!$A$11:$WT$200,66,FALSE)))</f>
        <v/>
      </c>
      <c r="N25" s="248" t="str">
        <f>IF(ISERROR(VLOOKUP($A25,parlvotes_lh!$A$11:$WT$200,86,FALSE))=TRUE,"",IF(VLOOKUP($A25,parlvotes_lh!$A$11:$WT$200,86,FALSE)=0,"",VLOOKUP($A25,parlvotes_lh!$A$11:$WT$200,86,FALSE)))</f>
        <v/>
      </c>
      <c r="O25" s="248" t="str">
        <f>IF(ISERROR(VLOOKUP($A25,parlvotes_lh!$A$11:$WT$200,106,FALSE))=TRUE,"",IF(VLOOKUP($A25,parlvotes_lh!$A$11:$WT$200,106,FALSE)=0,"",VLOOKUP($A25,parlvotes_lh!$A$11:$WT$200,106,FALSE)))</f>
        <v/>
      </c>
      <c r="P25" s="248" t="str">
        <f>IF(ISERROR(VLOOKUP($A25,parlvotes_lh!$A$11:$WT$200,126,FALSE))=TRUE,"",IF(VLOOKUP($A25,parlvotes_lh!$A$11:$WT$200,126,FALSE)=0,"",VLOOKUP($A25,parlvotes_lh!$A$11:$WT$200,126,FALSE)))</f>
        <v/>
      </c>
      <c r="Q25" s="249" t="str">
        <f>IF(ISERROR(VLOOKUP($A25,parlvotes_lh!$A$11:$WT$200,146,FALSE))=TRUE,"",IF(VLOOKUP($A25,parlvotes_lh!$A$11:$WT$200,146,FALSE)=0,"",VLOOKUP($A25,parlvotes_lh!$A$11:$WT$200,146,FALSE)))</f>
        <v/>
      </c>
      <c r="R25" s="249" t="str">
        <f>IF(ISERROR(VLOOKUP($A25,parlvotes_lh!$A$11:$WT$200,166,FALSE))=TRUE,"",IF(VLOOKUP($A25,parlvotes_lh!$A$11:$WT$200,166,FALSE)=0,"",VLOOKUP($A25,parlvotes_lh!$A$11:$WT$200,166,FALSE)))</f>
        <v/>
      </c>
      <c r="S25" s="249" t="str">
        <f>IF(ISERROR(VLOOKUP($A25,parlvotes_lh!$A$11:$WT$200,186,FALSE))=TRUE,"",IF(VLOOKUP($A25,parlvotes_lh!$A$11:$WT$200,186,FALSE)=0,"",VLOOKUP($A25,parlvotes_lh!$A$11:$WT$200,186,FALSE)))</f>
        <v/>
      </c>
      <c r="T25" s="249" t="str">
        <f>IF(ISERROR(VLOOKUP($A25,parlvotes_lh!$A$11:$WT$200,206,FALSE))=TRUE,"",IF(VLOOKUP($A25,parlvotes_lh!$A$11:$WT$200,206,FALSE)=0,"",VLOOKUP($A25,parlvotes_lh!$A$11:$WT$200,206,FALSE)))</f>
        <v/>
      </c>
      <c r="U25" s="249" t="str">
        <f>IF(ISERROR(VLOOKUP($A25,parlvotes_lh!$A$11:$WT$200,226,FALSE))=TRUE,"",IF(VLOOKUP($A25,parlvotes_lh!$A$11:$WT$200,226,FALSE)=0,"",VLOOKUP($A25,parlvotes_lh!$A$11:$WT$200,226,FALSE)))</f>
        <v/>
      </c>
      <c r="V25" s="249" t="str">
        <f>IF(ISERROR(VLOOKUP($A25,parlvotes_lh!$A$11:$WT$200,246,FALSE))=TRUE,"",IF(VLOOKUP($A25,parlvotes_lh!$A$11:$WT$200,246,FALSE)=0,"",VLOOKUP($A25,parlvotes_lh!$A$11:$WT$200,246,FALSE)))</f>
        <v/>
      </c>
      <c r="W25" s="249" t="str">
        <f>IF(ISERROR(VLOOKUP($A25,parlvotes_lh!$A$11:$WT$200,266,FALSE))=TRUE,"",IF(VLOOKUP($A25,parlvotes_lh!$A$11:$WT$200,266,FALSE)=0,"",VLOOKUP($A25,parlvotes_lh!$A$11:$WT$200,266,FALSE)))</f>
        <v/>
      </c>
      <c r="X25" s="249" t="str">
        <f>IF(ISERROR(VLOOKUP($A25,parlvotes_lh!$A$11:$WT$200,286,FALSE))=TRUE,"",IF(VLOOKUP($A25,parlvotes_lh!$A$11:$WT$200,286,FALSE)=0,"",VLOOKUP($A25,parlvotes_lh!$A$11:$WT$200,286,FALSE)))</f>
        <v/>
      </c>
      <c r="Y25" s="249" t="str">
        <f>IF(ISERROR(VLOOKUP($A25,parlvotes_lh!$A$11:$WT$200,306,FALSE))=TRUE,"",IF(VLOOKUP($A25,parlvotes_lh!$A$11:$WT$200,306,FALSE)=0,"",VLOOKUP($A25,parlvotes_lh!$A$11:$WT$200,306,FALSE)))</f>
        <v/>
      </c>
      <c r="Z25" s="249" t="str">
        <f>IF(ISERROR(VLOOKUP($A25,parlvotes_lh!$A$11:$WT$200,326,FALSE))=TRUE,"",IF(VLOOKUP($A25,parlvotes_lh!$A$11:$WT$200,326,FALSE)=0,"",VLOOKUP($A25,parlvotes_lh!$A$11:$WT$200,326,FALSE)))</f>
        <v/>
      </c>
      <c r="AA25" s="249" t="str">
        <f>IF(ISERROR(VLOOKUP($A25,parlvotes_lh!$A$11:$WT$200,346,FALSE))=TRUE,"",IF(VLOOKUP($A25,parlvotes_lh!$A$11:$WT$200,346,FALSE)=0,"",VLOOKUP($A25,parlvotes_lh!$A$11:$WT$200,346,FALSE)))</f>
        <v/>
      </c>
      <c r="AB25" s="249" t="str">
        <f>IF(ISERROR(VLOOKUP($A25,parlvotes_lh!$A$11:$WT$200,366,FALSE))=TRUE,"",IF(VLOOKUP($A25,parlvotes_lh!$A$11:$WT$200,366,FALSE)=0,"",VLOOKUP($A25,parlvotes_lh!$A$11:$WT$200,366,FALSE)))</f>
        <v/>
      </c>
      <c r="AC25" s="249" t="str">
        <f>IF(ISERROR(VLOOKUP($A25,parlvotes_lh!$A$11:$WT$200,386,FALSE))=TRUE,"",IF(VLOOKUP($A25,parlvotes_lh!$A$11:$WT$200,386,FALSE)=0,"",VLOOKUP($A25,parlvotes_lh!$A$11:$WT$200,386,FALSE)))</f>
        <v/>
      </c>
    </row>
    <row r="26" spans="1:38" ht="13.5" customHeight="1">
      <c r="A26" s="243" t="str">
        <f>IF(info_parties!A26="","",info_parties!A26)</f>
        <v>au_independent01</v>
      </c>
      <c r="B26" s="87" t="str">
        <f>IF(A26="","",MID(info_weblinks!$C$3,32,3))</f>
        <v>aus</v>
      </c>
      <c r="C26" s="87" t="str">
        <f>IF(info_parties!G26="","",info_parties!G26)</f>
        <v>Independent Candidates</v>
      </c>
      <c r="D26" s="87" t="str">
        <f>IF(info_parties!K26="","",info_parties!K26)</f>
        <v>Independent Candidates</v>
      </c>
      <c r="E26" s="87" t="str">
        <f>IF(info_parties!H26="","",info_parties!H26)</f>
        <v>no acronym</v>
      </c>
      <c r="F26" s="244">
        <f t="shared" si="0"/>
        <v>38269</v>
      </c>
      <c r="G26" s="245">
        <f t="shared" si="1"/>
        <v>44702</v>
      </c>
      <c r="H26" s="246">
        <f t="shared" si="2"/>
        <v>5.1604723676317882E-2</v>
      </c>
      <c r="I26" s="247">
        <f t="shared" si="3"/>
        <v>44702</v>
      </c>
      <c r="J26" s="248" t="str">
        <f>IF(ISERROR(VLOOKUP($A26,parlvotes_lh!$A$11:$WT$200,6,FALSE))=TRUE,"",IF(VLOOKUP($A26,parlvotes_lh!$A$11:$WT$200,6,FALSE)=0,"",VLOOKUP($A26,parlvotes_lh!$A$11:$WT$200,6,FALSE)))</f>
        <v/>
      </c>
      <c r="K26" s="248" t="str">
        <f>IF(ISERROR(VLOOKUP($A26,parlvotes_lh!$A$11:$WT$200,26,FALSE))=TRUE,"",IF(VLOOKUP($A26,parlvotes_lh!$A$11:$WT$200,26,FALSE)=0,"",VLOOKUP($A26,parlvotes_lh!$A$11:$WT$200,26,FALSE)))</f>
        <v/>
      </c>
      <c r="L26" s="248" t="str">
        <f>IF(ISERROR(VLOOKUP($A26,parlvotes_lh!$A$11:$WT$200,46,FALSE))=TRUE,"",IF(VLOOKUP($A26,parlvotes_lh!$A$11:$WT$200,46,FALSE)=0,"",VLOOKUP($A26,parlvotes_lh!$A$11:$WT$200,46,FALSE)))</f>
        <v/>
      </c>
      <c r="M26" s="248" t="str">
        <f>IF(ISERROR(VLOOKUP($A26,parlvotes_lh!$A$11:$WT$200,66,FALSE))=TRUE,"",IF(VLOOKUP($A26,parlvotes_lh!$A$11:$WT$200,66,FALSE)=0,"",VLOOKUP($A26,parlvotes_lh!$A$11:$WT$200,66,FALSE)))</f>
        <v/>
      </c>
      <c r="N26" s="248">
        <f>IF(ISERROR(VLOOKUP($A26,parlvotes_lh!$A$11:$WT$200,86,FALSE))=TRUE,"",IF(VLOOKUP($A26,parlvotes_lh!$A$11:$WT$200,86,FALSE)=0,"",VLOOKUP($A26,parlvotes_lh!$A$11:$WT$200,86,FALSE)))</f>
        <v>2.4430454560819288E-2</v>
      </c>
      <c r="O26" s="248">
        <f>IF(ISERROR(VLOOKUP($A26,parlvotes_lh!$A$11:$WT$200,106,FALSE))=TRUE,"",IF(VLOOKUP($A26,parlvotes_lh!$A$11:$WT$200,106,FALSE)=0,"",VLOOKUP($A26,parlvotes_lh!$A$11:$WT$200,106,FALSE)))</f>
        <v>2.2152901364531959E-2</v>
      </c>
      <c r="P26" s="248">
        <f>IF(ISERROR(VLOOKUP($A26,parlvotes_lh!$A$11:$WT$200,126,FALSE))=TRUE,"",IF(VLOOKUP($A26,parlvotes_lh!$A$11:$WT$200,126,FALSE)=0,"",VLOOKUP($A26,parlvotes_lh!$A$11:$WT$200,126,FALSE)))</f>
        <v>2.5196488765890823E-2</v>
      </c>
      <c r="Q26" s="249">
        <f>IF(ISERROR(VLOOKUP($A26,parlvotes_lh!$A$11:$WT$200,146,FALSE))=TRUE,"",IF(VLOOKUP($A26,parlvotes_lh!$A$11:$WT$200,146,FALSE)=0,"",VLOOKUP($A26,parlvotes_lh!$A$11:$WT$200,146,FALSE)))</f>
        <v>1.3721873921548298E-2</v>
      </c>
      <c r="R26" s="249">
        <f>IF(ISERROR(VLOOKUP($A26,parlvotes_lh!$A$11:$WT$200,166,FALSE))=TRUE,"",IF(VLOOKUP($A26,parlvotes_lh!$A$11:$WT$200,166,FALSE)=0,"",VLOOKUP($A26,parlvotes_lh!$A$11:$WT$200,166,FALSE)))</f>
        <v>2.8115291363678626E-2</v>
      </c>
      <c r="S26" s="249">
        <f>IF(ISERROR(VLOOKUP($A26,parlvotes_lh!$A$11:$WT$200,186,FALSE))=TRUE,"",IF(VLOOKUP($A26,parlvotes_lh!$A$11:$WT$200,186,FALSE)=0,"",VLOOKUP($A26,parlvotes_lh!$A$11:$WT$200,186,FALSE)))</f>
        <v>3.3664686015463123E-2</v>
      </c>
      <c r="T26" s="249">
        <f>IF(ISERROR(VLOOKUP($A26,parlvotes_lh!$A$11:$WT$200,206,FALSE))=TRUE,"",IF(VLOOKUP($A26,parlvotes_lh!$A$11:$WT$200,206,FALSE)=0,"",VLOOKUP($A26,parlvotes_lh!$A$11:$WT$200,206,FALSE)))</f>
        <v>5.1604723676317882E-2</v>
      </c>
      <c r="U26" s="249" t="str">
        <f>IF(ISERROR(VLOOKUP($A26,parlvotes_lh!$A$11:$WT$200,226,FALSE))=TRUE,"",IF(VLOOKUP($A26,parlvotes_lh!$A$11:$WT$200,226,FALSE)=0,"",VLOOKUP($A26,parlvotes_lh!$A$11:$WT$200,226,FALSE)))</f>
        <v/>
      </c>
      <c r="V26" s="249" t="str">
        <f>IF(ISERROR(VLOOKUP($A26,parlvotes_lh!$A$11:$WT$200,246,FALSE))=TRUE,"",IF(VLOOKUP($A26,parlvotes_lh!$A$11:$WT$200,246,FALSE)=0,"",VLOOKUP($A26,parlvotes_lh!$A$11:$WT$200,246,FALSE)))</f>
        <v/>
      </c>
      <c r="W26" s="249" t="str">
        <f>IF(ISERROR(VLOOKUP($A26,parlvotes_lh!$A$11:$WT$200,266,FALSE))=TRUE,"",IF(VLOOKUP($A26,parlvotes_lh!$A$11:$WT$200,266,FALSE)=0,"",VLOOKUP($A26,parlvotes_lh!$A$11:$WT$200,266,FALSE)))</f>
        <v/>
      </c>
      <c r="X26" s="249" t="str">
        <f>IF(ISERROR(VLOOKUP($A26,parlvotes_lh!$A$11:$WT$200,286,FALSE))=TRUE,"",IF(VLOOKUP($A26,parlvotes_lh!$A$11:$WT$200,286,FALSE)=0,"",VLOOKUP($A26,parlvotes_lh!$A$11:$WT$200,286,FALSE)))</f>
        <v/>
      </c>
      <c r="Y26" s="249" t="str">
        <f>IF(ISERROR(VLOOKUP($A26,parlvotes_lh!$A$11:$WT$200,306,FALSE))=TRUE,"",IF(VLOOKUP($A26,parlvotes_lh!$A$11:$WT$200,306,FALSE)=0,"",VLOOKUP($A26,parlvotes_lh!$A$11:$WT$200,306,FALSE)))</f>
        <v/>
      </c>
      <c r="Z26" s="249" t="str">
        <f>IF(ISERROR(VLOOKUP($A26,parlvotes_lh!$A$11:$WT$200,326,FALSE))=TRUE,"",IF(VLOOKUP($A26,parlvotes_lh!$A$11:$WT$200,326,FALSE)=0,"",VLOOKUP($A26,parlvotes_lh!$A$11:$WT$200,326,FALSE)))</f>
        <v/>
      </c>
      <c r="AA26" s="249" t="str">
        <f>IF(ISERROR(VLOOKUP($A26,parlvotes_lh!$A$11:$WT$200,346,FALSE))=TRUE,"",IF(VLOOKUP($A26,parlvotes_lh!$A$11:$WT$200,346,FALSE)=0,"",VLOOKUP($A26,parlvotes_lh!$A$11:$WT$200,346,FALSE)))</f>
        <v/>
      </c>
      <c r="AB26" s="249" t="str">
        <f>IF(ISERROR(VLOOKUP($A26,parlvotes_lh!$A$11:$WT$200,366,FALSE))=TRUE,"",IF(VLOOKUP($A26,parlvotes_lh!$A$11:$WT$200,366,FALSE)=0,"",VLOOKUP($A26,parlvotes_lh!$A$11:$WT$200,366,FALSE)))</f>
        <v/>
      </c>
      <c r="AC26" s="249" t="str">
        <f>IF(ISERROR(VLOOKUP($A26,parlvotes_lh!$A$11:$WT$200,386,FALSE))=TRUE,"",IF(VLOOKUP($A26,parlvotes_lh!$A$11:$WT$200,386,FALSE)=0,"",VLOOKUP($A26,parlvotes_lh!$A$11:$WT$200,386,FALSE)))</f>
        <v/>
      </c>
    </row>
    <row r="27" spans="1:38" ht="13.5" customHeight="1">
      <c r="A27" s="243" t="str">
        <f>IF(info_parties!A27="","",info_parties!A27)</f>
        <v>au_tbd01</v>
      </c>
      <c r="B27" s="87" t="str">
        <f>IF(A27="","",MID(info_weblinks!$C$3,32,3))</f>
        <v>aus</v>
      </c>
      <c r="C27" s="87" t="str">
        <f>IF(info_parties!G27="","",info_parties!G27)</f>
        <v>To be decided</v>
      </c>
      <c r="D27" s="87" t="str">
        <f>IF(info_parties!K27="","",info_parties!K27)</f>
        <v>None</v>
      </c>
      <c r="E27" s="87" t="str">
        <f>IF(info_parties!H27="","",info_parties!H27)</f>
        <v>TBD</v>
      </c>
      <c r="F27" s="244" t="str">
        <f t="shared" si="0"/>
        <v/>
      </c>
      <c r="G27" s="245" t="str">
        <f t="shared" si="1"/>
        <v/>
      </c>
      <c r="H27" s="246" t="str">
        <f t="shared" si="2"/>
        <v/>
      </c>
      <c r="I27" s="247" t="str">
        <f t="shared" si="3"/>
        <v/>
      </c>
      <c r="J27" s="248" t="str">
        <f>IF(ISERROR(VLOOKUP($A27,parlvotes_lh!$A$11:$WT$200,6,FALSE))=TRUE,"",IF(VLOOKUP($A27,parlvotes_lh!$A$11:$WT$200,6,FALSE)=0,"",VLOOKUP($A27,parlvotes_lh!$A$11:$WT$200,6,FALSE)))</f>
        <v/>
      </c>
      <c r="K27" s="248" t="str">
        <f>IF(ISERROR(VLOOKUP($A27,parlvotes_lh!$A$11:$WT$200,26,FALSE))=TRUE,"",IF(VLOOKUP($A27,parlvotes_lh!$A$11:$WT$200,26,FALSE)=0,"",VLOOKUP($A27,parlvotes_lh!$A$11:$WT$200,26,FALSE)))</f>
        <v/>
      </c>
      <c r="L27" s="248" t="str">
        <f>IF(ISERROR(VLOOKUP($A27,parlvotes_lh!$A$11:$WT$200,46,FALSE))=TRUE,"",IF(VLOOKUP($A27,parlvotes_lh!$A$11:$WT$200,46,FALSE)=0,"",VLOOKUP($A27,parlvotes_lh!$A$11:$WT$200,46,FALSE)))</f>
        <v/>
      </c>
      <c r="M27" s="248" t="str">
        <f>IF(ISERROR(VLOOKUP($A27,parlvotes_lh!$A$11:$WT$200,66,FALSE))=TRUE,"",IF(VLOOKUP($A27,parlvotes_lh!$A$11:$WT$200,66,FALSE)=0,"",VLOOKUP($A27,parlvotes_lh!$A$11:$WT$200,66,FALSE)))</f>
        <v/>
      </c>
      <c r="N27" s="248" t="str">
        <f>IF(ISERROR(VLOOKUP($A27,parlvotes_lh!$A$11:$WT$200,86,FALSE))=TRUE,"",IF(VLOOKUP($A27,parlvotes_lh!$A$11:$WT$200,86,FALSE)=0,"",VLOOKUP($A27,parlvotes_lh!$A$11:$WT$200,86,FALSE)))</f>
        <v/>
      </c>
      <c r="O27" s="248" t="str">
        <f>IF(ISERROR(VLOOKUP($A27,parlvotes_lh!$A$11:$WT$200,106,FALSE))=TRUE,"",IF(VLOOKUP($A27,parlvotes_lh!$A$11:$WT$200,106,FALSE)=0,"",VLOOKUP($A27,parlvotes_lh!$A$11:$WT$200,106,FALSE)))</f>
        <v/>
      </c>
      <c r="P27" s="248" t="str">
        <f>IF(ISERROR(VLOOKUP($A27,parlvotes_lh!$A$11:$WT$200,126,FALSE))=TRUE,"",IF(VLOOKUP($A27,parlvotes_lh!$A$11:$WT$200,126,FALSE)=0,"",VLOOKUP($A27,parlvotes_lh!$A$11:$WT$200,126,FALSE)))</f>
        <v/>
      </c>
      <c r="Q27" s="249" t="str">
        <f>IF(ISERROR(VLOOKUP($A27,parlvotes_lh!$A$11:$WT$200,146,FALSE))=TRUE,"",IF(VLOOKUP($A27,parlvotes_lh!$A$11:$WT$200,146,FALSE)=0,"",VLOOKUP($A27,parlvotes_lh!$A$11:$WT$200,146,FALSE)))</f>
        <v/>
      </c>
      <c r="R27" s="249" t="str">
        <f>IF(ISERROR(VLOOKUP($A27,parlvotes_lh!$A$11:$WT$200,166,FALSE))=TRUE,"",IF(VLOOKUP($A27,parlvotes_lh!$A$11:$WT$200,166,FALSE)=0,"",VLOOKUP($A27,parlvotes_lh!$A$11:$WT$200,166,FALSE)))</f>
        <v/>
      </c>
      <c r="S27" s="249" t="str">
        <f>IF(ISERROR(VLOOKUP($A27,parlvotes_lh!$A$11:$WT$200,186,FALSE))=TRUE,"",IF(VLOOKUP($A27,parlvotes_lh!$A$11:$WT$200,186,FALSE)=0,"",VLOOKUP($A27,parlvotes_lh!$A$11:$WT$200,186,FALSE)))</f>
        <v/>
      </c>
      <c r="T27" s="249" t="str">
        <f>IF(ISERROR(VLOOKUP($A27,parlvotes_lh!$A$11:$WT$200,206,FALSE))=TRUE,"",IF(VLOOKUP($A27,parlvotes_lh!$A$11:$WT$200,206,FALSE)=0,"",VLOOKUP($A27,parlvotes_lh!$A$11:$WT$200,206,FALSE)))</f>
        <v/>
      </c>
      <c r="U27" s="249" t="str">
        <f>IF(ISERROR(VLOOKUP($A27,parlvotes_lh!$A$11:$WT$200,226,FALSE))=TRUE,"",IF(VLOOKUP($A27,parlvotes_lh!$A$11:$WT$200,226,FALSE)=0,"",VLOOKUP($A27,parlvotes_lh!$A$11:$WT$200,226,FALSE)))</f>
        <v/>
      </c>
      <c r="V27" s="249" t="str">
        <f>IF(ISERROR(VLOOKUP($A27,parlvotes_lh!$A$11:$WT$200,246,FALSE))=TRUE,"",IF(VLOOKUP($A27,parlvotes_lh!$A$11:$WT$200,246,FALSE)=0,"",VLOOKUP($A27,parlvotes_lh!$A$11:$WT$200,246,FALSE)))</f>
        <v/>
      </c>
      <c r="W27" s="249" t="str">
        <f>IF(ISERROR(VLOOKUP($A27,parlvotes_lh!$A$11:$WT$200,266,FALSE))=TRUE,"",IF(VLOOKUP($A27,parlvotes_lh!$A$11:$WT$200,266,FALSE)=0,"",VLOOKUP($A27,parlvotes_lh!$A$11:$WT$200,266,FALSE)))</f>
        <v/>
      </c>
      <c r="X27" s="249" t="str">
        <f>IF(ISERROR(VLOOKUP($A27,parlvotes_lh!$A$11:$WT$200,286,FALSE))=TRUE,"",IF(VLOOKUP($A27,parlvotes_lh!$A$11:$WT$200,286,FALSE)=0,"",VLOOKUP($A27,parlvotes_lh!$A$11:$WT$200,286,FALSE)))</f>
        <v/>
      </c>
      <c r="Y27" s="249" t="str">
        <f>IF(ISERROR(VLOOKUP($A27,parlvotes_lh!$A$11:$WT$200,306,FALSE))=TRUE,"",IF(VLOOKUP($A27,parlvotes_lh!$A$11:$WT$200,306,FALSE)=0,"",VLOOKUP($A27,parlvotes_lh!$A$11:$WT$200,306,FALSE)))</f>
        <v/>
      </c>
      <c r="Z27" s="249" t="str">
        <f>IF(ISERROR(VLOOKUP($A27,parlvotes_lh!$A$11:$WT$200,326,FALSE))=TRUE,"",IF(VLOOKUP($A27,parlvotes_lh!$A$11:$WT$200,326,FALSE)=0,"",VLOOKUP($A27,parlvotes_lh!$A$11:$WT$200,326,FALSE)))</f>
        <v/>
      </c>
      <c r="AA27" s="249" t="str">
        <f>IF(ISERROR(VLOOKUP($A27,parlvotes_lh!$A$11:$WT$200,346,FALSE))=TRUE,"",IF(VLOOKUP($A27,parlvotes_lh!$A$11:$WT$200,346,FALSE)=0,"",VLOOKUP($A27,parlvotes_lh!$A$11:$WT$200,346,FALSE)))</f>
        <v/>
      </c>
      <c r="AB27" s="249" t="str">
        <f>IF(ISERROR(VLOOKUP($A27,parlvotes_lh!$A$11:$WT$200,366,FALSE))=TRUE,"",IF(VLOOKUP($A27,parlvotes_lh!$A$11:$WT$200,366,FALSE)=0,"",VLOOKUP($A27,parlvotes_lh!$A$11:$WT$200,366,FALSE)))</f>
        <v/>
      </c>
      <c r="AC27" s="249" t="str">
        <f>IF(ISERROR(VLOOKUP($A27,parlvotes_lh!$A$11:$WT$200,386,FALSE))=TRUE,"",IF(VLOOKUP($A27,parlvotes_lh!$A$11:$WT$200,386,FALSE)=0,"",VLOOKUP($A27,parlvotes_lh!$A$11:$WT$200,386,FALSE)))</f>
        <v/>
      </c>
    </row>
    <row r="28" spans="1:38" ht="13.5" customHeight="1">
      <c r="A28" s="243" t="str">
        <f>IF(info_parties!A28="","",info_parties!A28)</f>
        <v>au_other01</v>
      </c>
      <c r="B28" s="87" t="str">
        <f>IF(A28="","",MID(info_weblinks!$C$3,32,3))</f>
        <v>aus</v>
      </c>
      <c r="C28" s="87" t="str">
        <f>IF(info_parties!G28="","",info_parties!G28)</f>
        <v>Other</v>
      </c>
      <c r="D28" s="87" t="str">
        <f>IF(info_parties!K28="","",info_parties!K28)</f>
        <v>Other</v>
      </c>
      <c r="E28" s="87" t="str">
        <f>IF(info_parties!H28="","",info_parties!H28)</f>
        <v>no acronym</v>
      </c>
      <c r="F28" s="244">
        <f t="shared" si="0"/>
        <v>34041</v>
      </c>
      <c r="G28" s="245">
        <f t="shared" si="1"/>
        <v>44702</v>
      </c>
      <c r="H28" s="246">
        <f t="shared" si="2"/>
        <v>0.10901046508715503</v>
      </c>
      <c r="I28" s="247">
        <f t="shared" si="3"/>
        <v>43603</v>
      </c>
      <c r="J28" s="248">
        <f>IF(ISERROR(VLOOKUP($A28,parlvotes_lh!$A$11:$WT$200,6,FALSE))=TRUE,"",IF(VLOOKUP($A28,parlvotes_lh!$A$11:$WT$200,6,FALSE)=0,"",VLOOKUP($A28,parlvotes_lh!$A$11:$WT$200,6,FALSE)))</f>
        <v>7.0000000000000007E-2</v>
      </c>
      <c r="K28" s="248">
        <f>IF(ISERROR(VLOOKUP($A28,parlvotes_lh!$A$11:$WT$200,26,FALSE))=TRUE,"",IF(VLOOKUP($A28,parlvotes_lh!$A$11:$WT$200,26,FALSE)=0,"",VLOOKUP($A28,parlvotes_lh!$A$11:$WT$200,26,FALSE)))</f>
        <v>7.4999999999999997E-2</v>
      </c>
      <c r="L28" s="248">
        <f>IF(ISERROR(VLOOKUP($A28,parlvotes_lh!$A$11:$WT$200,46,FALSE))=TRUE,"",IF(VLOOKUP($A28,parlvotes_lh!$A$11:$WT$200,46,FALSE)=0,"",VLOOKUP($A28,parlvotes_lh!$A$11:$WT$200,46,FALSE)))</f>
        <v>6.8000000000000005E-2</v>
      </c>
      <c r="M28" s="248">
        <f>IF(ISERROR(VLOOKUP($A28,parlvotes_lh!$A$11:$WT$200,66,FALSE))=TRUE,"",IF(VLOOKUP($A28,parlvotes_lh!$A$11:$WT$200,66,FALSE)=0,"",VLOOKUP($A28,parlvotes_lh!$A$11:$WT$200,66,FALSE)))</f>
        <v>8.7884419273924305E-2</v>
      </c>
      <c r="N28" s="248">
        <f>IF(ISERROR(VLOOKUP($A28,parlvotes_lh!$A$11:$WT$200,86,FALSE))=TRUE,"",IF(VLOOKUP($A28,parlvotes_lh!$A$11:$WT$200,86,FALSE)=0,"",VLOOKUP($A28,parlvotes_lh!$A$11:$WT$200,86,FALSE)))</f>
        <v>1.2E-2</v>
      </c>
      <c r="O28" s="248">
        <f>IF(ISERROR(VLOOKUP($A28,parlvotes_lh!$A$11:$WT$200,106,FALSE))=TRUE,"",IF(VLOOKUP($A28,parlvotes_lh!$A$11:$WT$200,106,FALSE)=0,"",VLOOKUP($A28,parlvotes_lh!$A$11:$WT$200,106,FALSE)))</f>
        <v>6.9157767682300518E-3</v>
      </c>
      <c r="P28" s="248">
        <f>IF(ISERROR(VLOOKUP($A28,parlvotes_lh!$A$11:$WT$200,126,FALSE))=TRUE,"",IF(VLOOKUP($A28,parlvotes_lh!$A$11:$WT$200,126,FALSE)=0,"",VLOOKUP($A28,parlvotes_lh!$A$11:$WT$200,126,FALSE)))</f>
        <v>7.9804953298012651E-3</v>
      </c>
      <c r="Q28" s="249">
        <f>IF(ISERROR(VLOOKUP($A28,parlvotes_lh!$A$11:$WT$200,146,FALSE))=TRUE,"",IF(VLOOKUP($A28,parlvotes_lh!$A$11:$WT$200,146,FALSE)=0,"",VLOOKUP($A28,parlvotes_lh!$A$11:$WT$200,146,FALSE)))</f>
        <v>1.6161221817204231E-2</v>
      </c>
      <c r="R28" s="249">
        <f>IF(ISERROR(VLOOKUP($A28,parlvotes_lh!$A$11:$WT$200,166,FALSE))=TRUE,"",IF(VLOOKUP($A28,parlvotes_lh!$A$11:$WT$200,166,FALSE)=0,"",VLOOKUP($A28,parlvotes_lh!$A$11:$WT$200,166,FALSE)))</f>
        <v>3.941828659279626E-2</v>
      </c>
      <c r="S28" s="249">
        <f>IF(ISERROR(VLOOKUP($A28,parlvotes_lh!$A$11:$WT$200,186,FALSE))=TRUE,"",IF(VLOOKUP($A28,parlvotes_lh!$A$11:$WT$200,186,FALSE)=0,"",VLOOKUP($A28,parlvotes_lh!$A$11:$WT$200,186,FALSE)))</f>
        <v>0.10901046508715503</v>
      </c>
      <c r="T28" s="249">
        <f>IF(ISERROR(VLOOKUP($A28,parlvotes_lh!$A$11:$WT$200,206,FALSE))=TRUE,"",IF(VLOOKUP($A28,parlvotes_lh!$A$11:$WT$200,206,FALSE)=0,"",VLOOKUP($A28,parlvotes_lh!$A$11:$WT$200,206,FALSE)))</f>
        <v>4.34263580755576E-2</v>
      </c>
      <c r="U28" s="249" t="str">
        <f>IF(ISERROR(VLOOKUP($A28,parlvotes_lh!$A$11:$WT$200,226,FALSE))=TRUE,"",IF(VLOOKUP($A28,parlvotes_lh!$A$11:$WT$200,226,FALSE)=0,"",VLOOKUP($A28,parlvotes_lh!$A$11:$WT$200,226,FALSE)))</f>
        <v/>
      </c>
      <c r="V28" s="249" t="str">
        <f>IF(ISERROR(VLOOKUP($A28,parlvotes_lh!$A$11:$WT$200,246,FALSE))=TRUE,"",IF(VLOOKUP($A28,parlvotes_lh!$A$11:$WT$200,246,FALSE)=0,"",VLOOKUP($A28,parlvotes_lh!$A$11:$WT$200,246,FALSE)))</f>
        <v/>
      </c>
      <c r="W28" s="249" t="str">
        <f>IF(ISERROR(VLOOKUP($A28,parlvotes_lh!$A$11:$WT$200,266,FALSE))=TRUE,"",IF(VLOOKUP($A28,parlvotes_lh!$A$11:$WT$200,266,FALSE)=0,"",VLOOKUP($A28,parlvotes_lh!$A$11:$WT$200,266,FALSE)))</f>
        <v/>
      </c>
      <c r="X28" s="249" t="str">
        <f>IF(ISERROR(VLOOKUP($A28,parlvotes_lh!$A$11:$WT$200,286,FALSE))=TRUE,"",IF(VLOOKUP($A28,parlvotes_lh!$A$11:$WT$200,286,FALSE)=0,"",VLOOKUP($A28,parlvotes_lh!$A$11:$WT$200,286,FALSE)))</f>
        <v/>
      </c>
      <c r="Y28" s="249" t="str">
        <f>IF(ISERROR(VLOOKUP($A28,parlvotes_lh!$A$11:$WT$200,306,FALSE))=TRUE,"",IF(VLOOKUP($A28,parlvotes_lh!$A$11:$WT$200,306,FALSE)=0,"",VLOOKUP($A28,parlvotes_lh!$A$11:$WT$200,306,FALSE)))</f>
        <v/>
      </c>
      <c r="Z28" s="249" t="str">
        <f>IF(ISERROR(VLOOKUP($A28,parlvotes_lh!$A$11:$WT$200,326,FALSE))=TRUE,"",IF(VLOOKUP($A28,parlvotes_lh!$A$11:$WT$200,326,FALSE)=0,"",VLOOKUP($A28,parlvotes_lh!$A$11:$WT$200,326,FALSE)))</f>
        <v/>
      </c>
      <c r="AA28" s="249" t="str">
        <f>IF(ISERROR(VLOOKUP($A28,parlvotes_lh!$A$11:$WT$200,346,FALSE))=TRUE,"",IF(VLOOKUP($A28,parlvotes_lh!$A$11:$WT$200,346,FALSE)=0,"",VLOOKUP($A28,parlvotes_lh!$A$11:$WT$200,346,FALSE)))</f>
        <v/>
      </c>
      <c r="AB28" s="249" t="str">
        <f>IF(ISERROR(VLOOKUP($A28,parlvotes_lh!$A$11:$WT$200,366,FALSE))=TRUE,"",IF(VLOOKUP($A28,parlvotes_lh!$A$11:$WT$200,366,FALSE)=0,"",VLOOKUP($A28,parlvotes_lh!$A$11:$WT$200,366,FALSE)))</f>
        <v/>
      </c>
      <c r="AC28" s="249" t="str">
        <f>IF(ISERROR(VLOOKUP($A28,parlvotes_lh!$A$11:$WT$200,386,FALSE))=TRUE,"",IF(VLOOKUP($A28,parlvotes_lh!$A$11:$WT$200,386,FALSE)=0,"",VLOOKUP($A28,parlvotes_lh!$A$11:$WT$200,386,FALSE)))</f>
        <v/>
      </c>
    </row>
    <row r="29" spans="1:38" ht="13.5" customHeight="1">
      <c r="A29" s="243" t="e">
        <f>IF(info_parties!#REF!="","",info_parties!#REF!)</f>
        <v>#REF!</v>
      </c>
      <c r="B29" s="87" t="e">
        <f>IF(A29="","",MID(info_weblinks!$C$3,32,3))</f>
        <v>#REF!</v>
      </c>
      <c r="C29" s="87" t="e">
        <f>IF(info_parties!#REF!="","",info_parties!#REF!)</f>
        <v>#REF!</v>
      </c>
      <c r="D29" s="87" t="e">
        <f>IF(info_parties!#REF!="","",info_parties!#REF!)</f>
        <v>#REF!</v>
      </c>
      <c r="E29" s="87" t="e">
        <f>IF(info_parties!#REF!="","",info_parties!#REF!)</f>
        <v>#REF!</v>
      </c>
      <c r="F29" s="244" t="str">
        <f t="shared" si="0"/>
        <v/>
      </c>
      <c r="G29" s="245" t="str">
        <f t="shared" si="1"/>
        <v/>
      </c>
      <c r="H29" s="246" t="str">
        <f t="shared" si="2"/>
        <v/>
      </c>
      <c r="I29" s="247" t="str">
        <f t="shared" si="3"/>
        <v/>
      </c>
      <c r="J29" s="248" t="str">
        <f>IF(ISERROR(VLOOKUP($A29,parlvotes_lh!$A$11:$WT$200,6,FALSE))=TRUE,"",IF(VLOOKUP($A29,parlvotes_lh!$A$11:$WT$200,6,FALSE)=0,"",VLOOKUP($A29,parlvotes_lh!$A$11:$WT$200,6,FALSE)))</f>
        <v/>
      </c>
      <c r="K29" s="248" t="str">
        <f>IF(ISERROR(VLOOKUP($A29,parlvotes_lh!$A$11:$WT$200,26,FALSE))=TRUE,"",IF(VLOOKUP($A29,parlvotes_lh!$A$11:$WT$200,26,FALSE)=0,"",VLOOKUP($A29,parlvotes_lh!$A$11:$WT$200,26,FALSE)))</f>
        <v/>
      </c>
      <c r="L29" s="248" t="str">
        <f>IF(ISERROR(VLOOKUP($A29,parlvotes_lh!$A$11:$WT$200,46,FALSE))=TRUE,"",IF(VLOOKUP($A29,parlvotes_lh!$A$11:$WT$200,46,FALSE)=0,"",VLOOKUP($A29,parlvotes_lh!$A$11:$WT$200,46,FALSE)))</f>
        <v/>
      </c>
      <c r="M29" s="248" t="str">
        <f>IF(ISERROR(VLOOKUP($A29,parlvotes_lh!$A$11:$WT$200,66,FALSE))=TRUE,"",IF(VLOOKUP($A29,parlvotes_lh!$A$11:$WT$200,66,FALSE)=0,"",VLOOKUP($A29,parlvotes_lh!$A$11:$WT$200,66,FALSE)))</f>
        <v/>
      </c>
      <c r="N29" s="248" t="str">
        <f>IF(ISERROR(VLOOKUP($A29,parlvotes_lh!$A$11:$WT$200,86,FALSE))=TRUE,"",IF(VLOOKUP($A29,parlvotes_lh!$A$11:$WT$200,86,FALSE)=0,"",VLOOKUP($A29,parlvotes_lh!$A$11:$WT$200,86,FALSE)))</f>
        <v/>
      </c>
      <c r="O29" s="248" t="str">
        <f>IF(ISERROR(VLOOKUP($A29,parlvotes_lh!$A$11:$WT$200,106,FALSE))=TRUE,"",IF(VLOOKUP($A29,parlvotes_lh!$A$11:$WT$200,106,FALSE)=0,"",VLOOKUP($A29,parlvotes_lh!$A$11:$WT$200,106,FALSE)))</f>
        <v/>
      </c>
      <c r="P29" s="248" t="str">
        <f>IF(ISERROR(VLOOKUP($A29,parlvotes_lh!$A$11:$WT$200,126,FALSE))=TRUE,"",IF(VLOOKUP($A29,parlvotes_lh!$A$11:$WT$200,126,FALSE)=0,"",VLOOKUP($A29,parlvotes_lh!$A$11:$WT$200,126,FALSE)))</f>
        <v/>
      </c>
      <c r="Q29" s="249" t="str">
        <f>IF(ISERROR(VLOOKUP($A29,parlvotes_lh!$A$11:$WT$200,146,FALSE))=TRUE,"",IF(VLOOKUP($A29,parlvotes_lh!$A$11:$WT$200,146,FALSE)=0,"",VLOOKUP($A29,parlvotes_lh!$A$11:$WT$200,146,FALSE)))</f>
        <v/>
      </c>
      <c r="R29" s="249" t="str">
        <f>IF(ISERROR(VLOOKUP($A29,parlvotes_lh!$A$11:$WT$200,166,FALSE))=TRUE,"",IF(VLOOKUP($A29,parlvotes_lh!$A$11:$WT$200,166,FALSE)=0,"",VLOOKUP($A29,parlvotes_lh!$A$11:$WT$200,166,FALSE)))</f>
        <v/>
      </c>
      <c r="S29" s="249" t="str">
        <f>IF(ISERROR(VLOOKUP($A29,parlvotes_lh!$A$11:$WT$200,186,FALSE))=TRUE,"",IF(VLOOKUP($A29,parlvotes_lh!$A$11:$WT$200,186,FALSE)=0,"",VLOOKUP($A29,parlvotes_lh!$A$11:$WT$200,186,FALSE)))</f>
        <v/>
      </c>
      <c r="T29" s="249" t="str">
        <f>IF(ISERROR(VLOOKUP($A29,parlvotes_lh!$A$11:$WT$200,206,FALSE))=TRUE,"",IF(VLOOKUP($A29,parlvotes_lh!$A$11:$WT$200,206,FALSE)=0,"",VLOOKUP($A29,parlvotes_lh!$A$11:$WT$200,206,FALSE)))</f>
        <v/>
      </c>
      <c r="U29" s="249" t="str">
        <f>IF(ISERROR(VLOOKUP($A29,parlvotes_lh!$A$11:$WT$200,226,FALSE))=TRUE,"",IF(VLOOKUP($A29,parlvotes_lh!$A$11:$WT$200,226,FALSE)=0,"",VLOOKUP($A29,parlvotes_lh!$A$11:$WT$200,226,FALSE)))</f>
        <v/>
      </c>
      <c r="V29" s="249" t="str">
        <f>IF(ISERROR(VLOOKUP($A29,parlvotes_lh!$A$11:$WT$200,246,FALSE))=TRUE,"",IF(VLOOKUP($A29,parlvotes_lh!$A$11:$WT$200,246,FALSE)=0,"",VLOOKUP($A29,parlvotes_lh!$A$11:$WT$200,246,FALSE)))</f>
        <v/>
      </c>
      <c r="W29" s="249" t="str">
        <f>IF(ISERROR(VLOOKUP($A29,parlvotes_lh!$A$11:$WT$200,266,FALSE))=TRUE,"",IF(VLOOKUP($A29,parlvotes_lh!$A$11:$WT$200,266,FALSE)=0,"",VLOOKUP($A29,parlvotes_lh!$A$11:$WT$200,266,FALSE)))</f>
        <v/>
      </c>
      <c r="X29" s="249" t="str">
        <f>IF(ISERROR(VLOOKUP($A29,parlvotes_lh!$A$11:$WT$200,286,FALSE))=TRUE,"",IF(VLOOKUP($A29,parlvotes_lh!$A$11:$WT$200,286,FALSE)=0,"",VLOOKUP($A29,parlvotes_lh!$A$11:$WT$200,286,FALSE)))</f>
        <v/>
      </c>
      <c r="Y29" s="249" t="str">
        <f>IF(ISERROR(VLOOKUP($A29,parlvotes_lh!$A$11:$WT$200,306,FALSE))=TRUE,"",IF(VLOOKUP($A29,parlvotes_lh!$A$11:$WT$200,306,FALSE)=0,"",VLOOKUP($A29,parlvotes_lh!$A$11:$WT$200,306,FALSE)))</f>
        <v/>
      </c>
      <c r="Z29" s="249" t="str">
        <f>IF(ISERROR(VLOOKUP($A29,parlvotes_lh!$A$11:$WT$200,326,FALSE))=TRUE,"",IF(VLOOKUP($A29,parlvotes_lh!$A$11:$WT$200,326,FALSE)=0,"",VLOOKUP($A29,parlvotes_lh!$A$11:$WT$200,326,FALSE)))</f>
        <v/>
      </c>
      <c r="AA29" s="249" t="str">
        <f>IF(ISERROR(VLOOKUP($A29,parlvotes_lh!$A$11:$WT$200,346,FALSE))=TRUE,"",IF(VLOOKUP($A29,parlvotes_lh!$A$11:$WT$200,346,FALSE)=0,"",VLOOKUP($A29,parlvotes_lh!$A$11:$WT$200,346,FALSE)))</f>
        <v/>
      </c>
      <c r="AB29" s="249" t="str">
        <f>IF(ISERROR(VLOOKUP($A29,parlvotes_lh!$A$11:$WT$200,366,FALSE))=TRUE,"",IF(VLOOKUP($A29,parlvotes_lh!$A$11:$WT$200,366,FALSE)=0,"",VLOOKUP($A29,parlvotes_lh!$A$11:$WT$200,366,FALSE)))</f>
        <v/>
      </c>
      <c r="AC29" s="249" t="str">
        <f>IF(ISERROR(VLOOKUP($A29,parlvotes_lh!$A$11:$WT$200,386,FALSE))=TRUE,"",IF(VLOOKUP($A29,parlvotes_lh!$A$11:$WT$200,386,FALSE)=0,"",VLOOKUP($A29,parlvotes_lh!$A$11:$WT$200,386,FALSE)))</f>
        <v/>
      </c>
    </row>
    <row r="30" spans="1:38" ht="13.5" customHeight="1">
      <c r="A30" s="243" t="str">
        <f>IF(info_parties!A29="","",info_parties!A29)</f>
        <v>au_glt01</v>
      </c>
      <c r="B30" s="87" t="str">
        <f>IF(A30="","",MID(info_weblinks!$C$3,32,3))</f>
        <v>aus</v>
      </c>
      <c r="C30" s="87" t="str">
        <f>IF(info_parties!G29="","",info_parties!G29)</f>
        <v>Glenn Lazarus Team</v>
      </c>
      <c r="D30" s="87" t="str">
        <f>IF(info_parties!K29="","",info_parties!K29)</f>
        <v>Glenn Lazarus Team</v>
      </c>
      <c r="E30" s="87" t="str">
        <f>IF(info_parties!H29="","",info_parties!H29)</f>
        <v>GLT</v>
      </c>
      <c r="F30" s="244" t="str">
        <f t="shared" si="0"/>
        <v/>
      </c>
      <c r="G30" s="245" t="str">
        <f t="shared" si="1"/>
        <v/>
      </c>
      <c r="H30" s="246" t="str">
        <f t="shared" si="2"/>
        <v/>
      </c>
      <c r="I30" s="247" t="str">
        <f t="shared" si="3"/>
        <v/>
      </c>
      <c r="J30" s="248" t="str">
        <f>IF(ISERROR(VLOOKUP($A30,parlvotes_lh!$A$11:$WT$200,6,FALSE))=TRUE,"",IF(VLOOKUP($A30,parlvotes_lh!$A$11:$WT$200,6,FALSE)=0,"",VLOOKUP($A30,parlvotes_lh!$A$11:$WT$200,6,FALSE)))</f>
        <v/>
      </c>
      <c r="K30" s="248" t="str">
        <f>IF(ISERROR(VLOOKUP($A30,parlvotes_lh!$A$11:$WT$200,26,FALSE))=TRUE,"",IF(VLOOKUP($A30,parlvotes_lh!$A$11:$WT$200,26,FALSE)=0,"",VLOOKUP($A30,parlvotes_lh!$A$11:$WT$200,26,FALSE)))</f>
        <v/>
      </c>
      <c r="L30" s="248" t="str">
        <f>IF(ISERROR(VLOOKUP($A30,parlvotes_lh!$A$11:$WT$200,46,FALSE))=TRUE,"",IF(VLOOKUP($A30,parlvotes_lh!$A$11:$WT$200,46,FALSE)=0,"",VLOOKUP($A30,parlvotes_lh!$A$11:$WT$200,46,FALSE)))</f>
        <v/>
      </c>
      <c r="M30" s="248" t="str">
        <f>IF(ISERROR(VLOOKUP($A30,parlvotes_lh!$A$11:$WT$200,66,FALSE))=TRUE,"",IF(VLOOKUP($A30,parlvotes_lh!$A$11:$WT$200,66,FALSE)=0,"",VLOOKUP($A30,parlvotes_lh!$A$11:$WT$200,66,FALSE)))</f>
        <v/>
      </c>
      <c r="N30" s="248" t="str">
        <f>IF(ISERROR(VLOOKUP($A30,parlvotes_lh!$A$11:$WT$200,86,FALSE))=TRUE,"",IF(VLOOKUP($A30,parlvotes_lh!$A$11:$WT$200,86,FALSE)=0,"",VLOOKUP($A30,parlvotes_lh!$A$11:$WT$200,86,FALSE)))</f>
        <v/>
      </c>
      <c r="O30" s="248" t="str">
        <f>IF(ISERROR(VLOOKUP($A30,parlvotes_lh!$A$11:$WT$200,106,FALSE))=TRUE,"",IF(VLOOKUP($A30,parlvotes_lh!$A$11:$WT$200,106,FALSE)=0,"",VLOOKUP($A30,parlvotes_lh!$A$11:$WT$200,106,FALSE)))</f>
        <v/>
      </c>
      <c r="P30" s="248" t="str">
        <f>IF(ISERROR(VLOOKUP($A30,parlvotes_lh!$A$11:$WT$200,126,FALSE))=TRUE,"",IF(VLOOKUP($A30,parlvotes_lh!$A$11:$WT$200,126,FALSE)=0,"",VLOOKUP($A30,parlvotes_lh!$A$11:$WT$200,126,FALSE)))</f>
        <v/>
      </c>
      <c r="Q30" s="249" t="str">
        <f>IF(ISERROR(VLOOKUP($A30,parlvotes_lh!$A$11:$WT$200,146,FALSE))=TRUE,"",IF(VLOOKUP($A30,parlvotes_lh!$A$11:$WT$200,146,FALSE)=0,"",VLOOKUP($A30,parlvotes_lh!$A$11:$WT$200,146,FALSE)))</f>
        <v/>
      </c>
      <c r="R30" s="249" t="str">
        <f>IF(ISERROR(VLOOKUP($A30,parlvotes_lh!$A$11:$WT$200,166,FALSE))=TRUE,"",IF(VLOOKUP($A30,parlvotes_lh!$A$11:$WT$200,166,FALSE)=0,"",VLOOKUP($A30,parlvotes_lh!$A$11:$WT$200,166,FALSE)))</f>
        <v/>
      </c>
      <c r="S30" s="249" t="str">
        <f>IF(ISERROR(VLOOKUP($A30,parlvotes_lh!$A$11:$WT$200,186,FALSE))=TRUE,"",IF(VLOOKUP($A30,parlvotes_lh!$A$11:$WT$200,186,FALSE)=0,"",VLOOKUP($A30,parlvotes_lh!$A$11:$WT$200,186,FALSE)))</f>
        <v/>
      </c>
      <c r="T30" s="249" t="str">
        <f>IF(ISERROR(VLOOKUP($A30,parlvotes_lh!$A$11:$WT$200,206,FALSE))=TRUE,"",IF(VLOOKUP($A30,parlvotes_lh!$A$11:$WT$200,206,FALSE)=0,"",VLOOKUP($A30,parlvotes_lh!$A$11:$WT$200,206,FALSE)))</f>
        <v/>
      </c>
      <c r="U30" s="249" t="str">
        <f>IF(ISERROR(VLOOKUP($A30,parlvotes_lh!$A$11:$WT$200,226,FALSE))=TRUE,"",IF(VLOOKUP($A30,parlvotes_lh!$A$11:$WT$200,226,FALSE)=0,"",VLOOKUP($A30,parlvotes_lh!$A$11:$WT$200,226,FALSE)))</f>
        <v/>
      </c>
      <c r="V30" s="249" t="str">
        <f>IF(ISERROR(VLOOKUP($A30,parlvotes_lh!$A$11:$WT$200,246,FALSE))=TRUE,"",IF(VLOOKUP($A30,parlvotes_lh!$A$11:$WT$200,246,FALSE)=0,"",VLOOKUP($A30,parlvotes_lh!$A$11:$WT$200,246,FALSE)))</f>
        <v/>
      </c>
      <c r="W30" s="249" t="str">
        <f>IF(ISERROR(VLOOKUP($A30,parlvotes_lh!$A$11:$WT$200,266,FALSE))=TRUE,"",IF(VLOOKUP($A30,parlvotes_lh!$A$11:$WT$200,266,FALSE)=0,"",VLOOKUP($A30,parlvotes_lh!$A$11:$WT$200,266,FALSE)))</f>
        <v/>
      </c>
      <c r="X30" s="249" t="str">
        <f>IF(ISERROR(VLOOKUP($A30,parlvotes_lh!$A$11:$WT$200,286,FALSE))=TRUE,"",IF(VLOOKUP($A30,parlvotes_lh!$A$11:$WT$200,286,FALSE)=0,"",VLOOKUP($A30,parlvotes_lh!$A$11:$WT$200,286,FALSE)))</f>
        <v/>
      </c>
      <c r="Y30" s="249" t="str">
        <f>IF(ISERROR(VLOOKUP($A30,parlvotes_lh!$A$11:$WT$200,306,FALSE))=TRUE,"",IF(VLOOKUP($A30,parlvotes_lh!$A$11:$WT$200,306,FALSE)=0,"",VLOOKUP($A30,parlvotes_lh!$A$11:$WT$200,306,FALSE)))</f>
        <v/>
      </c>
      <c r="Z30" s="249" t="str">
        <f>IF(ISERROR(VLOOKUP($A30,parlvotes_lh!$A$11:$WT$200,326,FALSE))=TRUE,"",IF(VLOOKUP($A30,parlvotes_lh!$A$11:$WT$200,326,FALSE)=0,"",VLOOKUP($A30,parlvotes_lh!$A$11:$WT$200,326,FALSE)))</f>
        <v/>
      </c>
      <c r="AA30" s="249" t="str">
        <f>IF(ISERROR(VLOOKUP($A30,parlvotes_lh!$A$11:$WT$200,346,FALSE))=TRUE,"",IF(VLOOKUP($A30,parlvotes_lh!$A$11:$WT$200,346,FALSE)=0,"",VLOOKUP($A30,parlvotes_lh!$A$11:$WT$200,346,FALSE)))</f>
        <v/>
      </c>
      <c r="AB30" s="249" t="str">
        <f>IF(ISERROR(VLOOKUP($A30,parlvotes_lh!$A$11:$WT$200,366,FALSE))=TRUE,"",IF(VLOOKUP($A30,parlvotes_lh!$A$11:$WT$200,366,FALSE)=0,"",VLOOKUP($A30,parlvotes_lh!$A$11:$WT$200,366,FALSE)))</f>
        <v/>
      </c>
      <c r="AC30" s="249" t="str">
        <f>IF(ISERROR(VLOOKUP($A30,parlvotes_lh!$A$11:$WT$200,386,FALSE))=TRUE,"",IF(VLOOKUP($A30,parlvotes_lh!$A$11:$WT$200,386,FALSE)=0,"",VLOOKUP($A30,parlvotes_lh!$A$11:$WT$200,386,FALSE)))</f>
        <v/>
      </c>
    </row>
    <row r="31" spans="1:38" ht="13.5" customHeight="1">
      <c r="A31" s="243" t="str">
        <f>IF(info_parties!A30="","",info_parties!A30)</f>
        <v>au_dhjp01</v>
      </c>
      <c r="B31" s="87" t="str">
        <f>IF(A31="","",MID(info_weblinks!$C$3,32,3))</f>
        <v>aus</v>
      </c>
      <c r="C31" s="87" t="str">
        <f>IF(info_parties!G30="","",info_parties!G30)</f>
        <v>Derryn Hinch’s Justice Party</v>
      </c>
      <c r="D31" s="87" t="str">
        <f>IF(info_parties!K30="","",info_parties!K30)</f>
        <v>Derryn Hinch's Justice Party</v>
      </c>
      <c r="E31" s="87" t="str">
        <f>IF(info_parties!H30="","",info_parties!H30)</f>
        <v>DHJP</v>
      </c>
      <c r="F31" s="244" t="str">
        <f t="shared" si="0"/>
        <v/>
      </c>
      <c r="G31" s="245" t="str">
        <f t="shared" si="1"/>
        <v/>
      </c>
      <c r="H31" s="246" t="str">
        <f t="shared" si="2"/>
        <v/>
      </c>
      <c r="I31" s="247" t="str">
        <f t="shared" si="3"/>
        <v/>
      </c>
      <c r="J31" s="248" t="str">
        <f>IF(ISERROR(VLOOKUP($A31,parlvotes_lh!$A$11:$WT$200,6,FALSE))=TRUE,"",IF(VLOOKUP($A31,parlvotes_lh!$A$11:$WT$200,6,FALSE)=0,"",VLOOKUP($A31,parlvotes_lh!$A$11:$WT$200,6,FALSE)))</f>
        <v/>
      </c>
      <c r="K31" s="248" t="str">
        <f>IF(ISERROR(VLOOKUP($A31,parlvotes_lh!$A$11:$WT$200,26,FALSE))=TRUE,"",IF(VLOOKUP($A31,parlvotes_lh!$A$11:$WT$200,26,FALSE)=0,"",VLOOKUP($A31,parlvotes_lh!$A$11:$WT$200,26,FALSE)))</f>
        <v/>
      </c>
      <c r="L31" s="248" t="str">
        <f>IF(ISERROR(VLOOKUP($A31,parlvotes_lh!$A$11:$WT$200,46,FALSE))=TRUE,"",IF(VLOOKUP($A31,parlvotes_lh!$A$11:$WT$200,46,FALSE)=0,"",VLOOKUP($A31,parlvotes_lh!$A$11:$WT$200,46,FALSE)))</f>
        <v/>
      </c>
      <c r="M31" s="248" t="str">
        <f>IF(ISERROR(VLOOKUP($A31,parlvotes_lh!$A$11:$WT$200,66,FALSE))=TRUE,"",IF(VLOOKUP($A31,parlvotes_lh!$A$11:$WT$200,66,FALSE)=0,"",VLOOKUP($A31,parlvotes_lh!$A$11:$WT$200,66,FALSE)))</f>
        <v/>
      </c>
      <c r="N31" s="248" t="str">
        <f>IF(ISERROR(VLOOKUP($A31,parlvotes_lh!$A$11:$WT$200,86,FALSE))=TRUE,"",IF(VLOOKUP($A31,parlvotes_lh!$A$11:$WT$200,86,FALSE)=0,"",VLOOKUP($A31,parlvotes_lh!$A$11:$WT$200,86,FALSE)))</f>
        <v/>
      </c>
      <c r="O31" s="248" t="str">
        <f>IF(ISERROR(VLOOKUP($A31,parlvotes_lh!$A$11:$WT$200,106,FALSE))=TRUE,"",IF(VLOOKUP($A31,parlvotes_lh!$A$11:$WT$200,106,FALSE)=0,"",VLOOKUP($A31,parlvotes_lh!$A$11:$WT$200,106,FALSE)))</f>
        <v/>
      </c>
      <c r="P31" s="248" t="str">
        <f>IF(ISERROR(VLOOKUP($A31,parlvotes_lh!$A$11:$WT$200,126,FALSE))=TRUE,"",IF(VLOOKUP($A31,parlvotes_lh!$A$11:$WT$200,126,FALSE)=0,"",VLOOKUP($A31,parlvotes_lh!$A$11:$WT$200,126,FALSE)))</f>
        <v/>
      </c>
      <c r="Q31" s="249" t="str">
        <f>IF(ISERROR(VLOOKUP($A31,parlvotes_lh!$A$11:$WT$200,146,FALSE))=TRUE,"",IF(VLOOKUP($A31,parlvotes_lh!$A$11:$WT$200,146,FALSE)=0,"",VLOOKUP($A31,parlvotes_lh!$A$11:$WT$200,146,FALSE)))</f>
        <v/>
      </c>
      <c r="R31" s="249" t="str">
        <f>IF(ISERROR(VLOOKUP($A31,parlvotes_lh!$A$11:$WT$200,166,FALSE))=TRUE,"",IF(VLOOKUP($A31,parlvotes_lh!$A$11:$WT$200,166,FALSE)=0,"",VLOOKUP($A31,parlvotes_lh!$A$11:$WT$200,166,FALSE)))</f>
        <v/>
      </c>
      <c r="S31" s="249" t="str">
        <f>IF(ISERROR(VLOOKUP($A31,parlvotes_lh!$A$11:$WT$200,186,FALSE))=TRUE,"",IF(VLOOKUP($A31,parlvotes_lh!$A$11:$WT$200,186,FALSE)=0,"",VLOOKUP($A31,parlvotes_lh!$A$11:$WT$200,186,FALSE)))</f>
        <v/>
      </c>
      <c r="T31" s="249" t="str">
        <f>IF(ISERROR(VLOOKUP($A31,parlvotes_lh!$A$11:$WT$200,206,FALSE))=TRUE,"",IF(VLOOKUP($A31,parlvotes_lh!$A$11:$WT$200,206,FALSE)=0,"",VLOOKUP($A31,parlvotes_lh!$A$11:$WT$200,206,FALSE)))</f>
        <v/>
      </c>
      <c r="U31" s="249" t="str">
        <f>IF(ISERROR(VLOOKUP($A31,parlvotes_lh!$A$11:$WT$200,226,FALSE))=TRUE,"",IF(VLOOKUP($A31,parlvotes_lh!$A$11:$WT$200,226,FALSE)=0,"",VLOOKUP($A31,parlvotes_lh!$A$11:$WT$200,226,FALSE)))</f>
        <v/>
      </c>
      <c r="V31" s="249" t="str">
        <f>IF(ISERROR(VLOOKUP($A31,parlvotes_lh!$A$11:$WT$200,246,FALSE))=TRUE,"",IF(VLOOKUP($A31,parlvotes_lh!$A$11:$WT$200,246,FALSE)=0,"",VLOOKUP($A31,parlvotes_lh!$A$11:$WT$200,246,FALSE)))</f>
        <v/>
      </c>
      <c r="W31" s="249" t="str">
        <f>IF(ISERROR(VLOOKUP($A31,parlvotes_lh!$A$11:$WT$200,266,FALSE))=TRUE,"",IF(VLOOKUP($A31,parlvotes_lh!$A$11:$WT$200,266,FALSE)=0,"",VLOOKUP($A31,parlvotes_lh!$A$11:$WT$200,266,FALSE)))</f>
        <v/>
      </c>
      <c r="X31" s="249" t="str">
        <f>IF(ISERROR(VLOOKUP($A31,parlvotes_lh!$A$11:$WT$200,286,FALSE))=TRUE,"",IF(VLOOKUP($A31,parlvotes_lh!$A$11:$WT$200,286,FALSE)=0,"",VLOOKUP($A31,parlvotes_lh!$A$11:$WT$200,286,FALSE)))</f>
        <v/>
      </c>
      <c r="Y31" s="249" t="str">
        <f>IF(ISERROR(VLOOKUP($A31,parlvotes_lh!$A$11:$WT$200,306,FALSE))=TRUE,"",IF(VLOOKUP($A31,parlvotes_lh!$A$11:$WT$200,306,FALSE)=0,"",VLOOKUP($A31,parlvotes_lh!$A$11:$WT$200,306,FALSE)))</f>
        <v/>
      </c>
      <c r="Z31" s="249" t="str">
        <f>IF(ISERROR(VLOOKUP($A31,parlvotes_lh!$A$11:$WT$200,326,FALSE))=TRUE,"",IF(VLOOKUP($A31,parlvotes_lh!$A$11:$WT$200,326,FALSE)=0,"",VLOOKUP($A31,parlvotes_lh!$A$11:$WT$200,326,FALSE)))</f>
        <v/>
      </c>
      <c r="AA31" s="249" t="str">
        <f>IF(ISERROR(VLOOKUP($A31,parlvotes_lh!$A$11:$WT$200,346,FALSE))=TRUE,"",IF(VLOOKUP($A31,parlvotes_lh!$A$11:$WT$200,346,FALSE)=0,"",VLOOKUP($A31,parlvotes_lh!$A$11:$WT$200,346,FALSE)))</f>
        <v/>
      </c>
      <c r="AB31" s="249" t="str">
        <f>IF(ISERROR(VLOOKUP($A31,parlvotes_lh!$A$11:$WT$200,366,FALSE))=TRUE,"",IF(VLOOKUP($A31,parlvotes_lh!$A$11:$WT$200,366,FALSE)=0,"",VLOOKUP($A31,parlvotes_lh!$A$11:$WT$200,366,FALSE)))</f>
        <v/>
      </c>
      <c r="AC31" s="249" t="str">
        <f>IF(ISERROR(VLOOKUP($A31,parlvotes_lh!$A$11:$WT$200,386,FALSE))=TRUE,"",IF(VLOOKUP($A31,parlvotes_lh!$A$11:$WT$200,386,FALSE)=0,"",VLOOKUP($A31,parlvotes_lh!$A$11:$WT$200,386,FALSE)))</f>
        <v/>
      </c>
    </row>
    <row r="32" spans="1:38" ht="13.5" customHeight="1">
      <c r="A32" s="243" t="str">
        <f>IF(info_parties!A31="","",info_parties!A31)</f>
        <v>au_jln01</v>
      </c>
      <c r="B32" s="87" t="str">
        <f>IF(A32="","",MID(info_weblinks!$C$3,32,3))</f>
        <v>aus</v>
      </c>
      <c r="C32" s="87" t="str">
        <f>IF(info_parties!G31="","",info_parties!G31)</f>
        <v>Jacqui Lambie Network</v>
      </c>
      <c r="D32" s="87" t="str">
        <f>IF(info_parties!K31="","",info_parties!K31)</f>
        <v>Jacqui Lambie Network</v>
      </c>
      <c r="E32" s="87" t="str">
        <f>IF(info_parties!H31="","",info_parties!H31)</f>
        <v>JLN</v>
      </c>
      <c r="F32" s="244" t="str">
        <f t="shared" si="0"/>
        <v/>
      </c>
      <c r="G32" s="245" t="str">
        <f t="shared" si="1"/>
        <v/>
      </c>
      <c r="H32" s="246" t="str">
        <f t="shared" si="2"/>
        <v/>
      </c>
      <c r="I32" s="247" t="str">
        <f t="shared" si="3"/>
        <v/>
      </c>
      <c r="J32" s="248" t="str">
        <f>IF(ISERROR(VLOOKUP($A32,parlvotes_lh!$A$11:$WT$200,6,FALSE))=TRUE,"",IF(VLOOKUP($A32,parlvotes_lh!$A$11:$WT$200,6,FALSE)=0,"",VLOOKUP($A32,parlvotes_lh!$A$11:$WT$200,6,FALSE)))</f>
        <v/>
      </c>
      <c r="K32" s="248" t="str">
        <f>IF(ISERROR(VLOOKUP($A32,parlvotes_lh!$A$11:$WT$200,26,FALSE))=TRUE,"",IF(VLOOKUP($A32,parlvotes_lh!$A$11:$WT$200,26,FALSE)=0,"",VLOOKUP($A32,parlvotes_lh!$A$11:$WT$200,26,FALSE)))</f>
        <v/>
      </c>
      <c r="L32" s="248" t="str">
        <f>IF(ISERROR(VLOOKUP($A32,parlvotes_lh!$A$11:$WT$200,46,FALSE))=TRUE,"",IF(VLOOKUP($A32,parlvotes_lh!$A$11:$WT$200,46,FALSE)=0,"",VLOOKUP($A32,parlvotes_lh!$A$11:$WT$200,46,FALSE)))</f>
        <v/>
      </c>
      <c r="M32" s="248" t="str">
        <f>IF(ISERROR(VLOOKUP($A32,parlvotes_lh!$A$11:$WT$200,66,FALSE))=TRUE,"",IF(VLOOKUP($A32,parlvotes_lh!$A$11:$WT$200,66,FALSE)=0,"",VLOOKUP($A32,parlvotes_lh!$A$11:$WT$200,66,FALSE)))</f>
        <v/>
      </c>
      <c r="N32" s="248" t="str">
        <f>IF(ISERROR(VLOOKUP($A32,parlvotes_lh!$A$11:$WT$200,86,FALSE))=TRUE,"",IF(VLOOKUP($A32,parlvotes_lh!$A$11:$WT$200,86,FALSE)=0,"",VLOOKUP($A32,parlvotes_lh!$A$11:$WT$200,86,FALSE)))</f>
        <v/>
      </c>
      <c r="O32" s="248" t="str">
        <f>IF(ISERROR(VLOOKUP($A32,parlvotes_lh!$A$11:$WT$200,106,FALSE))=TRUE,"",IF(VLOOKUP($A32,parlvotes_lh!$A$11:$WT$200,106,FALSE)=0,"",VLOOKUP($A32,parlvotes_lh!$A$11:$WT$200,106,FALSE)))</f>
        <v/>
      </c>
      <c r="P32" s="248" t="str">
        <f>IF(ISERROR(VLOOKUP($A32,parlvotes_lh!$A$11:$WT$200,126,FALSE))=TRUE,"",IF(VLOOKUP($A32,parlvotes_lh!$A$11:$WT$200,126,FALSE)=0,"",VLOOKUP($A32,parlvotes_lh!$A$11:$WT$200,126,FALSE)))</f>
        <v/>
      </c>
      <c r="Q32" s="249" t="str">
        <f>IF(ISERROR(VLOOKUP($A32,parlvotes_lh!$A$11:$WT$200,146,FALSE))=TRUE,"",IF(VLOOKUP($A32,parlvotes_lh!$A$11:$WT$200,146,FALSE)=0,"",VLOOKUP($A32,parlvotes_lh!$A$11:$WT$200,146,FALSE)))</f>
        <v/>
      </c>
      <c r="R32" s="249" t="str">
        <f>IF(ISERROR(VLOOKUP($A32,parlvotes_lh!$A$11:$WT$200,166,FALSE))=TRUE,"",IF(VLOOKUP($A32,parlvotes_lh!$A$11:$WT$200,166,FALSE)=0,"",VLOOKUP($A32,parlvotes_lh!$A$11:$WT$200,166,FALSE)))</f>
        <v/>
      </c>
      <c r="S32" s="249" t="str">
        <f>IF(ISERROR(VLOOKUP($A32,parlvotes_lh!$A$11:$WT$200,186,FALSE))=TRUE,"",IF(VLOOKUP($A32,parlvotes_lh!$A$11:$WT$200,186,FALSE)=0,"",VLOOKUP($A32,parlvotes_lh!$A$11:$WT$200,186,FALSE)))</f>
        <v/>
      </c>
      <c r="T32" s="249" t="str">
        <f>IF(ISERROR(VLOOKUP($A32,parlvotes_lh!$A$11:$WT$200,206,FALSE))=TRUE,"",IF(VLOOKUP($A32,parlvotes_lh!$A$11:$WT$200,206,FALSE)=0,"",VLOOKUP($A32,parlvotes_lh!$A$11:$WT$200,206,FALSE)))</f>
        <v/>
      </c>
      <c r="U32" s="249" t="str">
        <f>IF(ISERROR(VLOOKUP($A32,parlvotes_lh!$A$11:$WT$200,226,FALSE))=TRUE,"",IF(VLOOKUP($A32,parlvotes_lh!$A$11:$WT$200,226,FALSE)=0,"",VLOOKUP($A32,parlvotes_lh!$A$11:$WT$200,226,FALSE)))</f>
        <v/>
      </c>
      <c r="V32" s="249" t="str">
        <f>IF(ISERROR(VLOOKUP($A32,parlvotes_lh!$A$11:$WT$200,246,FALSE))=TRUE,"",IF(VLOOKUP($A32,parlvotes_lh!$A$11:$WT$200,246,FALSE)=0,"",VLOOKUP($A32,parlvotes_lh!$A$11:$WT$200,246,FALSE)))</f>
        <v/>
      </c>
      <c r="W32" s="249" t="str">
        <f>IF(ISERROR(VLOOKUP($A32,parlvotes_lh!$A$11:$WT$200,266,FALSE))=TRUE,"",IF(VLOOKUP($A32,parlvotes_lh!$A$11:$WT$200,266,FALSE)=0,"",VLOOKUP($A32,parlvotes_lh!$A$11:$WT$200,266,FALSE)))</f>
        <v/>
      </c>
      <c r="X32" s="249" t="str">
        <f>IF(ISERROR(VLOOKUP($A32,parlvotes_lh!$A$11:$WT$200,286,FALSE))=TRUE,"",IF(VLOOKUP($A32,parlvotes_lh!$A$11:$WT$200,286,FALSE)=0,"",VLOOKUP($A32,parlvotes_lh!$A$11:$WT$200,286,FALSE)))</f>
        <v/>
      </c>
      <c r="Y32" s="249" t="str">
        <f>IF(ISERROR(VLOOKUP($A32,parlvotes_lh!$A$11:$WT$200,306,FALSE))=TRUE,"",IF(VLOOKUP($A32,parlvotes_lh!$A$11:$WT$200,306,FALSE)=0,"",VLOOKUP($A32,parlvotes_lh!$A$11:$WT$200,306,FALSE)))</f>
        <v/>
      </c>
      <c r="Z32" s="249" t="str">
        <f>IF(ISERROR(VLOOKUP($A32,parlvotes_lh!$A$11:$WT$200,326,FALSE))=TRUE,"",IF(VLOOKUP($A32,parlvotes_lh!$A$11:$WT$200,326,FALSE)=0,"",VLOOKUP($A32,parlvotes_lh!$A$11:$WT$200,326,FALSE)))</f>
        <v/>
      </c>
      <c r="AA32" s="249" t="str">
        <f>IF(ISERROR(VLOOKUP($A32,parlvotes_lh!$A$11:$WT$200,346,FALSE))=TRUE,"",IF(VLOOKUP($A32,parlvotes_lh!$A$11:$WT$200,346,FALSE)=0,"",VLOOKUP($A32,parlvotes_lh!$A$11:$WT$200,346,FALSE)))</f>
        <v/>
      </c>
      <c r="AB32" s="249" t="str">
        <f>IF(ISERROR(VLOOKUP($A32,parlvotes_lh!$A$11:$WT$200,366,FALSE))=TRUE,"",IF(VLOOKUP($A32,parlvotes_lh!$A$11:$WT$200,366,FALSE)=0,"",VLOOKUP($A32,parlvotes_lh!$A$11:$WT$200,366,FALSE)))</f>
        <v/>
      </c>
      <c r="AC32" s="249" t="str">
        <f>IF(ISERROR(VLOOKUP($A32,parlvotes_lh!$A$11:$WT$200,386,FALSE))=TRUE,"",IF(VLOOKUP($A32,parlvotes_lh!$A$11:$WT$200,386,FALSE)=0,"",VLOOKUP($A32,parlvotes_lh!$A$11:$WT$200,386,FALSE)))</f>
        <v/>
      </c>
    </row>
    <row r="33" spans="1:29" ht="13.5" customHeight="1">
      <c r="A33" s="243" t="str">
        <f>IF(info_parties!A32="","",info_parties!A32)</f>
        <v>au_pt01</v>
      </c>
      <c r="B33" s="87" t="str">
        <f>IF(A33="","",MID(info_weblinks!$C$3,32,3))</f>
        <v>aus</v>
      </c>
      <c r="C33" s="87" t="str">
        <f>IF(info_parties!G32="","",info_parties!G32)</f>
        <v>Patrick Team</v>
      </c>
      <c r="D33" s="87" t="str">
        <f>IF(info_parties!K32="","",info_parties!K32)</f>
        <v>Patrick Team</v>
      </c>
      <c r="E33" s="87" t="str">
        <f>IF(info_parties!H32="","",info_parties!H32)</f>
        <v>PT</v>
      </c>
      <c r="F33" s="244" t="str">
        <f t="shared" si="0"/>
        <v/>
      </c>
      <c r="G33" s="245" t="str">
        <f t="shared" si="1"/>
        <v/>
      </c>
      <c r="H33" s="246" t="str">
        <f t="shared" si="2"/>
        <v/>
      </c>
      <c r="I33" s="247" t="str">
        <f t="shared" si="3"/>
        <v/>
      </c>
      <c r="J33" s="248" t="str">
        <f>IF(ISERROR(VLOOKUP($A33,parlvotes_lh!$A$11:$WT$200,6,FALSE))=TRUE,"",IF(VLOOKUP($A33,parlvotes_lh!$A$11:$WT$200,6,FALSE)=0,"",VLOOKUP($A33,parlvotes_lh!$A$11:$WT$200,6,FALSE)))</f>
        <v/>
      </c>
      <c r="K33" s="248" t="str">
        <f>IF(ISERROR(VLOOKUP($A33,parlvotes_lh!$A$11:$WT$200,26,FALSE))=TRUE,"",IF(VLOOKUP($A33,parlvotes_lh!$A$11:$WT$200,26,FALSE)=0,"",VLOOKUP($A33,parlvotes_lh!$A$11:$WT$200,26,FALSE)))</f>
        <v/>
      </c>
      <c r="L33" s="248" t="str">
        <f>IF(ISERROR(VLOOKUP($A33,parlvotes_lh!$A$11:$WT$200,46,FALSE))=TRUE,"",IF(VLOOKUP($A33,parlvotes_lh!$A$11:$WT$200,46,FALSE)=0,"",VLOOKUP($A33,parlvotes_lh!$A$11:$WT$200,46,FALSE)))</f>
        <v/>
      </c>
      <c r="M33" s="248" t="str">
        <f>IF(ISERROR(VLOOKUP($A33,parlvotes_lh!$A$11:$WT$200,66,FALSE))=TRUE,"",IF(VLOOKUP($A33,parlvotes_lh!$A$11:$WT$200,66,FALSE)=0,"",VLOOKUP($A33,parlvotes_lh!$A$11:$WT$200,66,FALSE)))</f>
        <v/>
      </c>
      <c r="N33" s="248" t="str">
        <f>IF(ISERROR(VLOOKUP($A33,parlvotes_lh!$A$11:$WT$200,86,FALSE))=TRUE,"",IF(VLOOKUP($A33,parlvotes_lh!$A$11:$WT$200,86,FALSE)=0,"",VLOOKUP($A33,parlvotes_lh!$A$11:$WT$200,86,FALSE)))</f>
        <v/>
      </c>
      <c r="O33" s="248" t="str">
        <f>IF(ISERROR(VLOOKUP($A33,parlvotes_lh!$A$11:$WT$200,106,FALSE))=TRUE,"",IF(VLOOKUP($A33,parlvotes_lh!$A$11:$WT$200,106,FALSE)=0,"",VLOOKUP($A33,parlvotes_lh!$A$11:$WT$200,106,FALSE)))</f>
        <v/>
      </c>
      <c r="P33" s="248" t="str">
        <f>IF(ISERROR(VLOOKUP($A33,parlvotes_lh!$A$11:$WT$200,126,FALSE))=TRUE,"",IF(VLOOKUP($A33,parlvotes_lh!$A$11:$WT$200,126,FALSE)=0,"",VLOOKUP($A33,parlvotes_lh!$A$11:$WT$200,126,FALSE)))</f>
        <v/>
      </c>
      <c r="Q33" s="249" t="str">
        <f>IF(ISERROR(VLOOKUP($A33,parlvotes_lh!$A$11:$WT$200,146,FALSE))=TRUE,"",IF(VLOOKUP($A33,parlvotes_lh!$A$11:$WT$200,146,FALSE)=0,"",VLOOKUP($A33,parlvotes_lh!$A$11:$WT$200,146,FALSE)))</f>
        <v/>
      </c>
      <c r="R33" s="249" t="str">
        <f>IF(ISERROR(VLOOKUP($A33,parlvotes_lh!$A$11:$WT$200,166,FALSE))=TRUE,"",IF(VLOOKUP($A33,parlvotes_lh!$A$11:$WT$200,166,FALSE)=0,"",VLOOKUP($A33,parlvotes_lh!$A$11:$WT$200,166,FALSE)))</f>
        <v/>
      </c>
      <c r="S33" s="249" t="str">
        <f>IF(ISERROR(VLOOKUP($A33,parlvotes_lh!$A$11:$WT$200,186,FALSE))=TRUE,"",IF(VLOOKUP($A33,parlvotes_lh!$A$11:$WT$200,186,FALSE)=0,"",VLOOKUP($A33,parlvotes_lh!$A$11:$WT$200,186,FALSE)))</f>
        <v/>
      </c>
      <c r="T33" s="249" t="str">
        <f>IF(ISERROR(VLOOKUP($A33,parlvotes_lh!$A$11:$WT$200,206,FALSE))=TRUE,"",IF(VLOOKUP($A33,parlvotes_lh!$A$11:$WT$200,206,FALSE)=0,"",VLOOKUP($A33,parlvotes_lh!$A$11:$WT$200,206,FALSE)))</f>
        <v/>
      </c>
      <c r="U33" s="249" t="str">
        <f>IF(ISERROR(VLOOKUP($A33,parlvotes_lh!$A$11:$WT$200,226,FALSE))=TRUE,"",IF(VLOOKUP($A33,parlvotes_lh!$A$11:$WT$200,226,FALSE)=0,"",VLOOKUP($A33,parlvotes_lh!$A$11:$WT$200,226,FALSE)))</f>
        <v/>
      </c>
      <c r="V33" s="249" t="str">
        <f>IF(ISERROR(VLOOKUP($A33,parlvotes_lh!$A$11:$WT$200,246,FALSE))=TRUE,"",IF(VLOOKUP($A33,parlvotes_lh!$A$11:$WT$200,246,FALSE)=0,"",VLOOKUP($A33,parlvotes_lh!$A$11:$WT$200,246,FALSE)))</f>
        <v/>
      </c>
      <c r="W33" s="249" t="str">
        <f>IF(ISERROR(VLOOKUP($A33,parlvotes_lh!$A$11:$WT$200,266,FALSE))=TRUE,"",IF(VLOOKUP($A33,parlvotes_lh!$A$11:$WT$200,266,FALSE)=0,"",VLOOKUP($A33,parlvotes_lh!$A$11:$WT$200,266,FALSE)))</f>
        <v/>
      </c>
      <c r="X33" s="249" t="str">
        <f>IF(ISERROR(VLOOKUP($A33,parlvotes_lh!$A$11:$WT$200,286,FALSE))=TRUE,"",IF(VLOOKUP($A33,parlvotes_lh!$A$11:$WT$200,286,FALSE)=0,"",VLOOKUP($A33,parlvotes_lh!$A$11:$WT$200,286,FALSE)))</f>
        <v/>
      </c>
      <c r="Y33" s="249" t="str">
        <f>IF(ISERROR(VLOOKUP($A33,parlvotes_lh!$A$11:$WT$200,306,FALSE))=TRUE,"",IF(VLOOKUP($A33,parlvotes_lh!$A$11:$WT$200,306,FALSE)=0,"",VLOOKUP($A33,parlvotes_lh!$A$11:$WT$200,306,FALSE)))</f>
        <v/>
      </c>
      <c r="Z33" s="249" t="str">
        <f>IF(ISERROR(VLOOKUP($A33,parlvotes_lh!$A$11:$WT$200,326,FALSE))=TRUE,"",IF(VLOOKUP($A33,parlvotes_lh!$A$11:$WT$200,326,FALSE)=0,"",VLOOKUP($A33,parlvotes_lh!$A$11:$WT$200,326,FALSE)))</f>
        <v/>
      </c>
      <c r="AA33" s="249" t="str">
        <f>IF(ISERROR(VLOOKUP($A33,parlvotes_lh!$A$11:$WT$200,346,FALSE))=TRUE,"",IF(VLOOKUP($A33,parlvotes_lh!$A$11:$WT$200,346,FALSE)=0,"",VLOOKUP($A33,parlvotes_lh!$A$11:$WT$200,346,FALSE)))</f>
        <v/>
      </c>
      <c r="AB33" s="249" t="str">
        <f>IF(ISERROR(VLOOKUP($A33,parlvotes_lh!$A$11:$WT$200,366,FALSE))=TRUE,"",IF(VLOOKUP($A33,parlvotes_lh!$A$11:$WT$200,366,FALSE)=0,"",VLOOKUP($A33,parlvotes_lh!$A$11:$WT$200,366,FALSE)))</f>
        <v/>
      </c>
      <c r="AC33" s="249" t="str">
        <f>IF(ISERROR(VLOOKUP($A33,parlvotes_lh!$A$11:$WT$200,386,FALSE))=TRUE,"",IF(VLOOKUP($A33,parlvotes_lh!$A$11:$WT$200,386,FALSE)=0,"",VLOOKUP($A33,parlvotes_lh!$A$11:$WT$200,386,FALSE)))</f>
        <v/>
      </c>
    </row>
    <row r="34" spans="1:29" ht="13.5" customHeight="1">
      <c r="A34" s="243" t="str">
        <f>IF(info_parties!A33="","",info_parties!A33)</f>
        <v/>
      </c>
      <c r="B34" s="87" t="str">
        <f>IF(A34="","",MID(info_weblinks!$C$3,32,3))</f>
        <v/>
      </c>
      <c r="C34" s="87" t="str">
        <f>IF(info_parties!G33="","",info_parties!G33)</f>
        <v/>
      </c>
      <c r="D34" s="87" t="str">
        <f>IF(info_parties!K33="","",info_parties!K33)</f>
        <v/>
      </c>
      <c r="E34" s="87" t="str">
        <f>IF(info_parties!H33="","",info_parties!H33)</f>
        <v/>
      </c>
      <c r="F34" s="244" t="str">
        <f t="shared" si="0"/>
        <v/>
      </c>
      <c r="G34" s="245" t="str">
        <f t="shared" si="1"/>
        <v/>
      </c>
      <c r="H34" s="246" t="str">
        <f t="shared" si="2"/>
        <v/>
      </c>
      <c r="I34" s="247" t="str">
        <f t="shared" si="3"/>
        <v/>
      </c>
      <c r="J34" s="248" t="str">
        <f>IF(ISERROR(VLOOKUP($A34,parlvotes_lh!$A$11:$WT$200,6,FALSE))=TRUE,"",IF(VLOOKUP($A34,parlvotes_lh!$A$11:$WT$200,6,FALSE)=0,"",VLOOKUP($A34,parlvotes_lh!$A$11:$WT$200,6,FALSE)))</f>
        <v/>
      </c>
      <c r="K34" s="248" t="str">
        <f>IF(ISERROR(VLOOKUP($A34,parlvotes_lh!$A$11:$WT$200,26,FALSE))=TRUE,"",IF(VLOOKUP($A34,parlvotes_lh!$A$11:$WT$200,26,FALSE)=0,"",VLOOKUP($A34,parlvotes_lh!$A$11:$WT$200,26,FALSE)))</f>
        <v/>
      </c>
      <c r="L34" s="248" t="str">
        <f>IF(ISERROR(VLOOKUP($A34,parlvotes_lh!$A$11:$WT$200,46,FALSE))=TRUE,"",IF(VLOOKUP($A34,parlvotes_lh!$A$11:$WT$200,46,FALSE)=0,"",VLOOKUP($A34,parlvotes_lh!$A$11:$WT$200,46,FALSE)))</f>
        <v/>
      </c>
      <c r="M34" s="248" t="str">
        <f>IF(ISERROR(VLOOKUP($A34,parlvotes_lh!$A$11:$WT$200,66,FALSE))=TRUE,"",IF(VLOOKUP($A34,parlvotes_lh!$A$11:$WT$200,66,FALSE)=0,"",VLOOKUP($A34,parlvotes_lh!$A$11:$WT$200,66,FALSE)))</f>
        <v/>
      </c>
      <c r="N34" s="248" t="str">
        <f>IF(ISERROR(VLOOKUP($A34,parlvotes_lh!$A$11:$WT$200,86,FALSE))=TRUE,"",IF(VLOOKUP($A34,parlvotes_lh!$A$11:$WT$200,86,FALSE)=0,"",VLOOKUP($A34,parlvotes_lh!$A$11:$WT$200,86,FALSE)))</f>
        <v/>
      </c>
      <c r="O34" s="248" t="str">
        <f>IF(ISERROR(VLOOKUP($A34,parlvotes_lh!$A$11:$WT$200,106,FALSE))=TRUE,"",IF(VLOOKUP($A34,parlvotes_lh!$A$11:$WT$200,106,FALSE)=0,"",VLOOKUP($A34,parlvotes_lh!$A$11:$WT$200,106,FALSE)))</f>
        <v/>
      </c>
      <c r="P34" s="248" t="str">
        <f>IF(ISERROR(VLOOKUP($A34,parlvotes_lh!$A$11:$WT$200,126,FALSE))=TRUE,"",IF(VLOOKUP($A34,parlvotes_lh!$A$11:$WT$200,126,FALSE)=0,"",VLOOKUP($A34,parlvotes_lh!$A$11:$WT$200,126,FALSE)))</f>
        <v/>
      </c>
      <c r="Q34" s="249" t="str">
        <f>IF(ISERROR(VLOOKUP($A34,parlvotes_lh!$A$11:$WT$200,146,FALSE))=TRUE,"",IF(VLOOKUP($A34,parlvotes_lh!$A$11:$WT$200,146,FALSE)=0,"",VLOOKUP($A34,parlvotes_lh!$A$11:$WT$200,146,FALSE)))</f>
        <v/>
      </c>
      <c r="R34" s="249" t="str">
        <f>IF(ISERROR(VLOOKUP($A34,parlvotes_lh!$A$11:$WT$200,166,FALSE))=TRUE,"",IF(VLOOKUP($A34,parlvotes_lh!$A$11:$WT$200,166,FALSE)=0,"",VLOOKUP($A34,parlvotes_lh!$A$11:$WT$200,166,FALSE)))</f>
        <v/>
      </c>
      <c r="S34" s="249" t="str">
        <f>IF(ISERROR(VLOOKUP($A34,parlvotes_lh!$A$11:$WT$200,186,FALSE))=TRUE,"",IF(VLOOKUP($A34,parlvotes_lh!$A$11:$WT$200,186,FALSE)=0,"",VLOOKUP($A34,parlvotes_lh!$A$11:$WT$200,186,FALSE)))</f>
        <v/>
      </c>
      <c r="T34" s="249" t="str">
        <f>IF(ISERROR(VLOOKUP($A34,parlvotes_lh!$A$11:$WT$200,206,FALSE))=TRUE,"",IF(VLOOKUP($A34,parlvotes_lh!$A$11:$WT$200,206,FALSE)=0,"",VLOOKUP($A34,parlvotes_lh!$A$11:$WT$200,206,FALSE)))</f>
        <v/>
      </c>
      <c r="U34" s="249" t="str">
        <f>IF(ISERROR(VLOOKUP($A34,parlvotes_lh!$A$11:$WT$200,226,FALSE))=TRUE,"",IF(VLOOKUP($A34,parlvotes_lh!$A$11:$WT$200,226,FALSE)=0,"",VLOOKUP($A34,parlvotes_lh!$A$11:$WT$200,226,FALSE)))</f>
        <v/>
      </c>
      <c r="V34" s="249" t="str">
        <f>IF(ISERROR(VLOOKUP($A34,parlvotes_lh!$A$11:$WT$200,246,FALSE))=TRUE,"",IF(VLOOKUP($A34,parlvotes_lh!$A$11:$WT$200,246,FALSE)=0,"",VLOOKUP($A34,parlvotes_lh!$A$11:$WT$200,246,FALSE)))</f>
        <v/>
      </c>
      <c r="W34" s="249" t="str">
        <f>IF(ISERROR(VLOOKUP($A34,parlvotes_lh!$A$11:$WT$200,266,FALSE))=TRUE,"",IF(VLOOKUP($A34,parlvotes_lh!$A$11:$WT$200,266,FALSE)=0,"",VLOOKUP($A34,parlvotes_lh!$A$11:$WT$200,266,FALSE)))</f>
        <v/>
      </c>
      <c r="X34" s="249" t="str">
        <f>IF(ISERROR(VLOOKUP($A34,parlvotes_lh!$A$11:$WT$200,286,FALSE))=TRUE,"",IF(VLOOKUP($A34,parlvotes_lh!$A$11:$WT$200,286,FALSE)=0,"",VLOOKUP($A34,parlvotes_lh!$A$11:$WT$200,286,FALSE)))</f>
        <v/>
      </c>
      <c r="Y34" s="249" t="str">
        <f>IF(ISERROR(VLOOKUP($A34,parlvotes_lh!$A$11:$WT$200,306,FALSE))=TRUE,"",IF(VLOOKUP($A34,parlvotes_lh!$A$11:$WT$200,306,FALSE)=0,"",VLOOKUP($A34,parlvotes_lh!$A$11:$WT$200,306,FALSE)))</f>
        <v/>
      </c>
      <c r="Z34" s="249" t="str">
        <f>IF(ISERROR(VLOOKUP($A34,parlvotes_lh!$A$11:$WT$200,326,FALSE))=TRUE,"",IF(VLOOKUP($A34,parlvotes_lh!$A$11:$WT$200,326,FALSE)=0,"",VLOOKUP($A34,parlvotes_lh!$A$11:$WT$200,326,FALSE)))</f>
        <v/>
      </c>
      <c r="AA34" s="249" t="str">
        <f>IF(ISERROR(VLOOKUP($A34,parlvotes_lh!$A$11:$WT$200,346,FALSE))=TRUE,"",IF(VLOOKUP($A34,parlvotes_lh!$A$11:$WT$200,346,FALSE)=0,"",VLOOKUP($A34,parlvotes_lh!$A$11:$WT$200,346,FALSE)))</f>
        <v/>
      </c>
      <c r="AB34" s="249" t="str">
        <f>IF(ISERROR(VLOOKUP($A34,parlvotes_lh!$A$11:$WT$200,366,FALSE))=TRUE,"",IF(VLOOKUP($A34,parlvotes_lh!$A$11:$WT$200,366,FALSE)=0,"",VLOOKUP($A34,parlvotes_lh!$A$11:$WT$200,366,FALSE)))</f>
        <v/>
      </c>
      <c r="AC34" s="249" t="str">
        <f>IF(ISERROR(VLOOKUP($A34,parlvotes_lh!$A$11:$WT$200,386,FALSE))=TRUE,"",IF(VLOOKUP($A34,parlvotes_lh!$A$11:$WT$200,386,FALSE)=0,"",VLOOKUP($A34,parlvotes_lh!$A$11:$WT$200,386,FALSE)))</f>
        <v/>
      </c>
    </row>
    <row r="35" spans="1:29" ht="13.5" customHeight="1">
      <c r="A35" s="243" t="str">
        <f>IF(info_parties!A34="","",info_parties!A34)</f>
        <v/>
      </c>
      <c r="B35" s="87" t="str">
        <f>IF(A35="","",MID(info_weblinks!$C$3,32,3))</f>
        <v/>
      </c>
      <c r="C35" s="87" t="str">
        <f>IF(info_parties!G34="","",info_parties!G34)</f>
        <v/>
      </c>
      <c r="D35" s="87" t="str">
        <f>IF(info_parties!K34="","",info_parties!K34)</f>
        <v/>
      </c>
      <c r="E35" s="87" t="str">
        <f>IF(info_parties!H34="","",info_parties!H34)</f>
        <v/>
      </c>
      <c r="F35" s="244" t="str">
        <f t="shared" si="0"/>
        <v/>
      </c>
      <c r="G35" s="245" t="str">
        <f t="shared" si="1"/>
        <v/>
      </c>
      <c r="H35" s="246" t="str">
        <f t="shared" si="2"/>
        <v/>
      </c>
      <c r="I35" s="247" t="str">
        <f t="shared" si="3"/>
        <v/>
      </c>
      <c r="J35" s="248" t="str">
        <f>IF(ISERROR(VLOOKUP($A35,parlvotes_lh!$A$11:$WT$200,6,FALSE))=TRUE,"",IF(VLOOKUP($A35,parlvotes_lh!$A$11:$WT$200,6,FALSE)=0,"",VLOOKUP($A35,parlvotes_lh!$A$11:$WT$200,6,FALSE)))</f>
        <v/>
      </c>
      <c r="K35" s="248" t="str">
        <f>IF(ISERROR(VLOOKUP($A35,parlvotes_lh!$A$11:$WT$200,26,FALSE))=TRUE,"",IF(VLOOKUP($A35,parlvotes_lh!$A$11:$WT$200,26,FALSE)=0,"",VLOOKUP($A35,parlvotes_lh!$A$11:$WT$200,26,FALSE)))</f>
        <v/>
      </c>
      <c r="L35" s="248" t="str">
        <f>IF(ISERROR(VLOOKUP($A35,parlvotes_lh!$A$11:$WT$200,46,FALSE))=TRUE,"",IF(VLOOKUP($A35,parlvotes_lh!$A$11:$WT$200,46,FALSE)=0,"",VLOOKUP($A35,parlvotes_lh!$A$11:$WT$200,46,FALSE)))</f>
        <v/>
      </c>
      <c r="M35" s="248" t="str">
        <f>IF(ISERROR(VLOOKUP($A35,parlvotes_lh!$A$11:$WT$200,66,FALSE))=TRUE,"",IF(VLOOKUP($A35,parlvotes_lh!$A$11:$WT$200,66,FALSE)=0,"",VLOOKUP($A35,parlvotes_lh!$A$11:$WT$200,66,FALSE)))</f>
        <v/>
      </c>
      <c r="N35" s="248" t="str">
        <f>IF(ISERROR(VLOOKUP($A35,parlvotes_lh!$A$11:$WT$200,86,FALSE))=TRUE,"",IF(VLOOKUP($A35,parlvotes_lh!$A$11:$WT$200,86,FALSE)=0,"",VLOOKUP($A35,parlvotes_lh!$A$11:$WT$200,86,FALSE)))</f>
        <v/>
      </c>
      <c r="O35" s="248" t="str">
        <f>IF(ISERROR(VLOOKUP($A35,parlvotes_lh!$A$11:$WT$200,106,FALSE))=TRUE,"",IF(VLOOKUP($A35,parlvotes_lh!$A$11:$WT$200,106,FALSE)=0,"",VLOOKUP($A35,parlvotes_lh!$A$11:$WT$200,106,FALSE)))</f>
        <v/>
      </c>
      <c r="P35" s="248" t="str">
        <f>IF(ISERROR(VLOOKUP($A35,parlvotes_lh!$A$11:$WT$200,126,FALSE))=TRUE,"",IF(VLOOKUP($A35,parlvotes_lh!$A$11:$WT$200,126,FALSE)=0,"",VLOOKUP($A35,parlvotes_lh!$A$11:$WT$200,126,FALSE)))</f>
        <v/>
      </c>
      <c r="Q35" s="249" t="str">
        <f>IF(ISERROR(VLOOKUP($A35,parlvotes_lh!$A$11:$WT$200,146,FALSE))=TRUE,"",IF(VLOOKUP($A35,parlvotes_lh!$A$11:$WT$200,146,FALSE)=0,"",VLOOKUP($A35,parlvotes_lh!$A$11:$WT$200,146,FALSE)))</f>
        <v/>
      </c>
      <c r="R35" s="249" t="str">
        <f>IF(ISERROR(VLOOKUP($A35,parlvotes_lh!$A$11:$WT$200,166,FALSE))=TRUE,"",IF(VLOOKUP($A35,parlvotes_lh!$A$11:$WT$200,166,FALSE)=0,"",VLOOKUP($A35,parlvotes_lh!$A$11:$WT$200,166,FALSE)))</f>
        <v/>
      </c>
      <c r="S35" s="249" t="str">
        <f>IF(ISERROR(VLOOKUP($A35,parlvotes_lh!$A$11:$WT$200,186,FALSE))=TRUE,"",IF(VLOOKUP($A35,parlvotes_lh!$A$11:$WT$200,186,FALSE)=0,"",VLOOKUP($A35,parlvotes_lh!$A$11:$WT$200,186,FALSE)))</f>
        <v/>
      </c>
      <c r="T35" s="249" t="str">
        <f>IF(ISERROR(VLOOKUP($A35,parlvotes_lh!$A$11:$WT$200,206,FALSE))=TRUE,"",IF(VLOOKUP($A35,parlvotes_lh!$A$11:$WT$200,206,FALSE)=0,"",VLOOKUP($A35,parlvotes_lh!$A$11:$WT$200,206,FALSE)))</f>
        <v/>
      </c>
      <c r="U35" s="249" t="str">
        <f>IF(ISERROR(VLOOKUP($A35,parlvotes_lh!$A$11:$WT$200,226,FALSE))=TRUE,"",IF(VLOOKUP($A35,parlvotes_lh!$A$11:$WT$200,226,FALSE)=0,"",VLOOKUP($A35,parlvotes_lh!$A$11:$WT$200,226,FALSE)))</f>
        <v/>
      </c>
      <c r="V35" s="249" t="str">
        <f>IF(ISERROR(VLOOKUP($A35,parlvotes_lh!$A$11:$WT$200,246,FALSE))=TRUE,"",IF(VLOOKUP($A35,parlvotes_lh!$A$11:$WT$200,246,FALSE)=0,"",VLOOKUP($A35,parlvotes_lh!$A$11:$WT$200,246,FALSE)))</f>
        <v/>
      </c>
      <c r="W35" s="249" t="str">
        <f>IF(ISERROR(VLOOKUP($A35,parlvotes_lh!$A$11:$WT$200,266,FALSE))=TRUE,"",IF(VLOOKUP($A35,parlvotes_lh!$A$11:$WT$200,266,FALSE)=0,"",VLOOKUP($A35,parlvotes_lh!$A$11:$WT$200,266,FALSE)))</f>
        <v/>
      </c>
      <c r="X35" s="249" t="str">
        <f>IF(ISERROR(VLOOKUP($A35,parlvotes_lh!$A$11:$WT$200,286,FALSE))=TRUE,"",IF(VLOOKUP($A35,parlvotes_lh!$A$11:$WT$200,286,FALSE)=0,"",VLOOKUP($A35,parlvotes_lh!$A$11:$WT$200,286,FALSE)))</f>
        <v/>
      </c>
      <c r="Y35" s="249" t="str">
        <f>IF(ISERROR(VLOOKUP($A35,parlvotes_lh!$A$11:$WT$200,306,FALSE))=TRUE,"",IF(VLOOKUP($A35,parlvotes_lh!$A$11:$WT$200,306,FALSE)=0,"",VLOOKUP($A35,parlvotes_lh!$A$11:$WT$200,306,FALSE)))</f>
        <v/>
      </c>
      <c r="Z35" s="249" t="str">
        <f>IF(ISERROR(VLOOKUP($A35,parlvotes_lh!$A$11:$WT$200,326,FALSE))=TRUE,"",IF(VLOOKUP($A35,parlvotes_lh!$A$11:$WT$200,326,FALSE)=0,"",VLOOKUP($A35,parlvotes_lh!$A$11:$WT$200,326,FALSE)))</f>
        <v/>
      </c>
      <c r="AA35" s="249" t="str">
        <f>IF(ISERROR(VLOOKUP($A35,parlvotes_lh!$A$11:$WT$200,346,FALSE))=TRUE,"",IF(VLOOKUP($A35,parlvotes_lh!$A$11:$WT$200,346,FALSE)=0,"",VLOOKUP($A35,parlvotes_lh!$A$11:$WT$200,346,FALSE)))</f>
        <v/>
      </c>
      <c r="AB35" s="249" t="str">
        <f>IF(ISERROR(VLOOKUP($A35,parlvotes_lh!$A$11:$WT$200,366,FALSE))=TRUE,"",IF(VLOOKUP($A35,parlvotes_lh!$A$11:$WT$200,366,FALSE)=0,"",VLOOKUP($A35,parlvotes_lh!$A$11:$WT$200,366,FALSE)))</f>
        <v/>
      </c>
      <c r="AC35" s="249" t="str">
        <f>IF(ISERROR(VLOOKUP($A35,parlvotes_lh!$A$11:$WT$200,386,FALSE))=TRUE,"",IF(VLOOKUP($A35,parlvotes_lh!$A$11:$WT$200,386,FALSE)=0,"",VLOOKUP($A35,parlvotes_lh!$A$11:$WT$200,386,FALSE)))</f>
        <v/>
      </c>
    </row>
    <row r="36" spans="1:29" ht="13.5" customHeight="1">
      <c r="A36" s="243" t="str">
        <f>IF(info_parties!A35="","",info_parties!A35)</f>
        <v/>
      </c>
      <c r="B36" s="87" t="str">
        <f>IF(A36="","",MID(info_weblinks!$C$3,32,3))</f>
        <v/>
      </c>
      <c r="C36" s="87" t="str">
        <f>IF(info_parties!G35="","",info_parties!G35)</f>
        <v/>
      </c>
      <c r="D36" s="87" t="str">
        <f>IF(info_parties!K35="","",info_parties!K35)</f>
        <v/>
      </c>
      <c r="E36" s="87" t="str">
        <f>IF(info_parties!H35="","",info_parties!H35)</f>
        <v/>
      </c>
      <c r="F36" s="244" t="str">
        <f t="shared" si="0"/>
        <v/>
      </c>
      <c r="G36" s="245" t="str">
        <f t="shared" si="1"/>
        <v/>
      </c>
      <c r="H36" s="246" t="str">
        <f t="shared" si="2"/>
        <v/>
      </c>
      <c r="I36" s="247" t="str">
        <f t="shared" si="3"/>
        <v/>
      </c>
      <c r="J36" s="248" t="str">
        <f>IF(ISERROR(VLOOKUP($A36,parlvotes_lh!$A$11:$WT$200,6,FALSE))=TRUE,"",IF(VLOOKUP($A36,parlvotes_lh!$A$11:$WT$200,6,FALSE)=0,"",VLOOKUP($A36,parlvotes_lh!$A$11:$WT$200,6,FALSE)))</f>
        <v/>
      </c>
      <c r="K36" s="248" t="str">
        <f>IF(ISERROR(VLOOKUP($A36,parlvotes_lh!$A$11:$WT$200,26,FALSE))=TRUE,"",IF(VLOOKUP($A36,parlvotes_lh!$A$11:$WT$200,26,FALSE)=0,"",VLOOKUP($A36,parlvotes_lh!$A$11:$WT$200,26,FALSE)))</f>
        <v/>
      </c>
      <c r="L36" s="248" t="str">
        <f>IF(ISERROR(VLOOKUP($A36,parlvotes_lh!$A$11:$WT$200,46,FALSE))=TRUE,"",IF(VLOOKUP($A36,parlvotes_lh!$A$11:$WT$200,46,FALSE)=0,"",VLOOKUP($A36,parlvotes_lh!$A$11:$WT$200,46,FALSE)))</f>
        <v/>
      </c>
      <c r="M36" s="248" t="str">
        <f>IF(ISERROR(VLOOKUP($A36,parlvotes_lh!$A$11:$WT$200,66,FALSE))=TRUE,"",IF(VLOOKUP($A36,parlvotes_lh!$A$11:$WT$200,66,FALSE)=0,"",VLOOKUP($A36,parlvotes_lh!$A$11:$WT$200,66,FALSE)))</f>
        <v/>
      </c>
      <c r="N36" s="248" t="str">
        <f>IF(ISERROR(VLOOKUP($A36,parlvotes_lh!$A$11:$WT$200,86,FALSE))=TRUE,"",IF(VLOOKUP($A36,parlvotes_lh!$A$11:$WT$200,86,FALSE)=0,"",VLOOKUP($A36,parlvotes_lh!$A$11:$WT$200,86,FALSE)))</f>
        <v/>
      </c>
      <c r="O36" s="248" t="str">
        <f>IF(ISERROR(VLOOKUP($A36,parlvotes_lh!$A$11:$WT$200,106,FALSE))=TRUE,"",IF(VLOOKUP($A36,parlvotes_lh!$A$11:$WT$200,106,FALSE)=0,"",VLOOKUP($A36,parlvotes_lh!$A$11:$WT$200,106,FALSE)))</f>
        <v/>
      </c>
      <c r="P36" s="248" t="str">
        <f>IF(ISERROR(VLOOKUP($A36,parlvotes_lh!$A$11:$WT$200,126,FALSE))=TRUE,"",IF(VLOOKUP($A36,parlvotes_lh!$A$11:$WT$200,126,FALSE)=0,"",VLOOKUP($A36,parlvotes_lh!$A$11:$WT$200,126,FALSE)))</f>
        <v/>
      </c>
      <c r="Q36" s="249" t="str">
        <f>IF(ISERROR(VLOOKUP($A36,parlvotes_lh!$A$11:$WT$200,146,FALSE))=TRUE,"",IF(VLOOKUP($A36,parlvotes_lh!$A$11:$WT$200,146,FALSE)=0,"",VLOOKUP($A36,parlvotes_lh!$A$11:$WT$200,146,FALSE)))</f>
        <v/>
      </c>
      <c r="R36" s="249" t="str">
        <f>IF(ISERROR(VLOOKUP($A36,parlvotes_lh!$A$11:$WT$200,166,FALSE))=TRUE,"",IF(VLOOKUP($A36,parlvotes_lh!$A$11:$WT$200,166,FALSE)=0,"",VLOOKUP($A36,parlvotes_lh!$A$11:$WT$200,166,FALSE)))</f>
        <v/>
      </c>
      <c r="S36" s="249" t="str">
        <f>IF(ISERROR(VLOOKUP($A36,parlvotes_lh!$A$11:$WT$200,186,FALSE))=TRUE,"",IF(VLOOKUP($A36,parlvotes_lh!$A$11:$WT$200,186,FALSE)=0,"",VLOOKUP($A36,parlvotes_lh!$A$11:$WT$200,186,FALSE)))</f>
        <v/>
      </c>
      <c r="T36" s="249" t="str">
        <f>IF(ISERROR(VLOOKUP($A36,parlvotes_lh!$A$11:$WT$200,206,FALSE))=TRUE,"",IF(VLOOKUP($A36,parlvotes_lh!$A$11:$WT$200,206,FALSE)=0,"",VLOOKUP($A36,parlvotes_lh!$A$11:$WT$200,206,FALSE)))</f>
        <v/>
      </c>
      <c r="U36" s="249" t="str">
        <f>IF(ISERROR(VLOOKUP($A36,parlvotes_lh!$A$11:$WT$200,226,FALSE))=TRUE,"",IF(VLOOKUP($A36,parlvotes_lh!$A$11:$WT$200,226,FALSE)=0,"",VLOOKUP($A36,parlvotes_lh!$A$11:$WT$200,226,FALSE)))</f>
        <v/>
      </c>
      <c r="V36" s="249" t="str">
        <f>IF(ISERROR(VLOOKUP($A36,parlvotes_lh!$A$11:$WT$200,246,FALSE))=TRUE,"",IF(VLOOKUP($A36,parlvotes_lh!$A$11:$WT$200,246,FALSE)=0,"",VLOOKUP($A36,parlvotes_lh!$A$11:$WT$200,246,FALSE)))</f>
        <v/>
      </c>
      <c r="W36" s="249" t="str">
        <f>IF(ISERROR(VLOOKUP($A36,parlvotes_lh!$A$11:$WT$200,266,FALSE))=TRUE,"",IF(VLOOKUP($A36,parlvotes_lh!$A$11:$WT$200,266,FALSE)=0,"",VLOOKUP($A36,parlvotes_lh!$A$11:$WT$200,266,FALSE)))</f>
        <v/>
      </c>
      <c r="X36" s="249" t="str">
        <f>IF(ISERROR(VLOOKUP($A36,parlvotes_lh!$A$11:$WT$200,286,FALSE))=TRUE,"",IF(VLOOKUP($A36,parlvotes_lh!$A$11:$WT$200,286,FALSE)=0,"",VLOOKUP($A36,parlvotes_lh!$A$11:$WT$200,286,FALSE)))</f>
        <v/>
      </c>
      <c r="Y36" s="249" t="str">
        <f>IF(ISERROR(VLOOKUP($A36,parlvotes_lh!$A$11:$WT$200,306,FALSE))=TRUE,"",IF(VLOOKUP($A36,parlvotes_lh!$A$11:$WT$200,306,FALSE)=0,"",VLOOKUP($A36,parlvotes_lh!$A$11:$WT$200,306,FALSE)))</f>
        <v/>
      </c>
      <c r="Z36" s="249" t="str">
        <f>IF(ISERROR(VLOOKUP($A36,parlvotes_lh!$A$11:$WT$200,326,FALSE))=TRUE,"",IF(VLOOKUP($A36,parlvotes_lh!$A$11:$WT$200,326,FALSE)=0,"",VLOOKUP($A36,parlvotes_lh!$A$11:$WT$200,326,FALSE)))</f>
        <v/>
      </c>
      <c r="AA36" s="249" t="str">
        <f>IF(ISERROR(VLOOKUP($A36,parlvotes_lh!$A$11:$WT$200,346,FALSE))=TRUE,"",IF(VLOOKUP($A36,parlvotes_lh!$A$11:$WT$200,346,FALSE)=0,"",VLOOKUP($A36,parlvotes_lh!$A$11:$WT$200,346,FALSE)))</f>
        <v/>
      </c>
      <c r="AB36" s="249" t="str">
        <f>IF(ISERROR(VLOOKUP($A36,parlvotes_lh!$A$11:$WT$200,366,FALSE))=TRUE,"",IF(VLOOKUP($A36,parlvotes_lh!$A$11:$WT$200,366,FALSE)=0,"",VLOOKUP($A36,parlvotes_lh!$A$11:$WT$200,366,FALSE)))</f>
        <v/>
      </c>
      <c r="AC36" s="249" t="str">
        <f>IF(ISERROR(VLOOKUP($A36,parlvotes_lh!$A$11:$WT$200,386,FALSE))=TRUE,"",IF(VLOOKUP($A36,parlvotes_lh!$A$11:$WT$200,386,FALSE)=0,"",VLOOKUP($A36,parlvotes_lh!$A$11:$WT$200,386,FALSE)))</f>
        <v/>
      </c>
    </row>
    <row r="37" spans="1:29" ht="13.5" customHeight="1">
      <c r="A37" s="243" t="str">
        <f>IF(info_parties!A36="","",info_parties!A36)</f>
        <v/>
      </c>
      <c r="B37" s="87" t="str">
        <f>IF(A37="","",MID(info_weblinks!$C$3,32,3))</f>
        <v/>
      </c>
      <c r="C37" s="87" t="str">
        <f>IF(info_parties!G36="","",info_parties!G36)</f>
        <v/>
      </c>
      <c r="D37" s="87" t="str">
        <f>IF(info_parties!K36="","",info_parties!K36)</f>
        <v/>
      </c>
      <c r="E37" s="87" t="str">
        <f>IF(info_parties!H36="","",info_parties!H36)</f>
        <v/>
      </c>
      <c r="F37" s="244" t="str">
        <f t="shared" si="0"/>
        <v/>
      </c>
      <c r="G37" s="245" t="str">
        <f t="shared" si="1"/>
        <v/>
      </c>
      <c r="H37" s="246" t="str">
        <f t="shared" si="2"/>
        <v/>
      </c>
      <c r="I37" s="247" t="str">
        <f t="shared" si="3"/>
        <v/>
      </c>
      <c r="J37" s="248" t="str">
        <f>IF(ISERROR(VLOOKUP($A37,parlvotes_lh!$A$11:$WT$200,6,FALSE))=TRUE,"",IF(VLOOKUP($A37,parlvotes_lh!$A$11:$WT$200,6,FALSE)=0,"",VLOOKUP($A37,parlvotes_lh!$A$11:$WT$200,6,FALSE)))</f>
        <v/>
      </c>
      <c r="K37" s="248" t="str">
        <f>IF(ISERROR(VLOOKUP($A37,parlvotes_lh!$A$11:$WT$200,26,FALSE))=TRUE,"",IF(VLOOKUP($A37,parlvotes_lh!$A$11:$WT$200,26,FALSE)=0,"",VLOOKUP($A37,parlvotes_lh!$A$11:$WT$200,26,FALSE)))</f>
        <v/>
      </c>
      <c r="L37" s="248" t="str">
        <f>IF(ISERROR(VLOOKUP($A37,parlvotes_lh!$A$11:$WT$200,46,FALSE))=TRUE,"",IF(VLOOKUP($A37,parlvotes_lh!$A$11:$WT$200,46,FALSE)=0,"",VLOOKUP($A37,parlvotes_lh!$A$11:$WT$200,46,FALSE)))</f>
        <v/>
      </c>
      <c r="M37" s="248" t="str">
        <f>IF(ISERROR(VLOOKUP($A37,parlvotes_lh!$A$11:$WT$200,66,FALSE))=TRUE,"",IF(VLOOKUP($A37,parlvotes_lh!$A$11:$WT$200,66,FALSE)=0,"",VLOOKUP($A37,parlvotes_lh!$A$11:$WT$200,66,FALSE)))</f>
        <v/>
      </c>
      <c r="N37" s="248" t="str">
        <f>IF(ISERROR(VLOOKUP($A37,parlvotes_lh!$A$11:$WT$200,86,FALSE))=TRUE,"",IF(VLOOKUP($A37,parlvotes_lh!$A$11:$WT$200,86,FALSE)=0,"",VLOOKUP($A37,parlvotes_lh!$A$11:$WT$200,86,FALSE)))</f>
        <v/>
      </c>
      <c r="O37" s="248" t="str">
        <f>IF(ISERROR(VLOOKUP($A37,parlvotes_lh!$A$11:$WT$200,106,FALSE))=TRUE,"",IF(VLOOKUP($A37,parlvotes_lh!$A$11:$WT$200,106,FALSE)=0,"",VLOOKUP($A37,parlvotes_lh!$A$11:$WT$200,106,FALSE)))</f>
        <v/>
      </c>
      <c r="P37" s="248" t="str">
        <f>IF(ISERROR(VLOOKUP($A37,parlvotes_lh!$A$11:$WT$200,126,FALSE))=TRUE,"",IF(VLOOKUP($A37,parlvotes_lh!$A$11:$WT$200,126,FALSE)=0,"",VLOOKUP($A37,parlvotes_lh!$A$11:$WT$200,126,FALSE)))</f>
        <v/>
      </c>
      <c r="Q37" s="249" t="str">
        <f>IF(ISERROR(VLOOKUP($A37,parlvotes_lh!$A$11:$WT$200,146,FALSE))=TRUE,"",IF(VLOOKUP($A37,parlvotes_lh!$A$11:$WT$200,146,FALSE)=0,"",VLOOKUP($A37,parlvotes_lh!$A$11:$WT$200,146,FALSE)))</f>
        <v/>
      </c>
      <c r="R37" s="249" t="str">
        <f>IF(ISERROR(VLOOKUP($A37,parlvotes_lh!$A$11:$WT$200,166,FALSE))=TRUE,"",IF(VLOOKUP($A37,parlvotes_lh!$A$11:$WT$200,166,FALSE)=0,"",VLOOKUP($A37,parlvotes_lh!$A$11:$WT$200,166,FALSE)))</f>
        <v/>
      </c>
      <c r="S37" s="249" t="str">
        <f>IF(ISERROR(VLOOKUP($A37,parlvotes_lh!$A$11:$WT$200,186,FALSE))=TRUE,"",IF(VLOOKUP($A37,parlvotes_lh!$A$11:$WT$200,186,FALSE)=0,"",VLOOKUP($A37,parlvotes_lh!$A$11:$WT$200,186,FALSE)))</f>
        <v/>
      </c>
      <c r="T37" s="249" t="str">
        <f>IF(ISERROR(VLOOKUP($A37,parlvotes_lh!$A$11:$WT$200,206,FALSE))=TRUE,"",IF(VLOOKUP($A37,parlvotes_lh!$A$11:$WT$200,206,FALSE)=0,"",VLOOKUP($A37,parlvotes_lh!$A$11:$WT$200,206,FALSE)))</f>
        <v/>
      </c>
      <c r="U37" s="249" t="str">
        <f>IF(ISERROR(VLOOKUP($A37,parlvotes_lh!$A$11:$WT$200,226,FALSE))=TRUE,"",IF(VLOOKUP($A37,parlvotes_lh!$A$11:$WT$200,226,FALSE)=0,"",VLOOKUP($A37,parlvotes_lh!$A$11:$WT$200,226,FALSE)))</f>
        <v/>
      </c>
      <c r="V37" s="249" t="str">
        <f>IF(ISERROR(VLOOKUP($A37,parlvotes_lh!$A$11:$WT$200,246,FALSE))=TRUE,"",IF(VLOOKUP($A37,parlvotes_lh!$A$11:$WT$200,246,FALSE)=0,"",VLOOKUP($A37,parlvotes_lh!$A$11:$WT$200,246,FALSE)))</f>
        <v/>
      </c>
      <c r="W37" s="249" t="str">
        <f>IF(ISERROR(VLOOKUP($A37,parlvotes_lh!$A$11:$WT$200,266,FALSE))=TRUE,"",IF(VLOOKUP($A37,parlvotes_lh!$A$11:$WT$200,266,FALSE)=0,"",VLOOKUP($A37,parlvotes_lh!$A$11:$WT$200,266,FALSE)))</f>
        <v/>
      </c>
      <c r="X37" s="249" t="str">
        <f>IF(ISERROR(VLOOKUP($A37,parlvotes_lh!$A$11:$WT$200,286,FALSE))=TRUE,"",IF(VLOOKUP($A37,parlvotes_lh!$A$11:$WT$200,286,FALSE)=0,"",VLOOKUP($A37,parlvotes_lh!$A$11:$WT$200,286,FALSE)))</f>
        <v/>
      </c>
      <c r="Y37" s="249" t="str">
        <f>IF(ISERROR(VLOOKUP($A37,parlvotes_lh!$A$11:$WT$200,306,FALSE))=TRUE,"",IF(VLOOKUP($A37,parlvotes_lh!$A$11:$WT$200,306,FALSE)=0,"",VLOOKUP($A37,parlvotes_lh!$A$11:$WT$200,306,FALSE)))</f>
        <v/>
      </c>
      <c r="Z37" s="249" t="str">
        <f>IF(ISERROR(VLOOKUP($A37,parlvotes_lh!$A$11:$WT$200,326,FALSE))=TRUE,"",IF(VLOOKUP($A37,parlvotes_lh!$A$11:$WT$200,326,FALSE)=0,"",VLOOKUP($A37,parlvotes_lh!$A$11:$WT$200,326,FALSE)))</f>
        <v/>
      </c>
      <c r="AA37" s="249" t="str">
        <f>IF(ISERROR(VLOOKUP($A37,parlvotes_lh!$A$11:$WT$200,346,FALSE))=TRUE,"",IF(VLOOKUP($A37,parlvotes_lh!$A$11:$WT$200,346,FALSE)=0,"",VLOOKUP($A37,parlvotes_lh!$A$11:$WT$200,346,FALSE)))</f>
        <v/>
      </c>
      <c r="AB37" s="249" t="str">
        <f>IF(ISERROR(VLOOKUP($A37,parlvotes_lh!$A$11:$WT$200,366,FALSE))=TRUE,"",IF(VLOOKUP($A37,parlvotes_lh!$A$11:$WT$200,366,FALSE)=0,"",VLOOKUP($A37,parlvotes_lh!$A$11:$WT$200,366,FALSE)))</f>
        <v/>
      </c>
      <c r="AC37" s="249" t="str">
        <f>IF(ISERROR(VLOOKUP($A37,parlvotes_lh!$A$11:$WT$200,386,FALSE))=TRUE,"",IF(VLOOKUP($A37,parlvotes_lh!$A$11:$WT$200,386,FALSE)=0,"",VLOOKUP($A37,parlvotes_lh!$A$11:$WT$200,386,FALSE)))</f>
        <v/>
      </c>
    </row>
    <row r="38" spans="1:29" ht="13.5" customHeight="1">
      <c r="A38" s="243" t="str">
        <f>IF(info_parties!A37="","",info_parties!A37)</f>
        <v/>
      </c>
      <c r="B38" s="87" t="str">
        <f>IF(A38="","",MID(info_weblinks!$C$3,32,3))</f>
        <v/>
      </c>
      <c r="C38" s="87" t="str">
        <f>IF(info_parties!G37="","",info_parties!G37)</f>
        <v/>
      </c>
      <c r="D38" s="87" t="str">
        <f>IF(info_parties!K37="","",info_parties!K37)</f>
        <v/>
      </c>
      <c r="E38" s="87" t="str">
        <f>IF(info_parties!H37="","",info_parties!H37)</f>
        <v/>
      </c>
      <c r="F38" s="244" t="str">
        <f t="shared" si="0"/>
        <v/>
      </c>
      <c r="G38" s="245" t="str">
        <f t="shared" si="1"/>
        <v/>
      </c>
      <c r="H38" s="246" t="str">
        <f t="shared" si="2"/>
        <v/>
      </c>
      <c r="I38" s="247" t="str">
        <f t="shared" si="3"/>
        <v/>
      </c>
      <c r="J38" s="248" t="str">
        <f>IF(ISERROR(VLOOKUP($A38,parlvotes_lh!$A$11:$WT$200,6,FALSE))=TRUE,"",IF(VLOOKUP($A38,parlvotes_lh!$A$11:$WT$200,6,FALSE)=0,"",VLOOKUP($A38,parlvotes_lh!$A$11:$WT$200,6,FALSE)))</f>
        <v/>
      </c>
      <c r="K38" s="248" t="str">
        <f>IF(ISERROR(VLOOKUP($A38,parlvotes_lh!$A$11:$WT$200,26,FALSE))=TRUE,"",IF(VLOOKUP($A38,parlvotes_lh!$A$11:$WT$200,26,FALSE)=0,"",VLOOKUP($A38,parlvotes_lh!$A$11:$WT$200,26,FALSE)))</f>
        <v/>
      </c>
      <c r="L38" s="248" t="str">
        <f>IF(ISERROR(VLOOKUP($A38,parlvotes_lh!$A$11:$WT$200,46,FALSE))=TRUE,"",IF(VLOOKUP($A38,parlvotes_lh!$A$11:$WT$200,46,FALSE)=0,"",VLOOKUP($A38,parlvotes_lh!$A$11:$WT$200,46,FALSE)))</f>
        <v/>
      </c>
      <c r="M38" s="248" t="str">
        <f>IF(ISERROR(VLOOKUP($A38,parlvotes_lh!$A$11:$WT$200,66,FALSE))=TRUE,"",IF(VLOOKUP($A38,parlvotes_lh!$A$11:$WT$200,66,FALSE)=0,"",VLOOKUP($A38,parlvotes_lh!$A$11:$WT$200,66,FALSE)))</f>
        <v/>
      </c>
      <c r="N38" s="248" t="str">
        <f>IF(ISERROR(VLOOKUP($A38,parlvotes_lh!$A$11:$WT$200,86,FALSE))=TRUE,"",IF(VLOOKUP($A38,parlvotes_lh!$A$11:$WT$200,86,FALSE)=0,"",VLOOKUP($A38,parlvotes_lh!$A$11:$WT$200,86,FALSE)))</f>
        <v/>
      </c>
      <c r="O38" s="248" t="str">
        <f>IF(ISERROR(VLOOKUP($A38,parlvotes_lh!$A$11:$WT$200,106,FALSE))=TRUE,"",IF(VLOOKUP($A38,parlvotes_lh!$A$11:$WT$200,106,FALSE)=0,"",VLOOKUP($A38,parlvotes_lh!$A$11:$WT$200,106,FALSE)))</f>
        <v/>
      </c>
      <c r="P38" s="248" t="str">
        <f>IF(ISERROR(VLOOKUP($A38,parlvotes_lh!$A$11:$WT$200,126,FALSE))=TRUE,"",IF(VLOOKUP($A38,parlvotes_lh!$A$11:$WT$200,126,FALSE)=0,"",VLOOKUP($A38,parlvotes_lh!$A$11:$WT$200,126,FALSE)))</f>
        <v/>
      </c>
      <c r="Q38" s="249" t="str">
        <f>IF(ISERROR(VLOOKUP($A38,parlvotes_lh!$A$11:$WT$200,146,FALSE))=TRUE,"",IF(VLOOKUP($A38,parlvotes_lh!$A$11:$WT$200,146,FALSE)=0,"",VLOOKUP($A38,parlvotes_lh!$A$11:$WT$200,146,FALSE)))</f>
        <v/>
      </c>
      <c r="R38" s="249" t="str">
        <f>IF(ISERROR(VLOOKUP($A38,parlvotes_lh!$A$11:$WT$200,166,FALSE))=TRUE,"",IF(VLOOKUP($A38,parlvotes_lh!$A$11:$WT$200,166,FALSE)=0,"",VLOOKUP($A38,parlvotes_lh!$A$11:$WT$200,166,FALSE)))</f>
        <v/>
      </c>
      <c r="S38" s="249" t="str">
        <f>IF(ISERROR(VLOOKUP($A38,parlvotes_lh!$A$11:$WT$200,186,FALSE))=TRUE,"",IF(VLOOKUP($A38,parlvotes_lh!$A$11:$WT$200,186,FALSE)=0,"",VLOOKUP($A38,parlvotes_lh!$A$11:$WT$200,186,FALSE)))</f>
        <v/>
      </c>
      <c r="T38" s="249" t="str">
        <f>IF(ISERROR(VLOOKUP($A38,parlvotes_lh!$A$11:$WT$200,206,FALSE))=TRUE,"",IF(VLOOKUP($A38,parlvotes_lh!$A$11:$WT$200,206,FALSE)=0,"",VLOOKUP($A38,parlvotes_lh!$A$11:$WT$200,206,FALSE)))</f>
        <v/>
      </c>
      <c r="U38" s="249" t="str">
        <f>IF(ISERROR(VLOOKUP($A38,parlvotes_lh!$A$11:$WT$200,226,FALSE))=TRUE,"",IF(VLOOKUP($A38,parlvotes_lh!$A$11:$WT$200,226,FALSE)=0,"",VLOOKUP($A38,parlvotes_lh!$A$11:$WT$200,226,FALSE)))</f>
        <v/>
      </c>
      <c r="V38" s="249" t="str">
        <f>IF(ISERROR(VLOOKUP($A38,parlvotes_lh!$A$11:$WT$200,246,FALSE))=TRUE,"",IF(VLOOKUP($A38,parlvotes_lh!$A$11:$WT$200,246,FALSE)=0,"",VLOOKUP($A38,parlvotes_lh!$A$11:$WT$200,246,FALSE)))</f>
        <v/>
      </c>
      <c r="W38" s="249" t="str">
        <f>IF(ISERROR(VLOOKUP($A38,parlvotes_lh!$A$11:$WT$200,266,FALSE))=TRUE,"",IF(VLOOKUP($A38,parlvotes_lh!$A$11:$WT$200,266,FALSE)=0,"",VLOOKUP($A38,parlvotes_lh!$A$11:$WT$200,266,FALSE)))</f>
        <v/>
      </c>
      <c r="X38" s="249" t="str">
        <f>IF(ISERROR(VLOOKUP($A38,parlvotes_lh!$A$11:$WT$200,286,FALSE))=TRUE,"",IF(VLOOKUP($A38,parlvotes_lh!$A$11:$WT$200,286,FALSE)=0,"",VLOOKUP($A38,parlvotes_lh!$A$11:$WT$200,286,FALSE)))</f>
        <v/>
      </c>
      <c r="Y38" s="249" t="str">
        <f>IF(ISERROR(VLOOKUP($A38,parlvotes_lh!$A$11:$WT$200,306,FALSE))=TRUE,"",IF(VLOOKUP($A38,parlvotes_lh!$A$11:$WT$200,306,FALSE)=0,"",VLOOKUP($A38,parlvotes_lh!$A$11:$WT$200,306,FALSE)))</f>
        <v/>
      </c>
      <c r="Z38" s="249" t="str">
        <f>IF(ISERROR(VLOOKUP($A38,parlvotes_lh!$A$11:$WT$200,326,FALSE))=TRUE,"",IF(VLOOKUP($A38,parlvotes_lh!$A$11:$WT$200,326,FALSE)=0,"",VLOOKUP($A38,parlvotes_lh!$A$11:$WT$200,326,FALSE)))</f>
        <v/>
      </c>
      <c r="AA38" s="249" t="str">
        <f>IF(ISERROR(VLOOKUP($A38,parlvotes_lh!$A$11:$WT$200,346,FALSE))=TRUE,"",IF(VLOOKUP($A38,parlvotes_lh!$A$11:$WT$200,346,FALSE)=0,"",VLOOKUP($A38,parlvotes_lh!$A$11:$WT$200,346,FALSE)))</f>
        <v/>
      </c>
      <c r="AB38" s="249" t="str">
        <f>IF(ISERROR(VLOOKUP($A38,parlvotes_lh!$A$11:$WT$200,366,FALSE))=TRUE,"",IF(VLOOKUP($A38,parlvotes_lh!$A$11:$WT$200,366,FALSE)=0,"",VLOOKUP($A38,parlvotes_lh!$A$11:$WT$200,366,FALSE)))</f>
        <v/>
      </c>
      <c r="AC38" s="249" t="str">
        <f>IF(ISERROR(VLOOKUP($A38,parlvotes_lh!$A$11:$WT$200,386,FALSE))=TRUE,"",IF(VLOOKUP($A38,parlvotes_lh!$A$11:$WT$200,386,FALSE)=0,"",VLOOKUP($A38,parlvotes_lh!$A$11:$WT$200,386,FALSE)))</f>
        <v/>
      </c>
    </row>
    <row r="39" spans="1:29" ht="13.5" customHeight="1">
      <c r="A39" s="243" t="str">
        <f>IF(info_parties!A38="","",info_parties!A38)</f>
        <v/>
      </c>
      <c r="B39" s="87" t="str">
        <f>IF(A39="","",MID(info_weblinks!$C$3,32,3))</f>
        <v/>
      </c>
      <c r="C39" s="87" t="str">
        <f>IF(info_parties!G38="","",info_parties!G38)</f>
        <v/>
      </c>
      <c r="D39" s="87" t="str">
        <f>IF(info_parties!K38="","",info_parties!K38)</f>
        <v/>
      </c>
      <c r="E39" s="87" t="str">
        <f>IF(info_parties!H38="","",info_parties!H38)</f>
        <v/>
      </c>
      <c r="F39" s="244" t="str">
        <f t="shared" si="0"/>
        <v/>
      </c>
      <c r="G39" s="245" t="str">
        <f t="shared" si="1"/>
        <v/>
      </c>
      <c r="H39" s="246" t="str">
        <f t="shared" si="2"/>
        <v/>
      </c>
      <c r="I39" s="247" t="str">
        <f t="shared" si="3"/>
        <v/>
      </c>
      <c r="J39" s="248" t="str">
        <f>IF(ISERROR(VLOOKUP($A39,parlvotes_lh!$A$11:$WT$200,6,FALSE))=TRUE,"",IF(VLOOKUP($A39,parlvotes_lh!$A$11:$WT$200,6,FALSE)=0,"",VLOOKUP($A39,parlvotes_lh!$A$11:$WT$200,6,FALSE)))</f>
        <v/>
      </c>
      <c r="K39" s="248" t="str">
        <f>IF(ISERROR(VLOOKUP($A39,parlvotes_lh!$A$11:$WT$200,26,FALSE))=TRUE,"",IF(VLOOKUP($A39,parlvotes_lh!$A$11:$WT$200,26,FALSE)=0,"",VLOOKUP($A39,parlvotes_lh!$A$11:$WT$200,26,FALSE)))</f>
        <v/>
      </c>
      <c r="L39" s="248" t="str">
        <f>IF(ISERROR(VLOOKUP($A39,parlvotes_lh!$A$11:$WT$200,46,FALSE))=TRUE,"",IF(VLOOKUP($A39,parlvotes_lh!$A$11:$WT$200,46,FALSE)=0,"",VLOOKUP($A39,parlvotes_lh!$A$11:$WT$200,46,FALSE)))</f>
        <v/>
      </c>
      <c r="M39" s="248" t="str">
        <f>IF(ISERROR(VLOOKUP($A39,parlvotes_lh!$A$11:$WT$200,66,FALSE))=TRUE,"",IF(VLOOKUP($A39,parlvotes_lh!$A$11:$WT$200,66,FALSE)=0,"",VLOOKUP($A39,parlvotes_lh!$A$11:$WT$200,66,FALSE)))</f>
        <v/>
      </c>
      <c r="N39" s="248" t="str">
        <f>IF(ISERROR(VLOOKUP($A39,parlvotes_lh!$A$11:$WT$200,86,FALSE))=TRUE,"",IF(VLOOKUP($A39,parlvotes_lh!$A$11:$WT$200,86,FALSE)=0,"",VLOOKUP($A39,parlvotes_lh!$A$11:$WT$200,86,FALSE)))</f>
        <v/>
      </c>
      <c r="O39" s="248" t="str">
        <f>IF(ISERROR(VLOOKUP($A39,parlvotes_lh!$A$11:$WT$200,106,FALSE))=TRUE,"",IF(VLOOKUP($A39,parlvotes_lh!$A$11:$WT$200,106,FALSE)=0,"",VLOOKUP($A39,parlvotes_lh!$A$11:$WT$200,106,FALSE)))</f>
        <v/>
      </c>
      <c r="P39" s="248" t="str">
        <f>IF(ISERROR(VLOOKUP($A39,parlvotes_lh!$A$11:$WT$200,126,FALSE))=TRUE,"",IF(VLOOKUP($A39,parlvotes_lh!$A$11:$WT$200,126,FALSE)=0,"",VLOOKUP($A39,parlvotes_lh!$A$11:$WT$200,126,FALSE)))</f>
        <v/>
      </c>
      <c r="Q39" s="249" t="str">
        <f>IF(ISERROR(VLOOKUP($A39,parlvotes_lh!$A$11:$WT$200,146,FALSE))=TRUE,"",IF(VLOOKUP($A39,parlvotes_lh!$A$11:$WT$200,146,FALSE)=0,"",VLOOKUP($A39,parlvotes_lh!$A$11:$WT$200,146,FALSE)))</f>
        <v/>
      </c>
      <c r="R39" s="249" t="str">
        <f>IF(ISERROR(VLOOKUP($A39,parlvotes_lh!$A$11:$WT$200,166,FALSE))=TRUE,"",IF(VLOOKUP($A39,parlvotes_lh!$A$11:$WT$200,166,FALSE)=0,"",VLOOKUP($A39,parlvotes_lh!$A$11:$WT$200,166,FALSE)))</f>
        <v/>
      </c>
      <c r="S39" s="249" t="str">
        <f>IF(ISERROR(VLOOKUP($A39,parlvotes_lh!$A$11:$WT$200,186,FALSE))=TRUE,"",IF(VLOOKUP($A39,parlvotes_lh!$A$11:$WT$200,186,FALSE)=0,"",VLOOKUP($A39,parlvotes_lh!$A$11:$WT$200,186,FALSE)))</f>
        <v/>
      </c>
      <c r="T39" s="249" t="str">
        <f>IF(ISERROR(VLOOKUP($A39,parlvotes_lh!$A$11:$WT$200,206,FALSE))=TRUE,"",IF(VLOOKUP($A39,parlvotes_lh!$A$11:$WT$200,206,FALSE)=0,"",VLOOKUP($A39,parlvotes_lh!$A$11:$WT$200,206,FALSE)))</f>
        <v/>
      </c>
      <c r="U39" s="249" t="str">
        <f>IF(ISERROR(VLOOKUP($A39,parlvotes_lh!$A$11:$WT$200,226,FALSE))=TRUE,"",IF(VLOOKUP($A39,parlvotes_lh!$A$11:$WT$200,226,FALSE)=0,"",VLOOKUP($A39,parlvotes_lh!$A$11:$WT$200,226,FALSE)))</f>
        <v/>
      </c>
      <c r="V39" s="249" t="str">
        <f>IF(ISERROR(VLOOKUP($A39,parlvotes_lh!$A$11:$WT$200,246,FALSE))=TRUE,"",IF(VLOOKUP($A39,parlvotes_lh!$A$11:$WT$200,246,FALSE)=0,"",VLOOKUP($A39,parlvotes_lh!$A$11:$WT$200,246,FALSE)))</f>
        <v/>
      </c>
      <c r="W39" s="249" t="str">
        <f>IF(ISERROR(VLOOKUP($A39,parlvotes_lh!$A$11:$WT$200,266,FALSE))=TRUE,"",IF(VLOOKUP($A39,parlvotes_lh!$A$11:$WT$200,266,FALSE)=0,"",VLOOKUP($A39,parlvotes_lh!$A$11:$WT$200,266,FALSE)))</f>
        <v/>
      </c>
      <c r="X39" s="249" t="str">
        <f>IF(ISERROR(VLOOKUP($A39,parlvotes_lh!$A$11:$WT$200,286,FALSE))=TRUE,"",IF(VLOOKUP($A39,parlvotes_lh!$A$11:$WT$200,286,FALSE)=0,"",VLOOKUP($A39,parlvotes_lh!$A$11:$WT$200,286,FALSE)))</f>
        <v/>
      </c>
      <c r="Y39" s="249" t="str">
        <f>IF(ISERROR(VLOOKUP($A39,parlvotes_lh!$A$11:$WT$200,306,FALSE))=TRUE,"",IF(VLOOKUP($A39,parlvotes_lh!$A$11:$WT$200,306,FALSE)=0,"",VLOOKUP($A39,parlvotes_lh!$A$11:$WT$200,306,FALSE)))</f>
        <v/>
      </c>
      <c r="Z39" s="249" t="str">
        <f>IF(ISERROR(VLOOKUP($A39,parlvotes_lh!$A$11:$WT$200,326,FALSE))=TRUE,"",IF(VLOOKUP($A39,parlvotes_lh!$A$11:$WT$200,326,FALSE)=0,"",VLOOKUP($A39,parlvotes_lh!$A$11:$WT$200,326,FALSE)))</f>
        <v/>
      </c>
      <c r="AA39" s="249" t="str">
        <f>IF(ISERROR(VLOOKUP($A39,parlvotes_lh!$A$11:$WT$200,346,FALSE))=TRUE,"",IF(VLOOKUP($A39,parlvotes_lh!$A$11:$WT$200,346,FALSE)=0,"",VLOOKUP($A39,parlvotes_lh!$A$11:$WT$200,346,FALSE)))</f>
        <v/>
      </c>
      <c r="AB39" s="249" t="str">
        <f>IF(ISERROR(VLOOKUP($A39,parlvotes_lh!$A$11:$WT$200,366,FALSE))=TRUE,"",IF(VLOOKUP($A39,parlvotes_lh!$A$11:$WT$200,366,FALSE)=0,"",VLOOKUP($A39,parlvotes_lh!$A$11:$WT$200,366,FALSE)))</f>
        <v/>
      </c>
      <c r="AC39" s="249" t="str">
        <f>IF(ISERROR(VLOOKUP($A39,parlvotes_lh!$A$11:$WT$200,386,FALSE))=TRUE,"",IF(VLOOKUP($A39,parlvotes_lh!$A$11:$WT$200,386,FALSE)=0,"",VLOOKUP($A39,parlvotes_lh!$A$11:$WT$200,386,FALSE)))</f>
        <v/>
      </c>
    </row>
    <row r="40" spans="1:29" ht="13.5" customHeight="1">
      <c r="A40" s="243" t="str">
        <f>IF(info_parties!A39="","",info_parties!A39)</f>
        <v/>
      </c>
      <c r="B40" s="87" t="str">
        <f>IF(A40="","",MID(info_weblinks!$C$3,32,3))</f>
        <v/>
      </c>
      <c r="C40" s="87" t="str">
        <f>IF(info_parties!G39="","",info_parties!G39)</f>
        <v/>
      </c>
      <c r="D40" s="87" t="str">
        <f>IF(info_parties!K39="","",info_parties!K39)</f>
        <v/>
      </c>
      <c r="E40" s="87" t="str">
        <f>IF(info_parties!H39="","",info_parties!H39)</f>
        <v/>
      </c>
      <c r="F40" s="244" t="str">
        <f t="shared" si="0"/>
        <v/>
      </c>
      <c r="G40" s="245" t="str">
        <f t="shared" si="1"/>
        <v/>
      </c>
      <c r="H40" s="246" t="str">
        <f t="shared" si="2"/>
        <v/>
      </c>
      <c r="I40" s="247" t="str">
        <f t="shared" si="3"/>
        <v/>
      </c>
      <c r="J40" s="248" t="str">
        <f>IF(ISERROR(VLOOKUP($A40,parlvotes_lh!$A$11:$WT$200,6,FALSE))=TRUE,"",IF(VLOOKUP($A40,parlvotes_lh!$A$11:$WT$200,6,FALSE)=0,"",VLOOKUP($A40,parlvotes_lh!$A$11:$WT$200,6,FALSE)))</f>
        <v/>
      </c>
      <c r="K40" s="248" t="str">
        <f>IF(ISERROR(VLOOKUP($A40,parlvotes_lh!$A$11:$WT$200,26,FALSE))=TRUE,"",IF(VLOOKUP($A40,parlvotes_lh!$A$11:$WT$200,26,FALSE)=0,"",VLOOKUP($A40,parlvotes_lh!$A$11:$WT$200,26,FALSE)))</f>
        <v/>
      </c>
      <c r="L40" s="248" t="str">
        <f>IF(ISERROR(VLOOKUP($A40,parlvotes_lh!$A$11:$WT$200,46,FALSE))=TRUE,"",IF(VLOOKUP($A40,parlvotes_lh!$A$11:$WT$200,46,FALSE)=0,"",VLOOKUP($A40,parlvotes_lh!$A$11:$WT$200,46,FALSE)))</f>
        <v/>
      </c>
      <c r="M40" s="248" t="str">
        <f>IF(ISERROR(VLOOKUP($A40,parlvotes_lh!$A$11:$WT$200,66,FALSE))=TRUE,"",IF(VLOOKUP($A40,parlvotes_lh!$A$11:$WT$200,66,FALSE)=0,"",VLOOKUP($A40,parlvotes_lh!$A$11:$WT$200,66,FALSE)))</f>
        <v/>
      </c>
      <c r="N40" s="248" t="str">
        <f>IF(ISERROR(VLOOKUP($A40,parlvotes_lh!$A$11:$WT$200,86,FALSE))=TRUE,"",IF(VLOOKUP($A40,parlvotes_lh!$A$11:$WT$200,86,FALSE)=0,"",VLOOKUP($A40,parlvotes_lh!$A$11:$WT$200,86,FALSE)))</f>
        <v/>
      </c>
      <c r="O40" s="248" t="str">
        <f>IF(ISERROR(VLOOKUP($A40,parlvotes_lh!$A$11:$WT$200,106,FALSE))=TRUE,"",IF(VLOOKUP($A40,parlvotes_lh!$A$11:$WT$200,106,FALSE)=0,"",VLOOKUP($A40,parlvotes_lh!$A$11:$WT$200,106,FALSE)))</f>
        <v/>
      </c>
      <c r="P40" s="248" t="str">
        <f>IF(ISERROR(VLOOKUP($A40,parlvotes_lh!$A$11:$WT$200,126,FALSE))=TRUE,"",IF(VLOOKUP($A40,parlvotes_lh!$A$11:$WT$200,126,FALSE)=0,"",VLOOKUP($A40,parlvotes_lh!$A$11:$WT$200,126,FALSE)))</f>
        <v/>
      </c>
      <c r="Q40" s="249" t="str">
        <f>IF(ISERROR(VLOOKUP($A40,parlvotes_lh!$A$11:$WT$200,146,FALSE))=TRUE,"",IF(VLOOKUP($A40,parlvotes_lh!$A$11:$WT$200,146,FALSE)=0,"",VLOOKUP($A40,parlvotes_lh!$A$11:$WT$200,146,FALSE)))</f>
        <v/>
      </c>
      <c r="R40" s="249" t="str">
        <f>IF(ISERROR(VLOOKUP($A40,parlvotes_lh!$A$11:$WT$200,166,FALSE))=TRUE,"",IF(VLOOKUP($A40,parlvotes_lh!$A$11:$WT$200,166,FALSE)=0,"",VLOOKUP($A40,parlvotes_lh!$A$11:$WT$200,166,FALSE)))</f>
        <v/>
      </c>
      <c r="S40" s="249" t="str">
        <f>IF(ISERROR(VLOOKUP($A40,parlvotes_lh!$A$11:$WT$200,186,FALSE))=TRUE,"",IF(VLOOKUP($A40,parlvotes_lh!$A$11:$WT$200,186,FALSE)=0,"",VLOOKUP($A40,parlvotes_lh!$A$11:$WT$200,186,FALSE)))</f>
        <v/>
      </c>
      <c r="T40" s="249" t="str">
        <f>IF(ISERROR(VLOOKUP($A40,parlvotes_lh!$A$11:$WT$200,206,FALSE))=TRUE,"",IF(VLOOKUP($A40,parlvotes_lh!$A$11:$WT$200,206,FALSE)=0,"",VLOOKUP($A40,parlvotes_lh!$A$11:$WT$200,206,FALSE)))</f>
        <v/>
      </c>
      <c r="U40" s="249" t="str">
        <f>IF(ISERROR(VLOOKUP($A40,parlvotes_lh!$A$11:$WT$200,226,FALSE))=TRUE,"",IF(VLOOKUP($A40,parlvotes_lh!$A$11:$WT$200,226,FALSE)=0,"",VLOOKUP($A40,parlvotes_lh!$A$11:$WT$200,226,FALSE)))</f>
        <v/>
      </c>
      <c r="V40" s="249" t="str">
        <f>IF(ISERROR(VLOOKUP($A40,parlvotes_lh!$A$11:$WT$200,246,FALSE))=TRUE,"",IF(VLOOKUP($A40,parlvotes_lh!$A$11:$WT$200,246,FALSE)=0,"",VLOOKUP($A40,parlvotes_lh!$A$11:$WT$200,246,FALSE)))</f>
        <v/>
      </c>
      <c r="W40" s="249" t="str">
        <f>IF(ISERROR(VLOOKUP($A40,parlvotes_lh!$A$11:$WT$200,266,FALSE))=TRUE,"",IF(VLOOKUP($A40,parlvotes_lh!$A$11:$WT$200,266,FALSE)=0,"",VLOOKUP($A40,parlvotes_lh!$A$11:$WT$200,266,FALSE)))</f>
        <v/>
      </c>
      <c r="X40" s="249" t="str">
        <f>IF(ISERROR(VLOOKUP($A40,parlvotes_lh!$A$11:$WT$200,286,FALSE))=TRUE,"",IF(VLOOKUP($A40,parlvotes_lh!$A$11:$WT$200,286,FALSE)=0,"",VLOOKUP($A40,parlvotes_lh!$A$11:$WT$200,286,FALSE)))</f>
        <v/>
      </c>
      <c r="Y40" s="249" t="str">
        <f>IF(ISERROR(VLOOKUP($A40,parlvotes_lh!$A$11:$WT$200,306,FALSE))=TRUE,"",IF(VLOOKUP($A40,parlvotes_lh!$A$11:$WT$200,306,FALSE)=0,"",VLOOKUP($A40,parlvotes_lh!$A$11:$WT$200,306,FALSE)))</f>
        <v/>
      </c>
      <c r="Z40" s="249" t="str">
        <f>IF(ISERROR(VLOOKUP($A40,parlvotes_lh!$A$11:$WT$200,326,FALSE))=TRUE,"",IF(VLOOKUP($A40,parlvotes_lh!$A$11:$WT$200,326,FALSE)=0,"",VLOOKUP($A40,parlvotes_lh!$A$11:$WT$200,326,FALSE)))</f>
        <v/>
      </c>
      <c r="AA40" s="249" t="str">
        <f>IF(ISERROR(VLOOKUP($A40,parlvotes_lh!$A$11:$WT$200,346,FALSE))=TRUE,"",IF(VLOOKUP($A40,parlvotes_lh!$A$11:$WT$200,346,FALSE)=0,"",VLOOKUP($A40,parlvotes_lh!$A$11:$WT$200,346,FALSE)))</f>
        <v/>
      </c>
      <c r="AB40" s="249" t="str">
        <f>IF(ISERROR(VLOOKUP($A40,parlvotes_lh!$A$11:$WT$200,366,FALSE))=TRUE,"",IF(VLOOKUP($A40,parlvotes_lh!$A$11:$WT$200,366,FALSE)=0,"",VLOOKUP($A40,parlvotes_lh!$A$11:$WT$200,366,FALSE)))</f>
        <v/>
      </c>
      <c r="AC40" s="249" t="str">
        <f>IF(ISERROR(VLOOKUP($A40,parlvotes_lh!$A$11:$WT$200,386,FALSE))=TRUE,"",IF(VLOOKUP($A40,parlvotes_lh!$A$11:$WT$200,386,FALSE)=0,"",VLOOKUP($A40,parlvotes_lh!$A$11:$WT$200,386,FALSE)))</f>
        <v/>
      </c>
    </row>
    <row r="41" spans="1:29" ht="13.5" customHeight="1">
      <c r="A41" s="243" t="str">
        <f>IF(info_parties!A40="","",info_parties!A40)</f>
        <v/>
      </c>
      <c r="B41" s="87" t="str">
        <f>IF(A41="","",MID(info_weblinks!$C$3,32,3))</f>
        <v/>
      </c>
      <c r="C41" s="87" t="str">
        <f>IF(info_parties!G40="","",info_parties!G40)</f>
        <v/>
      </c>
      <c r="D41" s="87" t="str">
        <f>IF(info_parties!K40="","",info_parties!K40)</f>
        <v/>
      </c>
      <c r="E41" s="87" t="str">
        <f>IF(info_parties!H40="","",info_parties!H40)</f>
        <v/>
      </c>
      <c r="F41" s="244" t="str">
        <f t="shared" si="0"/>
        <v/>
      </c>
      <c r="G41" s="245" t="str">
        <f t="shared" si="1"/>
        <v/>
      </c>
      <c r="H41" s="246" t="str">
        <f t="shared" si="2"/>
        <v/>
      </c>
      <c r="I41" s="247" t="str">
        <f t="shared" si="3"/>
        <v/>
      </c>
      <c r="J41" s="248" t="str">
        <f>IF(ISERROR(VLOOKUP($A41,parlvotes_lh!$A$11:$WT$200,6,FALSE))=TRUE,"",IF(VLOOKUP($A41,parlvotes_lh!$A$11:$WT$200,6,FALSE)=0,"",VLOOKUP($A41,parlvotes_lh!$A$11:$WT$200,6,FALSE)))</f>
        <v/>
      </c>
      <c r="K41" s="248" t="str">
        <f>IF(ISERROR(VLOOKUP($A41,parlvotes_lh!$A$11:$WT$200,26,FALSE))=TRUE,"",IF(VLOOKUP($A41,parlvotes_lh!$A$11:$WT$200,26,FALSE)=0,"",VLOOKUP($A41,parlvotes_lh!$A$11:$WT$200,26,FALSE)))</f>
        <v/>
      </c>
      <c r="L41" s="248" t="str">
        <f>IF(ISERROR(VLOOKUP($A41,parlvotes_lh!$A$11:$WT$200,46,FALSE))=TRUE,"",IF(VLOOKUP($A41,parlvotes_lh!$A$11:$WT$200,46,FALSE)=0,"",VLOOKUP($A41,parlvotes_lh!$A$11:$WT$200,46,FALSE)))</f>
        <v/>
      </c>
      <c r="M41" s="248" t="str">
        <f>IF(ISERROR(VLOOKUP($A41,parlvotes_lh!$A$11:$WT$200,66,FALSE))=TRUE,"",IF(VLOOKUP($A41,parlvotes_lh!$A$11:$WT$200,66,FALSE)=0,"",VLOOKUP($A41,parlvotes_lh!$A$11:$WT$200,66,FALSE)))</f>
        <v/>
      </c>
      <c r="N41" s="248" t="str">
        <f>IF(ISERROR(VLOOKUP($A41,parlvotes_lh!$A$11:$WT$200,86,FALSE))=TRUE,"",IF(VLOOKUP($A41,parlvotes_lh!$A$11:$WT$200,86,FALSE)=0,"",VLOOKUP($A41,parlvotes_lh!$A$11:$WT$200,86,FALSE)))</f>
        <v/>
      </c>
      <c r="O41" s="248" t="str">
        <f>IF(ISERROR(VLOOKUP($A41,parlvotes_lh!$A$11:$WT$200,106,FALSE))=TRUE,"",IF(VLOOKUP($A41,parlvotes_lh!$A$11:$WT$200,106,FALSE)=0,"",VLOOKUP($A41,parlvotes_lh!$A$11:$WT$200,106,FALSE)))</f>
        <v/>
      </c>
      <c r="P41" s="248" t="str">
        <f>IF(ISERROR(VLOOKUP($A41,parlvotes_lh!$A$11:$WT$200,126,FALSE))=TRUE,"",IF(VLOOKUP($A41,parlvotes_lh!$A$11:$WT$200,126,FALSE)=0,"",VLOOKUP($A41,parlvotes_lh!$A$11:$WT$200,126,FALSE)))</f>
        <v/>
      </c>
      <c r="Q41" s="249" t="str">
        <f>IF(ISERROR(VLOOKUP($A41,parlvotes_lh!$A$11:$WT$200,146,FALSE))=TRUE,"",IF(VLOOKUP($A41,parlvotes_lh!$A$11:$WT$200,146,FALSE)=0,"",VLOOKUP($A41,parlvotes_lh!$A$11:$WT$200,146,FALSE)))</f>
        <v/>
      </c>
      <c r="R41" s="249" t="str">
        <f>IF(ISERROR(VLOOKUP($A41,parlvotes_lh!$A$11:$WT$200,166,FALSE))=TRUE,"",IF(VLOOKUP($A41,parlvotes_lh!$A$11:$WT$200,166,FALSE)=0,"",VLOOKUP($A41,parlvotes_lh!$A$11:$WT$200,166,FALSE)))</f>
        <v/>
      </c>
      <c r="S41" s="249" t="str">
        <f>IF(ISERROR(VLOOKUP($A41,parlvotes_lh!$A$11:$WT$200,186,FALSE))=TRUE,"",IF(VLOOKUP($A41,parlvotes_lh!$A$11:$WT$200,186,FALSE)=0,"",VLOOKUP($A41,parlvotes_lh!$A$11:$WT$200,186,FALSE)))</f>
        <v/>
      </c>
      <c r="T41" s="249" t="str">
        <f>IF(ISERROR(VLOOKUP($A41,parlvotes_lh!$A$11:$WT$200,206,FALSE))=TRUE,"",IF(VLOOKUP($A41,parlvotes_lh!$A$11:$WT$200,206,FALSE)=0,"",VLOOKUP($A41,parlvotes_lh!$A$11:$WT$200,206,FALSE)))</f>
        <v/>
      </c>
      <c r="U41" s="249" t="str">
        <f>IF(ISERROR(VLOOKUP($A41,parlvotes_lh!$A$11:$WT$200,226,FALSE))=TRUE,"",IF(VLOOKUP($A41,parlvotes_lh!$A$11:$WT$200,226,FALSE)=0,"",VLOOKUP($A41,parlvotes_lh!$A$11:$WT$200,226,FALSE)))</f>
        <v/>
      </c>
      <c r="V41" s="249" t="str">
        <f>IF(ISERROR(VLOOKUP($A41,parlvotes_lh!$A$11:$WT$200,246,FALSE))=TRUE,"",IF(VLOOKUP($A41,parlvotes_lh!$A$11:$WT$200,246,FALSE)=0,"",VLOOKUP($A41,parlvotes_lh!$A$11:$WT$200,246,FALSE)))</f>
        <v/>
      </c>
      <c r="W41" s="249" t="str">
        <f>IF(ISERROR(VLOOKUP($A41,parlvotes_lh!$A$11:$WT$200,266,FALSE))=TRUE,"",IF(VLOOKUP($A41,parlvotes_lh!$A$11:$WT$200,266,FALSE)=0,"",VLOOKUP($A41,parlvotes_lh!$A$11:$WT$200,266,FALSE)))</f>
        <v/>
      </c>
      <c r="X41" s="249" t="str">
        <f>IF(ISERROR(VLOOKUP($A41,parlvotes_lh!$A$11:$WT$200,286,FALSE))=TRUE,"",IF(VLOOKUP($A41,parlvotes_lh!$A$11:$WT$200,286,FALSE)=0,"",VLOOKUP($A41,parlvotes_lh!$A$11:$WT$200,286,FALSE)))</f>
        <v/>
      </c>
      <c r="Y41" s="249" t="str">
        <f>IF(ISERROR(VLOOKUP($A41,parlvotes_lh!$A$11:$WT$200,306,FALSE))=TRUE,"",IF(VLOOKUP($A41,parlvotes_lh!$A$11:$WT$200,306,FALSE)=0,"",VLOOKUP($A41,parlvotes_lh!$A$11:$WT$200,306,FALSE)))</f>
        <v/>
      </c>
      <c r="Z41" s="249" t="str">
        <f>IF(ISERROR(VLOOKUP($A41,parlvotes_lh!$A$11:$WT$200,326,FALSE))=TRUE,"",IF(VLOOKUP($A41,parlvotes_lh!$A$11:$WT$200,326,FALSE)=0,"",VLOOKUP($A41,parlvotes_lh!$A$11:$WT$200,326,FALSE)))</f>
        <v/>
      </c>
      <c r="AA41" s="249" t="str">
        <f>IF(ISERROR(VLOOKUP($A41,parlvotes_lh!$A$11:$WT$200,346,FALSE))=TRUE,"",IF(VLOOKUP($A41,parlvotes_lh!$A$11:$WT$200,346,FALSE)=0,"",VLOOKUP($A41,parlvotes_lh!$A$11:$WT$200,346,FALSE)))</f>
        <v/>
      </c>
      <c r="AB41" s="249" t="str">
        <f>IF(ISERROR(VLOOKUP($A41,parlvotes_lh!$A$11:$WT$200,366,FALSE))=TRUE,"",IF(VLOOKUP($A41,parlvotes_lh!$A$11:$WT$200,366,FALSE)=0,"",VLOOKUP($A41,parlvotes_lh!$A$11:$WT$200,366,FALSE)))</f>
        <v/>
      </c>
      <c r="AC41" s="249" t="str">
        <f>IF(ISERROR(VLOOKUP($A41,parlvotes_lh!$A$11:$WT$200,386,FALSE))=TRUE,"",IF(VLOOKUP($A41,parlvotes_lh!$A$11:$WT$200,386,FALSE)=0,"",VLOOKUP($A41,parlvotes_lh!$A$11:$WT$200,386,FALSE)))</f>
        <v/>
      </c>
    </row>
    <row r="42" spans="1:29" ht="13.5" customHeight="1">
      <c r="A42" s="243" t="str">
        <f>IF(info_parties!A41="","",info_parties!A41)</f>
        <v/>
      </c>
      <c r="B42" s="87" t="str">
        <f>IF(A42="","",MID(info_weblinks!$C$3,32,3))</f>
        <v/>
      </c>
      <c r="C42" s="87" t="str">
        <f>IF(info_parties!G41="","",info_parties!G41)</f>
        <v/>
      </c>
      <c r="D42" s="87" t="str">
        <f>IF(info_parties!K41="","",info_parties!K41)</f>
        <v/>
      </c>
      <c r="E42" s="87" t="str">
        <f>IF(info_parties!H41="","",info_parties!H41)</f>
        <v/>
      </c>
      <c r="F42" s="244" t="str">
        <f t="shared" si="0"/>
        <v/>
      </c>
      <c r="G42" s="245" t="str">
        <f t="shared" si="1"/>
        <v/>
      </c>
      <c r="H42" s="246" t="str">
        <f t="shared" si="2"/>
        <v/>
      </c>
      <c r="I42" s="247" t="str">
        <f t="shared" si="3"/>
        <v/>
      </c>
      <c r="J42" s="248" t="str">
        <f>IF(ISERROR(VLOOKUP($A42,parlvotes_lh!$A$11:$WT$200,6,FALSE))=TRUE,"",IF(VLOOKUP($A42,parlvotes_lh!$A$11:$WT$200,6,FALSE)=0,"",VLOOKUP($A42,parlvotes_lh!$A$11:$WT$200,6,FALSE)))</f>
        <v/>
      </c>
      <c r="K42" s="248" t="str">
        <f>IF(ISERROR(VLOOKUP($A42,parlvotes_lh!$A$11:$WT$200,26,FALSE))=TRUE,"",IF(VLOOKUP($A42,parlvotes_lh!$A$11:$WT$200,26,FALSE)=0,"",VLOOKUP($A42,parlvotes_lh!$A$11:$WT$200,26,FALSE)))</f>
        <v/>
      </c>
      <c r="L42" s="248" t="str">
        <f>IF(ISERROR(VLOOKUP($A42,parlvotes_lh!$A$11:$WT$200,46,FALSE))=TRUE,"",IF(VLOOKUP($A42,parlvotes_lh!$A$11:$WT$200,46,FALSE)=0,"",VLOOKUP($A42,parlvotes_lh!$A$11:$WT$200,46,FALSE)))</f>
        <v/>
      </c>
      <c r="M42" s="248" t="str">
        <f>IF(ISERROR(VLOOKUP($A42,parlvotes_lh!$A$11:$WT$200,66,FALSE))=TRUE,"",IF(VLOOKUP($A42,parlvotes_lh!$A$11:$WT$200,66,FALSE)=0,"",VLOOKUP($A42,parlvotes_lh!$A$11:$WT$200,66,FALSE)))</f>
        <v/>
      </c>
      <c r="N42" s="248" t="str">
        <f>IF(ISERROR(VLOOKUP($A42,parlvotes_lh!$A$11:$WT$200,86,FALSE))=TRUE,"",IF(VLOOKUP($A42,parlvotes_lh!$A$11:$WT$200,86,FALSE)=0,"",VLOOKUP($A42,parlvotes_lh!$A$11:$WT$200,86,FALSE)))</f>
        <v/>
      </c>
      <c r="O42" s="248" t="str">
        <f>IF(ISERROR(VLOOKUP($A42,parlvotes_lh!$A$11:$WT$200,106,FALSE))=TRUE,"",IF(VLOOKUP($A42,parlvotes_lh!$A$11:$WT$200,106,FALSE)=0,"",VLOOKUP($A42,parlvotes_lh!$A$11:$WT$200,106,FALSE)))</f>
        <v/>
      </c>
      <c r="P42" s="248" t="str">
        <f>IF(ISERROR(VLOOKUP($A42,parlvotes_lh!$A$11:$WT$200,126,FALSE))=TRUE,"",IF(VLOOKUP($A42,parlvotes_lh!$A$11:$WT$200,126,FALSE)=0,"",VLOOKUP($A42,parlvotes_lh!$A$11:$WT$200,126,FALSE)))</f>
        <v/>
      </c>
      <c r="Q42" s="249" t="str">
        <f>IF(ISERROR(VLOOKUP($A42,parlvotes_lh!$A$11:$WT$200,146,FALSE))=TRUE,"",IF(VLOOKUP($A42,parlvotes_lh!$A$11:$WT$200,146,FALSE)=0,"",VLOOKUP($A42,parlvotes_lh!$A$11:$WT$200,146,FALSE)))</f>
        <v/>
      </c>
      <c r="R42" s="249" t="str">
        <f>IF(ISERROR(VLOOKUP($A42,parlvotes_lh!$A$11:$WT$200,166,FALSE))=TRUE,"",IF(VLOOKUP($A42,parlvotes_lh!$A$11:$WT$200,166,FALSE)=0,"",VLOOKUP($A42,parlvotes_lh!$A$11:$WT$200,166,FALSE)))</f>
        <v/>
      </c>
      <c r="S42" s="249" t="str">
        <f>IF(ISERROR(VLOOKUP($A42,parlvotes_lh!$A$11:$WT$200,186,FALSE))=TRUE,"",IF(VLOOKUP($A42,parlvotes_lh!$A$11:$WT$200,186,FALSE)=0,"",VLOOKUP($A42,parlvotes_lh!$A$11:$WT$200,186,FALSE)))</f>
        <v/>
      </c>
      <c r="T42" s="249" t="str">
        <f>IF(ISERROR(VLOOKUP($A42,parlvotes_lh!$A$11:$WT$200,206,FALSE))=TRUE,"",IF(VLOOKUP($A42,parlvotes_lh!$A$11:$WT$200,206,FALSE)=0,"",VLOOKUP($A42,parlvotes_lh!$A$11:$WT$200,206,FALSE)))</f>
        <v/>
      </c>
      <c r="U42" s="249" t="str">
        <f>IF(ISERROR(VLOOKUP($A42,parlvotes_lh!$A$11:$WT$200,226,FALSE))=TRUE,"",IF(VLOOKUP($A42,parlvotes_lh!$A$11:$WT$200,226,FALSE)=0,"",VLOOKUP($A42,parlvotes_lh!$A$11:$WT$200,226,FALSE)))</f>
        <v/>
      </c>
      <c r="V42" s="249" t="str">
        <f>IF(ISERROR(VLOOKUP($A42,parlvotes_lh!$A$11:$WT$200,246,FALSE))=TRUE,"",IF(VLOOKUP($A42,parlvotes_lh!$A$11:$WT$200,246,FALSE)=0,"",VLOOKUP($A42,parlvotes_lh!$A$11:$WT$200,246,FALSE)))</f>
        <v/>
      </c>
      <c r="W42" s="249" t="str">
        <f>IF(ISERROR(VLOOKUP($A42,parlvotes_lh!$A$11:$WT$200,266,FALSE))=TRUE,"",IF(VLOOKUP($A42,parlvotes_lh!$A$11:$WT$200,266,FALSE)=0,"",VLOOKUP($A42,parlvotes_lh!$A$11:$WT$200,266,FALSE)))</f>
        <v/>
      </c>
      <c r="X42" s="249" t="str">
        <f>IF(ISERROR(VLOOKUP($A42,parlvotes_lh!$A$11:$WT$200,286,FALSE))=TRUE,"",IF(VLOOKUP($A42,parlvotes_lh!$A$11:$WT$200,286,FALSE)=0,"",VLOOKUP($A42,parlvotes_lh!$A$11:$WT$200,286,FALSE)))</f>
        <v/>
      </c>
      <c r="Y42" s="249" t="str">
        <f>IF(ISERROR(VLOOKUP($A42,parlvotes_lh!$A$11:$WT$200,306,FALSE))=TRUE,"",IF(VLOOKUP($A42,parlvotes_lh!$A$11:$WT$200,306,FALSE)=0,"",VLOOKUP($A42,parlvotes_lh!$A$11:$WT$200,306,FALSE)))</f>
        <v/>
      </c>
      <c r="Z42" s="249" t="str">
        <f>IF(ISERROR(VLOOKUP($A42,parlvotes_lh!$A$11:$WT$200,326,FALSE))=TRUE,"",IF(VLOOKUP($A42,parlvotes_lh!$A$11:$WT$200,326,FALSE)=0,"",VLOOKUP($A42,parlvotes_lh!$A$11:$WT$200,326,FALSE)))</f>
        <v/>
      </c>
      <c r="AA42" s="249" t="str">
        <f>IF(ISERROR(VLOOKUP($A42,parlvotes_lh!$A$11:$WT$200,346,FALSE))=TRUE,"",IF(VLOOKUP($A42,parlvotes_lh!$A$11:$WT$200,346,FALSE)=0,"",VLOOKUP($A42,parlvotes_lh!$A$11:$WT$200,346,FALSE)))</f>
        <v/>
      </c>
      <c r="AB42" s="249" t="str">
        <f>IF(ISERROR(VLOOKUP($A42,parlvotes_lh!$A$11:$WT$200,366,FALSE))=TRUE,"",IF(VLOOKUP($A42,parlvotes_lh!$A$11:$WT$200,366,FALSE)=0,"",VLOOKUP($A42,parlvotes_lh!$A$11:$WT$200,366,FALSE)))</f>
        <v/>
      </c>
      <c r="AC42" s="249" t="str">
        <f>IF(ISERROR(VLOOKUP($A42,parlvotes_lh!$A$11:$WT$200,386,FALSE))=TRUE,"",IF(VLOOKUP($A42,parlvotes_lh!$A$11:$WT$200,386,FALSE)=0,"",VLOOKUP($A42,parlvotes_lh!$A$11:$WT$200,386,FALSE)))</f>
        <v/>
      </c>
    </row>
    <row r="43" spans="1:29" ht="13.5" customHeight="1">
      <c r="A43" s="243" t="str">
        <f>IF(info_parties!A42="","",info_parties!A42)</f>
        <v/>
      </c>
      <c r="B43" s="87" t="str">
        <f>IF(A43="","",MID(info_weblinks!$C$3,32,3))</f>
        <v/>
      </c>
      <c r="C43" s="87" t="str">
        <f>IF(info_parties!G42="","",info_parties!G42)</f>
        <v/>
      </c>
      <c r="D43" s="87" t="str">
        <f>IF(info_parties!K42="","",info_parties!K42)</f>
        <v/>
      </c>
      <c r="E43" s="87" t="str">
        <f>IF(info_parties!H42="","",info_parties!H42)</f>
        <v/>
      </c>
      <c r="F43" s="244" t="str">
        <f t="shared" si="0"/>
        <v/>
      </c>
      <c r="G43" s="245" t="str">
        <f t="shared" si="1"/>
        <v/>
      </c>
      <c r="H43" s="246" t="str">
        <f t="shared" si="2"/>
        <v/>
      </c>
      <c r="I43" s="247" t="str">
        <f t="shared" si="3"/>
        <v/>
      </c>
      <c r="J43" s="248" t="str">
        <f>IF(ISERROR(VLOOKUP($A43,parlvotes_lh!$A$11:$WT$200,6,FALSE))=TRUE,"",IF(VLOOKUP($A43,parlvotes_lh!$A$11:$WT$200,6,FALSE)=0,"",VLOOKUP($A43,parlvotes_lh!$A$11:$WT$200,6,FALSE)))</f>
        <v/>
      </c>
      <c r="K43" s="248" t="str">
        <f>IF(ISERROR(VLOOKUP($A43,parlvotes_lh!$A$11:$WT$200,26,FALSE))=TRUE,"",IF(VLOOKUP($A43,parlvotes_lh!$A$11:$WT$200,26,FALSE)=0,"",VLOOKUP($A43,parlvotes_lh!$A$11:$WT$200,26,FALSE)))</f>
        <v/>
      </c>
      <c r="L43" s="248" t="str">
        <f>IF(ISERROR(VLOOKUP($A43,parlvotes_lh!$A$11:$WT$200,46,FALSE))=TRUE,"",IF(VLOOKUP($A43,parlvotes_lh!$A$11:$WT$200,46,FALSE)=0,"",VLOOKUP($A43,parlvotes_lh!$A$11:$WT$200,46,FALSE)))</f>
        <v/>
      </c>
      <c r="M43" s="248" t="str">
        <f>IF(ISERROR(VLOOKUP($A43,parlvotes_lh!$A$11:$WT$200,66,FALSE))=TRUE,"",IF(VLOOKUP($A43,parlvotes_lh!$A$11:$WT$200,66,FALSE)=0,"",VLOOKUP($A43,parlvotes_lh!$A$11:$WT$200,66,FALSE)))</f>
        <v/>
      </c>
      <c r="N43" s="248" t="str">
        <f>IF(ISERROR(VLOOKUP($A43,parlvotes_lh!$A$11:$WT$200,86,FALSE))=TRUE,"",IF(VLOOKUP($A43,parlvotes_lh!$A$11:$WT$200,86,FALSE)=0,"",VLOOKUP($A43,parlvotes_lh!$A$11:$WT$200,86,FALSE)))</f>
        <v/>
      </c>
      <c r="O43" s="248" t="str">
        <f>IF(ISERROR(VLOOKUP($A43,parlvotes_lh!$A$11:$WT$200,106,FALSE))=TRUE,"",IF(VLOOKUP($A43,parlvotes_lh!$A$11:$WT$200,106,FALSE)=0,"",VLOOKUP($A43,parlvotes_lh!$A$11:$WT$200,106,FALSE)))</f>
        <v/>
      </c>
      <c r="P43" s="248" t="str">
        <f>IF(ISERROR(VLOOKUP($A43,parlvotes_lh!$A$11:$WT$200,126,FALSE))=TRUE,"",IF(VLOOKUP($A43,parlvotes_lh!$A$11:$WT$200,126,FALSE)=0,"",VLOOKUP($A43,parlvotes_lh!$A$11:$WT$200,126,FALSE)))</f>
        <v/>
      </c>
      <c r="Q43" s="249" t="str">
        <f>IF(ISERROR(VLOOKUP($A43,parlvotes_lh!$A$11:$WT$200,146,FALSE))=TRUE,"",IF(VLOOKUP($A43,parlvotes_lh!$A$11:$WT$200,146,FALSE)=0,"",VLOOKUP($A43,parlvotes_lh!$A$11:$WT$200,146,FALSE)))</f>
        <v/>
      </c>
      <c r="R43" s="249" t="str">
        <f>IF(ISERROR(VLOOKUP($A43,parlvotes_lh!$A$11:$WT$200,166,FALSE))=TRUE,"",IF(VLOOKUP($A43,parlvotes_lh!$A$11:$WT$200,166,FALSE)=0,"",VLOOKUP($A43,parlvotes_lh!$A$11:$WT$200,166,FALSE)))</f>
        <v/>
      </c>
      <c r="S43" s="249" t="str">
        <f>IF(ISERROR(VLOOKUP($A43,parlvotes_lh!$A$11:$WT$200,186,FALSE))=TRUE,"",IF(VLOOKUP($A43,parlvotes_lh!$A$11:$WT$200,186,FALSE)=0,"",VLOOKUP($A43,parlvotes_lh!$A$11:$WT$200,186,FALSE)))</f>
        <v/>
      </c>
      <c r="T43" s="249" t="str">
        <f>IF(ISERROR(VLOOKUP($A43,parlvotes_lh!$A$11:$WT$200,206,FALSE))=TRUE,"",IF(VLOOKUP($A43,parlvotes_lh!$A$11:$WT$200,206,FALSE)=0,"",VLOOKUP($A43,parlvotes_lh!$A$11:$WT$200,206,FALSE)))</f>
        <v/>
      </c>
      <c r="U43" s="249" t="str">
        <f>IF(ISERROR(VLOOKUP($A43,parlvotes_lh!$A$11:$WT$200,226,FALSE))=TRUE,"",IF(VLOOKUP($A43,parlvotes_lh!$A$11:$WT$200,226,FALSE)=0,"",VLOOKUP($A43,parlvotes_lh!$A$11:$WT$200,226,FALSE)))</f>
        <v/>
      </c>
      <c r="V43" s="249" t="str">
        <f>IF(ISERROR(VLOOKUP($A43,parlvotes_lh!$A$11:$WT$200,246,FALSE))=TRUE,"",IF(VLOOKUP($A43,parlvotes_lh!$A$11:$WT$200,246,FALSE)=0,"",VLOOKUP($A43,parlvotes_lh!$A$11:$WT$200,246,FALSE)))</f>
        <v/>
      </c>
      <c r="W43" s="249" t="str">
        <f>IF(ISERROR(VLOOKUP($A43,parlvotes_lh!$A$11:$WT$200,266,FALSE))=TRUE,"",IF(VLOOKUP($A43,parlvotes_lh!$A$11:$WT$200,266,FALSE)=0,"",VLOOKUP($A43,parlvotes_lh!$A$11:$WT$200,266,FALSE)))</f>
        <v/>
      </c>
      <c r="X43" s="249" t="str">
        <f>IF(ISERROR(VLOOKUP($A43,parlvotes_lh!$A$11:$WT$200,286,FALSE))=TRUE,"",IF(VLOOKUP($A43,parlvotes_lh!$A$11:$WT$200,286,FALSE)=0,"",VLOOKUP($A43,parlvotes_lh!$A$11:$WT$200,286,FALSE)))</f>
        <v/>
      </c>
      <c r="Y43" s="249" t="str">
        <f>IF(ISERROR(VLOOKUP($A43,parlvotes_lh!$A$11:$WT$200,306,FALSE))=TRUE,"",IF(VLOOKUP($A43,parlvotes_lh!$A$11:$WT$200,306,FALSE)=0,"",VLOOKUP($A43,parlvotes_lh!$A$11:$WT$200,306,FALSE)))</f>
        <v/>
      </c>
      <c r="Z43" s="249" t="str">
        <f>IF(ISERROR(VLOOKUP($A43,parlvotes_lh!$A$11:$WT$200,326,FALSE))=TRUE,"",IF(VLOOKUP($A43,parlvotes_lh!$A$11:$WT$200,326,FALSE)=0,"",VLOOKUP($A43,parlvotes_lh!$A$11:$WT$200,326,FALSE)))</f>
        <v/>
      </c>
      <c r="AA43" s="249" t="str">
        <f>IF(ISERROR(VLOOKUP($A43,parlvotes_lh!$A$11:$WT$200,346,FALSE))=TRUE,"",IF(VLOOKUP($A43,parlvotes_lh!$A$11:$WT$200,346,FALSE)=0,"",VLOOKUP($A43,parlvotes_lh!$A$11:$WT$200,346,FALSE)))</f>
        <v/>
      </c>
      <c r="AB43" s="249" t="str">
        <f>IF(ISERROR(VLOOKUP($A43,parlvotes_lh!$A$11:$WT$200,366,FALSE))=TRUE,"",IF(VLOOKUP($A43,parlvotes_lh!$A$11:$WT$200,366,FALSE)=0,"",VLOOKUP($A43,parlvotes_lh!$A$11:$WT$200,366,FALSE)))</f>
        <v/>
      </c>
      <c r="AC43" s="249" t="str">
        <f>IF(ISERROR(VLOOKUP($A43,parlvotes_lh!$A$11:$WT$200,386,FALSE))=TRUE,"",IF(VLOOKUP($A43,parlvotes_lh!$A$11:$WT$200,386,FALSE)=0,"",VLOOKUP($A43,parlvotes_lh!$A$11:$WT$200,386,FALSE)))</f>
        <v/>
      </c>
    </row>
    <row r="44" spans="1:29" ht="13.5" customHeight="1">
      <c r="A44" s="243" t="str">
        <f>IF(info_parties!A43="","",info_parties!A43)</f>
        <v/>
      </c>
      <c r="B44" s="87" t="str">
        <f>IF(A44="","",MID(info_weblinks!$C$3,32,3))</f>
        <v/>
      </c>
      <c r="C44" s="87" t="str">
        <f>IF(info_parties!G43="","",info_parties!G43)</f>
        <v/>
      </c>
      <c r="D44" s="87" t="str">
        <f>IF(info_parties!K43="","",info_parties!K43)</f>
        <v/>
      </c>
      <c r="E44" s="87" t="str">
        <f>IF(info_parties!H43="","",info_parties!H43)</f>
        <v/>
      </c>
      <c r="F44" s="244" t="str">
        <f t="shared" si="0"/>
        <v/>
      </c>
      <c r="G44" s="245" t="str">
        <f t="shared" si="1"/>
        <v/>
      </c>
      <c r="H44" s="246" t="str">
        <f t="shared" si="2"/>
        <v/>
      </c>
      <c r="I44" s="247" t="str">
        <f t="shared" si="3"/>
        <v/>
      </c>
      <c r="J44" s="248" t="str">
        <f>IF(ISERROR(VLOOKUP($A44,parlvotes_lh!$A$11:$WT$200,6,FALSE))=TRUE,"",IF(VLOOKUP($A44,parlvotes_lh!$A$11:$WT$200,6,FALSE)=0,"",VLOOKUP($A44,parlvotes_lh!$A$11:$WT$200,6,FALSE)))</f>
        <v/>
      </c>
      <c r="K44" s="248" t="str">
        <f>IF(ISERROR(VLOOKUP($A44,parlvotes_lh!$A$11:$WT$200,26,FALSE))=TRUE,"",IF(VLOOKUP($A44,parlvotes_lh!$A$11:$WT$200,26,FALSE)=0,"",VLOOKUP($A44,parlvotes_lh!$A$11:$WT$200,26,FALSE)))</f>
        <v/>
      </c>
      <c r="L44" s="248" t="str">
        <f>IF(ISERROR(VLOOKUP($A44,parlvotes_lh!$A$11:$WT$200,46,FALSE))=TRUE,"",IF(VLOOKUP($A44,parlvotes_lh!$A$11:$WT$200,46,FALSE)=0,"",VLOOKUP($A44,parlvotes_lh!$A$11:$WT$200,46,FALSE)))</f>
        <v/>
      </c>
      <c r="M44" s="248" t="str">
        <f>IF(ISERROR(VLOOKUP($A44,parlvotes_lh!$A$11:$WT$200,66,FALSE))=TRUE,"",IF(VLOOKUP($A44,parlvotes_lh!$A$11:$WT$200,66,FALSE)=0,"",VLOOKUP($A44,parlvotes_lh!$A$11:$WT$200,66,FALSE)))</f>
        <v/>
      </c>
      <c r="N44" s="248" t="str">
        <f>IF(ISERROR(VLOOKUP($A44,parlvotes_lh!$A$11:$WT$200,86,FALSE))=TRUE,"",IF(VLOOKUP($A44,parlvotes_lh!$A$11:$WT$200,86,FALSE)=0,"",VLOOKUP($A44,parlvotes_lh!$A$11:$WT$200,86,FALSE)))</f>
        <v/>
      </c>
      <c r="O44" s="248" t="str">
        <f>IF(ISERROR(VLOOKUP($A44,parlvotes_lh!$A$11:$WT$200,106,FALSE))=TRUE,"",IF(VLOOKUP($A44,parlvotes_lh!$A$11:$WT$200,106,FALSE)=0,"",VLOOKUP($A44,parlvotes_lh!$A$11:$WT$200,106,FALSE)))</f>
        <v/>
      </c>
      <c r="P44" s="248" t="str">
        <f>IF(ISERROR(VLOOKUP($A44,parlvotes_lh!$A$11:$WT$200,126,FALSE))=TRUE,"",IF(VLOOKUP($A44,parlvotes_lh!$A$11:$WT$200,126,FALSE)=0,"",VLOOKUP($A44,parlvotes_lh!$A$11:$WT$200,126,FALSE)))</f>
        <v/>
      </c>
      <c r="Q44" s="249" t="str">
        <f>IF(ISERROR(VLOOKUP($A44,parlvotes_lh!$A$11:$WT$200,146,FALSE))=TRUE,"",IF(VLOOKUP($A44,parlvotes_lh!$A$11:$WT$200,146,FALSE)=0,"",VLOOKUP($A44,parlvotes_lh!$A$11:$WT$200,146,FALSE)))</f>
        <v/>
      </c>
      <c r="R44" s="249" t="str">
        <f>IF(ISERROR(VLOOKUP($A44,parlvotes_lh!$A$11:$WT$200,166,FALSE))=TRUE,"",IF(VLOOKUP($A44,parlvotes_lh!$A$11:$WT$200,166,FALSE)=0,"",VLOOKUP($A44,parlvotes_lh!$A$11:$WT$200,166,FALSE)))</f>
        <v/>
      </c>
      <c r="S44" s="249" t="str">
        <f>IF(ISERROR(VLOOKUP($A44,parlvotes_lh!$A$11:$WT$200,186,FALSE))=TRUE,"",IF(VLOOKUP($A44,parlvotes_lh!$A$11:$WT$200,186,FALSE)=0,"",VLOOKUP($A44,parlvotes_lh!$A$11:$WT$200,186,FALSE)))</f>
        <v/>
      </c>
      <c r="T44" s="249" t="str">
        <f>IF(ISERROR(VLOOKUP($A44,parlvotes_lh!$A$11:$WT$200,206,FALSE))=TRUE,"",IF(VLOOKUP($A44,parlvotes_lh!$A$11:$WT$200,206,FALSE)=0,"",VLOOKUP($A44,parlvotes_lh!$A$11:$WT$200,206,FALSE)))</f>
        <v/>
      </c>
      <c r="U44" s="249" t="str">
        <f>IF(ISERROR(VLOOKUP($A44,parlvotes_lh!$A$11:$WT$200,226,FALSE))=TRUE,"",IF(VLOOKUP($A44,parlvotes_lh!$A$11:$WT$200,226,FALSE)=0,"",VLOOKUP($A44,parlvotes_lh!$A$11:$WT$200,226,FALSE)))</f>
        <v/>
      </c>
      <c r="V44" s="249" t="str">
        <f>IF(ISERROR(VLOOKUP($A44,parlvotes_lh!$A$11:$WT$200,246,FALSE))=TRUE,"",IF(VLOOKUP($A44,parlvotes_lh!$A$11:$WT$200,246,FALSE)=0,"",VLOOKUP($A44,parlvotes_lh!$A$11:$WT$200,246,FALSE)))</f>
        <v/>
      </c>
      <c r="W44" s="249" t="str">
        <f>IF(ISERROR(VLOOKUP($A44,parlvotes_lh!$A$11:$WT$200,266,FALSE))=TRUE,"",IF(VLOOKUP($A44,parlvotes_lh!$A$11:$WT$200,266,FALSE)=0,"",VLOOKUP($A44,parlvotes_lh!$A$11:$WT$200,266,FALSE)))</f>
        <v/>
      </c>
      <c r="X44" s="249" t="str">
        <f>IF(ISERROR(VLOOKUP($A44,parlvotes_lh!$A$11:$WT$200,286,FALSE))=TRUE,"",IF(VLOOKUP($A44,parlvotes_lh!$A$11:$WT$200,286,FALSE)=0,"",VLOOKUP($A44,parlvotes_lh!$A$11:$WT$200,286,FALSE)))</f>
        <v/>
      </c>
      <c r="Y44" s="249" t="str">
        <f>IF(ISERROR(VLOOKUP($A44,parlvotes_lh!$A$11:$WT$200,306,FALSE))=TRUE,"",IF(VLOOKUP($A44,parlvotes_lh!$A$11:$WT$200,306,FALSE)=0,"",VLOOKUP($A44,parlvotes_lh!$A$11:$WT$200,306,FALSE)))</f>
        <v/>
      </c>
      <c r="Z44" s="249" t="str">
        <f>IF(ISERROR(VLOOKUP($A44,parlvotes_lh!$A$11:$WT$200,326,FALSE))=TRUE,"",IF(VLOOKUP($A44,parlvotes_lh!$A$11:$WT$200,326,FALSE)=0,"",VLOOKUP($A44,parlvotes_lh!$A$11:$WT$200,326,FALSE)))</f>
        <v/>
      </c>
      <c r="AA44" s="249" t="str">
        <f>IF(ISERROR(VLOOKUP($A44,parlvotes_lh!$A$11:$WT$200,346,FALSE))=TRUE,"",IF(VLOOKUP($A44,parlvotes_lh!$A$11:$WT$200,346,FALSE)=0,"",VLOOKUP($A44,parlvotes_lh!$A$11:$WT$200,346,FALSE)))</f>
        <v/>
      </c>
      <c r="AB44" s="249" t="str">
        <f>IF(ISERROR(VLOOKUP($A44,parlvotes_lh!$A$11:$WT$200,366,FALSE))=TRUE,"",IF(VLOOKUP($A44,parlvotes_lh!$A$11:$WT$200,366,FALSE)=0,"",VLOOKUP($A44,parlvotes_lh!$A$11:$WT$200,366,FALSE)))</f>
        <v/>
      </c>
      <c r="AC44" s="249" t="str">
        <f>IF(ISERROR(VLOOKUP($A44,parlvotes_lh!$A$11:$WT$200,386,FALSE))=TRUE,"",IF(VLOOKUP($A44,parlvotes_lh!$A$11:$WT$200,386,FALSE)=0,"",VLOOKUP($A44,parlvotes_lh!$A$11:$WT$200,386,FALSE)))</f>
        <v/>
      </c>
    </row>
    <row r="45" spans="1:29" ht="13.5" customHeight="1">
      <c r="A45" s="243" t="str">
        <f>IF(info_parties!A44="","",info_parties!A44)</f>
        <v/>
      </c>
      <c r="B45" s="87" t="str">
        <f>IF(A45="","",MID(info_weblinks!$C$3,32,3))</f>
        <v/>
      </c>
      <c r="C45" s="87" t="str">
        <f>IF(info_parties!G44="","",info_parties!G44)</f>
        <v/>
      </c>
      <c r="D45" s="87" t="str">
        <f>IF(info_parties!K44="","",info_parties!K44)</f>
        <v/>
      </c>
      <c r="E45" s="87" t="str">
        <f>IF(info_parties!H44="","",info_parties!H44)</f>
        <v/>
      </c>
      <c r="F45" s="244" t="str">
        <f t="shared" si="0"/>
        <v/>
      </c>
      <c r="G45" s="245" t="str">
        <f t="shared" si="1"/>
        <v/>
      </c>
      <c r="H45" s="246" t="str">
        <f t="shared" si="2"/>
        <v/>
      </c>
      <c r="I45" s="247" t="str">
        <f t="shared" si="3"/>
        <v/>
      </c>
      <c r="J45" s="248" t="str">
        <f>IF(ISERROR(VLOOKUP($A45,parlvotes_lh!$A$11:$WT$200,6,FALSE))=TRUE,"",IF(VLOOKUP($A45,parlvotes_lh!$A$11:$WT$200,6,FALSE)=0,"",VLOOKUP($A45,parlvotes_lh!$A$11:$WT$200,6,FALSE)))</f>
        <v/>
      </c>
      <c r="K45" s="248" t="str">
        <f>IF(ISERROR(VLOOKUP($A45,parlvotes_lh!$A$11:$WT$200,26,FALSE))=TRUE,"",IF(VLOOKUP($A45,parlvotes_lh!$A$11:$WT$200,26,FALSE)=0,"",VLOOKUP($A45,parlvotes_lh!$A$11:$WT$200,26,FALSE)))</f>
        <v/>
      </c>
      <c r="L45" s="248" t="str">
        <f>IF(ISERROR(VLOOKUP($A45,parlvotes_lh!$A$11:$WT$200,46,FALSE))=TRUE,"",IF(VLOOKUP($A45,parlvotes_lh!$A$11:$WT$200,46,FALSE)=0,"",VLOOKUP($A45,parlvotes_lh!$A$11:$WT$200,46,FALSE)))</f>
        <v/>
      </c>
      <c r="M45" s="248" t="str">
        <f>IF(ISERROR(VLOOKUP($A45,parlvotes_lh!$A$11:$WT$200,66,FALSE))=TRUE,"",IF(VLOOKUP($A45,parlvotes_lh!$A$11:$WT$200,66,FALSE)=0,"",VLOOKUP($A45,parlvotes_lh!$A$11:$WT$200,66,FALSE)))</f>
        <v/>
      </c>
      <c r="N45" s="248" t="str">
        <f>IF(ISERROR(VLOOKUP($A45,parlvotes_lh!$A$11:$WT$200,86,FALSE))=TRUE,"",IF(VLOOKUP($A45,parlvotes_lh!$A$11:$WT$200,86,FALSE)=0,"",VLOOKUP($A45,parlvotes_lh!$A$11:$WT$200,86,FALSE)))</f>
        <v/>
      </c>
      <c r="O45" s="248" t="str">
        <f>IF(ISERROR(VLOOKUP($A45,parlvotes_lh!$A$11:$WT$200,106,FALSE))=TRUE,"",IF(VLOOKUP($A45,parlvotes_lh!$A$11:$WT$200,106,FALSE)=0,"",VLOOKUP($A45,parlvotes_lh!$A$11:$WT$200,106,FALSE)))</f>
        <v/>
      </c>
      <c r="P45" s="248" t="str">
        <f>IF(ISERROR(VLOOKUP($A45,parlvotes_lh!$A$11:$WT$200,126,FALSE))=TRUE,"",IF(VLOOKUP($A45,parlvotes_lh!$A$11:$WT$200,126,FALSE)=0,"",VLOOKUP($A45,parlvotes_lh!$A$11:$WT$200,126,FALSE)))</f>
        <v/>
      </c>
      <c r="Q45" s="249" t="str">
        <f>IF(ISERROR(VLOOKUP($A45,parlvotes_lh!$A$11:$WT$200,146,FALSE))=TRUE,"",IF(VLOOKUP($A45,parlvotes_lh!$A$11:$WT$200,146,FALSE)=0,"",VLOOKUP($A45,parlvotes_lh!$A$11:$WT$200,146,FALSE)))</f>
        <v/>
      </c>
      <c r="R45" s="249" t="str">
        <f>IF(ISERROR(VLOOKUP($A45,parlvotes_lh!$A$11:$WT$200,166,FALSE))=TRUE,"",IF(VLOOKUP($A45,parlvotes_lh!$A$11:$WT$200,166,FALSE)=0,"",VLOOKUP($A45,parlvotes_lh!$A$11:$WT$200,166,FALSE)))</f>
        <v/>
      </c>
      <c r="S45" s="249" t="str">
        <f>IF(ISERROR(VLOOKUP($A45,parlvotes_lh!$A$11:$WT$200,186,FALSE))=TRUE,"",IF(VLOOKUP($A45,parlvotes_lh!$A$11:$WT$200,186,FALSE)=0,"",VLOOKUP($A45,parlvotes_lh!$A$11:$WT$200,186,FALSE)))</f>
        <v/>
      </c>
      <c r="T45" s="249" t="str">
        <f>IF(ISERROR(VLOOKUP($A45,parlvotes_lh!$A$11:$WT$200,206,FALSE))=TRUE,"",IF(VLOOKUP($A45,parlvotes_lh!$A$11:$WT$200,206,FALSE)=0,"",VLOOKUP($A45,parlvotes_lh!$A$11:$WT$200,206,FALSE)))</f>
        <v/>
      </c>
      <c r="U45" s="249" t="str">
        <f>IF(ISERROR(VLOOKUP($A45,parlvotes_lh!$A$11:$WT$200,226,FALSE))=TRUE,"",IF(VLOOKUP($A45,parlvotes_lh!$A$11:$WT$200,226,FALSE)=0,"",VLOOKUP($A45,parlvotes_lh!$A$11:$WT$200,226,FALSE)))</f>
        <v/>
      </c>
      <c r="V45" s="249" t="str">
        <f>IF(ISERROR(VLOOKUP($A45,parlvotes_lh!$A$11:$WT$200,246,FALSE))=TRUE,"",IF(VLOOKUP($A45,parlvotes_lh!$A$11:$WT$200,246,FALSE)=0,"",VLOOKUP($A45,parlvotes_lh!$A$11:$WT$200,246,FALSE)))</f>
        <v/>
      </c>
      <c r="W45" s="249" t="str">
        <f>IF(ISERROR(VLOOKUP($A45,parlvotes_lh!$A$11:$WT$200,266,FALSE))=TRUE,"",IF(VLOOKUP($A45,parlvotes_lh!$A$11:$WT$200,266,FALSE)=0,"",VLOOKUP($A45,parlvotes_lh!$A$11:$WT$200,266,FALSE)))</f>
        <v/>
      </c>
      <c r="X45" s="249" t="str">
        <f>IF(ISERROR(VLOOKUP($A45,parlvotes_lh!$A$11:$WT$200,286,FALSE))=TRUE,"",IF(VLOOKUP($A45,parlvotes_lh!$A$11:$WT$200,286,FALSE)=0,"",VLOOKUP($A45,parlvotes_lh!$A$11:$WT$200,286,FALSE)))</f>
        <v/>
      </c>
      <c r="Y45" s="249" t="str">
        <f>IF(ISERROR(VLOOKUP($A45,parlvotes_lh!$A$11:$WT$200,306,FALSE))=TRUE,"",IF(VLOOKUP($A45,parlvotes_lh!$A$11:$WT$200,306,FALSE)=0,"",VLOOKUP($A45,parlvotes_lh!$A$11:$WT$200,306,FALSE)))</f>
        <v/>
      </c>
      <c r="Z45" s="249" t="str">
        <f>IF(ISERROR(VLOOKUP($A45,parlvotes_lh!$A$11:$WT$200,326,FALSE))=TRUE,"",IF(VLOOKUP($A45,parlvotes_lh!$A$11:$WT$200,326,FALSE)=0,"",VLOOKUP($A45,parlvotes_lh!$A$11:$WT$200,326,FALSE)))</f>
        <v/>
      </c>
      <c r="AA45" s="249" t="str">
        <f>IF(ISERROR(VLOOKUP($A45,parlvotes_lh!$A$11:$WT$200,346,FALSE))=TRUE,"",IF(VLOOKUP($A45,parlvotes_lh!$A$11:$WT$200,346,FALSE)=0,"",VLOOKUP($A45,parlvotes_lh!$A$11:$WT$200,346,FALSE)))</f>
        <v/>
      </c>
      <c r="AB45" s="249" t="str">
        <f>IF(ISERROR(VLOOKUP($A45,parlvotes_lh!$A$11:$WT$200,366,FALSE))=TRUE,"",IF(VLOOKUP($A45,parlvotes_lh!$A$11:$WT$200,366,FALSE)=0,"",VLOOKUP($A45,parlvotes_lh!$A$11:$WT$200,366,FALSE)))</f>
        <v/>
      </c>
      <c r="AC45" s="249" t="str">
        <f>IF(ISERROR(VLOOKUP($A45,parlvotes_lh!$A$11:$WT$200,386,FALSE))=TRUE,"",IF(VLOOKUP($A45,parlvotes_lh!$A$11:$WT$200,386,FALSE)=0,"",VLOOKUP($A45,parlvotes_lh!$A$11:$WT$200,386,FALSE)))</f>
        <v/>
      </c>
    </row>
    <row r="46" spans="1:29" ht="13.5" customHeight="1">
      <c r="A46" s="243" t="str">
        <f>IF(info_parties!A45="","",info_parties!A45)</f>
        <v/>
      </c>
      <c r="B46" s="87" t="str">
        <f>IF(A46="","",MID(info_weblinks!$C$3,32,3))</f>
        <v/>
      </c>
      <c r="C46" s="87" t="str">
        <f>IF(info_parties!G45="","",info_parties!G45)</f>
        <v/>
      </c>
      <c r="D46" s="87" t="str">
        <f>IF(info_parties!K45="","",info_parties!K45)</f>
        <v/>
      </c>
      <c r="E46" s="87" t="str">
        <f>IF(info_parties!H45="","",info_parties!H45)</f>
        <v/>
      </c>
      <c r="F46" s="244" t="str">
        <f t="shared" si="0"/>
        <v/>
      </c>
      <c r="G46" s="245" t="str">
        <f t="shared" si="1"/>
        <v/>
      </c>
      <c r="H46" s="246" t="str">
        <f t="shared" si="2"/>
        <v/>
      </c>
      <c r="I46" s="247" t="str">
        <f t="shared" si="3"/>
        <v/>
      </c>
      <c r="J46" s="248" t="str">
        <f>IF(ISERROR(VLOOKUP($A46,parlvotes_lh!$A$11:$WT$200,6,FALSE))=TRUE,"",IF(VLOOKUP($A46,parlvotes_lh!$A$11:$WT$200,6,FALSE)=0,"",VLOOKUP($A46,parlvotes_lh!$A$11:$WT$200,6,FALSE)))</f>
        <v/>
      </c>
      <c r="K46" s="248" t="str">
        <f>IF(ISERROR(VLOOKUP($A46,parlvotes_lh!$A$11:$WT$200,26,FALSE))=TRUE,"",IF(VLOOKUP($A46,parlvotes_lh!$A$11:$WT$200,26,FALSE)=0,"",VLOOKUP($A46,parlvotes_lh!$A$11:$WT$200,26,FALSE)))</f>
        <v/>
      </c>
      <c r="L46" s="248" t="str">
        <f>IF(ISERROR(VLOOKUP($A46,parlvotes_lh!$A$11:$WT$200,46,FALSE))=TRUE,"",IF(VLOOKUP($A46,parlvotes_lh!$A$11:$WT$200,46,FALSE)=0,"",VLOOKUP($A46,parlvotes_lh!$A$11:$WT$200,46,FALSE)))</f>
        <v/>
      </c>
      <c r="M46" s="248" t="str">
        <f>IF(ISERROR(VLOOKUP($A46,parlvotes_lh!$A$11:$WT$200,66,FALSE))=TRUE,"",IF(VLOOKUP($A46,parlvotes_lh!$A$11:$WT$200,66,FALSE)=0,"",VLOOKUP($A46,parlvotes_lh!$A$11:$WT$200,66,FALSE)))</f>
        <v/>
      </c>
      <c r="N46" s="248" t="str">
        <f>IF(ISERROR(VLOOKUP($A46,parlvotes_lh!$A$11:$WT$200,86,FALSE))=TRUE,"",IF(VLOOKUP($A46,parlvotes_lh!$A$11:$WT$200,86,FALSE)=0,"",VLOOKUP($A46,parlvotes_lh!$A$11:$WT$200,86,FALSE)))</f>
        <v/>
      </c>
      <c r="O46" s="248" t="str">
        <f>IF(ISERROR(VLOOKUP($A46,parlvotes_lh!$A$11:$WT$200,106,FALSE))=TRUE,"",IF(VLOOKUP($A46,parlvotes_lh!$A$11:$WT$200,106,FALSE)=0,"",VLOOKUP($A46,parlvotes_lh!$A$11:$WT$200,106,FALSE)))</f>
        <v/>
      </c>
      <c r="P46" s="248" t="str">
        <f>IF(ISERROR(VLOOKUP($A46,parlvotes_lh!$A$11:$WT$200,126,FALSE))=TRUE,"",IF(VLOOKUP($A46,parlvotes_lh!$A$11:$WT$200,126,FALSE)=0,"",VLOOKUP($A46,parlvotes_lh!$A$11:$WT$200,126,FALSE)))</f>
        <v/>
      </c>
      <c r="Q46" s="249" t="str">
        <f>IF(ISERROR(VLOOKUP($A46,parlvotes_lh!$A$11:$WT$200,146,FALSE))=TRUE,"",IF(VLOOKUP($A46,parlvotes_lh!$A$11:$WT$200,146,FALSE)=0,"",VLOOKUP($A46,parlvotes_lh!$A$11:$WT$200,146,FALSE)))</f>
        <v/>
      </c>
      <c r="R46" s="249" t="str">
        <f>IF(ISERROR(VLOOKUP($A46,parlvotes_lh!$A$11:$WT$200,166,FALSE))=TRUE,"",IF(VLOOKUP($A46,parlvotes_lh!$A$11:$WT$200,166,FALSE)=0,"",VLOOKUP($A46,parlvotes_lh!$A$11:$WT$200,166,FALSE)))</f>
        <v/>
      </c>
      <c r="S46" s="249" t="str">
        <f>IF(ISERROR(VLOOKUP($A46,parlvotes_lh!$A$11:$WT$200,186,FALSE))=TRUE,"",IF(VLOOKUP($A46,parlvotes_lh!$A$11:$WT$200,186,FALSE)=0,"",VLOOKUP($A46,parlvotes_lh!$A$11:$WT$200,186,FALSE)))</f>
        <v/>
      </c>
      <c r="T46" s="249" t="str">
        <f>IF(ISERROR(VLOOKUP($A46,parlvotes_lh!$A$11:$WT$200,206,FALSE))=TRUE,"",IF(VLOOKUP($A46,parlvotes_lh!$A$11:$WT$200,206,FALSE)=0,"",VLOOKUP($A46,parlvotes_lh!$A$11:$WT$200,206,FALSE)))</f>
        <v/>
      </c>
      <c r="U46" s="249" t="str">
        <f>IF(ISERROR(VLOOKUP($A46,parlvotes_lh!$A$11:$WT$200,226,FALSE))=TRUE,"",IF(VLOOKUP($A46,parlvotes_lh!$A$11:$WT$200,226,FALSE)=0,"",VLOOKUP($A46,parlvotes_lh!$A$11:$WT$200,226,FALSE)))</f>
        <v/>
      </c>
      <c r="V46" s="249" t="str">
        <f>IF(ISERROR(VLOOKUP($A46,parlvotes_lh!$A$11:$WT$200,246,FALSE))=TRUE,"",IF(VLOOKUP($A46,parlvotes_lh!$A$11:$WT$200,246,FALSE)=0,"",VLOOKUP($A46,parlvotes_lh!$A$11:$WT$200,246,FALSE)))</f>
        <v/>
      </c>
      <c r="W46" s="249" t="str">
        <f>IF(ISERROR(VLOOKUP($A46,parlvotes_lh!$A$11:$WT$200,266,FALSE))=TRUE,"",IF(VLOOKUP($A46,parlvotes_lh!$A$11:$WT$200,266,FALSE)=0,"",VLOOKUP($A46,parlvotes_lh!$A$11:$WT$200,266,FALSE)))</f>
        <v/>
      </c>
      <c r="X46" s="249" t="str">
        <f>IF(ISERROR(VLOOKUP($A46,parlvotes_lh!$A$11:$WT$200,286,FALSE))=TRUE,"",IF(VLOOKUP($A46,parlvotes_lh!$A$11:$WT$200,286,FALSE)=0,"",VLOOKUP($A46,parlvotes_lh!$A$11:$WT$200,286,FALSE)))</f>
        <v/>
      </c>
      <c r="Y46" s="249" t="str">
        <f>IF(ISERROR(VLOOKUP($A46,parlvotes_lh!$A$11:$WT$200,306,FALSE))=TRUE,"",IF(VLOOKUP($A46,parlvotes_lh!$A$11:$WT$200,306,FALSE)=0,"",VLOOKUP($A46,parlvotes_lh!$A$11:$WT$200,306,FALSE)))</f>
        <v/>
      </c>
      <c r="Z46" s="249" t="str">
        <f>IF(ISERROR(VLOOKUP($A46,parlvotes_lh!$A$11:$WT$200,326,FALSE))=TRUE,"",IF(VLOOKUP($A46,parlvotes_lh!$A$11:$WT$200,326,FALSE)=0,"",VLOOKUP($A46,parlvotes_lh!$A$11:$WT$200,326,FALSE)))</f>
        <v/>
      </c>
      <c r="AA46" s="249" t="str">
        <f>IF(ISERROR(VLOOKUP($A46,parlvotes_lh!$A$11:$WT$200,346,FALSE))=TRUE,"",IF(VLOOKUP($A46,parlvotes_lh!$A$11:$WT$200,346,FALSE)=0,"",VLOOKUP($A46,parlvotes_lh!$A$11:$WT$200,346,FALSE)))</f>
        <v/>
      </c>
      <c r="AB46" s="249" t="str">
        <f>IF(ISERROR(VLOOKUP($A46,parlvotes_lh!$A$11:$WT$200,366,FALSE))=TRUE,"",IF(VLOOKUP($A46,parlvotes_lh!$A$11:$WT$200,366,FALSE)=0,"",VLOOKUP($A46,parlvotes_lh!$A$11:$WT$200,366,FALSE)))</f>
        <v/>
      </c>
      <c r="AC46" s="249" t="str">
        <f>IF(ISERROR(VLOOKUP($A46,parlvotes_lh!$A$11:$WT$200,386,FALSE))=TRUE,"",IF(VLOOKUP($A46,parlvotes_lh!$A$11:$WT$200,386,FALSE)=0,"",VLOOKUP($A46,parlvotes_lh!$A$11:$WT$200,386,FALSE)))</f>
        <v/>
      </c>
    </row>
    <row r="47" spans="1:29" ht="13.5" customHeight="1">
      <c r="A47" s="243" t="str">
        <f>IF(info_parties!A46="","",info_parties!A46)</f>
        <v/>
      </c>
      <c r="B47" s="87" t="str">
        <f>IF(A47="","",MID(info_weblinks!$C$3,32,3))</f>
        <v/>
      </c>
      <c r="C47" s="87" t="str">
        <f>IF(info_parties!G46="","",info_parties!G46)</f>
        <v/>
      </c>
      <c r="D47" s="87" t="str">
        <f>IF(info_parties!K46="","",info_parties!K46)</f>
        <v/>
      </c>
      <c r="E47" s="87" t="str">
        <f>IF(info_parties!H46="","",info_parties!H46)</f>
        <v/>
      </c>
      <c r="F47" s="244" t="str">
        <f t="shared" si="0"/>
        <v/>
      </c>
      <c r="G47" s="245" t="str">
        <f t="shared" si="1"/>
        <v/>
      </c>
      <c r="H47" s="246" t="str">
        <f t="shared" si="2"/>
        <v/>
      </c>
      <c r="I47" s="247" t="str">
        <f t="shared" si="3"/>
        <v/>
      </c>
      <c r="J47" s="248" t="str">
        <f>IF(ISERROR(VLOOKUP($A47,parlvotes_lh!$A$11:$WT$200,6,FALSE))=TRUE,"",IF(VLOOKUP($A47,parlvotes_lh!$A$11:$WT$200,6,FALSE)=0,"",VLOOKUP($A47,parlvotes_lh!$A$11:$WT$200,6,FALSE)))</f>
        <v/>
      </c>
      <c r="K47" s="248" t="str">
        <f>IF(ISERROR(VLOOKUP($A47,parlvotes_lh!$A$11:$WT$200,26,FALSE))=TRUE,"",IF(VLOOKUP($A47,parlvotes_lh!$A$11:$WT$200,26,FALSE)=0,"",VLOOKUP($A47,parlvotes_lh!$A$11:$WT$200,26,FALSE)))</f>
        <v/>
      </c>
      <c r="L47" s="248" t="str">
        <f>IF(ISERROR(VLOOKUP($A47,parlvotes_lh!$A$11:$WT$200,46,FALSE))=TRUE,"",IF(VLOOKUP($A47,parlvotes_lh!$A$11:$WT$200,46,FALSE)=0,"",VLOOKUP($A47,parlvotes_lh!$A$11:$WT$200,46,FALSE)))</f>
        <v/>
      </c>
      <c r="M47" s="248" t="str">
        <f>IF(ISERROR(VLOOKUP($A47,parlvotes_lh!$A$11:$WT$200,66,FALSE))=TRUE,"",IF(VLOOKUP($A47,parlvotes_lh!$A$11:$WT$200,66,FALSE)=0,"",VLOOKUP($A47,parlvotes_lh!$A$11:$WT$200,66,FALSE)))</f>
        <v/>
      </c>
      <c r="N47" s="248" t="str">
        <f>IF(ISERROR(VLOOKUP($A47,parlvotes_lh!$A$11:$WT$200,86,FALSE))=TRUE,"",IF(VLOOKUP($A47,parlvotes_lh!$A$11:$WT$200,86,FALSE)=0,"",VLOOKUP($A47,parlvotes_lh!$A$11:$WT$200,86,FALSE)))</f>
        <v/>
      </c>
      <c r="O47" s="248" t="str">
        <f>IF(ISERROR(VLOOKUP($A47,parlvotes_lh!$A$11:$WT$200,106,FALSE))=TRUE,"",IF(VLOOKUP($A47,parlvotes_lh!$A$11:$WT$200,106,FALSE)=0,"",VLOOKUP($A47,parlvotes_lh!$A$11:$WT$200,106,FALSE)))</f>
        <v/>
      </c>
      <c r="P47" s="248" t="str">
        <f>IF(ISERROR(VLOOKUP($A47,parlvotes_lh!$A$11:$WT$200,126,FALSE))=TRUE,"",IF(VLOOKUP($A47,parlvotes_lh!$A$11:$WT$200,126,FALSE)=0,"",VLOOKUP($A47,parlvotes_lh!$A$11:$WT$200,126,FALSE)))</f>
        <v/>
      </c>
      <c r="Q47" s="249" t="str">
        <f>IF(ISERROR(VLOOKUP($A47,parlvotes_lh!$A$11:$WT$200,146,FALSE))=TRUE,"",IF(VLOOKUP($A47,parlvotes_lh!$A$11:$WT$200,146,FALSE)=0,"",VLOOKUP($A47,parlvotes_lh!$A$11:$WT$200,146,FALSE)))</f>
        <v/>
      </c>
      <c r="R47" s="249" t="str">
        <f>IF(ISERROR(VLOOKUP($A47,parlvotes_lh!$A$11:$WT$200,166,FALSE))=TRUE,"",IF(VLOOKUP($A47,parlvotes_lh!$A$11:$WT$200,166,FALSE)=0,"",VLOOKUP($A47,parlvotes_lh!$A$11:$WT$200,166,FALSE)))</f>
        <v/>
      </c>
      <c r="S47" s="249" t="str">
        <f>IF(ISERROR(VLOOKUP($A47,parlvotes_lh!$A$11:$WT$200,186,FALSE))=TRUE,"",IF(VLOOKUP($A47,parlvotes_lh!$A$11:$WT$200,186,FALSE)=0,"",VLOOKUP($A47,parlvotes_lh!$A$11:$WT$200,186,FALSE)))</f>
        <v/>
      </c>
      <c r="T47" s="249" t="str">
        <f>IF(ISERROR(VLOOKUP($A47,parlvotes_lh!$A$11:$WT$200,206,FALSE))=TRUE,"",IF(VLOOKUP($A47,parlvotes_lh!$A$11:$WT$200,206,FALSE)=0,"",VLOOKUP($A47,parlvotes_lh!$A$11:$WT$200,206,FALSE)))</f>
        <v/>
      </c>
      <c r="U47" s="249" t="str">
        <f>IF(ISERROR(VLOOKUP($A47,parlvotes_lh!$A$11:$WT$200,226,FALSE))=TRUE,"",IF(VLOOKUP($A47,parlvotes_lh!$A$11:$WT$200,226,FALSE)=0,"",VLOOKUP($A47,parlvotes_lh!$A$11:$WT$200,226,FALSE)))</f>
        <v/>
      </c>
      <c r="V47" s="249" t="str">
        <f>IF(ISERROR(VLOOKUP($A47,parlvotes_lh!$A$11:$WT$200,246,FALSE))=TRUE,"",IF(VLOOKUP($A47,parlvotes_lh!$A$11:$WT$200,246,FALSE)=0,"",VLOOKUP($A47,parlvotes_lh!$A$11:$WT$200,246,FALSE)))</f>
        <v/>
      </c>
      <c r="W47" s="249" t="str">
        <f>IF(ISERROR(VLOOKUP($A47,parlvotes_lh!$A$11:$WT$200,266,FALSE))=TRUE,"",IF(VLOOKUP($A47,parlvotes_lh!$A$11:$WT$200,266,FALSE)=0,"",VLOOKUP($A47,parlvotes_lh!$A$11:$WT$200,266,FALSE)))</f>
        <v/>
      </c>
      <c r="X47" s="249" t="str">
        <f>IF(ISERROR(VLOOKUP($A47,parlvotes_lh!$A$11:$WT$200,286,FALSE))=TRUE,"",IF(VLOOKUP($A47,parlvotes_lh!$A$11:$WT$200,286,FALSE)=0,"",VLOOKUP($A47,parlvotes_lh!$A$11:$WT$200,286,FALSE)))</f>
        <v/>
      </c>
      <c r="Y47" s="249" t="str">
        <f>IF(ISERROR(VLOOKUP($A47,parlvotes_lh!$A$11:$WT$200,306,FALSE))=TRUE,"",IF(VLOOKUP($A47,parlvotes_lh!$A$11:$WT$200,306,FALSE)=0,"",VLOOKUP($A47,parlvotes_lh!$A$11:$WT$200,306,FALSE)))</f>
        <v/>
      </c>
      <c r="Z47" s="249" t="str">
        <f>IF(ISERROR(VLOOKUP($A47,parlvotes_lh!$A$11:$WT$200,326,FALSE))=TRUE,"",IF(VLOOKUP($A47,parlvotes_lh!$A$11:$WT$200,326,FALSE)=0,"",VLOOKUP($A47,parlvotes_lh!$A$11:$WT$200,326,FALSE)))</f>
        <v/>
      </c>
      <c r="AA47" s="249" t="str">
        <f>IF(ISERROR(VLOOKUP($A47,parlvotes_lh!$A$11:$WT$200,346,FALSE))=TRUE,"",IF(VLOOKUP($A47,parlvotes_lh!$A$11:$WT$200,346,FALSE)=0,"",VLOOKUP($A47,parlvotes_lh!$A$11:$WT$200,346,FALSE)))</f>
        <v/>
      </c>
      <c r="AB47" s="249" t="str">
        <f>IF(ISERROR(VLOOKUP($A47,parlvotes_lh!$A$11:$WT$200,366,FALSE))=TRUE,"",IF(VLOOKUP($A47,parlvotes_lh!$A$11:$WT$200,366,FALSE)=0,"",VLOOKUP($A47,parlvotes_lh!$A$11:$WT$200,366,FALSE)))</f>
        <v/>
      </c>
      <c r="AC47" s="249" t="str">
        <f>IF(ISERROR(VLOOKUP($A47,parlvotes_lh!$A$11:$WT$200,386,FALSE))=TRUE,"",IF(VLOOKUP($A47,parlvotes_lh!$A$11:$WT$200,386,FALSE)=0,"",VLOOKUP($A47,parlvotes_lh!$A$11:$WT$200,386,FALSE)))</f>
        <v/>
      </c>
    </row>
    <row r="48" spans="1:29" ht="13.5" customHeight="1">
      <c r="A48" s="243" t="str">
        <f>IF(info_parties!A47="","",info_parties!A47)</f>
        <v/>
      </c>
      <c r="B48" s="87" t="str">
        <f>IF(A48="","",MID(info_weblinks!$C$3,32,3))</f>
        <v/>
      </c>
      <c r="C48" s="87" t="str">
        <f>IF(info_parties!G47="","",info_parties!G47)</f>
        <v/>
      </c>
      <c r="D48" s="87" t="str">
        <f>IF(info_parties!K47="","",info_parties!K47)</f>
        <v/>
      </c>
      <c r="E48" s="87" t="str">
        <f>IF(info_parties!H47="","",info_parties!H47)</f>
        <v/>
      </c>
      <c r="F48" s="244" t="str">
        <f t="shared" si="0"/>
        <v/>
      </c>
      <c r="G48" s="245" t="str">
        <f t="shared" si="1"/>
        <v/>
      </c>
      <c r="H48" s="246" t="str">
        <f t="shared" si="2"/>
        <v/>
      </c>
      <c r="I48" s="247" t="str">
        <f t="shared" si="3"/>
        <v/>
      </c>
      <c r="J48" s="248" t="str">
        <f>IF(ISERROR(VLOOKUP($A48,parlvotes_lh!$A$11:$WT$200,6,FALSE))=TRUE,"",IF(VLOOKUP($A48,parlvotes_lh!$A$11:$WT$200,6,FALSE)=0,"",VLOOKUP($A48,parlvotes_lh!$A$11:$WT$200,6,FALSE)))</f>
        <v/>
      </c>
      <c r="K48" s="248" t="str">
        <f>IF(ISERROR(VLOOKUP($A48,parlvotes_lh!$A$11:$WT$200,26,FALSE))=TRUE,"",IF(VLOOKUP($A48,parlvotes_lh!$A$11:$WT$200,26,FALSE)=0,"",VLOOKUP($A48,parlvotes_lh!$A$11:$WT$200,26,FALSE)))</f>
        <v/>
      </c>
      <c r="L48" s="248" t="str">
        <f>IF(ISERROR(VLOOKUP($A48,parlvotes_lh!$A$11:$WT$200,46,FALSE))=TRUE,"",IF(VLOOKUP($A48,parlvotes_lh!$A$11:$WT$200,46,FALSE)=0,"",VLOOKUP($A48,parlvotes_lh!$A$11:$WT$200,46,FALSE)))</f>
        <v/>
      </c>
      <c r="M48" s="248" t="str">
        <f>IF(ISERROR(VLOOKUP($A48,parlvotes_lh!$A$11:$WT$200,66,FALSE))=TRUE,"",IF(VLOOKUP($A48,parlvotes_lh!$A$11:$WT$200,66,FALSE)=0,"",VLOOKUP($A48,parlvotes_lh!$A$11:$WT$200,66,FALSE)))</f>
        <v/>
      </c>
      <c r="N48" s="248" t="str">
        <f>IF(ISERROR(VLOOKUP($A48,parlvotes_lh!$A$11:$WT$200,86,FALSE))=TRUE,"",IF(VLOOKUP($A48,parlvotes_lh!$A$11:$WT$200,86,FALSE)=0,"",VLOOKUP($A48,parlvotes_lh!$A$11:$WT$200,86,FALSE)))</f>
        <v/>
      </c>
      <c r="O48" s="248" t="str">
        <f>IF(ISERROR(VLOOKUP($A48,parlvotes_lh!$A$11:$WT$200,106,FALSE))=TRUE,"",IF(VLOOKUP($A48,parlvotes_lh!$A$11:$WT$200,106,FALSE)=0,"",VLOOKUP($A48,parlvotes_lh!$A$11:$WT$200,106,FALSE)))</f>
        <v/>
      </c>
      <c r="P48" s="248" t="str">
        <f>IF(ISERROR(VLOOKUP($A48,parlvotes_lh!$A$11:$WT$200,126,FALSE))=TRUE,"",IF(VLOOKUP($A48,parlvotes_lh!$A$11:$WT$200,126,FALSE)=0,"",VLOOKUP($A48,parlvotes_lh!$A$11:$WT$200,126,FALSE)))</f>
        <v/>
      </c>
      <c r="Q48" s="249" t="str">
        <f>IF(ISERROR(VLOOKUP($A48,parlvotes_lh!$A$11:$WT$200,146,FALSE))=TRUE,"",IF(VLOOKUP($A48,parlvotes_lh!$A$11:$WT$200,146,FALSE)=0,"",VLOOKUP($A48,parlvotes_lh!$A$11:$WT$200,146,FALSE)))</f>
        <v/>
      </c>
      <c r="R48" s="249" t="str">
        <f>IF(ISERROR(VLOOKUP($A48,parlvotes_lh!$A$11:$WT$200,166,FALSE))=TRUE,"",IF(VLOOKUP($A48,parlvotes_lh!$A$11:$WT$200,166,FALSE)=0,"",VLOOKUP($A48,parlvotes_lh!$A$11:$WT$200,166,FALSE)))</f>
        <v/>
      </c>
      <c r="S48" s="249" t="str">
        <f>IF(ISERROR(VLOOKUP($A48,parlvotes_lh!$A$11:$WT$200,186,FALSE))=TRUE,"",IF(VLOOKUP($A48,parlvotes_lh!$A$11:$WT$200,186,FALSE)=0,"",VLOOKUP($A48,parlvotes_lh!$A$11:$WT$200,186,FALSE)))</f>
        <v/>
      </c>
      <c r="T48" s="249" t="str">
        <f>IF(ISERROR(VLOOKUP($A48,parlvotes_lh!$A$11:$WT$200,206,FALSE))=TRUE,"",IF(VLOOKUP($A48,parlvotes_lh!$A$11:$WT$200,206,FALSE)=0,"",VLOOKUP($A48,parlvotes_lh!$A$11:$WT$200,206,FALSE)))</f>
        <v/>
      </c>
      <c r="U48" s="249" t="str">
        <f>IF(ISERROR(VLOOKUP($A48,parlvotes_lh!$A$11:$WT$200,226,FALSE))=TRUE,"",IF(VLOOKUP($A48,parlvotes_lh!$A$11:$WT$200,226,FALSE)=0,"",VLOOKUP($A48,parlvotes_lh!$A$11:$WT$200,226,FALSE)))</f>
        <v/>
      </c>
      <c r="V48" s="249" t="str">
        <f>IF(ISERROR(VLOOKUP($A48,parlvotes_lh!$A$11:$WT$200,246,FALSE))=TRUE,"",IF(VLOOKUP($A48,parlvotes_lh!$A$11:$WT$200,246,FALSE)=0,"",VLOOKUP($A48,parlvotes_lh!$A$11:$WT$200,246,FALSE)))</f>
        <v/>
      </c>
      <c r="W48" s="249" t="str">
        <f>IF(ISERROR(VLOOKUP($A48,parlvotes_lh!$A$11:$WT$200,266,FALSE))=TRUE,"",IF(VLOOKUP($A48,parlvotes_lh!$A$11:$WT$200,266,FALSE)=0,"",VLOOKUP($A48,parlvotes_lh!$A$11:$WT$200,266,FALSE)))</f>
        <v/>
      </c>
      <c r="X48" s="249" t="str">
        <f>IF(ISERROR(VLOOKUP($A48,parlvotes_lh!$A$11:$WT$200,286,FALSE))=TRUE,"",IF(VLOOKUP($A48,parlvotes_lh!$A$11:$WT$200,286,FALSE)=0,"",VLOOKUP($A48,parlvotes_lh!$A$11:$WT$200,286,FALSE)))</f>
        <v/>
      </c>
      <c r="Y48" s="249" t="str">
        <f>IF(ISERROR(VLOOKUP($A48,parlvotes_lh!$A$11:$WT$200,306,FALSE))=TRUE,"",IF(VLOOKUP($A48,parlvotes_lh!$A$11:$WT$200,306,FALSE)=0,"",VLOOKUP($A48,parlvotes_lh!$A$11:$WT$200,306,FALSE)))</f>
        <v/>
      </c>
      <c r="Z48" s="249" t="str">
        <f>IF(ISERROR(VLOOKUP($A48,parlvotes_lh!$A$11:$WT$200,326,FALSE))=TRUE,"",IF(VLOOKUP($A48,parlvotes_lh!$A$11:$WT$200,326,FALSE)=0,"",VLOOKUP($A48,parlvotes_lh!$A$11:$WT$200,326,FALSE)))</f>
        <v/>
      </c>
      <c r="AA48" s="249" t="str">
        <f>IF(ISERROR(VLOOKUP($A48,parlvotes_lh!$A$11:$WT$200,346,FALSE))=TRUE,"",IF(VLOOKUP($A48,parlvotes_lh!$A$11:$WT$200,346,FALSE)=0,"",VLOOKUP($A48,parlvotes_lh!$A$11:$WT$200,346,FALSE)))</f>
        <v/>
      </c>
      <c r="AB48" s="249" t="str">
        <f>IF(ISERROR(VLOOKUP($A48,parlvotes_lh!$A$11:$WT$200,366,FALSE))=TRUE,"",IF(VLOOKUP($A48,parlvotes_lh!$A$11:$WT$200,366,FALSE)=0,"",VLOOKUP($A48,parlvotes_lh!$A$11:$WT$200,366,FALSE)))</f>
        <v/>
      </c>
      <c r="AC48" s="249" t="str">
        <f>IF(ISERROR(VLOOKUP($A48,parlvotes_lh!$A$11:$WT$200,386,FALSE))=TRUE,"",IF(VLOOKUP($A48,parlvotes_lh!$A$11:$WT$200,386,FALSE)=0,"",VLOOKUP($A48,parlvotes_lh!$A$11:$WT$200,386,FALSE)))</f>
        <v/>
      </c>
    </row>
    <row r="49" spans="1:29" ht="13.5" customHeight="1">
      <c r="A49" s="243" t="str">
        <f>IF(info_parties!A48="","",info_parties!A48)</f>
        <v/>
      </c>
      <c r="B49" s="87" t="str">
        <f>IF(A49="","",MID(info_weblinks!$C$3,32,3))</f>
        <v/>
      </c>
      <c r="C49" s="87" t="str">
        <f>IF(info_parties!G48="","",info_parties!G48)</f>
        <v/>
      </c>
      <c r="D49" s="87" t="str">
        <f>IF(info_parties!K48="","",info_parties!K48)</f>
        <v/>
      </c>
      <c r="E49" s="87" t="str">
        <f>IF(info_parties!H48="","",info_parties!H48)</f>
        <v/>
      </c>
      <c r="F49" s="244" t="str">
        <f t="shared" si="0"/>
        <v/>
      </c>
      <c r="G49" s="245" t="str">
        <f t="shared" si="1"/>
        <v/>
      </c>
      <c r="H49" s="246" t="str">
        <f t="shared" si="2"/>
        <v/>
      </c>
      <c r="I49" s="247" t="str">
        <f t="shared" si="3"/>
        <v/>
      </c>
      <c r="J49" s="248" t="str">
        <f>IF(ISERROR(VLOOKUP($A49,parlvotes_lh!$A$11:$WT$200,6,FALSE))=TRUE,"",IF(VLOOKUP($A49,parlvotes_lh!$A$11:$WT$200,6,FALSE)=0,"",VLOOKUP($A49,parlvotes_lh!$A$11:$WT$200,6,FALSE)))</f>
        <v/>
      </c>
      <c r="K49" s="248" t="str">
        <f>IF(ISERROR(VLOOKUP($A49,parlvotes_lh!$A$11:$WT$200,26,FALSE))=TRUE,"",IF(VLOOKUP($A49,parlvotes_lh!$A$11:$WT$200,26,FALSE)=0,"",VLOOKUP($A49,parlvotes_lh!$A$11:$WT$200,26,FALSE)))</f>
        <v/>
      </c>
      <c r="L49" s="248" t="str">
        <f>IF(ISERROR(VLOOKUP($A49,parlvotes_lh!$A$11:$WT$200,46,FALSE))=TRUE,"",IF(VLOOKUP($A49,parlvotes_lh!$A$11:$WT$200,46,FALSE)=0,"",VLOOKUP($A49,parlvotes_lh!$A$11:$WT$200,46,FALSE)))</f>
        <v/>
      </c>
      <c r="M49" s="248" t="str">
        <f>IF(ISERROR(VLOOKUP($A49,parlvotes_lh!$A$11:$WT$200,66,FALSE))=TRUE,"",IF(VLOOKUP($A49,parlvotes_lh!$A$11:$WT$200,66,FALSE)=0,"",VLOOKUP($A49,parlvotes_lh!$A$11:$WT$200,66,FALSE)))</f>
        <v/>
      </c>
      <c r="N49" s="248" t="str">
        <f>IF(ISERROR(VLOOKUP($A49,parlvotes_lh!$A$11:$WT$200,86,FALSE))=TRUE,"",IF(VLOOKUP($A49,parlvotes_lh!$A$11:$WT$200,86,FALSE)=0,"",VLOOKUP($A49,parlvotes_lh!$A$11:$WT$200,86,FALSE)))</f>
        <v/>
      </c>
      <c r="O49" s="248" t="str">
        <f>IF(ISERROR(VLOOKUP($A49,parlvotes_lh!$A$11:$WT$200,106,FALSE))=TRUE,"",IF(VLOOKUP($A49,parlvotes_lh!$A$11:$WT$200,106,FALSE)=0,"",VLOOKUP($A49,parlvotes_lh!$A$11:$WT$200,106,FALSE)))</f>
        <v/>
      </c>
      <c r="P49" s="248" t="str">
        <f>IF(ISERROR(VLOOKUP($A49,parlvotes_lh!$A$11:$WT$200,126,FALSE))=TRUE,"",IF(VLOOKUP($A49,parlvotes_lh!$A$11:$WT$200,126,FALSE)=0,"",VLOOKUP($A49,parlvotes_lh!$A$11:$WT$200,126,FALSE)))</f>
        <v/>
      </c>
      <c r="Q49" s="249" t="str">
        <f>IF(ISERROR(VLOOKUP($A49,parlvotes_lh!$A$11:$WT$200,146,FALSE))=TRUE,"",IF(VLOOKUP($A49,parlvotes_lh!$A$11:$WT$200,146,FALSE)=0,"",VLOOKUP($A49,parlvotes_lh!$A$11:$WT$200,146,FALSE)))</f>
        <v/>
      </c>
      <c r="R49" s="249" t="str">
        <f>IF(ISERROR(VLOOKUP($A49,parlvotes_lh!$A$11:$WT$200,166,FALSE))=TRUE,"",IF(VLOOKUP($A49,parlvotes_lh!$A$11:$WT$200,166,FALSE)=0,"",VLOOKUP($A49,parlvotes_lh!$A$11:$WT$200,166,FALSE)))</f>
        <v/>
      </c>
      <c r="S49" s="249" t="str">
        <f>IF(ISERROR(VLOOKUP($A49,parlvotes_lh!$A$11:$WT$200,186,FALSE))=TRUE,"",IF(VLOOKUP($A49,parlvotes_lh!$A$11:$WT$200,186,FALSE)=0,"",VLOOKUP($A49,parlvotes_lh!$A$11:$WT$200,186,FALSE)))</f>
        <v/>
      </c>
      <c r="T49" s="249" t="str">
        <f>IF(ISERROR(VLOOKUP($A49,parlvotes_lh!$A$11:$WT$200,206,FALSE))=TRUE,"",IF(VLOOKUP($A49,parlvotes_lh!$A$11:$WT$200,206,FALSE)=0,"",VLOOKUP($A49,parlvotes_lh!$A$11:$WT$200,206,FALSE)))</f>
        <v/>
      </c>
      <c r="U49" s="249" t="str">
        <f>IF(ISERROR(VLOOKUP($A49,parlvotes_lh!$A$11:$WT$200,226,FALSE))=TRUE,"",IF(VLOOKUP($A49,parlvotes_lh!$A$11:$WT$200,226,FALSE)=0,"",VLOOKUP($A49,parlvotes_lh!$A$11:$WT$200,226,FALSE)))</f>
        <v/>
      </c>
      <c r="V49" s="249" t="str">
        <f>IF(ISERROR(VLOOKUP($A49,parlvotes_lh!$A$11:$WT$200,246,FALSE))=TRUE,"",IF(VLOOKUP($A49,parlvotes_lh!$A$11:$WT$200,246,FALSE)=0,"",VLOOKUP($A49,parlvotes_lh!$A$11:$WT$200,246,FALSE)))</f>
        <v/>
      </c>
      <c r="W49" s="249" t="str">
        <f>IF(ISERROR(VLOOKUP($A49,parlvotes_lh!$A$11:$WT$200,266,FALSE))=TRUE,"",IF(VLOOKUP($A49,parlvotes_lh!$A$11:$WT$200,266,FALSE)=0,"",VLOOKUP($A49,parlvotes_lh!$A$11:$WT$200,266,FALSE)))</f>
        <v/>
      </c>
      <c r="X49" s="249" t="str">
        <f>IF(ISERROR(VLOOKUP($A49,parlvotes_lh!$A$11:$WT$200,286,FALSE))=TRUE,"",IF(VLOOKUP($A49,parlvotes_lh!$A$11:$WT$200,286,FALSE)=0,"",VLOOKUP($A49,parlvotes_lh!$A$11:$WT$200,286,FALSE)))</f>
        <v/>
      </c>
      <c r="Y49" s="249" t="str">
        <f>IF(ISERROR(VLOOKUP($A49,parlvotes_lh!$A$11:$WT$200,306,FALSE))=TRUE,"",IF(VLOOKUP($A49,parlvotes_lh!$A$11:$WT$200,306,FALSE)=0,"",VLOOKUP($A49,parlvotes_lh!$A$11:$WT$200,306,FALSE)))</f>
        <v/>
      </c>
      <c r="Z49" s="249" t="str">
        <f>IF(ISERROR(VLOOKUP($A49,parlvotes_lh!$A$11:$WT$200,326,FALSE))=TRUE,"",IF(VLOOKUP($A49,parlvotes_lh!$A$11:$WT$200,326,FALSE)=0,"",VLOOKUP($A49,parlvotes_lh!$A$11:$WT$200,326,FALSE)))</f>
        <v/>
      </c>
      <c r="AA49" s="249" t="str">
        <f>IF(ISERROR(VLOOKUP($A49,parlvotes_lh!$A$11:$WT$200,346,FALSE))=TRUE,"",IF(VLOOKUP($A49,parlvotes_lh!$A$11:$WT$200,346,FALSE)=0,"",VLOOKUP($A49,parlvotes_lh!$A$11:$WT$200,346,FALSE)))</f>
        <v/>
      </c>
      <c r="AB49" s="249" t="str">
        <f>IF(ISERROR(VLOOKUP($A49,parlvotes_lh!$A$11:$WT$200,366,FALSE))=TRUE,"",IF(VLOOKUP($A49,parlvotes_lh!$A$11:$WT$200,366,FALSE)=0,"",VLOOKUP($A49,parlvotes_lh!$A$11:$WT$200,366,FALSE)))</f>
        <v/>
      </c>
      <c r="AC49" s="249" t="str">
        <f>IF(ISERROR(VLOOKUP($A49,parlvotes_lh!$A$11:$WT$200,386,FALSE))=TRUE,"",IF(VLOOKUP($A49,parlvotes_lh!$A$11:$WT$200,386,FALSE)=0,"",VLOOKUP($A49,parlvotes_lh!$A$11:$WT$200,386,FALSE)))</f>
        <v/>
      </c>
    </row>
    <row r="50" spans="1:29" ht="13.5" customHeight="1">
      <c r="A50" s="243" t="str">
        <f>IF(info_parties!A49="","",info_parties!A49)</f>
        <v/>
      </c>
      <c r="B50" s="87" t="str">
        <f>IF(A50="","",MID(info_weblinks!$C$3,32,3))</f>
        <v/>
      </c>
      <c r="C50" s="87" t="str">
        <f>IF(info_parties!G49="","",info_parties!G49)</f>
        <v/>
      </c>
      <c r="D50" s="87" t="str">
        <f>IF(info_parties!K49="","",info_parties!K49)</f>
        <v/>
      </c>
      <c r="E50" s="87" t="str">
        <f>IF(info_parties!H49="","",info_parties!H49)</f>
        <v/>
      </c>
      <c r="F50" s="244" t="str">
        <f t="shared" si="0"/>
        <v/>
      </c>
      <c r="G50" s="245" t="str">
        <f t="shared" si="1"/>
        <v/>
      </c>
      <c r="H50" s="246" t="str">
        <f t="shared" si="2"/>
        <v/>
      </c>
      <c r="I50" s="247" t="str">
        <f t="shared" si="3"/>
        <v/>
      </c>
      <c r="J50" s="248" t="str">
        <f>IF(ISERROR(VLOOKUP($A50,parlvotes_lh!$A$11:$WT$200,6,FALSE))=TRUE,"",IF(VLOOKUP($A50,parlvotes_lh!$A$11:$WT$200,6,FALSE)=0,"",VLOOKUP($A50,parlvotes_lh!$A$11:$WT$200,6,FALSE)))</f>
        <v/>
      </c>
      <c r="K50" s="248" t="str">
        <f>IF(ISERROR(VLOOKUP($A50,parlvotes_lh!$A$11:$WT$200,26,FALSE))=TRUE,"",IF(VLOOKUP($A50,parlvotes_lh!$A$11:$WT$200,26,FALSE)=0,"",VLOOKUP($A50,parlvotes_lh!$A$11:$WT$200,26,FALSE)))</f>
        <v/>
      </c>
      <c r="L50" s="248" t="str">
        <f>IF(ISERROR(VLOOKUP($A50,parlvotes_lh!$A$11:$WT$200,46,FALSE))=TRUE,"",IF(VLOOKUP($A50,parlvotes_lh!$A$11:$WT$200,46,FALSE)=0,"",VLOOKUP($A50,parlvotes_lh!$A$11:$WT$200,46,FALSE)))</f>
        <v/>
      </c>
      <c r="M50" s="248" t="str">
        <f>IF(ISERROR(VLOOKUP($A50,parlvotes_lh!$A$11:$WT$200,66,FALSE))=TRUE,"",IF(VLOOKUP($A50,parlvotes_lh!$A$11:$WT$200,66,FALSE)=0,"",VLOOKUP($A50,parlvotes_lh!$A$11:$WT$200,66,FALSE)))</f>
        <v/>
      </c>
      <c r="N50" s="248" t="str">
        <f>IF(ISERROR(VLOOKUP($A50,parlvotes_lh!$A$11:$WT$200,86,FALSE))=TRUE,"",IF(VLOOKUP($A50,parlvotes_lh!$A$11:$WT$200,86,FALSE)=0,"",VLOOKUP($A50,parlvotes_lh!$A$11:$WT$200,86,FALSE)))</f>
        <v/>
      </c>
      <c r="O50" s="248" t="str">
        <f>IF(ISERROR(VLOOKUP($A50,parlvotes_lh!$A$11:$WT$200,106,FALSE))=TRUE,"",IF(VLOOKUP($A50,parlvotes_lh!$A$11:$WT$200,106,FALSE)=0,"",VLOOKUP($A50,parlvotes_lh!$A$11:$WT$200,106,FALSE)))</f>
        <v/>
      </c>
      <c r="P50" s="248" t="str">
        <f>IF(ISERROR(VLOOKUP($A50,parlvotes_lh!$A$11:$WT$200,126,FALSE))=TRUE,"",IF(VLOOKUP($A50,parlvotes_lh!$A$11:$WT$200,126,FALSE)=0,"",VLOOKUP($A50,parlvotes_lh!$A$11:$WT$200,126,FALSE)))</f>
        <v/>
      </c>
      <c r="Q50" s="249" t="str">
        <f>IF(ISERROR(VLOOKUP($A50,parlvotes_lh!$A$11:$WT$200,146,FALSE))=TRUE,"",IF(VLOOKUP($A50,parlvotes_lh!$A$11:$WT$200,146,FALSE)=0,"",VLOOKUP($A50,parlvotes_lh!$A$11:$WT$200,146,FALSE)))</f>
        <v/>
      </c>
      <c r="R50" s="249" t="str">
        <f>IF(ISERROR(VLOOKUP($A50,parlvotes_lh!$A$11:$WT$200,166,FALSE))=TRUE,"",IF(VLOOKUP($A50,parlvotes_lh!$A$11:$WT$200,166,FALSE)=0,"",VLOOKUP($A50,parlvotes_lh!$A$11:$WT$200,166,FALSE)))</f>
        <v/>
      </c>
      <c r="S50" s="249" t="str">
        <f>IF(ISERROR(VLOOKUP($A50,parlvotes_lh!$A$11:$WT$200,186,FALSE))=TRUE,"",IF(VLOOKUP($A50,parlvotes_lh!$A$11:$WT$200,186,FALSE)=0,"",VLOOKUP($A50,parlvotes_lh!$A$11:$WT$200,186,FALSE)))</f>
        <v/>
      </c>
      <c r="T50" s="249" t="str">
        <f>IF(ISERROR(VLOOKUP($A50,parlvotes_lh!$A$11:$WT$200,206,FALSE))=TRUE,"",IF(VLOOKUP($A50,parlvotes_lh!$A$11:$WT$200,206,FALSE)=0,"",VLOOKUP($A50,parlvotes_lh!$A$11:$WT$200,206,FALSE)))</f>
        <v/>
      </c>
      <c r="U50" s="249" t="str">
        <f>IF(ISERROR(VLOOKUP($A50,parlvotes_lh!$A$11:$WT$200,226,FALSE))=TRUE,"",IF(VLOOKUP($A50,parlvotes_lh!$A$11:$WT$200,226,FALSE)=0,"",VLOOKUP($A50,parlvotes_lh!$A$11:$WT$200,226,FALSE)))</f>
        <v/>
      </c>
      <c r="V50" s="249" t="str">
        <f>IF(ISERROR(VLOOKUP($A50,parlvotes_lh!$A$11:$WT$200,246,FALSE))=TRUE,"",IF(VLOOKUP($A50,parlvotes_lh!$A$11:$WT$200,246,FALSE)=0,"",VLOOKUP($A50,parlvotes_lh!$A$11:$WT$200,246,FALSE)))</f>
        <v/>
      </c>
      <c r="W50" s="249" t="str">
        <f>IF(ISERROR(VLOOKUP($A50,parlvotes_lh!$A$11:$WT$200,266,FALSE))=TRUE,"",IF(VLOOKUP($A50,parlvotes_lh!$A$11:$WT$200,266,FALSE)=0,"",VLOOKUP($A50,parlvotes_lh!$A$11:$WT$200,266,FALSE)))</f>
        <v/>
      </c>
      <c r="X50" s="249" t="str">
        <f>IF(ISERROR(VLOOKUP($A50,parlvotes_lh!$A$11:$WT$200,286,FALSE))=TRUE,"",IF(VLOOKUP($A50,parlvotes_lh!$A$11:$WT$200,286,FALSE)=0,"",VLOOKUP($A50,parlvotes_lh!$A$11:$WT$200,286,FALSE)))</f>
        <v/>
      </c>
      <c r="Y50" s="249" t="str">
        <f>IF(ISERROR(VLOOKUP($A50,parlvotes_lh!$A$11:$WT$200,306,FALSE))=TRUE,"",IF(VLOOKUP($A50,parlvotes_lh!$A$11:$WT$200,306,FALSE)=0,"",VLOOKUP($A50,parlvotes_lh!$A$11:$WT$200,306,FALSE)))</f>
        <v/>
      </c>
      <c r="Z50" s="249" t="str">
        <f>IF(ISERROR(VLOOKUP($A50,parlvotes_lh!$A$11:$WT$200,326,FALSE))=TRUE,"",IF(VLOOKUP($A50,parlvotes_lh!$A$11:$WT$200,326,FALSE)=0,"",VLOOKUP($A50,parlvotes_lh!$A$11:$WT$200,326,FALSE)))</f>
        <v/>
      </c>
      <c r="AA50" s="249" t="str">
        <f>IF(ISERROR(VLOOKUP($A50,parlvotes_lh!$A$11:$WT$200,346,FALSE))=TRUE,"",IF(VLOOKUP($A50,parlvotes_lh!$A$11:$WT$200,346,FALSE)=0,"",VLOOKUP($A50,parlvotes_lh!$A$11:$WT$200,346,FALSE)))</f>
        <v/>
      </c>
      <c r="AB50" s="249" t="str">
        <f>IF(ISERROR(VLOOKUP($A50,parlvotes_lh!$A$11:$WT$200,366,FALSE))=TRUE,"",IF(VLOOKUP($A50,parlvotes_lh!$A$11:$WT$200,366,FALSE)=0,"",VLOOKUP($A50,parlvotes_lh!$A$11:$WT$200,366,FALSE)))</f>
        <v/>
      </c>
      <c r="AC50" s="249" t="str">
        <f>IF(ISERROR(VLOOKUP($A50,parlvotes_lh!$A$11:$WT$200,386,FALSE))=TRUE,"",IF(VLOOKUP($A50,parlvotes_lh!$A$11:$WT$200,386,FALSE)=0,"",VLOOKUP($A50,parlvotes_lh!$A$11:$WT$200,386,FALSE)))</f>
        <v/>
      </c>
    </row>
    <row r="51" spans="1:29" ht="13.5" customHeight="1">
      <c r="A51" s="243" t="str">
        <f>IF(info_parties!A50="","",info_parties!A50)</f>
        <v/>
      </c>
      <c r="B51" s="87" t="str">
        <f>IF(A51="","",MID(info_weblinks!$C$3,32,3))</f>
        <v/>
      </c>
      <c r="C51" s="87" t="str">
        <f>IF(info_parties!G50="","",info_parties!G50)</f>
        <v/>
      </c>
      <c r="D51" s="87" t="str">
        <f>IF(info_parties!K50="","",info_parties!K50)</f>
        <v/>
      </c>
      <c r="E51" s="87" t="str">
        <f>IF(info_parties!H50="","",info_parties!H50)</f>
        <v/>
      </c>
      <c r="F51" s="244" t="str">
        <f t="shared" si="0"/>
        <v/>
      </c>
      <c r="G51" s="245" t="str">
        <f t="shared" si="1"/>
        <v/>
      </c>
      <c r="H51" s="246" t="str">
        <f t="shared" si="2"/>
        <v/>
      </c>
      <c r="I51" s="247" t="str">
        <f t="shared" si="3"/>
        <v/>
      </c>
      <c r="J51" s="248" t="str">
        <f>IF(ISERROR(VLOOKUP($A51,parlvotes_lh!$A$11:$WT$200,6,FALSE))=TRUE,"",IF(VLOOKUP($A51,parlvotes_lh!$A$11:$WT$200,6,FALSE)=0,"",VLOOKUP($A51,parlvotes_lh!$A$11:$WT$200,6,FALSE)))</f>
        <v/>
      </c>
      <c r="K51" s="248" t="str">
        <f>IF(ISERROR(VLOOKUP($A51,parlvotes_lh!$A$11:$WT$200,26,FALSE))=TRUE,"",IF(VLOOKUP($A51,parlvotes_lh!$A$11:$WT$200,26,FALSE)=0,"",VLOOKUP($A51,parlvotes_lh!$A$11:$WT$200,26,FALSE)))</f>
        <v/>
      </c>
      <c r="L51" s="248" t="str">
        <f>IF(ISERROR(VLOOKUP($A51,parlvotes_lh!$A$11:$WT$200,46,FALSE))=TRUE,"",IF(VLOOKUP($A51,parlvotes_lh!$A$11:$WT$200,46,FALSE)=0,"",VLOOKUP($A51,parlvotes_lh!$A$11:$WT$200,46,FALSE)))</f>
        <v/>
      </c>
      <c r="M51" s="248" t="str">
        <f>IF(ISERROR(VLOOKUP($A51,parlvotes_lh!$A$11:$WT$200,66,FALSE))=TRUE,"",IF(VLOOKUP($A51,parlvotes_lh!$A$11:$WT$200,66,FALSE)=0,"",VLOOKUP($A51,parlvotes_lh!$A$11:$WT$200,66,FALSE)))</f>
        <v/>
      </c>
      <c r="N51" s="248" t="str">
        <f>IF(ISERROR(VLOOKUP($A51,parlvotes_lh!$A$11:$WT$200,86,FALSE))=TRUE,"",IF(VLOOKUP($A51,parlvotes_lh!$A$11:$WT$200,86,FALSE)=0,"",VLOOKUP($A51,parlvotes_lh!$A$11:$WT$200,86,FALSE)))</f>
        <v/>
      </c>
      <c r="O51" s="248" t="str">
        <f>IF(ISERROR(VLOOKUP($A51,parlvotes_lh!$A$11:$WT$200,106,FALSE))=TRUE,"",IF(VLOOKUP($A51,parlvotes_lh!$A$11:$WT$200,106,FALSE)=0,"",VLOOKUP($A51,parlvotes_lh!$A$11:$WT$200,106,FALSE)))</f>
        <v/>
      </c>
      <c r="P51" s="248" t="str">
        <f>IF(ISERROR(VLOOKUP($A51,parlvotes_lh!$A$11:$WT$200,126,FALSE))=TRUE,"",IF(VLOOKUP($A51,parlvotes_lh!$A$11:$WT$200,126,FALSE)=0,"",VLOOKUP($A51,parlvotes_lh!$A$11:$WT$200,126,FALSE)))</f>
        <v/>
      </c>
      <c r="Q51" s="249" t="str">
        <f>IF(ISERROR(VLOOKUP($A51,parlvotes_lh!$A$11:$WT$200,146,FALSE))=TRUE,"",IF(VLOOKUP($A51,parlvotes_lh!$A$11:$WT$200,146,FALSE)=0,"",VLOOKUP($A51,parlvotes_lh!$A$11:$WT$200,146,FALSE)))</f>
        <v/>
      </c>
      <c r="R51" s="249" t="str">
        <f>IF(ISERROR(VLOOKUP($A51,parlvotes_lh!$A$11:$WT$200,166,FALSE))=TRUE,"",IF(VLOOKUP($A51,parlvotes_lh!$A$11:$WT$200,166,FALSE)=0,"",VLOOKUP($A51,parlvotes_lh!$A$11:$WT$200,166,FALSE)))</f>
        <v/>
      </c>
      <c r="S51" s="249" t="str">
        <f>IF(ISERROR(VLOOKUP($A51,parlvotes_lh!$A$11:$WT$200,186,FALSE))=TRUE,"",IF(VLOOKUP($A51,parlvotes_lh!$A$11:$WT$200,186,FALSE)=0,"",VLOOKUP($A51,parlvotes_lh!$A$11:$WT$200,186,FALSE)))</f>
        <v/>
      </c>
      <c r="T51" s="249" t="str">
        <f>IF(ISERROR(VLOOKUP($A51,parlvotes_lh!$A$11:$WT$200,206,FALSE))=TRUE,"",IF(VLOOKUP($A51,parlvotes_lh!$A$11:$WT$200,206,FALSE)=0,"",VLOOKUP($A51,parlvotes_lh!$A$11:$WT$200,206,FALSE)))</f>
        <v/>
      </c>
      <c r="U51" s="249" t="str">
        <f>IF(ISERROR(VLOOKUP($A51,parlvotes_lh!$A$11:$WT$200,226,FALSE))=TRUE,"",IF(VLOOKUP($A51,parlvotes_lh!$A$11:$WT$200,226,FALSE)=0,"",VLOOKUP($A51,parlvotes_lh!$A$11:$WT$200,226,FALSE)))</f>
        <v/>
      </c>
      <c r="V51" s="249" t="str">
        <f>IF(ISERROR(VLOOKUP($A51,parlvotes_lh!$A$11:$WT$200,246,FALSE))=TRUE,"",IF(VLOOKUP($A51,parlvotes_lh!$A$11:$WT$200,246,FALSE)=0,"",VLOOKUP($A51,parlvotes_lh!$A$11:$WT$200,246,FALSE)))</f>
        <v/>
      </c>
      <c r="W51" s="249" t="str">
        <f>IF(ISERROR(VLOOKUP($A51,parlvotes_lh!$A$11:$WT$200,266,FALSE))=TRUE,"",IF(VLOOKUP($A51,parlvotes_lh!$A$11:$WT$200,266,FALSE)=0,"",VLOOKUP($A51,parlvotes_lh!$A$11:$WT$200,266,FALSE)))</f>
        <v/>
      </c>
      <c r="X51" s="249" t="str">
        <f>IF(ISERROR(VLOOKUP($A51,parlvotes_lh!$A$11:$WT$200,286,FALSE))=TRUE,"",IF(VLOOKUP($A51,parlvotes_lh!$A$11:$WT$200,286,FALSE)=0,"",VLOOKUP($A51,parlvotes_lh!$A$11:$WT$200,286,FALSE)))</f>
        <v/>
      </c>
      <c r="Y51" s="249" t="str">
        <f>IF(ISERROR(VLOOKUP($A51,parlvotes_lh!$A$11:$WT$200,306,FALSE))=TRUE,"",IF(VLOOKUP($A51,parlvotes_lh!$A$11:$WT$200,306,FALSE)=0,"",VLOOKUP($A51,parlvotes_lh!$A$11:$WT$200,306,FALSE)))</f>
        <v/>
      </c>
      <c r="Z51" s="249" t="str">
        <f>IF(ISERROR(VLOOKUP($A51,parlvotes_lh!$A$11:$WT$200,326,FALSE))=TRUE,"",IF(VLOOKUP($A51,parlvotes_lh!$A$11:$WT$200,326,FALSE)=0,"",VLOOKUP($A51,parlvotes_lh!$A$11:$WT$200,326,FALSE)))</f>
        <v/>
      </c>
      <c r="AA51" s="249" t="str">
        <f>IF(ISERROR(VLOOKUP($A51,parlvotes_lh!$A$11:$WT$200,346,FALSE))=TRUE,"",IF(VLOOKUP($A51,parlvotes_lh!$A$11:$WT$200,346,FALSE)=0,"",VLOOKUP($A51,parlvotes_lh!$A$11:$WT$200,346,FALSE)))</f>
        <v/>
      </c>
      <c r="AB51" s="249" t="str">
        <f>IF(ISERROR(VLOOKUP($A51,parlvotes_lh!$A$11:$WT$200,366,FALSE))=TRUE,"",IF(VLOOKUP($A51,parlvotes_lh!$A$11:$WT$200,366,FALSE)=0,"",VLOOKUP($A51,parlvotes_lh!$A$11:$WT$200,366,FALSE)))</f>
        <v/>
      </c>
      <c r="AC51" s="249" t="str">
        <f>IF(ISERROR(VLOOKUP($A51,parlvotes_lh!$A$11:$WT$200,386,FALSE))=TRUE,"",IF(VLOOKUP($A51,parlvotes_lh!$A$11:$WT$200,386,FALSE)=0,"",VLOOKUP($A51,parlvotes_lh!$A$11:$WT$200,386,FALSE)))</f>
        <v/>
      </c>
    </row>
    <row r="52" spans="1:29" ht="13.5" customHeight="1">
      <c r="A52" s="243" t="str">
        <f>IF(info_parties!A51="","",info_parties!A51)</f>
        <v/>
      </c>
      <c r="B52" s="87" t="str">
        <f>IF(A52="","",MID(info_weblinks!$C$3,32,3))</f>
        <v/>
      </c>
      <c r="C52" s="87" t="str">
        <f>IF(info_parties!G51="","",info_parties!G51)</f>
        <v/>
      </c>
      <c r="D52" s="87" t="str">
        <f>IF(info_parties!K51="","",info_parties!K51)</f>
        <v/>
      </c>
      <c r="E52" s="87" t="str">
        <f>IF(info_parties!H51="","",info_parties!H51)</f>
        <v/>
      </c>
      <c r="F52" s="244" t="str">
        <f t="shared" si="0"/>
        <v/>
      </c>
      <c r="G52" s="245" t="str">
        <f t="shared" si="1"/>
        <v/>
      </c>
      <c r="H52" s="246" t="str">
        <f t="shared" si="2"/>
        <v/>
      </c>
      <c r="I52" s="247" t="str">
        <f t="shared" si="3"/>
        <v/>
      </c>
      <c r="J52" s="248" t="str">
        <f>IF(ISERROR(VLOOKUP($A52,parlvotes_lh!$A$11:$WT$200,6,FALSE))=TRUE,"",IF(VLOOKUP($A52,parlvotes_lh!$A$11:$WT$200,6,FALSE)=0,"",VLOOKUP($A52,parlvotes_lh!$A$11:$WT$200,6,FALSE)))</f>
        <v/>
      </c>
      <c r="K52" s="248" t="str">
        <f>IF(ISERROR(VLOOKUP($A52,parlvotes_lh!$A$11:$WT$200,26,FALSE))=TRUE,"",IF(VLOOKUP($A52,parlvotes_lh!$A$11:$WT$200,26,FALSE)=0,"",VLOOKUP($A52,parlvotes_lh!$A$11:$WT$200,26,FALSE)))</f>
        <v/>
      </c>
      <c r="L52" s="248" t="str">
        <f>IF(ISERROR(VLOOKUP($A52,parlvotes_lh!$A$11:$WT$200,46,FALSE))=TRUE,"",IF(VLOOKUP($A52,parlvotes_lh!$A$11:$WT$200,46,FALSE)=0,"",VLOOKUP($A52,parlvotes_lh!$A$11:$WT$200,46,FALSE)))</f>
        <v/>
      </c>
      <c r="M52" s="248" t="str">
        <f>IF(ISERROR(VLOOKUP($A52,parlvotes_lh!$A$11:$WT$200,66,FALSE))=TRUE,"",IF(VLOOKUP($A52,parlvotes_lh!$A$11:$WT$200,66,FALSE)=0,"",VLOOKUP($A52,parlvotes_lh!$A$11:$WT$200,66,FALSE)))</f>
        <v/>
      </c>
      <c r="N52" s="248" t="str">
        <f>IF(ISERROR(VLOOKUP($A52,parlvotes_lh!$A$11:$WT$200,86,FALSE))=TRUE,"",IF(VLOOKUP($A52,parlvotes_lh!$A$11:$WT$200,86,FALSE)=0,"",VLOOKUP($A52,parlvotes_lh!$A$11:$WT$200,86,FALSE)))</f>
        <v/>
      </c>
      <c r="O52" s="248" t="str">
        <f>IF(ISERROR(VLOOKUP($A52,parlvotes_lh!$A$11:$WT$200,106,FALSE))=TRUE,"",IF(VLOOKUP($A52,parlvotes_lh!$A$11:$WT$200,106,FALSE)=0,"",VLOOKUP($A52,parlvotes_lh!$A$11:$WT$200,106,FALSE)))</f>
        <v/>
      </c>
      <c r="P52" s="248" t="str">
        <f>IF(ISERROR(VLOOKUP($A52,parlvotes_lh!$A$11:$WT$200,126,FALSE))=TRUE,"",IF(VLOOKUP($A52,parlvotes_lh!$A$11:$WT$200,126,FALSE)=0,"",VLOOKUP($A52,parlvotes_lh!$A$11:$WT$200,126,FALSE)))</f>
        <v/>
      </c>
      <c r="Q52" s="249" t="str">
        <f>IF(ISERROR(VLOOKUP($A52,parlvotes_lh!$A$11:$WT$200,146,FALSE))=TRUE,"",IF(VLOOKUP($A52,parlvotes_lh!$A$11:$WT$200,146,FALSE)=0,"",VLOOKUP($A52,parlvotes_lh!$A$11:$WT$200,146,FALSE)))</f>
        <v/>
      </c>
      <c r="R52" s="249" t="str">
        <f>IF(ISERROR(VLOOKUP($A52,parlvotes_lh!$A$11:$WT$200,166,FALSE))=TRUE,"",IF(VLOOKUP($A52,parlvotes_lh!$A$11:$WT$200,166,FALSE)=0,"",VLOOKUP($A52,parlvotes_lh!$A$11:$WT$200,166,FALSE)))</f>
        <v/>
      </c>
      <c r="S52" s="249" t="str">
        <f>IF(ISERROR(VLOOKUP($A52,parlvotes_lh!$A$11:$WT$200,186,FALSE))=TRUE,"",IF(VLOOKUP($A52,parlvotes_lh!$A$11:$WT$200,186,FALSE)=0,"",VLOOKUP($A52,parlvotes_lh!$A$11:$WT$200,186,FALSE)))</f>
        <v/>
      </c>
      <c r="T52" s="249" t="str">
        <f>IF(ISERROR(VLOOKUP($A52,parlvotes_lh!$A$11:$WT$200,206,FALSE))=TRUE,"",IF(VLOOKUP($A52,parlvotes_lh!$A$11:$WT$200,206,FALSE)=0,"",VLOOKUP($A52,parlvotes_lh!$A$11:$WT$200,206,FALSE)))</f>
        <v/>
      </c>
      <c r="U52" s="249" t="str">
        <f>IF(ISERROR(VLOOKUP($A52,parlvotes_lh!$A$11:$WT$200,226,FALSE))=TRUE,"",IF(VLOOKUP($A52,parlvotes_lh!$A$11:$WT$200,226,FALSE)=0,"",VLOOKUP($A52,parlvotes_lh!$A$11:$WT$200,226,FALSE)))</f>
        <v/>
      </c>
      <c r="V52" s="249" t="str">
        <f>IF(ISERROR(VLOOKUP($A52,parlvotes_lh!$A$11:$WT$200,246,FALSE))=TRUE,"",IF(VLOOKUP($A52,parlvotes_lh!$A$11:$WT$200,246,FALSE)=0,"",VLOOKUP($A52,parlvotes_lh!$A$11:$WT$200,246,FALSE)))</f>
        <v/>
      </c>
      <c r="W52" s="249" t="str">
        <f>IF(ISERROR(VLOOKUP($A52,parlvotes_lh!$A$11:$WT$200,266,FALSE))=TRUE,"",IF(VLOOKUP($A52,parlvotes_lh!$A$11:$WT$200,266,FALSE)=0,"",VLOOKUP($A52,parlvotes_lh!$A$11:$WT$200,266,FALSE)))</f>
        <v/>
      </c>
      <c r="X52" s="249" t="str">
        <f>IF(ISERROR(VLOOKUP($A52,parlvotes_lh!$A$11:$WT$200,286,FALSE))=TRUE,"",IF(VLOOKUP($A52,parlvotes_lh!$A$11:$WT$200,286,FALSE)=0,"",VLOOKUP($A52,parlvotes_lh!$A$11:$WT$200,286,FALSE)))</f>
        <v/>
      </c>
      <c r="Y52" s="249" t="str">
        <f>IF(ISERROR(VLOOKUP($A52,parlvotes_lh!$A$11:$WT$200,306,FALSE))=TRUE,"",IF(VLOOKUP($A52,parlvotes_lh!$A$11:$WT$200,306,FALSE)=0,"",VLOOKUP($A52,parlvotes_lh!$A$11:$WT$200,306,FALSE)))</f>
        <v/>
      </c>
      <c r="Z52" s="249" t="str">
        <f>IF(ISERROR(VLOOKUP($A52,parlvotes_lh!$A$11:$WT$200,326,FALSE))=TRUE,"",IF(VLOOKUP($A52,parlvotes_lh!$A$11:$WT$200,326,FALSE)=0,"",VLOOKUP($A52,parlvotes_lh!$A$11:$WT$200,326,FALSE)))</f>
        <v/>
      </c>
      <c r="AA52" s="249" t="str">
        <f>IF(ISERROR(VLOOKUP($A52,parlvotes_lh!$A$11:$WT$200,346,FALSE))=TRUE,"",IF(VLOOKUP($A52,parlvotes_lh!$A$11:$WT$200,346,FALSE)=0,"",VLOOKUP($A52,parlvotes_lh!$A$11:$WT$200,346,FALSE)))</f>
        <v/>
      </c>
      <c r="AB52" s="249" t="str">
        <f>IF(ISERROR(VLOOKUP($A52,parlvotes_lh!$A$11:$WT$200,366,FALSE))=TRUE,"",IF(VLOOKUP($A52,parlvotes_lh!$A$11:$WT$200,366,FALSE)=0,"",VLOOKUP($A52,parlvotes_lh!$A$11:$WT$200,366,FALSE)))</f>
        <v/>
      </c>
      <c r="AC52" s="249" t="str">
        <f>IF(ISERROR(VLOOKUP($A52,parlvotes_lh!$A$11:$WT$200,386,FALSE))=TRUE,"",IF(VLOOKUP($A52,parlvotes_lh!$A$11:$WT$200,386,FALSE)=0,"",VLOOKUP($A52,parlvotes_lh!$A$11:$WT$200,386,FALSE)))</f>
        <v/>
      </c>
    </row>
    <row r="53" spans="1:29" ht="13.5" customHeight="1">
      <c r="A53" s="243" t="str">
        <f>IF(info_parties!A52="","",info_parties!A52)</f>
        <v/>
      </c>
      <c r="B53" s="87" t="str">
        <f>IF(A53="","",MID(info_weblinks!$C$3,32,3))</f>
        <v/>
      </c>
      <c r="C53" s="87" t="str">
        <f>IF(info_parties!G52="","",info_parties!G52)</f>
        <v/>
      </c>
      <c r="D53" s="87" t="str">
        <f>IF(info_parties!K52="","",info_parties!K52)</f>
        <v/>
      </c>
      <c r="E53" s="87" t="str">
        <f>IF(info_parties!H52="","",info_parties!H52)</f>
        <v/>
      </c>
      <c r="F53" s="244" t="str">
        <f t="shared" si="0"/>
        <v/>
      </c>
      <c r="G53" s="245" t="str">
        <f t="shared" si="1"/>
        <v/>
      </c>
      <c r="H53" s="246" t="str">
        <f t="shared" si="2"/>
        <v/>
      </c>
      <c r="I53" s="247" t="str">
        <f t="shared" si="3"/>
        <v/>
      </c>
      <c r="J53" s="248" t="str">
        <f>IF(ISERROR(VLOOKUP($A53,parlvotes_lh!$A$11:$WT$200,6,FALSE))=TRUE,"",IF(VLOOKUP($A53,parlvotes_lh!$A$11:$WT$200,6,FALSE)=0,"",VLOOKUP($A53,parlvotes_lh!$A$11:$WT$200,6,FALSE)))</f>
        <v/>
      </c>
      <c r="K53" s="248" t="str">
        <f>IF(ISERROR(VLOOKUP($A53,parlvotes_lh!$A$11:$WT$200,26,FALSE))=TRUE,"",IF(VLOOKUP($A53,parlvotes_lh!$A$11:$WT$200,26,FALSE)=0,"",VLOOKUP($A53,parlvotes_lh!$A$11:$WT$200,26,FALSE)))</f>
        <v/>
      </c>
      <c r="L53" s="248" t="str">
        <f>IF(ISERROR(VLOOKUP($A53,parlvotes_lh!$A$11:$WT$200,46,FALSE))=TRUE,"",IF(VLOOKUP($A53,parlvotes_lh!$A$11:$WT$200,46,FALSE)=0,"",VLOOKUP($A53,parlvotes_lh!$A$11:$WT$200,46,FALSE)))</f>
        <v/>
      </c>
      <c r="M53" s="248" t="str">
        <f>IF(ISERROR(VLOOKUP($A53,parlvotes_lh!$A$11:$WT$200,66,FALSE))=TRUE,"",IF(VLOOKUP($A53,parlvotes_lh!$A$11:$WT$200,66,FALSE)=0,"",VLOOKUP($A53,parlvotes_lh!$A$11:$WT$200,66,FALSE)))</f>
        <v/>
      </c>
      <c r="N53" s="248" t="str">
        <f>IF(ISERROR(VLOOKUP($A53,parlvotes_lh!$A$11:$WT$200,86,FALSE))=TRUE,"",IF(VLOOKUP($A53,parlvotes_lh!$A$11:$WT$200,86,FALSE)=0,"",VLOOKUP($A53,parlvotes_lh!$A$11:$WT$200,86,FALSE)))</f>
        <v/>
      </c>
      <c r="O53" s="248" t="str">
        <f>IF(ISERROR(VLOOKUP($A53,parlvotes_lh!$A$11:$WT$200,106,FALSE))=TRUE,"",IF(VLOOKUP($A53,parlvotes_lh!$A$11:$WT$200,106,FALSE)=0,"",VLOOKUP($A53,parlvotes_lh!$A$11:$WT$200,106,FALSE)))</f>
        <v/>
      </c>
      <c r="P53" s="248" t="str">
        <f>IF(ISERROR(VLOOKUP($A53,parlvotes_lh!$A$11:$WT$200,126,FALSE))=TRUE,"",IF(VLOOKUP($A53,parlvotes_lh!$A$11:$WT$200,126,FALSE)=0,"",VLOOKUP($A53,parlvotes_lh!$A$11:$WT$200,126,FALSE)))</f>
        <v/>
      </c>
      <c r="Q53" s="249" t="str">
        <f>IF(ISERROR(VLOOKUP($A53,parlvotes_lh!$A$11:$WT$200,146,FALSE))=TRUE,"",IF(VLOOKUP($A53,parlvotes_lh!$A$11:$WT$200,146,FALSE)=0,"",VLOOKUP($A53,parlvotes_lh!$A$11:$WT$200,146,FALSE)))</f>
        <v/>
      </c>
      <c r="R53" s="249" t="str">
        <f>IF(ISERROR(VLOOKUP($A53,parlvotes_lh!$A$11:$WT$200,166,FALSE))=TRUE,"",IF(VLOOKUP($A53,parlvotes_lh!$A$11:$WT$200,166,FALSE)=0,"",VLOOKUP($A53,parlvotes_lh!$A$11:$WT$200,166,FALSE)))</f>
        <v/>
      </c>
      <c r="S53" s="249" t="str">
        <f>IF(ISERROR(VLOOKUP($A53,parlvotes_lh!$A$11:$WT$200,186,FALSE))=TRUE,"",IF(VLOOKUP($A53,parlvotes_lh!$A$11:$WT$200,186,FALSE)=0,"",VLOOKUP($A53,parlvotes_lh!$A$11:$WT$200,186,FALSE)))</f>
        <v/>
      </c>
      <c r="T53" s="249" t="str">
        <f>IF(ISERROR(VLOOKUP($A53,parlvotes_lh!$A$11:$WT$200,206,FALSE))=TRUE,"",IF(VLOOKUP($A53,parlvotes_lh!$A$11:$WT$200,206,FALSE)=0,"",VLOOKUP($A53,parlvotes_lh!$A$11:$WT$200,206,FALSE)))</f>
        <v/>
      </c>
      <c r="U53" s="249" t="str">
        <f>IF(ISERROR(VLOOKUP($A53,parlvotes_lh!$A$11:$WT$200,226,FALSE))=TRUE,"",IF(VLOOKUP($A53,parlvotes_lh!$A$11:$WT$200,226,FALSE)=0,"",VLOOKUP($A53,parlvotes_lh!$A$11:$WT$200,226,FALSE)))</f>
        <v/>
      </c>
      <c r="V53" s="249" t="str">
        <f>IF(ISERROR(VLOOKUP($A53,parlvotes_lh!$A$11:$WT$200,246,FALSE))=TRUE,"",IF(VLOOKUP($A53,parlvotes_lh!$A$11:$WT$200,246,FALSE)=0,"",VLOOKUP($A53,parlvotes_lh!$A$11:$WT$200,246,FALSE)))</f>
        <v/>
      </c>
      <c r="W53" s="249" t="str">
        <f>IF(ISERROR(VLOOKUP($A53,parlvotes_lh!$A$11:$WT$200,266,FALSE))=TRUE,"",IF(VLOOKUP($A53,parlvotes_lh!$A$11:$WT$200,266,FALSE)=0,"",VLOOKUP($A53,parlvotes_lh!$A$11:$WT$200,266,FALSE)))</f>
        <v/>
      </c>
      <c r="X53" s="249" t="str">
        <f>IF(ISERROR(VLOOKUP($A53,parlvotes_lh!$A$11:$WT$200,286,FALSE))=TRUE,"",IF(VLOOKUP($A53,parlvotes_lh!$A$11:$WT$200,286,FALSE)=0,"",VLOOKUP($A53,parlvotes_lh!$A$11:$WT$200,286,FALSE)))</f>
        <v/>
      </c>
      <c r="Y53" s="249" t="str">
        <f>IF(ISERROR(VLOOKUP($A53,parlvotes_lh!$A$11:$WT$200,306,FALSE))=TRUE,"",IF(VLOOKUP($A53,parlvotes_lh!$A$11:$WT$200,306,FALSE)=0,"",VLOOKUP($A53,parlvotes_lh!$A$11:$WT$200,306,FALSE)))</f>
        <v/>
      </c>
      <c r="Z53" s="249" t="str">
        <f>IF(ISERROR(VLOOKUP($A53,parlvotes_lh!$A$11:$WT$200,326,FALSE))=TRUE,"",IF(VLOOKUP($A53,parlvotes_lh!$A$11:$WT$200,326,FALSE)=0,"",VLOOKUP($A53,parlvotes_lh!$A$11:$WT$200,326,FALSE)))</f>
        <v/>
      </c>
      <c r="AA53" s="249" t="str">
        <f>IF(ISERROR(VLOOKUP($A53,parlvotes_lh!$A$11:$WT$200,346,FALSE))=TRUE,"",IF(VLOOKUP($A53,parlvotes_lh!$A$11:$WT$200,346,FALSE)=0,"",VLOOKUP($A53,parlvotes_lh!$A$11:$WT$200,346,FALSE)))</f>
        <v/>
      </c>
      <c r="AB53" s="249" t="str">
        <f>IF(ISERROR(VLOOKUP($A53,parlvotes_lh!$A$11:$WT$200,366,FALSE))=TRUE,"",IF(VLOOKUP($A53,parlvotes_lh!$A$11:$WT$200,366,FALSE)=0,"",VLOOKUP($A53,parlvotes_lh!$A$11:$WT$200,366,FALSE)))</f>
        <v/>
      </c>
      <c r="AC53" s="249" t="str">
        <f>IF(ISERROR(VLOOKUP($A53,parlvotes_lh!$A$11:$WT$200,386,FALSE))=TRUE,"",IF(VLOOKUP($A53,parlvotes_lh!$A$11:$WT$200,386,FALSE)=0,"",VLOOKUP($A53,parlvotes_lh!$A$11:$WT$200,386,FALSE)))</f>
        <v/>
      </c>
    </row>
    <row r="54" spans="1:29" ht="13.5" customHeight="1">
      <c r="A54" s="243" t="str">
        <f>IF(info_parties!A53="","",info_parties!A53)</f>
        <v/>
      </c>
      <c r="B54" s="87" t="str">
        <f>IF(A54="","",MID(info_weblinks!$C$3,32,3))</f>
        <v/>
      </c>
      <c r="C54" s="87" t="str">
        <f>IF(info_parties!G53="","",info_parties!G53)</f>
        <v/>
      </c>
      <c r="D54" s="87" t="str">
        <f>IF(info_parties!K53="","",info_parties!K53)</f>
        <v/>
      </c>
      <c r="E54" s="87" t="str">
        <f>IF(info_parties!H53="","",info_parties!H53)</f>
        <v/>
      </c>
      <c r="F54" s="244" t="str">
        <f t="shared" si="0"/>
        <v/>
      </c>
      <c r="G54" s="245" t="str">
        <f t="shared" si="1"/>
        <v/>
      </c>
      <c r="H54" s="246" t="str">
        <f t="shared" si="2"/>
        <v/>
      </c>
      <c r="I54" s="247" t="str">
        <f t="shared" si="3"/>
        <v/>
      </c>
      <c r="J54" s="248" t="str">
        <f>IF(ISERROR(VLOOKUP($A54,parlvotes_lh!$A$11:$WT$200,6,FALSE))=TRUE,"",IF(VLOOKUP($A54,parlvotes_lh!$A$11:$WT$200,6,FALSE)=0,"",VLOOKUP($A54,parlvotes_lh!$A$11:$WT$200,6,FALSE)))</f>
        <v/>
      </c>
      <c r="K54" s="248" t="str">
        <f>IF(ISERROR(VLOOKUP($A54,parlvotes_lh!$A$11:$WT$200,26,FALSE))=TRUE,"",IF(VLOOKUP($A54,parlvotes_lh!$A$11:$WT$200,26,FALSE)=0,"",VLOOKUP($A54,parlvotes_lh!$A$11:$WT$200,26,FALSE)))</f>
        <v/>
      </c>
      <c r="L54" s="248" t="str">
        <f>IF(ISERROR(VLOOKUP($A54,parlvotes_lh!$A$11:$WT$200,46,FALSE))=TRUE,"",IF(VLOOKUP($A54,parlvotes_lh!$A$11:$WT$200,46,FALSE)=0,"",VLOOKUP($A54,parlvotes_lh!$A$11:$WT$200,46,FALSE)))</f>
        <v/>
      </c>
      <c r="M54" s="248" t="str">
        <f>IF(ISERROR(VLOOKUP($A54,parlvotes_lh!$A$11:$WT$200,66,FALSE))=TRUE,"",IF(VLOOKUP($A54,parlvotes_lh!$A$11:$WT$200,66,FALSE)=0,"",VLOOKUP($A54,parlvotes_lh!$A$11:$WT$200,66,FALSE)))</f>
        <v/>
      </c>
      <c r="N54" s="248" t="str">
        <f>IF(ISERROR(VLOOKUP($A54,parlvotes_lh!$A$11:$WT$200,86,FALSE))=TRUE,"",IF(VLOOKUP($A54,parlvotes_lh!$A$11:$WT$200,86,FALSE)=0,"",VLOOKUP($A54,parlvotes_lh!$A$11:$WT$200,86,FALSE)))</f>
        <v/>
      </c>
      <c r="O54" s="248" t="str">
        <f>IF(ISERROR(VLOOKUP($A54,parlvotes_lh!$A$11:$WT$200,106,FALSE))=TRUE,"",IF(VLOOKUP($A54,parlvotes_lh!$A$11:$WT$200,106,FALSE)=0,"",VLOOKUP($A54,parlvotes_lh!$A$11:$WT$200,106,FALSE)))</f>
        <v/>
      </c>
      <c r="P54" s="248" t="str">
        <f>IF(ISERROR(VLOOKUP($A54,parlvotes_lh!$A$11:$WT$200,126,FALSE))=TRUE,"",IF(VLOOKUP($A54,parlvotes_lh!$A$11:$WT$200,126,FALSE)=0,"",VLOOKUP($A54,parlvotes_lh!$A$11:$WT$200,126,FALSE)))</f>
        <v/>
      </c>
      <c r="Q54" s="249" t="str">
        <f>IF(ISERROR(VLOOKUP($A54,parlvotes_lh!$A$11:$WT$200,146,FALSE))=TRUE,"",IF(VLOOKUP($A54,parlvotes_lh!$A$11:$WT$200,146,FALSE)=0,"",VLOOKUP($A54,parlvotes_lh!$A$11:$WT$200,146,FALSE)))</f>
        <v/>
      </c>
      <c r="R54" s="249" t="str">
        <f>IF(ISERROR(VLOOKUP($A54,parlvotes_lh!$A$11:$WT$200,166,FALSE))=TRUE,"",IF(VLOOKUP($A54,parlvotes_lh!$A$11:$WT$200,166,FALSE)=0,"",VLOOKUP($A54,parlvotes_lh!$A$11:$WT$200,166,FALSE)))</f>
        <v/>
      </c>
      <c r="S54" s="249" t="str">
        <f>IF(ISERROR(VLOOKUP($A54,parlvotes_lh!$A$11:$WT$200,186,FALSE))=TRUE,"",IF(VLOOKUP($A54,parlvotes_lh!$A$11:$WT$200,186,FALSE)=0,"",VLOOKUP($A54,parlvotes_lh!$A$11:$WT$200,186,FALSE)))</f>
        <v/>
      </c>
      <c r="T54" s="249" t="str">
        <f>IF(ISERROR(VLOOKUP($A54,parlvotes_lh!$A$11:$WT$200,206,FALSE))=TRUE,"",IF(VLOOKUP($A54,parlvotes_lh!$A$11:$WT$200,206,FALSE)=0,"",VLOOKUP($A54,parlvotes_lh!$A$11:$WT$200,206,FALSE)))</f>
        <v/>
      </c>
      <c r="U54" s="249" t="str">
        <f>IF(ISERROR(VLOOKUP($A54,parlvotes_lh!$A$11:$WT$200,226,FALSE))=TRUE,"",IF(VLOOKUP($A54,parlvotes_lh!$A$11:$WT$200,226,FALSE)=0,"",VLOOKUP($A54,parlvotes_lh!$A$11:$WT$200,226,FALSE)))</f>
        <v/>
      </c>
      <c r="V54" s="249" t="str">
        <f>IF(ISERROR(VLOOKUP($A54,parlvotes_lh!$A$11:$WT$200,246,FALSE))=TRUE,"",IF(VLOOKUP($A54,parlvotes_lh!$A$11:$WT$200,246,FALSE)=0,"",VLOOKUP($A54,parlvotes_lh!$A$11:$WT$200,246,FALSE)))</f>
        <v/>
      </c>
      <c r="W54" s="249" t="str">
        <f>IF(ISERROR(VLOOKUP($A54,parlvotes_lh!$A$11:$WT$200,266,FALSE))=TRUE,"",IF(VLOOKUP($A54,parlvotes_lh!$A$11:$WT$200,266,FALSE)=0,"",VLOOKUP($A54,parlvotes_lh!$A$11:$WT$200,266,FALSE)))</f>
        <v/>
      </c>
      <c r="X54" s="249" t="str">
        <f>IF(ISERROR(VLOOKUP($A54,parlvotes_lh!$A$11:$WT$200,286,FALSE))=TRUE,"",IF(VLOOKUP($A54,parlvotes_lh!$A$11:$WT$200,286,FALSE)=0,"",VLOOKUP($A54,parlvotes_lh!$A$11:$WT$200,286,FALSE)))</f>
        <v/>
      </c>
      <c r="Y54" s="249" t="str">
        <f>IF(ISERROR(VLOOKUP($A54,parlvotes_lh!$A$11:$WT$200,306,FALSE))=TRUE,"",IF(VLOOKUP($A54,parlvotes_lh!$A$11:$WT$200,306,FALSE)=0,"",VLOOKUP($A54,parlvotes_lh!$A$11:$WT$200,306,FALSE)))</f>
        <v/>
      </c>
      <c r="Z54" s="249" t="str">
        <f>IF(ISERROR(VLOOKUP($A54,parlvotes_lh!$A$11:$WT$200,326,FALSE))=TRUE,"",IF(VLOOKUP($A54,parlvotes_lh!$A$11:$WT$200,326,FALSE)=0,"",VLOOKUP($A54,parlvotes_lh!$A$11:$WT$200,326,FALSE)))</f>
        <v/>
      </c>
      <c r="AA54" s="249" t="str">
        <f>IF(ISERROR(VLOOKUP($A54,parlvotes_lh!$A$11:$WT$200,346,FALSE))=TRUE,"",IF(VLOOKUP($A54,parlvotes_lh!$A$11:$WT$200,346,FALSE)=0,"",VLOOKUP($A54,parlvotes_lh!$A$11:$WT$200,346,FALSE)))</f>
        <v/>
      </c>
      <c r="AB54" s="249" t="str">
        <f>IF(ISERROR(VLOOKUP($A54,parlvotes_lh!$A$11:$WT$200,366,FALSE))=TRUE,"",IF(VLOOKUP($A54,parlvotes_lh!$A$11:$WT$200,366,FALSE)=0,"",VLOOKUP($A54,parlvotes_lh!$A$11:$WT$200,366,FALSE)))</f>
        <v/>
      </c>
      <c r="AC54" s="249" t="str">
        <f>IF(ISERROR(VLOOKUP($A54,parlvotes_lh!$A$11:$WT$200,386,FALSE))=TRUE,"",IF(VLOOKUP($A54,parlvotes_lh!$A$11:$WT$200,386,FALSE)=0,"",VLOOKUP($A54,parlvotes_lh!$A$11:$WT$200,386,FALSE)))</f>
        <v/>
      </c>
    </row>
    <row r="55" spans="1:29" ht="13.5" customHeight="1">
      <c r="A55" s="243" t="str">
        <f>IF(info_parties!A54="","",info_parties!A54)</f>
        <v/>
      </c>
      <c r="B55" s="87" t="str">
        <f>IF(A55="","",MID(info_weblinks!$C$3,32,3))</f>
        <v/>
      </c>
      <c r="C55" s="87" t="str">
        <f>IF(info_parties!G54="","",info_parties!G54)</f>
        <v/>
      </c>
      <c r="D55" s="87" t="str">
        <f>IF(info_parties!K54="","",info_parties!K54)</f>
        <v/>
      </c>
      <c r="E55" s="87" t="str">
        <f>IF(info_parties!H54="","",info_parties!H54)</f>
        <v/>
      </c>
      <c r="F55" s="244" t="str">
        <f t="shared" si="0"/>
        <v/>
      </c>
      <c r="G55" s="245" t="str">
        <f t="shared" si="1"/>
        <v/>
      </c>
      <c r="H55" s="246" t="str">
        <f t="shared" si="2"/>
        <v/>
      </c>
      <c r="I55" s="247" t="str">
        <f t="shared" si="3"/>
        <v/>
      </c>
      <c r="J55" s="248" t="str">
        <f>IF(ISERROR(VLOOKUP($A55,parlvotes_lh!$A$11:$WT$200,6,FALSE))=TRUE,"",IF(VLOOKUP($A55,parlvotes_lh!$A$11:$WT$200,6,FALSE)=0,"",VLOOKUP($A55,parlvotes_lh!$A$11:$WT$200,6,FALSE)))</f>
        <v/>
      </c>
      <c r="K55" s="248" t="str">
        <f>IF(ISERROR(VLOOKUP($A55,parlvotes_lh!$A$11:$WT$200,26,FALSE))=TRUE,"",IF(VLOOKUP($A55,parlvotes_lh!$A$11:$WT$200,26,FALSE)=0,"",VLOOKUP($A55,parlvotes_lh!$A$11:$WT$200,26,FALSE)))</f>
        <v/>
      </c>
      <c r="L55" s="248" t="str">
        <f>IF(ISERROR(VLOOKUP($A55,parlvotes_lh!$A$11:$WT$200,46,FALSE))=TRUE,"",IF(VLOOKUP($A55,parlvotes_lh!$A$11:$WT$200,46,FALSE)=0,"",VLOOKUP($A55,parlvotes_lh!$A$11:$WT$200,46,FALSE)))</f>
        <v/>
      </c>
      <c r="M55" s="248" t="str">
        <f>IF(ISERROR(VLOOKUP($A55,parlvotes_lh!$A$11:$WT$200,66,FALSE))=TRUE,"",IF(VLOOKUP($A55,parlvotes_lh!$A$11:$WT$200,66,FALSE)=0,"",VLOOKUP($A55,parlvotes_lh!$A$11:$WT$200,66,FALSE)))</f>
        <v/>
      </c>
      <c r="N55" s="248" t="str">
        <f>IF(ISERROR(VLOOKUP($A55,parlvotes_lh!$A$11:$WT$200,86,FALSE))=TRUE,"",IF(VLOOKUP($A55,parlvotes_lh!$A$11:$WT$200,86,FALSE)=0,"",VLOOKUP($A55,parlvotes_lh!$A$11:$WT$200,86,FALSE)))</f>
        <v/>
      </c>
      <c r="O55" s="248" t="str">
        <f>IF(ISERROR(VLOOKUP($A55,parlvotes_lh!$A$11:$WT$200,106,FALSE))=TRUE,"",IF(VLOOKUP($A55,parlvotes_lh!$A$11:$WT$200,106,FALSE)=0,"",VLOOKUP($A55,parlvotes_lh!$A$11:$WT$200,106,FALSE)))</f>
        <v/>
      </c>
      <c r="P55" s="248" t="str">
        <f>IF(ISERROR(VLOOKUP($A55,parlvotes_lh!$A$11:$WT$200,126,FALSE))=TRUE,"",IF(VLOOKUP($A55,parlvotes_lh!$A$11:$WT$200,126,FALSE)=0,"",VLOOKUP($A55,parlvotes_lh!$A$11:$WT$200,126,FALSE)))</f>
        <v/>
      </c>
      <c r="Q55" s="249" t="str">
        <f>IF(ISERROR(VLOOKUP($A55,parlvotes_lh!$A$11:$WT$200,146,FALSE))=TRUE,"",IF(VLOOKUP($A55,parlvotes_lh!$A$11:$WT$200,146,FALSE)=0,"",VLOOKUP($A55,parlvotes_lh!$A$11:$WT$200,146,FALSE)))</f>
        <v/>
      </c>
      <c r="R55" s="249" t="str">
        <f>IF(ISERROR(VLOOKUP($A55,parlvotes_lh!$A$11:$WT$200,166,FALSE))=TRUE,"",IF(VLOOKUP($A55,parlvotes_lh!$A$11:$WT$200,166,FALSE)=0,"",VLOOKUP($A55,parlvotes_lh!$A$11:$WT$200,166,FALSE)))</f>
        <v/>
      </c>
      <c r="S55" s="249" t="str">
        <f>IF(ISERROR(VLOOKUP($A55,parlvotes_lh!$A$11:$WT$200,186,FALSE))=TRUE,"",IF(VLOOKUP($A55,parlvotes_lh!$A$11:$WT$200,186,FALSE)=0,"",VLOOKUP($A55,parlvotes_lh!$A$11:$WT$200,186,FALSE)))</f>
        <v/>
      </c>
      <c r="T55" s="249" t="str">
        <f>IF(ISERROR(VLOOKUP($A55,parlvotes_lh!$A$11:$WT$200,206,FALSE))=TRUE,"",IF(VLOOKUP($A55,parlvotes_lh!$A$11:$WT$200,206,FALSE)=0,"",VLOOKUP($A55,parlvotes_lh!$A$11:$WT$200,206,FALSE)))</f>
        <v/>
      </c>
      <c r="U55" s="249" t="str">
        <f>IF(ISERROR(VLOOKUP($A55,parlvotes_lh!$A$11:$WT$200,226,FALSE))=TRUE,"",IF(VLOOKUP($A55,parlvotes_lh!$A$11:$WT$200,226,FALSE)=0,"",VLOOKUP($A55,parlvotes_lh!$A$11:$WT$200,226,FALSE)))</f>
        <v/>
      </c>
      <c r="V55" s="249" t="str">
        <f>IF(ISERROR(VLOOKUP($A55,parlvotes_lh!$A$11:$WT$200,246,FALSE))=TRUE,"",IF(VLOOKUP($A55,parlvotes_lh!$A$11:$WT$200,246,FALSE)=0,"",VLOOKUP($A55,parlvotes_lh!$A$11:$WT$200,246,FALSE)))</f>
        <v/>
      </c>
      <c r="W55" s="249" t="str">
        <f>IF(ISERROR(VLOOKUP($A55,parlvotes_lh!$A$11:$WT$200,266,FALSE))=TRUE,"",IF(VLOOKUP($A55,parlvotes_lh!$A$11:$WT$200,266,FALSE)=0,"",VLOOKUP($A55,parlvotes_lh!$A$11:$WT$200,266,FALSE)))</f>
        <v/>
      </c>
      <c r="X55" s="249" t="str">
        <f>IF(ISERROR(VLOOKUP($A55,parlvotes_lh!$A$11:$WT$200,286,FALSE))=TRUE,"",IF(VLOOKUP($A55,parlvotes_lh!$A$11:$WT$200,286,FALSE)=0,"",VLOOKUP($A55,parlvotes_lh!$A$11:$WT$200,286,FALSE)))</f>
        <v/>
      </c>
      <c r="Y55" s="249" t="str">
        <f>IF(ISERROR(VLOOKUP($A55,parlvotes_lh!$A$11:$WT$200,306,FALSE))=TRUE,"",IF(VLOOKUP($A55,parlvotes_lh!$A$11:$WT$200,306,FALSE)=0,"",VLOOKUP($A55,parlvotes_lh!$A$11:$WT$200,306,FALSE)))</f>
        <v/>
      </c>
      <c r="Z55" s="249" t="str">
        <f>IF(ISERROR(VLOOKUP($A55,parlvotes_lh!$A$11:$WT$200,326,FALSE))=TRUE,"",IF(VLOOKUP($A55,parlvotes_lh!$A$11:$WT$200,326,FALSE)=0,"",VLOOKUP($A55,parlvotes_lh!$A$11:$WT$200,326,FALSE)))</f>
        <v/>
      </c>
      <c r="AA55" s="249" t="str">
        <f>IF(ISERROR(VLOOKUP($A55,parlvotes_lh!$A$11:$WT$200,346,FALSE))=TRUE,"",IF(VLOOKUP($A55,parlvotes_lh!$A$11:$WT$200,346,FALSE)=0,"",VLOOKUP($A55,parlvotes_lh!$A$11:$WT$200,346,FALSE)))</f>
        <v/>
      </c>
      <c r="AB55" s="249" t="str">
        <f>IF(ISERROR(VLOOKUP($A55,parlvotes_lh!$A$11:$WT$200,366,FALSE))=TRUE,"",IF(VLOOKUP($A55,parlvotes_lh!$A$11:$WT$200,366,FALSE)=0,"",VLOOKUP($A55,parlvotes_lh!$A$11:$WT$200,366,FALSE)))</f>
        <v/>
      </c>
      <c r="AC55" s="249" t="str">
        <f>IF(ISERROR(VLOOKUP($A55,parlvotes_lh!$A$11:$WT$200,386,FALSE))=TRUE,"",IF(VLOOKUP($A55,parlvotes_lh!$A$11:$WT$200,386,FALSE)=0,"",VLOOKUP($A55,parlvotes_lh!$A$11:$WT$200,386,FALSE)))</f>
        <v/>
      </c>
    </row>
    <row r="56" spans="1:29" ht="13.5" customHeight="1">
      <c r="A56" s="243" t="str">
        <f>IF(info_parties!A55="","",info_parties!A55)</f>
        <v/>
      </c>
      <c r="B56" s="87" t="str">
        <f>IF(A56="","",MID(info_weblinks!$C$3,32,3))</f>
        <v/>
      </c>
      <c r="C56" s="87" t="str">
        <f>IF(info_parties!G55="","",info_parties!G55)</f>
        <v/>
      </c>
      <c r="D56" s="87" t="str">
        <f>IF(info_parties!K55="","",info_parties!K55)</f>
        <v/>
      </c>
      <c r="E56" s="87" t="str">
        <f>IF(info_parties!H55="","",info_parties!H55)</f>
        <v/>
      </c>
      <c r="F56" s="244" t="str">
        <f t="shared" si="0"/>
        <v/>
      </c>
      <c r="G56" s="245" t="str">
        <f t="shared" si="1"/>
        <v/>
      </c>
      <c r="H56" s="246" t="str">
        <f t="shared" si="2"/>
        <v/>
      </c>
      <c r="I56" s="247" t="str">
        <f t="shared" si="3"/>
        <v/>
      </c>
      <c r="J56" s="248" t="str">
        <f>IF(ISERROR(VLOOKUP($A56,parlvotes_lh!$A$11:$WT$200,6,FALSE))=TRUE,"",IF(VLOOKUP($A56,parlvotes_lh!$A$11:$WT$200,6,FALSE)=0,"",VLOOKUP($A56,parlvotes_lh!$A$11:$WT$200,6,FALSE)))</f>
        <v/>
      </c>
      <c r="K56" s="248" t="str">
        <f>IF(ISERROR(VLOOKUP($A56,parlvotes_lh!$A$11:$WT$200,26,FALSE))=TRUE,"",IF(VLOOKUP($A56,parlvotes_lh!$A$11:$WT$200,26,FALSE)=0,"",VLOOKUP($A56,parlvotes_lh!$A$11:$WT$200,26,FALSE)))</f>
        <v/>
      </c>
      <c r="L56" s="248" t="str">
        <f>IF(ISERROR(VLOOKUP($A56,parlvotes_lh!$A$11:$WT$200,46,FALSE))=TRUE,"",IF(VLOOKUP($A56,parlvotes_lh!$A$11:$WT$200,46,FALSE)=0,"",VLOOKUP($A56,parlvotes_lh!$A$11:$WT$200,46,FALSE)))</f>
        <v/>
      </c>
      <c r="M56" s="248" t="str">
        <f>IF(ISERROR(VLOOKUP($A56,parlvotes_lh!$A$11:$WT$200,66,FALSE))=TRUE,"",IF(VLOOKUP($A56,parlvotes_lh!$A$11:$WT$200,66,FALSE)=0,"",VLOOKUP($A56,parlvotes_lh!$A$11:$WT$200,66,FALSE)))</f>
        <v/>
      </c>
      <c r="N56" s="248" t="str">
        <f>IF(ISERROR(VLOOKUP($A56,parlvotes_lh!$A$11:$WT$200,86,FALSE))=TRUE,"",IF(VLOOKUP($A56,parlvotes_lh!$A$11:$WT$200,86,FALSE)=0,"",VLOOKUP($A56,parlvotes_lh!$A$11:$WT$200,86,FALSE)))</f>
        <v/>
      </c>
      <c r="O56" s="248" t="str">
        <f>IF(ISERROR(VLOOKUP($A56,parlvotes_lh!$A$11:$WT$200,106,FALSE))=TRUE,"",IF(VLOOKUP($A56,parlvotes_lh!$A$11:$WT$200,106,FALSE)=0,"",VLOOKUP($A56,parlvotes_lh!$A$11:$WT$200,106,FALSE)))</f>
        <v/>
      </c>
      <c r="P56" s="248" t="str">
        <f>IF(ISERROR(VLOOKUP($A56,parlvotes_lh!$A$11:$WT$200,126,FALSE))=TRUE,"",IF(VLOOKUP($A56,parlvotes_lh!$A$11:$WT$200,126,FALSE)=0,"",VLOOKUP($A56,parlvotes_lh!$A$11:$WT$200,126,FALSE)))</f>
        <v/>
      </c>
      <c r="Q56" s="249" t="str">
        <f>IF(ISERROR(VLOOKUP($A56,parlvotes_lh!$A$11:$WT$200,146,FALSE))=TRUE,"",IF(VLOOKUP($A56,parlvotes_lh!$A$11:$WT$200,146,FALSE)=0,"",VLOOKUP($A56,parlvotes_lh!$A$11:$WT$200,146,FALSE)))</f>
        <v/>
      </c>
      <c r="R56" s="249" t="str">
        <f>IF(ISERROR(VLOOKUP($A56,parlvotes_lh!$A$11:$WT$200,166,FALSE))=TRUE,"",IF(VLOOKUP($A56,parlvotes_lh!$A$11:$WT$200,166,FALSE)=0,"",VLOOKUP($A56,parlvotes_lh!$A$11:$WT$200,166,FALSE)))</f>
        <v/>
      </c>
      <c r="S56" s="249" t="str">
        <f>IF(ISERROR(VLOOKUP($A56,parlvotes_lh!$A$11:$WT$200,186,FALSE))=TRUE,"",IF(VLOOKUP($A56,parlvotes_lh!$A$11:$WT$200,186,FALSE)=0,"",VLOOKUP($A56,parlvotes_lh!$A$11:$WT$200,186,FALSE)))</f>
        <v/>
      </c>
      <c r="T56" s="249" t="str">
        <f>IF(ISERROR(VLOOKUP($A56,parlvotes_lh!$A$11:$WT$200,206,FALSE))=TRUE,"",IF(VLOOKUP($A56,parlvotes_lh!$A$11:$WT$200,206,FALSE)=0,"",VLOOKUP($A56,parlvotes_lh!$A$11:$WT$200,206,FALSE)))</f>
        <v/>
      </c>
      <c r="U56" s="249" t="str">
        <f>IF(ISERROR(VLOOKUP($A56,parlvotes_lh!$A$11:$WT$200,226,FALSE))=TRUE,"",IF(VLOOKUP($A56,parlvotes_lh!$A$11:$WT$200,226,FALSE)=0,"",VLOOKUP($A56,parlvotes_lh!$A$11:$WT$200,226,FALSE)))</f>
        <v/>
      </c>
      <c r="V56" s="249" t="str">
        <f>IF(ISERROR(VLOOKUP($A56,parlvotes_lh!$A$11:$WT$200,246,FALSE))=TRUE,"",IF(VLOOKUP($A56,parlvotes_lh!$A$11:$WT$200,246,FALSE)=0,"",VLOOKUP($A56,parlvotes_lh!$A$11:$WT$200,246,FALSE)))</f>
        <v/>
      </c>
      <c r="W56" s="249" t="str">
        <f>IF(ISERROR(VLOOKUP($A56,parlvotes_lh!$A$11:$WT$200,266,FALSE))=TRUE,"",IF(VLOOKUP($A56,parlvotes_lh!$A$11:$WT$200,266,FALSE)=0,"",VLOOKUP($A56,parlvotes_lh!$A$11:$WT$200,266,FALSE)))</f>
        <v/>
      </c>
      <c r="X56" s="249" t="str">
        <f>IF(ISERROR(VLOOKUP($A56,parlvotes_lh!$A$11:$WT$200,286,FALSE))=TRUE,"",IF(VLOOKUP($A56,parlvotes_lh!$A$11:$WT$200,286,FALSE)=0,"",VLOOKUP($A56,parlvotes_lh!$A$11:$WT$200,286,FALSE)))</f>
        <v/>
      </c>
      <c r="Y56" s="249" t="str">
        <f>IF(ISERROR(VLOOKUP($A56,parlvotes_lh!$A$11:$WT$200,306,FALSE))=TRUE,"",IF(VLOOKUP($A56,parlvotes_lh!$A$11:$WT$200,306,FALSE)=0,"",VLOOKUP($A56,parlvotes_lh!$A$11:$WT$200,306,FALSE)))</f>
        <v/>
      </c>
      <c r="Z56" s="249" t="str">
        <f>IF(ISERROR(VLOOKUP($A56,parlvotes_lh!$A$11:$WT$200,326,FALSE))=TRUE,"",IF(VLOOKUP($A56,parlvotes_lh!$A$11:$WT$200,326,FALSE)=0,"",VLOOKUP($A56,parlvotes_lh!$A$11:$WT$200,326,FALSE)))</f>
        <v/>
      </c>
      <c r="AA56" s="249" t="str">
        <f>IF(ISERROR(VLOOKUP($A56,parlvotes_lh!$A$11:$WT$200,346,FALSE))=TRUE,"",IF(VLOOKUP($A56,parlvotes_lh!$A$11:$WT$200,346,FALSE)=0,"",VLOOKUP($A56,parlvotes_lh!$A$11:$WT$200,346,FALSE)))</f>
        <v/>
      </c>
      <c r="AB56" s="249" t="str">
        <f>IF(ISERROR(VLOOKUP($A56,parlvotes_lh!$A$11:$WT$200,366,FALSE))=TRUE,"",IF(VLOOKUP($A56,parlvotes_lh!$A$11:$WT$200,366,FALSE)=0,"",VLOOKUP($A56,parlvotes_lh!$A$11:$WT$200,366,FALSE)))</f>
        <v/>
      </c>
      <c r="AC56" s="249" t="str">
        <f>IF(ISERROR(VLOOKUP($A56,parlvotes_lh!$A$11:$WT$200,386,FALSE))=TRUE,"",IF(VLOOKUP($A56,parlvotes_lh!$A$11:$WT$200,386,FALSE)=0,"",VLOOKUP($A56,parlvotes_lh!$A$11:$WT$200,386,FALSE)))</f>
        <v/>
      </c>
    </row>
    <row r="57" spans="1:29" ht="13.5" customHeight="1">
      <c r="A57" s="243" t="str">
        <f>IF(info_parties!A56="","",info_parties!A56)</f>
        <v/>
      </c>
      <c r="B57" s="87" t="str">
        <f>IF(A57="","",MID(info_weblinks!$C$3,32,3))</f>
        <v/>
      </c>
      <c r="C57" s="87" t="str">
        <f>IF(info_parties!G56="","",info_parties!G56)</f>
        <v/>
      </c>
      <c r="D57" s="87" t="str">
        <f>IF(info_parties!K56="","",info_parties!K56)</f>
        <v/>
      </c>
      <c r="E57" s="87" t="str">
        <f>IF(info_parties!H56="","",info_parties!H56)</f>
        <v/>
      </c>
      <c r="F57" s="244" t="str">
        <f t="shared" si="0"/>
        <v/>
      </c>
      <c r="G57" s="245" t="str">
        <f t="shared" si="1"/>
        <v/>
      </c>
      <c r="H57" s="246" t="str">
        <f t="shared" si="2"/>
        <v/>
      </c>
      <c r="I57" s="247" t="str">
        <f t="shared" si="3"/>
        <v/>
      </c>
      <c r="J57" s="248" t="str">
        <f>IF(ISERROR(VLOOKUP($A57,parlvotes_lh!$A$11:$WT$200,6,FALSE))=TRUE,"",IF(VLOOKUP($A57,parlvotes_lh!$A$11:$WT$200,6,FALSE)=0,"",VLOOKUP($A57,parlvotes_lh!$A$11:$WT$200,6,FALSE)))</f>
        <v/>
      </c>
      <c r="K57" s="248" t="str">
        <f>IF(ISERROR(VLOOKUP($A57,parlvotes_lh!$A$11:$WT$200,26,FALSE))=TRUE,"",IF(VLOOKUP($A57,parlvotes_lh!$A$11:$WT$200,26,FALSE)=0,"",VLOOKUP($A57,parlvotes_lh!$A$11:$WT$200,26,FALSE)))</f>
        <v/>
      </c>
      <c r="L57" s="248" t="str">
        <f>IF(ISERROR(VLOOKUP($A57,parlvotes_lh!$A$11:$WT$200,46,FALSE))=TRUE,"",IF(VLOOKUP($A57,parlvotes_lh!$A$11:$WT$200,46,FALSE)=0,"",VLOOKUP($A57,parlvotes_lh!$A$11:$WT$200,46,FALSE)))</f>
        <v/>
      </c>
      <c r="M57" s="248" t="str">
        <f>IF(ISERROR(VLOOKUP($A57,parlvotes_lh!$A$11:$WT$200,66,FALSE))=TRUE,"",IF(VLOOKUP($A57,parlvotes_lh!$A$11:$WT$200,66,FALSE)=0,"",VLOOKUP($A57,parlvotes_lh!$A$11:$WT$200,66,FALSE)))</f>
        <v/>
      </c>
      <c r="N57" s="248" t="str">
        <f>IF(ISERROR(VLOOKUP($A57,parlvotes_lh!$A$11:$WT$200,86,FALSE))=TRUE,"",IF(VLOOKUP($A57,parlvotes_lh!$A$11:$WT$200,86,FALSE)=0,"",VLOOKUP($A57,parlvotes_lh!$A$11:$WT$200,86,FALSE)))</f>
        <v/>
      </c>
      <c r="O57" s="248" t="str">
        <f>IF(ISERROR(VLOOKUP($A57,parlvotes_lh!$A$11:$WT$200,106,FALSE))=TRUE,"",IF(VLOOKUP($A57,parlvotes_lh!$A$11:$WT$200,106,FALSE)=0,"",VLOOKUP($A57,parlvotes_lh!$A$11:$WT$200,106,FALSE)))</f>
        <v/>
      </c>
      <c r="P57" s="248" t="str">
        <f>IF(ISERROR(VLOOKUP($A57,parlvotes_lh!$A$11:$WT$200,126,FALSE))=TRUE,"",IF(VLOOKUP($A57,parlvotes_lh!$A$11:$WT$200,126,FALSE)=0,"",VLOOKUP($A57,parlvotes_lh!$A$11:$WT$200,126,FALSE)))</f>
        <v/>
      </c>
      <c r="Q57" s="249" t="str">
        <f>IF(ISERROR(VLOOKUP($A57,parlvotes_lh!$A$11:$WT$200,146,FALSE))=TRUE,"",IF(VLOOKUP($A57,parlvotes_lh!$A$11:$WT$200,146,FALSE)=0,"",VLOOKUP($A57,parlvotes_lh!$A$11:$WT$200,146,FALSE)))</f>
        <v/>
      </c>
      <c r="R57" s="249" t="str">
        <f>IF(ISERROR(VLOOKUP($A57,parlvotes_lh!$A$11:$WT$200,166,FALSE))=TRUE,"",IF(VLOOKUP($A57,parlvotes_lh!$A$11:$WT$200,166,FALSE)=0,"",VLOOKUP($A57,parlvotes_lh!$A$11:$WT$200,166,FALSE)))</f>
        <v/>
      </c>
      <c r="S57" s="249" t="str">
        <f>IF(ISERROR(VLOOKUP($A57,parlvotes_lh!$A$11:$WT$200,186,FALSE))=TRUE,"",IF(VLOOKUP($A57,parlvotes_lh!$A$11:$WT$200,186,FALSE)=0,"",VLOOKUP($A57,parlvotes_lh!$A$11:$WT$200,186,FALSE)))</f>
        <v/>
      </c>
      <c r="T57" s="249" t="str">
        <f>IF(ISERROR(VLOOKUP($A57,parlvotes_lh!$A$11:$WT$200,206,FALSE))=TRUE,"",IF(VLOOKUP($A57,parlvotes_lh!$A$11:$WT$200,206,FALSE)=0,"",VLOOKUP($A57,parlvotes_lh!$A$11:$WT$200,206,FALSE)))</f>
        <v/>
      </c>
      <c r="U57" s="249" t="str">
        <f>IF(ISERROR(VLOOKUP($A57,parlvotes_lh!$A$11:$WT$200,226,FALSE))=TRUE,"",IF(VLOOKUP($A57,parlvotes_lh!$A$11:$WT$200,226,FALSE)=0,"",VLOOKUP($A57,parlvotes_lh!$A$11:$WT$200,226,FALSE)))</f>
        <v/>
      </c>
      <c r="V57" s="249" t="str">
        <f>IF(ISERROR(VLOOKUP($A57,parlvotes_lh!$A$11:$WT$200,246,FALSE))=TRUE,"",IF(VLOOKUP($A57,parlvotes_lh!$A$11:$WT$200,246,FALSE)=0,"",VLOOKUP($A57,parlvotes_lh!$A$11:$WT$200,246,FALSE)))</f>
        <v/>
      </c>
      <c r="W57" s="249" t="str">
        <f>IF(ISERROR(VLOOKUP($A57,parlvotes_lh!$A$11:$WT$200,266,FALSE))=TRUE,"",IF(VLOOKUP($A57,parlvotes_lh!$A$11:$WT$200,266,FALSE)=0,"",VLOOKUP($A57,parlvotes_lh!$A$11:$WT$200,266,FALSE)))</f>
        <v/>
      </c>
      <c r="X57" s="249" t="str">
        <f>IF(ISERROR(VLOOKUP($A57,parlvotes_lh!$A$11:$WT$200,286,FALSE))=TRUE,"",IF(VLOOKUP($A57,parlvotes_lh!$A$11:$WT$200,286,FALSE)=0,"",VLOOKUP($A57,parlvotes_lh!$A$11:$WT$200,286,FALSE)))</f>
        <v/>
      </c>
      <c r="Y57" s="249" t="str">
        <f>IF(ISERROR(VLOOKUP($A57,parlvotes_lh!$A$11:$WT$200,306,FALSE))=TRUE,"",IF(VLOOKUP($A57,parlvotes_lh!$A$11:$WT$200,306,FALSE)=0,"",VLOOKUP($A57,parlvotes_lh!$A$11:$WT$200,306,FALSE)))</f>
        <v/>
      </c>
      <c r="Z57" s="249" t="str">
        <f>IF(ISERROR(VLOOKUP($A57,parlvotes_lh!$A$11:$WT$200,326,FALSE))=TRUE,"",IF(VLOOKUP($A57,parlvotes_lh!$A$11:$WT$200,326,FALSE)=0,"",VLOOKUP($A57,parlvotes_lh!$A$11:$WT$200,326,FALSE)))</f>
        <v/>
      </c>
      <c r="AA57" s="249" t="str">
        <f>IF(ISERROR(VLOOKUP($A57,parlvotes_lh!$A$11:$WT$200,346,FALSE))=TRUE,"",IF(VLOOKUP($A57,parlvotes_lh!$A$11:$WT$200,346,FALSE)=0,"",VLOOKUP($A57,parlvotes_lh!$A$11:$WT$200,346,FALSE)))</f>
        <v/>
      </c>
      <c r="AB57" s="249" t="str">
        <f>IF(ISERROR(VLOOKUP($A57,parlvotes_lh!$A$11:$WT$200,366,FALSE))=TRUE,"",IF(VLOOKUP($A57,parlvotes_lh!$A$11:$WT$200,366,FALSE)=0,"",VLOOKUP($A57,parlvotes_lh!$A$11:$WT$200,366,FALSE)))</f>
        <v/>
      </c>
      <c r="AC57" s="249" t="str">
        <f>IF(ISERROR(VLOOKUP($A57,parlvotes_lh!$A$11:$WT$200,386,FALSE))=TRUE,"",IF(VLOOKUP($A57,parlvotes_lh!$A$11:$WT$200,386,FALSE)=0,"",VLOOKUP($A57,parlvotes_lh!$A$11:$WT$200,386,FALSE)))</f>
        <v/>
      </c>
    </row>
    <row r="58" spans="1:29" ht="13.5" customHeight="1">
      <c r="A58" s="243" t="str">
        <f>IF(info_parties!A57="","",info_parties!A57)</f>
        <v/>
      </c>
      <c r="B58" s="87" t="str">
        <f>IF(A58="","",MID(info_weblinks!$C$3,32,3))</f>
        <v/>
      </c>
      <c r="C58" s="87" t="str">
        <f>IF(info_parties!G57="","",info_parties!G57)</f>
        <v/>
      </c>
      <c r="D58" s="87" t="str">
        <f>IF(info_parties!K57="","",info_parties!K57)</f>
        <v/>
      </c>
      <c r="E58" s="87" t="str">
        <f>IF(info_parties!H57="","",info_parties!H57)</f>
        <v/>
      </c>
      <c r="F58" s="244" t="str">
        <f t="shared" si="0"/>
        <v/>
      </c>
      <c r="G58" s="245" t="str">
        <f t="shared" si="1"/>
        <v/>
      </c>
      <c r="H58" s="246" t="str">
        <f t="shared" si="2"/>
        <v/>
      </c>
      <c r="I58" s="247" t="str">
        <f t="shared" si="3"/>
        <v/>
      </c>
      <c r="J58" s="248" t="str">
        <f>IF(ISERROR(VLOOKUP($A58,parlvotes_lh!$A$11:$WT$200,6,FALSE))=TRUE,"",IF(VLOOKUP($A58,parlvotes_lh!$A$11:$WT$200,6,FALSE)=0,"",VLOOKUP($A58,parlvotes_lh!$A$11:$WT$200,6,FALSE)))</f>
        <v/>
      </c>
      <c r="K58" s="248" t="str">
        <f>IF(ISERROR(VLOOKUP($A58,parlvotes_lh!$A$11:$WT$200,26,FALSE))=TRUE,"",IF(VLOOKUP($A58,parlvotes_lh!$A$11:$WT$200,26,FALSE)=0,"",VLOOKUP($A58,parlvotes_lh!$A$11:$WT$200,26,FALSE)))</f>
        <v/>
      </c>
      <c r="L58" s="248" t="str">
        <f>IF(ISERROR(VLOOKUP($A58,parlvotes_lh!$A$11:$WT$200,46,FALSE))=TRUE,"",IF(VLOOKUP($A58,parlvotes_lh!$A$11:$WT$200,46,FALSE)=0,"",VLOOKUP($A58,parlvotes_lh!$A$11:$WT$200,46,FALSE)))</f>
        <v/>
      </c>
      <c r="M58" s="248" t="str">
        <f>IF(ISERROR(VLOOKUP($A58,parlvotes_lh!$A$11:$WT$200,66,FALSE))=TRUE,"",IF(VLOOKUP($A58,parlvotes_lh!$A$11:$WT$200,66,FALSE)=0,"",VLOOKUP($A58,parlvotes_lh!$A$11:$WT$200,66,FALSE)))</f>
        <v/>
      </c>
      <c r="N58" s="248" t="str">
        <f>IF(ISERROR(VLOOKUP($A58,parlvotes_lh!$A$11:$WT$200,86,FALSE))=TRUE,"",IF(VLOOKUP($A58,parlvotes_lh!$A$11:$WT$200,86,FALSE)=0,"",VLOOKUP($A58,parlvotes_lh!$A$11:$WT$200,86,FALSE)))</f>
        <v/>
      </c>
      <c r="O58" s="248" t="str">
        <f>IF(ISERROR(VLOOKUP($A58,parlvotes_lh!$A$11:$WT$200,106,FALSE))=TRUE,"",IF(VLOOKUP($A58,parlvotes_lh!$A$11:$WT$200,106,FALSE)=0,"",VLOOKUP($A58,parlvotes_lh!$A$11:$WT$200,106,FALSE)))</f>
        <v/>
      </c>
      <c r="P58" s="248" t="str">
        <f>IF(ISERROR(VLOOKUP($A58,parlvotes_lh!$A$11:$WT$200,126,FALSE))=TRUE,"",IF(VLOOKUP($A58,parlvotes_lh!$A$11:$WT$200,126,FALSE)=0,"",VLOOKUP($A58,parlvotes_lh!$A$11:$WT$200,126,FALSE)))</f>
        <v/>
      </c>
      <c r="Q58" s="249" t="str">
        <f>IF(ISERROR(VLOOKUP($A58,parlvotes_lh!$A$11:$WT$200,146,FALSE))=TRUE,"",IF(VLOOKUP($A58,parlvotes_lh!$A$11:$WT$200,146,FALSE)=0,"",VLOOKUP($A58,parlvotes_lh!$A$11:$WT$200,146,FALSE)))</f>
        <v/>
      </c>
      <c r="R58" s="249" t="str">
        <f>IF(ISERROR(VLOOKUP($A58,parlvotes_lh!$A$11:$WT$200,166,FALSE))=TRUE,"",IF(VLOOKUP($A58,parlvotes_lh!$A$11:$WT$200,166,FALSE)=0,"",VLOOKUP($A58,parlvotes_lh!$A$11:$WT$200,166,FALSE)))</f>
        <v/>
      </c>
      <c r="S58" s="249" t="str">
        <f>IF(ISERROR(VLOOKUP($A58,parlvotes_lh!$A$11:$WT$200,186,FALSE))=TRUE,"",IF(VLOOKUP($A58,parlvotes_lh!$A$11:$WT$200,186,FALSE)=0,"",VLOOKUP($A58,parlvotes_lh!$A$11:$WT$200,186,FALSE)))</f>
        <v/>
      </c>
      <c r="T58" s="249" t="str">
        <f>IF(ISERROR(VLOOKUP($A58,parlvotes_lh!$A$11:$WT$200,206,FALSE))=TRUE,"",IF(VLOOKUP($A58,parlvotes_lh!$A$11:$WT$200,206,FALSE)=0,"",VLOOKUP($A58,parlvotes_lh!$A$11:$WT$200,206,FALSE)))</f>
        <v/>
      </c>
      <c r="U58" s="249" t="str">
        <f>IF(ISERROR(VLOOKUP($A58,parlvotes_lh!$A$11:$WT$200,226,FALSE))=TRUE,"",IF(VLOOKUP($A58,parlvotes_lh!$A$11:$WT$200,226,FALSE)=0,"",VLOOKUP($A58,parlvotes_lh!$A$11:$WT$200,226,FALSE)))</f>
        <v/>
      </c>
      <c r="V58" s="249" t="str">
        <f>IF(ISERROR(VLOOKUP($A58,parlvotes_lh!$A$11:$WT$200,246,FALSE))=TRUE,"",IF(VLOOKUP($A58,parlvotes_lh!$A$11:$WT$200,246,FALSE)=0,"",VLOOKUP($A58,parlvotes_lh!$A$11:$WT$200,246,FALSE)))</f>
        <v/>
      </c>
      <c r="W58" s="249" t="str">
        <f>IF(ISERROR(VLOOKUP($A58,parlvotes_lh!$A$11:$WT$200,266,FALSE))=TRUE,"",IF(VLOOKUP($A58,parlvotes_lh!$A$11:$WT$200,266,FALSE)=0,"",VLOOKUP($A58,parlvotes_lh!$A$11:$WT$200,266,FALSE)))</f>
        <v/>
      </c>
      <c r="X58" s="249" t="str">
        <f>IF(ISERROR(VLOOKUP($A58,parlvotes_lh!$A$11:$WT$200,286,FALSE))=TRUE,"",IF(VLOOKUP($A58,parlvotes_lh!$A$11:$WT$200,286,FALSE)=0,"",VLOOKUP($A58,parlvotes_lh!$A$11:$WT$200,286,FALSE)))</f>
        <v/>
      </c>
      <c r="Y58" s="249" t="str">
        <f>IF(ISERROR(VLOOKUP($A58,parlvotes_lh!$A$11:$WT$200,306,FALSE))=TRUE,"",IF(VLOOKUP($A58,parlvotes_lh!$A$11:$WT$200,306,FALSE)=0,"",VLOOKUP($A58,parlvotes_lh!$A$11:$WT$200,306,FALSE)))</f>
        <v/>
      </c>
      <c r="Z58" s="249" t="str">
        <f>IF(ISERROR(VLOOKUP($A58,parlvotes_lh!$A$11:$WT$200,326,FALSE))=TRUE,"",IF(VLOOKUP($A58,parlvotes_lh!$A$11:$WT$200,326,FALSE)=0,"",VLOOKUP($A58,parlvotes_lh!$A$11:$WT$200,326,FALSE)))</f>
        <v/>
      </c>
      <c r="AA58" s="249" t="str">
        <f>IF(ISERROR(VLOOKUP($A58,parlvotes_lh!$A$11:$WT$200,346,FALSE))=TRUE,"",IF(VLOOKUP($A58,parlvotes_lh!$A$11:$WT$200,346,FALSE)=0,"",VLOOKUP($A58,parlvotes_lh!$A$11:$WT$200,346,FALSE)))</f>
        <v/>
      </c>
      <c r="AB58" s="249" t="str">
        <f>IF(ISERROR(VLOOKUP($A58,parlvotes_lh!$A$11:$WT$200,366,FALSE))=TRUE,"",IF(VLOOKUP($A58,parlvotes_lh!$A$11:$WT$200,366,FALSE)=0,"",VLOOKUP($A58,parlvotes_lh!$A$11:$WT$200,366,FALSE)))</f>
        <v/>
      </c>
      <c r="AC58" s="249" t="str">
        <f>IF(ISERROR(VLOOKUP($A58,parlvotes_lh!$A$11:$WT$200,386,FALSE))=TRUE,"",IF(VLOOKUP($A58,parlvotes_lh!$A$11:$WT$200,386,FALSE)=0,"",VLOOKUP($A58,parlvotes_lh!$A$11:$WT$200,386,FALSE)))</f>
        <v/>
      </c>
    </row>
    <row r="59" spans="1:29" ht="13.5" customHeight="1">
      <c r="A59" s="243" t="str">
        <f>IF(info_parties!A58="","",info_parties!A58)</f>
        <v/>
      </c>
      <c r="B59" s="87" t="str">
        <f>IF(A59="","",MID(info_weblinks!$C$3,32,3))</f>
        <v/>
      </c>
      <c r="C59" s="87" t="str">
        <f>IF(info_parties!G58="","",info_parties!G58)</f>
        <v/>
      </c>
      <c r="D59" s="87" t="str">
        <f>IF(info_parties!K58="","",info_parties!K58)</f>
        <v/>
      </c>
      <c r="E59" s="87" t="str">
        <f>IF(info_parties!H58="","",info_parties!H58)</f>
        <v/>
      </c>
      <c r="F59" s="244" t="str">
        <f t="shared" si="0"/>
        <v/>
      </c>
      <c r="G59" s="245" t="str">
        <f t="shared" si="1"/>
        <v/>
      </c>
      <c r="H59" s="246" t="str">
        <f t="shared" si="2"/>
        <v/>
      </c>
      <c r="I59" s="247" t="str">
        <f t="shared" si="3"/>
        <v/>
      </c>
      <c r="J59" s="248" t="str">
        <f>IF(ISERROR(VLOOKUP($A59,parlvotes_lh!$A$11:$WT$200,6,FALSE))=TRUE,"",IF(VLOOKUP($A59,parlvotes_lh!$A$11:$WT$200,6,FALSE)=0,"",VLOOKUP($A59,parlvotes_lh!$A$11:$WT$200,6,FALSE)))</f>
        <v/>
      </c>
      <c r="K59" s="248" t="str">
        <f>IF(ISERROR(VLOOKUP($A59,parlvotes_lh!$A$11:$WT$200,26,FALSE))=TRUE,"",IF(VLOOKUP($A59,parlvotes_lh!$A$11:$WT$200,26,FALSE)=0,"",VLOOKUP($A59,parlvotes_lh!$A$11:$WT$200,26,FALSE)))</f>
        <v/>
      </c>
      <c r="L59" s="248" t="str">
        <f>IF(ISERROR(VLOOKUP($A59,parlvotes_lh!$A$11:$WT$200,46,FALSE))=TRUE,"",IF(VLOOKUP($A59,parlvotes_lh!$A$11:$WT$200,46,FALSE)=0,"",VLOOKUP($A59,parlvotes_lh!$A$11:$WT$200,46,FALSE)))</f>
        <v/>
      </c>
      <c r="M59" s="248" t="str">
        <f>IF(ISERROR(VLOOKUP($A59,parlvotes_lh!$A$11:$WT$200,66,FALSE))=TRUE,"",IF(VLOOKUP($A59,parlvotes_lh!$A$11:$WT$200,66,FALSE)=0,"",VLOOKUP($A59,parlvotes_lh!$A$11:$WT$200,66,FALSE)))</f>
        <v/>
      </c>
      <c r="N59" s="248" t="str">
        <f>IF(ISERROR(VLOOKUP($A59,parlvotes_lh!$A$11:$WT$200,86,FALSE))=TRUE,"",IF(VLOOKUP($A59,parlvotes_lh!$A$11:$WT$200,86,FALSE)=0,"",VLOOKUP($A59,parlvotes_lh!$A$11:$WT$200,86,FALSE)))</f>
        <v/>
      </c>
      <c r="O59" s="248" t="str">
        <f>IF(ISERROR(VLOOKUP($A59,parlvotes_lh!$A$11:$WT$200,106,FALSE))=TRUE,"",IF(VLOOKUP($A59,parlvotes_lh!$A$11:$WT$200,106,FALSE)=0,"",VLOOKUP($A59,parlvotes_lh!$A$11:$WT$200,106,FALSE)))</f>
        <v/>
      </c>
      <c r="P59" s="248" t="str">
        <f>IF(ISERROR(VLOOKUP($A59,parlvotes_lh!$A$11:$WT$200,126,FALSE))=TRUE,"",IF(VLOOKUP($A59,parlvotes_lh!$A$11:$WT$200,126,FALSE)=0,"",VLOOKUP($A59,parlvotes_lh!$A$11:$WT$200,126,FALSE)))</f>
        <v/>
      </c>
      <c r="Q59" s="249" t="str">
        <f>IF(ISERROR(VLOOKUP($A59,parlvotes_lh!$A$11:$WT$200,146,FALSE))=TRUE,"",IF(VLOOKUP($A59,parlvotes_lh!$A$11:$WT$200,146,FALSE)=0,"",VLOOKUP($A59,parlvotes_lh!$A$11:$WT$200,146,FALSE)))</f>
        <v/>
      </c>
      <c r="R59" s="249" t="str">
        <f>IF(ISERROR(VLOOKUP($A59,parlvotes_lh!$A$11:$WT$200,166,FALSE))=TRUE,"",IF(VLOOKUP($A59,parlvotes_lh!$A$11:$WT$200,166,FALSE)=0,"",VLOOKUP($A59,parlvotes_lh!$A$11:$WT$200,166,FALSE)))</f>
        <v/>
      </c>
      <c r="S59" s="249" t="str">
        <f>IF(ISERROR(VLOOKUP($A59,parlvotes_lh!$A$11:$WT$200,186,FALSE))=TRUE,"",IF(VLOOKUP($A59,parlvotes_lh!$A$11:$WT$200,186,FALSE)=0,"",VLOOKUP($A59,parlvotes_lh!$A$11:$WT$200,186,FALSE)))</f>
        <v/>
      </c>
      <c r="T59" s="249" t="str">
        <f>IF(ISERROR(VLOOKUP($A59,parlvotes_lh!$A$11:$WT$200,206,FALSE))=TRUE,"",IF(VLOOKUP($A59,parlvotes_lh!$A$11:$WT$200,206,FALSE)=0,"",VLOOKUP($A59,parlvotes_lh!$A$11:$WT$200,206,FALSE)))</f>
        <v/>
      </c>
      <c r="U59" s="249" t="str">
        <f>IF(ISERROR(VLOOKUP($A59,parlvotes_lh!$A$11:$WT$200,226,FALSE))=TRUE,"",IF(VLOOKUP($A59,parlvotes_lh!$A$11:$WT$200,226,FALSE)=0,"",VLOOKUP($A59,parlvotes_lh!$A$11:$WT$200,226,FALSE)))</f>
        <v/>
      </c>
      <c r="V59" s="249" t="str">
        <f>IF(ISERROR(VLOOKUP($A59,parlvotes_lh!$A$11:$WT$200,246,FALSE))=TRUE,"",IF(VLOOKUP($A59,parlvotes_lh!$A$11:$WT$200,246,FALSE)=0,"",VLOOKUP($A59,parlvotes_lh!$A$11:$WT$200,246,FALSE)))</f>
        <v/>
      </c>
      <c r="W59" s="249" t="str">
        <f>IF(ISERROR(VLOOKUP($A59,parlvotes_lh!$A$11:$WT$200,266,FALSE))=TRUE,"",IF(VLOOKUP($A59,parlvotes_lh!$A$11:$WT$200,266,FALSE)=0,"",VLOOKUP($A59,parlvotes_lh!$A$11:$WT$200,266,FALSE)))</f>
        <v/>
      </c>
      <c r="X59" s="249" t="str">
        <f>IF(ISERROR(VLOOKUP($A59,parlvotes_lh!$A$11:$WT$200,286,FALSE))=TRUE,"",IF(VLOOKUP($A59,parlvotes_lh!$A$11:$WT$200,286,FALSE)=0,"",VLOOKUP($A59,parlvotes_lh!$A$11:$WT$200,286,FALSE)))</f>
        <v/>
      </c>
      <c r="Y59" s="249" t="str">
        <f>IF(ISERROR(VLOOKUP($A59,parlvotes_lh!$A$11:$WT$200,306,FALSE))=TRUE,"",IF(VLOOKUP($A59,parlvotes_lh!$A$11:$WT$200,306,FALSE)=0,"",VLOOKUP($A59,parlvotes_lh!$A$11:$WT$200,306,FALSE)))</f>
        <v/>
      </c>
      <c r="Z59" s="249" t="str">
        <f>IF(ISERROR(VLOOKUP($A59,parlvotes_lh!$A$11:$WT$200,326,FALSE))=TRUE,"",IF(VLOOKUP($A59,parlvotes_lh!$A$11:$WT$200,326,FALSE)=0,"",VLOOKUP($A59,parlvotes_lh!$A$11:$WT$200,326,FALSE)))</f>
        <v/>
      </c>
      <c r="AA59" s="249" t="str">
        <f>IF(ISERROR(VLOOKUP($A59,parlvotes_lh!$A$11:$WT$200,346,FALSE))=TRUE,"",IF(VLOOKUP($A59,parlvotes_lh!$A$11:$WT$200,346,FALSE)=0,"",VLOOKUP($A59,parlvotes_lh!$A$11:$WT$200,346,FALSE)))</f>
        <v/>
      </c>
      <c r="AB59" s="249" t="str">
        <f>IF(ISERROR(VLOOKUP($A59,parlvotes_lh!$A$11:$WT$200,366,FALSE))=TRUE,"",IF(VLOOKUP($A59,parlvotes_lh!$A$11:$WT$200,366,FALSE)=0,"",VLOOKUP($A59,parlvotes_lh!$A$11:$WT$200,366,FALSE)))</f>
        <v/>
      </c>
      <c r="AC59" s="249" t="str">
        <f>IF(ISERROR(VLOOKUP($A59,parlvotes_lh!$A$11:$WT$200,386,FALSE))=TRUE,"",IF(VLOOKUP($A59,parlvotes_lh!$A$11:$WT$200,386,FALSE)=0,"",VLOOKUP($A59,parlvotes_lh!$A$11:$WT$200,386,FALSE)))</f>
        <v/>
      </c>
    </row>
    <row r="60" spans="1:29" ht="13.5" customHeight="1">
      <c r="A60" s="243" t="str">
        <f>IF(info_parties!A59="","",info_parties!A59)</f>
        <v/>
      </c>
      <c r="B60" s="87" t="str">
        <f>IF(A60="","",MID(info_weblinks!$C$3,32,3))</f>
        <v/>
      </c>
      <c r="C60" s="87" t="str">
        <f>IF(info_parties!G59="","",info_parties!G59)</f>
        <v/>
      </c>
      <c r="D60" s="87" t="str">
        <f>IF(info_parties!K59="","",info_parties!K59)</f>
        <v/>
      </c>
      <c r="E60" s="87" t="str">
        <f>IF(info_parties!H59="","",info_parties!H59)</f>
        <v/>
      </c>
      <c r="F60" s="244" t="str">
        <f t="shared" si="0"/>
        <v/>
      </c>
      <c r="G60" s="245" t="str">
        <f t="shared" si="1"/>
        <v/>
      </c>
      <c r="H60" s="246" t="str">
        <f t="shared" si="2"/>
        <v/>
      </c>
      <c r="I60" s="247" t="str">
        <f t="shared" si="3"/>
        <v/>
      </c>
      <c r="J60" s="248" t="str">
        <f>IF(ISERROR(VLOOKUP($A60,parlvotes_lh!$A$11:$WT$200,6,FALSE))=TRUE,"",IF(VLOOKUP($A60,parlvotes_lh!$A$11:$WT$200,6,FALSE)=0,"",VLOOKUP($A60,parlvotes_lh!$A$11:$WT$200,6,FALSE)))</f>
        <v/>
      </c>
      <c r="K60" s="248" t="str">
        <f>IF(ISERROR(VLOOKUP($A60,parlvotes_lh!$A$11:$WT$200,26,FALSE))=TRUE,"",IF(VLOOKUP($A60,parlvotes_lh!$A$11:$WT$200,26,FALSE)=0,"",VLOOKUP($A60,parlvotes_lh!$A$11:$WT$200,26,FALSE)))</f>
        <v/>
      </c>
      <c r="L60" s="248" t="str">
        <f>IF(ISERROR(VLOOKUP($A60,parlvotes_lh!$A$11:$WT$200,46,FALSE))=TRUE,"",IF(VLOOKUP($A60,parlvotes_lh!$A$11:$WT$200,46,FALSE)=0,"",VLOOKUP($A60,parlvotes_lh!$A$11:$WT$200,46,FALSE)))</f>
        <v/>
      </c>
      <c r="M60" s="248" t="str">
        <f>IF(ISERROR(VLOOKUP($A60,parlvotes_lh!$A$11:$WT$200,66,FALSE))=TRUE,"",IF(VLOOKUP($A60,parlvotes_lh!$A$11:$WT$200,66,FALSE)=0,"",VLOOKUP($A60,parlvotes_lh!$A$11:$WT$200,66,FALSE)))</f>
        <v/>
      </c>
      <c r="N60" s="248" t="str">
        <f>IF(ISERROR(VLOOKUP($A60,parlvotes_lh!$A$11:$WT$200,86,FALSE))=TRUE,"",IF(VLOOKUP($A60,parlvotes_lh!$A$11:$WT$200,86,FALSE)=0,"",VLOOKUP($A60,parlvotes_lh!$A$11:$WT$200,86,FALSE)))</f>
        <v/>
      </c>
      <c r="O60" s="248" t="str">
        <f>IF(ISERROR(VLOOKUP($A60,parlvotes_lh!$A$11:$WT$200,106,FALSE))=TRUE,"",IF(VLOOKUP($A60,parlvotes_lh!$A$11:$WT$200,106,FALSE)=0,"",VLOOKUP($A60,parlvotes_lh!$A$11:$WT$200,106,FALSE)))</f>
        <v/>
      </c>
      <c r="P60" s="248" t="str">
        <f>IF(ISERROR(VLOOKUP($A60,parlvotes_lh!$A$11:$WT$200,126,FALSE))=TRUE,"",IF(VLOOKUP($A60,parlvotes_lh!$A$11:$WT$200,126,FALSE)=0,"",VLOOKUP($A60,parlvotes_lh!$A$11:$WT$200,126,FALSE)))</f>
        <v/>
      </c>
      <c r="Q60" s="249" t="str">
        <f>IF(ISERROR(VLOOKUP($A60,parlvotes_lh!$A$11:$WT$200,146,FALSE))=TRUE,"",IF(VLOOKUP($A60,parlvotes_lh!$A$11:$WT$200,146,FALSE)=0,"",VLOOKUP($A60,parlvotes_lh!$A$11:$WT$200,146,FALSE)))</f>
        <v/>
      </c>
      <c r="R60" s="249" t="str">
        <f>IF(ISERROR(VLOOKUP($A60,parlvotes_lh!$A$11:$WT$200,166,FALSE))=TRUE,"",IF(VLOOKUP($A60,parlvotes_lh!$A$11:$WT$200,166,FALSE)=0,"",VLOOKUP($A60,parlvotes_lh!$A$11:$WT$200,166,FALSE)))</f>
        <v/>
      </c>
      <c r="S60" s="249" t="str">
        <f>IF(ISERROR(VLOOKUP($A60,parlvotes_lh!$A$11:$WT$200,186,FALSE))=TRUE,"",IF(VLOOKUP($A60,parlvotes_lh!$A$11:$WT$200,186,FALSE)=0,"",VLOOKUP($A60,parlvotes_lh!$A$11:$WT$200,186,FALSE)))</f>
        <v/>
      </c>
      <c r="T60" s="249" t="str">
        <f>IF(ISERROR(VLOOKUP($A60,parlvotes_lh!$A$11:$WT$200,206,FALSE))=TRUE,"",IF(VLOOKUP($A60,parlvotes_lh!$A$11:$WT$200,206,FALSE)=0,"",VLOOKUP($A60,parlvotes_lh!$A$11:$WT$200,206,FALSE)))</f>
        <v/>
      </c>
      <c r="U60" s="249" t="str">
        <f>IF(ISERROR(VLOOKUP($A60,parlvotes_lh!$A$11:$WT$200,226,FALSE))=TRUE,"",IF(VLOOKUP($A60,parlvotes_lh!$A$11:$WT$200,226,FALSE)=0,"",VLOOKUP($A60,parlvotes_lh!$A$11:$WT$200,226,FALSE)))</f>
        <v/>
      </c>
      <c r="V60" s="249" t="str">
        <f>IF(ISERROR(VLOOKUP($A60,parlvotes_lh!$A$11:$WT$200,246,FALSE))=TRUE,"",IF(VLOOKUP($A60,parlvotes_lh!$A$11:$WT$200,246,FALSE)=0,"",VLOOKUP($A60,parlvotes_lh!$A$11:$WT$200,246,FALSE)))</f>
        <v/>
      </c>
      <c r="W60" s="249" t="str">
        <f>IF(ISERROR(VLOOKUP($A60,parlvotes_lh!$A$11:$WT$200,266,FALSE))=TRUE,"",IF(VLOOKUP($A60,parlvotes_lh!$A$11:$WT$200,266,FALSE)=0,"",VLOOKUP($A60,parlvotes_lh!$A$11:$WT$200,266,FALSE)))</f>
        <v/>
      </c>
      <c r="X60" s="249" t="str">
        <f>IF(ISERROR(VLOOKUP($A60,parlvotes_lh!$A$11:$WT$200,286,FALSE))=TRUE,"",IF(VLOOKUP($A60,parlvotes_lh!$A$11:$WT$200,286,FALSE)=0,"",VLOOKUP($A60,parlvotes_lh!$A$11:$WT$200,286,FALSE)))</f>
        <v/>
      </c>
      <c r="Y60" s="249" t="str">
        <f>IF(ISERROR(VLOOKUP($A60,parlvotes_lh!$A$11:$WT$200,306,FALSE))=TRUE,"",IF(VLOOKUP($A60,parlvotes_lh!$A$11:$WT$200,306,FALSE)=0,"",VLOOKUP($A60,parlvotes_lh!$A$11:$WT$200,306,FALSE)))</f>
        <v/>
      </c>
      <c r="Z60" s="249" t="str">
        <f>IF(ISERROR(VLOOKUP($A60,parlvotes_lh!$A$11:$WT$200,326,FALSE))=TRUE,"",IF(VLOOKUP($A60,parlvotes_lh!$A$11:$WT$200,326,FALSE)=0,"",VLOOKUP($A60,parlvotes_lh!$A$11:$WT$200,326,FALSE)))</f>
        <v/>
      </c>
      <c r="AA60" s="249" t="str">
        <f>IF(ISERROR(VLOOKUP($A60,parlvotes_lh!$A$11:$WT$200,346,FALSE))=TRUE,"",IF(VLOOKUP($A60,parlvotes_lh!$A$11:$WT$200,346,FALSE)=0,"",VLOOKUP($A60,parlvotes_lh!$A$11:$WT$200,346,FALSE)))</f>
        <v/>
      </c>
      <c r="AB60" s="249" t="str">
        <f>IF(ISERROR(VLOOKUP($A60,parlvotes_lh!$A$11:$WT$200,366,FALSE))=TRUE,"",IF(VLOOKUP($A60,parlvotes_lh!$A$11:$WT$200,366,FALSE)=0,"",VLOOKUP($A60,parlvotes_lh!$A$11:$WT$200,366,FALSE)))</f>
        <v/>
      </c>
      <c r="AC60" s="249" t="str">
        <f>IF(ISERROR(VLOOKUP($A60,parlvotes_lh!$A$11:$WT$200,386,FALSE))=TRUE,"",IF(VLOOKUP($A60,parlvotes_lh!$A$11:$WT$200,386,FALSE)=0,"",VLOOKUP($A60,parlvotes_lh!$A$11:$WT$200,386,FALSE)))</f>
        <v/>
      </c>
    </row>
    <row r="61" spans="1:29" ht="13.5" customHeight="1">
      <c r="A61" s="243" t="str">
        <f>IF(info_parties!A60="","",info_parties!A60)</f>
        <v/>
      </c>
      <c r="B61" s="87" t="str">
        <f>IF(A61="","",MID(info_weblinks!$C$3,32,3))</f>
        <v/>
      </c>
      <c r="C61" s="87" t="str">
        <f>IF(info_parties!G60="","",info_parties!G60)</f>
        <v/>
      </c>
      <c r="D61" s="87" t="str">
        <f>IF(info_parties!K60="","",info_parties!K60)</f>
        <v/>
      </c>
      <c r="E61" s="87" t="str">
        <f>IF(info_parties!H60="","",info_parties!H60)</f>
        <v/>
      </c>
      <c r="F61" s="244" t="str">
        <f t="shared" si="0"/>
        <v/>
      </c>
      <c r="G61" s="245" t="str">
        <f t="shared" si="1"/>
        <v/>
      </c>
      <c r="H61" s="246" t="str">
        <f t="shared" si="2"/>
        <v/>
      </c>
      <c r="I61" s="247" t="str">
        <f t="shared" si="3"/>
        <v/>
      </c>
      <c r="J61" s="248" t="str">
        <f>IF(ISERROR(VLOOKUP($A61,parlvotes_lh!$A$11:$WT$200,6,FALSE))=TRUE,"",IF(VLOOKUP($A61,parlvotes_lh!$A$11:$WT$200,6,FALSE)=0,"",VLOOKUP($A61,parlvotes_lh!$A$11:$WT$200,6,FALSE)))</f>
        <v/>
      </c>
      <c r="K61" s="248" t="str">
        <f>IF(ISERROR(VLOOKUP($A61,parlvotes_lh!$A$11:$WT$200,26,FALSE))=TRUE,"",IF(VLOOKUP($A61,parlvotes_lh!$A$11:$WT$200,26,FALSE)=0,"",VLOOKUP($A61,parlvotes_lh!$A$11:$WT$200,26,FALSE)))</f>
        <v/>
      </c>
      <c r="L61" s="248" t="str">
        <f>IF(ISERROR(VLOOKUP($A61,parlvotes_lh!$A$11:$WT$200,46,FALSE))=TRUE,"",IF(VLOOKUP($A61,parlvotes_lh!$A$11:$WT$200,46,FALSE)=0,"",VLOOKUP($A61,parlvotes_lh!$A$11:$WT$200,46,FALSE)))</f>
        <v/>
      </c>
      <c r="M61" s="248" t="str">
        <f>IF(ISERROR(VLOOKUP($A61,parlvotes_lh!$A$11:$WT$200,66,FALSE))=TRUE,"",IF(VLOOKUP($A61,parlvotes_lh!$A$11:$WT$200,66,FALSE)=0,"",VLOOKUP($A61,parlvotes_lh!$A$11:$WT$200,66,FALSE)))</f>
        <v/>
      </c>
      <c r="N61" s="248" t="str">
        <f>IF(ISERROR(VLOOKUP($A61,parlvotes_lh!$A$11:$WT$200,86,FALSE))=TRUE,"",IF(VLOOKUP($A61,parlvotes_lh!$A$11:$WT$200,86,FALSE)=0,"",VLOOKUP($A61,parlvotes_lh!$A$11:$WT$200,86,FALSE)))</f>
        <v/>
      </c>
      <c r="O61" s="248" t="str">
        <f>IF(ISERROR(VLOOKUP($A61,parlvotes_lh!$A$11:$WT$200,106,FALSE))=TRUE,"",IF(VLOOKUP($A61,parlvotes_lh!$A$11:$WT$200,106,FALSE)=0,"",VLOOKUP($A61,parlvotes_lh!$A$11:$WT$200,106,FALSE)))</f>
        <v/>
      </c>
      <c r="P61" s="248" t="str">
        <f>IF(ISERROR(VLOOKUP($A61,parlvotes_lh!$A$11:$WT$200,126,FALSE))=TRUE,"",IF(VLOOKUP($A61,parlvotes_lh!$A$11:$WT$200,126,FALSE)=0,"",VLOOKUP($A61,parlvotes_lh!$A$11:$WT$200,126,FALSE)))</f>
        <v/>
      </c>
      <c r="Q61" s="249" t="str">
        <f>IF(ISERROR(VLOOKUP($A61,parlvotes_lh!$A$11:$WT$200,146,FALSE))=TRUE,"",IF(VLOOKUP($A61,parlvotes_lh!$A$11:$WT$200,146,FALSE)=0,"",VLOOKUP($A61,parlvotes_lh!$A$11:$WT$200,146,FALSE)))</f>
        <v/>
      </c>
      <c r="R61" s="249" t="str">
        <f>IF(ISERROR(VLOOKUP($A61,parlvotes_lh!$A$11:$WT$200,166,FALSE))=TRUE,"",IF(VLOOKUP($A61,parlvotes_lh!$A$11:$WT$200,166,FALSE)=0,"",VLOOKUP($A61,parlvotes_lh!$A$11:$WT$200,166,FALSE)))</f>
        <v/>
      </c>
      <c r="S61" s="249" t="str">
        <f>IF(ISERROR(VLOOKUP($A61,parlvotes_lh!$A$11:$WT$200,186,FALSE))=TRUE,"",IF(VLOOKUP($A61,parlvotes_lh!$A$11:$WT$200,186,FALSE)=0,"",VLOOKUP($A61,parlvotes_lh!$A$11:$WT$200,186,FALSE)))</f>
        <v/>
      </c>
      <c r="T61" s="249" t="str">
        <f>IF(ISERROR(VLOOKUP($A61,parlvotes_lh!$A$11:$WT$200,206,FALSE))=TRUE,"",IF(VLOOKUP($A61,parlvotes_lh!$A$11:$WT$200,206,FALSE)=0,"",VLOOKUP($A61,parlvotes_lh!$A$11:$WT$200,206,FALSE)))</f>
        <v/>
      </c>
      <c r="U61" s="249" t="str">
        <f>IF(ISERROR(VLOOKUP($A61,parlvotes_lh!$A$11:$WT$200,226,FALSE))=TRUE,"",IF(VLOOKUP($A61,parlvotes_lh!$A$11:$WT$200,226,FALSE)=0,"",VLOOKUP($A61,parlvotes_lh!$A$11:$WT$200,226,FALSE)))</f>
        <v/>
      </c>
      <c r="V61" s="249" t="str">
        <f>IF(ISERROR(VLOOKUP($A61,parlvotes_lh!$A$11:$WT$200,246,FALSE))=TRUE,"",IF(VLOOKUP($A61,parlvotes_lh!$A$11:$WT$200,246,FALSE)=0,"",VLOOKUP($A61,parlvotes_lh!$A$11:$WT$200,246,FALSE)))</f>
        <v/>
      </c>
      <c r="W61" s="249" t="str">
        <f>IF(ISERROR(VLOOKUP($A61,parlvotes_lh!$A$11:$WT$200,266,FALSE))=TRUE,"",IF(VLOOKUP($A61,parlvotes_lh!$A$11:$WT$200,266,FALSE)=0,"",VLOOKUP($A61,parlvotes_lh!$A$11:$WT$200,266,FALSE)))</f>
        <v/>
      </c>
      <c r="X61" s="249" t="str">
        <f>IF(ISERROR(VLOOKUP($A61,parlvotes_lh!$A$11:$WT$200,286,FALSE))=TRUE,"",IF(VLOOKUP($A61,parlvotes_lh!$A$11:$WT$200,286,FALSE)=0,"",VLOOKUP($A61,parlvotes_lh!$A$11:$WT$200,286,FALSE)))</f>
        <v/>
      </c>
      <c r="Y61" s="249" t="str">
        <f>IF(ISERROR(VLOOKUP($A61,parlvotes_lh!$A$11:$WT$200,306,FALSE))=TRUE,"",IF(VLOOKUP($A61,parlvotes_lh!$A$11:$WT$200,306,FALSE)=0,"",VLOOKUP($A61,parlvotes_lh!$A$11:$WT$200,306,FALSE)))</f>
        <v/>
      </c>
      <c r="Z61" s="249" t="str">
        <f>IF(ISERROR(VLOOKUP($A61,parlvotes_lh!$A$11:$WT$200,326,FALSE))=TRUE,"",IF(VLOOKUP($A61,parlvotes_lh!$A$11:$WT$200,326,FALSE)=0,"",VLOOKUP($A61,parlvotes_lh!$A$11:$WT$200,326,FALSE)))</f>
        <v/>
      </c>
      <c r="AA61" s="249" t="str">
        <f>IF(ISERROR(VLOOKUP($A61,parlvotes_lh!$A$11:$WT$200,346,FALSE))=TRUE,"",IF(VLOOKUP($A61,parlvotes_lh!$A$11:$WT$200,346,FALSE)=0,"",VLOOKUP($A61,parlvotes_lh!$A$11:$WT$200,346,FALSE)))</f>
        <v/>
      </c>
      <c r="AB61" s="249" t="str">
        <f>IF(ISERROR(VLOOKUP($A61,parlvotes_lh!$A$11:$WT$200,366,FALSE))=TRUE,"",IF(VLOOKUP($A61,parlvotes_lh!$A$11:$WT$200,366,FALSE)=0,"",VLOOKUP($A61,parlvotes_lh!$A$11:$WT$200,366,FALSE)))</f>
        <v/>
      </c>
      <c r="AC61" s="249" t="str">
        <f>IF(ISERROR(VLOOKUP($A61,parlvotes_lh!$A$11:$WT$200,386,FALSE))=TRUE,"",IF(VLOOKUP($A61,parlvotes_lh!$A$11:$WT$200,386,FALSE)=0,"",VLOOKUP($A61,parlvotes_lh!$A$11:$WT$200,386,FALSE)))</f>
        <v/>
      </c>
    </row>
    <row r="62" spans="1:29" ht="13.5" customHeight="1">
      <c r="A62" s="243" t="str">
        <f>IF(info_parties!A61="","",info_parties!A61)</f>
        <v/>
      </c>
      <c r="B62" s="87" t="str">
        <f>IF(A62="","",MID(info_weblinks!$C$3,32,3))</f>
        <v/>
      </c>
      <c r="C62" s="87" t="str">
        <f>IF(info_parties!G61="","",info_parties!G61)</f>
        <v/>
      </c>
      <c r="D62" s="87" t="str">
        <f>IF(info_parties!K61="","",info_parties!K61)</f>
        <v/>
      </c>
      <c r="E62" s="87" t="str">
        <f>IF(info_parties!H61="","",info_parties!H61)</f>
        <v/>
      </c>
      <c r="F62" s="244" t="str">
        <f t="shared" si="0"/>
        <v/>
      </c>
      <c r="G62" s="245" t="str">
        <f t="shared" si="1"/>
        <v/>
      </c>
      <c r="H62" s="246" t="str">
        <f t="shared" si="2"/>
        <v/>
      </c>
      <c r="I62" s="247" t="str">
        <f t="shared" si="3"/>
        <v/>
      </c>
      <c r="J62" s="248" t="str">
        <f>IF(ISERROR(VLOOKUP($A62,parlvotes_lh!$A$11:$WT$200,6,FALSE))=TRUE,"",IF(VLOOKUP($A62,parlvotes_lh!$A$11:$WT$200,6,FALSE)=0,"",VLOOKUP($A62,parlvotes_lh!$A$11:$WT$200,6,FALSE)))</f>
        <v/>
      </c>
      <c r="K62" s="248" t="str">
        <f>IF(ISERROR(VLOOKUP($A62,parlvotes_lh!$A$11:$WT$200,26,FALSE))=TRUE,"",IF(VLOOKUP($A62,parlvotes_lh!$A$11:$WT$200,26,FALSE)=0,"",VLOOKUP($A62,parlvotes_lh!$A$11:$WT$200,26,FALSE)))</f>
        <v/>
      </c>
      <c r="L62" s="248" t="str">
        <f>IF(ISERROR(VLOOKUP($A62,parlvotes_lh!$A$11:$WT$200,46,FALSE))=TRUE,"",IF(VLOOKUP($A62,parlvotes_lh!$A$11:$WT$200,46,FALSE)=0,"",VLOOKUP($A62,parlvotes_lh!$A$11:$WT$200,46,FALSE)))</f>
        <v/>
      </c>
      <c r="M62" s="248" t="str">
        <f>IF(ISERROR(VLOOKUP($A62,parlvotes_lh!$A$11:$WT$200,66,FALSE))=TRUE,"",IF(VLOOKUP($A62,parlvotes_lh!$A$11:$WT$200,66,FALSE)=0,"",VLOOKUP($A62,parlvotes_lh!$A$11:$WT$200,66,FALSE)))</f>
        <v/>
      </c>
      <c r="N62" s="248" t="str">
        <f>IF(ISERROR(VLOOKUP($A62,parlvotes_lh!$A$11:$WT$200,86,FALSE))=TRUE,"",IF(VLOOKUP($A62,parlvotes_lh!$A$11:$WT$200,86,FALSE)=0,"",VLOOKUP($A62,parlvotes_lh!$A$11:$WT$200,86,FALSE)))</f>
        <v/>
      </c>
      <c r="O62" s="248" t="str">
        <f>IF(ISERROR(VLOOKUP($A62,parlvotes_lh!$A$11:$WT$200,106,FALSE))=TRUE,"",IF(VLOOKUP($A62,parlvotes_lh!$A$11:$WT$200,106,FALSE)=0,"",VLOOKUP($A62,parlvotes_lh!$A$11:$WT$200,106,FALSE)))</f>
        <v/>
      </c>
      <c r="P62" s="248" t="str">
        <f>IF(ISERROR(VLOOKUP($A62,parlvotes_lh!$A$11:$WT$200,126,FALSE))=TRUE,"",IF(VLOOKUP($A62,parlvotes_lh!$A$11:$WT$200,126,FALSE)=0,"",VLOOKUP($A62,parlvotes_lh!$A$11:$WT$200,126,FALSE)))</f>
        <v/>
      </c>
      <c r="Q62" s="249" t="str">
        <f>IF(ISERROR(VLOOKUP($A62,parlvotes_lh!$A$11:$WT$200,146,FALSE))=TRUE,"",IF(VLOOKUP($A62,parlvotes_lh!$A$11:$WT$200,146,FALSE)=0,"",VLOOKUP($A62,parlvotes_lh!$A$11:$WT$200,146,FALSE)))</f>
        <v/>
      </c>
      <c r="R62" s="249" t="str">
        <f>IF(ISERROR(VLOOKUP($A62,parlvotes_lh!$A$11:$WT$200,166,FALSE))=TRUE,"",IF(VLOOKUP($A62,parlvotes_lh!$A$11:$WT$200,166,FALSE)=0,"",VLOOKUP($A62,parlvotes_lh!$A$11:$WT$200,166,FALSE)))</f>
        <v/>
      </c>
      <c r="S62" s="249" t="str">
        <f>IF(ISERROR(VLOOKUP($A62,parlvotes_lh!$A$11:$WT$200,186,FALSE))=TRUE,"",IF(VLOOKUP($A62,parlvotes_lh!$A$11:$WT$200,186,FALSE)=0,"",VLOOKUP($A62,parlvotes_lh!$A$11:$WT$200,186,FALSE)))</f>
        <v/>
      </c>
      <c r="T62" s="249" t="str">
        <f>IF(ISERROR(VLOOKUP($A62,parlvotes_lh!$A$11:$WT$200,206,FALSE))=TRUE,"",IF(VLOOKUP($A62,parlvotes_lh!$A$11:$WT$200,206,FALSE)=0,"",VLOOKUP($A62,parlvotes_lh!$A$11:$WT$200,206,FALSE)))</f>
        <v/>
      </c>
      <c r="U62" s="249" t="str">
        <f>IF(ISERROR(VLOOKUP($A62,parlvotes_lh!$A$11:$WT$200,226,FALSE))=TRUE,"",IF(VLOOKUP($A62,parlvotes_lh!$A$11:$WT$200,226,FALSE)=0,"",VLOOKUP($A62,parlvotes_lh!$A$11:$WT$200,226,FALSE)))</f>
        <v/>
      </c>
      <c r="V62" s="249" t="str">
        <f>IF(ISERROR(VLOOKUP($A62,parlvotes_lh!$A$11:$WT$200,246,FALSE))=TRUE,"",IF(VLOOKUP($A62,parlvotes_lh!$A$11:$WT$200,246,FALSE)=0,"",VLOOKUP($A62,parlvotes_lh!$A$11:$WT$200,246,FALSE)))</f>
        <v/>
      </c>
      <c r="W62" s="249" t="str">
        <f>IF(ISERROR(VLOOKUP($A62,parlvotes_lh!$A$11:$WT$200,266,FALSE))=TRUE,"",IF(VLOOKUP($A62,parlvotes_lh!$A$11:$WT$200,266,FALSE)=0,"",VLOOKUP($A62,parlvotes_lh!$A$11:$WT$200,266,FALSE)))</f>
        <v/>
      </c>
      <c r="X62" s="249" t="str">
        <f>IF(ISERROR(VLOOKUP($A62,parlvotes_lh!$A$11:$WT$200,286,FALSE))=TRUE,"",IF(VLOOKUP($A62,parlvotes_lh!$A$11:$WT$200,286,FALSE)=0,"",VLOOKUP($A62,parlvotes_lh!$A$11:$WT$200,286,FALSE)))</f>
        <v/>
      </c>
      <c r="Y62" s="249" t="str">
        <f>IF(ISERROR(VLOOKUP($A62,parlvotes_lh!$A$11:$WT$200,306,FALSE))=TRUE,"",IF(VLOOKUP($A62,parlvotes_lh!$A$11:$WT$200,306,FALSE)=0,"",VLOOKUP($A62,parlvotes_lh!$A$11:$WT$200,306,FALSE)))</f>
        <v/>
      </c>
      <c r="Z62" s="249" t="str">
        <f>IF(ISERROR(VLOOKUP($A62,parlvotes_lh!$A$11:$WT$200,326,FALSE))=TRUE,"",IF(VLOOKUP($A62,parlvotes_lh!$A$11:$WT$200,326,FALSE)=0,"",VLOOKUP($A62,parlvotes_lh!$A$11:$WT$200,326,FALSE)))</f>
        <v/>
      </c>
      <c r="AA62" s="249" t="str">
        <f>IF(ISERROR(VLOOKUP($A62,parlvotes_lh!$A$11:$WT$200,346,FALSE))=TRUE,"",IF(VLOOKUP($A62,parlvotes_lh!$A$11:$WT$200,346,FALSE)=0,"",VLOOKUP($A62,parlvotes_lh!$A$11:$WT$200,346,FALSE)))</f>
        <v/>
      </c>
      <c r="AB62" s="249" t="str">
        <f>IF(ISERROR(VLOOKUP($A62,parlvotes_lh!$A$11:$WT$200,366,FALSE))=TRUE,"",IF(VLOOKUP($A62,parlvotes_lh!$A$11:$WT$200,366,FALSE)=0,"",VLOOKUP($A62,parlvotes_lh!$A$11:$WT$200,366,FALSE)))</f>
        <v/>
      </c>
      <c r="AC62" s="249" t="str">
        <f>IF(ISERROR(VLOOKUP($A62,parlvotes_lh!$A$11:$WT$200,386,FALSE))=TRUE,"",IF(VLOOKUP($A62,parlvotes_lh!$A$11:$WT$200,386,FALSE)=0,"",VLOOKUP($A62,parlvotes_lh!$A$11:$WT$200,386,FALSE)))</f>
        <v/>
      </c>
    </row>
    <row r="63" spans="1:29" ht="13.5" customHeight="1">
      <c r="A63" s="243" t="str">
        <f>IF(info_parties!A62="","",info_parties!A62)</f>
        <v/>
      </c>
      <c r="B63" s="87" t="str">
        <f>IF(A63="","",MID(info_weblinks!$C$3,32,3))</f>
        <v/>
      </c>
      <c r="C63" s="87" t="str">
        <f>IF(info_parties!G62="","",info_parties!G62)</f>
        <v/>
      </c>
      <c r="D63" s="87" t="str">
        <f>IF(info_parties!K62="","",info_parties!K62)</f>
        <v/>
      </c>
      <c r="E63" s="87" t="str">
        <f>IF(info_parties!H62="","",info_parties!H62)</f>
        <v/>
      </c>
      <c r="F63" s="244" t="str">
        <f t="shared" si="0"/>
        <v/>
      </c>
      <c r="G63" s="245" t="str">
        <f t="shared" si="1"/>
        <v/>
      </c>
      <c r="H63" s="246" t="str">
        <f t="shared" si="2"/>
        <v/>
      </c>
      <c r="I63" s="247" t="str">
        <f t="shared" si="3"/>
        <v/>
      </c>
      <c r="J63" s="248" t="str">
        <f>IF(ISERROR(VLOOKUP($A63,parlvotes_lh!$A$11:$WT$200,6,FALSE))=TRUE,"",IF(VLOOKUP($A63,parlvotes_lh!$A$11:$WT$200,6,FALSE)=0,"",VLOOKUP($A63,parlvotes_lh!$A$11:$WT$200,6,FALSE)))</f>
        <v/>
      </c>
      <c r="K63" s="248" t="str">
        <f>IF(ISERROR(VLOOKUP($A63,parlvotes_lh!$A$11:$WT$200,26,FALSE))=TRUE,"",IF(VLOOKUP($A63,parlvotes_lh!$A$11:$WT$200,26,FALSE)=0,"",VLOOKUP($A63,parlvotes_lh!$A$11:$WT$200,26,FALSE)))</f>
        <v/>
      </c>
      <c r="L63" s="248" t="str">
        <f>IF(ISERROR(VLOOKUP($A63,parlvotes_lh!$A$11:$WT$200,46,FALSE))=TRUE,"",IF(VLOOKUP($A63,parlvotes_lh!$A$11:$WT$200,46,FALSE)=0,"",VLOOKUP($A63,parlvotes_lh!$A$11:$WT$200,46,FALSE)))</f>
        <v/>
      </c>
      <c r="M63" s="248" t="str">
        <f>IF(ISERROR(VLOOKUP($A63,parlvotes_lh!$A$11:$WT$200,66,FALSE))=TRUE,"",IF(VLOOKUP($A63,parlvotes_lh!$A$11:$WT$200,66,FALSE)=0,"",VLOOKUP($A63,parlvotes_lh!$A$11:$WT$200,66,FALSE)))</f>
        <v/>
      </c>
      <c r="N63" s="248" t="str">
        <f>IF(ISERROR(VLOOKUP($A63,parlvotes_lh!$A$11:$WT$200,86,FALSE))=TRUE,"",IF(VLOOKUP($A63,parlvotes_lh!$A$11:$WT$200,86,FALSE)=0,"",VLOOKUP($A63,parlvotes_lh!$A$11:$WT$200,86,FALSE)))</f>
        <v/>
      </c>
      <c r="O63" s="248" t="str">
        <f>IF(ISERROR(VLOOKUP($A63,parlvotes_lh!$A$11:$WT$200,106,FALSE))=TRUE,"",IF(VLOOKUP($A63,parlvotes_lh!$A$11:$WT$200,106,FALSE)=0,"",VLOOKUP($A63,parlvotes_lh!$A$11:$WT$200,106,FALSE)))</f>
        <v/>
      </c>
      <c r="P63" s="248" t="str">
        <f>IF(ISERROR(VLOOKUP($A63,parlvotes_lh!$A$11:$WT$200,126,FALSE))=TRUE,"",IF(VLOOKUP($A63,parlvotes_lh!$A$11:$WT$200,126,FALSE)=0,"",VLOOKUP($A63,parlvotes_lh!$A$11:$WT$200,126,FALSE)))</f>
        <v/>
      </c>
      <c r="Q63" s="249" t="str">
        <f>IF(ISERROR(VLOOKUP($A63,parlvotes_lh!$A$11:$WT$200,146,FALSE))=TRUE,"",IF(VLOOKUP($A63,parlvotes_lh!$A$11:$WT$200,146,FALSE)=0,"",VLOOKUP($A63,parlvotes_lh!$A$11:$WT$200,146,FALSE)))</f>
        <v/>
      </c>
      <c r="R63" s="249" t="str">
        <f>IF(ISERROR(VLOOKUP($A63,parlvotes_lh!$A$11:$WT$200,166,FALSE))=TRUE,"",IF(VLOOKUP($A63,parlvotes_lh!$A$11:$WT$200,166,FALSE)=0,"",VLOOKUP($A63,parlvotes_lh!$A$11:$WT$200,166,FALSE)))</f>
        <v/>
      </c>
      <c r="S63" s="249" t="str">
        <f>IF(ISERROR(VLOOKUP($A63,parlvotes_lh!$A$11:$WT$200,186,FALSE))=TRUE,"",IF(VLOOKUP($A63,parlvotes_lh!$A$11:$WT$200,186,FALSE)=0,"",VLOOKUP($A63,parlvotes_lh!$A$11:$WT$200,186,FALSE)))</f>
        <v/>
      </c>
      <c r="T63" s="249" t="str">
        <f>IF(ISERROR(VLOOKUP($A63,parlvotes_lh!$A$11:$WT$200,206,FALSE))=TRUE,"",IF(VLOOKUP($A63,parlvotes_lh!$A$11:$WT$200,206,FALSE)=0,"",VLOOKUP($A63,parlvotes_lh!$A$11:$WT$200,206,FALSE)))</f>
        <v/>
      </c>
      <c r="U63" s="249" t="str">
        <f>IF(ISERROR(VLOOKUP($A63,parlvotes_lh!$A$11:$WT$200,226,FALSE))=TRUE,"",IF(VLOOKUP($A63,parlvotes_lh!$A$11:$WT$200,226,FALSE)=0,"",VLOOKUP($A63,parlvotes_lh!$A$11:$WT$200,226,FALSE)))</f>
        <v/>
      </c>
      <c r="V63" s="249" t="str">
        <f>IF(ISERROR(VLOOKUP($A63,parlvotes_lh!$A$11:$WT$200,246,FALSE))=TRUE,"",IF(VLOOKUP($A63,parlvotes_lh!$A$11:$WT$200,246,FALSE)=0,"",VLOOKUP($A63,parlvotes_lh!$A$11:$WT$200,246,FALSE)))</f>
        <v/>
      </c>
      <c r="W63" s="249" t="str">
        <f>IF(ISERROR(VLOOKUP($A63,parlvotes_lh!$A$11:$WT$200,266,FALSE))=TRUE,"",IF(VLOOKUP($A63,parlvotes_lh!$A$11:$WT$200,266,FALSE)=0,"",VLOOKUP($A63,parlvotes_lh!$A$11:$WT$200,266,FALSE)))</f>
        <v/>
      </c>
      <c r="X63" s="249" t="str">
        <f>IF(ISERROR(VLOOKUP($A63,parlvotes_lh!$A$11:$WT$200,286,FALSE))=TRUE,"",IF(VLOOKUP($A63,parlvotes_lh!$A$11:$WT$200,286,FALSE)=0,"",VLOOKUP($A63,parlvotes_lh!$A$11:$WT$200,286,FALSE)))</f>
        <v/>
      </c>
      <c r="Y63" s="249" t="str">
        <f>IF(ISERROR(VLOOKUP($A63,parlvotes_lh!$A$11:$WT$200,306,FALSE))=TRUE,"",IF(VLOOKUP($A63,parlvotes_lh!$A$11:$WT$200,306,FALSE)=0,"",VLOOKUP($A63,parlvotes_lh!$A$11:$WT$200,306,FALSE)))</f>
        <v/>
      </c>
      <c r="Z63" s="249" t="str">
        <f>IF(ISERROR(VLOOKUP($A63,parlvotes_lh!$A$11:$WT$200,326,FALSE))=TRUE,"",IF(VLOOKUP($A63,parlvotes_lh!$A$11:$WT$200,326,FALSE)=0,"",VLOOKUP($A63,parlvotes_lh!$A$11:$WT$200,326,FALSE)))</f>
        <v/>
      </c>
      <c r="AA63" s="249" t="str">
        <f>IF(ISERROR(VLOOKUP($A63,parlvotes_lh!$A$11:$WT$200,346,FALSE))=TRUE,"",IF(VLOOKUP($A63,parlvotes_lh!$A$11:$WT$200,346,FALSE)=0,"",VLOOKUP($A63,parlvotes_lh!$A$11:$WT$200,346,FALSE)))</f>
        <v/>
      </c>
      <c r="AB63" s="249" t="str">
        <f>IF(ISERROR(VLOOKUP($A63,parlvotes_lh!$A$11:$WT$200,366,FALSE))=TRUE,"",IF(VLOOKUP($A63,parlvotes_lh!$A$11:$WT$200,366,FALSE)=0,"",VLOOKUP($A63,parlvotes_lh!$A$11:$WT$200,366,FALSE)))</f>
        <v/>
      </c>
      <c r="AC63" s="249" t="str">
        <f>IF(ISERROR(VLOOKUP($A63,parlvotes_lh!$A$11:$WT$200,386,FALSE))=TRUE,"",IF(VLOOKUP($A63,parlvotes_lh!$A$11:$WT$200,386,FALSE)=0,"",VLOOKUP($A63,parlvotes_lh!$A$11:$WT$200,386,FALSE)))</f>
        <v/>
      </c>
    </row>
    <row r="64" spans="1:29" ht="13.5" customHeight="1">
      <c r="A64" s="243" t="str">
        <f>IF(info_parties!A63="","",info_parties!A63)</f>
        <v/>
      </c>
      <c r="B64" s="87" t="str">
        <f>IF(A64="","",MID(info_weblinks!$C$3,32,3))</f>
        <v/>
      </c>
      <c r="C64" s="87" t="str">
        <f>IF(info_parties!G63="","",info_parties!G63)</f>
        <v/>
      </c>
      <c r="D64" s="87" t="str">
        <f>IF(info_parties!K63="","",info_parties!K63)</f>
        <v/>
      </c>
      <c r="E64" s="87" t="str">
        <f>IF(info_parties!H63="","",info_parties!H63)</f>
        <v/>
      </c>
      <c r="F64" s="244" t="str">
        <f t="shared" si="0"/>
        <v/>
      </c>
      <c r="G64" s="245" t="str">
        <f t="shared" si="1"/>
        <v/>
      </c>
      <c r="H64" s="246" t="str">
        <f t="shared" si="2"/>
        <v/>
      </c>
      <c r="I64" s="247" t="str">
        <f t="shared" si="3"/>
        <v/>
      </c>
      <c r="J64" s="248" t="str">
        <f>IF(ISERROR(VLOOKUP($A64,parlvotes_lh!$A$11:$WT$200,6,FALSE))=TRUE,"",IF(VLOOKUP($A64,parlvotes_lh!$A$11:$WT$200,6,FALSE)=0,"",VLOOKUP($A64,parlvotes_lh!$A$11:$WT$200,6,FALSE)))</f>
        <v/>
      </c>
      <c r="K64" s="248" t="str">
        <f>IF(ISERROR(VLOOKUP($A64,parlvotes_lh!$A$11:$WT$200,26,FALSE))=TRUE,"",IF(VLOOKUP($A64,parlvotes_lh!$A$11:$WT$200,26,FALSE)=0,"",VLOOKUP($A64,parlvotes_lh!$A$11:$WT$200,26,FALSE)))</f>
        <v/>
      </c>
      <c r="L64" s="248" t="str">
        <f>IF(ISERROR(VLOOKUP($A64,parlvotes_lh!$A$11:$WT$200,46,FALSE))=TRUE,"",IF(VLOOKUP($A64,parlvotes_lh!$A$11:$WT$200,46,FALSE)=0,"",VLOOKUP($A64,parlvotes_lh!$A$11:$WT$200,46,FALSE)))</f>
        <v/>
      </c>
      <c r="M64" s="248" t="str">
        <f>IF(ISERROR(VLOOKUP($A64,parlvotes_lh!$A$11:$WT$200,66,FALSE))=TRUE,"",IF(VLOOKUP($A64,parlvotes_lh!$A$11:$WT$200,66,FALSE)=0,"",VLOOKUP($A64,parlvotes_lh!$A$11:$WT$200,66,FALSE)))</f>
        <v/>
      </c>
      <c r="N64" s="248" t="str">
        <f>IF(ISERROR(VLOOKUP($A64,parlvotes_lh!$A$11:$WT$200,86,FALSE))=TRUE,"",IF(VLOOKUP($A64,parlvotes_lh!$A$11:$WT$200,86,FALSE)=0,"",VLOOKUP($A64,parlvotes_lh!$A$11:$WT$200,86,FALSE)))</f>
        <v/>
      </c>
      <c r="O64" s="248" t="str">
        <f>IF(ISERROR(VLOOKUP($A64,parlvotes_lh!$A$11:$WT$200,106,FALSE))=TRUE,"",IF(VLOOKUP($A64,parlvotes_lh!$A$11:$WT$200,106,FALSE)=0,"",VLOOKUP($A64,parlvotes_lh!$A$11:$WT$200,106,FALSE)))</f>
        <v/>
      </c>
      <c r="P64" s="248" t="str">
        <f>IF(ISERROR(VLOOKUP($A64,parlvotes_lh!$A$11:$WT$200,126,FALSE))=TRUE,"",IF(VLOOKUP($A64,parlvotes_lh!$A$11:$WT$200,126,FALSE)=0,"",VLOOKUP($A64,parlvotes_lh!$A$11:$WT$200,126,FALSE)))</f>
        <v/>
      </c>
      <c r="Q64" s="249" t="str">
        <f>IF(ISERROR(VLOOKUP($A64,parlvotes_lh!$A$11:$WT$200,146,FALSE))=TRUE,"",IF(VLOOKUP($A64,parlvotes_lh!$A$11:$WT$200,146,FALSE)=0,"",VLOOKUP($A64,parlvotes_lh!$A$11:$WT$200,146,FALSE)))</f>
        <v/>
      </c>
      <c r="R64" s="249" t="str">
        <f>IF(ISERROR(VLOOKUP($A64,parlvotes_lh!$A$11:$WT$200,166,FALSE))=TRUE,"",IF(VLOOKUP($A64,parlvotes_lh!$A$11:$WT$200,166,FALSE)=0,"",VLOOKUP($A64,parlvotes_lh!$A$11:$WT$200,166,FALSE)))</f>
        <v/>
      </c>
      <c r="S64" s="249" t="str">
        <f>IF(ISERROR(VLOOKUP($A64,parlvotes_lh!$A$11:$WT$200,186,FALSE))=TRUE,"",IF(VLOOKUP($A64,parlvotes_lh!$A$11:$WT$200,186,FALSE)=0,"",VLOOKUP($A64,parlvotes_lh!$A$11:$WT$200,186,FALSE)))</f>
        <v/>
      </c>
      <c r="T64" s="249" t="str">
        <f>IF(ISERROR(VLOOKUP($A64,parlvotes_lh!$A$11:$WT$200,206,FALSE))=TRUE,"",IF(VLOOKUP($A64,parlvotes_lh!$A$11:$WT$200,206,FALSE)=0,"",VLOOKUP($A64,parlvotes_lh!$A$11:$WT$200,206,FALSE)))</f>
        <v/>
      </c>
      <c r="U64" s="249" t="str">
        <f>IF(ISERROR(VLOOKUP($A64,parlvotes_lh!$A$11:$WT$200,226,FALSE))=TRUE,"",IF(VLOOKUP($A64,parlvotes_lh!$A$11:$WT$200,226,FALSE)=0,"",VLOOKUP($A64,parlvotes_lh!$A$11:$WT$200,226,FALSE)))</f>
        <v/>
      </c>
      <c r="V64" s="249" t="str">
        <f>IF(ISERROR(VLOOKUP($A64,parlvotes_lh!$A$11:$WT$200,246,FALSE))=TRUE,"",IF(VLOOKUP($A64,parlvotes_lh!$A$11:$WT$200,246,FALSE)=0,"",VLOOKUP($A64,parlvotes_lh!$A$11:$WT$200,246,FALSE)))</f>
        <v/>
      </c>
      <c r="W64" s="249" t="str">
        <f>IF(ISERROR(VLOOKUP($A64,parlvotes_lh!$A$11:$WT$200,266,FALSE))=TRUE,"",IF(VLOOKUP($A64,parlvotes_lh!$A$11:$WT$200,266,FALSE)=0,"",VLOOKUP($A64,parlvotes_lh!$A$11:$WT$200,266,FALSE)))</f>
        <v/>
      </c>
      <c r="X64" s="249" t="str">
        <f>IF(ISERROR(VLOOKUP($A64,parlvotes_lh!$A$11:$WT$200,286,FALSE))=TRUE,"",IF(VLOOKUP($A64,parlvotes_lh!$A$11:$WT$200,286,FALSE)=0,"",VLOOKUP($A64,parlvotes_lh!$A$11:$WT$200,286,FALSE)))</f>
        <v/>
      </c>
      <c r="Y64" s="249" t="str">
        <f>IF(ISERROR(VLOOKUP($A64,parlvotes_lh!$A$11:$WT$200,306,FALSE))=TRUE,"",IF(VLOOKUP($A64,parlvotes_lh!$A$11:$WT$200,306,FALSE)=0,"",VLOOKUP($A64,parlvotes_lh!$A$11:$WT$200,306,FALSE)))</f>
        <v/>
      </c>
      <c r="Z64" s="249" t="str">
        <f>IF(ISERROR(VLOOKUP($A64,parlvotes_lh!$A$11:$WT$200,326,FALSE))=TRUE,"",IF(VLOOKUP($A64,parlvotes_lh!$A$11:$WT$200,326,FALSE)=0,"",VLOOKUP($A64,parlvotes_lh!$A$11:$WT$200,326,FALSE)))</f>
        <v/>
      </c>
      <c r="AA64" s="249" t="str">
        <f>IF(ISERROR(VLOOKUP($A64,parlvotes_lh!$A$11:$WT$200,346,FALSE))=TRUE,"",IF(VLOOKUP($A64,parlvotes_lh!$A$11:$WT$200,346,FALSE)=0,"",VLOOKUP($A64,parlvotes_lh!$A$11:$WT$200,346,FALSE)))</f>
        <v/>
      </c>
      <c r="AB64" s="249" t="str">
        <f>IF(ISERROR(VLOOKUP($A64,parlvotes_lh!$A$11:$WT$200,366,FALSE))=TRUE,"",IF(VLOOKUP($A64,parlvotes_lh!$A$11:$WT$200,366,FALSE)=0,"",VLOOKUP($A64,parlvotes_lh!$A$11:$WT$200,366,FALSE)))</f>
        <v/>
      </c>
      <c r="AC64" s="249" t="str">
        <f>IF(ISERROR(VLOOKUP($A64,parlvotes_lh!$A$11:$WT$200,386,FALSE))=TRUE,"",IF(VLOOKUP($A64,parlvotes_lh!$A$11:$WT$200,386,FALSE)=0,"",VLOOKUP($A64,parlvotes_lh!$A$11:$WT$200,386,FALSE)))</f>
        <v/>
      </c>
    </row>
    <row r="65" spans="1:29" ht="13.5" customHeight="1">
      <c r="A65" s="243" t="str">
        <f>IF(info_parties!A64="","",info_parties!A64)</f>
        <v/>
      </c>
      <c r="B65" s="87" t="str">
        <f>IF(A65="","",MID(info_weblinks!$C$3,32,3))</f>
        <v/>
      </c>
      <c r="C65" s="87" t="str">
        <f>IF(info_parties!G64="","",info_parties!G64)</f>
        <v/>
      </c>
      <c r="D65" s="87" t="str">
        <f>IF(info_parties!K64="","",info_parties!K64)</f>
        <v/>
      </c>
      <c r="E65" s="87" t="str">
        <f>IF(info_parties!H64="","",info_parties!H64)</f>
        <v/>
      </c>
      <c r="F65" s="244" t="str">
        <f t="shared" si="0"/>
        <v/>
      </c>
      <c r="G65" s="245" t="str">
        <f t="shared" si="1"/>
        <v/>
      </c>
      <c r="H65" s="246" t="str">
        <f t="shared" si="2"/>
        <v/>
      </c>
      <c r="I65" s="247" t="str">
        <f t="shared" si="3"/>
        <v/>
      </c>
      <c r="J65" s="248" t="str">
        <f>IF(ISERROR(VLOOKUP($A65,parlvotes_lh!$A$11:$WT$200,6,FALSE))=TRUE,"",IF(VLOOKUP($A65,parlvotes_lh!$A$11:$WT$200,6,FALSE)=0,"",VLOOKUP($A65,parlvotes_lh!$A$11:$WT$200,6,FALSE)))</f>
        <v/>
      </c>
      <c r="K65" s="248" t="str">
        <f>IF(ISERROR(VLOOKUP($A65,parlvotes_lh!$A$11:$WT$200,26,FALSE))=TRUE,"",IF(VLOOKUP($A65,parlvotes_lh!$A$11:$WT$200,26,FALSE)=0,"",VLOOKUP($A65,parlvotes_lh!$A$11:$WT$200,26,FALSE)))</f>
        <v/>
      </c>
      <c r="L65" s="248" t="str">
        <f>IF(ISERROR(VLOOKUP($A65,parlvotes_lh!$A$11:$WT$200,46,FALSE))=TRUE,"",IF(VLOOKUP($A65,parlvotes_lh!$A$11:$WT$200,46,FALSE)=0,"",VLOOKUP($A65,parlvotes_lh!$A$11:$WT$200,46,FALSE)))</f>
        <v/>
      </c>
      <c r="M65" s="248" t="str">
        <f>IF(ISERROR(VLOOKUP($A65,parlvotes_lh!$A$11:$WT$200,66,FALSE))=TRUE,"",IF(VLOOKUP($A65,parlvotes_lh!$A$11:$WT$200,66,FALSE)=0,"",VLOOKUP($A65,parlvotes_lh!$A$11:$WT$200,66,FALSE)))</f>
        <v/>
      </c>
      <c r="N65" s="248" t="str">
        <f>IF(ISERROR(VLOOKUP($A65,parlvotes_lh!$A$11:$WT$200,86,FALSE))=TRUE,"",IF(VLOOKUP($A65,parlvotes_lh!$A$11:$WT$200,86,FALSE)=0,"",VLOOKUP($A65,parlvotes_lh!$A$11:$WT$200,86,FALSE)))</f>
        <v/>
      </c>
      <c r="O65" s="248" t="str">
        <f>IF(ISERROR(VLOOKUP($A65,parlvotes_lh!$A$11:$WT$200,106,FALSE))=TRUE,"",IF(VLOOKUP($A65,parlvotes_lh!$A$11:$WT$200,106,FALSE)=0,"",VLOOKUP($A65,parlvotes_lh!$A$11:$WT$200,106,FALSE)))</f>
        <v/>
      </c>
      <c r="P65" s="248" t="str">
        <f>IF(ISERROR(VLOOKUP($A65,parlvotes_lh!$A$11:$WT$200,126,FALSE))=TRUE,"",IF(VLOOKUP($A65,parlvotes_lh!$A$11:$WT$200,126,FALSE)=0,"",VLOOKUP($A65,parlvotes_lh!$A$11:$WT$200,126,FALSE)))</f>
        <v/>
      </c>
      <c r="Q65" s="249" t="str">
        <f>IF(ISERROR(VLOOKUP($A65,parlvotes_lh!$A$11:$WT$200,146,FALSE))=TRUE,"",IF(VLOOKUP($A65,parlvotes_lh!$A$11:$WT$200,146,FALSE)=0,"",VLOOKUP($A65,parlvotes_lh!$A$11:$WT$200,146,FALSE)))</f>
        <v/>
      </c>
      <c r="R65" s="249" t="str">
        <f>IF(ISERROR(VLOOKUP($A65,parlvotes_lh!$A$11:$WT$200,166,FALSE))=TRUE,"",IF(VLOOKUP($A65,parlvotes_lh!$A$11:$WT$200,166,FALSE)=0,"",VLOOKUP($A65,parlvotes_lh!$A$11:$WT$200,166,FALSE)))</f>
        <v/>
      </c>
      <c r="S65" s="249" t="str">
        <f>IF(ISERROR(VLOOKUP($A65,parlvotes_lh!$A$11:$WT$200,186,FALSE))=TRUE,"",IF(VLOOKUP($A65,parlvotes_lh!$A$11:$WT$200,186,FALSE)=0,"",VLOOKUP($A65,parlvotes_lh!$A$11:$WT$200,186,FALSE)))</f>
        <v/>
      </c>
      <c r="T65" s="249" t="str">
        <f>IF(ISERROR(VLOOKUP($A65,parlvotes_lh!$A$11:$WT$200,206,FALSE))=TRUE,"",IF(VLOOKUP($A65,parlvotes_lh!$A$11:$WT$200,206,FALSE)=0,"",VLOOKUP($A65,parlvotes_lh!$A$11:$WT$200,206,FALSE)))</f>
        <v/>
      </c>
      <c r="U65" s="249" t="str">
        <f>IF(ISERROR(VLOOKUP($A65,parlvotes_lh!$A$11:$WT$200,226,FALSE))=TRUE,"",IF(VLOOKUP($A65,parlvotes_lh!$A$11:$WT$200,226,FALSE)=0,"",VLOOKUP($A65,parlvotes_lh!$A$11:$WT$200,226,FALSE)))</f>
        <v/>
      </c>
      <c r="V65" s="249" t="str">
        <f>IF(ISERROR(VLOOKUP($A65,parlvotes_lh!$A$11:$WT$200,246,FALSE))=TRUE,"",IF(VLOOKUP($A65,parlvotes_lh!$A$11:$WT$200,246,FALSE)=0,"",VLOOKUP($A65,parlvotes_lh!$A$11:$WT$200,246,FALSE)))</f>
        <v/>
      </c>
      <c r="W65" s="249" t="str">
        <f>IF(ISERROR(VLOOKUP($A65,parlvotes_lh!$A$11:$WT$200,266,FALSE))=TRUE,"",IF(VLOOKUP($A65,parlvotes_lh!$A$11:$WT$200,266,FALSE)=0,"",VLOOKUP($A65,parlvotes_lh!$A$11:$WT$200,266,FALSE)))</f>
        <v/>
      </c>
      <c r="X65" s="249" t="str">
        <f>IF(ISERROR(VLOOKUP($A65,parlvotes_lh!$A$11:$WT$200,286,FALSE))=TRUE,"",IF(VLOOKUP($A65,parlvotes_lh!$A$11:$WT$200,286,FALSE)=0,"",VLOOKUP($A65,parlvotes_lh!$A$11:$WT$200,286,FALSE)))</f>
        <v/>
      </c>
      <c r="Y65" s="249" t="str">
        <f>IF(ISERROR(VLOOKUP($A65,parlvotes_lh!$A$11:$WT$200,306,FALSE))=TRUE,"",IF(VLOOKUP($A65,parlvotes_lh!$A$11:$WT$200,306,FALSE)=0,"",VLOOKUP($A65,parlvotes_lh!$A$11:$WT$200,306,FALSE)))</f>
        <v/>
      </c>
      <c r="Z65" s="249" t="str">
        <f>IF(ISERROR(VLOOKUP($A65,parlvotes_lh!$A$11:$WT$200,326,FALSE))=TRUE,"",IF(VLOOKUP($A65,parlvotes_lh!$A$11:$WT$200,326,FALSE)=0,"",VLOOKUP($A65,parlvotes_lh!$A$11:$WT$200,326,FALSE)))</f>
        <v/>
      </c>
      <c r="AA65" s="249" t="str">
        <f>IF(ISERROR(VLOOKUP($A65,parlvotes_lh!$A$11:$WT$200,346,FALSE))=TRUE,"",IF(VLOOKUP($A65,parlvotes_lh!$A$11:$WT$200,346,FALSE)=0,"",VLOOKUP($A65,parlvotes_lh!$A$11:$WT$200,346,FALSE)))</f>
        <v/>
      </c>
      <c r="AB65" s="249" t="str">
        <f>IF(ISERROR(VLOOKUP($A65,parlvotes_lh!$A$11:$WT$200,366,FALSE))=TRUE,"",IF(VLOOKUP($A65,parlvotes_lh!$A$11:$WT$200,366,FALSE)=0,"",VLOOKUP($A65,parlvotes_lh!$A$11:$WT$200,366,FALSE)))</f>
        <v/>
      </c>
      <c r="AC65" s="249" t="str">
        <f>IF(ISERROR(VLOOKUP($A65,parlvotes_lh!$A$11:$WT$200,386,FALSE))=TRUE,"",IF(VLOOKUP($A65,parlvotes_lh!$A$11:$WT$200,386,FALSE)=0,"",VLOOKUP($A65,parlvotes_lh!$A$11:$WT$200,386,FALSE)))</f>
        <v/>
      </c>
    </row>
    <row r="66" spans="1:29" ht="13.5" customHeight="1">
      <c r="A66" s="243" t="str">
        <f>IF(info_parties!A65="","",info_parties!A65)</f>
        <v/>
      </c>
      <c r="B66" s="87" t="str">
        <f>IF(A66="","",MID(info_weblinks!$C$3,32,3))</f>
        <v/>
      </c>
      <c r="C66" s="87" t="str">
        <f>IF(info_parties!G65="","",info_parties!G65)</f>
        <v/>
      </c>
      <c r="D66" s="87" t="str">
        <f>IF(info_parties!K65="","",info_parties!K65)</f>
        <v/>
      </c>
      <c r="E66" s="87" t="str">
        <f>IF(info_parties!H65="","",info_parties!H65)</f>
        <v/>
      </c>
      <c r="F66" s="244" t="str">
        <f t="shared" ref="F66:F129" si="4">IF(MAX(J66:AC66)=0,"",INDEX(J$1:AC$1,MATCH(TRUE,INDEX((J66:AC66&lt;&gt;""),0),0)))</f>
        <v/>
      </c>
      <c r="G66" s="245" t="str">
        <f t="shared" ref="G66:G129" si="5">IF(MAX(J66:AC66)=0,"",INDEX(J$1:AC$1,1,MATCH(LOOKUP(9.99+307,J66:AC66),J66:AC66,0)))</f>
        <v/>
      </c>
      <c r="H66" s="246" t="str">
        <f t="shared" ref="H66:H129" si="6">IF(MAX(J66:AC66)=0,"",MAX(J66:AC66))</f>
        <v/>
      </c>
      <c r="I66" s="247" t="str">
        <f t="shared" ref="I66:I129" si="7">IF(H66="","",INDEX(J$1:AC$1,1,MATCH(H66,J66:AC66,0)))</f>
        <v/>
      </c>
      <c r="J66" s="248" t="str">
        <f>IF(ISERROR(VLOOKUP($A66,parlvotes_lh!$A$11:$WT$200,6,FALSE))=TRUE,"",IF(VLOOKUP($A66,parlvotes_lh!$A$11:$WT$200,6,FALSE)=0,"",VLOOKUP($A66,parlvotes_lh!$A$11:$WT$200,6,FALSE)))</f>
        <v/>
      </c>
      <c r="K66" s="248" t="str">
        <f>IF(ISERROR(VLOOKUP($A66,parlvotes_lh!$A$11:$WT$200,26,FALSE))=TRUE,"",IF(VLOOKUP($A66,parlvotes_lh!$A$11:$WT$200,26,FALSE)=0,"",VLOOKUP($A66,parlvotes_lh!$A$11:$WT$200,26,FALSE)))</f>
        <v/>
      </c>
      <c r="L66" s="248" t="str">
        <f>IF(ISERROR(VLOOKUP($A66,parlvotes_lh!$A$11:$WT$200,46,FALSE))=TRUE,"",IF(VLOOKUP($A66,parlvotes_lh!$A$11:$WT$200,46,FALSE)=0,"",VLOOKUP($A66,parlvotes_lh!$A$11:$WT$200,46,FALSE)))</f>
        <v/>
      </c>
      <c r="M66" s="248" t="str">
        <f>IF(ISERROR(VLOOKUP($A66,parlvotes_lh!$A$11:$WT$200,66,FALSE))=TRUE,"",IF(VLOOKUP($A66,parlvotes_lh!$A$11:$WT$200,66,FALSE)=0,"",VLOOKUP($A66,parlvotes_lh!$A$11:$WT$200,66,FALSE)))</f>
        <v/>
      </c>
      <c r="N66" s="248" t="str">
        <f>IF(ISERROR(VLOOKUP($A66,parlvotes_lh!$A$11:$WT$200,86,FALSE))=TRUE,"",IF(VLOOKUP($A66,parlvotes_lh!$A$11:$WT$200,86,FALSE)=0,"",VLOOKUP($A66,parlvotes_lh!$A$11:$WT$200,86,FALSE)))</f>
        <v/>
      </c>
      <c r="O66" s="248" t="str">
        <f>IF(ISERROR(VLOOKUP($A66,parlvotes_lh!$A$11:$WT$200,106,FALSE))=TRUE,"",IF(VLOOKUP($A66,parlvotes_lh!$A$11:$WT$200,106,FALSE)=0,"",VLOOKUP($A66,parlvotes_lh!$A$11:$WT$200,106,FALSE)))</f>
        <v/>
      </c>
      <c r="P66" s="248" t="str">
        <f>IF(ISERROR(VLOOKUP($A66,parlvotes_lh!$A$11:$WT$200,126,FALSE))=TRUE,"",IF(VLOOKUP($A66,parlvotes_lh!$A$11:$WT$200,126,FALSE)=0,"",VLOOKUP($A66,parlvotes_lh!$A$11:$WT$200,126,FALSE)))</f>
        <v/>
      </c>
      <c r="Q66" s="249" t="str">
        <f>IF(ISERROR(VLOOKUP($A66,parlvotes_lh!$A$11:$WT$200,146,FALSE))=TRUE,"",IF(VLOOKUP($A66,parlvotes_lh!$A$11:$WT$200,146,FALSE)=0,"",VLOOKUP($A66,parlvotes_lh!$A$11:$WT$200,146,FALSE)))</f>
        <v/>
      </c>
      <c r="R66" s="249" t="str">
        <f>IF(ISERROR(VLOOKUP($A66,parlvotes_lh!$A$11:$WT$200,166,FALSE))=TRUE,"",IF(VLOOKUP($A66,parlvotes_lh!$A$11:$WT$200,166,FALSE)=0,"",VLOOKUP($A66,parlvotes_lh!$A$11:$WT$200,166,FALSE)))</f>
        <v/>
      </c>
      <c r="S66" s="249" t="str">
        <f>IF(ISERROR(VLOOKUP($A66,parlvotes_lh!$A$11:$WT$200,186,FALSE))=TRUE,"",IF(VLOOKUP($A66,parlvotes_lh!$A$11:$WT$200,186,FALSE)=0,"",VLOOKUP($A66,parlvotes_lh!$A$11:$WT$200,186,FALSE)))</f>
        <v/>
      </c>
      <c r="T66" s="249" t="str">
        <f>IF(ISERROR(VLOOKUP($A66,parlvotes_lh!$A$11:$WT$200,206,FALSE))=TRUE,"",IF(VLOOKUP($A66,parlvotes_lh!$A$11:$WT$200,206,FALSE)=0,"",VLOOKUP($A66,parlvotes_lh!$A$11:$WT$200,206,FALSE)))</f>
        <v/>
      </c>
      <c r="U66" s="249" t="str">
        <f>IF(ISERROR(VLOOKUP($A66,parlvotes_lh!$A$11:$WT$200,226,FALSE))=TRUE,"",IF(VLOOKUP($A66,parlvotes_lh!$A$11:$WT$200,226,FALSE)=0,"",VLOOKUP($A66,parlvotes_lh!$A$11:$WT$200,226,FALSE)))</f>
        <v/>
      </c>
      <c r="V66" s="249" t="str">
        <f>IF(ISERROR(VLOOKUP($A66,parlvotes_lh!$A$11:$WT$200,246,FALSE))=TRUE,"",IF(VLOOKUP($A66,parlvotes_lh!$A$11:$WT$200,246,FALSE)=0,"",VLOOKUP($A66,parlvotes_lh!$A$11:$WT$200,246,FALSE)))</f>
        <v/>
      </c>
      <c r="W66" s="249" t="str">
        <f>IF(ISERROR(VLOOKUP($A66,parlvotes_lh!$A$11:$WT$200,266,FALSE))=TRUE,"",IF(VLOOKUP($A66,parlvotes_lh!$A$11:$WT$200,266,FALSE)=0,"",VLOOKUP($A66,parlvotes_lh!$A$11:$WT$200,266,FALSE)))</f>
        <v/>
      </c>
      <c r="X66" s="249" t="str">
        <f>IF(ISERROR(VLOOKUP($A66,parlvotes_lh!$A$11:$WT$200,286,FALSE))=TRUE,"",IF(VLOOKUP($A66,parlvotes_lh!$A$11:$WT$200,286,FALSE)=0,"",VLOOKUP($A66,parlvotes_lh!$A$11:$WT$200,286,FALSE)))</f>
        <v/>
      </c>
      <c r="Y66" s="249" t="str">
        <f>IF(ISERROR(VLOOKUP($A66,parlvotes_lh!$A$11:$WT$200,306,FALSE))=TRUE,"",IF(VLOOKUP($A66,parlvotes_lh!$A$11:$WT$200,306,FALSE)=0,"",VLOOKUP($A66,parlvotes_lh!$A$11:$WT$200,306,FALSE)))</f>
        <v/>
      </c>
      <c r="Z66" s="249" t="str">
        <f>IF(ISERROR(VLOOKUP($A66,parlvotes_lh!$A$11:$WT$200,326,FALSE))=TRUE,"",IF(VLOOKUP($A66,parlvotes_lh!$A$11:$WT$200,326,FALSE)=0,"",VLOOKUP($A66,parlvotes_lh!$A$11:$WT$200,326,FALSE)))</f>
        <v/>
      </c>
      <c r="AA66" s="249" t="str">
        <f>IF(ISERROR(VLOOKUP($A66,parlvotes_lh!$A$11:$WT$200,346,FALSE))=TRUE,"",IF(VLOOKUP($A66,parlvotes_lh!$A$11:$WT$200,346,FALSE)=0,"",VLOOKUP($A66,parlvotes_lh!$A$11:$WT$200,346,FALSE)))</f>
        <v/>
      </c>
      <c r="AB66" s="249" t="str">
        <f>IF(ISERROR(VLOOKUP($A66,parlvotes_lh!$A$11:$WT$200,366,FALSE))=TRUE,"",IF(VLOOKUP($A66,parlvotes_lh!$A$11:$WT$200,366,FALSE)=0,"",VLOOKUP($A66,parlvotes_lh!$A$11:$WT$200,366,FALSE)))</f>
        <v/>
      </c>
      <c r="AC66" s="249" t="str">
        <f>IF(ISERROR(VLOOKUP($A66,parlvotes_lh!$A$11:$WT$200,386,FALSE))=TRUE,"",IF(VLOOKUP($A66,parlvotes_lh!$A$11:$WT$200,386,FALSE)=0,"",VLOOKUP($A66,parlvotes_lh!$A$11:$WT$200,386,FALSE)))</f>
        <v/>
      </c>
    </row>
    <row r="67" spans="1:29" ht="13.5" customHeight="1">
      <c r="A67" s="243" t="str">
        <f>IF(info_parties!A66="","",info_parties!A66)</f>
        <v/>
      </c>
      <c r="B67" s="87" t="str">
        <f>IF(A67="","",MID(info_weblinks!$C$3,32,3))</f>
        <v/>
      </c>
      <c r="C67" s="87" t="str">
        <f>IF(info_parties!G66="","",info_parties!G66)</f>
        <v/>
      </c>
      <c r="D67" s="87" t="str">
        <f>IF(info_parties!K66="","",info_parties!K66)</f>
        <v/>
      </c>
      <c r="E67" s="87" t="str">
        <f>IF(info_parties!H66="","",info_parties!H66)</f>
        <v/>
      </c>
      <c r="F67" s="244" t="str">
        <f t="shared" si="4"/>
        <v/>
      </c>
      <c r="G67" s="245" t="str">
        <f t="shared" si="5"/>
        <v/>
      </c>
      <c r="H67" s="246" t="str">
        <f t="shared" si="6"/>
        <v/>
      </c>
      <c r="I67" s="247" t="str">
        <f t="shared" si="7"/>
        <v/>
      </c>
      <c r="J67" s="248" t="str">
        <f>IF(ISERROR(VLOOKUP($A67,parlvotes_lh!$A$11:$WT$200,6,FALSE))=TRUE,"",IF(VLOOKUP($A67,parlvotes_lh!$A$11:$WT$200,6,FALSE)=0,"",VLOOKUP($A67,parlvotes_lh!$A$11:$WT$200,6,FALSE)))</f>
        <v/>
      </c>
      <c r="K67" s="248" t="str">
        <f>IF(ISERROR(VLOOKUP($A67,parlvotes_lh!$A$11:$WT$200,26,FALSE))=TRUE,"",IF(VLOOKUP($A67,parlvotes_lh!$A$11:$WT$200,26,FALSE)=0,"",VLOOKUP($A67,parlvotes_lh!$A$11:$WT$200,26,FALSE)))</f>
        <v/>
      </c>
      <c r="L67" s="248" t="str">
        <f>IF(ISERROR(VLOOKUP($A67,parlvotes_lh!$A$11:$WT$200,46,FALSE))=TRUE,"",IF(VLOOKUP($A67,parlvotes_lh!$A$11:$WT$200,46,FALSE)=0,"",VLOOKUP($A67,parlvotes_lh!$A$11:$WT$200,46,FALSE)))</f>
        <v/>
      </c>
      <c r="M67" s="248" t="str">
        <f>IF(ISERROR(VLOOKUP($A67,parlvotes_lh!$A$11:$WT$200,66,FALSE))=TRUE,"",IF(VLOOKUP($A67,parlvotes_lh!$A$11:$WT$200,66,FALSE)=0,"",VLOOKUP($A67,parlvotes_lh!$A$11:$WT$200,66,FALSE)))</f>
        <v/>
      </c>
      <c r="N67" s="248" t="str">
        <f>IF(ISERROR(VLOOKUP($A67,parlvotes_lh!$A$11:$WT$200,86,FALSE))=TRUE,"",IF(VLOOKUP($A67,parlvotes_lh!$A$11:$WT$200,86,FALSE)=0,"",VLOOKUP($A67,parlvotes_lh!$A$11:$WT$200,86,FALSE)))</f>
        <v/>
      </c>
      <c r="O67" s="248" t="str">
        <f>IF(ISERROR(VLOOKUP($A67,parlvotes_lh!$A$11:$WT$200,106,FALSE))=TRUE,"",IF(VLOOKUP($A67,parlvotes_lh!$A$11:$WT$200,106,FALSE)=0,"",VLOOKUP($A67,parlvotes_lh!$A$11:$WT$200,106,FALSE)))</f>
        <v/>
      </c>
      <c r="P67" s="248" t="str">
        <f>IF(ISERROR(VLOOKUP($A67,parlvotes_lh!$A$11:$WT$200,126,FALSE))=TRUE,"",IF(VLOOKUP($A67,parlvotes_lh!$A$11:$WT$200,126,FALSE)=0,"",VLOOKUP($A67,parlvotes_lh!$A$11:$WT$200,126,FALSE)))</f>
        <v/>
      </c>
      <c r="Q67" s="249" t="str">
        <f>IF(ISERROR(VLOOKUP($A67,parlvotes_lh!$A$11:$WT$200,146,FALSE))=TRUE,"",IF(VLOOKUP($A67,parlvotes_lh!$A$11:$WT$200,146,FALSE)=0,"",VLOOKUP($A67,parlvotes_lh!$A$11:$WT$200,146,FALSE)))</f>
        <v/>
      </c>
      <c r="R67" s="249" t="str">
        <f>IF(ISERROR(VLOOKUP($A67,parlvotes_lh!$A$11:$WT$200,166,FALSE))=TRUE,"",IF(VLOOKUP($A67,parlvotes_lh!$A$11:$WT$200,166,FALSE)=0,"",VLOOKUP($A67,parlvotes_lh!$A$11:$WT$200,166,FALSE)))</f>
        <v/>
      </c>
      <c r="S67" s="249" t="str">
        <f>IF(ISERROR(VLOOKUP($A67,parlvotes_lh!$A$11:$WT$200,186,FALSE))=TRUE,"",IF(VLOOKUP($A67,parlvotes_lh!$A$11:$WT$200,186,FALSE)=0,"",VLOOKUP($A67,parlvotes_lh!$A$11:$WT$200,186,FALSE)))</f>
        <v/>
      </c>
      <c r="T67" s="249" t="str">
        <f>IF(ISERROR(VLOOKUP($A67,parlvotes_lh!$A$11:$WT$200,206,FALSE))=TRUE,"",IF(VLOOKUP($A67,parlvotes_lh!$A$11:$WT$200,206,FALSE)=0,"",VLOOKUP($A67,parlvotes_lh!$A$11:$WT$200,206,FALSE)))</f>
        <v/>
      </c>
      <c r="U67" s="249" t="str">
        <f>IF(ISERROR(VLOOKUP($A67,parlvotes_lh!$A$11:$WT$200,226,FALSE))=TRUE,"",IF(VLOOKUP($A67,parlvotes_lh!$A$11:$WT$200,226,FALSE)=0,"",VLOOKUP($A67,parlvotes_lh!$A$11:$WT$200,226,FALSE)))</f>
        <v/>
      </c>
      <c r="V67" s="249" t="str">
        <f>IF(ISERROR(VLOOKUP($A67,parlvotes_lh!$A$11:$WT$200,246,FALSE))=TRUE,"",IF(VLOOKUP($A67,parlvotes_lh!$A$11:$WT$200,246,FALSE)=0,"",VLOOKUP($A67,parlvotes_lh!$A$11:$WT$200,246,FALSE)))</f>
        <v/>
      </c>
      <c r="W67" s="249" t="str">
        <f>IF(ISERROR(VLOOKUP($A67,parlvotes_lh!$A$11:$WT$200,266,FALSE))=TRUE,"",IF(VLOOKUP($A67,parlvotes_lh!$A$11:$WT$200,266,FALSE)=0,"",VLOOKUP($A67,parlvotes_lh!$A$11:$WT$200,266,FALSE)))</f>
        <v/>
      </c>
      <c r="X67" s="249" t="str">
        <f>IF(ISERROR(VLOOKUP($A67,parlvotes_lh!$A$11:$WT$200,286,FALSE))=TRUE,"",IF(VLOOKUP($A67,parlvotes_lh!$A$11:$WT$200,286,FALSE)=0,"",VLOOKUP($A67,parlvotes_lh!$A$11:$WT$200,286,FALSE)))</f>
        <v/>
      </c>
      <c r="Y67" s="249" t="str">
        <f>IF(ISERROR(VLOOKUP($A67,parlvotes_lh!$A$11:$WT$200,306,FALSE))=TRUE,"",IF(VLOOKUP($A67,parlvotes_lh!$A$11:$WT$200,306,FALSE)=0,"",VLOOKUP($A67,parlvotes_lh!$A$11:$WT$200,306,FALSE)))</f>
        <v/>
      </c>
      <c r="Z67" s="249" t="str">
        <f>IF(ISERROR(VLOOKUP($A67,parlvotes_lh!$A$11:$WT$200,326,FALSE))=TRUE,"",IF(VLOOKUP($A67,parlvotes_lh!$A$11:$WT$200,326,FALSE)=0,"",VLOOKUP($A67,parlvotes_lh!$A$11:$WT$200,326,FALSE)))</f>
        <v/>
      </c>
      <c r="AA67" s="249" t="str">
        <f>IF(ISERROR(VLOOKUP($A67,parlvotes_lh!$A$11:$WT$200,346,FALSE))=TRUE,"",IF(VLOOKUP($A67,parlvotes_lh!$A$11:$WT$200,346,FALSE)=0,"",VLOOKUP($A67,parlvotes_lh!$A$11:$WT$200,346,FALSE)))</f>
        <v/>
      </c>
      <c r="AB67" s="249" t="str">
        <f>IF(ISERROR(VLOOKUP($A67,parlvotes_lh!$A$11:$WT$200,366,FALSE))=TRUE,"",IF(VLOOKUP($A67,parlvotes_lh!$A$11:$WT$200,366,FALSE)=0,"",VLOOKUP($A67,parlvotes_lh!$A$11:$WT$200,366,FALSE)))</f>
        <v/>
      </c>
      <c r="AC67" s="249" t="str">
        <f>IF(ISERROR(VLOOKUP($A67,parlvotes_lh!$A$11:$WT$200,386,FALSE))=TRUE,"",IF(VLOOKUP($A67,parlvotes_lh!$A$11:$WT$200,386,FALSE)=0,"",VLOOKUP($A67,parlvotes_lh!$A$11:$WT$200,386,FALSE)))</f>
        <v/>
      </c>
    </row>
    <row r="68" spans="1:29" ht="13.5" customHeight="1">
      <c r="A68" s="243" t="str">
        <f>IF(info_parties!A67="","",info_parties!A67)</f>
        <v/>
      </c>
      <c r="B68" s="87" t="str">
        <f>IF(A68="","",MID(info_weblinks!$C$3,32,3))</f>
        <v/>
      </c>
      <c r="C68" s="87" t="str">
        <f>IF(info_parties!G67="","",info_parties!G67)</f>
        <v/>
      </c>
      <c r="D68" s="87" t="str">
        <f>IF(info_parties!K67="","",info_parties!K67)</f>
        <v/>
      </c>
      <c r="E68" s="87" t="str">
        <f>IF(info_parties!H67="","",info_parties!H67)</f>
        <v/>
      </c>
      <c r="F68" s="244" t="str">
        <f t="shared" si="4"/>
        <v/>
      </c>
      <c r="G68" s="245" t="str">
        <f t="shared" si="5"/>
        <v/>
      </c>
      <c r="H68" s="246" t="str">
        <f t="shared" si="6"/>
        <v/>
      </c>
      <c r="I68" s="247" t="str">
        <f t="shared" si="7"/>
        <v/>
      </c>
      <c r="J68" s="248" t="str">
        <f>IF(ISERROR(VLOOKUP($A68,parlvotes_lh!$A$11:$WT$200,6,FALSE))=TRUE,"",IF(VLOOKUP($A68,parlvotes_lh!$A$11:$WT$200,6,FALSE)=0,"",VLOOKUP($A68,parlvotes_lh!$A$11:$WT$200,6,FALSE)))</f>
        <v/>
      </c>
      <c r="K68" s="248" t="str">
        <f>IF(ISERROR(VLOOKUP($A68,parlvotes_lh!$A$11:$WT$200,26,FALSE))=TRUE,"",IF(VLOOKUP($A68,parlvotes_lh!$A$11:$WT$200,26,FALSE)=0,"",VLOOKUP($A68,parlvotes_lh!$A$11:$WT$200,26,FALSE)))</f>
        <v/>
      </c>
      <c r="L68" s="248" t="str">
        <f>IF(ISERROR(VLOOKUP($A68,parlvotes_lh!$A$11:$WT$200,46,FALSE))=TRUE,"",IF(VLOOKUP($A68,parlvotes_lh!$A$11:$WT$200,46,FALSE)=0,"",VLOOKUP($A68,parlvotes_lh!$A$11:$WT$200,46,FALSE)))</f>
        <v/>
      </c>
      <c r="M68" s="248" t="str">
        <f>IF(ISERROR(VLOOKUP($A68,parlvotes_lh!$A$11:$WT$200,66,FALSE))=TRUE,"",IF(VLOOKUP($A68,parlvotes_lh!$A$11:$WT$200,66,FALSE)=0,"",VLOOKUP($A68,parlvotes_lh!$A$11:$WT$200,66,FALSE)))</f>
        <v/>
      </c>
      <c r="N68" s="248" t="str">
        <f>IF(ISERROR(VLOOKUP($A68,parlvotes_lh!$A$11:$WT$200,86,FALSE))=TRUE,"",IF(VLOOKUP($A68,parlvotes_lh!$A$11:$WT$200,86,FALSE)=0,"",VLOOKUP($A68,parlvotes_lh!$A$11:$WT$200,86,FALSE)))</f>
        <v/>
      </c>
      <c r="O68" s="248" t="str">
        <f>IF(ISERROR(VLOOKUP($A68,parlvotes_lh!$A$11:$WT$200,106,FALSE))=TRUE,"",IF(VLOOKUP($A68,parlvotes_lh!$A$11:$WT$200,106,FALSE)=0,"",VLOOKUP($A68,parlvotes_lh!$A$11:$WT$200,106,FALSE)))</f>
        <v/>
      </c>
      <c r="P68" s="248" t="str">
        <f>IF(ISERROR(VLOOKUP($A68,parlvotes_lh!$A$11:$WT$200,126,FALSE))=TRUE,"",IF(VLOOKUP($A68,parlvotes_lh!$A$11:$WT$200,126,FALSE)=0,"",VLOOKUP($A68,parlvotes_lh!$A$11:$WT$200,126,FALSE)))</f>
        <v/>
      </c>
      <c r="Q68" s="249" t="str">
        <f>IF(ISERROR(VLOOKUP($A68,parlvotes_lh!$A$11:$WT$200,146,FALSE))=TRUE,"",IF(VLOOKUP($A68,parlvotes_lh!$A$11:$WT$200,146,FALSE)=0,"",VLOOKUP($A68,parlvotes_lh!$A$11:$WT$200,146,FALSE)))</f>
        <v/>
      </c>
      <c r="R68" s="249" t="str">
        <f>IF(ISERROR(VLOOKUP($A68,parlvotes_lh!$A$11:$WT$200,166,FALSE))=TRUE,"",IF(VLOOKUP($A68,parlvotes_lh!$A$11:$WT$200,166,FALSE)=0,"",VLOOKUP($A68,parlvotes_lh!$A$11:$WT$200,166,FALSE)))</f>
        <v/>
      </c>
      <c r="S68" s="249" t="str">
        <f>IF(ISERROR(VLOOKUP($A68,parlvotes_lh!$A$11:$WT$200,186,FALSE))=TRUE,"",IF(VLOOKUP($A68,parlvotes_lh!$A$11:$WT$200,186,FALSE)=0,"",VLOOKUP($A68,parlvotes_lh!$A$11:$WT$200,186,FALSE)))</f>
        <v/>
      </c>
      <c r="T68" s="249" t="str">
        <f>IF(ISERROR(VLOOKUP($A68,parlvotes_lh!$A$11:$WT$200,206,FALSE))=TRUE,"",IF(VLOOKUP($A68,parlvotes_lh!$A$11:$WT$200,206,FALSE)=0,"",VLOOKUP($A68,parlvotes_lh!$A$11:$WT$200,206,FALSE)))</f>
        <v/>
      </c>
      <c r="U68" s="249" t="str">
        <f>IF(ISERROR(VLOOKUP($A68,parlvotes_lh!$A$11:$WT$200,226,FALSE))=TRUE,"",IF(VLOOKUP($A68,parlvotes_lh!$A$11:$WT$200,226,FALSE)=0,"",VLOOKUP($A68,parlvotes_lh!$A$11:$WT$200,226,FALSE)))</f>
        <v/>
      </c>
      <c r="V68" s="249" t="str">
        <f>IF(ISERROR(VLOOKUP($A68,parlvotes_lh!$A$11:$WT$200,246,FALSE))=TRUE,"",IF(VLOOKUP($A68,parlvotes_lh!$A$11:$WT$200,246,FALSE)=0,"",VLOOKUP($A68,parlvotes_lh!$A$11:$WT$200,246,FALSE)))</f>
        <v/>
      </c>
      <c r="W68" s="249" t="str">
        <f>IF(ISERROR(VLOOKUP($A68,parlvotes_lh!$A$11:$WT$200,266,FALSE))=TRUE,"",IF(VLOOKUP($A68,parlvotes_lh!$A$11:$WT$200,266,FALSE)=0,"",VLOOKUP($A68,parlvotes_lh!$A$11:$WT$200,266,FALSE)))</f>
        <v/>
      </c>
      <c r="X68" s="249" t="str">
        <f>IF(ISERROR(VLOOKUP($A68,parlvotes_lh!$A$11:$WT$200,286,FALSE))=TRUE,"",IF(VLOOKUP($A68,parlvotes_lh!$A$11:$WT$200,286,FALSE)=0,"",VLOOKUP($A68,parlvotes_lh!$A$11:$WT$200,286,FALSE)))</f>
        <v/>
      </c>
      <c r="Y68" s="249" t="str">
        <f>IF(ISERROR(VLOOKUP($A68,parlvotes_lh!$A$11:$WT$200,306,FALSE))=TRUE,"",IF(VLOOKUP($A68,parlvotes_lh!$A$11:$WT$200,306,FALSE)=0,"",VLOOKUP($A68,parlvotes_lh!$A$11:$WT$200,306,FALSE)))</f>
        <v/>
      </c>
      <c r="Z68" s="249" t="str">
        <f>IF(ISERROR(VLOOKUP($A68,parlvotes_lh!$A$11:$WT$200,326,FALSE))=TRUE,"",IF(VLOOKUP($A68,parlvotes_lh!$A$11:$WT$200,326,FALSE)=0,"",VLOOKUP($A68,parlvotes_lh!$A$11:$WT$200,326,FALSE)))</f>
        <v/>
      </c>
      <c r="AA68" s="249" t="str">
        <f>IF(ISERROR(VLOOKUP($A68,parlvotes_lh!$A$11:$WT$200,346,FALSE))=TRUE,"",IF(VLOOKUP($A68,parlvotes_lh!$A$11:$WT$200,346,FALSE)=0,"",VLOOKUP($A68,parlvotes_lh!$A$11:$WT$200,346,FALSE)))</f>
        <v/>
      </c>
      <c r="AB68" s="249" t="str">
        <f>IF(ISERROR(VLOOKUP($A68,parlvotes_lh!$A$11:$WT$200,366,FALSE))=TRUE,"",IF(VLOOKUP($A68,parlvotes_lh!$A$11:$WT$200,366,FALSE)=0,"",VLOOKUP($A68,parlvotes_lh!$A$11:$WT$200,366,FALSE)))</f>
        <v/>
      </c>
      <c r="AC68" s="249" t="str">
        <f>IF(ISERROR(VLOOKUP($A68,parlvotes_lh!$A$11:$WT$200,386,FALSE))=TRUE,"",IF(VLOOKUP($A68,parlvotes_lh!$A$11:$WT$200,386,FALSE)=0,"",VLOOKUP($A68,parlvotes_lh!$A$11:$WT$200,386,FALSE)))</f>
        <v/>
      </c>
    </row>
    <row r="69" spans="1:29" ht="13.5" customHeight="1">
      <c r="A69" s="243" t="str">
        <f>IF(info_parties!A68="","",info_parties!A68)</f>
        <v/>
      </c>
      <c r="B69" s="87" t="str">
        <f>IF(A69="","",MID(info_weblinks!$C$3,32,3))</f>
        <v/>
      </c>
      <c r="C69" s="87" t="str">
        <f>IF(info_parties!G68="","",info_parties!G68)</f>
        <v/>
      </c>
      <c r="D69" s="87" t="str">
        <f>IF(info_parties!K68="","",info_parties!K68)</f>
        <v/>
      </c>
      <c r="E69" s="87" t="str">
        <f>IF(info_parties!H68="","",info_parties!H68)</f>
        <v/>
      </c>
      <c r="F69" s="244" t="str">
        <f t="shared" si="4"/>
        <v/>
      </c>
      <c r="G69" s="245" t="str">
        <f t="shared" si="5"/>
        <v/>
      </c>
      <c r="H69" s="246" t="str">
        <f t="shared" si="6"/>
        <v/>
      </c>
      <c r="I69" s="247" t="str">
        <f t="shared" si="7"/>
        <v/>
      </c>
      <c r="J69" s="248" t="str">
        <f>IF(ISERROR(VLOOKUP($A69,parlvotes_lh!$A$11:$WT$200,6,FALSE))=TRUE,"",IF(VLOOKUP($A69,parlvotes_lh!$A$11:$WT$200,6,FALSE)=0,"",VLOOKUP($A69,parlvotes_lh!$A$11:$WT$200,6,FALSE)))</f>
        <v/>
      </c>
      <c r="K69" s="248" t="str">
        <f>IF(ISERROR(VLOOKUP($A69,parlvotes_lh!$A$11:$WT$200,26,FALSE))=TRUE,"",IF(VLOOKUP($A69,parlvotes_lh!$A$11:$WT$200,26,FALSE)=0,"",VLOOKUP($A69,parlvotes_lh!$A$11:$WT$200,26,FALSE)))</f>
        <v/>
      </c>
      <c r="L69" s="248" t="str">
        <f>IF(ISERROR(VLOOKUP($A69,parlvotes_lh!$A$11:$WT$200,46,FALSE))=TRUE,"",IF(VLOOKUP($A69,parlvotes_lh!$A$11:$WT$200,46,FALSE)=0,"",VLOOKUP($A69,parlvotes_lh!$A$11:$WT$200,46,FALSE)))</f>
        <v/>
      </c>
      <c r="M69" s="248" t="str">
        <f>IF(ISERROR(VLOOKUP($A69,parlvotes_lh!$A$11:$WT$200,66,FALSE))=TRUE,"",IF(VLOOKUP($A69,parlvotes_lh!$A$11:$WT$200,66,FALSE)=0,"",VLOOKUP($A69,parlvotes_lh!$A$11:$WT$200,66,FALSE)))</f>
        <v/>
      </c>
      <c r="N69" s="248" t="str">
        <f>IF(ISERROR(VLOOKUP($A69,parlvotes_lh!$A$11:$WT$200,86,FALSE))=TRUE,"",IF(VLOOKUP($A69,parlvotes_lh!$A$11:$WT$200,86,FALSE)=0,"",VLOOKUP($A69,parlvotes_lh!$A$11:$WT$200,86,FALSE)))</f>
        <v/>
      </c>
      <c r="O69" s="248" t="str">
        <f>IF(ISERROR(VLOOKUP($A69,parlvotes_lh!$A$11:$WT$200,106,FALSE))=TRUE,"",IF(VLOOKUP($A69,parlvotes_lh!$A$11:$WT$200,106,FALSE)=0,"",VLOOKUP($A69,parlvotes_lh!$A$11:$WT$200,106,FALSE)))</f>
        <v/>
      </c>
      <c r="P69" s="248" t="str">
        <f>IF(ISERROR(VLOOKUP($A69,parlvotes_lh!$A$11:$WT$200,126,FALSE))=TRUE,"",IF(VLOOKUP($A69,parlvotes_lh!$A$11:$WT$200,126,FALSE)=0,"",VLOOKUP($A69,parlvotes_lh!$A$11:$WT$200,126,FALSE)))</f>
        <v/>
      </c>
      <c r="Q69" s="249" t="str">
        <f>IF(ISERROR(VLOOKUP($A69,parlvotes_lh!$A$11:$WT$200,146,FALSE))=TRUE,"",IF(VLOOKUP($A69,parlvotes_lh!$A$11:$WT$200,146,FALSE)=0,"",VLOOKUP($A69,parlvotes_lh!$A$11:$WT$200,146,FALSE)))</f>
        <v/>
      </c>
      <c r="R69" s="249" t="str">
        <f>IF(ISERROR(VLOOKUP($A69,parlvotes_lh!$A$11:$WT$200,166,FALSE))=TRUE,"",IF(VLOOKUP($A69,parlvotes_lh!$A$11:$WT$200,166,FALSE)=0,"",VLOOKUP($A69,parlvotes_lh!$A$11:$WT$200,166,FALSE)))</f>
        <v/>
      </c>
      <c r="S69" s="249" t="str">
        <f>IF(ISERROR(VLOOKUP($A69,parlvotes_lh!$A$11:$WT$200,186,FALSE))=TRUE,"",IF(VLOOKUP($A69,parlvotes_lh!$A$11:$WT$200,186,FALSE)=0,"",VLOOKUP($A69,parlvotes_lh!$A$11:$WT$200,186,FALSE)))</f>
        <v/>
      </c>
      <c r="T69" s="249" t="str">
        <f>IF(ISERROR(VLOOKUP($A69,parlvotes_lh!$A$11:$WT$200,206,FALSE))=TRUE,"",IF(VLOOKUP($A69,parlvotes_lh!$A$11:$WT$200,206,FALSE)=0,"",VLOOKUP($A69,parlvotes_lh!$A$11:$WT$200,206,FALSE)))</f>
        <v/>
      </c>
      <c r="U69" s="249" t="str">
        <f>IF(ISERROR(VLOOKUP($A69,parlvotes_lh!$A$11:$WT$200,226,FALSE))=TRUE,"",IF(VLOOKUP($A69,parlvotes_lh!$A$11:$WT$200,226,FALSE)=0,"",VLOOKUP($A69,parlvotes_lh!$A$11:$WT$200,226,FALSE)))</f>
        <v/>
      </c>
      <c r="V69" s="249" t="str">
        <f>IF(ISERROR(VLOOKUP($A69,parlvotes_lh!$A$11:$WT$200,246,FALSE))=TRUE,"",IF(VLOOKUP($A69,parlvotes_lh!$A$11:$WT$200,246,FALSE)=0,"",VLOOKUP($A69,parlvotes_lh!$A$11:$WT$200,246,FALSE)))</f>
        <v/>
      </c>
      <c r="W69" s="249" t="str">
        <f>IF(ISERROR(VLOOKUP($A69,parlvotes_lh!$A$11:$WT$200,266,FALSE))=TRUE,"",IF(VLOOKUP($A69,parlvotes_lh!$A$11:$WT$200,266,FALSE)=0,"",VLOOKUP($A69,parlvotes_lh!$A$11:$WT$200,266,FALSE)))</f>
        <v/>
      </c>
      <c r="X69" s="249" t="str">
        <f>IF(ISERROR(VLOOKUP($A69,parlvotes_lh!$A$11:$WT$200,286,FALSE))=TRUE,"",IF(VLOOKUP($A69,parlvotes_lh!$A$11:$WT$200,286,FALSE)=0,"",VLOOKUP($A69,parlvotes_lh!$A$11:$WT$200,286,FALSE)))</f>
        <v/>
      </c>
      <c r="Y69" s="249" t="str">
        <f>IF(ISERROR(VLOOKUP($A69,parlvotes_lh!$A$11:$WT$200,306,FALSE))=TRUE,"",IF(VLOOKUP($A69,parlvotes_lh!$A$11:$WT$200,306,FALSE)=0,"",VLOOKUP($A69,parlvotes_lh!$A$11:$WT$200,306,FALSE)))</f>
        <v/>
      </c>
      <c r="Z69" s="249" t="str">
        <f>IF(ISERROR(VLOOKUP($A69,parlvotes_lh!$A$11:$WT$200,326,FALSE))=TRUE,"",IF(VLOOKUP($A69,parlvotes_lh!$A$11:$WT$200,326,FALSE)=0,"",VLOOKUP($A69,parlvotes_lh!$A$11:$WT$200,326,FALSE)))</f>
        <v/>
      </c>
      <c r="AA69" s="249" t="str">
        <f>IF(ISERROR(VLOOKUP($A69,parlvotes_lh!$A$11:$WT$200,346,FALSE))=TRUE,"",IF(VLOOKUP($A69,parlvotes_lh!$A$11:$WT$200,346,FALSE)=0,"",VLOOKUP($A69,parlvotes_lh!$A$11:$WT$200,346,FALSE)))</f>
        <v/>
      </c>
      <c r="AB69" s="249" t="str">
        <f>IF(ISERROR(VLOOKUP($A69,parlvotes_lh!$A$11:$WT$200,366,FALSE))=TRUE,"",IF(VLOOKUP($A69,parlvotes_lh!$A$11:$WT$200,366,FALSE)=0,"",VLOOKUP($A69,parlvotes_lh!$A$11:$WT$200,366,FALSE)))</f>
        <v/>
      </c>
      <c r="AC69" s="249" t="str">
        <f>IF(ISERROR(VLOOKUP($A69,parlvotes_lh!$A$11:$WT$200,386,FALSE))=TRUE,"",IF(VLOOKUP($A69,parlvotes_lh!$A$11:$WT$200,386,FALSE)=0,"",VLOOKUP($A69,parlvotes_lh!$A$11:$WT$200,386,FALSE)))</f>
        <v/>
      </c>
    </row>
    <row r="70" spans="1:29" ht="13.5" customHeight="1">
      <c r="A70" s="243" t="str">
        <f>IF(info_parties!A69="","",info_parties!A69)</f>
        <v/>
      </c>
      <c r="B70" s="87" t="str">
        <f>IF(A70="","",MID(info_weblinks!$C$3,32,3))</f>
        <v/>
      </c>
      <c r="C70" s="87" t="str">
        <f>IF(info_parties!G69="","",info_parties!G69)</f>
        <v/>
      </c>
      <c r="D70" s="87" t="str">
        <f>IF(info_parties!K69="","",info_parties!K69)</f>
        <v/>
      </c>
      <c r="E70" s="87" t="str">
        <f>IF(info_parties!H69="","",info_parties!H69)</f>
        <v/>
      </c>
      <c r="F70" s="244" t="str">
        <f t="shared" si="4"/>
        <v/>
      </c>
      <c r="G70" s="245" t="str">
        <f t="shared" si="5"/>
        <v/>
      </c>
      <c r="H70" s="246" t="str">
        <f t="shared" si="6"/>
        <v/>
      </c>
      <c r="I70" s="247" t="str">
        <f t="shared" si="7"/>
        <v/>
      </c>
      <c r="J70" s="248" t="str">
        <f>IF(ISERROR(VLOOKUP($A70,parlvotes_lh!$A$11:$WT$200,6,FALSE))=TRUE,"",IF(VLOOKUP($A70,parlvotes_lh!$A$11:$WT$200,6,FALSE)=0,"",VLOOKUP($A70,parlvotes_lh!$A$11:$WT$200,6,FALSE)))</f>
        <v/>
      </c>
      <c r="K70" s="248" t="str">
        <f>IF(ISERROR(VLOOKUP($A70,parlvotes_lh!$A$11:$WT$200,26,FALSE))=TRUE,"",IF(VLOOKUP($A70,parlvotes_lh!$A$11:$WT$200,26,FALSE)=0,"",VLOOKUP($A70,parlvotes_lh!$A$11:$WT$200,26,FALSE)))</f>
        <v/>
      </c>
      <c r="L70" s="248" t="str">
        <f>IF(ISERROR(VLOOKUP($A70,parlvotes_lh!$A$11:$WT$200,46,FALSE))=TRUE,"",IF(VLOOKUP($A70,parlvotes_lh!$A$11:$WT$200,46,FALSE)=0,"",VLOOKUP($A70,parlvotes_lh!$A$11:$WT$200,46,FALSE)))</f>
        <v/>
      </c>
      <c r="M70" s="248" t="str">
        <f>IF(ISERROR(VLOOKUP($A70,parlvotes_lh!$A$11:$WT$200,66,FALSE))=TRUE,"",IF(VLOOKUP($A70,parlvotes_lh!$A$11:$WT$200,66,FALSE)=0,"",VLOOKUP($A70,parlvotes_lh!$A$11:$WT$200,66,FALSE)))</f>
        <v/>
      </c>
      <c r="N70" s="248" t="str">
        <f>IF(ISERROR(VLOOKUP($A70,parlvotes_lh!$A$11:$WT$200,86,FALSE))=TRUE,"",IF(VLOOKUP($A70,parlvotes_lh!$A$11:$WT$200,86,FALSE)=0,"",VLOOKUP($A70,parlvotes_lh!$A$11:$WT$200,86,FALSE)))</f>
        <v/>
      </c>
      <c r="O70" s="248" t="str">
        <f>IF(ISERROR(VLOOKUP($A70,parlvotes_lh!$A$11:$WT$200,106,FALSE))=TRUE,"",IF(VLOOKUP($A70,parlvotes_lh!$A$11:$WT$200,106,FALSE)=0,"",VLOOKUP($A70,parlvotes_lh!$A$11:$WT$200,106,FALSE)))</f>
        <v/>
      </c>
      <c r="P70" s="248" t="str">
        <f>IF(ISERROR(VLOOKUP($A70,parlvotes_lh!$A$11:$WT$200,126,FALSE))=TRUE,"",IF(VLOOKUP($A70,parlvotes_lh!$A$11:$WT$200,126,FALSE)=0,"",VLOOKUP($A70,parlvotes_lh!$A$11:$WT$200,126,FALSE)))</f>
        <v/>
      </c>
      <c r="Q70" s="249" t="str">
        <f>IF(ISERROR(VLOOKUP($A70,parlvotes_lh!$A$11:$WT$200,146,FALSE))=TRUE,"",IF(VLOOKUP($A70,parlvotes_lh!$A$11:$WT$200,146,FALSE)=0,"",VLOOKUP($A70,parlvotes_lh!$A$11:$WT$200,146,FALSE)))</f>
        <v/>
      </c>
      <c r="R70" s="249" t="str">
        <f>IF(ISERROR(VLOOKUP($A70,parlvotes_lh!$A$11:$WT$200,166,FALSE))=TRUE,"",IF(VLOOKUP($A70,parlvotes_lh!$A$11:$WT$200,166,FALSE)=0,"",VLOOKUP($A70,parlvotes_lh!$A$11:$WT$200,166,FALSE)))</f>
        <v/>
      </c>
      <c r="S70" s="249" t="str">
        <f>IF(ISERROR(VLOOKUP($A70,parlvotes_lh!$A$11:$WT$200,186,FALSE))=TRUE,"",IF(VLOOKUP($A70,parlvotes_lh!$A$11:$WT$200,186,FALSE)=0,"",VLOOKUP($A70,parlvotes_lh!$A$11:$WT$200,186,FALSE)))</f>
        <v/>
      </c>
      <c r="T70" s="249" t="str">
        <f>IF(ISERROR(VLOOKUP($A70,parlvotes_lh!$A$11:$WT$200,206,FALSE))=TRUE,"",IF(VLOOKUP($A70,parlvotes_lh!$A$11:$WT$200,206,FALSE)=0,"",VLOOKUP($A70,parlvotes_lh!$A$11:$WT$200,206,FALSE)))</f>
        <v/>
      </c>
      <c r="U70" s="249" t="str">
        <f>IF(ISERROR(VLOOKUP($A70,parlvotes_lh!$A$11:$WT$200,226,FALSE))=TRUE,"",IF(VLOOKUP($A70,parlvotes_lh!$A$11:$WT$200,226,FALSE)=0,"",VLOOKUP($A70,parlvotes_lh!$A$11:$WT$200,226,FALSE)))</f>
        <v/>
      </c>
      <c r="V70" s="249" t="str">
        <f>IF(ISERROR(VLOOKUP($A70,parlvotes_lh!$A$11:$WT$200,246,FALSE))=TRUE,"",IF(VLOOKUP($A70,parlvotes_lh!$A$11:$WT$200,246,FALSE)=0,"",VLOOKUP($A70,parlvotes_lh!$A$11:$WT$200,246,FALSE)))</f>
        <v/>
      </c>
      <c r="W70" s="249" t="str">
        <f>IF(ISERROR(VLOOKUP($A70,parlvotes_lh!$A$11:$WT$200,266,FALSE))=TRUE,"",IF(VLOOKUP($A70,parlvotes_lh!$A$11:$WT$200,266,FALSE)=0,"",VLOOKUP($A70,parlvotes_lh!$A$11:$WT$200,266,FALSE)))</f>
        <v/>
      </c>
      <c r="X70" s="249" t="str">
        <f>IF(ISERROR(VLOOKUP($A70,parlvotes_lh!$A$11:$WT$200,286,FALSE))=TRUE,"",IF(VLOOKUP($A70,parlvotes_lh!$A$11:$WT$200,286,FALSE)=0,"",VLOOKUP($A70,parlvotes_lh!$A$11:$WT$200,286,FALSE)))</f>
        <v/>
      </c>
      <c r="Y70" s="249" t="str">
        <f>IF(ISERROR(VLOOKUP($A70,parlvotes_lh!$A$11:$WT$200,306,FALSE))=TRUE,"",IF(VLOOKUP($A70,parlvotes_lh!$A$11:$WT$200,306,FALSE)=0,"",VLOOKUP($A70,parlvotes_lh!$A$11:$WT$200,306,FALSE)))</f>
        <v/>
      </c>
      <c r="Z70" s="249" t="str">
        <f>IF(ISERROR(VLOOKUP($A70,parlvotes_lh!$A$11:$WT$200,326,FALSE))=TRUE,"",IF(VLOOKUP($A70,parlvotes_lh!$A$11:$WT$200,326,FALSE)=0,"",VLOOKUP($A70,parlvotes_lh!$A$11:$WT$200,326,FALSE)))</f>
        <v/>
      </c>
      <c r="AA70" s="249" t="str">
        <f>IF(ISERROR(VLOOKUP($A70,parlvotes_lh!$A$11:$WT$200,346,FALSE))=TRUE,"",IF(VLOOKUP($A70,parlvotes_lh!$A$11:$WT$200,346,FALSE)=0,"",VLOOKUP($A70,parlvotes_lh!$A$11:$WT$200,346,FALSE)))</f>
        <v/>
      </c>
      <c r="AB70" s="249" t="str">
        <f>IF(ISERROR(VLOOKUP($A70,parlvotes_lh!$A$11:$WT$200,366,FALSE))=TRUE,"",IF(VLOOKUP($A70,parlvotes_lh!$A$11:$WT$200,366,FALSE)=0,"",VLOOKUP($A70,parlvotes_lh!$A$11:$WT$200,366,FALSE)))</f>
        <v/>
      </c>
      <c r="AC70" s="249" t="str">
        <f>IF(ISERROR(VLOOKUP($A70,parlvotes_lh!$A$11:$WT$200,386,FALSE))=TRUE,"",IF(VLOOKUP($A70,parlvotes_lh!$A$11:$WT$200,386,FALSE)=0,"",VLOOKUP($A70,parlvotes_lh!$A$11:$WT$200,386,FALSE)))</f>
        <v/>
      </c>
    </row>
    <row r="71" spans="1:29" ht="13.5" customHeight="1">
      <c r="A71" s="243" t="str">
        <f>IF(info_parties!A70="","",info_parties!A70)</f>
        <v/>
      </c>
      <c r="B71" s="87" t="str">
        <f>IF(A71="","",MID(info_weblinks!$C$3,32,3))</f>
        <v/>
      </c>
      <c r="C71" s="87" t="str">
        <f>IF(info_parties!G70="","",info_parties!G70)</f>
        <v/>
      </c>
      <c r="D71" s="87" t="str">
        <f>IF(info_parties!K70="","",info_parties!K70)</f>
        <v/>
      </c>
      <c r="E71" s="87" t="str">
        <f>IF(info_parties!H70="","",info_parties!H70)</f>
        <v/>
      </c>
      <c r="F71" s="244" t="str">
        <f t="shared" si="4"/>
        <v/>
      </c>
      <c r="G71" s="245" t="str">
        <f t="shared" si="5"/>
        <v/>
      </c>
      <c r="H71" s="246" t="str">
        <f t="shared" si="6"/>
        <v/>
      </c>
      <c r="I71" s="247" t="str">
        <f t="shared" si="7"/>
        <v/>
      </c>
      <c r="J71" s="248" t="str">
        <f>IF(ISERROR(VLOOKUP($A71,parlvotes_lh!$A$11:$WT$200,6,FALSE))=TRUE,"",IF(VLOOKUP($A71,parlvotes_lh!$A$11:$WT$200,6,FALSE)=0,"",VLOOKUP($A71,parlvotes_lh!$A$11:$WT$200,6,FALSE)))</f>
        <v/>
      </c>
      <c r="K71" s="248" t="str">
        <f>IF(ISERROR(VLOOKUP($A71,parlvotes_lh!$A$11:$WT$200,26,FALSE))=TRUE,"",IF(VLOOKUP($A71,parlvotes_lh!$A$11:$WT$200,26,FALSE)=0,"",VLOOKUP($A71,parlvotes_lh!$A$11:$WT$200,26,FALSE)))</f>
        <v/>
      </c>
      <c r="L71" s="248" t="str">
        <f>IF(ISERROR(VLOOKUP($A71,parlvotes_lh!$A$11:$WT$200,46,FALSE))=TRUE,"",IF(VLOOKUP($A71,parlvotes_lh!$A$11:$WT$200,46,FALSE)=0,"",VLOOKUP($A71,parlvotes_lh!$A$11:$WT$200,46,FALSE)))</f>
        <v/>
      </c>
      <c r="M71" s="248" t="str">
        <f>IF(ISERROR(VLOOKUP($A71,parlvotes_lh!$A$11:$WT$200,66,FALSE))=TRUE,"",IF(VLOOKUP($A71,parlvotes_lh!$A$11:$WT$200,66,FALSE)=0,"",VLOOKUP($A71,parlvotes_lh!$A$11:$WT$200,66,FALSE)))</f>
        <v/>
      </c>
      <c r="N71" s="248" t="str">
        <f>IF(ISERROR(VLOOKUP($A71,parlvotes_lh!$A$11:$WT$200,86,FALSE))=TRUE,"",IF(VLOOKUP($A71,parlvotes_lh!$A$11:$WT$200,86,FALSE)=0,"",VLOOKUP($A71,parlvotes_lh!$A$11:$WT$200,86,FALSE)))</f>
        <v/>
      </c>
      <c r="O71" s="248" t="str">
        <f>IF(ISERROR(VLOOKUP($A71,parlvotes_lh!$A$11:$WT$200,106,FALSE))=TRUE,"",IF(VLOOKUP($A71,parlvotes_lh!$A$11:$WT$200,106,FALSE)=0,"",VLOOKUP($A71,parlvotes_lh!$A$11:$WT$200,106,FALSE)))</f>
        <v/>
      </c>
      <c r="P71" s="248" t="str">
        <f>IF(ISERROR(VLOOKUP($A71,parlvotes_lh!$A$11:$WT$200,126,FALSE))=TRUE,"",IF(VLOOKUP($A71,parlvotes_lh!$A$11:$WT$200,126,FALSE)=0,"",VLOOKUP($A71,parlvotes_lh!$A$11:$WT$200,126,FALSE)))</f>
        <v/>
      </c>
      <c r="Q71" s="249" t="str">
        <f>IF(ISERROR(VLOOKUP($A71,parlvotes_lh!$A$11:$WT$200,146,FALSE))=TRUE,"",IF(VLOOKUP($A71,parlvotes_lh!$A$11:$WT$200,146,FALSE)=0,"",VLOOKUP($A71,parlvotes_lh!$A$11:$WT$200,146,FALSE)))</f>
        <v/>
      </c>
      <c r="R71" s="249" t="str">
        <f>IF(ISERROR(VLOOKUP($A71,parlvotes_lh!$A$11:$WT$200,166,FALSE))=TRUE,"",IF(VLOOKUP($A71,parlvotes_lh!$A$11:$WT$200,166,FALSE)=0,"",VLOOKUP($A71,parlvotes_lh!$A$11:$WT$200,166,FALSE)))</f>
        <v/>
      </c>
      <c r="S71" s="249" t="str">
        <f>IF(ISERROR(VLOOKUP($A71,parlvotes_lh!$A$11:$WT$200,186,FALSE))=TRUE,"",IF(VLOOKUP($A71,parlvotes_lh!$A$11:$WT$200,186,FALSE)=0,"",VLOOKUP($A71,parlvotes_lh!$A$11:$WT$200,186,FALSE)))</f>
        <v/>
      </c>
      <c r="T71" s="249" t="str">
        <f>IF(ISERROR(VLOOKUP($A71,parlvotes_lh!$A$11:$WT$200,206,FALSE))=TRUE,"",IF(VLOOKUP($A71,parlvotes_lh!$A$11:$WT$200,206,FALSE)=0,"",VLOOKUP($A71,parlvotes_lh!$A$11:$WT$200,206,FALSE)))</f>
        <v/>
      </c>
      <c r="U71" s="249" t="str">
        <f>IF(ISERROR(VLOOKUP($A71,parlvotes_lh!$A$11:$WT$200,226,FALSE))=TRUE,"",IF(VLOOKUP($A71,parlvotes_lh!$A$11:$WT$200,226,FALSE)=0,"",VLOOKUP($A71,parlvotes_lh!$A$11:$WT$200,226,FALSE)))</f>
        <v/>
      </c>
      <c r="V71" s="249" t="str">
        <f>IF(ISERROR(VLOOKUP($A71,parlvotes_lh!$A$11:$WT$200,246,FALSE))=TRUE,"",IF(VLOOKUP($A71,parlvotes_lh!$A$11:$WT$200,246,FALSE)=0,"",VLOOKUP($A71,parlvotes_lh!$A$11:$WT$200,246,FALSE)))</f>
        <v/>
      </c>
      <c r="W71" s="249" t="str">
        <f>IF(ISERROR(VLOOKUP($A71,parlvotes_lh!$A$11:$WT$200,266,FALSE))=TRUE,"",IF(VLOOKUP($A71,parlvotes_lh!$A$11:$WT$200,266,FALSE)=0,"",VLOOKUP($A71,parlvotes_lh!$A$11:$WT$200,266,FALSE)))</f>
        <v/>
      </c>
      <c r="X71" s="249" t="str">
        <f>IF(ISERROR(VLOOKUP($A71,parlvotes_lh!$A$11:$WT$200,286,FALSE))=TRUE,"",IF(VLOOKUP($A71,parlvotes_lh!$A$11:$WT$200,286,FALSE)=0,"",VLOOKUP($A71,parlvotes_lh!$A$11:$WT$200,286,FALSE)))</f>
        <v/>
      </c>
      <c r="Y71" s="249" t="str">
        <f>IF(ISERROR(VLOOKUP($A71,parlvotes_lh!$A$11:$WT$200,306,FALSE))=TRUE,"",IF(VLOOKUP($A71,parlvotes_lh!$A$11:$WT$200,306,FALSE)=0,"",VLOOKUP($A71,parlvotes_lh!$A$11:$WT$200,306,FALSE)))</f>
        <v/>
      </c>
      <c r="Z71" s="249" t="str">
        <f>IF(ISERROR(VLOOKUP($A71,parlvotes_lh!$A$11:$WT$200,326,FALSE))=TRUE,"",IF(VLOOKUP($A71,parlvotes_lh!$A$11:$WT$200,326,FALSE)=0,"",VLOOKUP($A71,parlvotes_lh!$A$11:$WT$200,326,FALSE)))</f>
        <v/>
      </c>
      <c r="AA71" s="249" t="str">
        <f>IF(ISERROR(VLOOKUP($A71,parlvotes_lh!$A$11:$WT$200,346,FALSE))=TRUE,"",IF(VLOOKUP($A71,parlvotes_lh!$A$11:$WT$200,346,FALSE)=0,"",VLOOKUP($A71,parlvotes_lh!$A$11:$WT$200,346,FALSE)))</f>
        <v/>
      </c>
      <c r="AB71" s="249" t="str">
        <f>IF(ISERROR(VLOOKUP($A71,parlvotes_lh!$A$11:$WT$200,366,FALSE))=TRUE,"",IF(VLOOKUP($A71,parlvotes_lh!$A$11:$WT$200,366,FALSE)=0,"",VLOOKUP($A71,parlvotes_lh!$A$11:$WT$200,366,FALSE)))</f>
        <v/>
      </c>
      <c r="AC71" s="249" t="str">
        <f>IF(ISERROR(VLOOKUP($A71,parlvotes_lh!$A$11:$WT$200,386,FALSE))=TRUE,"",IF(VLOOKUP($A71,parlvotes_lh!$A$11:$WT$200,386,FALSE)=0,"",VLOOKUP($A71,parlvotes_lh!$A$11:$WT$200,386,FALSE)))</f>
        <v/>
      </c>
    </row>
    <row r="72" spans="1:29" ht="13.5" customHeight="1">
      <c r="A72" s="243" t="str">
        <f>IF(info_parties!A71="","",info_parties!A71)</f>
        <v/>
      </c>
      <c r="B72" s="87" t="str">
        <f>IF(A72="","",MID(info_weblinks!$C$3,32,3))</f>
        <v/>
      </c>
      <c r="C72" s="87" t="str">
        <f>IF(info_parties!G71="","",info_parties!G71)</f>
        <v/>
      </c>
      <c r="D72" s="87" t="str">
        <f>IF(info_parties!K71="","",info_parties!K71)</f>
        <v/>
      </c>
      <c r="E72" s="87" t="str">
        <f>IF(info_parties!H71="","",info_parties!H71)</f>
        <v/>
      </c>
      <c r="F72" s="244" t="str">
        <f t="shared" si="4"/>
        <v/>
      </c>
      <c r="G72" s="245" t="str">
        <f t="shared" si="5"/>
        <v/>
      </c>
      <c r="H72" s="246" t="str">
        <f t="shared" si="6"/>
        <v/>
      </c>
      <c r="I72" s="247" t="str">
        <f t="shared" si="7"/>
        <v/>
      </c>
      <c r="J72" s="248" t="str">
        <f>IF(ISERROR(VLOOKUP($A72,parlvotes_lh!$A$11:$WT$200,6,FALSE))=TRUE,"",IF(VLOOKUP($A72,parlvotes_lh!$A$11:$WT$200,6,FALSE)=0,"",VLOOKUP($A72,parlvotes_lh!$A$11:$WT$200,6,FALSE)))</f>
        <v/>
      </c>
      <c r="K72" s="248" t="str">
        <f>IF(ISERROR(VLOOKUP($A72,parlvotes_lh!$A$11:$WT$200,26,FALSE))=TRUE,"",IF(VLOOKUP($A72,parlvotes_lh!$A$11:$WT$200,26,FALSE)=0,"",VLOOKUP($A72,parlvotes_lh!$A$11:$WT$200,26,FALSE)))</f>
        <v/>
      </c>
      <c r="L72" s="248" t="str">
        <f>IF(ISERROR(VLOOKUP($A72,parlvotes_lh!$A$11:$WT$200,46,FALSE))=TRUE,"",IF(VLOOKUP($A72,parlvotes_lh!$A$11:$WT$200,46,FALSE)=0,"",VLOOKUP($A72,parlvotes_lh!$A$11:$WT$200,46,FALSE)))</f>
        <v/>
      </c>
      <c r="M72" s="248" t="str">
        <f>IF(ISERROR(VLOOKUP($A72,parlvotes_lh!$A$11:$WT$200,66,FALSE))=TRUE,"",IF(VLOOKUP($A72,parlvotes_lh!$A$11:$WT$200,66,FALSE)=0,"",VLOOKUP($A72,parlvotes_lh!$A$11:$WT$200,66,FALSE)))</f>
        <v/>
      </c>
      <c r="N72" s="248" t="str">
        <f>IF(ISERROR(VLOOKUP($A72,parlvotes_lh!$A$11:$WT$200,86,FALSE))=TRUE,"",IF(VLOOKUP($A72,parlvotes_lh!$A$11:$WT$200,86,FALSE)=0,"",VLOOKUP($A72,parlvotes_lh!$A$11:$WT$200,86,FALSE)))</f>
        <v/>
      </c>
      <c r="O72" s="248" t="str">
        <f>IF(ISERROR(VLOOKUP($A72,parlvotes_lh!$A$11:$WT$200,106,FALSE))=TRUE,"",IF(VLOOKUP($A72,parlvotes_lh!$A$11:$WT$200,106,FALSE)=0,"",VLOOKUP($A72,parlvotes_lh!$A$11:$WT$200,106,FALSE)))</f>
        <v/>
      </c>
      <c r="P72" s="248" t="str">
        <f>IF(ISERROR(VLOOKUP($A72,parlvotes_lh!$A$11:$WT$200,126,FALSE))=TRUE,"",IF(VLOOKUP($A72,parlvotes_lh!$A$11:$WT$200,126,FALSE)=0,"",VLOOKUP($A72,parlvotes_lh!$A$11:$WT$200,126,FALSE)))</f>
        <v/>
      </c>
      <c r="Q72" s="249" t="str">
        <f>IF(ISERROR(VLOOKUP($A72,parlvotes_lh!$A$11:$WT$200,146,FALSE))=TRUE,"",IF(VLOOKUP($A72,parlvotes_lh!$A$11:$WT$200,146,FALSE)=0,"",VLOOKUP($A72,parlvotes_lh!$A$11:$WT$200,146,FALSE)))</f>
        <v/>
      </c>
      <c r="R72" s="249" t="str">
        <f>IF(ISERROR(VLOOKUP($A72,parlvotes_lh!$A$11:$WT$200,166,FALSE))=TRUE,"",IF(VLOOKUP($A72,parlvotes_lh!$A$11:$WT$200,166,FALSE)=0,"",VLOOKUP($A72,parlvotes_lh!$A$11:$WT$200,166,FALSE)))</f>
        <v/>
      </c>
      <c r="S72" s="249" t="str">
        <f>IF(ISERROR(VLOOKUP($A72,parlvotes_lh!$A$11:$WT$200,186,FALSE))=TRUE,"",IF(VLOOKUP($A72,parlvotes_lh!$A$11:$WT$200,186,FALSE)=0,"",VLOOKUP($A72,parlvotes_lh!$A$11:$WT$200,186,FALSE)))</f>
        <v/>
      </c>
      <c r="T72" s="249" t="str">
        <f>IF(ISERROR(VLOOKUP($A72,parlvotes_lh!$A$11:$WT$200,206,FALSE))=TRUE,"",IF(VLOOKUP($A72,parlvotes_lh!$A$11:$WT$200,206,FALSE)=0,"",VLOOKUP($A72,parlvotes_lh!$A$11:$WT$200,206,FALSE)))</f>
        <v/>
      </c>
      <c r="U72" s="249" t="str">
        <f>IF(ISERROR(VLOOKUP($A72,parlvotes_lh!$A$11:$WT$200,226,FALSE))=TRUE,"",IF(VLOOKUP($A72,parlvotes_lh!$A$11:$WT$200,226,FALSE)=0,"",VLOOKUP($A72,parlvotes_lh!$A$11:$WT$200,226,FALSE)))</f>
        <v/>
      </c>
      <c r="V72" s="249" t="str">
        <f>IF(ISERROR(VLOOKUP($A72,parlvotes_lh!$A$11:$WT$200,246,FALSE))=TRUE,"",IF(VLOOKUP($A72,parlvotes_lh!$A$11:$WT$200,246,FALSE)=0,"",VLOOKUP($A72,parlvotes_lh!$A$11:$WT$200,246,FALSE)))</f>
        <v/>
      </c>
      <c r="W72" s="249" t="str">
        <f>IF(ISERROR(VLOOKUP($A72,parlvotes_lh!$A$11:$WT$200,266,FALSE))=TRUE,"",IF(VLOOKUP($A72,parlvotes_lh!$A$11:$WT$200,266,FALSE)=0,"",VLOOKUP($A72,parlvotes_lh!$A$11:$WT$200,266,FALSE)))</f>
        <v/>
      </c>
      <c r="X72" s="249" t="str">
        <f>IF(ISERROR(VLOOKUP($A72,parlvotes_lh!$A$11:$WT$200,286,FALSE))=TRUE,"",IF(VLOOKUP($A72,parlvotes_lh!$A$11:$WT$200,286,FALSE)=0,"",VLOOKUP($A72,parlvotes_lh!$A$11:$WT$200,286,FALSE)))</f>
        <v/>
      </c>
      <c r="Y72" s="249" t="str">
        <f>IF(ISERROR(VLOOKUP($A72,parlvotes_lh!$A$11:$WT$200,306,FALSE))=TRUE,"",IF(VLOOKUP($A72,parlvotes_lh!$A$11:$WT$200,306,FALSE)=0,"",VLOOKUP($A72,parlvotes_lh!$A$11:$WT$200,306,FALSE)))</f>
        <v/>
      </c>
      <c r="Z72" s="249" t="str">
        <f>IF(ISERROR(VLOOKUP($A72,parlvotes_lh!$A$11:$WT$200,326,FALSE))=TRUE,"",IF(VLOOKUP($A72,parlvotes_lh!$A$11:$WT$200,326,FALSE)=0,"",VLOOKUP($A72,parlvotes_lh!$A$11:$WT$200,326,FALSE)))</f>
        <v/>
      </c>
      <c r="AA72" s="249" t="str">
        <f>IF(ISERROR(VLOOKUP($A72,parlvotes_lh!$A$11:$WT$200,346,FALSE))=TRUE,"",IF(VLOOKUP($A72,parlvotes_lh!$A$11:$WT$200,346,FALSE)=0,"",VLOOKUP($A72,parlvotes_lh!$A$11:$WT$200,346,FALSE)))</f>
        <v/>
      </c>
      <c r="AB72" s="249" t="str">
        <f>IF(ISERROR(VLOOKUP($A72,parlvotes_lh!$A$11:$WT$200,366,FALSE))=TRUE,"",IF(VLOOKUP($A72,parlvotes_lh!$A$11:$WT$200,366,FALSE)=0,"",VLOOKUP($A72,parlvotes_lh!$A$11:$WT$200,366,FALSE)))</f>
        <v/>
      </c>
      <c r="AC72" s="249" t="str">
        <f>IF(ISERROR(VLOOKUP($A72,parlvotes_lh!$A$11:$WT$200,386,FALSE))=TRUE,"",IF(VLOOKUP($A72,parlvotes_lh!$A$11:$WT$200,386,FALSE)=0,"",VLOOKUP($A72,parlvotes_lh!$A$11:$WT$200,386,FALSE)))</f>
        <v/>
      </c>
    </row>
    <row r="73" spans="1:29" ht="13.5" customHeight="1">
      <c r="A73" s="243" t="str">
        <f>IF(info_parties!A72="","",info_parties!A72)</f>
        <v/>
      </c>
      <c r="B73" s="87" t="str">
        <f>IF(A73="","",MID(info_weblinks!$C$3,32,3))</f>
        <v/>
      </c>
      <c r="C73" s="87" t="str">
        <f>IF(info_parties!G72="","",info_parties!G72)</f>
        <v/>
      </c>
      <c r="D73" s="87" t="str">
        <f>IF(info_parties!K72="","",info_parties!K72)</f>
        <v/>
      </c>
      <c r="E73" s="87" t="str">
        <f>IF(info_parties!H72="","",info_parties!H72)</f>
        <v/>
      </c>
      <c r="F73" s="244" t="str">
        <f t="shared" si="4"/>
        <v/>
      </c>
      <c r="G73" s="245" t="str">
        <f t="shared" si="5"/>
        <v/>
      </c>
      <c r="H73" s="246" t="str">
        <f t="shared" si="6"/>
        <v/>
      </c>
      <c r="I73" s="247" t="str">
        <f t="shared" si="7"/>
        <v/>
      </c>
      <c r="J73" s="248" t="str">
        <f>IF(ISERROR(VLOOKUP($A73,parlvotes_lh!$A$11:$WT$200,6,FALSE))=TRUE,"",IF(VLOOKUP($A73,parlvotes_lh!$A$11:$WT$200,6,FALSE)=0,"",VLOOKUP($A73,parlvotes_lh!$A$11:$WT$200,6,FALSE)))</f>
        <v/>
      </c>
      <c r="K73" s="248" t="str">
        <f>IF(ISERROR(VLOOKUP($A73,parlvotes_lh!$A$11:$WT$200,26,FALSE))=TRUE,"",IF(VLOOKUP($A73,parlvotes_lh!$A$11:$WT$200,26,FALSE)=0,"",VLOOKUP($A73,parlvotes_lh!$A$11:$WT$200,26,FALSE)))</f>
        <v/>
      </c>
      <c r="L73" s="248" t="str">
        <f>IF(ISERROR(VLOOKUP($A73,parlvotes_lh!$A$11:$WT$200,46,FALSE))=TRUE,"",IF(VLOOKUP($A73,parlvotes_lh!$A$11:$WT$200,46,FALSE)=0,"",VLOOKUP($A73,parlvotes_lh!$A$11:$WT$200,46,FALSE)))</f>
        <v/>
      </c>
      <c r="M73" s="248" t="str">
        <f>IF(ISERROR(VLOOKUP($A73,parlvotes_lh!$A$11:$WT$200,66,FALSE))=TRUE,"",IF(VLOOKUP($A73,parlvotes_lh!$A$11:$WT$200,66,FALSE)=0,"",VLOOKUP($A73,parlvotes_lh!$A$11:$WT$200,66,FALSE)))</f>
        <v/>
      </c>
      <c r="N73" s="248" t="str">
        <f>IF(ISERROR(VLOOKUP($A73,parlvotes_lh!$A$11:$WT$200,86,FALSE))=TRUE,"",IF(VLOOKUP($A73,parlvotes_lh!$A$11:$WT$200,86,FALSE)=0,"",VLOOKUP($A73,parlvotes_lh!$A$11:$WT$200,86,FALSE)))</f>
        <v/>
      </c>
      <c r="O73" s="248" t="str">
        <f>IF(ISERROR(VLOOKUP($A73,parlvotes_lh!$A$11:$WT$200,106,FALSE))=TRUE,"",IF(VLOOKUP($A73,parlvotes_lh!$A$11:$WT$200,106,FALSE)=0,"",VLOOKUP($A73,parlvotes_lh!$A$11:$WT$200,106,FALSE)))</f>
        <v/>
      </c>
      <c r="P73" s="248" t="str">
        <f>IF(ISERROR(VLOOKUP($A73,parlvotes_lh!$A$11:$WT$200,126,FALSE))=TRUE,"",IF(VLOOKUP($A73,parlvotes_lh!$A$11:$WT$200,126,FALSE)=0,"",VLOOKUP($A73,parlvotes_lh!$A$11:$WT$200,126,FALSE)))</f>
        <v/>
      </c>
      <c r="Q73" s="249" t="str">
        <f>IF(ISERROR(VLOOKUP($A73,parlvotes_lh!$A$11:$WT$200,146,FALSE))=TRUE,"",IF(VLOOKUP($A73,parlvotes_lh!$A$11:$WT$200,146,FALSE)=0,"",VLOOKUP($A73,parlvotes_lh!$A$11:$WT$200,146,FALSE)))</f>
        <v/>
      </c>
      <c r="R73" s="249" t="str">
        <f>IF(ISERROR(VLOOKUP($A73,parlvotes_lh!$A$11:$WT$200,166,FALSE))=TRUE,"",IF(VLOOKUP($A73,parlvotes_lh!$A$11:$WT$200,166,FALSE)=0,"",VLOOKUP($A73,parlvotes_lh!$A$11:$WT$200,166,FALSE)))</f>
        <v/>
      </c>
      <c r="S73" s="249" t="str">
        <f>IF(ISERROR(VLOOKUP($A73,parlvotes_lh!$A$11:$WT$200,186,FALSE))=TRUE,"",IF(VLOOKUP($A73,parlvotes_lh!$A$11:$WT$200,186,FALSE)=0,"",VLOOKUP($A73,parlvotes_lh!$A$11:$WT$200,186,FALSE)))</f>
        <v/>
      </c>
      <c r="T73" s="249" t="str">
        <f>IF(ISERROR(VLOOKUP($A73,parlvotes_lh!$A$11:$WT$200,206,FALSE))=TRUE,"",IF(VLOOKUP($A73,parlvotes_lh!$A$11:$WT$200,206,FALSE)=0,"",VLOOKUP($A73,parlvotes_lh!$A$11:$WT$200,206,FALSE)))</f>
        <v/>
      </c>
      <c r="U73" s="249" t="str">
        <f>IF(ISERROR(VLOOKUP($A73,parlvotes_lh!$A$11:$WT$200,226,FALSE))=TRUE,"",IF(VLOOKUP($A73,parlvotes_lh!$A$11:$WT$200,226,FALSE)=0,"",VLOOKUP($A73,parlvotes_lh!$A$11:$WT$200,226,FALSE)))</f>
        <v/>
      </c>
      <c r="V73" s="249" t="str">
        <f>IF(ISERROR(VLOOKUP($A73,parlvotes_lh!$A$11:$WT$200,246,FALSE))=TRUE,"",IF(VLOOKUP($A73,parlvotes_lh!$A$11:$WT$200,246,FALSE)=0,"",VLOOKUP($A73,parlvotes_lh!$A$11:$WT$200,246,FALSE)))</f>
        <v/>
      </c>
      <c r="W73" s="249" t="str">
        <f>IF(ISERROR(VLOOKUP($A73,parlvotes_lh!$A$11:$WT$200,266,FALSE))=TRUE,"",IF(VLOOKUP($A73,parlvotes_lh!$A$11:$WT$200,266,FALSE)=0,"",VLOOKUP($A73,parlvotes_lh!$A$11:$WT$200,266,FALSE)))</f>
        <v/>
      </c>
      <c r="X73" s="249" t="str">
        <f>IF(ISERROR(VLOOKUP($A73,parlvotes_lh!$A$11:$WT$200,286,FALSE))=TRUE,"",IF(VLOOKUP($A73,parlvotes_lh!$A$11:$WT$200,286,FALSE)=0,"",VLOOKUP($A73,parlvotes_lh!$A$11:$WT$200,286,FALSE)))</f>
        <v/>
      </c>
      <c r="Y73" s="249" t="str">
        <f>IF(ISERROR(VLOOKUP($A73,parlvotes_lh!$A$11:$WT$200,306,FALSE))=TRUE,"",IF(VLOOKUP($A73,parlvotes_lh!$A$11:$WT$200,306,FALSE)=0,"",VLOOKUP($A73,parlvotes_lh!$A$11:$WT$200,306,FALSE)))</f>
        <v/>
      </c>
      <c r="Z73" s="249" t="str">
        <f>IF(ISERROR(VLOOKUP($A73,parlvotes_lh!$A$11:$WT$200,326,FALSE))=TRUE,"",IF(VLOOKUP($A73,parlvotes_lh!$A$11:$WT$200,326,FALSE)=0,"",VLOOKUP($A73,parlvotes_lh!$A$11:$WT$200,326,FALSE)))</f>
        <v/>
      </c>
      <c r="AA73" s="249" t="str">
        <f>IF(ISERROR(VLOOKUP($A73,parlvotes_lh!$A$11:$WT$200,346,FALSE))=TRUE,"",IF(VLOOKUP($A73,parlvotes_lh!$A$11:$WT$200,346,FALSE)=0,"",VLOOKUP($A73,parlvotes_lh!$A$11:$WT$200,346,FALSE)))</f>
        <v/>
      </c>
      <c r="AB73" s="249" t="str">
        <f>IF(ISERROR(VLOOKUP($A73,parlvotes_lh!$A$11:$WT$200,366,FALSE))=TRUE,"",IF(VLOOKUP($A73,parlvotes_lh!$A$11:$WT$200,366,FALSE)=0,"",VLOOKUP($A73,parlvotes_lh!$A$11:$WT$200,366,FALSE)))</f>
        <v/>
      </c>
      <c r="AC73" s="249" t="str">
        <f>IF(ISERROR(VLOOKUP($A73,parlvotes_lh!$A$11:$WT$200,386,FALSE))=TRUE,"",IF(VLOOKUP($A73,parlvotes_lh!$A$11:$WT$200,386,FALSE)=0,"",VLOOKUP($A73,parlvotes_lh!$A$11:$WT$200,386,FALSE)))</f>
        <v/>
      </c>
    </row>
    <row r="74" spans="1:29" ht="13.5" customHeight="1">
      <c r="A74" s="243" t="str">
        <f>IF(info_parties!A73="","",info_parties!A73)</f>
        <v/>
      </c>
      <c r="B74" s="87" t="str">
        <f>IF(A74="","",MID(info_weblinks!$C$3,32,3))</f>
        <v/>
      </c>
      <c r="C74" s="87" t="str">
        <f>IF(info_parties!G73="","",info_parties!G73)</f>
        <v/>
      </c>
      <c r="D74" s="87" t="str">
        <f>IF(info_parties!K73="","",info_parties!K73)</f>
        <v/>
      </c>
      <c r="E74" s="87" t="str">
        <f>IF(info_parties!H73="","",info_parties!H73)</f>
        <v/>
      </c>
      <c r="F74" s="244" t="str">
        <f t="shared" si="4"/>
        <v/>
      </c>
      <c r="G74" s="245" t="str">
        <f t="shared" si="5"/>
        <v/>
      </c>
      <c r="H74" s="246" t="str">
        <f t="shared" si="6"/>
        <v/>
      </c>
      <c r="I74" s="247" t="str">
        <f t="shared" si="7"/>
        <v/>
      </c>
      <c r="J74" s="248" t="str">
        <f>IF(ISERROR(VLOOKUP($A74,parlvotes_lh!$A$11:$WT$200,6,FALSE))=TRUE,"",IF(VLOOKUP($A74,parlvotes_lh!$A$11:$WT$200,6,FALSE)=0,"",VLOOKUP($A74,parlvotes_lh!$A$11:$WT$200,6,FALSE)))</f>
        <v/>
      </c>
      <c r="K74" s="248" t="str">
        <f>IF(ISERROR(VLOOKUP($A74,parlvotes_lh!$A$11:$WT$200,26,FALSE))=TRUE,"",IF(VLOOKUP($A74,parlvotes_lh!$A$11:$WT$200,26,FALSE)=0,"",VLOOKUP($A74,parlvotes_lh!$A$11:$WT$200,26,FALSE)))</f>
        <v/>
      </c>
      <c r="L74" s="248" t="str">
        <f>IF(ISERROR(VLOOKUP($A74,parlvotes_lh!$A$11:$WT$200,46,FALSE))=TRUE,"",IF(VLOOKUP($A74,parlvotes_lh!$A$11:$WT$200,46,FALSE)=0,"",VLOOKUP($A74,parlvotes_lh!$A$11:$WT$200,46,FALSE)))</f>
        <v/>
      </c>
      <c r="M74" s="248" t="str">
        <f>IF(ISERROR(VLOOKUP($A74,parlvotes_lh!$A$11:$WT$200,66,FALSE))=TRUE,"",IF(VLOOKUP($A74,parlvotes_lh!$A$11:$WT$200,66,FALSE)=0,"",VLOOKUP($A74,parlvotes_lh!$A$11:$WT$200,66,FALSE)))</f>
        <v/>
      </c>
      <c r="N74" s="248" t="str">
        <f>IF(ISERROR(VLOOKUP($A74,parlvotes_lh!$A$11:$WT$200,86,FALSE))=TRUE,"",IF(VLOOKUP($A74,parlvotes_lh!$A$11:$WT$200,86,FALSE)=0,"",VLOOKUP($A74,parlvotes_lh!$A$11:$WT$200,86,FALSE)))</f>
        <v/>
      </c>
      <c r="O74" s="248" t="str">
        <f>IF(ISERROR(VLOOKUP($A74,parlvotes_lh!$A$11:$WT$200,106,FALSE))=TRUE,"",IF(VLOOKUP($A74,parlvotes_lh!$A$11:$WT$200,106,FALSE)=0,"",VLOOKUP($A74,parlvotes_lh!$A$11:$WT$200,106,FALSE)))</f>
        <v/>
      </c>
      <c r="P74" s="248" t="str">
        <f>IF(ISERROR(VLOOKUP($A74,parlvotes_lh!$A$11:$WT$200,126,FALSE))=TRUE,"",IF(VLOOKUP($A74,parlvotes_lh!$A$11:$WT$200,126,FALSE)=0,"",VLOOKUP($A74,parlvotes_lh!$A$11:$WT$200,126,FALSE)))</f>
        <v/>
      </c>
      <c r="Q74" s="249" t="str">
        <f>IF(ISERROR(VLOOKUP($A74,parlvotes_lh!$A$11:$WT$200,146,FALSE))=TRUE,"",IF(VLOOKUP($A74,parlvotes_lh!$A$11:$WT$200,146,FALSE)=0,"",VLOOKUP($A74,parlvotes_lh!$A$11:$WT$200,146,FALSE)))</f>
        <v/>
      </c>
      <c r="R74" s="249" t="str">
        <f>IF(ISERROR(VLOOKUP($A74,parlvotes_lh!$A$11:$WT$200,166,FALSE))=TRUE,"",IF(VLOOKUP($A74,parlvotes_lh!$A$11:$WT$200,166,FALSE)=0,"",VLOOKUP($A74,parlvotes_lh!$A$11:$WT$200,166,FALSE)))</f>
        <v/>
      </c>
      <c r="S74" s="249" t="str">
        <f>IF(ISERROR(VLOOKUP($A74,parlvotes_lh!$A$11:$WT$200,186,FALSE))=TRUE,"",IF(VLOOKUP($A74,parlvotes_lh!$A$11:$WT$200,186,FALSE)=0,"",VLOOKUP($A74,parlvotes_lh!$A$11:$WT$200,186,FALSE)))</f>
        <v/>
      </c>
      <c r="T74" s="249" t="str">
        <f>IF(ISERROR(VLOOKUP($A74,parlvotes_lh!$A$11:$WT$200,206,FALSE))=TRUE,"",IF(VLOOKUP($A74,parlvotes_lh!$A$11:$WT$200,206,FALSE)=0,"",VLOOKUP($A74,parlvotes_lh!$A$11:$WT$200,206,FALSE)))</f>
        <v/>
      </c>
      <c r="U74" s="249" t="str">
        <f>IF(ISERROR(VLOOKUP($A74,parlvotes_lh!$A$11:$WT$200,226,FALSE))=TRUE,"",IF(VLOOKUP($A74,parlvotes_lh!$A$11:$WT$200,226,FALSE)=0,"",VLOOKUP($A74,parlvotes_lh!$A$11:$WT$200,226,FALSE)))</f>
        <v/>
      </c>
      <c r="V74" s="249" t="str">
        <f>IF(ISERROR(VLOOKUP($A74,parlvotes_lh!$A$11:$WT$200,246,FALSE))=TRUE,"",IF(VLOOKUP($A74,parlvotes_lh!$A$11:$WT$200,246,FALSE)=0,"",VLOOKUP($A74,parlvotes_lh!$A$11:$WT$200,246,FALSE)))</f>
        <v/>
      </c>
      <c r="W74" s="249" t="str">
        <f>IF(ISERROR(VLOOKUP($A74,parlvotes_lh!$A$11:$WT$200,266,FALSE))=TRUE,"",IF(VLOOKUP($A74,parlvotes_lh!$A$11:$WT$200,266,FALSE)=0,"",VLOOKUP($A74,parlvotes_lh!$A$11:$WT$200,266,FALSE)))</f>
        <v/>
      </c>
      <c r="X74" s="249" t="str">
        <f>IF(ISERROR(VLOOKUP($A74,parlvotes_lh!$A$11:$WT$200,286,FALSE))=TRUE,"",IF(VLOOKUP($A74,parlvotes_lh!$A$11:$WT$200,286,FALSE)=0,"",VLOOKUP($A74,parlvotes_lh!$A$11:$WT$200,286,FALSE)))</f>
        <v/>
      </c>
      <c r="Y74" s="249" t="str">
        <f>IF(ISERROR(VLOOKUP($A74,parlvotes_lh!$A$11:$WT$200,306,FALSE))=TRUE,"",IF(VLOOKUP($A74,parlvotes_lh!$A$11:$WT$200,306,FALSE)=0,"",VLOOKUP($A74,parlvotes_lh!$A$11:$WT$200,306,FALSE)))</f>
        <v/>
      </c>
      <c r="Z74" s="249" t="str">
        <f>IF(ISERROR(VLOOKUP($A74,parlvotes_lh!$A$11:$WT$200,326,FALSE))=TRUE,"",IF(VLOOKUP($A74,parlvotes_lh!$A$11:$WT$200,326,FALSE)=0,"",VLOOKUP($A74,parlvotes_lh!$A$11:$WT$200,326,FALSE)))</f>
        <v/>
      </c>
      <c r="AA74" s="249" t="str">
        <f>IF(ISERROR(VLOOKUP($A74,parlvotes_lh!$A$11:$WT$200,346,FALSE))=TRUE,"",IF(VLOOKUP($A74,parlvotes_lh!$A$11:$WT$200,346,FALSE)=0,"",VLOOKUP($A74,parlvotes_lh!$A$11:$WT$200,346,FALSE)))</f>
        <v/>
      </c>
      <c r="AB74" s="249" t="str">
        <f>IF(ISERROR(VLOOKUP($A74,parlvotes_lh!$A$11:$WT$200,366,FALSE))=TRUE,"",IF(VLOOKUP($A74,parlvotes_lh!$A$11:$WT$200,366,FALSE)=0,"",VLOOKUP($A74,parlvotes_lh!$A$11:$WT$200,366,FALSE)))</f>
        <v/>
      </c>
      <c r="AC74" s="249" t="str">
        <f>IF(ISERROR(VLOOKUP($A74,parlvotes_lh!$A$11:$WT$200,386,FALSE))=TRUE,"",IF(VLOOKUP($A74,parlvotes_lh!$A$11:$WT$200,386,FALSE)=0,"",VLOOKUP($A74,parlvotes_lh!$A$11:$WT$200,386,FALSE)))</f>
        <v/>
      </c>
    </row>
    <row r="75" spans="1:29" ht="13.5" customHeight="1">
      <c r="A75" s="243" t="str">
        <f>IF(info_parties!A74="","",info_parties!A74)</f>
        <v/>
      </c>
      <c r="B75" s="87" t="str">
        <f>IF(A75="","",MID(info_weblinks!$C$3,32,3))</f>
        <v/>
      </c>
      <c r="C75" s="87" t="str">
        <f>IF(info_parties!G74="","",info_parties!G74)</f>
        <v/>
      </c>
      <c r="D75" s="87" t="str">
        <f>IF(info_parties!K74="","",info_parties!K74)</f>
        <v/>
      </c>
      <c r="E75" s="87" t="str">
        <f>IF(info_parties!H74="","",info_parties!H74)</f>
        <v/>
      </c>
      <c r="F75" s="244" t="str">
        <f t="shared" si="4"/>
        <v/>
      </c>
      <c r="G75" s="245" t="str">
        <f t="shared" si="5"/>
        <v/>
      </c>
      <c r="H75" s="246" t="str">
        <f t="shared" si="6"/>
        <v/>
      </c>
      <c r="I75" s="247" t="str">
        <f t="shared" si="7"/>
        <v/>
      </c>
      <c r="J75" s="248" t="str">
        <f>IF(ISERROR(VLOOKUP($A75,parlvotes_lh!$A$11:$WT$200,6,FALSE))=TRUE,"",IF(VLOOKUP($A75,parlvotes_lh!$A$11:$WT$200,6,FALSE)=0,"",VLOOKUP($A75,parlvotes_lh!$A$11:$WT$200,6,FALSE)))</f>
        <v/>
      </c>
      <c r="K75" s="248" t="str">
        <f>IF(ISERROR(VLOOKUP($A75,parlvotes_lh!$A$11:$WT$200,26,FALSE))=TRUE,"",IF(VLOOKUP($A75,parlvotes_lh!$A$11:$WT$200,26,FALSE)=0,"",VLOOKUP($A75,parlvotes_lh!$A$11:$WT$200,26,FALSE)))</f>
        <v/>
      </c>
      <c r="L75" s="248" t="str">
        <f>IF(ISERROR(VLOOKUP($A75,parlvotes_lh!$A$11:$WT$200,46,FALSE))=TRUE,"",IF(VLOOKUP($A75,parlvotes_lh!$A$11:$WT$200,46,FALSE)=0,"",VLOOKUP($A75,parlvotes_lh!$A$11:$WT$200,46,FALSE)))</f>
        <v/>
      </c>
      <c r="M75" s="248" t="str">
        <f>IF(ISERROR(VLOOKUP($A75,parlvotes_lh!$A$11:$WT$200,66,FALSE))=TRUE,"",IF(VLOOKUP($A75,parlvotes_lh!$A$11:$WT$200,66,FALSE)=0,"",VLOOKUP($A75,parlvotes_lh!$A$11:$WT$200,66,FALSE)))</f>
        <v/>
      </c>
      <c r="N75" s="248" t="str">
        <f>IF(ISERROR(VLOOKUP($A75,parlvotes_lh!$A$11:$WT$200,86,FALSE))=TRUE,"",IF(VLOOKUP($A75,parlvotes_lh!$A$11:$WT$200,86,FALSE)=0,"",VLOOKUP($A75,parlvotes_lh!$A$11:$WT$200,86,FALSE)))</f>
        <v/>
      </c>
      <c r="O75" s="248" t="str">
        <f>IF(ISERROR(VLOOKUP($A75,parlvotes_lh!$A$11:$WT$200,106,FALSE))=TRUE,"",IF(VLOOKUP($A75,parlvotes_lh!$A$11:$WT$200,106,FALSE)=0,"",VLOOKUP($A75,parlvotes_lh!$A$11:$WT$200,106,FALSE)))</f>
        <v/>
      </c>
      <c r="P75" s="248" t="str">
        <f>IF(ISERROR(VLOOKUP($A75,parlvotes_lh!$A$11:$WT$200,126,FALSE))=TRUE,"",IF(VLOOKUP($A75,parlvotes_lh!$A$11:$WT$200,126,FALSE)=0,"",VLOOKUP($A75,parlvotes_lh!$A$11:$WT$200,126,FALSE)))</f>
        <v/>
      </c>
      <c r="Q75" s="249" t="str">
        <f>IF(ISERROR(VLOOKUP($A75,parlvotes_lh!$A$11:$WT$200,146,FALSE))=TRUE,"",IF(VLOOKUP($A75,parlvotes_lh!$A$11:$WT$200,146,FALSE)=0,"",VLOOKUP($A75,parlvotes_lh!$A$11:$WT$200,146,FALSE)))</f>
        <v/>
      </c>
      <c r="R75" s="249" t="str">
        <f>IF(ISERROR(VLOOKUP($A75,parlvotes_lh!$A$11:$WT$200,166,FALSE))=TRUE,"",IF(VLOOKUP($A75,parlvotes_lh!$A$11:$WT$200,166,FALSE)=0,"",VLOOKUP($A75,parlvotes_lh!$A$11:$WT$200,166,FALSE)))</f>
        <v/>
      </c>
      <c r="S75" s="249" t="str">
        <f>IF(ISERROR(VLOOKUP($A75,parlvotes_lh!$A$11:$WT$200,186,FALSE))=TRUE,"",IF(VLOOKUP($A75,parlvotes_lh!$A$11:$WT$200,186,FALSE)=0,"",VLOOKUP($A75,parlvotes_lh!$A$11:$WT$200,186,FALSE)))</f>
        <v/>
      </c>
      <c r="T75" s="249" t="str">
        <f>IF(ISERROR(VLOOKUP($A75,parlvotes_lh!$A$11:$WT$200,206,FALSE))=TRUE,"",IF(VLOOKUP($A75,parlvotes_lh!$A$11:$WT$200,206,FALSE)=0,"",VLOOKUP($A75,parlvotes_lh!$A$11:$WT$200,206,FALSE)))</f>
        <v/>
      </c>
      <c r="U75" s="249" t="str">
        <f>IF(ISERROR(VLOOKUP($A75,parlvotes_lh!$A$11:$WT$200,226,FALSE))=TRUE,"",IF(VLOOKUP($A75,parlvotes_lh!$A$11:$WT$200,226,FALSE)=0,"",VLOOKUP($A75,parlvotes_lh!$A$11:$WT$200,226,FALSE)))</f>
        <v/>
      </c>
      <c r="V75" s="249" t="str">
        <f>IF(ISERROR(VLOOKUP($A75,parlvotes_lh!$A$11:$WT$200,246,FALSE))=TRUE,"",IF(VLOOKUP($A75,parlvotes_lh!$A$11:$WT$200,246,FALSE)=0,"",VLOOKUP($A75,parlvotes_lh!$A$11:$WT$200,246,FALSE)))</f>
        <v/>
      </c>
      <c r="W75" s="249" t="str">
        <f>IF(ISERROR(VLOOKUP($A75,parlvotes_lh!$A$11:$WT$200,266,FALSE))=TRUE,"",IF(VLOOKUP($A75,parlvotes_lh!$A$11:$WT$200,266,FALSE)=0,"",VLOOKUP($A75,parlvotes_lh!$A$11:$WT$200,266,FALSE)))</f>
        <v/>
      </c>
      <c r="X75" s="249" t="str">
        <f>IF(ISERROR(VLOOKUP($A75,parlvotes_lh!$A$11:$WT$200,286,FALSE))=TRUE,"",IF(VLOOKUP($A75,parlvotes_lh!$A$11:$WT$200,286,FALSE)=0,"",VLOOKUP($A75,parlvotes_lh!$A$11:$WT$200,286,FALSE)))</f>
        <v/>
      </c>
      <c r="Y75" s="249" t="str">
        <f>IF(ISERROR(VLOOKUP($A75,parlvotes_lh!$A$11:$WT$200,306,FALSE))=TRUE,"",IF(VLOOKUP($A75,parlvotes_lh!$A$11:$WT$200,306,FALSE)=0,"",VLOOKUP($A75,parlvotes_lh!$A$11:$WT$200,306,FALSE)))</f>
        <v/>
      </c>
      <c r="Z75" s="249" t="str">
        <f>IF(ISERROR(VLOOKUP($A75,parlvotes_lh!$A$11:$WT$200,326,FALSE))=TRUE,"",IF(VLOOKUP($A75,parlvotes_lh!$A$11:$WT$200,326,FALSE)=0,"",VLOOKUP($A75,parlvotes_lh!$A$11:$WT$200,326,FALSE)))</f>
        <v/>
      </c>
      <c r="AA75" s="249" t="str">
        <f>IF(ISERROR(VLOOKUP($A75,parlvotes_lh!$A$11:$WT$200,346,FALSE))=TRUE,"",IF(VLOOKUP($A75,parlvotes_lh!$A$11:$WT$200,346,FALSE)=0,"",VLOOKUP($A75,parlvotes_lh!$A$11:$WT$200,346,FALSE)))</f>
        <v/>
      </c>
      <c r="AB75" s="249" t="str">
        <f>IF(ISERROR(VLOOKUP($A75,parlvotes_lh!$A$11:$WT$200,366,FALSE))=TRUE,"",IF(VLOOKUP($A75,parlvotes_lh!$A$11:$WT$200,366,FALSE)=0,"",VLOOKUP($A75,parlvotes_lh!$A$11:$WT$200,366,FALSE)))</f>
        <v/>
      </c>
      <c r="AC75" s="249" t="str">
        <f>IF(ISERROR(VLOOKUP($A75,parlvotes_lh!$A$11:$WT$200,386,FALSE))=TRUE,"",IF(VLOOKUP($A75,parlvotes_lh!$A$11:$WT$200,386,FALSE)=0,"",VLOOKUP($A75,parlvotes_lh!$A$11:$WT$200,386,FALSE)))</f>
        <v/>
      </c>
    </row>
    <row r="76" spans="1:29" ht="13.5" customHeight="1">
      <c r="A76" s="243" t="str">
        <f>IF(info_parties!A75="","",info_parties!A75)</f>
        <v/>
      </c>
      <c r="B76" s="87" t="str">
        <f>IF(A76="","",MID(info_weblinks!$C$3,32,3))</f>
        <v/>
      </c>
      <c r="C76" s="87" t="str">
        <f>IF(info_parties!G75="","",info_parties!G75)</f>
        <v/>
      </c>
      <c r="D76" s="87" t="str">
        <f>IF(info_parties!K75="","",info_parties!K75)</f>
        <v/>
      </c>
      <c r="E76" s="87" t="str">
        <f>IF(info_parties!H75="","",info_parties!H75)</f>
        <v/>
      </c>
      <c r="F76" s="244" t="str">
        <f t="shared" si="4"/>
        <v/>
      </c>
      <c r="G76" s="245" t="str">
        <f t="shared" si="5"/>
        <v/>
      </c>
      <c r="H76" s="246" t="str">
        <f t="shared" si="6"/>
        <v/>
      </c>
      <c r="I76" s="247" t="str">
        <f t="shared" si="7"/>
        <v/>
      </c>
      <c r="J76" s="248" t="str">
        <f>IF(ISERROR(VLOOKUP($A76,parlvotes_lh!$A$11:$WT$200,6,FALSE))=TRUE,"",IF(VLOOKUP($A76,parlvotes_lh!$A$11:$WT$200,6,FALSE)=0,"",VLOOKUP($A76,parlvotes_lh!$A$11:$WT$200,6,FALSE)))</f>
        <v/>
      </c>
      <c r="K76" s="248" t="str">
        <f>IF(ISERROR(VLOOKUP($A76,parlvotes_lh!$A$11:$WT$200,26,FALSE))=TRUE,"",IF(VLOOKUP($A76,parlvotes_lh!$A$11:$WT$200,26,FALSE)=0,"",VLOOKUP($A76,parlvotes_lh!$A$11:$WT$200,26,FALSE)))</f>
        <v/>
      </c>
      <c r="L76" s="248" t="str">
        <f>IF(ISERROR(VLOOKUP($A76,parlvotes_lh!$A$11:$WT$200,46,FALSE))=TRUE,"",IF(VLOOKUP($A76,parlvotes_lh!$A$11:$WT$200,46,FALSE)=0,"",VLOOKUP($A76,parlvotes_lh!$A$11:$WT$200,46,FALSE)))</f>
        <v/>
      </c>
      <c r="M76" s="248" t="str">
        <f>IF(ISERROR(VLOOKUP($A76,parlvotes_lh!$A$11:$WT$200,66,FALSE))=TRUE,"",IF(VLOOKUP($A76,parlvotes_lh!$A$11:$WT$200,66,FALSE)=0,"",VLOOKUP($A76,parlvotes_lh!$A$11:$WT$200,66,FALSE)))</f>
        <v/>
      </c>
      <c r="N76" s="248" t="str">
        <f>IF(ISERROR(VLOOKUP($A76,parlvotes_lh!$A$11:$WT$200,86,FALSE))=TRUE,"",IF(VLOOKUP($A76,parlvotes_lh!$A$11:$WT$200,86,FALSE)=0,"",VLOOKUP($A76,parlvotes_lh!$A$11:$WT$200,86,FALSE)))</f>
        <v/>
      </c>
      <c r="O76" s="248" t="str">
        <f>IF(ISERROR(VLOOKUP($A76,parlvotes_lh!$A$11:$WT$200,106,FALSE))=TRUE,"",IF(VLOOKUP($A76,parlvotes_lh!$A$11:$WT$200,106,FALSE)=0,"",VLOOKUP($A76,parlvotes_lh!$A$11:$WT$200,106,FALSE)))</f>
        <v/>
      </c>
      <c r="P76" s="248" t="str">
        <f>IF(ISERROR(VLOOKUP($A76,parlvotes_lh!$A$11:$WT$200,126,FALSE))=TRUE,"",IF(VLOOKUP($A76,parlvotes_lh!$A$11:$WT$200,126,FALSE)=0,"",VLOOKUP($A76,parlvotes_lh!$A$11:$WT$200,126,FALSE)))</f>
        <v/>
      </c>
      <c r="Q76" s="249" t="str">
        <f>IF(ISERROR(VLOOKUP($A76,parlvotes_lh!$A$11:$WT$200,146,FALSE))=TRUE,"",IF(VLOOKUP($A76,parlvotes_lh!$A$11:$WT$200,146,FALSE)=0,"",VLOOKUP($A76,parlvotes_lh!$A$11:$WT$200,146,FALSE)))</f>
        <v/>
      </c>
      <c r="R76" s="249" t="str">
        <f>IF(ISERROR(VLOOKUP($A76,parlvotes_lh!$A$11:$WT$200,166,FALSE))=TRUE,"",IF(VLOOKUP($A76,parlvotes_lh!$A$11:$WT$200,166,FALSE)=0,"",VLOOKUP($A76,parlvotes_lh!$A$11:$WT$200,166,FALSE)))</f>
        <v/>
      </c>
      <c r="S76" s="249" t="str">
        <f>IF(ISERROR(VLOOKUP($A76,parlvotes_lh!$A$11:$WT$200,186,FALSE))=TRUE,"",IF(VLOOKUP($A76,parlvotes_lh!$A$11:$WT$200,186,FALSE)=0,"",VLOOKUP($A76,parlvotes_lh!$A$11:$WT$200,186,FALSE)))</f>
        <v/>
      </c>
      <c r="T76" s="249" t="str">
        <f>IF(ISERROR(VLOOKUP($A76,parlvotes_lh!$A$11:$WT$200,206,FALSE))=TRUE,"",IF(VLOOKUP($A76,parlvotes_lh!$A$11:$WT$200,206,FALSE)=0,"",VLOOKUP($A76,parlvotes_lh!$A$11:$WT$200,206,FALSE)))</f>
        <v/>
      </c>
      <c r="U76" s="249" t="str">
        <f>IF(ISERROR(VLOOKUP($A76,parlvotes_lh!$A$11:$WT$200,226,FALSE))=TRUE,"",IF(VLOOKUP($A76,parlvotes_lh!$A$11:$WT$200,226,FALSE)=0,"",VLOOKUP($A76,parlvotes_lh!$A$11:$WT$200,226,FALSE)))</f>
        <v/>
      </c>
      <c r="V76" s="249" t="str">
        <f>IF(ISERROR(VLOOKUP($A76,parlvotes_lh!$A$11:$WT$200,246,FALSE))=TRUE,"",IF(VLOOKUP($A76,parlvotes_lh!$A$11:$WT$200,246,FALSE)=0,"",VLOOKUP($A76,parlvotes_lh!$A$11:$WT$200,246,FALSE)))</f>
        <v/>
      </c>
      <c r="W76" s="249" t="str">
        <f>IF(ISERROR(VLOOKUP($A76,parlvotes_lh!$A$11:$WT$200,266,FALSE))=TRUE,"",IF(VLOOKUP($A76,parlvotes_lh!$A$11:$WT$200,266,FALSE)=0,"",VLOOKUP($A76,parlvotes_lh!$A$11:$WT$200,266,FALSE)))</f>
        <v/>
      </c>
      <c r="X76" s="249" t="str">
        <f>IF(ISERROR(VLOOKUP($A76,parlvotes_lh!$A$11:$WT$200,286,FALSE))=TRUE,"",IF(VLOOKUP($A76,parlvotes_lh!$A$11:$WT$200,286,FALSE)=0,"",VLOOKUP($A76,parlvotes_lh!$A$11:$WT$200,286,FALSE)))</f>
        <v/>
      </c>
      <c r="Y76" s="249" t="str">
        <f>IF(ISERROR(VLOOKUP($A76,parlvotes_lh!$A$11:$WT$200,306,FALSE))=TRUE,"",IF(VLOOKUP($A76,parlvotes_lh!$A$11:$WT$200,306,FALSE)=0,"",VLOOKUP($A76,parlvotes_lh!$A$11:$WT$200,306,FALSE)))</f>
        <v/>
      </c>
      <c r="Z76" s="249" t="str">
        <f>IF(ISERROR(VLOOKUP($A76,parlvotes_lh!$A$11:$WT$200,326,FALSE))=TRUE,"",IF(VLOOKUP($A76,parlvotes_lh!$A$11:$WT$200,326,FALSE)=0,"",VLOOKUP($A76,parlvotes_lh!$A$11:$WT$200,326,FALSE)))</f>
        <v/>
      </c>
      <c r="AA76" s="249" t="str">
        <f>IF(ISERROR(VLOOKUP($A76,parlvotes_lh!$A$11:$WT$200,346,FALSE))=TRUE,"",IF(VLOOKUP($A76,parlvotes_lh!$A$11:$WT$200,346,FALSE)=0,"",VLOOKUP($A76,parlvotes_lh!$A$11:$WT$200,346,FALSE)))</f>
        <v/>
      </c>
      <c r="AB76" s="249" t="str">
        <f>IF(ISERROR(VLOOKUP($A76,parlvotes_lh!$A$11:$WT$200,366,FALSE))=TRUE,"",IF(VLOOKUP($A76,parlvotes_lh!$A$11:$WT$200,366,FALSE)=0,"",VLOOKUP($A76,parlvotes_lh!$A$11:$WT$200,366,FALSE)))</f>
        <v/>
      </c>
      <c r="AC76" s="249" t="str">
        <f>IF(ISERROR(VLOOKUP($A76,parlvotes_lh!$A$11:$WT$200,386,FALSE))=TRUE,"",IF(VLOOKUP($A76,parlvotes_lh!$A$11:$WT$200,386,FALSE)=0,"",VLOOKUP($A76,parlvotes_lh!$A$11:$WT$200,386,FALSE)))</f>
        <v/>
      </c>
    </row>
    <row r="77" spans="1:29" ht="13.5" customHeight="1">
      <c r="A77" s="243" t="str">
        <f>IF(info_parties!A76="","",info_parties!A76)</f>
        <v/>
      </c>
      <c r="B77" s="87" t="str">
        <f>IF(A77="","",MID(info_weblinks!$C$3,32,3))</f>
        <v/>
      </c>
      <c r="C77" s="87" t="str">
        <f>IF(info_parties!G76="","",info_parties!G76)</f>
        <v/>
      </c>
      <c r="D77" s="87" t="str">
        <f>IF(info_parties!K76="","",info_parties!K76)</f>
        <v/>
      </c>
      <c r="E77" s="87" t="str">
        <f>IF(info_parties!H76="","",info_parties!H76)</f>
        <v/>
      </c>
      <c r="F77" s="244" t="str">
        <f t="shared" si="4"/>
        <v/>
      </c>
      <c r="G77" s="245" t="str">
        <f t="shared" si="5"/>
        <v/>
      </c>
      <c r="H77" s="246" t="str">
        <f t="shared" si="6"/>
        <v/>
      </c>
      <c r="I77" s="247" t="str">
        <f t="shared" si="7"/>
        <v/>
      </c>
      <c r="J77" s="248" t="str">
        <f>IF(ISERROR(VLOOKUP($A77,parlvotes_lh!$A$11:$WT$200,6,FALSE))=TRUE,"",IF(VLOOKUP($A77,parlvotes_lh!$A$11:$WT$200,6,FALSE)=0,"",VLOOKUP($A77,parlvotes_lh!$A$11:$WT$200,6,FALSE)))</f>
        <v/>
      </c>
      <c r="K77" s="248" t="str">
        <f>IF(ISERROR(VLOOKUP($A77,parlvotes_lh!$A$11:$WT$200,26,FALSE))=TRUE,"",IF(VLOOKUP($A77,parlvotes_lh!$A$11:$WT$200,26,FALSE)=0,"",VLOOKUP($A77,parlvotes_lh!$A$11:$WT$200,26,FALSE)))</f>
        <v/>
      </c>
      <c r="L77" s="248" t="str">
        <f>IF(ISERROR(VLOOKUP($A77,parlvotes_lh!$A$11:$WT$200,46,FALSE))=TRUE,"",IF(VLOOKUP($A77,parlvotes_lh!$A$11:$WT$200,46,FALSE)=0,"",VLOOKUP($A77,parlvotes_lh!$A$11:$WT$200,46,FALSE)))</f>
        <v/>
      </c>
      <c r="M77" s="248" t="str">
        <f>IF(ISERROR(VLOOKUP($A77,parlvotes_lh!$A$11:$WT$200,66,FALSE))=TRUE,"",IF(VLOOKUP($A77,parlvotes_lh!$A$11:$WT$200,66,FALSE)=0,"",VLOOKUP($A77,parlvotes_lh!$A$11:$WT$200,66,FALSE)))</f>
        <v/>
      </c>
      <c r="N77" s="248" t="str">
        <f>IF(ISERROR(VLOOKUP($A77,parlvotes_lh!$A$11:$WT$200,86,FALSE))=TRUE,"",IF(VLOOKUP($A77,parlvotes_lh!$A$11:$WT$200,86,FALSE)=0,"",VLOOKUP($A77,parlvotes_lh!$A$11:$WT$200,86,FALSE)))</f>
        <v/>
      </c>
      <c r="O77" s="248" t="str">
        <f>IF(ISERROR(VLOOKUP($A77,parlvotes_lh!$A$11:$WT$200,106,FALSE))=TRUE,"",IF(VLOOKUP($A77,parlvotes_lh!$A$11:$WT$200,106,FALSE)=0,"",VLOOKUP($A77,parlvotes_lh!$A$11:$WT$200,106,FALSE)))</f>
        <v/>
      </c>
      <c r="P77" s="248" t="str">
        <f>IF(ISERROR(VLOOKUP($A77,parlvotes_lh!$A$11:$WT$200,126,FALSE))=TRUE,"",IF(VLOOKUP($A77,parlvotes_lh!$A$11:$WT$200,126,FALSE)=0,"",VLOOKUP($A77,parlvotes_lh!$A$11:$WT$200,126,FALSE)))</f>
        <v/>
      </c>
      <c r="Q77" s="249" t="str">
        <f>IF(ISERROR(VLOOKUP($A77,parlvotes_lh!$A$11:$WT$200,146,FALSE))=TRUE,"",IF(VLOOKUP($A77,parlvotes_lh!$A$11:$WT$200,146,FALSE)=0,"",VLOOKUP($A77,parlvotes_lh!$A$11:$WT$200,146,FALSE)))</f>
        <v/>
      </c>
      <c r="R77" s="249" t="str">
        <f>IF(ISERROR(VLOOKUP($A77,parlvotes_lh!$A$11:$WT$200,166,FALSE))=TRUE,"",IF(VLOOKUP($A77,parlvotes_lh!$A$11:$WT$200,166,FALSE)=0,"",VLOOKUP($A77,parlvotes_lh!$A$11:$WT$200,166,FALSE)))</f>
        <v/>
      </c>
      <c r="S77" s="249" t="str">
        <f>IF(ISERROR(VLOOKUP($A77,parlvotes_lh!$A$11:$WT$200,186,FALSE))=TRUE,"",IF(VLOOKUP($A77,parlvotes_lh!$A$11:$WT$200,186,FALSE)=0,"",VLOOKUP($A77,parlvotes_lh!$A$11:$WT$200,186,FALSE)))</f>
        <v/>
      </c>
      <c r="T77" s="249" t="str">
        <f>IF(ISERROR(VLOOKUP($A77,parlvotes_lh!$A$11:$WT$200,206,FALSE))=TRUE,"",IF(VLOOKUP($A77,parlvotes_lh!$A$11:$WT$200,206,FALSE)=0,"",VLOOKUP($A77,parlvotes_lh!$A$11:$WT$200,206,FALSE)))</f>
        <v/>
      </c>
      <c r="U77" s="249" t="str">
        <f>IF(ISERROR(VLOOKUP($A77,parlvotes_lh!$A$11:$WT$200,226,FALSE))=TRUE,"",IF(VLOOKUP($A77,parlvotes_lh!$A$11:$WT$200,226,FALSE)=0,"",VLOOKUP($A77,parlvotes_lh!$A$11:$WT$200,226,FALSE)))</f>
        <v/>
      </c>
      <c r="V77" s="249" t="str">
        <f>IF(ISERROR(VLOOKUP($A77,parlvotes_lh!$A$11:$WT$200,246,FALSE))=TRUE,"",IF(VLOOKUP($A77,parlvotes_lh!$A$11:$WT$200,246,FALSE)=0,"",VLOOKUP($A77,parlvotes_lh!$A$11:$WT$200,246,FALSE)))</f>
        <v/>
      </c>
      <c r="W77" s="249" t="str">
        <f>IF(ISERROR(VLOOKUP($A77,parlvotes_lh!$A$11:$WT$200,266,FALSE))=TRUE,"",IF(VLOOKUP($A77,parlvotes_lh!$A$11:$WT$200,266,FALSE)=0,"",VLOOKUP($A77,parlvotes_lh!$A$11:$WT$200,266,FALSE)))</f>
        <v/>
      </c>
      <c r="X77" s="249" t="str">
        <f>IF(ISERROR(VLOOKUP($A77,parlvotes_lh!$A$11:$WT$200,286,FALSE))=TRUE,"",IF(VLOOKUP($A77,parlvotes_lh!$A$11:$WT$200,286,FALSE)=0,"",VLOOKUP($A77,parlvotes_lh!$A$11:$WT$200,286,FALSE)))</f>
        <v/>
      </c>
      <c r="Y77" s="249" t="str">
        <f>IF(ISERROR(VLOOKUP($A77,parlvotes_lh!$A$11:$WT$200,306,FALSE))=TRUE,"",IF(VLOOKUP($A77,parlvotes_lh!$A$11:$WT$200,306,FALSE)=0,"",VLOOKUP($A77,parlvotes_lh!$A$11:$WT$200,306,FALSE)))</f>
        <v/>
      </c>
      <c r="Z77" s="249" t="str">
        <f>IF(ISERROR(VLOOKUP($A77,parlvotes_lh!$A$11:$WT$200,326,FALSE))=TRUE,"",IF(VLOOKUP($A77,parlvotes_lh!$A$11:$WT$200,326,FALSE)=0,"",VLOOKUP($A77,parlvotes_lh!$A$11:$WT$200,326,FALSE)))</f>
        <v/>
      </c>
      <c r="AA77" s="249" t="str">
        <f>IF(ISERROR(VLOOKUP($A77,parlvotes_lh!$A$11:$WT$200,346,FALSE))=TRUE,"",IF(VLOOKUP($A77,parlvotes_lh!$A$11:$WT$200,346,FALSE)=0,"",VLOOKUP($A77,parlvotes_lh!$A$11:$WT$200,346,FALSE)))</f>
        <v/>
      </c>
      <c r="AB77" s="249" t="str">
        <f>IF(ISERROR(VLOOKUP($A77,parlvotes_lh!$A$11:$WT$200,366,FALSE))=TRUE,"",IF(VLOOKUP($A77,parlvotes_lh!$A$11:$WT$200,366,FALSE)=0,"",VLOOKUP($A77,parlvotes_lh!$A$11:$WT$200,366,FALSE)))</f>
        <v/>
      </c>
      <c r="AC77" s="249" t="str">
        <f>IF(ISERROR(VLOOKUP($A77,parlvotes_lh!$A$11:$WT$200,386,FALSE))=TRUE,"",IF(VLOOKUP($A77,parlvotes_lh!$A$11:$WT$200,386,FALSE)=0,"",VLOOKUP($A77,parlvotes_lh!$A$11:$WT$200,386,FALSE)))</f>
        <v/>
      </c>
    </row>
    <row r="78" spans="1:29" ht="13.5" customHeight="1">
      <c r="A78" s="243" t="str">
        <f>IF(info_parties!A77="","",info_parties!A77)</f>
        <v/>
      </c>
      <c r="B78" s="87" t="str">
        <f>IF(A78="","",MID(info_weblinks!$C$3,32,3))</f>
        <v/>
      </c>
      <c r="C78" s="87" t="str">
        <f>IF(info_parties!G77="","",info_parties!G77)</f>
        <v/>
      </c>
      <c r="D78" s="87" t="str">
        <f>IF(info_parties!K77="","",info_parties!K77)</f>
        <v/>
      </c>
      <c r="E78" s="87" t="str">
        <f>IF(info_parties!H77="","",info_parties!H77)</f>
        <v/>
      </c>
      <c r="F78" s="244" t="str">
        <f t="shared" si="4"/>
        <v/>
      </c>
      <c r="G78" s="245" t="str">
        <f t="shared" si="5"/>
        <v/>
      </c>
      <c r="H78" s="246" t="str">
        <f t="shared" si="6"/>
        <v/>
      </c>
      <c r="I78" s="247" t="str">
        <f t="shared" si="7"/>
        <v/>
      </c>
      <c r="J78" s="248" t="str">
        <f>IF(ISERROR(VLOOKUP($A78,parlvotes_lh!$A$11:$WT$200,6,FALSE))=TRUE,"",IF(VLOOKUP($A78,parlvotes_lh!$A$11:$WT$200,6,FALSE)=0,"",VLOOKUP($A78,parlvotes_lh!$A$11:$WT$200,6,FALSE)))</f>
        <v/>
      </c>
      <c r="K78" s="248" t="str">
        <f>IF(ISERROR(VLOOKUP($A78,parlvotes_lh!$A$11:$WT$200,26,FALSE))=TRUE,"",IF(VLOOKUP($A78,parlvotes_lh!$A$11:$WT$200,26,FALSE)=0,"",VLOOKUP($A78,parlvotes_lh!$A$11:$WT$200,26,FALSE)))</f>
        <v/>
      </c>
      <c r="L78" s="248" t="str">
        <f>IF(ISERROR(VLOOKUP($A78,parlvotes_lh!$A$11:$WT$200,46,FALSE))=TRUE,"",IF(VLOOKUP($A78,parlvotes_lh!$A$11:$WT$200,46,FALSE)=0,"",VLOOKUP($A78,parlvotes_lh!$A$11:$WT$200,46,FALSE)))</f>
        <v/>
      </c>
      <c r="M78" s="248" t="str">
        <f>IF(ISERROR(VLOOKUP($A78,parlvotes_lh!$A$11:$WT$200,66,FALSE))=TRUE,"",IF(VLOOKUP($A78,parlvotes_lh!$A$11:$WT$200,66,FALSE)=0,"",VLOOKUP($A78,parlvotes_lh!$A$11:$WT$200,66,FALSE)))</f>
        <v/>
      </c>
      <c r="N78" s="248" t="str">
        <f>IF(ISERROR(VLOOKUP($A78,parlvotes_lh!$A$11:$WT$200,86,FALSE))=TRUE,"",IF(VLOOKUP($A78,parlvotes_lh!$A$11:$WT$200,86,FALSE)=0,"",VLOOKUP($A78,parlvotes_lh!$A$11:$WT$200,86,FALSE)))</f>
        <v/>
      </c>
      <c r="O78" s="248" t="str">
        <f>IF(ISERROR(VLOOKUP($A78,parlvotes_lh!$A$11:$WT$200,106,FALSE))=TRUE,"",IF(VLOOKUP($A78,parlvotes_lh!$A$11:$WT$200,106,FALSE)=0,"",VLOOKUP($A78,parlvotes_lh!$A$11:$WT$200,106,FALSE)))</f>
        <v/>
      </c>
      <c r="P78" s="248" t="str">
        <f>IF(ISERROR(VLOOKUP($A78,parlvotes_lh!$A$11:$WT$200,126,FALSE))=TRUE,"",IF(VLOOKUP($A78,parlvotes_lh!$A$11:$WT$200,126,FALSE)=0,"",VLOOKUP($A78,parlvotes_lh!$A$11:$WT$200,126,FALSE)))</f>
        <v/>
      </c>
      <c r="Q78" s="249" t="str">
        <f>IF(ISERROR(VLOOKUP($A78,parlvotes_lh!$A$11:$WT$200,146,FALSE))=TRUE,"",IF(VLOOKUP($A78,parlvotes_lh!$A$11:$WT$200,146,FALSE)=0,"",VLOOKUP($A78,parlvotes_lh!$A$11:$WT$200,146,FALSE)))</f>
        <v/>
      </c>
      <c r="R78" s="249" t="str">
        <f>IF(ISERROR(VLOOKUP($A78,parlvotes_lh!$A$11:$WT$200,166,FALSE))=TRUE,"",IF(VLOOKUP($A78,parlvotes_lh!$A$11:$WT$200,166,FALSE)=0,"",VLOOKUP($A78,parlvotes_lh!$A$11:$WT$200,166,FALSE)))</f>
        <v/>
      </c>
      <c r="S78" s="249" t="str">
        <f>IF(ISERROR(VLOOKUP($A78,parlvotes_lh!$A$11:$WT$200,186,FALSE))=TRUE,"",IF(VLOOKUP($A78,parlvotes_lh!$A$11:$WT$200,186,FALSE)=0,"",VLOOKUP($A78,parlvotes_lh!$A$11:$WT$200,186,FALSE)))</f>
        <v/>
      </c>
      <c r="T78" s="249" t="str">
        <f>IF(ISERROR(VLOOKUP($A78,parlvotes_lh!$A$11:$WT$200,206,FALSE))=TRUE,"",IF(VLOOKUP($A78,parlvotes_lh!$A$11:$WT$200,206,FALSE)=0,"",VLOOKUP($A78,parlvotes_lh!$A$11:$WT$200,206,FALSE)))</f>
        <v/>
      </c>
      <c r="U78" s="249" t="str">
        <f>IF(ISERROR(VLOOKUP($A78,parlvotes_lh!$A$11:$WT$200,226,FALSE))=TRUE,"",IF(VLOOKUP($A78,parlvotes_lh!$A$11:$WT$200,226,FALSE)=0,"",VLOOKUP($A78,parlvotes_lh!$A$11:$WT$200,226,FALSE)))</f>
        <v/>
      </c>
      <c r="V78" s="249" t="str">
        <f>IF(ISERROR(VLOOKUP($A78,parlvotes_lh!$A$11:$WT$200,246,FALSE))=TRUE,"",IF(VLOOKUP($A78,parlvotes_lh!$A$11:$WT$200,246,FALSE)=0,"",VLOOKUP($A78,parlvotes_lh!$A$11:$WT$200,246,FALSE)))</f>
        <v/>
      </c>
      <c r="W78" s="249" t="str">
        <f>IF(ISERROR(VLOOKUP($A78,parlvotes_lh!$A$11:$WT$200,266,FALSE))=TRUE,"",IF(VLOOKUP($A78,parlvotes_lh!$A$11:$WT$200,266,FALSE)=0,"",VLOOKUP($A78,parlvotes_lh!$A$11:$WT$200,266,FALSE)))</f>
        <v/>
      </c>
      <c r="X78" s="249" t="str">
        <f>IF(ISERROR(VLOOKUP($A78,parlvotes_lh!$A$11:$WT$200,286,FALSE))=TRUE,"",IF(VLOOKUP($A78,parlvotes_lh!$A$11:$WT$200,286,FALSE)=0,"",VLOOKUP($A78,parlvotes_lh!$A$11:$WT$200,286,FALSE)))</f>
        <v/>
      </c>
      <c r="Y78" s="249" t="str">
        <f>IF(ISERROR(VLOOKUP($A78,parlvotes_lh!$A$11:$WT$200,306,FALSE))=TRUE,"",IF(VLOOKUP($A78,parlvotes_lh!$A$11:$WT$200,306,FALSE)=0,"",VLOOKUP($A78,parlvotes_lh!$A$11:$WT$200,306,FALSE)))</f>
        <v/>
      </c>
      <c r="Z78" s="249" t="str">
        <f>IF(ISERROR(VLOOKUP($A78,parlvotes_lh!$A$11:$WT$200,326,FALSE))=TRUE,"",IF(VLOOKUP($A78,parlvotes_lh!$A$11:$WT$200,326,FALSE)=0,"",VLOOKUP($A78,parlvotes_lh!$A$11:$WT$200,326,FALSE)))</f>
        <v/>
      </c>
      <c r="AA78" s="249" t="str">
        <f>IF(ISERROR(VLOOKUP($A78,parlvotes_lh!$A$11:$WT$200,346,FALSE))=TRUE,"",IF(VLOOKUP($A78,parlvotes_lh!$A$11:$WT$200,346,FALSE)=0,"",VLOOKUP($A78,parlvotes_lh!$A$11:$WT$200,346,FALSE)))</f>
        <v/>
      </c>
      <c r="AB78" s="249" t="str">
        <f>IF(ISERROR(VLOOKUP($A78,parlvotes_lh!$A$11:$WT$200,366,FALSE))=TRUE,"",IF(VLOOKUP($A78,parlvotes_lh!$A$11:$WT$200,366,FALSE)=0,"",VLOOKUP($A78,parlvotes_lh!$A$11:$WT$200,366,FALSE)))</f>
        <v/>
      </c>
      <c r="AC78" s="249" t="str">
        <f>IF(ISERROR(VLOOKUP($A78,parlvotes_lh!$A$11:$WT$200,386,FALSE))=TRUE,"",IF(VLOOKUP($A78,parlvotes_lh!$A$11:$WT$200,386,FALSE)=0,"",VLOOKUP($A78,parlvotes_lh!$A$11:$WT$200,386,FALSE)))</f>
        <v/>
      </c>
    </row>
    <row r="79" spans="1:29" ht="13.5" customHeight="1">
      <c r="A79" s="243" t="str">
        <f>IF(info_parties!A78="","",info_parties!A78)</f>
        <v/>
      </c>
      <c r="B79" s="87" t="str">
        <f>IF(A79="","",MID(info_weblinks!$C$3,32,3))</f>
        <v/>
      </c>
      <c r="C79" s="87" t="str">
        <f>IF(info_parties!G78="","",info_parties!G78)</f>
        <v/>
      </c>
      <c r="D79" s="87" t="str">
        <f>IF(info_parties!K78="","",info_parties!K78)</f>
        <v/>
      </c>
      <c r="E79" s="87" t="str">
        <f>IF(info_parties!H78="","",info_parties!H78)</f>
        <v/>
      </c>
      <c r="F79" s="244" t="str">
        <f t="shared" si="4"/>
        <v/>
      </c>
      <c r="G79" s="245" t="str">
        <f t="shared" si="5"/>
        <v/>
      </c>
      <c r="H79" s="246" t="str">
        <f t="shared" si="6"/>
        <v/>
      </c>
      <c r="I79" s="247" t="str">
        <f t="shared" si="7"/>
        <v/>
      </c>
      <c r="J79" s="248" t="str">
        <f>IF(ISERROR(VLOOKUP($A79,parlvotes_lh!$A$11:$WT$200,6,FALSE))=TRUE,"",IF(VLOOKUP($A79,parlvotes_lh!$A$11:$WT$200,6,FALSE)=0,"",VLOOKUP($A79,parlvotes_lh!$A$11:$WT$200,6,FALSE)))</f>
        <v/>
      </c>
      <c r="K79" s="248" t="str">
        <f>IF(ISERROR(VLOOKUP($A79,parlvotes_lh!$A$11:$WT$200,26,FALSE))=TRUE,"",IF(VLOOKUP($A79,parlvotes_lh!$A$11:$WT$200,26,FALSE)=0,"",VLOOKUP($A79,parlvotes_lh!$A$11:$WT$200,26,FALSE)))</f>
        <v/>
      </c>
      <c r="L79" s="248" t="str">
        <f>IF(ISERROR(VLOOKUP($A79,parlvotes_lh!$A$11:$WT$200,46,FALSE))=TRUE,"",IF(VLOOKUP($A79,parlvotes_lh!$A$11:$WT$200,46,FALSE)=0,"",VLOOKUP($A79,parlvotes_lh!$A$11:$WT$200,46,FALSE)))</f>
        <v/>
      </c>
      <c r="M79" s="248" t="str">
        <f>IF(ISERROR(VLOOKUP($A79,parlvotes_lh!$A$11:$WT$200,66,FALSE))=TRUE,"",IF(VLOOKUP($A79,parlvotes_lh!$A$11:$WT$200,66,FALSE)=0,"",VLOOKUP($A79,parlvotes_lh!$A$11:$WT$200,66,FALSE)))</f>
        <v/>
      </c>
      <c r="N79" s="248" t="str">
        <f>IF(ISERROR(VLOOKUP($A79,parlvotes_lh!$A$11:$WT$200,86,FALSE))=TRUE,"",IF(VLOOKUP($A79,parlvotes_lh!$A$11:$WT$200,86,FALSE)=0,"",VLOOKUP($A79,parlvotes_lh!$A$11:$WT$200,86,FALSE)))</f>
        <v/>
      </c>
      <c r="O79" s="248" t="str">
        <f>IF(ISERROR(VLOOKUP($A79,parlvotes_lh!$A$11:$WT$200,106,FALSE))=TRUE,"",IF(VLOOKUP($A79,parlvotes_lh!$A$11:$WT$200,106,FALSE)=0,"",VLOOKUP($A79,parlvotes_lh!$A$11:$WT$200,106,FALSE)))</f>
        <v/>
      </c>
      <c r="P79" s="248" t="str">
        <f>IF(ISERROR(VLOOKUP($A79,parlvotes_lh!$A$11:$WT$200,126,FALSE))=TRUE,"",IF(VLOOKUP($A79,parlvotes_lh!$A$11:$WT$200,126,FALSE)=0,"",VLOOKUP($A79,parlvotes_lh!$A$11:$WT$200,126,FALSE)))</f>
        <v/>
      </c>
      <c r="Q79" s="249" t="str">
        <f>IF(ISERROR(VLOOKUP($A79,parlvotes_lh!$A$11:$WT$200,146,FALSE))=TRUE,"",IF(VLOOKUP($A79,parlvotes_lh!$A$11:$WT$200,146,FALSE)=0,"",VLOOKUP($A79,parlvotes_lh!$A$11:$WT$200,146,FALSE)))</f>
        <v/>
      </c>
      <c r="R79" s="249" t="str">
        <f>IF(ISERROR(VLOOKUP($A79,parlvotes_lh!$A$11:$WT$200,166,FALSE))=TRUE,"",IF(VLOOKUP($A79,parlvotes_lh!$A$11:$WT$200,166,FALSE)=0,"",VLOOKUP($A79,parlvotes_lh!$A$11:$WT$200,166,FALSE)))</f>
        <v/>
      </c>
      <c r="S79" s="249" t="str">
        <f>IF(ISERROR(VLOOKUP($A79,parlvotes_lh!$A$11:$WT$200,186,FALSE))=TRUE,"",IF(VLOOKUP($A79,parlvotes_lh!$A$11:$WT$200,186,FALSE)=0,"",VLOOKUP($A79,parlvotes_lh!$A$11:$WT$200,186,FALSE)))</f>
        <v/>
      </c>
      <c r="T79" s="249" t="str">
        <f>IF(ISERROR(VLOOKUP($A79,parlvotes_lh!$A$11:$WT$200,206,FALSE))=TRUE,"",IF(VLOOKUP($A79,parlvotes_lh!$A$11:$WT$200,206,FALSE)=0,"",VLOOKUP($A79,parlvotes_lh!$A$11:$WT$200,206,FALSE)))</f>
        <v/>
      </c>
      <c r="U79" s="249" t="str">
        <f>IF(ISERROR(VLOOKUP($A79,parlvotes_lh!$A$11:$WT$200,226,FALSE))=TRUE,"",IF(VLOOKUP($A79,parlvotes_lh!$A$11:$WT$200,226,FALSE)=0,"",VLOOKUP($A79,parlvotes_lh!$A$11:$WT$200,226,FALSE)))</f>
        <v/>
      </c>
      <c r="V79" s="249" t="str">
        <f>IF(ISERROR(VLOOKUP($A79,parlvotes_lh!$A$11:$WT$200,246,FALSE))=TRUE,"",IF(VLOOKUP($A79,parlvotes_lh!$A$11:$WT$200,246,FALSE)=0,"",VLOOKUP($A79,parlvotes_lh!$A$11:$WT$200,246,FALSE)))</f>
        <v/>
      </c>
      <c r="W79" s="249" t="str">
        <f>IF(ISERROR(VLOOKUP($A79,parlvotes_lh!$A$11:$WT$200,266,FALSE))=TRUE,"",IF(VLOOKUP($A79,parlvotes_lh!$A$11:$WT$200,266,FALSE)=0,"",VLOOKUP($A79,parlvotes_lh!$A$11:$WT$200,266,FALSE)))</f>
        <v/>
      </c>
      <c r="X79" s="249" t="str">
        <f>IF(ISERROR(VLOOKUP($A79,parlvotes_lh!$A$11:$WT$200,286,FALSE))=TRUE,"",IF(VLOOKUP($A79,parlvotes_lh!$A$11:$WT$200,286,FALSE)=0,"",VLOOKUP($A79,parlvotes_lh!$A$11:$WT$200,286,FALSE)))</f>
        <v/>
      </c>
      <c r="Y79" s="249" t="str">
        <f>IF(ISERROR(VLOOKUP($A79,parlvotes_lh!$A$11:$WT$200,306,FALSE))=TRUE,"",IF(VLOOKUP($A79,parlvotes_lh!$A$11:$WT$200,306,FALSE)=0,"",VLOOKUP($A79,parlvotes_lh!$A$11:$WT$200,306,FALSE)))</f>
        <v/>
      </c>
      <c r="Z79" s="249" t="str">
        <f>IF(ISERROR(VLOOKUP($A79,parlvotes_lh!$A$11:$WT$200,326,FALSE))=TRUE,"",IF(VLOOKUP($A79,parlvotes_lh!$A$11:$WT$200,326,FALSE)=0,"",VLOOKUP($A79,parlvotes_lh!$A$11:$WT$200,326,FALSE)))</f>
        <v/>
      </c>
      <c r="AA79" s="249" t="str">
        <f>IF(ISERROR(VLOOKUP($A79,parlvotes_lh!$A$11:$WT$200,346,FALSE))=TRUE,"",IF(VLOOKUP($A79,parlvotes_lh!$A$11:$WT$200,346,FALSE)=0,"",VLOOKUP($A79,parlvotes_lh!$A$11:$WT$200,346,FALSE)))</f>
        <v/>
      </c>
      <c r="AB79" s="249" t="str">
        <f>IF(ISERROR(VLOOKUP($A79,parlvotes_lh!$A$11:$WT$200,366,FALSE))=TRUE,"",IF(VLOOKUP($A79,parlvotes_lh!$A$11:$WT$200,366,FALSE)=0,"",VLOOKUP($A79,parlvotes_lh!$A$11:$WT$200,366,FALSE)))</f>
        <v/>
      </c>
      <c r="AC79" s="249" t="str">
        <f>IF(ISERROR(VLOOKUP($A79,parlvotes_lh!$A$11:$WT$200,386,FALSE))=TRUE,"",IF(VLOOKUP($A79,parlvotes_lh!$A$11:$WT$200,386,FALSE)=0,"",VLOOKUP($A79,parlvotes_lh!$A$11:$WT$200,386,FALSE)))</f>
        <v/>
      </c>
    </row>
    <row r="80" spans="1:29" ht="13.5" customHeight="1">
      <c r="A80" s="243" t="str">
        <f>IF(info_parties!A79="","",info_parties!A79)</f>
        <v/>
      </c>
      <c r="B80" s="87" t="str">
        <f>IF(A80="","",MID(info_weblinks!$C$3,32,3))</f>
        <v/>
      </c>
      <c r="C80" s="87" t="str">
        <f>IF(info_parties!G79="","",info_parties!G79)</f>
        <v/>
      </c>
      <c r="D80" s="87" t="str">
        <f>IF(info_parties!K79="","",info_parties!K79)</f>
        <v/>
      </c>
      <c r="E80" s="87" t="str">
        <f>IF(info_parties!H79="","",info_parties!H79)</f>
        <v/>
      </c>
      <c r="F80" s="244" t="str">
        <f t="shared" si="4"/>
        <v/>
      </c>
      <c r="G80" s="245" t="str">
        <f t="shared" si="5"/>
        <v/>
      </c>
      <c r="H80" s="246" t="str">
        <f t="shared" si="6"/>
        <v/>
      </c>
      <c r="I80" s="247" t="str">
        <f t="shared" si="7"/>
        <v/>
      </c>
      <c r="J80" s="248" t="str">
        <f>IF(ISERROR(VLOOKUP($A80,parlvotes_lh!$A$11:$WT$200,6,FALSE))=TRUE,"",IF(VLOOKUP($A80,parlvotes_lh!$A$11:$WT$200,6,FALSE)=0,"",VLOOKUP($A80,parlvotes_lh!$A$11:$WT$200,6,FALSE)))</f>
        <v/>
      </c>
      <c r="K80" s="248" t="str">
        <f>IF(ISERROR(VLOOKUP($A80,parlvotes_lh!$A$11:$WT$200,26,FALSE))=TRUE,"",IF(VLOOKUP($A80,parlvotes_lh!$A$11:$WT$200,26,FALSE)=0,"",VLOOKUP($A80,parlvotes_lh!$A$11:$WT$200,26,FALSE)))</f>
        <v/>
      </c>
      <c r="L80" s="248" t="str">
        <f>IF(ISERROR(VLOOKUP($A80,parlvotes_lh!$A$11:$WT$200,46,FALSE))=TRUE,"",IF(VLOOKUP($A80,parlvotes_lh!$A$11:$WT$200,46,FALSE)=0,"",VLOOKUP($A80,parlvotes_lh!$A$11:$WT$200,46,FALSE)))</f>
        <v/>
      </c>
      <c r="M80" s="248" t="str">
        <f>IF(ISERROR(VLOOKUP($A80,parlvotes_lh!$A$11:$WT$200,66,FALSE))=TRUE,"",IF(VLOOKUP($A80,parlvotes_lh!$A$11:$WT$200,66,FALSE)=0,"",VLOOKUP($A80,parlvotes_lh!$A$11:$WT$200,66,FALSE)))</f>
        <v/>
      </c>
      <c r="N80" s="248" t="str">
        <f>IF(ISERROR(VLOOKUP($A80,parlvotes_lh!$A$11:$WT$200,86,FALSE))=TRUE,"",IF(VLOOKUP($A80,parlvotes_lh!$A$11:$WT$200,86,FALSE)=0,"",VLOOKUP($A80,parlvotes_lh!$A$11:$WT$200,86,FALSE)))</f>
        <v/>
      </c>
      <c r="O80" s="248" t="str">
        <f>IF(ISERROR(VLOOKUP($A80,parlvotes_lh!$A$11:$WT$200,106,FALSE))=TRUE,"",IF(VLOOKUP($A80,parlvotes_lh!$A$11:$WT$200,106,FALSE)=0,"",VLOOKUP($A80,parlvotes_lh!$A$11:$WT$200,106,FALSE)))</f>
        <v/>
      </c>
      <c r="P80" s="248" t="str">
        <f>IF(ISERROR(VLOOKUP($A80,parlvotes_lh!$A$11:$WT$200,126,FALSE))=TRUE,"",IF(VLOOKUP($A80,parlvotes_lh!$A$11:$WT$200,126,FALSE)=0,"",VLOOKUP($A80,parlvotes_lh!$A$11:$WT$200,126,FALSE)))</f>
        <v/>
      </c>
      <c r="Q80" s="249" t="str">
        <f>IF(ISERROR(VLOOKUP($A80,parlvotes_lh!$A$11:$WT$200,146,FALSE))=TRUE,"",IF(VLOOKUP($A80,parlvotes_lh!$A$11:$WT$200,146,FALSE)=0,"",VLOOKUP($A80,parlvotes_lh!$A$11:$WT$200,146,FALSE)))</f>
        <v/>
      </c>
      <c r="R80" s="249" t="str">
        <f>IF(ISERROR(VLOOKUP($A80,parlvotes_lh!$A$11:$WT$200,166,FALSE))=TRUE,"",IF(VLOOKUP($A80,parlvotes_lh!$A$11:$WT$200,166,FALSE)=0,"",VLOOKUP($A80,parlvotes_lh!$A$11:$WT$200,166,FALSE)))</f>
        <v/>
      </c>
      <c r="S80" s="249" t="str">
        <f>IF(ISERROR(VLOOKUP($A80,parlvotes_lh!$A$11:$WT$200,186,FALSE))=TRUE,"",IF(VLOOKUP($A80,parlvotes_lh!$A$11:$WT$200,186,FALSE)=0,"",VLOOKUP($A80,parlvotes_lh!$A$11:$WT$200,186,FALSE)))</f>
        <v/>
      </c>
      <c r="T80" s="249" t="str">
        <f>IF(ISERROR(VLOOKUP($A80,parlvotes_lh!$A$11:$WT$200,206,FALSE))=TRUE,"",IF(VLOOKUP($A80,parlvotes_lh!$A$11:$WT$200,206,FALSE)=0,"",VLOOKUP($A80,parlvotes_lh!$A$11:$WT$200,206,FALSE)))</f>
        <v/>
      </c>
      <c r="U80" s="249" t="str">
        <f>IF(ISERROR(VLOOKUP($A80,parlvotes_lh!$A$11:$WT$200,226,FALSE))=TRUE,"",IF(VLOOKUP($A80,parlvotes_lh!$A$11:$WT$200,226,FALSE)=0,"",VLOOKUP($A80,parlvotes_lh!$A$11:$WT$200,226,FALSE)))</f>
        <v/>
      </c>
      <c r="V80" s="249" t="str">
        <f>IF(ISERROR(VLOOKUP($A80,parlvotes_lh!$A$11:$WT$200,246,FALSE))=TRUE,"",IF(VLOOKUP($A80,parlvotes_lh!$A$11:$WT$200,246,FALSE)=0,"",VLOOKUP($A80,parlvotes_lh!$A$11:$WT$200,246,FALSE)))</f>
        <v/>
      </c>
      <c r="W80" s="249" t="str">
        <f>IF(ISERROR(VLOOKUP($A80,parlvotes_lh!$A$11:$WT$200,266,FALSE))=TRUE,"",IF(VLOOKUP($A80,parlvotes_lh!$A$11:$WT$200,266,FALSE)=0,"",VLOOKUP($A80,parlvotes_lh!$A$11:$WT$200,266,FALSE)))</f>
        <v/>
      </c>
      <c r="X80" s="249" t="str">
        <f>IF(ISERROR(VLOOKUP($A80,parlvotes_lh!$A$11:$WT$200,286,FALSE))=TRUE,"",IF(VLOOKUP($A80,parlvotes_lh!$A$11:$WT$200,286,FALSE)=0,"",VLOOKUP($A80,parlvotes_lh!$A$11:$WT$200,286,FALSE)))</f>
        <v/>
      </c>
      <c r="Y80" s="249" t="str">
        <f>IF(ISERROR(VLOOKUP($A80,parlvotes_lh!$A$11:$WT$200,306,FALSE))=TRUE,"",IF(VLOOKUP($A80,parlvotes_lh!$A$11:$WT$200,306,FALSE)=0,"",VLOOKUP($A80,parlvotes_lh!$A$11:$WT$200,306,FALSE)))</f>
        <v/>
      </c>
      <c r="Z80" s="249" t="str">
        <f>IF(ISERROR(VLOOKUP($A80,parlvotes_lh!$A$11:$WT$200,326,FALSE))=TRUE,"",IF(VLOOKUP($A80,parlvotes_lh!$A$11:$WT$200,326,FALSE)=0,"",VLOOKUP($A80,parlvotes_lh!$A$11:$WT$200,326,FALSE)))</f>
        <v/>
      </c>
      <c r="AA80" s="249" t="str">
        <f>IF(ISERROR(VLOOKUP($A80,parlvotes_lh!$A$11:$WT$200,346,FALSE))=TRUE,"",IF(VLOOKUP($A80,parlvotes_lh!$A$11:$WT$200,346,FALSE)=0,"",VLOOKUP($A80,parlvotes_lh!$A$11:$WT$200,346,FALSE)))</f>
        <v/>
      </c>
      <c r="AB80" s="249" t="str">
        <f>IF(ISERROR(VLOOKUP($A80,parlvotes_lh!$A$11:$WT$200,366,FALSE))=TRUE,"",IF(VLOOKUP($A80,parlvotes_lh!$A$11:$WT$200,366,FALSE)=0,"",VLOOKUP($A80,parlvotes_lh!$A$11:$WT$200,366,FALSE)))</f>
        <v/>
      </c>
      <c r="AC80" s="249" t="str">
        <f>IF(ISERROR(VLOOKUP($A80,parlvotes_lh!$A$11:$WT$200,386,FALSE))=TRUE,"",IF(VLOOKUP($A80,parlvotes_lh!$A$11:$WT$200,386,FALSE)=0,"",VLOOKUP($A80,parlvotes_lh!$A$11:$WT$200,386,FALSE)))</f>
        <v/>
      </c>
    </row>
    <row r="81" spans="1:29" ht="13.5" customHeight="1">
      <c r="A81" s="243" t="str">
        <f>IF(info_parties!A80="","",info_parties!A80)</f>
        <v/>
      </c>
      <c r="B81" s="87" t="str">
        <f>IF(A81="","",MID(info_weblinks!$C$3,32,3))</f>
        <v/>
      </c>
      <c r="C81" s="87" t="str">
        <f>IF(info_parties!G80="","",info_parties!G80)</f>
        <v/>
      </c>
      <c r="D81" s="87" t="str">
        <f>IF(info_parties!K80="","",info_parties!K80)</f>
        <v/>
      </c>
      <c r="E81" s="87" t="str">
        <f>IF(info_parties!H80="","",info_parties!H80)</f>
        <v/>
      </c>
      <c r="F81" s="244" t="str">
        <f t="shared" si="4"/>
        <v/>
      </c>
      <c r="G81" s="245" t="str">
        <f t="shared" si="5"/>
        <v/>
      </c>
      <c r="H81" s="246" t="str">
        <f t="shared" si="6"/>
        <v/>
      </c>
      <c r="I81" s="247" t="str">
        <f t="shared" si="7"/>
        <v/>
      </c>
      <c r="J81" s="248" t="str">
        <f>IF(ISERROR(VLOOKUP($A81,parlvotes_lh!$A$11:$WT$200,6,FALSE))=TRUE,"",IF(VLOOKUP($A81,parlvotes_lh!$A$11:$WT$200,6,FALSE)=0,"",VLOOKUP($A81,parlvotes_lh!$A$11:$WT$200,6,FALSE)))</f>
        <v/>
      </c>
      <c r="K81" s="248" t="str">
        <f>IF(ISERROR(VLOOKUP($A81,parlvotes_lh!$A$11:$WT$200,26,FALSE))=TRUE,"",IF(VLOOKUP($A81,parlvotes_lh!$A$11:$WT$200,26,FALSE)=0,"",VLOOKUP($A81,parlvotes_lh!$A$11:$WT$200,26,FALSE)))</f>
        <v/>
      </c>
      <c r="L81" s="248" t="str">
        <f>IF(ISERROR(VLOOKUP($A81,parlvotes_lh!$A$11:$WT$200,46,FALSE))=TRUE,"",IF(VLOOKUP($A81,parlvotes_lh!$A$11:$WT$200,46,FALSE)=0,"",VLOOKUP($A81,parlvotes_lh!$A$11:$WT$200,46,FALSE)))</f>
        <v/>
      </c>
      <c r="M81" s="248" t="str">
        <f>IF(ISERROR(VLOOKUP($A81,parlvotes_lh!$A$11:$WT$200,66,FALSE))=TRUE,"",IF(VLOOKUP($A81,parlvotes_lh!$A$11:$WT$200,66,FALSE)=0,"",VLOOKUP($A81,parlvotes_lh!$A$11:$WT$200,66,FALSE)))</f>
        <v/>
      </c>
      <c r="N81" s="248" t="str">
        <f>IF(ISERROR(VLOOKUP($A81,parlvotes_lh!$A$11:$WT$200,86,FALSE))=TRUE,"",IF(VLOOKUP($A81,parlvotes_lh!$A$11:$WT$200,86,FALSE)=0,"",VLOOKUP($A81,parlvotes_lh!$A$11:$WT$200,86,FALSE)))</f>
        <v/>
      </c>
      <c r="O81" s="248" t="str">
        <f>IF(ISERROR(VLOOKUP($A81,parlvotes_lh!$A$11:$WT$200,106,FALSE))=TRUE,"",IF(VLOOKUP($A81,parlvotes_lh!$A$11:$WT$200,106,FALSE)=0,"",VLOOKUP($A81,parlvotes_lh!$A$11:$WT$200,106,FALSE)))</f>
        <v/>
      </c>
      <c r="P81" s="248" t="str">
        <f>IF(ISERROR(VLOOKUP($A81,parlvotes_lh!$A$11:$WT$200,126,FALSE))=TRUE,"",IF(VLOOKUP($A81,parlvotes_lh!$A$11:$WT$200,126,FALSE)=0,"",VLOOKUP($A81,parlvotes_lh!$A$11:$WT$200,126,FALSE)))</f>
        <v/>
      </c>
      <c r="Q81" s="249" t="str">
        <f>IF(ISERROR(VLOOKUP($A81,parlvotes_lh!$A$11:$WT$200,146,FALSE))=TRUE,"",IF(VLOOKUP($A81,parlvotes_lh!$A$11:$WT$200,146,FALSE)=0,"",VLOOKUP($A81,parlvotes_lh!$A$11:$WT$200,146,FALSE)))</f>
        <v/>
      </c>
      <c r="R81" s="249" t="str">
        <f>IF(ISERROR(VLOOKUP($A81,parlvotes_lh!$A$11:$WT$200,166,FALSE))=TRUE,"",IF(VLOOKUP($A81,parlvotes_lh!$A$11:$WT$200,166,FALSE)=0,"",VLOOKUP($A81,parlvotes_lh!$A$11:$WT$200,166,FALSE)))</f>
        <v/>
      </c>
      <c r="S81" s="249" t="str">
        <f>IF(ISERROR(VLOOKUP($A81,parlvotes_lh!$A$11:$WT$200,186,FALSE))=TRUE,"",IF(VLOOKUP($A81,parlvotes_lh!$A$11:$WT$200,186,FALSE)=0,"",VLOOKUP($A81,parlvotes_lh!$A$11:$WT$200,186,FALSE)))</f>
        <v/>
      </c>
      <c r="T81" s="249" t="str">
        <f>IF(ISERROR(VLOOKUP($A81,parlvotes_lh!$A$11:$WT$200,206,FALSE))=TRUE,"",IF(VLOOKUP($A81,parlvotes_lh!$A$11:$WT$200,206,FALSE)=0,"",VLOOKUP($A81,parlvotes_lh!$A$11:$WT$200,206,FALSE)))</f>
        <v/>
      </c>
      <c r="U81" s="249" t="str">
        <f>IF(ISERROR(VLOOKUP($A81,parlvotes_lh!$A$11:$WT$200,226,FALSE))=TRUE,"",IF(VLOOKUP($A81,parlvotes_lh!$A$11:$WT$200,226,FALSE)=0,"",VLOOKUP($A81,parlvotes_lh!$A$11:$WT$200,226,FALSE)))</f>
        <v/>
      </c>
      <c r="V81" s="249" t="str">
        <f>IF(ISERROR(VLOOKUP($A81,parlvotes_lh!$A$11:$WT$200,246,FALSE))=TRUE,"",IF(VLOOKUP($A81,parlvotes_lh!$A$11:$WT$200,246,FALSE)=0,"",VLOOKUP($A81,parlvotes_lh!$A$11:$WT$200,246,FALSE)))</f>
        <v/>
      </c>
      <c r="W81" s="249" t="str">
        <f>IF(ISERROR(VLOOKUP($A81,parlvotes_lh!$A$11:$WT$200,266,FALSE))=TRUE,"",IF(VLOOKUP($A81,parlvotes_lh!$A$11:$WT$200,266,FALSE)=0,"",VLOOKUP($A81,parlvotes_lh!$A$11:$WT$200,266,FALSE)))</f>
        <v/>
      </c>
      <c r="X81" s="249" t="str">
        <f>IF(ISERROR(VLOOKUP($A81,parlvotes_lh!$A$11:$WT$200,286,FALSE))=TRUE,"",IF(VLOOKUP($A81,parlvotes_lh!$A$11:$WT$200,286,FALSE)=0,"",VLOOKUP($A81,parlvotes_lh!$A$11:$WT$200,286,FALSE)))</f>
        <v/>
      </c>
      <c r="Y81" s="249" t="str">
        <f>IF(ISERROR(VLOOKUP($A81,parlvotes_lh!$A$11:$WT$200,306,FALSE))=TRUE,"",IF(VLOOKUP($A81,parlvotes_lh!$A$11:$WT$200,306,FALSE)=0,"",VLOOKUP($A81,parlvotes_lh!$A$11:$WT$200,306,FALSE)))</f>
        <v/>
      </c>
      <c r="Z81" s="249" t="str">
        <f>IF(ISERROR(VLOOKUP($A81,parlvotes_lh!$A$11:$WT$200,326,FALSE))=TRUE,"",IF(VLOOKUP($A81,parlvotes_lh!$A$11:$WT$200,326,FALSE)=0,"",VLOOKUP($A81,parlvotes_lh!$A$11:$WT$200,326,FALSE)))</f>
        <v/>
      </c>
      <c r="AA81" s="249" t="str">
        <f>IF(ISERROR(VLOOKUP($A81,parlvotes_lh!$A$11:$WT$200,346,FALSE))=TRUE,"",IF(VLOOKUP($A81,parlvotes_lh!$A$11:$WT$200,346,FALSE)=0,"",VLOOKUP($A81,parlvotes_lh!$A$11:$WT$200,346,FALSE)))</f>
        <v/>
      </c>
      <c r="AB81" s="249" t="str">
        <f>IF(ISERROR(VLOOKUP($A81,parlvotes_lh!$A$11:$WT$200,366,FALSE))=TRUE,"",IF(VLOOKUP($A81,parlvotes_lh!$A$11:$WT$200,366,FALSE)=0,"",VLOOKUP($A81,parlvotes_lh!$A$11:$WT$200,366,FALSE)))</f>
        <v/>
      </c>
      <c r="AC81" s="249" t="str">
        <f>IF(ISERROR(VLOOKUP($A81,parlvotes_lh!$A$11:$WT$200,386,FALSE))=TRUE,"",IF(VLOOKUP($A81,parlvotes_lh!$A$11:$WT$200,386,FALSE)=0,"",VLOOKUP($A81,parlvotes_lh!$A$11:$WT$200,386,FALSE)))</f>
        <v/>
      </c>
    </row>
    <row r="82" spans="1:29" ht="13.5" customHeight="1">
      <c r="A82" s="243" t="str">
        <f>IF(info_parties!A81="","",info_parties!A81)</f>
        <v/>
      </c>
      <c r="B82" s="87" t="str">
        <f>IF(A82="","",MID(info_weblinks!$C$3,32,3))</f>
        <v/>
      </c>
      <c r="C82" s="87" t="str">
        <f>IF(info_parties!G81="","",info_parties!G81)</f>
        <v/>
      </c>
      <c r="D82" s="87" t="str">
        <f>IF(info_parties!K81="","",info_parties!K81)</f>
        <v/>
      </c>
      <c r="E82" s="87" t="str">
        <f>IF(info_parties!H81="","",info_parties!H81)</f>
        <v/>
      </c>
      <c r="F82" s="244" t="str">
        <f t="shared" si="4"/>
        <v/>
      </c>
      <c r="G82" s="245" t="str">
        <f t="shared" si="5"/>
        <v/>
      </c>
      <c r="H82" s="246" t="str">
        <f t="shared" si="6"/>
        <v/>
      </c>
      <c r="I82" s="247" t="str">
        <f t="shared" si="7"/>
        <v/>
      </c>
      <c r="J82" s="248" t="str">
        <f>IF(ISERROR(VLOOKUP($A82,parlvotes_lh!$A$11:$WT$200,6,FALSE))=TRUE,"",IF(VLOOKUP($A82,parlvotes_lh!$A$11:$WT$200,6,FALSE)=0,"",VLOOKUP($A82,parlvotes_lh!$A$11:$WT$200,6,FALSE)))</f>
        <v/>
      </c>
      <c r="K82" s="248" t="str">
        <f>IF(ISERROR(VLOOKUP($A82,parlvotes_lh!$A$11:$WT$200,26,FALSE))=TRUE,"",IF(VLOOKUP($A82,parlvotes_lh!$A$11:$WT$200,26,FALSE)=0,"",VLOOKUP($A82,parlvotes_lh!$A$11:$WT$200,26,FALSE)))</f>
        <v/>
      </c>
      <c r="L82" s="248" t="str">
        <f>IF(ISERROR(VLOOKUP($A82,parlvotes_lh!$A$11:$WT$200,46,FALSE))=TRUE,"",IF(VLOOKUP($A82,parlvotes_lh!$A$11:$WT$200,46,FALSE)=0,"",VLOOKUP($A82,parlvotes_lh!$A$11:$WT$200,46,FALSE)))</f>
        <v/>
      </c>
      <c r="M82" s="248" t="str">
        <f>IF(ISERROR(VLOOKUP($A82,parlvotes_lh!$A$11:$WT$200,66,FALSE))=TRUE,"",IF(VLOOKUP($A82,parlvotes_lh!$A$11:$WT$200,66,FALSE)=0,"",VLOOKUP($A82,parlvotes_lh!$A$11:$WT$200,66,FALSE)))</f>
        <v/>
      </c>
      <c r="N82" s="248" t="str">
        <f>IF(ISERROR(VLOOKUP($A82,parlvotes_lh!$A$11:$WT$200,86,FALSE))=TRUE,"",IF(VLOOKUP($A82,parlvotes_lh!$A$11:$WT$200,86,FALSE)=0,"",VLOOKUP($A82,parlvotes_lh!$A$11:$WT$200,86,FALSE)))</f>
        <v/>
      </c>
      <c r="O82" s="248" t="str">
        <f>IF(ISERROR(VLOOKUP($A82,parlvotes_lh!$A$11:$WT$200,106,FALSE))=TRUE,"",IF(VLOOKUP($A82,parlvotes_lh!$A$11:$WT$200,106,FALSE)=0,"",VLOOKUP($A82,parlvotes_lh!$A$11:$WT$200,106,FALSE)))</f>
        <v/>
      </c>
      <c r="P82" s="248" t="str">
        <f>IF(ISERROR(VLOOKUP($A82,parlvotes_lh!$A$11:$WT$200,126,FALSE))=TRUE,"",IF(VLOOKUP($A82,parlvotes_lh!$A$11:$WT$200,126,FALSE)=0,"",VLOOKUP($A82,parlvotes_lh!$A$11:$WT$200,126,FALSE)))</f>
        <v/>
      </c>
      <c r="Q82" s="249" t="str">
        <f>IF(ISERROR(VLOOKUP($A82,parlvotes_lh!$A$11:$WT$200,146,FALSE))=TRUE,"",IF(VLOOKUP($A82,parlvotes_lh!$A$11:$WT$200,146,FALSE)=0,"",VLOOKUP($A82,parlvotes_lh!$A$11:$WT$200,146,FALSE)))</f>
        <v/>
      </c>
      <c r="R82" s="249" t="str">
        <f>IF(ISERROR(VLOOKUP($A82,parlvotes_lh!$A$11:$WT$200,166,FALSE))=TRUE,"",IF(VLOOKUP($A82,parlvotes_lh!$A$11:$WT$200,166,FALSE)=0,"",VLOOKUP($A82,parlvotes_lh!$A$11:$WT$200,166,FALSE)))</f>
        <v/>
      </c>
      <c r="S82" s="249" t="str">
        <f>IF(ISERROR(VLOOKUP($A82,parlvotes_lh!$A$11:$WT$200,186,FALSE))=TRUE,"",IF(VLOOKUP($A82,parlvotes_lh!$A$11:$WT$200,186,FALSE)=0,"",VLOOKUP($A82,parlvotes_lh!$A$11:$WT$200,186,FALSE)))</f>
        <v/>
      </c>
      <c r="T82" s="249" t="str">
        <f>IF(ISERROR(VLOOKUP($A82,parlvotes_lh!$A$11:$WT$200,206,FALSE))=TRUE,"",IF(VLOOKUP($A82,parlvotes_lh!$A$11:$WT$200,206,FALSE)=0,"",VLOOKUP($A82,parlvotes_lh!$A$11:$WT$200,206,FALSE)))</f>
        <v/>
      </c>
      <c r="U82" s="249" t="str">
        <f>IF(ISERROR(VLOOKUP($A82,parlvotes_lh!$A$11:$WT$200,226,FALSE))=TRUE,"",IF(VLOOKUP($A82,parlvotes_lh!$A$11:$WT$200,226,FALSE)=0,"",VLOOKUP($A82,parlvotes_lh!$A$11:$WT$200,226,FALSE)))</f>
        <v/>
      </c>
      <c r="V82" s="249" t="str">
        <f>IF(ISERROR(VLOOKUP($A82,parlvotes_lh!$A$11:$WT$200,246,FALSE))=TRUE,"",IF(VLOOKUP($A82,parlvotes_lh!$A$11:$WT$200,246,FALSE)=0,"",VLOOKUP($A82,parlvotes_lh!$A$11:$WT$200,246,FALSE)))</f>
        <v/>
      </c>
      <c r="W82" s="249" t="str">
        <f>IF(ISERROR(VLOOKUP($A82,parlvotes_lh!$A$11:$WT$200,266,FALSE))=TRUE,"",IF(VLOOKUP($A82,parlvotes_lh!$A$11:$WT$200,266,FALSE)=0,"",VLOOKUP($A82,parlvotes_lh!$A$11:$WT$200,266,FALSE)))</f>
        <v/>
      </c>
      <c r="X82" s="249" t="str">
        <f>IF(ISERROR(VLOOKUP($A82,parlvotes_lh!$A$11:$WT$200,286,FALSE))=TRUE,"",IF(VLOOKUP($A82,parlvotes_lh!$A$11:$WT$200,286,FALSE)=0,"",VLOOKUP($A82,parlvotes_lh!$A$11:$WT$200,286,FALSE)))</f>
        <v/>
      </c>
      <c r="Y82" s="249" t="str">
        <f>IF(ISERROR(VLOOKUP($A82,parlvotes_lh!$A$11:$WT$200,306,FALSE))=TRUE,"",IF(VLOOKUP($A82,parlvotes_lh!$A$11:$WT$200,306,FALSE)=0,"",VLOOKUP($A82,parlvotes_lh!$A$11:$WT$200,306,FALSE)))</f>
        <v/>
      </c>
      <c r="Z82" s="249" t="str">
        <f>IF(ISERROR(VLOOKUP($A82,parlvotes_lh!$A$11:$WT$200,326,FALSE))=TRUE,"",IF(VLOOKUP($A82,parlvotes_lh!$A$11:$WT$200,326,FALSE)=0,"",VLOOKUP($A82,parlvotes_lh!$A$11:$WT$200,326,FALSE)))</f>
        <v/>
      </c>
      <c r="AA82" s="249" t="str">
        <f>IF(ISERROR(VLOOKUP($A82,parlvotes_lh!$A$11:$WT$200,346,FALSE))=TRUE,"",IF(VLOOKUP($A82,parlvotes_lh!$A$11:$WT$200,346,FALSE)=0,"",VLOOKUP($A82,parlvotes_lh!$A$11:$WT$200,346,FALSE)))</f>
        <v/>
      </c>
      <c r="AB82" s="249" t="str">
        <f>IF(ISERROR(VLOOKUP($A82,parlvotes_lh!$A$11:$WT$200,366,FALSE))=TRUE,"",IF(VLOOKUP($A82,parlvotes_lh!$A$11:$WT$200,366,FALSE)=0,"",VLOOKUP($A82,parlvotes_lh!$A$11:$WT$200,366,FALSE)))</f>
        <v/>
      </c>
      <c r="AC82" s="249" t="str">
        <f>IF(ISERROR(VLOOKUP($A82,parlvotes_lh!$A$11:$WT$200,386,FALSE))=TRUE,"",IF(VLOOKUP($A82,parlvotes_lh!$A$11:$WT$200,386,FALSE)=0,"",VLOOKUP($A82,parlvotes_lh!$A$11:$WT$200,386,FALSE)))</f>
        <v/>
      </c>
    </row>
    <row r="83" spans="1:29" ht="13.5" customHeight="1">
      <c r="A83" s="243" t="str">
        <f>IF(info_parties!A82="","",info_parties!A82)</f>
        <v/>
      </c>
      <c r="B83" s="87" t="str">
        <f>IF(A83="","",MID(info_weblinks!$C$3,32,3))</f>
        <v/>
      </c>
      <c r="C83" s="87" t="str">
        <f>IF(info_parties!G82="","",info_parties!G82)</f>
        <v/>
      </c>
      <c r="D83" s="87" t="str">
        <f>IF(info_parties!K82="","",info_parties!K82)</f>
        <v/>
      </c>
      <c r="E83" s="87" t="str">
        <f>IF(info_parties!H82="","",info_parties!H82)</f>
        <v/>
      </c>
      <c r="F83" s="244" t="str">
        <f t="shared" si="4"/>
        <v/>
      </c>
      <c r="G83" s="245" t="str">
        <f t="shared" si="5"/>
        <v/>
      </c>
      <c r="H83" s="246" t="str">
        <f t="shared" si="6"/>
        <v/>
      </c>
      <c r="I83" s="247" t="str">
        <f t="shared" si="7"/>
        <v/>
      </c>
      <c r="J83" s="248" t="str">
        <f>IF(ISERROR(VLOOKUP($A83,parlvotes_lh!$A$11:$WT$200,6,FALSE))=TRUE,"",IF(VLOOKUP($A83,parlvotes_lh!$A$11:$WT$200,6,FALSE)=0,"",VLOOKUP($A83,parlvotes_lh!$A$11:$WT$200,6,FALSE)))</f>
        <v/>
      </c>
      <c r="K83" s="248" t="str">
        <f>IF(ISERROR(VLOOKUP($A83,parlvotes_lh!$A$11:$WT$200,26,FALSE))=TRUE,"",IF(VLOOKUP($A83,parlvotes_lh!$A$11:$WT$200,26,FALSE)=0,"",VLOOKUP($A83,parlvotes_lh!$A$11:$WT$200,26,FALSE)))</f>
        <v/>
      </c>
      <c r="L83" s="248" t="str">
        <f>IF(ISERROR(VLOOKUP($A83,parlvotes_lh!$A$11:$WT$200,46,FALSE))=TRUE,"",IF(VLOOKUP($A83,parlvotes_lh!$A$11:$WT$200,46,FALSE)=0,"",VLOOKUP($A83,parlvotes_lh!$A$11:$WT$200,46,FALSE)))</f>
        <v/>
      </c>
      <c r="M83" s="248" t="str">
        <f>IF(ISERROR(VLOOKUP($A83,parlvotes_lh!$A$11:$WT$200,66,FALSE))=TRUE,"",IF(VLOOKUP($A83,parlvotes_lh!$A$11:$WT$200,66,FALSE)=0,"",VLOOKUP($A83,parlvotes_lh!$A$11:$WT$200,66,FALSE)))</f>
        <v/>
      </c>
      <c r="N83" s="248" t="str">
        <f>IF(ISERROR(VLOOKUP($A83,parlvotes_lh!$A$11:$WT$200,86,FALSE))=TRUE,"",IF(VLOOKUP($A83,parlvotes_lh!$A$11:$WT$200,86,FALSE)=0,"",VLOOKUP($A83,parlvotes_lh!$A$11:$WT$200,86,FALSE)))</f>
        <v/>
      </c>
      <c r="O83" s="248" t="str">
        <f>IF(ISERROR(VLOOKUP($A83,parlvotes_lh!$A$11:$WT$200,106,FALSE))=TRUE,"",IF(VLOOKUP($A83,parlvotes_lh!$A$11:$WT$200,106,FALSE)=0,"",VLOOKUP($A83,parlvotes_lh!$A$11:$WT$200,106,FALSE)))</f>
        <v/>
      </c>
      <c r="P83" s="248" t="str">
        <f>IF(ISERROR(VLOOKUP($A83,parlvotes_lh!$A$11:$WT$200,126,FALSE))=TRUE,"",IF(VLOOKUP($A83,parlvotes_lh!$A$11:$WT$200,126,FALSE)=0,"",VLOOKUP($A83,parlvotes_lh!$A$11:$WT$200,126,FALSE)))</f>
        <v/>
      </c>
      <c r="Q83" s="249" t="str">
        <f>IF(ISERROR(VLOOKUP($A83,parlvotes_lh!$A$11:$WT$200,146,FALSE))=TRUE,"",IF(VLOOKUP($A83,parlvotes_lh!$A$11:$WT$200,146,FALSE)=0,"",VLOOKUP($A83,parlvotes_lh!$A$11:$WT$200,146,FALSE)))</f>
        <v/>
      </c>
      <c r="R83" s="249" t="str">
        <f>IF(ISERROR(VLOOKUP($A83,parlvotes_lh!$A$11:$WT$200,166,FALSE))=TRUE,"",IF(VLOOKUP($A83,parlvotes_lh!$A$11:$WT$200,166,FALSE)=0,"",VLOOKUP($A83,parlvotes_lh!$A$11:$WT$200,166,FALSE)))</f>
        <v/>
      </c>
      <c r="S83" s="249" t="str">
        <f>IF(ISERROR(VLOOKUP($A83,parlvotes_lh!$A$11:$WT$200,186,FALSE))=TRUE,"",IF(VLOOKUP($A83,parlvotes_lh!$A$11:$WT$200,186,FALSE)=0,"",VLOOKUP($A83,parlvotes_lh!$A$11:$WT$200,186,FALSE)))</f>
        <v/>
      </c>
      <c r="T83" s="249" t="str">
        <f>IF(ISERROR(VLOOKUP($A83,parlvotes_lh!$A$11:$WT$200,206,FALSE))=TRUE,"",IF(VLOOKUP($A83,parlvotes_lh!$A$11:$WT$200,206,FALSE)=0,"",VLOOKUP($A83,parlvotes_lh!$A$11:$WT$200,206,FALSE)))</f>
        <v/>
      </c>
      <c r="U83" s="249" t="str">
        <f>IF(ISERROR(VLOOKUP($A83,parlvotes_lh!$A$11:$WT$200,226,FALSE))=TRUE,"",IF(VLOOKUP($A83,parlvotes_lh!$A$11:$WT$200,226,FALSE)=0,"",VLOOKUP($A83,parlvotes_lh!$A$11:$WT$200,226,FALSE)))</f>
        <v/>
      </c>
      <c r="V83" s="249" t="str">
        <f>IF(ISERROR(VLOOKUP($A83,parlvotes_lh!$A$11:$WT$200,246,FALSE))=TRUE,"",IF(VLOOKUP($A83,parlvotes_lh!$A$11:$WT$200,246,FALSE)=0,"",VLOOKUP($A83,parlvotes_lh!$A$11:$WT$200,246,FALSE)))</f>
        <v/>
      </c>
      <c r="W83" s="249" t="str">
        <f>IF(ISERROR(VLOOKUP($A83,parlvotes_lh!$A$11:$WT$200,266,FALSE))=TRUE,"",IF(VLOOKUP($A83,parlvotes_lh!$A$11:$WT$200,266,FALSE)=0,"",VLOOKUP($A83,parlvotes_lh!$A$11:$WT$200,266,FALSE)))</f>
        <v/>
      </c>
      <c r="X83" s="249" t="str">
        <f>IF(ISERROR(VLOOKUP($A83,parlvotes_lh!$A$11:$WT$200,286,FALSE))=TRUE,"",IF(VLOOKUP($A83,parlvotes_lh!$A$11:$WT$200,286,FALSE)=0,"",VLOOKUP($A83,parlvotes_lh!$A$11:$WT$200,286,FALSE)))</f>
        <v/>
      </c>
      <c r="Y83" s="249" t="str">
        <f>IF(ISERROR(VLOOKUP($A83,parlvotes_lh!$A$11:$WT$200,306,FALSE))=TRUE,"",IF(VLOOKUP($A83,parlvotes_lh!$A$11:$WT$200,306,FALSE)=0,"",VLOOKUP($A83,parlvotes_lh!$A$11:$WT$200,306,FALSE)))</f>
        <v/>
      </c>
      <c r="Z83" s="249" t="str">
        <f>IF(ISERROR(VLOOKUP($A83,parlvotes_lh!$A$11:$WT$200,326,FALSE))=TRUE,"",IF(VLOOKUP($A83,parlvotes_lh!$A$11:$WT$200,326,FALSE)=0,"",VLOOKUP($A83,parlvotes_lh!$A$11:$WT$200,326,FALSE)))</f>
        <v/>
      </c>
      <c r="AA83" s="249" t="str">
        <f>IF(ISERROR(VLOOKUP($A83,parlvotes_lh!$A$11:$WT$200,346,FALSE))=TRUE,"",IF(VLOOKUP($A83,parlvotes_lh!$A$11:$WT$200,346,FALSE)=0,"",VLOOKUP($A83,parlvotes_lh!$A$11:$WT$200,346,FALSE)))</f>
        <v/>
      </c>
      <c r="AB83" s="249" t="str">
        <f>IF(ISERROR(VLOOKUP($A83,parlvotes_lh!$A$11:$WT$200,366,FALSE))=TRUE,"",IF(VLOOKUP($A83,parlvotes_lh!$A$11:$WT$200,366,FALSE)=0,"",VLOOKUP($A83,parlvotes_lh!$A$11:$WT$200,366,FALSE)))</f>
        <v/>
      </c>
      <c r="AC83" s="249" t="str">
        <f>IF(ISERROR(VLOOKUP($A83,parlvotes_lh!$A$11:$WT$200,386,FALSE))=TRUE,"",IF(VLOOKUP($A83,parlvotes_lh!$A$11:$WT$200,386,FALSE)=0,"",VLOOKUP($A83,parlvotes_lh!$A$11:$WT$200,386,FALSE)))</f>
        <v/>
      </c>
    </row>
    <row r="84" spans="1:29" ht="13.5" customHeight="1">
      <c r="A84" s="243" t="str">
        <f>IF(info_parties!A83="","",info_parties!A83)</f>
        <v/>
      </c>
      <c r="B84" s="87" t="str">
        <f>IF(A84="","",MID(info_weblinks!$C$3,32,3))</f>
        <v/>
      </c>
      <c r="C84" s="87" t="str">
        <f>IF(info_parties!G83="","",info_parties!G83)</f>
        <v/>
      </c>
      <c r="D84" s="87" t="str">
        <f>IF(info_parties!K83="","",info_parties!K83)</f>
        <v/>
      </c>
      <c r="E84" s="87" t="str">
        <f>IF(info_parties!H83="","",info_parties!H83)</f>
        <v/>
      </c>
      <c r="F84" s="244" t="str">
        <f t="shared" si="4"/>
        <v/>
      </c>
      <c r="G84" s="245" t="str">
        <f t="shared" si="5"/>
        <v/>
      </c>
      <c r="H84" s="246" t="str">
        <f t="shared" si="6"/>
        <v/>
      </c>
      <c r="I84" s="247" t="str">
        <f t="shared" si="7"/>
        <v/>
      </c>
      <c r="J84" s="248" t="str">
        <f>IF(ISERROR(VLOOKUP($A84,parlvotes_lh!$A$11:$WT$200,6,FALSE))=TRUE,"",IF(VLOOKUP($A84,parlvotes_lh!$A$11:$WT$200,6,FALSE)=0,"",VLOOKUP($A84,parlvotes_lh!$A$11:$WT$200,6,FALSE)))</f>
        <v/>
      </c>
      <c r="K84" s="248" t="str">
        <f>IF(ISERROR(VLOOKUP($A84,parlvotes_lh!$A$11:$WT$200,26,FALSE))=TRUE,"",IF(VLOOKUP($A84,parlvotes_lh!$A$11:$WT$200,26,FALSE)=0,"",VLOOKUP($A84,parlvotes_lh!$A$11:$WT$200,26,FALSE)))</f>
        <v/>
      </c>
      <c r="L84" s="248" t="str">
        <f>IF(ISERROR(VLOOKUP($A84,parlvotes_lh!$A$11:$WT$200,46,FALSE))=TRUE,"",IF(VLOOKUP($A84,parlvotes_lh!$A$11:$WT$200,46,FALSE)=0,"",VLOOKUP($A84,parlvotes_lh!$A$11:$WT$200,46,FALSE)))</f>
        <v/>
      </c>
      <c r="M84" s="248" t="str">
        <f>IF(ISERROR(VLOOKUP($A84,parlvotes_lh!$A$11:$WT$200,66,FALSE))=TRUE,"",IF(VLOOKUP($A84,parlvotes_lh!$A$11:$WT$200,66,FALSE)=0,"",VLOOKUP($A84,parlvotes_lh!$A$11:$WT$200,66,FALSE)))</f>
        <v/>
      </c>
      <c r="N84" s="248" t="str">
        <f>IF(ISERROR(VLOOKUP($A84,parlvotes_lh!$A$11:$WT$200,86,FALSE))=TRUE,"",IF(VLOOKUP($A84,parlvotes_lh!$A$11:$WT$200,86,FALSE)=0,"",VLOOKUP($A84,parlvotes_lh!$A$11:$WT$200,86,FALSE)))</f>
        <v/>
      </c>
      <c r="O84" s="248" t="str">
        <f>IF(ISERROR(VLOOKUP($A84,parlvotes_lh!$A$11:$WT$200,106,FALSE))=TRUE,"",IF(VLOOKUP($A84,parlvotes_lh!$A$11:$WT$200,106,FALSE)=0,"",VLOOKUP($A84,parlvotes_lh!$A$11:$WT$200,106,FALSE)))</f>
        <v/>
      </c>
      <c r="P84" s="248" t="str">
        <f>IF(ISERROR(VLOOKUP($A84,parlvotes_lh!$A$11:$WT$200,126,FALSE))=TRUE,"",IF(VLOOKUP($A84,parlvotes_lh!$A$11:$WT$200,126,FALSE)=0,"",VLOOKUP($A84,parlvotes_lh!$A$11:$WT$200,126,FALSE)))</f>
        <v/>
      </c>
      <c r="Q84" s="249" t="str">
        <f>IF(ISERROR(VLOOKUP($A84,parlvotes_lh!$A$11:$WT$200,146,FALSE))=TRUE,"",IF(VLOOKUP($A84,parlvotes_lh!$A$11:$WT$200,146,FALSE)=0,"",VLOOKUP($A84,parlvotes_lh!$A$11:$WT$200,146,FALSE)))</f>
        <v/>
      </c>
      <c r="R84" s="249" t="str">
        <f>IF(ISERROR(VLOOKUP($A84,parlvotes_lh!$A$11:$WT$200,166,FALSE))=TRUE,"",IF(VLOOKUP($A84,parlvotes_lh!$A$11:$WT$200,166,FALSE)=0,"",VLOOKUP($A84,parlvotes_lh!$A$11:$WT$200,166,FALSE)))</f>
        <v/>
      </c>
      <c r="S84" s="249" t="str">
        <f>IF(ISERROR(VLOOKUP($A84,parlvotes_lh!$A$11:$WT$200,186,FALSE))=TRUE,"",IF(VLOOKUP($A84,parlvotes_lh!$A$11:$WT$200,186,FALSE)=0,"",VLOOKUP($A84,parlvotes_lh!$A$11:$WT$200,186,FALSE)))</f>
        <v/>
      </c>
      <c r="T84" s="249" t="str">
        <f>IF(ISERROR(VLOOKUP($A84,parlvotes_lh!$A$11:$WT$200,206,FALSE))=TRUE,"",IF(VLOOKUP($A84,parlvotes_lh!$A$11:$WT$200,206,FALSE)=0,"",VLOOKUP($A84,parlvotes_lh!$A$11:$WT$200,206,FALSE)))</f>
        <v/>
      </c>
      <c r="U84" s="249" t="str">
        <f>IF(ISERROR(VLOOKUP($A84,parlvotes_lh!$A$11:$WT$200,226,FALSE))=TRUE,"",IF(VLOOKUP($A84,parlvotes_lh!$A$11:$WT$200,226,FALSE)=0,"",VLOOKUP($A84,parlvotes_lh!$A$11:$WT$200,226,FALSE)))</f>
        <v/>
      </c>
      <c r="V84" s="249" t="str">
        <f>IF(ISERROR(VLOOKUP($A84,parlvotes_lh!$A$11:$WT$200,246,FALSE))=TRUE,"",IF(VLOOKUP($A84,parlvotes_lh!$A$11:$WT$200,246,FALSE)=0,"",VLOOKUP($A84,parlvotes_lh!$A$11:$WT$200,246,FALSE)))</f>
        <v/>
      </c>
      <c r="W84" s="249" t="str">
        <f>IF(ISERROR(VLOOKUP($A84,parlvotes_lh!$A$11:$WT$200,266,FALSE))=TRUE,"",IF(VLOOKUP($A84,parlvotes_lh!$A$11:$WT$200,266,FALSE)=0,"",VLOOKUP($A84,parlvotes_lh!$A$11:$WT$200,266,FALSE)))</f>
        <v/>
      </c>
      <c r="X84" s="249" t="str">
        <f>IF(ISERROR(VLOOKUP($A84,parlvotes_lh!$A$11:$WT$200,286,FALSE))=TRUE,"",IF(VLOOKUP($A84,parlvotes_lh!$A$11:$WT$200,286,FALSE)=0,"",VLOOKUP($A84,parlvotes_lh!$A$11:$WT$200,286,FALSE)))</f>
        <v/>
      </c>
      <c r="Y84" s="249" t="str">
        <f>IF(ISERROR(VLOOKUP($A84,parlvotes_lh!$A$11:$WT$200,306,FALSE))=TRUE,"",IF(VLOOKUP($A84,parlvotes_lh!$A$11:$WT$200,306,FALSE)=0,"",VLOOKUP($A84,parlvotes_lh!$A$11:$WT$200,306,FALSE)))</f>
        <v/>
      </c>
      <c r="Z84" s="249" t="str">
        <f>IF(ISERROR(VLOOKUP($A84,parlvotes_lh!$A$11:$WT$200,326,FALSE))=TRUE,"",IF(VLOOKUP($A84,parlvotes_lh!$A$11:$WT$200,326,FALSE)=0,"",VLOOKUP($A84,parlvotes_lh!$A$11:$WT$200,326,FALSE)))</f>
        <v/>
      </c>
      <c r="AA84" s="249" t="str">
        <f>IF(ISERROR(VLOOKUP($A84,parlvotes_lh!$A$11:$WT$200,346,FALSE))=TRUE,"",IF(VLOOKUP($A84,parlvotes_lh!$A$11:$WT$200,346,FALSE)=0,"",VLOOKUP($A84,parlvotes_lh!$A$11:$WT$200,346,FALSE)))</f>
        <v/>
      </c>
      <c r="AB84" s="249" t="str">
        <f>IF(ISERROR(VLOOKUP($A84,parlvotes_lh!$A$11:$WT$200,366,FALSE))=TRUE,"",IF(VLOOKUP($A84,parlvotes_lh!$A$11:$WT$200,366,FALSE)=0,"",VLOOKUP($A84,parlvotes_lh!$A$11:$WT$200,366,FALSE)))</f>
        <v/>
      </c>
      <c r="AC84" s="249" t="str">
        <f>IF(ISERROR(VLOOKUP($A84,parlvotes_lh!$A$11:$WT$200,386,FALSE))=TRUE,"",IF(VLOOKUP($A84,parlvotes_lh!$A$11:$WT$200,386,FALSE)=0,"",VLOOKUP($A84,parlvotes_lh!$A$11:$WT$200,386,FALSE)))</f>
        <v/>
      </c>
    </row>
    <row r="85" spans="1:29" ht="13.5" customHeight="1">
      <c r="A85" s="243" t="str">
        <f>IF(info_parties!A84="","",info_parties!A84)</f>
        <v/>
      </c>
      <c r="B85" s="87" t="str">
        <f>IF(A85="","",MID(info_weblinks!$C$3,32,3))</f>
        <v/>
      </c>
      <c r="C85" s="87" t="str">
        <f>IF(info_parties!G84="","",info_parties!G84)</f>
        <v/>
      </c>
      <c r="D85" s="87" t="str">
        <f>IF(info_parties!K84="","",info_parties!K84)</f>
        <v/>
      </c>
      <c r="E85" s="87" t="str">
        <f>IF(info_parties!H84="","",info_parties!H84)</f>
        <v/>
      </c>
      <c r="F85" s="244" t="str">
        <f t="shared" si="4"/>
        <v/>
      </c>
      <c r="G85" s="245" t="str">
        <f t="shared" si="5"/>
        <v/>
      </c>
      <c r="H85" s="246" t="str">
        <f t="shared" si="6"/>
        <v/>
      </c>
      <c r="I85" s="247" t="str">
        <f t="shared" si="7"/>
        <v/>
      </c>
      <c r="J85" s="248" t="str">
        <f>IF(ISERROR(VLOOKUP($A85,parlvotes_lh!$A$11:$WT$200,6,FALSE))=TRUE,"",IF(VLOOKUP($A85,parlvotes_lh!$A$11:$WT$200,6,FALSE)=0,"",VLOOKUP($A85,parlvotes_lh!$A$11:$WT$200,6,FALSE)))</f>
        <v/>
      </c>
      <c r="K85" s="248" t="str">
        <f>IF(ISERROR(VLOOKUP($A85,parlvotes_lh!$A$11:$WT$200,26,FALSE))=TRUE,"",IF(VLOOKUP($A85,parlvotes_lh!$A$11:$WT$200,26,FALSE)=0,"",VLOOKUP($A85,parlvotes_lh!$A$11:$WT$200,26,FALSE)))</f>
        <v/>
      </c>
      <c r="L85" s="248" t="str">
        <f>IF(ISERROR(VLOOKUP($A85,parlvotes_lh!$A$11:$WT$200,46,FALSE))=TRUE,"",IF(VLOOKUP($A85,parlvotes_lh!$A$11:$WT$200,46,FALSE)=0,"",VLOOKUP($A85,parlvotes_lh!$A$11:$WT$200,46,FALSE)))</f>
        <v/>
      </c>
      <c r="M85" s="248" t="str">
        <f>IF(ISERROR(VLOOKUP($A85,parlvotes_lh!$A$11:$WT$200,66,FALSE))=TRUE,"",IF(VLOOKUP($A85,parlvotes_lh!$A$11:$WT$200,66,FALSE)=0,"",VLOOKUP($A85,parlvotes_lh!$A$11:$WT$200,66,FALSE)))</f>
        <v/>
      </c>
      <c r="N85" s="248" t="str">
        <f>IF(ISERROR(VLOOKUP($A85,parlvotes_lh!$A$11:$WT$200,86,FALSE))=TRUE,"",IF(VLOOKUP($A85,parlvotes_lh!$A$11:$WT$200,86,FALSE)=0,"",VLOOKUP($A85,parlvotes_lh!$A$11:$WT$200,86,FALSE)))</f>
        <v/>
      </c>
      <c r="O85" s="248" t="str">
        <f>IF(ISERROR(VLOOKUP($A85,parlvotes_lh!$A$11:$WT$200,106,FALSE))=TRUE,"",IF(VLOOKUP($A85,parlvotes_lh!$A$11:$WT$200,106,FALSE)=0,"",VLOOKUP($A85,parlvotes_lh!$A$11:$WT$200,106,FALSE)))</f>
        <v/>
      </c>
      <c r="P85" s="248" t="str">
        <f>IF(ISERROR(VLOOKUP($A85,parlvotes_lh!$A$11:$WT$200,126,FALSE))=TRUE,"",IF(VLOOKUP($A85,parlvotes_lh!$A$11:$WT$200,126,FALSE)=0,"",VLOOKUP($A85,parlvotes_lh!$A$11:$WT$200,126,FALSE)))</f>
        <v/>
      </c>
      <c r="Q85" s="249" t="str">
        <f>IF(ISERROR(VLOOKUP($A85,parlvotes_lh!$A$11:$WT$200,146,FALSE))=TRUE,"",IF(VLOOKUP($A85,parlvotes_lh!$A$11:$WT$200,146,FALSE)=0,"",VLOOKUP($A85,parlvotes_lh!$A$11:$WT$200,146,FALSE)))</f>
        <v/>
      </c>
      <c r="R85" s="249" t="str">
        <f>IF(ISERROR(VLOOKUP($A85,parlvotes_lh!$A$11:$WT$200,166,FALSE))=TRUE,"",IF(VLOOKUP($A85,parlvotes_lh!$A$11:$WT$200,166,FALSE)=0,"",VLOOKUP($A85,parlvotes_lh!$A$11:$WT$200,166,FALSE)))</f>
        <v/>
      </c>
      <c r="S85" s="249" t="str">
        <f>IF(ISERROR(VLOOKUP($A85,parlvotes_lh!$A$11:$WT$200,186,FALSE))=TRUE,"",IF(VLOOKUP($A85,parlvotes_lh!$A$11:$WT$200,186,FALSE)=0,"",VLOOKUP($A85,parlvotes_lh!$A$11:$WT$200,186,FALSE)))</f>
        <v/>
      </c>
      <c r="T85" s="249" t="str">
        <f>IF(ISERROR(VLOOKUP($A85,parlvotes_lh!$A$11:$WT$200,206,FALSE))=TRUE,"",IF(VLOOKUP($A85,parlvotes_lh!$A$11:$WT$200,206,FALSE)=0,"",VLOOKUP($A85,parlvotes_lh!$A$11:$WT$200,206,FALSE)))</f>
        <v/>
      </c>
      <c r="U85" s="249" t="str">
        <f>IF(ISERROR(VLOOKUP($A85,parlvotes_lh!$A$11:$WT$200,226,FALSE))=TRUE,"",IF(VLOOKUP($A85,parlvotes_lh!$A$11:$WT$200,226,FALSE)=0,"",VLOOKUP($A85,parlvotes_lh!$A$11:$WT$200,226,FALSE)))</f>
        <v/>
      </c>
      <c r="V85" s="249" t="str">
        <f>IF(ISERROR(VLOOKUP($A85,parlvotes_lh!$A$11:$WT$200,246,FALSE))=TRUE,"",IF(VLOOKUP($A85,parlvotes_lh!$A$11:$WT$200,246,FALSE)=0,"",VLOOKUP($A85,parlvotes_lh!$A$11:$WT$200,246,FALSE)))</f>
        <v/>
      </c>
      <c r="W85" s="249" t="str">
        <f>IF(ISERROR(VLOOKUP($A85,parlvotes_lh!$A$11:$WT$200,266,FALSE))=TRUE,"",IF(VLOOKUP($A85,parlvotes_lh!$A$11:$WT$200,266,FALSE)=0,"",VLOOKUP($A85,parlvotes_lh!$A$11:$WT$200,266,FALSE)))</f>
        <v/>
      </c>
      <c r="X85" s="249" t="str">
        <f>IF(ISERROR(VLOOKUP($A85,parlvotes_lh!$A$11:$WT$200,286,FALSE))=TRUE,"",IF(VLOOKUP($A85,parlvotes_lh!$A$11:$WT$200,286,FALSE)=0,"",VLOOKUP($A85,parlvotes_lh!$A$11:$WT$200,286,FALSE)))</f>
        <v/>
      </c>
      <c r="Y85" s="249" t="str">
        <f>IF(ISERROR(VLOOKUP($A85,parlvotes_lh!$A$11:$WT$200,306,FALSE))=TRUE,"",IF(VLOOKUP($A85,parlvotes_lh!$A$11:$WT$200,306,FALSE)=0,"",VLOOKUP($A85,parlvotes_lh!$A$11:$WT$200,306,FALSE)))</f>
        <v/>
      </c>
      <c r="Z85" s="249" t="str">
        <f>IF(ISERROR(VLOOKUP($A85,parlvotes_lh!$A$11:$WT$200,326,FALSE))=TRUE,"",IF(VLOOKUP($A85,parlvotes_lh!$A$11:$WT$200,326,FALSE)=0,"",VLOOKUP($A85,parlvotes_lh!$A$11:$WT$200,326,FALSE)))</f>
        <v/>
      </c>
      <c r="AA85" s="249" t="str">
        <f>IF(ISERROR(VLOOKUP($A85,parlvotes_lh!$A$11:$WT$200,346,FALSE))=TRUE,"",IF(VLOOKUP($A85,parlvotes_lh!$A$11:$WT$200,346,FALSE)=0,"",VLOOKUP($A85,parlvotes_lh!$A$11:$WT$200,346,FALSE)))</f>
        <v/>
      </c>
      <c r="AB85" s="249" t="str">
        <f>IF(ISERROR(VLOOKUP($A85,parlvotes_lh!$A$11:$WT$200,366,FALSE))=TRUE,"",IF(VLOOKUP($A85,parlvotes_lh!$A$11:$WT$200,366,FALSE)=0,"",VLOOKUP($A85,parlvotes_lh!$A$11:$WT$200,366,FALSE)))</f>
        <v/>
      </c>
      <c r="AC85" s="249" t="str">
        <f>IF(ISERROR(VLOOKUP($A85,parlvotes_lh!$A$11:$WT$200,386,FALSE))=TRUE,"",IF(VLOOKUP($A85,parlvotes_lh!$A$11:$WT$200,386,FALSE)=0,"",VLOOKUP($A85,parlvotes_lh!$A$11:$WT$200,386,FALSE)))</f>
        <v/>
      </c>
    </row>
    <row r="86" spans="1:29" ht="13.5" customHeight="1">
      <c r="A86" s="243" t="str">
        <f>IF(info_parties!A85="","",info_parties!A85)</f>
        <v/>
      </c>
      <c r="B86" s="87" t="str">
        <f>IF(A86="","",MID(info_weblinks!$C$3,32,3))</f>
        <v/>
      </c>
      <c r="C86" s="87" t="str">
        <f>IF(info_parties!G85="","",info_parties!G85)</f>
        <v/>
      </c>
      <c r="D86" s="87" t="str">
        <f>IF(info_parties!K85="","",info_parties!K85)</f>
        <v/>
      </c>
      <c r="E86" s="87" t="str">
        <f>IF(info_parties!H85="","",info_parties!H85)</f>
        <v/>
      </c>
      <c r="F86" s="244" t="str">
        <f t="shared" si="4"/>
        <v/>
      </c>
      <c r="G86" s="245" t="str">
        <f t="shared" si="5"/>
        <v/>
      </c>
      <c r="H86" s="246" t="str">
        <f t="shared" si="6"/>
        <v/>
      </c>
      <c r="I86" s="247" t="str">
        <f t="shared" si="7"/>
        <v/>
      </c>
      <c r="J86" s="248" t="str">
        <f>IF(ISERROR(VLOOKUP($A86,parlvotes_lh!$A$11:$WT$200,6,FALSE))=TRUE,"",IF(VLOOKUP($A86,parlvotes_lh!$A$11:$WT$200,6,FALSE)=0,"",VLOOKUP($A86,parlvotes_lh!$A$11:$WT$200,6,FALSE)))</f>
        <v/>
      </c>
      <c r="K86" s="248" t="str">
        <f>IF(ISERROR(VLOOKUP($A86,parlvotes_lh!$A$11:$WT$200,26,FALSE))=TRUE,"",IF(VLOOKUP($A86,parlvotes_lh!$A$11:$WT$200,26,FALSE)=0,"",VLOOKUP($A86,parlvotes_lh!$A$11:$WT$200,26,FALSE)))</f>
        <v/>
      </c>
      <c r="L86" s="248" t="str">
        <f>IF(ISERROR(VLOOKUP($A86,parlvotes_lh!$A$11:$WT$200,46,FALSE))=TRUE,"",IF(VLOOKUP($A86,parlvotes_lh!$A$11:$WT$200,46,FALSE)=0,"",VLOOKUP($A86,parlvotes_lh!$A$11:$WT$200,46,FALSE)))</f>
        <v/>
      </c>
      <c r="M86" s="248" t="str">
        <f>IF(ISERROR(VLOOKUP($A86,parlvotes_lh!$A$11:$WT$200,66,FALSE))=TRUE,"",IF(VLOOKUP($A86,parlvotes_lh!$A$11:$WT$200,66,FALSE)=0,"",VLOOKUP($A86,parlvotes_lh!$A$11:$WT$200,66,FALSE)))</f>
        <v/>
      </c>
      <c r="N86" s="248" t="str">
        <f>IF(ISERROR(VLOOKUP($A86,parlvotes_lh!$A$11:$WT$200,86,FALSE))=TRUE,"",IF(VLOOKUP($A86,parlvotes_lh!$A$11:$WT$200,86,FALSE)=0,"",VLOOKUP($A86,parlvotes_lh!$A$11:$WT$200,86,FALSE)))</f>
        <v/>
      </c>
      <c r="O86" s="248" t="str">
        <f>IF(ISERROR(VLOOKUP($A86,parlvotes_lh!$A$11:$WT$200,106,FALSE))=TRUE,"",IF(VLOOKUP($A86,parlvotes_lh!$A$11:$WT$200,106,FALSE)=0,"",VLOOKUP($A86,parlvotes_lh!$A$11:$WT$200,106,FALSE)))</f>
        <v/>
      </c>
      <c r="P86" s="248" t="str">
        <f>IF(ISERROR(VLOOKUP($A86,parlvotes_lh!$A$11:$WT$200,126,FALSE))=TRUE,"",IF(VLOOKUP($A86,parlvotes_lh!$A$11:$WT$200,126,FALSE)=0,"",VLOOKUP($A86,parlvotes_lh!$A$11:$WT$200,126,FALSE)))</f>
        <v/>
      </c>
      <c r="Q86" s="249" t="str">
        <f>IF(ISERROR(VLOOKUP($A86,parlvotes_lh!$A$11:$WT$200,146,FALSE))=TRUE,"",IF(VLOOKUP($A86,parlvotes_lh!$A$11:$WT$200,146,FALSE)=0,"",VLOOKUP($A86,parlvotes_lh!$A$11:$WT$200,146,FALSE)))</f>
        <v/>
      </c>
      <c r="R86" s="249" t="str">
        <f>IF(ISERROR(VLOOKUP($A86,parlvotes_lh!$A$11:$WT$200,166,FALSE))=TRUE,"",IF(VLOOKUP($A86,parlvotes_lh!$A$11:$WT$200,166,FALSE)=0,"",VLOOKUP($A86,parlvotes_lh!$A$11:$WT$200,166,FALSE)))</f>
        <v/>
      </c>
      <c r="S86" s="249" t="str">
        <f>IF(ISERROR(VLOOKUP($A86,parlvotes_lh!$A$11:$WT$200,186,FALSE))=TRUE,"",IF(VLOOKUP($A86,parlvotes_lh!$A$11:$WT$200,186,FALSE)=0,"",VLOOKUP($A86,parlvotes_lh!$A$11:$WT$200,186,FALSE)))</f>
        <v/>
      </c>
      <c r="T86" s="249" t="str">
        <f>IF(ISERROR(VLOOKUP($A86,parlvotes_lh!$A$11:$WT$200,206,FALSE))=TRUE,"",IF(VLOOKUP($A86,parlvotes_lh!$A$11:$WT$200,206,FALSE)=0,"",VLOOKUP($A86,parlvotes_lh!$A$11:$WT$200,206,FALSE)))</f>
        <v/>
      </c>
      <c r="U86" s="249" t="str">
        <f>IF(ISERROR(VLOOKUP($A86,parlvotes_lh!$A$11:$WT$200,226,FALSE))=TRUE,"",IF(VLOOKUP($A86,parlvotes_lh!$A$11:$WT$200,226,FALSE)=0,"",VLOOKUP($A86,parlvotes_lh!$A$11:$WT$200,226,FALSE)))</f>
        <v/>
      </c>
      <c r="V86" s="249" t="str">
        <f>IF(ISERROR(VLOOKUP($A86,parlvotes_lh!$A$11:$WT$200,246,FALSE))=TRUE,"",IF(VLOOKUP($A86,parlvotes_lh!$A$11:$WT$200,246,FALSE)=0,"",VLOOKUP($A86,parlvotes_lh!$A$11:$WT$200,246,FALSE)))</f>
        <v/>
      </c>
      <c r="W86" s="249" t="str">
        <f>IF(ISERROR(VLOOKUP($A86,parlvotes_lh!$A$11:$WT$200,266,FALSE))=TRUE,"",IF(VLOOKUP($A86,parlvotes_lh!$A$11:$WT$200,266,FALSE)=0,"",VLOOKUP($A86,parlvotes_lh!$A$11:$WT$200,266,FALSE)))</f>
        <v/>
      </c>
      <c r="X86" s="249" t="str">
        <f>IF(ISERROR(VLOOKUP($A86,parlvotes_lh!$A$11:$WT$200,286,FALSE))=TRUE,"",IF(VLOOKUP($A86,parlvotes_lh!$A$11:$WT$200,286,FALSE)=0,"",VLOOKUP($A86,parlvotes_lh!$A$11:$WT$200,286,FALSE)))</f>
        <v/>
      </c>
      <c r="Y86" s="249" t="str">
        <f>IF(ISERROR(VLOOKUP($A86,parlvotes_lh!$A$11:$WT$200,306,FALSE))=TRUE,"",IF(VLOOKUP($A86,parlvotes_lh!$A$11:$WT$200,306,FALSE)=0,"",VLOOKUP($A86,parlvotes_lh!$A$11:$WT$200,306,FALSE)))</f>
        <v/>
      </c>
      <c r="Z86" s="249" t="str">
        <f>IF(ISERROR(VLOOKUP($A86,parlvotes_lh!$A$11:$WT$200,326,FALSE))=TRUE,"",IF(VLOOKUP($A86,parlvotes_lh!$A$11:$WT$200,326,FALSE)=0,"",VLOOKUP($A86,parlvotes_lh!$A$11:$WT$200,326,FALSE)))</f>
        <v/>
      </c>
      <c r="AA86" s="249" t="str">
        <f>IF(ISERROR(VLOOKUP($A86,parlvotes_lh!$A$11:$WT$200,346,FALSE))=TRUE,"",IF(VLOOKUP($A86,parlvotes_lh!$A$11:$WT$200,346,FALSE)=0,"",VLOOKUP($A86,parlvotes_lh!$A$11:$WT$200,346,FALSE)))</f>
        <v/>
      </c>
      <c r="AB86" s="249" t="str">
        <f>IF(ISERROR(VLOOKUP($A86,parlvotes_lh!$A$11:$WT$200,366,FALSE))=TRUE,"",IF(VLOOKUP($A86,parlvotes_lh!$A$11:$WT$200,366,FALSE)=0,"",VLOOKUP($A86,parlvotes_lh!$A$11:$WT$200,366,FALSE)))</f>
        <v/>
      </c>
      <c r="AC86" s="249" t="str">
        <f>IF(ISERROR(VLOOKUP($A86,parlvotes_lh!$A$11:$WT$200,386,FALSE))=TRUE,"",IF(VLOOKUP($A86,parlvotes_lh!$A$11:$WT$200,386,FALSE)=0,"",VLOOKUP($A86,parlvotes_lh!$A$11:$WT$200,386,FALSE)))</f>
        <v/>
      </c>
    </row>
    <row r="87" spans="1:29" ht="13.5" customHeight="1">
      <c r="A87" s="243" t="str">
        <f>IF(info_parties!A86="","",info_parties!A86)</f>
        <v/>
      </c>
      <c r="B87" s="87" t="str">
        <f>IF(A87="","",MID(info_weblinks!$C$3,32,3))</f>
        <v/>
      </c>
      <c r="C87" s="87" t="str">
        <f>IF(info_parties!G86="","",info_parties!G86)</f>
        <v/>
      </c>
      <c r="D87" s="87" t="str">
        <f>IF(info_parties!K86="","",info_parties!K86)</f>
        <v/>
      </c>
      <c r="E87" s="87" t="str">
        <f>IF(info_parties!H86="","",info_parties!H86)</f>
        <v/>
      </c>
      <c r="F87" s="244" t="str">
        <f t="shared" si="4"/>
        <v/>
      </c>
      <c r="G87" s="245" t="str">
        <f t="shared" si="5"/>
        <v/>
      </c>
      <c r="H87" s="246" t="str">
        <f t="shared" si="6"/>
        <v/>
      </c>
      <c r="I87" s="247" t="str">
        <f t="shared" si="7"/>
        <v/>
      </c>
      <c r="J87" s="248" t="str">
        <f>IF(ISERROR(VLOOKUP($A87,parlvotes_lh!$A$11:$WT$200,6,FALSE))=TRUE,"",IF(VLOOKUP($A87,parlvotes_lh!$A$11:$WT$200,6,FALSE)=0,"",VLOOKUP($A87,parlvotes_lh!$A$11:$WT$200,6,FALSE)))</f>
        <v/>
      </c>
      <c r="K87" s="248" t="str">
        <f>IF(ISERROR(VLOOKUP($A87,parlvotes_lh!$A$11:$WT$200,26,FALSE))=TRUE,"",IF(VLOOKUP($A87,parlvotes_lh!$A$11:$WT$200,26,FALSE)=0,"",VLOOKUP($A87,parlvotes_lh!$A$11:$WT$200,26,FALSE)))</f>
        <v/>
      </c>
      <c r="L87" s="248" t="str">
        <f>IF(ISERROR(VLOOKUP($A87,parlvotes_lh!$A$11:$WT$200,46,FALSE))=TRUE,"",IF(VLOOKUP($A87,parlvotes_lh!$A$11:$WT$200,46,FALSE)=0,"",VLOOKUP($A87,parlvotes_lh!$A$11:$WT$200,46,FALSE)))</f>
        <v/>
      </c>
      <c r="M87" s="248" t="str">
        <f>IF(ISERROR(VLOOKUP($A87,parlvotes_lh!$A$11:$WT$200,66,FALSE))=TRUE,"",IF(VLOOKUP($A87,parlvotes_lh!$A$11:$WT$200,66,FALSE)=0,"",VLOOKUP($A87,parlvotes_lh!$A$11:$WT$200,66,FALSE)))</f>
        <v/>
      </c>
      <c r="N87" s="248" t="str">
        <f>IF(ISERROR(VLOOKUP($A87,parlvotes_lh!$A$11:$WT$200,86,FALSE))=TRUE,"",IF(VLOOKUP($A87,parlvotes_lh!$A$11:$WT$200,86,FALSE)=0,"",VLOOKUP($A87,parlvotes_lh!$A$11:$WT$200,86,FALSE)))</f>
        <v/>
      </c>
      <c r="O87" s="248" t="str">
        <f>IF(ISERROR(VLOOKUP($A87,parlvotes_lh!$A$11:$WT$200,106,FALSE))=TRUE,"",IF(VLOOKUP($A87,parlvotes_lh!$A$11:$WT$200,106,FALSE)=0,"",VLOOKUP($A87,parlvotes_lh!$A$11:$WT$200,106,FALSE)))</f>
        <v/>
      </c>
      <c r="P87" s="248" t="str">
        <f>IF(ISERROR(VLOOKUP($A87,parlvotes_lh!$A$11:$WT$200,126,FALSE))=TRUE,"",IF(VLOOKUP($A87,parlvotes_lh!$A$11:$WT$200,126,FALSE)=0,"",VLOOKUP($A87,parlvotes_lh!$A$11:$WT$200,126,FALSE)))</f>
        <v/>
      </c>
      <c r="Q87" s="249" t="str">
        <f>IF(ISERROR(VLOOKUP($A87,parlvotes_lh!$A$11:$WT$200,146,FALSE))=TRUE,"",IF(VLOOKUP($A87,parlvotes_lh!$A$11:$WT$200,146,FALSE)=0,"",VLOOKUP($A87,parlvotes_lh!$A$11:$WT$200,146,FALSE)))</f>
        <v/>
      </c>
      <c r="R87" s="249" t="str">
        <f>IF(ISERROR(VLOOKUP($A87,parlvotes_lh!$A$11:$WT$200,166,FALSE))=TRUE,"",IF(VLOOKUP($A87,parlvotes_lh!$A$11:$WT$200,166,FALSE)=0,"",VLOOKUP($A87,parlvotes_lh!$A$11:$WT$200,166,FALSE)))</f>
        <v/>
      </c>
      <c r="S87" s="249" t="str">
        <f>IF(ISERROR(VLOOKUP($A87,parlvotes_lh!$A$11:$WT$200,186,FALSE))=TRUE,"",IF(VLOOKUP($A87,parlvotes_lh!$A$11:$WT$200,186,FALSE)=0,"",VLOOKUP($A87,parlvotes_lh!$A$11:$WT$200,186,FALSE)))</f>
        <v/>
      </c>
      <c r="T87" s="249" t="str">
        <f>IF(ISERROR(VLOOKUP($A87,parlvotes_lh!$A$11:$WT$200,206,FALSE))=TRUE,"",IF(VLOOKUP($A87,parlvotes_lh!$A$11:$WT$200,206,FALSE)=0,"",VLOOKUP($A87,parlvotes_lh!$A$11:$WT$200,206,FALSE)))</f>
        <v/>
      </c>
      <c r="U87" s="249" t="str">
        <f>IF(ISERROR(VLOOKUP($A87,parlvotes_lh!$A$11:$WT$200,226,FALSE))=TRUE,"",IF(VLOOKUP($A87,parlvotes_lh!$A$11:$WT$200,226,FALSE)=0,"",VLOOKUP($A87,parlvotes_lh!$A$11:$WT$200,226,FALSE)))</f>
        <v/>
      </c>
      <c r="V87" s="249" t="str">
        <f>IF(ISERROR(VLOOKUP($A87,parlvotes_lh!$A$11:$WT$200,246,FALSE))=TRUE,"",IF(VLOOKUP($A87,parlvotes_lh!$A$11:$WT$200,246,FALSE)=0,"",VLOOKUP($A87,parlvotes_lh!$A$11:$WT$200,246,FALSE)))</f>
        <v/>
      </c>
      <c r="W87" s="249" t="str">
        <f>IF(ISERROR(VLOOKUP($A87,parlvotes_lh!$A$11:$WT$200,266,FALSE))=TRUE,"",IF(VLOOKUP($A87,parlvotes_lh!$A$11:$WT$200,266,FALSE)=0,"",VLOOKUP($A87,parlvotes_lh!$A$11:$WT$200,266,FALSE)))</f>
        <v/>
      </c>
      <c r="X87" s="249" t="str">
        <f>IF(ISERROR(VLOOKUP($A87,parlvotes_lh!$A$11:$WT$200,286,FALSE))=TRUE,"",IF(VLOOKUP($A87,parlvotes_lh!$A$11:$WT$200,286,FALSE)=0,"",VLOOKUP($A87,parlvotes_lh!$A$11:$WT$200,286,FALSE)))</f>
        <v/>
      </c>
      <c r="Y87" s="249" t="str">
        <f>IF(ISERROR(VLOOKUP($A87,parlvotes_lh!$A$11:$WT$200,306,FALSE))=TRUE,"",IF(VLOOKUP($A87,parlvotes_lh!$A$11:$WT$200,306,FALSE)=0,"",VLOOKUP($A87,parlvotes_lh!$A$11:$WT$200,306,FALSE)))</f>
        <v/>
      </c>
      <c r="Z87" s="249" t="str">
        <f>IF(ISERROR(VLOOKUP($A87,parlvotes_lh!$A$11:$WT$200,326,FALSE))=TRUE,"",IF(VLOOKUP($A87,parlvotes_lh!$A$11:$WT$200,326,FALSE)=0,"",VLOOKUP($A87,parlvotes_lh!$A$11:$WT$200,326,FALSE)))</f>
        <v/>
      </c>
      <c r="AA87" s="249" t="str">
        <f>IF(ISERROR(VLOOKUP($A87,parlvotes_lh!$A$11:$WT$200,346,FALSE))=TRUE,"",IF(VLOOKUP($A87,parlvotes_lh!$A$11:$WT$200,346,FALSE)=0,"",VLOOKUP($A87,parlvotes_lh!$A$11:$WT$200,346,FALSE)))</f>
        <v/>
      </c>
      <c r="AB87" s="249" t="str">
        <f>IF(ISERROR(VLOOKUP($A87,parlvotes_lh!$A$11:$WT$200,366,FALSE))=TRUE,"",IF(VLOOKUP($A87,parlvotes_lh!$A$11:$WT$200,366,FALSE)=0,"",VLOOKUP($A87,parlvotes_lh!$A$11:$WT$200,366,FALSE)))</f>
        <v/>
      </c>
      <c r="AC87" s="249" t="str">
        <f>IF(ISERROR(VLOOKUP($A87,parlvotes_lh!$A$11:$WT$200,386,FALSE))=TRUE,"",IF(VLOOKUP($A87,parlvotes_lh!$A$11:$WT$200,386,FALSE)=0,"",VLOOKUP($A87,parlvotes_lh!$A$11:$WT$200,386,FALSE)))</f>
        <v/>
      </c>
    </row>
    <row r="88" spans="1:29" ht="13.5" customHeight="1">
      <c r="A88" s="243" t="str">
        <f>IF(info_parties!A87="","",info_parties!A87)</f>
        <v/>
      </c>
      <c r="B88" s="87" t="str">
        <f>IF(A88="","",MID(info_weblinks!$C$3,32,3))</f>
        <v/>
      </c>
      <c r="C88" s="87" t="str">
        <f>IF(info_parties!G87="","",info_parties!G87)</f>
        <v/>
      </c>
      <c r="D88" s="87" t="str">
        <f>IF(info_parties!K87="","",info_parties!K87)</f>
        <v/>
      </c>
      <c r="E88" s="87" t="str">
        <f>IF(info_parties!H87="","",info_parties!H87)</f>
        <v/>
      </c>
      <c r="F88" s="244" t="str">
        <f t="shared" si="4"/>
        <v/>
      </c>
      <c r="G88" s="245" t="str">
        <f t="shared" si="5"/>
        <v/>
      </c>
      <c r="H88" s="246" t="str">
        <f t="shared" si="6"/>
        <v/>
      </c>
      <c r="I88" s="247" t="str">
        <f t="shared" si="7"/>
        <v/>
      </c>
      <c r="J88" s="248" t="str">
        <f>IF(ISERROR(VLOOKUP($A88,parlvotes_lh!$A$11:$WT$200,6,FALSE))=TRUE,"",IF(VLOOKUP($A88,parlvotes_lh!$A$11:$WT$200,6,FALSE)=0,"",VLOOKUP($A88,parlvotes_lh!$A$11:$WT$200,6,FALSE)))</f>
        <v/>
      </c>
      <c r="K88" s="248" t="str">
        <f>IF(ISERROR(VLOOKUP($A88,parlvotes_lh!$A$11:$WT$200,26,FALSE))=TRUE,"",IF(VLOOKUP($A88,parlvotes_lh!$A$11:$WT$200,26,FALSE)=0,"",VLOOKUP($A88,parlvotes_lh!$A$11:$WT$200,26,FALSE)))</f>
        <v/>
      </c>
      <c r="L88" s="248" t="str">
        <f>IF(ISERROR(VLOOKUP($A88,parlvotes_lh!$A$11:$WT$200,46,FALSE))=TRUE,"",IF(VLOOKUP($A88,parlvotes_lh!$A$11:$WT$200,46,FALSE)=0,"",VLOOKUP($A88,parlvotes_lh!$A$11:$WT$200,46,FALSE)))</f>
        <v/>
      </c>
      <c r="M88" s="248" t="str">
        <f>IF(ISERROR(VLOOKUP($A88,parlvotes_lh!$A$11:$WT$200,66,FALSE))=TRUE,"",IF(VLOOKUP($A88,parlvotes_lh!$A$11:$WT$200,66,FALSE)=0,"",VLOOKUP($A88,parlvotes_lh!$A$11:$WT$200,66,FALSE)))</f>
        <v/>
      </c>
      <c r="N88" s="248" t="str">
        <f>IF(ISERROR(VLOOKUP($A88,parlvotes_lh!$A$11:$WT$200,86,FALSE))=TRUE,"",IF(VLOOKUP($A88,parlvotes_lh!$A$11:$WT$200,86,FALSE)=0,"",VLOOKUP($A88,parlvotes_lh!$A$11:$WT$200,86,FALSE)))</f>
        <v/>
      </c>
      <c r="O88" s="248" t="str">
        <f>IF(ISERROR(VLOOKUP($A88,parlvotes_lh!$A$11:$WT$200,106,FALSE))=TRUE,"",IF(VLOOKUP($A88,parlvotes_lh!$A$11:$WT$200,106,FALSE)=0,"",VLOOKUP($A88,parlvotes_lh!$A$11:$WT$200,106,FALSE)))</f>
        <v/>
      </c>
      <c r="P88" s="248" t="str">
        <f>IF(ISERROR(VLOOKUP($A88,parlvotes_lh!$A$11:$WT$200,126,FALSE))=TRUE,"",IF(VLOOKUP($A88,parlvotes_lh!$A$11:$WT$200,126,FALSE)=0,"",VLOOKUP($A88,parlvotes_lh!$A$11:$WT$200,126,FALSE)))</f>
        <v/>
      </c>
      <c r="Q88" s="249" t="str">
        <f>IF(ISERROR(VLOOKUP($A88,parlvotes_lh!$A$11:$WT$200,146,FALSE))=TRUE,"",IF(VLOOKUP($A88,parlvotes_lh!$A$11:$WT$200,146,FALSE)=0,"",VLOOKUP($A88,parlvotes_lh!$A$11:$WT$200,146,FALSE)))</f>
        <v/>
      </c>
      <c r="R88" s="249" t="str">
        <f>IF(ISERROR(VLOOKUP($A88,parlvotes_lh!$A$11:$WT$200,166,FALSE))=TRUE,"",IF(VLOOKUP($A88,parlvotes_lh!$A$11:$WT$200,166,FALSE)=0,"",VLOOKUP($A88,parlvotes_lh!$A$11:$WT$200,166,FALSE)))</f>
        <v/>
      </c>
      <c r="S88" s="249" t="str">
        <f>IF(ISERROR(VLOOKUP($A88,parlvotes_lh!$A$11:$WT$200,186,FALSE))=TRUE,"",IF(VLOOKUP($A88,parlvotes_lh!$A$11:$WT$200,186,FALSE)=0,"",VLOOKUP($A88,parlvotes_lh!$A$11:$WT$200,186,FALSE)))</f>
        <v/>
      </c>
      <c r="T88" s="249" t="str">
        <f>IF(ISERROR(VLOOKUP($A88,parlvotes_lh!$A$11:$WT$200,206,FALSE))=TRUE,"",IF(VLOOKUP($A88,parlvotes_lh!$A$11:$WT$200,206,FALSE)=0,"",VLOOKUP($A88,parlvotes_lh!$A$11:$WT$200,206,FALSE)))</f>
        <v/>
      </c>
      <c r="U88" s="249" t="str">
        <f>IF(ISERROR(VLOOKUP($A88,parlvotes_lh!$A$11:$WT$200,226,FALSE))=TRUE,"",IF(VLOOKUP($A88,parlvotes_lh!$A$11:$WT$200,226,FALSE)=0,"",VLOOKUP($A88,parlvotes_lh!$A$11:$WT$200,226,FALSE)))</f>
        <v/>
      </c>
      <c r="V88" s="249" t="str">
        <f>IF(ISERROR(VLOOKUP($A88,parlvotes_lh!$A$11:$WT$200,246,FALSE))=TRUE,"",IF(VLOOKUP($A88,parlvotes_lh!$A$11:$WT$200,246,FALSE)=0,"",VLOOKUP($A88,parlvotes_lh!$A$11:$WT$200,246,FALSE)))</f>
        <v/>
      </c>
      <c r="W88" s="249" t="str">
        <f>IF(ISERROR(VLOOKUP($A88,parlvotes_lh!$A$11:$WT$200,266,FALSE))=TRUE,"",IF(VLOOKUP($A88,parlvotes_lh!$A$11:$WT$200,266,FALSE)=0,"",VLOOKUP($A88,parlvotes_lh!$A$11:$WT$200,266,FALSE)))</f>
        <v/>
      </c>
      <c r="X88" s="249" t="str">
        <f>IF(ISERROR(VLOOKUP($A88,parlvotes_lh!$A$11:$WT$200,286,FALSE))=TRUE,"",IF(VLOOKUP($A88,parlvotes_lh!$A$11:$WT$200,286,FALSE)=0,"",VLOOKUP($A88,parlvotes_lh!$A$11:$WT$200,286,FALSE)))</f>
        <v/>
      </c>
      <c r="Y88" s="249" t="str">
        <f>IF(ISERROR(VLOOKUP($A88,parlvotes_lh!$A$11:$WT$200,306,FALSE))=TRUE,"",IF(VLOOKUP($A88,parlvotes_lh!$A$11:$WT$200,306,FALSE)=0,"",VLOOKUP($A88,parlvotes_lh!$A$11:$WT$200,306,FALSE)))</f>
        <v/>
      </c>
      <c r="Z88" s="249" t="str">
        <f>IF(ISERROR(VLOOKUP($A88,parlvotes_lh!$A$11:$WT$200,326,FALSE))=TRUE,"",IF(VLOOKUP($A88,parlvotes_lh!$A$11:$WT$200,326,FALSE)=0,"",VLOOKUP($A88,parlvotes_lh!$A$11:$WT$200,326,FALSE)))</f>
        <v/>
      </c>
      <c r="AA88" s="249" t="str">
        <f>IF(ISERROR(VLOOKUP($A88,parlvotes_lh!$A$11:$WT$200,346,FALSE))=TRUE,"",IF(VLOOKUP($A88,parlvotes_lh!$A$11:$WT$200,346,FALSE)=0,"",VLOOKUP($A88,parlvotes_lh!$A$11:$WT$200,346,FALSE)))</f>
        <v/>
      </c>
      <c r="AB88" s="249" t="str">
        <f>IF(ISERROR(VLOOKUP($A88,parlvotes_lh!$A$11:$WT$200,366,FALSE))=TRUE,"",IF(VLOOKUP($A88,parlvotes_lh!$A$11:$WT$200,366,FALSE)=0,"",VLOOKUP($A88,parlvotes_lh!$A$11:$WT$200,366,FALSE)))</f>
        <v/>
      </c>
      <c r="AC88" s="249" t="str">
        <f>IF(ISERROR(VLOOKUP($A88,parlvotes_lh!$A$11:$WT$200,386,FALSE))=TRUE,"",IF(VLOOKUP($A88,parlvotes_lh!$A$11:$WT$200,386,FALSE)=0,"",VLOOKUP($A88,parlvotes_lh!$A$11:$WT$200,386,FALSE)))</f>
        <v/>
      </c>
    </row>
    <row r="89" spans="1:29" ht="13.5" customHeight="1">
      <c r="A89" s="243" t="str">
        <f>IF(info_parties!A88="","",info_parties!A88)</f>
        <v/>
      </c>
      <c r="B89" s="87" t="str">
        <f>IF(A89="","",MID(info_weblinks!$C$3,32,3))</f>
        <v/>
      </c>
      <c r="C89" s="87" t="str">
        <f>IF(info_parties!G88="","",info_parties!G88)</f>
        <v/>
      </c>
      <c r="D89" s="87" t="str">
        <f>IF(info_parties!K88="","",info_parties!K88)</f>
        <v/>
      </c>
      <c r="E89" s="87" t="str">
        <f>IF(info_parties!H88="","",info_parties!H88)</f>
        <v/>
      </c>
      <c r="F89" s="244" t="str">
        <f t="shared" si="4"/>
        <v/>
      </c>
      <c r="G89" s="245" t="str">
        <f t="shared" si="5"/>
        <v/>
      </c>
      <c r="H89" s="246" t="str">
        <f t="shared" si="6"/>
        <v/>
      </c>
      <c r="I89" s="247" t="str">
        <f t="shared" si="7"/>
        <v/>
      </c>
      <c r="J89" s="248" t="str">
        <f>IF(ISERROR(VLOOKUP($A89,parlvotes_lh!$A$11:$WT$200,6,FALSE))=TRUE,"",IF(VLOOKUP($A89,parlvotes_lh!$A$11:$WT$200,6,FALSE)=0,"",VLOOKUP($A89,parlvotes_lh!$A$11:$WT$200,6,FALSE)))</f>
        <v/>
      </c>
      <c r="K89" s="248" t="str">
        <f>IF(ISERROR(VLOOKUP($A89,parlvotes_lh!$A$11:$WT$200,26,FALSE))=TRUE,"",IF(VLOOKUP($A89,parlvotes_lh!$A$11:$WT$200,26,FALSE)=0,"",VLOOKUP($A89,parlvotes_lh!$A$11:$WT$200,26,FALSE)))</f>
        <v/>
      </c>
      <c r="L89" s="248" t="str">
        <f>IF(ISERROR(VLOOKUP($A89,parlvotes_lh!$A$11:$WT$200,46,FALSE))=TRUE,"",IF(VLOOKUP($A89,parlvotes_lh!$A$11:$WT$200,46,FALSE)=0,"",VLOOKUP($A89,parlvotes_lh!$A$11:$WT$200,46,FALSE)))</f>
        <v/>
      </c>
      <c r="M89" s="248" t="str">
        <f>IF(ISERROR(VLOOKUP($A89,parlvotes_lh!$A$11:$WT$200,66,FALSE))=TRUE,"",IF(VLOOKUP($A89,parlvotes_lh!$A$11:$WT$200,66,FALSE)=0,"",VLOOKUP($A89,parlvotes_lh!$A$11:$WT$200,66,FALSE)))</f>
        <v/>
      </c>
      <c r="N89" s="248" t="str">
        <f>IF(ISERROR(VLOOKUP($A89,parlvotes_lh!$A$11:$WT$200,86,FALSE))=TRUE,"",IF(VLOOKUP($A89,parlvotes_lh!$A$11:$WT$200,86,FALSE)=0,"",VLOOKUP($A89,parlvotes_lh!$A$11:$WT$200,86,FALSE)))</f>
        <v/>
      </c>
      <c r="O89" s="248" t="str">
        <f>IF(ISERROR(VLOOKUP($A89,parlvotes_lh!$A$11:$WT$200,106,FALSE))=TRUE,"",IF(VLOOKUP($A89,parlvotes_lh!$A$11:$WT$200,106,FALSE)=0,"",VLOOKUP($A89,parlvotes_lh!$A$11:$WT$200,106,FALSE)))</f>
        <v/>
      </c>
      <c r="P89" s="248" t="str">
        <f>IF(ISERROR(VLOOKUP($A89,parlvotes_lh!$A$11:$WT$200,126,FALSE))=TRUE,"",IF(VLOOKUP($A89,parlvotes_lh!$A$11:$WT$200,126,FALSE)=0,"",VLOOKUP($A89,parlvotes_lh!$A$11:$WT$200,126,FALSE)))</f>
        <v/>
      </c>
      <c r="Q89" s="249" t="str">
        <f>IF(ISERROR(VLOOKUP($A89,parlvotes_lh!$A$11:$WT$200,146,FALSE))=TRUE,"",IF(VLOOKUP($A89,parlvotes_lh!$A$11:$WT$200,146,FALSE)=0,"",VLOOKUP($A89,parlvotes_lh!$A$11:$WT$200,146,FALSE)))</f>
        <v/>
      </c>
      <c r="R89" s="249" t="str">
        <f>IF(ISERROR(VLOOKUP($A89,parlvotes_lh!$A$11:$WT$200,166,FALSE))=TRUE,"",IF(VLOOKUP($A89,parlvotes_lh!$A$11:$WT$200,166,FALSE)=0,"",VLOOKUP($A89,parlvotes_lh!$A$11:$WT$200,166,FALSE)))</f>
        <v/>
      </c>
      <c r="S89" s="249" t="str">
        <f>IF(ISERROR(VLOOKUP($A89,parlvotes_lh!$A$11:$WT$200,186,FALSE))=TRUE,"",IF(VLOOKUP($A89,parlvotes_lh!$A$11:$WT$200,186,FALSE)=0,"",VLOOKUP($A89,parlvotes_lh!$A$11:$WT$200,186,FALSE)))</f>
        <v/>
      </c>
      <c r="T89" s="249" t="str">
        <f>IF(ISERROR(VLOOKUP($A89,parlvotes_lh!$A$11:$WT$200,206,FALSE))=TRUE,"",IF(VLOOKUP($A89,parlvotes_lh!$A$11:$WT$200,206,FALSE)=0,"",VLOOKUP($A89,parlvotes_lh!$A$11:$WT$200,206,FALSE)))</f>
        <v/>
      </c>
      <c r="U89" s="249" t="str">
        <f>IF(ISERROR(VLOOKUP($A89,parlvotes_lh!$A$11:$WT$200,226,FALSE))=TRUE,"",IF(VLOOKUP($A89,parlvotes_lh!$A$11:$WT$200,226,FALSE)=0,"",VLOOKUP($A89,parlvotes_lh!$A$11:$WT$200,226,FALSE)))</f>
        <v/>
      </c>
      <c r="V89" s="249" t="str">
        <f>IF(ISERROR(VLOOKUP($A89,parlvotes_lh!$A$11:$WT$200,246,FALSE))=TRUE,"",IF(VLOOKUP($A89,parlvotes_lh!$A$11:$WT$200,246,FALSE)=0,"",VLOOKUP($A89,parlvotes_lh!$A$11:$WT$200,246,FALSE)))</f>
        <v/>
      </c>
      <c r="W89" s="249" t="str">
        <f>IF(ISERROR(VLOOKUP($A89,parlvotes_lh!$A$11:$WT$200,266,FALSE))=TRUE,"",IF(VLOOKUP($A89,parlvotes_lh!$A$11:$WT$200,266,FALSE)=0,"",VLOOKUP($A89,parlvotes_lh!$A$11:$WT$200,266,FALSE)))</f>
        <v/>
      </c>
      <c r="X89" s="249" t="str">
        <f>IF(ISERROR(VLOOKUP($A89,parlvotes_lh!$A$11:$WT$200,286,FALSE))=TRUE,"",IF(VLOOKUP($A89,parlvotes_lh!$A$11:$WT$200,286,FALSE)=0,"",VLOOKUP($A89,parlvotes_lh!$A$11:$WT$200,286,FALSE)))</f>
        <v/>
      </c>
      <c r="Y89" s="249" t="str">
        <f>IF(ISERROR(VLOOKUP($A89,parlvotes_lh!$A$11:$WT$200,306,FALSE))=TRUE,"",IF(VLOOKUP($A89,parlvotes_lh!$A$11:$WT$200,306,FALSE)=0,"",VLOOKUP($A89,parlvotes_lh!$A$11:$WT$200,306,FALSE)))</f>
        <v/>
      </c>
      <c r="Z89" s="249" t="str">
        <f>IF(ISERROR(VLOOKUP($A89,parlvotes_lh!$A$11:$WT$200,326,FALSE))=TRUE,"",IF(VLOOKUP($A89,parlvotes_lh!$A$11:$WT$200,326,FALSE)=0,"",VLOOKUP($A89,parlvotes_lh!$A$11:$WT$200,326,FALSE)))</f>
        <v/>
      </c>
      <c r="AA89" s="249" t="str">
        <f>IF(ISERROR(VLOOKUP($A89,parlvotes_lh!$A$11:$WT$200,346,FALSE))=TRUE,"",IF(VLOOKUP($A89,parlvotes_lh!$A$11:$WT$200,346,FALSE)=0,"",VLOOKUP($A89,parlvotes_lh!$A$11:$WT$200,346,FALSE)))</f>
        <v/>
      </c>
      <c r="AB89" s="249" t="str">
        <f>IF(ISERROR(VLOOKUP($A89,parlvotes_lh!$A$11:$WT$200,366,FALSE))=TRUE,"",IF(VLOOKUP($A89,parlvotes_lh!$A$11:$WT$200,366,FALSE)=0,"",VLOOKUP($A89,parlvotes_lh!$A$11:$WT$200,366,FALSE)))</f>
        <v/>
      </c>
      <c r="AC89" s="249" t="str">
        <f>IF(ISERROR(VLOOKUP($A89,parlvotes_lh!$A$11:$WT$200,386,FALSE))=TRUE,"",IF(VLOOKUP($A89,parlvotes_lh!$A$11:$WT$200,386,FALSE)=0,"",VLOOKUP($A89,parlvotes_lh!$A$11:$WT$200,386,FALSE)))</f>
        <v/>
      </c>
    </row>
    <row r="90" spans="1:29" ht="13.5" customHeight="1">
      <c r="A90" s="243" t="str">
        <f>IF(info_parties!A89="","",info_parties!A89)</f>
        <v/>
      </c>
      <c r="B90" s="87" t="str">
        <f>IF(A90="","",MID(info_weblinks!$C$3,32,3))</f>
        <v/>
      </c>
      <c r="C90" s="87" t="str">
        <f>IF(info_parties!G89="","",info_parties!G89)</f>
        <v/>
      </c>
      <c r="D90" s="87" t="str">
        <f>IF(info_parties!K89="","",info_parties!K89)</f>
        <v/>
      </c>
      <c r="E90" s="87" t="str">
        <f>IF(info_parties!H89="","",info_parties!H89)</f>
        <v/>
      </c>
      <c r="F90" s="244" t="str">
        <f t="shared" si="4"/>
        <v/>
      </c>
      <c r="G90" s="245" t="str">
        <f t="shared" si="5"/>
        <v/>
      </c>
      <c r="H90" s="246" t="str">
        <f t="shared" si="6"/>
        <v/>
      </c>
      <c r="I90" s="247" t="str">
        <f t="shared" si="7"/>
        <v/>
      </c>
      <c r="J90" s="248" t="str">
        <f>IF(ISERROR(VLOOKUP($A90,parlvotes_lh!$A$11:$WT$200,6,FALSE))=TRUE,"",IF(VLOOKUP($A90,parlvotes_lh!$A$11:$WT$200,6,FALSE)=0,"",VLOOKUP($A90,parlvotes_lh!$A$11:$WT$200,6,FALSE)))</f>
        <v/>
      </c>
      <c r="K90" s="248" t="str">
        <f>IF(ISERROR(VLOOKUP($A90,parlvotes_lh!$A$11:$WT$200,26,FALSE))=TRUE,"",IF(VLOOKUP($A90,parlvotes_lh!$A$11:$WT$200,26,FALSE)=0,"",VLOOKUP($A90,parlvotes_lh!$A$11:$WT$200,26,FALSE)))</f>
        <v/>
      </c>
      <c r="L90" s="248" t="str">
        <f>IF(ISERROR(VLOOKUP($A90,parlvotes_lh!$A$11:$WT$200,46,FALSE))=TRUE,"",IF(VLOOKUP($A90,parlvotes_lh!$A$11:$WT$200,46,FALSE)=0,"",VLOOKUP($A90,parlvotes_lh!$A$11:$WT$200,46,FALSE)))</f>
        <v/>
      </c>
      <c r="M90" s="248" t="str">
        <f>IF(ISERROR(VLOOKUP($A90,parlvotes_lh!$A$11:$WT$200,66,FALSE))=TRUE,"",IF(VLOOKUP($A90,parlvotes_lh!$A$11:$WT$200,66,FALSE)=0,"",VLOOKUP($A90,parlvotes_lh!$A$11:$WT$200,66,FALSE)))</f>
        <v/>
      </c>
      <c r="N90" s="248" t="str">
        <f>IF(ISERROR(VLOOKUP($A90,parlvotes_lh!$A$11:$WT$200,86,FALSE))=TRUE,"",IF(VLOOKUP($A90,parlvotes_lh!$A$11:$WT$200,86,FALSE)=0,"",VLOOKUP($A90,parlvotes_lh!$A$11:$WT$200,86,FALSE)))</f>
        <v/>
      </c>
      <c r="O90" s="248" t="str">
        <f>IF(ISERROR(VLOOKUP($A90,parlvotes_lh!$A$11:$WT$200,106,FALSE))=TRUE,"",IF(VLOOKUP($A90,parlvotes_lh!$A$11:$WT$200,106,FALSE)=0,"",VLOOKUP($A90,parlvotes_lh!$A$11:$WT$200,106,FALSE)))</f>
        <v/>
      </c>
      <c r="P90" s="248" t="str">
        <f>IF(ISERROR(VLOOKUP($A90,parlvotes_lh!$A$11:$WT$200,126,FALSE))=TRUE,"",IF(VLOOKUP($A90,parlvotes_lh!$A$11:$WT$200,126,FALSE)=0,"",VLOOKUP($A90,parlvotes_lh!$A$11:$WT$200,126,FALSE)))</f>
        <v/>
      </c>
      <c r="Q90" s="249" t="str">
        <f>IF(ISERROR(VLOOKUP($A90,parlvotes_lh!$A$11:$WT$200,146,FALSE))=TRUE,"",IF(VLOOKUP($A90,parlvotes_lh!$A$11:$WT$200,146,FALSE)=0,"",VLOOKUP($A90,parlvotes_lh!$A$11:$WT$200,146,FALSE)))</f>
        <v/>
      </c>
      <c r="R90" s="249" t="str">
        <f>IF(ISERROR(VLOOKUP($A90,parlvotes_lh!$A$11:$WT$200,166,FALSE))=TRUE,"",IF(VLOOKUP($A90,parlvotes_lh!$A$11:$WT$200,166,FALSE)=0,"",VLOOKUP($A90,parlvotes_lh!$A$11:$WT$200,166,FALSE)))</f>
        <v/>
      </c>
      <c r="S90" s="249" t="str">
        <f>IF(ISERROR(VLOOKUP($A90,parlvotes_lh!$A$11:$WT$200,186,FALSE))=TRUE,"",IF(VLOOKUP($A90,parlvotes_lh!$A$11:$WT$200,186,FALSE)=0,"",VLOOKUP($A90,parlvotes_lh!$A$11:$WT$200,186,FALSE)))</f>
        <v/>
      </c>
      <c r="T90" s="249" t="str">
        <f>IF(ISERROR(VLOOKUP($A90,parlvotes_lh!$A$11:$WT$200,206,FALSE))=TRUE,"",IF(VLOOKUP($A90,parlvotes_lh!$A$11:$WT$200,206,FALSE)=0,"",VLOOKUP($A90,parlvotes_lh!$A$11:$WT$200,206,FALSE)))</f>
        <v/>
      </c>
      <c r="U90" s="249" t="str">
        <f>IF(ISERROR(VLOOKUP($A90,parlvotes_lh!$A$11:$WT$200,226,FALSE))=TRUE,"",IF(VLOOKUP($A90,parlvotes_lh!$A$11:$WT$200,226,FALSE)=0,"",VLOOKUP($A90,parlvotes_lh!$A$11:$WT$200,226,FALSE)))</f>
        <v/>
      </c>
      <c r="V90" s="249" t="str">
        <f>IF(ISERROR(VLOOKUP($A90,parlvotes_lh!$A$11:$WT$200,246,FALSE))=TRUE,"",IF(VLOOKUP($A90,parlvotes_lh!$A$11:$WT$200,246,FALSE)=0,"",VLOOKUP($A90,parlvotes_lh!$A$11:$WT$200,246,FALSE)))</f>
        <v/>
      </c>
      <c r="W90" s="249" t="str">
        <f>IF(ISERROR(VLOOKUP($A90,parlvotes_lh!$A$11:$WT$200,266,FALSE))=TRUE,"",IF(VLOOKUP($A90,parlvotes_lh!$A$11:$WT$200,266,FALSE)=0,"",VLOOKUP($A90,parlvotes_lh!$A$11:$WT$200,266,FALSE)))</f>
        <v/>
      </c>
      <c r="X90" s="249" t="str">
        <f>IF(ISERROR(VLOOKUP($A90,parlvotes_lh!$A$11:$WT$200,286,FALSE))=TRUE,"",IF(VLOOKUP($A90,parlvotes_lh!$A$11:$WT$200,286,FALSE)=0,"",VLOOKUP($A90,parlvotes_lh!$A$11:$WT$200,286,FALSE)))</f>
        <v/>
      </c>
      <c r="Y90" s="249" t="str">
        <f>IF(ISERROR(VLOOKUP($A90,parlvotes_lh!$A$11:$WT$200,306,FALSE))=TRUE,"",IF(VLOOKUP($A90,parlvotes_lh!$A$11:$WT$200,306,FALSE)=0,"",VLOOKUP($A90,parlvotes_lh!$A$11:$WT$200,306,FALSE)))</f>
        <v/>
      </c>
      <c r="Z90" s="249" t="str">
        <f>IF(ISERROR(VLOOKUP($A90,parlvotes_lh!$A$11:$WT$200,326,FALSE))=TRUE,"",IF(VLOOKUP($A90,parlvotes_lh!$A$11:$WT$200,326,FALSE)=0,"",VLOOKUP($A90,parlvotes_lh!$A$11:$WT$200,326,FALSE)))</f>
        <v/>
      </c>
      <c r="AA90" s="249" t="str">
        <f>IF(ISERROR(VLOOKUP($A90,parlvotes_lh!$A$11:$WT$200,346,FALSE))=TRUE,"",IF(VLOOKUP($A90,parlvotes_lh!$A$11:$WT$200,346,FALSE)=0,"",VLOOKUP($A90,parlvotes_lh!$A$11:$WT$200,346,FALSE)))</f>
        <v/>
      </c>
      <c r="AB90" s="249" t="str">
        <f>IF(ISERROR(VLOOKUP($A90,parlvotes_lh!$A$11:$WT$200,366,FALSE))=TRUE,"",IF(VLOOKUP($A90,parlvotes_lh!$A$11:$WT$200,366,FALSE)=0,"",VLOOKUP($A90,parlvotes_lh!$A$11:$WT$200,366,FALSE)))</f>
        <v/>
      </c>
      <c r="AC90" s="249" t="str">
        <f>IF(ISERROR(VLOOKUP($A90,parlvotes_lh!$A$11:$WT$200,386,FALSE))=TRUE,"",IF(VLOOKUP($A90,parlvotes_lh!$A$11:$WT$200,386,FALSE)=0,"",VLOOKUP($A90,parlvotes_lh!$A$11:$WT$200,386,FALSE)))</f>
        <v/>
      </c>
    </row>
    <row r="91" spans="1:29" ht="13.5" customHeight="1">
      <c r="A91" s="243" t="str">
        <f>IF(info_parties!A90="","",info_parties!A90)</f>
        <v/>
      </c>
      <c r="B91" s="87" t="str">
        <f>IF(A91="","",MID(info_weblinks!$C$3,32,3))</f>
        <v/>
      </c>
      <c r="C91" s="87" t="str">
        <f>IF(info_parties!G90="","",info_parties!G90)</f>
        <v/>
      </c>
      <c r="D91" s="87" t="str">
        <f>IF(info_parties!K90="","",info_parties!K90)</f>
        <v/>
      </c>
      <c r="E91" s="87" t="str">
        <f>IF(info_parties!H90="","",info_parties!H90)</f>
        <v/>
      </c>
      <c r="F91" s="244" t="str">
        <f t="shared" si="4"/>
        <v/>
      </c>
      <c r="G91" s="245" t="str">
        <f t="shared" si="5"/>
        <v/>
      </c>
      <c r="H91" s="246" t="str">
        <f t="shared" si="6"/>
        <v/>
      </c>
      <c r="I91" s="247" t="str">
        <f t="shared" si="7"/>
        <v/>
      </c>
      <c r="J91" s="248" t="str">
        <f>IF(ISERROR(VLOOKUP($A91,parlvotes_lh!$A$11:$WT$200,6,FALSE))=TRUE,"",IF(VLOOKUP($A91,parlvotes_lh!$A$11:$WT$200,6,FALSE)=0,"",VLOOKUP($A91,parlvotes_lh!$A$11:$WT$200,6,FALSE)))</f>
        <v/>
      </c>
      <c r="K91" s="248" t="str">
        <f>IF(ISERROR(VLOOKUP($A91,parlvotes_lh!$A$11:$WT$200,26,FALSE))=TRUE,"",IF(VLOOKUP($A91,parlvotes_lh!$A$11:$WT$200,26,FALSE)=0,"",VLOOKUP($A91,parlvotes_lh!$A$11:$WT$200,26,FALSE)))</f>
        <v/>
      </c>
      <c r="L91" s="248" t="str">
        <f>IF(ISERROR(VLOOKUP($A91,parlvotes_lh!$A$11:$WT$200,46,FALSE))=TRUE,"",IF(VLOOKUP($A91,parlvotes_lh!$A$11:$WT$200,46,FALSE)=0,"",VLOOKUP($A91,parlvotes_lh!$A$11:$WT$200,46,FALSE)))</f>
        <v/>
      </c>
      <c r="M91" s="248" t="str">
        <f>IF(ISERROR(VLOOKUP($A91,parlvotes_lh!$A$11:$WT$200,66,FALSE))=TRUE,"",IF(VLOOKUP($A91,parlvotes_lh!$A$11:$WT$200,66,FALSE)=0,"",VLOOKUP($A91,parlvotes_lh!$A$11:$WT$200,66,FALSE)))</f>
        <v/>
      </c>
      <c r="N91" s="248" t="str">
        <f>IF(ISERROR(VLOOKUP($A91,parlvotes_lh!$A$11:$WT$200,86,FALSE))=TRUE,"",IF(VLOOKUP($A91,parlvotes_lh!$A$11:$WT$200,86,FALSE)=0,"",VLOOKUP($A91,parlvotes_lh!$A$11:$WT$200,86,FALSE)))</f>
        <v/>
      </c>
      <c r="O91" s="248" t="str">
        <f>IF(ISERROR(VLOOKUP($A91,parlvotes_lh!$A$11:$WT$200,106,FALSE))=TRUE,"",IF(VLOOKUP($A91,parlvotes_lh!$A$11:$WT$200,106,FALSE)=0,"",VLOOKUP($A91,parlvotes_lh!$A$11:$WT$200,106,FALSE)))</f>
        <v/>
      </c>
      <c r="P91" s="248" t="str">
        <f>IF(ISERROR(VLOOKUP($A91,parlvotes_lh!$A$11:$WT$200,126,FALSE))=TRUE,"",IF(VLOOKUP($A91,parlvotes_lh!$A$11:$WT$200,126,FALSE)=0,"",VLOOKUP($A91,parlvotes_lh!$A$11:$WT$200,126,FALSE)))</f>
        <v/>
      </c>
      <c r="Q91" s="249" t="str">
        <f>IF(ISERROR(VLOOKUP($A91,parlvotes_lh!$A$11:$WT$200,146,FALSE))=TRUE,"",IF(VLOOKUP($A91,parlvotes_lh!$A$11:$WT$200,146,FALSE)=0,"",VLOOKUP($A91,parlvotes_lh!$A$11:$WT$200,146,FALSE)))</f>
        <v/>
      </c>
      <c r="R91" s="249" t="str">
        <f>IF(ISERROR(VLOOKUP($A91,parlvotes_lh!$A$11:$WT$200,166,FALSE))=TRUE,"",IF(VLOOKUP($A91,parlvotes_lh!$A$11:$WT$200,166,FALSE)=0,"",VLOOKUP($A91,parlvotes_lh!$A$11:$WT$200,166,FALSE)))</f>
        <v/>
      </c>
      <c r="S91" s="249" t="str">
        <f>IF(ISERROR(VLOOKUP($A91,parlvotes_lh!$A$11:$WT$200,186,FALSE))=TRUE,"",IF(VLOOKUP($A91,parlvotes_lh!$A$11:$WT$200,186,FALSE)=0,"",VLOOKUP($A91,parlvotes_lh!$A$11:$WT$200,186,FALSE)))</f>
        <v/>
      </c>
      <c r="T91" s="249" t="str">
        <f>IF(ISERROR(VLOOKUP($A91,parlvotes_lh!$A$11:$WT$200,206,FALSE))=TRUE,"",IF(VLOOKUP($A91,parlvotes_lh!$A$11:$WT$200,206,FALSE)=0,"",VLOOKUP($A91,parlvotes_lh!$A$11:$WT$200,206,FALSE)))</f>
        <v/>
      </c>
      <c r="U91" s="249" t="str">
        <f>IF(ISERROR(VLOOKUP($A91,parlvotes_lh!$A$11:$WT$200,226,FALSE))=TRUE,"",IF(VLOOKUP($A91,parlvotes_lh!$A$11:$WT$200,226,FALSE)=0,"",VLOOKUP($A91,parlvotes_lh!$A$11:$WT$200,226,FALSE)))</f>
        <v/>
      </c>
      <c r="V91" s="249" t="str">
        <f>IF(ISERROR(VLOOKUP($A91,parlvotes_lh!$A$11:$WT$200,246,FALSE))=TRUE,"",IF(VLOOKUP($A91,parlvotes_lh!$A$11:$WT$200,246,FALSE)=0,"",VLOOKUP($A91,parlvotes_lh!$A$11:$WT$200,246,FALSE)))</f>
        <v/>
      </c>
      <c r="W91" s="249" t="str">
        <f>IF(ISERROR(VLOOKUP($A91,parlvotes_lh!$A$11:$WT$200,266,FALSE))=TRUE,"",IF(VLOOKUP($A91,parlvotes_lh!$A$11:$WT$200,266,FALSE)=0,"",VLOOKUP($A91,parlvotes_lh!$A$11:$WT$200,266,FALSE)))</f>
        <v/>
      </c>
      <c r="X91" s="249" t="str">
        <f>IF(ISERROR(VLOOKUP($A91,parlvotes_lh!$A$11:$WT$200,286,FALSE))=TRUE,"",IF(VLOOKUP($A91,parlvotes_lh!$A$11:$WT$200,286,FALSE)=0,"",VLOOKUP($A91,parlvotes_lh!$A$11:$WT$200,286,FALSE)))</f>
        <v/>
      </c>
      <c r="Y91" s="249" t="str">
        <f>IF(ISERROR(VLOOKUP($A91,parlvotes_lh!$A$11:$WT$200,306,FALSE))=TRUE,"",IF(VLOOKUP($A91,parlvotes_lh!$A$11:$WT$200,306,FALSE)=0,"",VLOOKUP($A91,parlvotes_lh!$A$11:$WT$200,306,FALSE)))</f>
        <v/>
      </c>
      <c r="Z91" s="249" t="str">
        <f>IF(ISERROR(VLOOKUP($A91,parlvotes_lh!$A$11:$WT$200,326,FALSE))=TRUE,"",IF(VLOOKUP($A91,parlvotes_lh!$A$11:$WT$200,326,FALSE)=0,"",VLOOKUP($A91,parlvotes_lh!$A$11:$WT$200,326,FALSE)))</f>
        <v/>
      </c>
      <c r="AA91" s="249" t="str">
        <f>IF(ISERROR(VLOOKUP($A91,parlvotes_lh!$A$11:$WT$200,346,FALSE))=TRUE,"",IF(VLOOKUP($A91,parlvotes_lh!$A$11:$WT$200,346,FALSE)=0,"",VLOOKUP($A91,parlvotes_lh!$A$11:$WT$200,346,FALSE)))</f>
        <v/>
      </c>
      <c r="AB91" s="249" t="str">
        <f>IF(ISERROR(VLOOKUP($A91,parlvotes_lh!$A$11:$WT$200,366,FALSE))=TRUE,"",IF(VLOOKUP($A91,parlvotes_lh!$A$11:$WT$200,366,FALSE)=0,"",VLOOKUP($A91,parlvotes_lh!$A$11:$WT$200,366,FALSE)))</f>
        <v/>
      </c>
      <c r="AC91" s="249" t="str">
        <f>IF(ISERROR(VLOOKUP($A91,parlvotes_lh!$A$11:$WT$200,386,FALSE))=TRUE,"",IF(VLOOKUP($A91,parlvotes_lh!$A$11:$WT$200,386,FALSE)=0,"",VLOOKUP($A91,parlvotes_lh!$A$11:$WT$200,386,FALSE)))</f>
        <v/>
      </c>
    </row>
    <row r="92" spans="1:29" ht="13.5" customHeight="1">
      <c r="A92" s="243" t="str">
        <f>IF(info_parties!A91="","",info_parties!A91)</f>
        <v/>
      </c>
      <c r="B92" s="87" t="str">
        <f>IF(A92="","",MID(info_weblinks!$C$3,32,3))</f>
        <v/>
      </c>
      <c r="C92" s="87" t="str">
        <f>IF(info_parties!G91="","",info_parties!G91)</f>
        <v/>
      </c>
      <c r="D92" s="87" t="str">
        <f>IF(info_parties!K91="","",info_parties!K91)</f>
        <v/>
      </c>
      <c r="E92" s="87" t="str">
        <f>IF(info_parties!H91="","",info_parties!H91)</f>
        <v/>
      </c>
      <c r="F92" s="244" t="str">
        <f t="shared" si="4"/>
        <v/>
      </c>
      <c r="G92" s="245" t="str">
        <f t="shared" si="5"/>
        <v/>
      </c>
      <c r="H92" s="246" t="str">
        <f t="shared" si="6"/>
        <v/>
      </c>
      <c r="I92" s="247" t="str">
        <f t="shared" si="7"/>
        <v/>
      </c>
      <c r="J92" s="248" t="str">
        <f>IF(ISERROR(VLOOKUP($A92,parlvotes_lh!$A$11:$WT$200,6,FALSE))=TRUE,"",IF(VLOOKUP($A92,parlvotes_lh!$A$11:$WT$200,6,FALSE)=0,"",VLOOKUP($A92,parlvotes_lh!$A$11:$WT$200,6,FALSE)))</f>
        <v/>
      </c>
      <c r="K92" s="248" t="str">
        <f>IF(ISERROR(VLOOKUP($A92,parlvotes_lh!$A$11:$WT$200,26,FALSE))=TRUE,"",IF(VLOOKUP($A92,parlvotes_lh!$A$11:$WT$200,26,FALSE)=0,"",VLOOKUP($A92,parlvotes_lh!$A$11:$WT$200,26,FALSE)))</f>
        <v/>
      </c>
      <c r="L92" s="248" t="str">
        <f>IF(ISERROR(VLOOKUP($A92,parlvotes_lh!$A$11:$WT$200,46,FALSE))=TRUE,"",IF(VLOOKUP($A92,parlvotes_lh!$A$11:$WT$200,46,FALSE)=0,"",VLOOKUP($A92,parlvotes_lh!$A$11:$WT$200,46,FALSE)))</f>
        <v/>
      </c>
      <c r="M92" s="248" t="str">
        <f>IF(ISERROR(VLOOKUP($A92,parlvotes_lh!$A$11:$WT$200,66,FALSE))=TRUE,"",IF(VLOOKUP($A92,parlvotes_lh!$A$11:$WT$200,66,FALSE)=0,"",VLOOKUP($A92,parlvotes_lh!$A$11:$WT$200,66,FALSE)))</f>
        <v/>
      </c>
      <c r="N92" s="248" t="str">
        <f>IF(ISERROR(VLOOKUP($A92,parlvotes_lh!$A$11:$WT$200,86,FALSE))=TRUE,"",IF(VLOOKUP($A92,parlvotes_lh!$A$11:$WT$200,86,FALSE)=0,"",VLOOKUP($A92,parlvotes_lh!$A$11:$WT$200,86,FALSE)))</f>
        <v/>
      </c>
      <c r="O92" s="248" t="str">
        <f>IF(ISERROR(VLOOKUP($A92,parlvotes_lh!$A$11:$WT$200,106,FALSE))=TRUE,"",IF(VLOOKUP($A92,parlvotes_lh!$A$11:$WT$200,106,FALSE)=0,"",VLOOKUP($A92,parlvotes_lh!$A$11:$WT$200,106,FALSE)))</f>
        <v/>
      </c>
      <c r="P92" s="248" t="str">
        <f>IF(ISERROR(VLOOKUP($A92,parlvotes_lh!$A$11:$WT$200,126,FALSE))=TRUE,"",IF(VLOOKUP($A92,parlvotes_lh!$A$11:$WT$200,126,FALSE)=0,"",VLOOKUP($A92,parlvotes_lh!$A$11:$WT$200,126,FALSE)))</f>
        <v/>
      </c>
      <c r="Q92" s="249" t="str">
        <f>IF(ISERROR(VLOOKUP($A92,parlvotes_lh!$A$11:$WT$200,146,FALSE))=TRUE,"",IF(VLOOKUP($A92,parlvotes_lh!$A$11:$WT$200,146,FALSE)=0,"",VLOOKUP($A92,parlvotes_lh!$A$11:$WT$200,146,FALSE)))</f>
        <v/>
      </c>
      <c r="R92" s="249" t="str">
        <f>IF(ISERROR(VLOOKUP($A92,parlvotes_lh!$A$11:$WT$200,166,FALSE))=TRUE,"",IF(VLOOKUP($A92,parlvotes_lh!$A$11:$WT$200,166,FALSE)=0,"",VLOOKUP($A92,parlvotes_lh!$A$11:$WT$200,166,FALSE)))</f>
        <v/>
      </c>
      <c r="S92" s="249" t="str">
        <f>IF(ISERROR(VLOOKUP($A92,parlvotes_lh!$A$11:$WT$200,186,FALSE))=TRUE,"",IF(VLOOKUP($A92,parlvotes_lh!$A$11:$WT$200,186,FALSE)=0,"",VLOOKUP($A92,parlvotes_lh!$A$11:$WT$200,186,FALSE)))</f>
        <v/>
      </c>
      <c r="T92" s="249" t="str">
        <f>IF(ISERROR(VLOOKUP($A92,parlvotes_lh!$A$11:$WT$200,206,FALSE))=TRUE,"",IF(VLOOKUP($A92,parlvotes_lh!$A$11:$WT$200,206,FALSE)=0,"",VLOOKUP($A92,parlvotes_lh!$A$11:$WT$200,206,FALSE)))</f>
        <v/>
      </c>
      <c r="U92" s="249" t="str">
        <f>IF(ISERROR(VLOOKUP($A92,parlvotes_lh!$A$11:$WT$200,226,FALSE))=TRUE,"",IF(VLOOKUP($A92,parlvotes_lh!$A$11:$WT$200,226,FALSE)=0,"",VLOOKUP($A92,parlvotes_lh!$A$11:$WT$200,226,FALSE)))</f>
        <v/>
      </c>
      <c r="V92" s="249" t="str">
        <f>IF(ISERROR(VLOOKUP($A92,parlvotes_lh!$A$11:$WT$200,246,FALSE))=TRUE,"",IF(VLOOKUP($A92,parlvotes_lh!$A$11:$WT$200,246,FALSE)=0,"",VLOOKUP($A92,parlvotes_lh!$A$11:$WT$200,246,FALSE)))</f>
        <v/>
      </c>
      <c r="W92" s="249" t="str">
        <f>IF(ISERROR(VLOOKUP($A92,parlvotes_lh!$A$11:$WT$200,266,FALSE))=TRUE,"",IF(VLOOKUP($A92,parlvotes_lh!$A$11:$WT$200,266,FALSE)=0,"",VLOOKUP($A92,parlvotes_lh!$A$11:$WT$200,266,FALSE)))</f>
        <v/>
      </c>
      <c r="X92" s="249" t="str">
        <f>IF(ISERROR(VLOOKUP($A92,parlvotes_lh!$A$11:$WT$200,286,FALSE))=TRUE,"",IF(VLOOKUP($A92,parlvotes_lh!$A$11:$WT$200,286,FALSE)=0,"",VLOOKUP($A92,parlvotes_lh!$A$11:$WT$200,286,FALSE)))</f>
        <v/>
      </c>
      <c r="Y92" s="249" t="str">
        <f>IF(ISERROR(VLOOKUP($A92,parlvotes_lh!$A$11:$WT$200,306,FALSE))=TRUE,"",IF(VLOOKUP($A92,parlvotes_lh!$A$11:$WT$200,306,FALSE)=0,"",VLOOKUP($A92,parlvotes_lh!$A$11:$WT$200,306,FALSE)))</f>
        <v/>
      </c>
      <c r="Z92" s="249" t="str">
        <f>IF(ISERROR(VLOOKUP($A92,parlvotes_lh!$A$11:$WT$200,326,FALSE))=TRUE,"",IF(VLOOKUP($A92,parlvotes_lh!$A$11:$WT$200,326,FALSE)=0,"",VLOOKUP($A92,parlvotes_lh!$A$11:$WT$200,326,FALSE)))</f>
        <v/>
      </c>
      <c r="AA92" s="249" t="str">
        <f>IF(ISERROR(VLOOKUP($A92,parlvotes_lh!$A$11:$WT$200,346,FALSE))=TRUE,"",IF(VLOOKUP($A92,parlvotes_lh!$A$11:$WT$200,346,FALSE)=0,"",VLOOKUP($A92,parlvotes_lh!$A$11:$WT$200,346,FALSE)))</f>
        <v/>
      </c>
      <c r="AB92" s="249" t="str">
        <f>IF(ISERROR(VLOOKUP($A92,parlvotes_lh!$A$11:$WT$200,366,FALSE))=TRUE,"",IF(VLOOKUP($A92,parlvotes_lh!$A$11:$WT$200,366,FALSE)=0,"",VLOOKUP($A92,parlvotes_lh!$A$11:$WT$200,366,FALSE)))</f>
        <v/>
      </c>
      <c r="AC92" s="249" t="str">
        <f>IF(ISERROR(VLOOKUP($A92,parlvotes_lh!$A$11:$WT$200,386,FALSE))=TRUE,"",IF(VLOOKUP($A92,parlvotes_lh!$A$11:$WT$200,386,FALSE)=0,"",VLOOKUP($A92,parlvotes_lh!$A$11:$WT$200,386,FALSE)))</f>
        <v/>
      </c>
    </row>
    <row r="93" spans="1:29" ht="13.5" customHeight="1">
      <c r="A93" s="243" t="str">
        <f>IF(info_parties!A92="","",info_parties!A92)</f>
        <v/>
      </c>
      <c r="B93" s="87" t="str">
        <f>IF(A93="","",MID(info_weblinks!$C$3,32,3))</f>
        <v/>
      </c>
      <c r="C93" s="87" t="str">
        <f>IF(info_parties!G92="","",info_parties!G92)</f>
        <v/>
      </c>
      <c r="D93" s="87" t="str">
        <f>IF(info_parties!K92="","",info_parties!K92)</f>
        <v/>
      </c>
      <c r="E93" s="87" t="str">
        <f>IF(info_parties!H92="","",info_parties!H92)</f>
        <v/>
      </c>
      <c r="F93" s="244" t="str">
        <f t="shared" si="4"/>
        <v/>
      </c>
      <c r="G93" s="245" t="str">
        <f t="shared" si="5"/>
        <v/>
      </c>
      <c r="H93" s="246" t="str">
        <f t="shared" si="6"/>
        <v/>
      </c>
      <c r="I93" s="247" t="str">
        <f t="shared" si="7"/>
        <v/>
      </c>
      <c r="J93" s="248" t="str">
        <f>IF(ISERROR(VLOOKUP($A93,parlvotes_lh!$A$11:$WT$200,6,FALSE))=TRUE,"",IF(VLOOKUP($A93,parlvotes_lh!$A$11:$WT$200,6,FALSE)=0,"",VLOOKUP($A93,parlvotes_lh!$A$11:$WT$200,6,FALSE)))</f>
        <v/>
      </c>
      <c r="K93" s="248" t="str">
        <f>IF(ISERROR(VLOOKUP($A93,parlvotes_lh!$A$11:$WT$200,26,FALSE))=TRUE,"",IF(VLOOKUP($A93,parlvotes_lh!$A$11:$WT$200,26,FALSE)=0,"",VLOOKUP($A93,parlvotes_lh!$A$11:$WT$200,26,FALSE)))</f>
        <v/>
      </c>
      <c r="L93" s="248" t="str">
        <f>IF(ISERROR(VLOOKUP($A93,parlvotes_lh!$A$11:$WT$200,46,FALSE))=TRUE,"",IF(VLOOKUP($A93,parlvotes_lh!$A$11:$WT$200,46,FALSE)=0,"",VLOOKUP($A93,parlvotes_lh!$A$11:$WT$200,46,FALSE)))</f>
        <v/>
      </c>
      <c r="M93" s="248" t="str">
        <f>IF(ISERROR(VLOOKUP($A93,parlvotes_lh!$A$11:$WT$200,66,FALSE))=TRUE,"",IF(VLOOKUP($A93,parlvotes_lh!$A$11:$WT$200,66,FALSE)=0,"",VLOOKUP($A93,parlvotes_lh!$A$11:$WT$200,66,FALSE)))</f>
        <v/>
      </c>
      <c r="N93" s="248" t="str">
        <f>IF(ISERROR(VLOOKUP($A93,parlvotes_lh!$A$11:$WT$200,86,FALSE))=TRUE,"",IF(VLOOKUP($A93,parlvotes_lh!$A$11:$WT$200,86,FALSE)=0,"",VLOOKUP($A93,parlvotes_lh!$A$11:$WT$200,86,FALSE)))</f>
        <v/>
      </c>
      <c r="O93" s="248" t="str">
        <f>IF(ISERROR(VLOOKUP($A93,parlvotes_lh!$A$11:$WT$200,106,FALSE))=TRUE,"",IF(VLOOKUP($A93,parlvotes_lh!$A$11:$WT$200,106,FALSE)=0,"",VLOOKUP($A93,parlvotes_lh!$A$11:$WT$200,106,FALSE)))</f>
        <v/>
      </c>
      <c r="P93" s="248" t="str">
        <f>IF(ISERROR(VLOOKUP($A93,parlvotes_lh!$A$11:$WT$200,126,FALSE))=TRUE,"",IF(VLOOKUP($A93,parlvotes_lh!$A$11:$WT$200,126,FALSE)=0,"",VLOOKUP($A93,parlvotes_lh!$A$11:$WT$200,126,FALSE)))</f>
        <v/>
      </c>
      <c r="Q93" s="249" t="str">
        <f>IF(ISERROR(VLOOKUP($A93,parlvotes_lh!$A$11:$WT$200,146,FALSE))=TRUE,"",IF(VLOOKUP($A93,parlvotes_lh!$A$11:$WT$200,146,FALSE)=0,"",VLOOKUP($A93,parlvotes_lh!$A$11:$WT$200,146,FALSE)))</f>
        <v/>
      </c>
      <c r="R93" s="249" t="str">
        <f>IF(ISERROR(VLOOKUP($A93,parlvotes_lh!$A$11:$WT$200,166,FALSE))=TRUE,"",IF(VLOOKUP($A93,parlvotes_lh!$A$11:$WT$200,166,FALSE)=0,"",VLOOKUP($A93,parlvotes_lh!$A$11:$WT$200,166,FALSE)))</f>
        <v/>
      </c>
      <c r="S93" s="249" t="str">
        <f>IF(ISERROR(VLOOKUP($A93,parlvotes_lh!$A$11:$WT$200,186,FALSE))=TRUE,"",IF(VLOOKUP($A93,parlvotes_lh!$A$11:$WT$200,186,FALSE)=0,"",VLOOKUP($A93,parlvotes_lh!$A$11:$WT$200,186,FALSE)))</f>
        <v/>
      </c>
      <c r="T93" s="249" t="str">
        <f>IF(ISERROR(VLOOKUP($A93,parlvotes_lh!$A$11:$WT$200,206,FALSE))=TRUE,"",IF(VLOOKUP($A93,parlvotes_lh!$A$11:$WT$200,206,FALSE)=0,"",VLOOKUP($A93,parlvotes_lh!$A$11:$WT$200,206,FALSE)))</f>
        <v/>
      </c>
      <c r="U93" s="249" t="str">
        <f>IF(ISERROR(VLOOKUP($A93,parlvotes_lh!$A$11:$WT$200,226,FALSE))=TRUE,"",IF(VLOOKUP($A93,parlvotes_lh!$A$11:$WT$200,226,FALSE)=0,"",VLOOKUP($A93,parlvotes_lh!$A$11:$WT$200,226,FALSE)))</f>
        <v/>
      </c>
      <c r="V93" s="249" t="str">
        <f>IF(ISERROR(VLOOKUP($A93,parlvotes_lh!$A$11:$WT$200,246,FALSE))=TRUE,"",IF(VLOOKUP($A93,parlvotes_lh!$A$11:$WT$200,246,FALSE)=0,"",VLOOKUP($A93,parlvotes_lh!$A$11:$WT$200,246,FALSE)))</f>
        <v/>
      </c>
      <c r="W93" s="249" t="str">
        <f>IF(ISERROR(VLOOKUP($A93,parlvotes_lh!$A$11:$WT$200,266,FALSE))=TRUE,"",IF(VLOOKUP($A93,parlvotes_lh!$A$11:$WT$200,266,FALSE)=0,"",VLOOKUP($A93,parlvotes_lh!$A$11:$WT$200,266,FALSE)))</f>
        <v/>
      </c>
      <c r="X93" s="249" t="str">
        <f>IF(ISERROR(VLOOKUP($A93,parlvotes_lh!$A$11:$WT$200,286,FALSE))=TRUE,"",IF(VLOOKUP($A93,parlvotes_lh!$A$11:$WT$200,286,FALSE)=0,"",VLOOKUP($A93,parlvotes_lh!$A$11:$WT$200,286,FALSE)))</f>
        <v/>
      </c>
      <c r="Y93" s="249" t="str">
        <f>IF(ISERROR(VLOOKUP($A93,parlvotes_lh!$A$11:$WT$200,306,FALSE))=TRUE,"",IF(VLOOKUP($A93,parlvotes_lh!$A$11:$WT$200,306,FALSE)=0,"",VLOOKUP($A93,parlvotes_lh!$A$11:$WT$200,306,FALSE)))</f>
        <v/>
      </c>
      <c r="Z93" s="249" t="str">
        <f>IF(ISERROR(VLOOKUP($A93,parlvotes_lh!$A$11:$WT$200,326,FALSE))=TRUE,"",IF(VLOOKUP($A93,parlvotes_lh!$A$11:$WT$200,326,FALSE)=0,"",VLOOKUP($A93,parlvotes_lh!$A$11:$WT$200,326,FALSE)))</f>
        <v/>
      </c>
      <c r="AA93" s="249" t="str">
        <f>IF(ISERROR(VLOOKUP($A93,parlvotes_lh!$A$11:$WT$200,346,FALSE))=TRUE,"",IF(VLOOKUP($A93,parlvotes_lh!$A$11:$WT$200,346,FALSE)=0,"",VLOOKUP($A93,parlvotes_lh!$A$11:$WT$200,346,FALSE)))</f>
        <v/>
      </c>
      <c r="AB93" s="249" t="str">
        <f>IF(ISERROR(VLOOKUP($A93,parlvotes_lh!$A$11:$WT$200,366,FALSE))=TRUE,"",IF(VLOOKUP($A93,parlvotes_lh!$A$11:$WT$200,366,FALSE)=0,"",VLOOKUP($A93,parlvotes_lh!$A$11:$WT$200,366,FALSE)))</f>
        <v/>
      </c>
      <c r="AC93" s="249" t="str">
        <f>IF(ISERROR(VLOOKUP($A93,parlvotes_lh!$A$11:$WT$200,386,FALSE))=TRUE,"",IF(VLOOKUP($A93,parlvotes_lh!$A$11:$WT$200,386,FALSE)=0,"",VLOOKUP($A93,parlvotes_lh!$A$11:$WT$200,386,FALSE)))</f>
        <v/>
      </c>
    </row>
    <row r="94" spans="1:29" ht="13.5" customHeight="1">
      <c r="A94" s="243" t="str">
        <f>IF(info_parties!A93="","",info_parties!A93)</f>
        <v/>
      </c>
      <c r="B94" s="87" t="str">
        <f>IF(A94="","",MID(info_weblinks!$C$3,32,3))</f>
        <v/>
      </c>
      <c r="C94" s="87" t="str">
        <f>IF(info_parties!G93="","",info_parties!G93)</f>
        <v/>
      </c>
      <c r="D94" s="87" t="str">
        <f>IF(info_parties!K93="","",info_parties!K93)</f>
        <v/>
      </c>
      <c r="E94" s="87" t="str">
        <f>IF(info_parties!H93="","",info_parties!H93)</f>
        <v/>
      </c>
      <c r="F94" s="244" t="str">
        <f t="shared" si="4"/>
        <v/>
      </c>
      <c r="G94" s="245" t="str">
        <f t="shared" si="5"/>
        <v/>
      </c>
      <c r="H94" s="246" t="str">
        <f t="shared" si="6"/>
        <v/>
      </c>
      <c r="I94" s="247" t="str">
        <f t="shared" si="7"/>
        <v/>
      </c>
      <c r="J94" s="248" t="str">
        <f>IF(ISERROR(VLOOKUP($A94,parlvotes_lh!$A$11:$WT$200,6,FALSE))=TRUE,"",IF(VLOOKUP($A94,parlvotes_lh!$A$11:$WT$200,6,FALSE)=0,"",VLOOKUP($A94,parlvotes_lh!$A$11:$WT$200,6,FALSE)))</f>
        <v/>
      </c>
      <c r="K94" s="248" t="str">
        <f>IF(ISERROR(VLOOKUP($A94,parlvotes_lh!$A$11:$WT$200,26,FALSE))=TRUE,"",IF(VLOOKUP($A94,parlvotes_lh!$A$11:$WT$200,26,FALSE)=0,"",VLOOKUP($A94,parlvotes_lh!$A$11:$WT$200,26,FALSE)))</f>
        <v/>
      </c>
      <c r="L94" s="248" t="str">
        <f>IF(ISERROR(VLOOKUP($A94,parlvotes_lh!$A$11:$WT$200,46,FALSE))=TRUE,"",IF(VLOOKUP($A94,parlvotes_lh!$A$11:$WT$200,46,FALSE)=0,"",VLOOKUP($A94,parlvotes_lh!$A$11:$WT$200,46,FALSE)))</f>
        <v/>
      </c>
      <c r="M94" s="248" t="str">
        <f>IF(ISERROR(VLOOKUP($A94,parlvotes_lh!$A$11:$WT$200,66,FALSE))=TRUE,"",IF(VLOOKUP($A94,parlvotes_lh!$A$11:$WT$200,66,FALSE)=0,"",VLOOKUP($A94,parlvotes_lh!$A$11:$WT$200,66,FALSE)))</f>
        <v/>
      </c>
      <c r="N94" s="248" t="str">
        <f>IF(ISERROR(VLOOKUP($A94,parlvotes_lh!$A$11:$WT$200,86,FALSE))=TRUE,"",IF(VLOOKUP($A94,parlvotes_lh!$A$11:$WT$200,86,FALSE)=0,"",VLOOKUP($A94,parlvotes_lh!$A$11:$WT$200,86,FALSE)))</f>
        <v/>
      </c>
      <c r="O94" s="248" t="str">
        <f>IF(ISERROR(VLOOKUP($A94,parlvotes_lh!$A$11:$WT$200,106,FALSE))=TRUE,"",IF(VLOOKUP($A94,parlvotes_lh!$A$11:$WT$200,106,FALSE)=0,"",VLOOKUP($A94,parlvotes_lh!$A$11:$WT$200,106,FALSE)))</f>
        <v/>
      </c>
      <c r="P94" s="248" t="str">
        <f>IF(ISERROR(VLOOKUP($A94,parlvotes_lh!$A$11:$WT$200,126,FALSE))=TRUE,"",IF(VLOOKUP($A94,parlvotes_lh!$A$11:$WT$200,126,FALSE)=0,"",VLOOKUP($A94,parlvotes_lh!$A$11:$WT$200,126,FALSE)))</f>
        <v/>
      </c>
      <c r="Q94" s="249" t="str">
        <f>IF(ISERROR(VLOOKUP($A94,parlvotes_lh!$A$11:$WT$200,146,FALSE))=TRUE,"",IF(VLOOKUP($A94,parlvotes_lh!$A$11:$WT$200,146,FALSE)=0,"",VLOOKUP($A94,parlvotes_lh!$A$11:$WT$200,146,FALSE)))</f>
        <v/>
      </c>
      <c r="R94" s="249" t="str">
        <f>IF(ISERROR(VLOOKUP($A94,parlvotes_lh!$A$11:$WT$200,166,FALSE))=TRUE,"",IF(VLOOKUP($A94,parlvotes_lh!$A$11:$WT$200,166,FALSE)=0,"",VLOOKUP($A94,parlvotes_lh!$A$11:$WT$200,166,FALSE)))</f>
        <v/>
      </c>
      <c r="S94" s="249" t="str">
        <f>IF(ISERROR(VLOOKUP($A94,parlvotes_lh!$A$11:$WT$200,186,FALSE))=TRUE,"",IF(VLOOKUP($A94,parlvotes_lh!$A$11:$WT$200,186,FALSE)=0,"",VLOOKUP($A94,parlvotes_lh!$A$11:$WT$200,186,FALSE)))</f>
        <v/>
      </c>
      <c r="T94" s="249" t="str">
        <f>IF(ISERROR(VLOOKUP($A94,parlvotes_lh!$A$11:$WT$200,206,FALSE))=TRUE,"",IF(VLOOKUP($A94,parlvotes_lh!$A$11:$WT$200,206,FALSE)=0,"",VLOOKUP($A94,parlvotes_lh!$A$11:$WT$200,206,FALSE)))</f>
        <v/>
      </c>
      <c r="U94" s="249" t="str">
        <f>IF(ISERROR(VLOOKUP($A94,parlvotes_lh!$A$11:$WT$200,226,FALSE))=TRUE,"",IF(VLOOKUP($A94,parlvotes_lh!$A$11:$WT$200,226,FALSE)=0,"",VLOOKUP($A94,parlvotes_lh!$A$11:$WT$200,226,FALSE)))</f>
        <v/>
      </c>
      <c r="V94" s="249" t="str">
        <f>IF(ISERROR(VLOOKUP($A94,parlvotes_lh!$A$11:$WT$200,246,FALSE))=TRUE,"",IF(VLOOKUP($A94,parlvotes_lh!$A$11:$WT$200,246,FALSE)=0,"",VLOOKUP($A94,parlvotes_lh!$A$11:$WT$200,246,FALSE)))</f>
        <v/>
      </c>
      <c r="W94" s="249" t="str">
        <f>IF(ISERROR(VLOOKUP($A94,parlvotes_lh!$A$11:$WT$200,266,FALSE))=TRUE,"",IF(VLOOKUP($A94,parlvotes_lh!$A$11:$WT$200,266,FALSE)=0,"",VLOOKUP($A94,parlvotes_lh!$A$11:$WT$200,266,FALSE)))</f>
        <v/>
      </c>
      <c r="X94" s="249" t="str">
        <f>IF(ISERROR(VLOOKUP($A94,parlvotes_lh!$A$11:$WT$200,286,FALSE))=TRUE,"",IF(VLOOKUP($A94,parlvotes_lh!$A$11:$WT$200,286,FALSE)=0,"",VLOOKUP($A94,parlvotes_lh!$A$11:$WT$200,286,FALSE)))</f>
        <v/>
      </c>
      <c r="Y94" s="249" t="str">
        <f>IF(ISERROR(VLOOKUP($A94,parlvotes_lh!$A$11:$WT$200,306,FALSE))=TRUE,"",IF(VLOOKUP($A94,parlvotes_lh!$A$11:$WT$200,306,FALSE)=0,"",VLOOKUP($A94,parlvotes_lh!$A$11:$WT$200,306,FALSE)))</f>
        <v/>
      </c>
      <c r="Z94" s="249" t="str">
        <f>IF(ISERROR(VLOOKUP($A94,parlvotes_lh!$A$11:$WT$200,326,FALSE))=TRUE,"",IF(VLOOKUP($A94,parlvotes_lh!$A$11:$WT$200,326,FALSE)=0,"",VLOOKUP($A94,parlvotes_lh!$A$11:$WT$200,326,FALSE)))</f>
        <v/>
      </c>
      <c r="AA94" s="249" t="str">
        <f>IF(ISERROR(VLOOKUP($A94,parlvotes_lh!$A$11:$WT$200,346,FALSE))=TRUE,"",IF(VLOOKUP($A94,parlvotes_lh!$A$11:$WT$200,346,FALSE)=0,"",VLOOKUP($A94,parlvotes_lh!$A$11:$WT$200,346,FALSE)))</f>
        <v/>
      </c>
      <c r="AB94" s="249" t="str">
        <f>IF(ISERROR(VLOOKUP($A94,parlvotes_lh!$A$11:$WT$200,366,FALSE))=TRUE,"",IF(VLOOKUP($A94,parlvotes_lh!$A$11:$WT$200,366,FALSE)=0,"",VLOOKUP($A94,parlvotes_lh!$A$11:$WT$200,366,FALSE)))</f>
        <v/>
      </c>
      <c r="AC94" s="249" t="str">
        <f>IF(ISERROR(VLOOKUP($A94,parlvotes_lh!$A$11:$WT$200,386,FALSE))=TRUE,"",IF(VLOOKUP($A94,parlvotes_lh!$A$11:$WT$200,386,FALSE)=0,"",VLOOKUP($A94,parlvotes_lh!$A$11:$WT$200,386,FALSE)))</f>
        <v/>
      </c>
    </row>
    <row r="95" spans="1:29" ht="13.5" customHeight="1">
      <c r="A95" s="243" t="str">
        <f>IF(info_parties!A94="","",info_parties!A94)</f>
        <v/>
      </c>
      <c r="B95" s="87" t="str">
        <f>IF(A95="","",MID(info_weblinks!$C$3,32,3))</f>
        <v/>
      </c>
      <c r="C95" s="87" t="str">
        <f>IF(info_parties!G94="","",info_parties!G94)</f>
        <v/>
      </c>
      <c r="D95" s="87" t="str">
        <f>IF(info_parties!K94="","",info_parties!K94)</f>
        <v/>
      </c>
      <c r="E95" s="87" t="str">
        <f>IF(info_parties!H94="","",info_parties!H94)</f>
        <v/>
      </c>
      <c r="F95" s="244" t="str">
        <f t="shared" si="4"/>
        <v/>
      </c>
      <c r="G95" s="245" t="str">
        <f t="shared" si="5"/>
        <v/>
      </c>
      <c r="H95" s="246" t="str">
        <f t="shared" si="6"/>
        <v/>
      </c>
      <c r="I95" s="247" t="str">
        <f t="shared" si="7"/>
        <v/>
      </c>
      <c r="J95" s="248" t="str">
        <f>IF(ISERROR(VLOOKUP($A95,parlvotes_lh!$A$11:$WT$200,6,FALSE))=TRUE,"",IF(VLOOKUP($A95,parlvotes_lh!$A$11:$WT$200,6,FALSE)=0,"",VLOOKUP($A95,parlvotes_lh!$A$11:$WT$200,6,FALSE)))</f>
        <v/>
      </c>
      <c r="K95" s="248" t="str">
        <f>IF(ISERROR(VLOOKUP($A95,parlvotes_lh!$A$11:$WT$200,26,FALSE))=TRUE,"",IF(VLOOKUP($A95,parlvotes_lh!$A$11:$WT$200,26,FALSE)=0,"",VLOOKUP($A95,parlvotes_lh!$A$11:$WT$200,26,FALSE)))</f>
        <v/>
      </c>
      <c r="L95" s="248" t="str">
        <f>IF(ISERROR(VLOOKUP($A95,parlvotes_lh!$A$11:$WT$200,46,FALSE))=TRUE,"",IF(VLOOKUP($A95,parlvotes_lh!$A$11:$WT$200,46,FALSE)=0,"",VLOOKUP($A95,parlvotes_lh!$A$11:$WT$200,46,FALSE)))</f>
        <v/>
      </c>
      <c r="M95" s="248" t="str">
        <f>IF(ISERROR(VLOOKUP($A95,parlvotes_lh!$A$11:$WT$200,66,FALSE))=TRUE,"",IF(VLOOKUP($A95,parlvotes_lh!$A$11:$WT$200,66,FALSE)=0,"",VLOOKUP($A95,parlvotes_lh!$A$11:$WT$200,66,FALSE)))</f>
        <v/>
      </c>
      <c r="N95" s="248" t="str">
        <f>IF(ISERROR(VLOOKUP($A95,parlvotes_lh!$A$11:$WT$200,86,FALSE))=TRUE,"",IF(VLOOKUP($A95,parlvotes_lh!$A$11:$WT$200,86,FALSE)=0,"",VLOOKUP($A95,parlvotes_lh!$A$11:$WT$200,86,FALSE)))</f>
        <v/>
      </c>
      <c r="O95" s="248" t="str">
        <f>IF(ISERROR(VLOOKUP($A95,parlvotes_lh!$A$11:$WT$200,106,FALSE))=TRUE,"",IF(VLOOKUP($A95,parlvotes_lh!$A$11:$WT$200,106,FALSE)=0,"",VLOOKUP($A95,parlvotes_lh!$A$11:$WT$200,106,FALSE)))</f>
        <v/>
      </c>
      <c r="P95" s="248" t="str">
        <f>IF(ISERROR(VLOOKUP($A95,parlvotes_lh!$A$11:$WT$200,126,FALSE))=TRUE,"",IF(VLOOKUP($A95,parlvotes_lh!$A$11:$WT$200,126,FALSE)=0,"",VLOOKUP($A95,parlvotes_lh!$A$11:$WT$200,126,FALSE)))</f>
        <v/>
      </c>
      <c r="Q95" s="249" t="str">
        <f>IF(ISERROR(VLOOKUP($A95,parlvotes_lh!$A$11:$WT$200,146,FALSE))=TRUE,"",IF(VLOOKUP($A95,parlvotes_lh!$A$11:$WT$200,146,FALSE)=0,"",VLOOKUP($A95,parlvotes_lh!$A$11:$WT$200,146,FALSE)))</f>
        <v/>
      </c>
      <c r="R95" s="249" t="str">
        <f>IF(ISERROR(VLOOKUP($A95,parlvotes_lh!$A$11:$WT$200,166,FALSE))=TRUE,"",IF(VLOOKUP($A95,parlvotes_lh!$A$11:$WT$200,166,FALSE)=0,"",VLOOKUP($A95,parlvotes_lh!$A$11:$WT$200,166,FALSE)))</f>
        <v/>
      </c>
      <c r="S95" s="249" t="str">
        <f>IF(ISERROR(VLOOKUP($A95,parlvotes_lh!$A$11:$WT$200,186,FALSE))=TRUE,"",IF(VLOOKUP($A95,parlvotes_lh!$A$11:$WT$200,186,FALSE)=0,"",VLOOKUP($A95,parlvotes_lh!$A$11:$WT$200,186,FALSE)))</f>
        <v/>
      </c>
      <c r="T95" s="249" t="str">
        <f>IF(ISERROR(VLOOKUP($A95,parlvotes_lh!$A$11:$WT$200,206,FALSE))=TRUE,"",IF(VLOOKUP($A95,parlvotes_lh!$A$11:$WT$200,206,FALSE)=0,"",VLOOKUP($A95,parlvotes_lh!$A$11:$WT$200,206,FALSE)))</f>
        <v/>
      </c>
      <c r="U95" s="249" t="str">
        <f>IF(ISERROR(VLOOKUP($A95,parlvotes_lh!$A$11:$WT$200,226,FALSE))=TRUE,"",IF(VLOOKUP($A95,parlvotes_lh!$A$11:$WT$200,226,FALSE)=0,"",VLOOKUP($A95,parlvotes_lh!$A$11:$WT$200,226,FALSE)))</f>
        <v/>
      </c>
      <c r="V95" s="249" t="str">
        <f>IF(ISERROR(VLOOKUP($A95,parlvotes_lh!$A$11:$WT$200,246,FALSE))=TRUE,"",IF(VLOOKUP($A95,parlvotes_lh!$A$11:$WT$200,246,FALSE)=0,"",VLOOKUP($A95,parlvotes_lh!$A$11:$WT$200,246,FALSE)))</f>
        <v/>
      </c>
      <c r="W95" s="249" t="str">
        <f>IF(ISERROR(VLOOKUP($A95,parlvotes_lh!$A$11:$WT$200,266,FALSE))=TRUE,"",IF(VLOOKUP($A95,parlvotes_lh!$A$11:$WT$200,266,FALSE)=0,"",VLOOKUP($A95,parlvotes_lh!$A$11:$WT$200,266,FALSE)))</f>
        <v/>
      </c>
      <c r="X95" s="249" t="str">
        <f>IF(ISERROR(VLOOKUP($A95,parlvotes_lh!$A$11:$WT$200,286,FALSE))=TRUE,"",IF(VLOOKUP($A95,parlvotes_lh!$A$11:$WT$200,286,FALSE)=0,"",VLOOKUP($A95,parlvotes_lh!$A$11:$WT$200,286,FALSE)))</f>
        <v/>
      </c>
      <c r="Y95" s="249" t="str">
        <f>IF(ISERROR(VLOOKUP($A95,parlvotes_lh!$A$11:$WT$200,306,FALSE))=TRUE,"",IF(VLOOKUP($A95,parlvotes_lh!$A$11:$WT$200,306,FALSE)=0,"",VLOOKUP($A95,parlvotes_lh!$A$11:$WT$200,306,FALSE)))</f>
        <v/>
      </c>
      <c r="Z95" s="249" t="str">
        <f>IF(ISERROR(VLOOKUP($A95,parlvotes_lh!$A$11:$WT$200,326,FALSE))=TRUE,"",IF(VLOOKUP($A95,parlvotes_lh!$A$11:$WT$200,326,FALSE)=0,"",VLOOKUP($A95,parlvotes_lh!$A$11:$WT$200,326,FALSE)))</f>
        <v/>
      </c>
      <c r="AA95" s="249" t="str">
        <f>IF(ISERROR(VLOOKUP($A95,parlvotes_lh!$A$11:$WT$200,346,FALSE))=TRUE,"",IF(VLOOKUP($A95,parlvotes_lh!$A$11:$WT$200,346,FALSE)=0,"",VLOOKUP($A95,parlvotes_lh!$A$11:$WT$200,346,FALSE)))</f>
        <v/>
      </c>
      <c r="AB95" s="249" t="str">
        <f>IF(ISERROR(VLOOKUP($A95,parlvotes_lh!$A$11:$WT$200,366,FALSE))=TRUE,"",IF(VLOOKUP($A95,parlvotes_lh!$A$11:$WT$200,366,FALSE)=0,"",VLOOKUP($A95,parlvotes_lh!$A$11:$WT$200,366,FALSE)))</f>
        <v/>
      </c>
      <c r="AC95" s="249" t="str">
        <f>IF(ISERROR(VLOOKUP($A95,parlvotes_lh!$A$11:$WT$200,386,FALSE))=TRUE,"",IF(VLOOKUP($A95,parlvotes_lh!$A$11:$WT$200,386,FALSE)=0,"",VLOOKUP($A95,parlvotes_lh!$A$11:$WT$200,386,FALSE)))</f>
        <v/>
      </c>
    </row>
    <row r="96" spans="1:29" ht="13.5" customHeight="1">
      <c r="A96" s="243" t="str">
        <f>IF(info_parties!A95="","",info_parties!A95)</f>
        <v/>
      </c>
      <c r="B96" s="87" t="str">
        <f>IF(A96="","",MID(info_weblinks!$C$3,32,3))</f>
        <v/>
      </c>
      <c r="C96" s="87" t="str">
        <f>IF(info_parties!G95="","",info_parties!G95)</f>
        <v/>
      </c>
      <c r="D96" s="87" t="str">
        <f>IF(info_parties!K95="","",info_parties!K95)</f>
        <v/>
      </c>
      <c r="E96" s="87" t="str">
        <f>IF(info_parties!H95="","",info_parties!H95)</f>
        <v/>
      </c>
      <c r="F96" s="244" t="str">
        <f t="shared" si="4"/>
        <v/>
      </c>
      <c r="G96" s="245" t="str">
        <f t="shared" si="5"/>
        <v/>
      </c>
      <c r="H96" s="246" t="str">
        <f t="shared" si="6"/>
        <v/>
      </c>
      <c r="I96" s="247" t="str">
        <f t="shared" si="7"/>
        <v/>
      </c>
      <c r="J96" s="248" t="str">
        <f>IF(ISERROR(VLOOKUP($A96,parlvotes_lh!$A$11:$WT$200,6,FALSE))=TRUE,"",IF(VLOOKUP($A96,parlvotes_lh!$A$11:$WT$200,6,FALSE)=0,"",VLOOKUP($A96,parlvotes_lh!$A$11:$WT$200,6,FALSE)))</f>
        <v/>
      </c>
      <c r="K96" s="248" t="str">
        <f>IF(ISERROR(VLOOKUP($A96,parlvotes_lh!$A$11:$WT$200,26,FALSE))=TRUE,"",IF(VLOOKUP($A96,parlvotes_lh!$A$11:$WT$200,26,FALSE)=0,"",VLOOKUP($A96,parlvotes_lh!$A$11:$WT$200,26,FALSE)))</f>
        <v/>
      </c>
      <c r="L96" s="248" t="str">
        <f>IF(ISERROR(VLOOKUP($A96,parlvotes_lh!$A$11:$WT$200,46,FALSE))=TRUE,"",IF(VLOOKUP($A96,parlvotes_lh!$A$11:$WT$200,46,FALSE)=0,"",VLOOKUP($A96,parlvotes_lh!$A$11:$WT$200,46,FALSE)))</f>
        <v/>
      </c>
      <c r="M96" s="248" t="str">
        <f>IF(ISERROR(VLOOKUP($A96,parlvotes_lh!$A$11:$WT$200,66,FALSE))=TRUE,"",IF(VLOOKUP($A96,parlvotes_lh!$A$11:$WT$200,66,FALSE)=0,"",VLOOKUP($A96,parlvotes_lh!$A$11:$WT$200,66,FALSE)))</f>
        <v/>
      </c>
      <c r="N96" s="248" t="str">
        <f>IF(ISERROR(VLOOKUP($A96,parlvotes_lh!$A$11:$WT$200,86,FALSE))=TRUE,"",IF(VLOOKUP($A96,parlvotes_lh!$A$11:$WT$200,86,FALSE)=0,"",VLOOKUP($A96,parlvotes_lh!$A$11:$WT$200,86,FALSE)))</f>
        <v/>
      </c>
      <c r="O96" s="248" t="str">
        <f>IF(ISERROR(VLOOKUP($A96,parlvotes_lh!$A$11:$WT$200,106,FALSE))=TRUE,"",IF(VLOOKUP($A96,parlvotes_lh!$A$11:$WT$200,106,FALSE)=0,"",VLOOKUP($A96,parlvotes_lh!$A$11:$WT$200,106,FALSE)))</f>
        <v/>
      </c>
      <c r="P96" s="248" t="str">
        <f>IF(ISERROR(VLOOKUP($A96,parlvotes_lh!$A$11:$WT$200,126,FALSE))=TRUE,"",IF(VLOOKUP($A96,parlvotes_lh!$A$11:$WT$200,126,FALSE)=0,"",VLOOKUP($A96,parlvotes_lh!$A$11:$WT$200,126,FALSE)))</f>
        <v/>
      </c>
      <c r="Q96" s="249" t="str">
        <f>IF(ISERROR(VLOOKUP($A96,parlvotes_lh!$A$11:$WT$200,146,FALSE))=TRUE,"",IF(VLOOKUP($A96,parlvotes_lh!$A$11:$WT$200,146,FALSE)=0,"",VLOOKUP($A96,parlvotes_lh!$A$11:$WT$200,146,FALSE)))</f>
        <v/>
      </c>
      <c r="R96" s="249" t="str">
        <f>IF(ISERROR(VLOOKUP($A96,parlvotes_lh!$A$11:$WT$200,166,FALSE))=TRUE,"",IF(VLOOKUP($A96,parlvotes_lh!$A$11:$WT$200,166,FALSE)=0,"",VLOOKUP($A96,parlvotes_lh!$A$11:$WT$200,166,FALSE)))</f>
        <v/>
      </c>
      <c r="S96" s="249" t="str">
        <f>IF(ISERROR(VLOOKUP($A96,parlvotes_lh!$A$11:$WT$200,186,FALSE))=TRUE,"",IF(VLOOKUP($A96,parlvotes_lh!$A$11:$WT$200,186,FALSE)=0,"",VLOOKUP($A96,parlvotes_lh!$A$11:$WT$200,186,FALSE)))</f>
        <v/>
      </c>
      <c r="T96" s="249" t="str">
        <f>IF(ISERROR(VLOOKUP($A96,parlvotes_lh!$A$11:$WT$200,206,FALSE))=TRUE,"",IF(VLOOKUP($A96,parlvotes_lh!$A$11:$WT$200,206,FALSE)=0,"",VLOOKUP($A96,parlvotes_lh!$A$11:$WT$200,206,FALSE)))</f>
        <v/>
      </c>
      <c r="U96" s="249" t="str">
        <f>IF(ISERROR(VLOOKUP($A96,parlvotes_lh!$A$11:$WT$200,226,FALSE))=TRUE,"",IF(VLOOKUP($A96,parlvotes_lh!$A$11:$WT$200,226,FALSE)=0,"",VLOOKUP($A96,parlvotes_lh!$A$11:$WT$200,226,FALSE)))</f>
        <v/>
      </c>
      <c r="V96" s="249" t="str">
        <f>IF(ISERROR(VLOOKUP($A96,parlvotes_lh!$A$11:$WT$200,246,FALSE))=TRUE,"",IF(VLOOKUP($A96,parlvotes_lh!$A$11:$WT$200,246,FALSE)=0,"",VLOOKUP($A96,parlvotes_lh!$A$11:$WT$200,246,FALSE)))</f>
        <v/>
      </c>
      <c r="W96" s="249" t="str">
        <f>IF(ISERROR(VLOOKUP($A96,parlvotes_lh!$A$11:$WT$200,266,FALSE))=TRUE,"",IF(VLOOKUP($A96,parlvotes_lh!$A$11:$WT$200,266,FALSE)=0,"",VLOOKUP($A96,parlvotes_lh!$A$11:$WT$200,266,FALSE)))</f>
        <v/>
      </c>
      <c r="X96" s="249" t="str">
        <f>IF(ISERROR(VLOOKUP($A96,parlvotes_lh!$A$11:$WT$200,286,FALSE))=TRUE,"",IF(VLOOKUP($A96,parlvotes_lh!$A$11:$WT$200,286,FALSE)=0,"",VLOOKUP($A96,parlvotes_lh!$A$11:$WT$200,286,FALSE)))</f>
        <v/>
      </c>
      <c r="Y96" s="249" t="str">
        <f>IF(ISERROR(VLOOKUP($A96,parlvotes_lh!$A$11:$WT$200,306,FALSE))=TRUE,"",IF(VLOOKUP($A96,parlvotes_lh!$A$11:$WT$200,306,FALSE)=0,"",VLOOKUP($A96,parlvotes_lh!$A$11:$WT$200,306,FALSE)))</f>
        <v/>
      </c>
      <c r="Z96" s="249" t="str">
        <f>IF(ISERROR(VLOOKUP($A96,parlvotes_lh!$A$11:$WT$200,326,FALSE))=TRUE,"",IF(VLOOKUP($A96,parlvotes_lh!$A$11:$WT$200,326,FALSE)=0,"",VLOOKUP($A96,parlvotes_lh!$A$11:$WT$200,326,FALSE)))</f>
        <v/>
      </c>
      <c r="AA96" s="249" t="str">
        <f>IF(ISERROR(VLOOKUP($A96,parlvotes_lh!$A$11:$WT$200,346,FALSE))=TRUE,"",IF(VLOOKUP($A96,parlvotes_lh!$A$11:$WT$200,346,FALSE)=0,"",VLOOKUP($A96,parlvotes_lh!$A$11:$WT$200,346,FALSE)))</f>
        <v/>
      </c>
      <c r="AB96" s="249" t="str">
        <f>IF(ISERROR(VLOOKUP($A96,parlvotes_lh!$A$11:$WT$200,366,FALSE))=TRUE,"",IF(VLOOKUP($A96,parlvotes_lh!$A$11:$WT$200,366,FALSE)=0,"",VLOOKUP($A96,parlvotes_lh!$A$11:$WT$200,366,FALSE)))</f>
        <v/>
      </c>
      <c r="AC96" s="249" t="str">
        <f>IF(ISERROR(VLOOKUP($A96,parlvotes_lh!$A$11:$WT$200,386,FALSE))=TRUE,"",IF(VLOOKUP($A96,parlvotes_lh!$A$11:$WT$200,386,FALSE)=0,"",VLOOKUP($A96,parlvotes_lh!$A$11:$WT$200,386,FALSE)))</f>
        <v/>
      </c>
    </row>
    <row r="97" spans="1:29" ht="13.5" customHeight="1">
      <c r="A97" s="243" t="str">
        <f>IF(info_parties!A96="","",info_parties!A96)</f>
        <v/>
      </c>
      <c r="B97" s="87" t="str">
        <f>IF(A97="","",MID(info_weblinks!$C$3,32,3))</f>
        <v/>
      </c>
      <c r="C97" s="87" t="str">
        <f>IF(info_parties!G96="","",info_parties!G96)</f>
        <v/>
      </c>
      <c r="D97" s="87" t="str">
        <f>IF(info_parties!K96="","",info_parties!K96)</f>
        <v/>
      </c>
      <c r="E97" s="87" t="str">
        <f>IF(info_parties!H96="","",info_parties!H96)</f>
        <v/>
      </c>
      <c r="F97" s="244" t="str">
        <f t="shared" si="4"/>
        <v/>
      </c>
      <c r="G97" s="245" t="str">
        <f t="shared" si="5"/>
        <v/>
      </c>
      <c r="H97" s="246" t="str">
        <f t="shared" si="6"/>
        <v/>
      </c>
      <c r="I97" s="247" t="str">
        <f t="shared" si="7"/>
        <v/>
      </c>
      <c r="J97" s="248" t="str">
        <f>IF(ISERROR(VLOOKUP($A97,parlvotes_lh!$A$11:$WT$200,6,FALSE))=TRUE,"",IF(VLOOKUP($A97,parlvotes_lh!$A$11:$WT$200,6,FALSE)=0,"",VLOOKUP($A97,parlvotes_lh!$A$11:$WT$200,6,FALSE)))</f>
        <v/>
      </c>
      <c r="K97" s="248" t="str">
        <f>IF(ISERROR(VLOOKUP($A97,parlvotes_lh!$A$11:$WT$200,26,FALSE))=TRUE,"",IF(VLOOKUP($A97,parlvotes_lh!$A$11:$WT$200,26,FALSE)=0,"",VLOOKUP($A97,parlvotes_lh!$A$11:$WT$200,26,FALSE)))</f>
        <v/>
      </c>
      <c r="L97" s="248" t="str">
        <f>IF(ISERROR(VLOOKUP($A97,parlvotes_lh!$A$11:$WT$200,46,FALSE))=TRUE,"",IF(VLOOKUP($A97,parlvotes_lh!$A$11:$WT$200,46,FALSE)=0,"",VLOOKUP($A97,parlvotes_lh!$A$11:$WT$200,46,FALSE)))</f>
        <v/>
      </c>
      <c r="M97" s="248" t="str">
        <f>IF(ISERROR(VLOOKUP($A97,parlvotes_lh!$A$11:$WT$200,66,FALSE))=TRUE,"",IF(VLOOKUP($A97,parlvotes_lh!$A$11:$WT$200,66,FALSE)=0,"",VLOOKUP($A97,parlvotes_lh!$A$11:$WT$200,66,FALSE)))</f>
        <v/>
      </c>
      <c r="N97" s="248" t="str">
        <f>IF(ISERROR(VLOOKUP($A97,parlvotes_lh!$A$11:$WT$200,86,FALSE))=TRUE,"",IF(VLOOKUP($A97,parlvotes_lh!$A$11:$WT$200,86,FALSE)=0,"",VLOOKUP($A97,parlvotes_lh!$A$11:$WT$200,86,FALSE)))</f>
        <v/>
      </c>
      <c r="O97" s="248" t="str">
        <f>IF(ISERROR(VLOOKUP($A97,parlvotes_lh!$A$11:$WT$200,106,FALSE))=TRUE,"",IF(VLOOKUP($A97,parlvotes_lh!$A$11:$WT$200,106,FALSE)=0,"",VLOOKUP($A97,parlvotes_lh!$A$11:$WT$200,106,FALSE)))</f>
        <v/>
      </c>
      <c r="P97" s="248" t="str">
        <f>IF(ISERROR(VLOOKUP($A97,parlvotes_lh!$A$11:$WT$200,126,FALSE))=TRUE,"",IF(VLOOKUP($A97,parlvotes_lh!$A$11:$WT$200,126,FALSE)=0,"",VLOOKUP($A97,parlvotes_lh!$A$11:$WT$200,126,FALSE)))</f>
        <v/>
      </c>
      <c r="Q97" s="249" t="str">
        <f>IF(ISERROR(VLOOKUP($A97,parlvotes_lh!$A$11:$WT$200,146,FALSE))=TRUE,"",IF(VLOOKUP($A97,parlvotes_lh!$A$11:$WT$200,146,FALSE)=0,"",VLOOKUP($A97,parlvotes_lh!$A$11:$WT$200,146,FALSE)))</f>
        <v/>
      </c>
      <c r="R97" s="249" t="str">
        <f>IF(ISERROR(VLOOKUP($A97,parlvotes_lh!$A$11:$WT$200,166,FALSE))=TRUE,"",IF(VLOOKUP($A97,parlvotes_lh!$A$11:$WT$200,166,FALSE)=0,"",VLOOKUP($A97,parlvotes_lh!$A$11:$WT$200,166,FALSE)))</f>
        <v/>
      </c>
      <c r="S97" s="249" t="str">
        <f>IF(ISERROR(VLOOKUP($A97,parlvotes_lh!$A$11:$WT$200,186,FALSE))=TRUE,"",IF(VLOOKUP($A97,parlvotes_lh!$A$11:$WT$200,186,FALSE)=0,"",VLOOKUP($A97,parlvotes_lh!$A$11:$WT$200,186,FALSE)))</f>
        <v/>
      </c>
      <c r="T97" s="249" t="str">
        <f>IF(ISERROR(VLOOKUP($A97,parlvotes_lh!$A$11:$WT$200,206,FALSE))=TRUE,"",IF(VLOOKUP($A97,parlvotes_lh!$A$11:$WT$200,206,FALSE)=0,"",VLOOKUP($A97,parlvotes_lh!$A$11:$WT$200,206,FALSE)))</f>
        <v/>
      </c>
      <c r="U97" s="249" t="str">
        <f>IF(ISERROR(VLOOKUP($A97,parlvotes_lh!$A$11:$WT$200,226,FALSE))=TRUE,"",IF(VLOOKUP($A97,parlvotes_lh!$A$11:$WT$200,226,FALSE)=0,"",VLOOKUP($A97,parlvotes_lh!$A$11:$WT$200,226,FALSE)))</f>
        <v/>
      </c>
      <c r="V97" s="249" t="str">
        <f>IF(ISERROR(VLOOKUP($A97,parlvotes_lh!$A$11:$WT$200,246,FALSE))=TRUE,"",IF(VLOOKUP($A97,parlvotes_lh!$A$11:$WT$200,246,FALSE)=0,"",VLOOKUP($A97,parlvotes_lh!$A$11:$WT$200,246,FALSE)))</f>
        <v/>
      </c>
      <c r="W97" s="249" t="str">
        <f>IF(ISERROR(VLOOKUP($A97,parlvotes_lh!$A$11:$WT$200,266,FALSE))=TRUE,"",IF(VLOOKUP($A97,parlvotes_lh!$A$11:$WT$200,266,FALSE)=0,"",VLOOKUP($A97,parlvotes_lh!$A$11:$WT$200,266,FALSE)))</f>
        <v/>
      </c>
      <c r="X97" s="249" t="str">
        <f>IF(ISERROR(VLOOKUP($A97,parlvotes_lh!$A$11:$WT$200,286,FALSE))=TRUE,"",IF(VLOOKUP($A97,parlvotes_lh!$A$11:$WT$200,286,FALSE)=0,"",VLOOKUP($A97,parlvotes_lh!$A$11:$WT$200,286,FALSE)))</f>
        <v/>
      </c>
      <c r="Y97" s="249" t="str">
        <f>IF(ISERROR(VLOOKUP($A97,parlvotes_lh!$A$11:$WT$200,306,FALSE))=TRUE,"",IF(VLOOKUP($A97,parlvotes_lh!$A$11:$WT$200,306,FALSE)=0,"",VLOOKUP($A97,parlvotes_lh!$A$11:$WT$200,306,FALSE)))</f>
        <v/>
      </c>
      <c r="Z97" s="249" t="str">
        <f>IF(ISERROR(VLOOKUP($A97,parlvotes_lh!$A$11:$WT$200,326,FALSE))=TRUE,"",IF(VLOOKUP($A97,parlvotes_lh!$A$11:$WT$200,326,FALSE)=0,"",VLOOKUP($A97,parlvotes_lh!$A$11:$WT$200,326,FALSE)))</f>
        <v/>
      </c>
      <c r="AA97" s="249" t="str">
        <f>IF(ISERROR(VLOOKUP($A97,parlvotes_lh!$A$11:$WT$200,346,FALSE))=TRUE,"",IF(VLOOKUP($A97,parlvotes_lh!$A$11:$WT$200,346,FALSE)=0,"",VLOOKUP($A97,parlvotes_lh!$A$11:$WT$200,346,FALSE)))</f>
        <v/>
      </c>
      <c r="AB97" s="249" t="str">
        <f>IF(ISERROR(VLOOKUP($A97,parlvotes_lh!$A$11:$WT$200,366,FALSE))=TRUE,"",IF(VLOOKUP($A97,parlvotes_lh!$A$11:$WT$200,366,FALSE)=0,"",VLOOKUP($A97,parlvotes_lh!$A$11:$WT$200,366,FALSE)))</f>
        <v/>
      </c>
      <c r="AC97" s="249" t="str">
        <f>IF(ISERROR(VLOOKUP($A97,parlvotes_lh!$A$11:$WT$200,386,FALSE))=TRUE,"",IF(VLOOKUP($A97,parlvotes_lh!$A$11:$WT$200,386,FALSE)=0,"",VLOOKUP($A97,parlvotes_lh!$A$11:$WT$200,386,FALSE)))</f>
        <v/>
      </c>
    </row>
    <row r="98" spans="1:29" ht="13.5" customHeight="1">
      <c r="A98" s="243" t="str">
        <f>IF(info_parties!A97="","",info_parties!A97)</f>
        <v/>
      </c>
      <c r="B98" s="87" t="str">
        <f>IF(A98="","",MID(info_weblinks!$C$3,32,3))</f>
        <v/>
      </c>
      <c r="C98" s="87" t="str">
        <f>IF(info_parties!G97="","",info_parties!G97)</f>
        <v/>
      </c>
      <c r="D98" s="87" t="str">
        <f>IF(info_parties!K97="","",info_parties!K97)</f>
        <v/>
      </c>
      <c r="E98" s="87" t="str">
        <f>IF(info_parties!H97="","",info_parties!H97)</f>
        <v/>
      </c>
      <c r="F98" s="244" t="str">
        <f t="shared" si="4"/>
        <v/>
      </c>
      <c r="G98" s="245" t="str">
        <f t="shared" si="5"/>
        <v/>
      </c>
      <c r="H98" s="246" t="str">
        <f t="shared" si="6"/>
        <v/>
      </c>
      <c r="I98" s="247" t="str">
        <f t="shared" si="7"/>
        <v/>
      </c>
      <c r="J98" s="248" t="str">
        <f>IF(ISERROR(VLOOKUP($A98,parlvotes_lh!$A$11:$WT$200,6,FALSE))=TRUE,"",IF(VLOOKUP($A98,parlvotes_lh!$A$11:$WT$200,6,FALSE)=0,"",VLOOKUP($A98,parlvotes_lh!$A$11:$WT$200,6,FALSE)))</f>
        <v/>
      </c>
      <c r="K98" s="248" t="str">
        <f>IF(ISERROR(VLOOKUP($A98,parlvotes_lh!$A$11:$WT$200,26,FALSE))=TRUE,"",IF(VLOOKUP($A98,parlvotes_lh!$A$11:$WT$200,26,FALSE)=0,"",VLOOKUP($A98,parlvotes_lh!$A$11:$WT$200,26,FALSE)))</f>
        <v/>
      </c>
      <c r="L98" s="248" t="str">
        <f>IF(ISERROR(VLOOKUP($A98,parlvotes_lh!$A$11:$WT$200,46,FALSE))=TRUE,"",IF(VLOOKUP($A98,parlvotes_lh!$A$11:$WT$200,46,FALSE)=0,"",VLOOKUP($A98,parlvotes_lh!$A$11:$WT$200,46,FALSE)))</f>
        <v/>
      </c>
      <c r="M98" s="248" t="str">
        <f>IF(ISERROR(VLOOKUP($A98,parlvotes_lh!$A$11:$WT$200,66,FALSE))=TRUE,"",IF(VLOOKUP($A98,parlvotes_lh!$A$11:$WT$200,66,FALSE)=0,"",VLOOKUP($A98,parlvotes_lh!$A$11:$WT$200,66,FALSE)))</f>
        <v/>
      </c>
      <c r="N98" s="248" t="str">
        <f>IF(ISERROR(VLOOKUP($A98,parlvotes_lh!$A$11:$WT$200,86,FALSE))=TRUE,"",IF(VLOOKUP($A98,parlvotes_lh!$A$11:$WT$200,86,FALSE)=0,"",VLOOKUP($A98,parlvotes_lh!$A$11:$WT$200,86,FALSE)))</f>
        <v/>
      </c>
      <c r="O98" s="248" t="str">
        <f>IF(ISERROR(VLOOKUP($A98,parlvotes_lh!$A$11:$WT$200,106,FALSE))=TRUE,"",IF(VLOOKUP($A98,parlvotes_lh!$A$11:$WT$200,106,FALSE)=0,"",VLOOKUP($A98,parlvotes_lh!$A$11:$WT$200,106,FALSE)))</f>
        <v/>
      </c>
      <c r="P98" s="248" t="str">
        <f>IF(ISERROR(VLOOKUP($A98,parlvotes_lh!$A$11:$WT$200,126,FALSE))=TRUE,"",IF(VLOOKUP($A98,parlvotes_lh!$A$11:$WT$200,126,FALSE)=0,"",VLOOKUP($A98,parlvotes_lh!$A$11:$WT$200,126,FALSE)))</f>
        <v/>
      </c>
      <c r="Q98" s="249" t="str">
        <f>IF(ISERROR(VLOOKUP($A98,parlvotes_lh!$A$11:$WT$200,146,FALSE))=TRUE,"",IF(VLOOKUP($A98,parlvotes_lh!$A$11:$WT$200,146,FALSE)=0,"",VLOOKUP($A98,parlvotes_lh!$A$11:$WT$200,146,FALSE)))</f>
        <v/>
      </c>
      <c r="R98" s="249" t="str">
        <f>IF(ISERROR(VLOOKUP($A98,parlvotes_lh!$A$11:$WT$200,166,FALSE))=TRUE,"",IF(VLOOKUP($A98,parlvotes_lh!$A$11:$WT$200,166,FALSE)=0,"",VLOOKUP($A98,parlvotes_lh!$A$11:$WT$200,166,FALSE)))</f>
        <v/>
      </c>
      <c r="S98" s="249" t="str">
        <f>IF(ISERROR(VLOOKUP($A98,parlvotes_lh!$A$11:$WT$200,186,FALSE))=TRUE,"",IF(VLOOKUP($A98,parlvotes_lh!$A$11:$WT$200,186,FALSE)=0,"",VLOOKUP($A98,parlvotes_lh!$A$11:$WT$200,186,FALSE)))</f>
        <v/>
      </c>
      <c r="T98" s="249" t="str">
        <f>IF(ISERROR(VLOOKUP($A98,parlvotes_lh!$A$11:$WT$200,206,FALSE))=TRUE,"",IF(VLOOKUP($A98,parlvotes_lh!$A$11:$WT$200,206,FALSE)=0,"",VLOOKUP($A98,parlvotes_lh!$A$11:$WT$200,206,FALSE)))</f>
        <v/>
      </c>
      <c r="U98" s="249" t="str">
        <f>IF(ISERROR(VLOOKUP($A98,parlvotes_lh!$A$11:$WT$200,226,FALSE))=TRUE,"",IF(VLOOKUP($A98,parlvotes_lh!$A$11:$WT$200,226,FALSE)=0,"",VLOOKUP($A98,parlvotes_lh!$A$11:$WT$200,226,FALSE)))</f>
        <v/>
      </c>
      <c r="V98" s="249" t="str">
        <f>IF(ISERROR(VLOOKUP($A98,parlvotes_lh!$A$11:$WT$200,246,FALSE))=TRUE,"",IF(VLOOKUP($A98,parlvotes_lh!$A$11:$WT$200,246,FALSE)=0,"",VLOOKUP($A98,parlvotes_lh!$A$11:$WT$200,246,FALSE)))</f>
        <v/>
      </c>
      <c r="W98" s="249" t="str">
        <f>IF(ISERROR(VLOOKUP($A98,parlvotes_lh!$A$11:$WT$200,266,FALSE))=TRUE,"",IF(VLOOKUP($A98,parlvotes_lh!$A$11:$WT$200,266,FALSE)=0,"",VLOOKUP($A98,parlvotes_lh!$A$11:$WT$200,266,FALSE)))</f>
        <v/>
      </c>
      <c r="X98" s="249" t="str">
        <f>IF(ISERROR(VLOOKUP($A98,parlvotes_lh!$A$11:$WT$200,286,FALSE))=TRUE,"",IF(VLOOKUP($A98,parlvotes_lh!$A$11:$WT$200,286,FALSE)=0,"",VLOOKUP($A98,parlvotes_lh!$A$11:$WT$200,286,FALSE)))</f>
        <v/>
      </c>
      <c r="Y98" s="249" t="str">
        <f>IF(ISERROR(VLOOKUP($A98,parlvotes_lh!$A$11:$WT$200,306,FALSE))=TRUE,"",IF(VLOOKUP($A98,parlvotes_lh!$A$11:$WT$200,306,FALSE)=0,"",VLOOKUP($A98,parlvotes_lh!$A$11:$WT$200,306,FALSE)))</f>
        <v/>
      </c>
      <c r="Z98" s="249" t="str">
        <f>IF(ISERROR(VLOOKUP($A98,parlvotes_lh!$A$11:$WT$200,326,FALSE))=TRUE,"",IF(VLOOKUP($A98,parlvotes_lh!$A$11:$WT$200,326,FALSE)=0,"",VLOOKUP($A98,parlvotes_lh!$A$11:$WT$200,326,FALSE)))</f>
        <v/>
      </c>
      <c r="AA98" s="249" t="str">
        <f>IF(ISERROR(VLOOKUP($A98,parlvotes_lh!$A$11:$WT$200,346,FALSE))=TRUE,"",IF(VLOOKUP($A98,parlvotes_lh!$A$11:$WT$200,346,FALSE)=0,"",VLOOKUP($A98,parlvotes_lh!$A$11:$WT$200,346,FALSE)))</f>
        <v/>
      </c>
      <c r="AB98" s="249" t="str">
        <f>IF(ISERROR(VLOOKUP($A98,parlvotes_lh!$A$11:$WT$200,366,FALSE))=TRUE,"",IF(VLOOKUP($A98,parlvotes_lh!$A$11:$WT$200,366,FALSE)=0,"",VLOOKUP($A98,parlvotes_lh!$A$11:$WT$200,366,FALSE)))</f>
        <v/>
      </c>
      <c r="AC98" s="249" t="str">
        <f>IF(ISERROR(VLOOKUP($A98,parlvotes_lh!$A$11:$WT$200,386,FALSE))=TRUE,"",IF(VLOOKUP($A98,parlvotes_lh!$A$11:$WT$200,386,FALSE)=0,"",VLOOKUP($A98,parlvotes_lh!$A$11:$WT$200,386,FALSE)))</f>
        <v/>
      </c>
    </row>
    <row r="99" spans="1:29" ht="13.5" customHeight="1">
      <c r="A99" s="243" t="str">
        <f>IF(info_parties!A98="","",info_parties!A98)</f>
        <v/>
      </c>
      <c r="B99" s="87" t="str">
        <f>IF(A99="","",MID(info_weblinks!$C$3,32,3))</f>
        <v/>
      </c>
      <c r="C99" s="87" t="str">
        <f>IF(info_parties!G98="","",info_parties!G98)</f>
        <v/>
      </c>
      <c r="D99" s="87" t="str">
        <f>IF(info_parties!K98="","",info_parties!K98)</f>
        <v/>
      </c>
      <c r="E99" s="87" t="str">
        <f>IF(info_parties!H98="","",info_parties!H98)</f>
        <v/>
      </c>
      <c r="F99" s="244" t="str">
        <f t="shared" si="4"/>
        <v/>
      </c>
      <c r="G99" s="245" t="str">
        <f t="shared" si="5"/>
        <v/>
      </c>
      <c r="H99" s="246" t="str">
        <f t="shared" si="6"/>
        <v/>
      </c>
      <c r="I99" s="247" t="str">
        <f t="shared" si="7"/>
        <v/>
      </c>
      <c r="J99" s="248" t="str">
        <f>IF(ISERROR(VLOOKUP($A99,parlvotes_lh!$A$11:$WT$200,6,FALSE))=TRUE,"",IF(VLOOKUP($A99,parlvotes_lh!$A$11:$WT$200,6,FALSE)=0,"",VLOOKUP($A99,parlvotes_lh!$A$11:$WT$200,6,FALSE)))</f>
        <v/>
      </c>
      <c r="K99" s="248" t="str">
        <f>IF(ISERROR(VLOOKUP($A99,parlvotes_lh!$A$11:$WT$200,26,FALSE))=TRUE,"",IF(VLOOKUP($A99,parlvotes_lh!$A$11:$WT$200,26,FALSE)=0,"",VLOOKUP($A99,parlvotes_lh!$A$11:$WT$200,26,FALSE)))</f>
        <v/>
      </c>
      <c r="L99" s="248" t="str">
        <f>IF(ISERROR(VLOOKUP($A99,parlvotes_lh!$A$11:$WT$200,46,FALSE))=TRUE,"",IF(VLOOKUP($A99,parlvotes_lh!$A$11:$WT$200,46,FALSE)=0,"",VLOOKUP($A99,parlvotes_lh!$A$11:$WT$200,46,FALSE)))</f>
        <v/>
      </c>
      <c r="M99" s="248" t="str">
        <f>IF(ISERROR(VLOOKUP($A99,parlvotes_lh!$A$11:$WT$200,66,FALSE))=TRUE,"",IF(VLOOKUP($A99,parlvotes_lh!$A$11:$WT$200,66,FALSE)=0,"",VLOOKUP($A99,parlvotes_lh!$A$11:$WT$200,66,FALSE)))</f>
        <v/>
      </c>
      <c r="N99" s="248" t="str">
        <f>IF(ISERROR(VLOOKUP($A99,parlvotes_lh!$A$11:$WT$200,86,FALSE))=TRUE,"",IF(VLOOKUP($A99,parlvotes_lh!$A$11:$WT$200,86,FALSE)=0,"",VLOOKUP($A99,parlvotes_lh!$A$11:$WT$200,86,FALSE)))</f>
        <v/>
      </c>
      <c r="O99" s="248" t="str">
        <f>IF(ISERROR(VLOOKUP($A99,parlvotes_lh!$A$11:$WT$200,106,FALSE))=TRUE,"",IF(VLOOKUP($A99,parlvotes_lh!$A$11:$WT$200,106,FALSE)=0,"",VLOOKUP($A99,parlvotes_lh!$A$11:$WT$200,106,FALSE)))</f>
        <v/>
      </c>
      <c r="P99" s="248" t="str">
        <f>IF(ISERROR(VLOOKUP($A99,parlvotes_lh!$A$11:$WT$200,126,FALSE))=TRUE,"",IF(VLOOKUP($A99,parlvotes_lh!$A$11:$WT$200,126,FALSE)=0,"",VLOOKUP($A99,parlvotes_lh!$A$11:$WT$200,126,FALSE)))</f>
        <v/>
      </c>
      <c r="Q99" s="249" t="str">
        <f>IF(ISERROR(VLOOKUP($A99,parlvotes_lh!$A$11:$WT$200,146,FALSE))=TRUE,"",IF(VLOOKUP($A99,parlvotes_lh!$A$11:$WT$200,146,FALSE)=0,"",VLOOKUP($A99,parlvotes_lh!$A$11:$WT$200,146,FALSE)))</f>
        <v/>
      </c>
      <c r="R99" s="249" t="str">
        <f>IF(ISERROR(VLOOKUP($A99,parlvotes_lh!$A$11:$WT$200,166,FALSE))=TRUE,"",IF(VLOOKUP($A99,parlvotes_lh!$A$11:$WT$200,166,FALSE)=0,"",VLOOKUP($A99,parlvotes_lh!$A$11:$WT$200,166,FALSE)))</f>
        <v/>
      </c>
      <c r="S99" s="249" t="str">
        <f>IF(ISERROR(VLOOKUP($A99,parlvotes_lh!$A$11:$WT$200,186,FALSE))=TRUE,"",IF(VLOOKUP($A99,parlvotes_lh!$A$11:$WT$200,186,FALSE)=0,"",VLOOKUP($A99,parlvotes_lh!$A$11:$WT$200,186,FALSE)))</f>
        <v/>
      </c>
      <c r="T99" s="249" t="str">
        <f>IF(ISERROR(VLOOKUP($A99,parlvotes_lh!$A$11:$WT$200,206,FALSE))=TRUE,"",IF(VLOOKUP($A99,parlvotes_lh!$A$11:$WT$200,206,FALSE)=0,"",VLOOKUP($A99,parlvotes_lh!$A$11:$WT$200,206,FALSE)))</f>
        <v/>
      </c>
      <c r="U99" s="249" t="str">
        <f>IF(ISERROR(VLOOKUP($A99,parlvotes_lh!$A$11:$WT$200,226,FALSE))=TRUE,"",IF(VLOOKUP($A99,parlvotes_lh!$A$11:$WT$200,226,FALSE)=0,"",VLOOKUP($A99,parlvotes_lh!$A$11:$WT$200,226,FALSE)))</f>
        <v/>
      </c>
      <c r="V99" s="249" t="str">
        <f>IF(ISERROR(VLOOKUP($A99,parlvotes_lh!$A$11:$WT$200,246,FALSE))=TRUE,"",IF(VLOOKUP($A99,parlvotes_lh!$A$11:$WT$200,246,FALSE)=0,"",VLOOKUP($A99,parlvotes_lh!$A$11:$WT$200,246,FALSE)))</f>
        <v/>
      </c>
      <c r="W99" s="249" t="str">
        <f>IF(ISERROR(VLOOKUP($A99,parlvotes_lh!$A$11:$WT$200,266,FALSE))=TRUE,"",IF(VLOOKUP($A99,parlvotes_lh!$A$11:$WT$200,266,FALSE)=0,"",VLOOKUP($A99,parlvotes_lh!$A$11:$WT$200,266,FALSE)))</f>
        <v/>
      </c>
      <c r="X99" s="249" t="str">
        <f>IF(ISERROR(VLOOKUP($A99,parlvotes_lh!$A$11:$WT$200,286,FALSE))=TRUE,"",IF(VLOOKUP($A99,parlvotes_lh!$A$11:$WT$200,286,FALSE)=0,"",VLOOKUP($A99,parlvotes_lh!$A$11:$WT$200,286,FALSE)))</f>
        <v/>
      </c>
      <c r="Y99" s="249" t="str">
        <f>IF(ISERROR(VLOOKUP($A99,parlvotes_lh!$A$11:$WT$200,306,FALSE))=TRUE,"",IF(VLOOKUP($A99,parlvotes_lh!$A$11:$WT$200,306,FALSE)=0,"",VLOOKUP($A99,parlvotes_lh!$A$11:$WT$200,306,FALSE)))</f>
        <v/>
      </c>
      <c r="Z99" s="249" t="str">
        <f>IF(ISERROR(VLOOKUP($A99,parlvotes_lh!$A$11:$WT$200,326,FALSE))=TRUE,"",IF(VLOOKUP($A99,parlvotes_lh!$A$11:$WT$200,326,FALSE)=0,"",VLOOKUP($A99,parlvotes_lh!$A$11:$WT$200,326,FALSE)))</f>
        <v/>
      </c>
      <c r="AA99" s="249" t="str">
        <f>IF(ISERROR(VLOOKUP($A99,parlvotes_lh!$A$11:$WT$200,346,FALSE))=TRUE,"",IF(VLOOKUP($A99,parlvotes_lh!$A$11:$WT$200,346,FALSE)=0,"",VLOOKUP($A99,parlvotes_lh!$A$11:$WT$200,346,FALSE)))</f>
        <v/>
      </c>
      <c r="AB99" s="249" t="str">
        <f>IF(ISERROR(VLOOKUP($A99,parlvotes_lh!$A$11:$WT$200,366,FALSE))=TRUE,"",IF(VLOOKUP($A99,parlvotes_lh!$A$11:$WT$200,366,FALSE)=0,"",VLOOKUP($A99,parlvotes_lh!$A$11:$WT$200,366,FALSE)))</f>
        <v/>
      </c>
      <c r="AC99" s="249" t="str">
        <f>IF(ISERROR(VLOOKUP($A99,parlvotes_lh!$A$11:$WT$200,386,FALSE))=TRUE,"",IF(VLOOKUP($A99,parlvotes_lh!$A$11:$WT$200,386,FALSE)=0,"",VLOOKUP($A99,parlvotes_lh!$A$11:$WT$200,386,FALSE)))</f>
        <v/>
      </c>
    </row>
    <row r="100" spans="1:29" ht="13.5" customHeight="1">
      <c r="A100" s="243" t="str">
        <f>IF(info_parties!A99="","",info_parties!A99)</f>
        <v/>
      </c>
      <c r="B100" s="87" t="str">
        <f>IF(A100="","",MID(info_weblinks!$C$3,32,3))</f>
        <v/>
      </c>
      <c r="C100" s="87" t="str">
        <f>IF(info_parties!G99="","",info_parties!G99)</f>
        <v/>
      </c>
      <c r="D100" s="87" t="str">
        <f>IF(info_parties!K99="","",info_parties!K99)</f>
        <v/>
      </c>
      <c r="E100" s="87" t="str">
        <f>IF(info_parties!H99="","",info_parties!H99)</f>
        <v/>
      </c>
      <c r="F100" s="244" t="str">
        <f t="shared" si="4"/>
        <v/>
      </c>
      <c r="G100" s="245" t="str">
        <f t="shared" si="5"/>
        <v/>
      </c>
      <c r="H100" s="246" t="str">
        <f t="shared" si="6"/>
        <v/>
      </c>
      <c r="I100" s="247" t="str">
        <f t="shared" si="7"/>
        <v/>
      </c>
      <c r="J100" s="248" t="str">
        <f>IF(ISERROR(VLOOKUP($A100,parlvotes_lh!$A$11:$WT$200,6,FALSE))=TRUE,"",IF(VLOOKUP($A100,parlvotes_lh!$A$11:$WT$200,6,FALSE)=0,"",VLOOKUP($A100,parlvotes_lh!$A$11:$WT$200,6,FALSE)))</f>
        <v/>
      </c>
      <c r="K100" s="248" t="str">
        <f>IF(ISERROR(VLOOKUP($A100,parlvotes_lh!$A$11:$WT$200,26,FALSE))=TRUE,"",IF(VLOOKUP($A100,parlvotes_lh!$A$11:$WT$200,26,FALSE)=0,"",VLOOKUP($A100,parlvotes_lh!$A$11:$WT$200,26,FALSE)))</f>
        <v/>
      </c>
      <c r="L100" s="248" t="str">
        <f>IF(ISERROR(VLOOKUP($A100,parlvotes_lh!$A$11:$WT$200,46,FALSE))=TRUE,"",IF(VLOOKUP($A100,parlvotes_lh!$A$11:$WT$200,46,FALSE)=0,"",VLOOKUP($A100,parlvotes_lh!$A$11:$WT$200,46,FALSE)))</f>
        <v/>
      </c>
      <c r="M100" s="248" t="str">
        <f>IF(ISERROR(VLOOKUP($A100,parlvotes_lh!$A$11:$WT$200,66,FALSE))=TRUE,"",IF(VLOOKUP($A100,parlvotes_lh!$A$11:$WT$200,66,FALSE)=0,"",VLOOKUP($A100,parlvotes_lh!$A$11:$WT$200,66,FALSE)))</f>
        <v/>
      </c>
      <c r="N100" s="248" t="str">
        <f>IF(ISERROR(VLOOKUP($A100,parlvotes_lh!$A$11:$WT$200,86,FALSE))=TRUE,"",IF(VLOOKUP($A100,parlvotes_lh!$A$11:$WT$200,86,FALSE)=0,"",VLOOKUP($A100,parlvotes_lh!$A$11:$WT$200,86,FALSE)))</f>
        <v/>
      </c>
      <c r="O100" s="248" t="str">
        <f>IF(ISERROR(VLOOKUP($A100,parlvotes_lh!$A$11:$WT$200,106,FALSE))=TRUE,"",IF(VLOOKUP($A100,parlvotes_lh!$A$11:$WT$200,106,FALSE)=0,"",VLOOKUP($A100,parlvotes_lh!$A$11:$WT$200,106,FALSE)))</f>
        <v/>
      </c>
      <c r="P100" s="248" t="str">
        <f>IF(ISERROR(VLOOKUP($A100,parlvotes_lh!$A$11:$WT$200,126,FALSE))=TRUE,"",IF(VLOOKUP($A100,parlvotes_lh!$A$11:$WT$200,126,FALSE)=0,"",VLOOKUP($A100,parlvotes_lh!$A$11:$WT$200,126,FALSE)))</f>
        <v/>
      </c>
      <c r="Q100" s="249" t="str">
        <f>IF(ISERROR(VLOOKUP($A100,parlvotes_lh!$A$11:$WT$200,146,FALSE))=TRUE,"",IF(VLOOKUP($A100,parlvotes_lh!$A$11:$WT$200,146,FALSE)=0,"",VLOOKUP($A100,parlvotes_lh!$A$11:$WT$200,146,FALSE)))</f>
        <v/>
      </c>
      <c r="R100" s="249" t="str">
        <f>IF(ISERROR(VLOOKUP($A100,parlvotes_lh!$A$11:$WT$200,166,FALSE))=TRUE,"",IF(VLOOKUP($A100,parlvotes_lh!$A$11:$WT$200,166,FALSE)=0,"",VLOOKUP($A100,parlvotes_lh!$A$11:$WT$200,166,FALSE)))</f>
        <v/>
      </c>
      <c r="S100" s="249" t="str">
        <f>IF(ISERROR(VLOOKUP($A100,parlvotes_lh!$A$11:$WT$200,186,FALSE))=TRUE,"",IF(VLOOKUP($A100,parlvotes_lh!$A$11:$WT$200,186,FALSE)=0,"",VLOOKUP($A100,parlvotes_lh!$A$11:$WT$200,186,FALSE)))</f>
        <v/>
      </c>
      <c r="T100" s="249" t="str">
        <f>IF(ISERROR(VLOOKUP($A100,parlvotes_lh!$A$11:$WT$200,206,FALSE))=TRUE,"",IF(VLOOKUP($A100,parlvotes_lh!$A$11:$WT$200,206,FALSE)=0,"",VLOOKUP($A100,parlvotes_lh!$A$11:$WT$200,206,FALSE)))</f>
        <v/>
      </c>
      <c r="U100" s="249" t="str">
        <f>IF(ISERROR(VLOOKUP($A100,parlvotes_lh!$A$11:$WT$200,226,FALSE))=TRUE,"",IF(VLOOKUP($A100,parlvotes_lh!$A$11:$WT$200,226,FALSE)=0,"",VLOOKUP($A100,parlvotes_lh!$A$11:$WT$200,226,FALSE)))</f>
        <v/>
      </c>
      <c r="V100" s="249" t="str">
        <f>IF(ISERROR(VLOOKUP($A100,parlvotes_lh!$A$11:$WT$200,246,FALSE))=TRUE,"",IF(VLOOKUP($A100,parlvotes_lh!$A$11:$WT$200,246,FALSE)=0,"",VLOOKUP($A100,parlvotes_lh!$A$11:$WT$200,246,FALSE)))</f>
        <v/>
      </c>
      <c r="W100" s="249" t="str">
        <f>IF(ISERROR(VLOOKUP($A100,parlvotes_lh!$A$11:$WT$200,266,FALSE))=TRUE,"",IF(VLOOKUP($A100,parlvotes_lh!$A$11:$WT$200,266,FALSE)=0,"",VLOOKUP($A100,parlvotes_lh!$A$11:$WT$200,266,FALSE)))</f>
        <v/>
      </c>
      <c r="X100" s="249" t="str">
        <f>IF(ISERROR(VLOOKUP($A100,parlvotes_lh!$A$11:$WT$200,286,FALSE))=TRUE,"",IF(VLOOKUP($A100,parlvotes_lh!$A$11:$WT$200,286,FALSE)=0,"",VLOOKUP($A100,parlvotes_lh!$A$11:$WT$200,286,FALSE)))</f>
        <v/>
      </c>
      <c r="Y100" s="249" t="str">
        <f>IF(ISERROR(VLOOKUP($A100,parlvotes_lh!$A$11:$WT$200,306,FALSE))=TRUE,"",IF(VLOOKUP($A100,parlvotes_lh!$A$11:$WT$200,306,FALSE)=0,"",VLOOKUP($A100,parlvotes_lh!$A$11:$WT$200,306,FALSE)))</f>
        <v/>
      </c>
      <c r="Z100" s="249" t="str">
        <f>IF(ISERROR(VLOOKUP($A100,parlvotes_lh!$A$11:$WT$200,326,FALSE))=TRUE,"",IF(VLOOKUP($A100,parlvotes_lh!$A$11:$WT$200,326,FALSE)=0,"",VLOOKUP($A100,parlvotes_lh!$A$11:$WT$200,326,FALSE)))</f>
        <v/>
      </c>
      <c r="AA100" s="249" t="str">
        <f>IF(ISERROR(VLOOKUP($A100,parlvotes_lh!$A$11:$WT$200,346,FALSE))=TRUE,"",IF(VLOOKUP($A100,parlvotes_lh!$A$11:$WT$200,346,FALSE)=0,"",VLOOKUP($A100,parlvotes_lh!$A$11:$WT$200,346,FALSE)))</f>
        <v/>
      </c>
      <c r="AB100" s="249" t="str">
        <f>IF(ISERROR(VLOOKUP($A100,parlvotes_lh!$A$11:$WT$200,366,FALSE))=TRUE,"",IF(VLOOKUP($A100,parlvotes_lh!$A$11:$WT$200,366,FALSE)=0,"",VLOOKUP($A100,parlvotes_lh!$A$11:$WT$200,366,FALSE)))</f>
        <v/>
      </c>
      <c r="AC100" s="249" t="str">
        <f>IF(ISERROR(VLOOKUP($A100,parlvotes_lh!$A$11:$WT$200,386,FALSE))=TRUE,"",IF(VLOOKUP($A100,parlvotes_lh!$A$11:$WT$200,386,FALSE)=0,"",VLOOKUP($A100,parlvotes_lh!$A$11:$WT$200,386,FALSE)))</f>
        <v/>
      </c>
    </row>
    <row r="101" spans="1:29" ht="13.5" customHeight="1">
      <c r="A101" s="243" t="str">
        <f>IF(info_parties!A100="","",info_parties!A100)</f>
        <v/>
      </c>
      <c r="B101" s="87" t="str">
        <f>IF(A101="","",MID(info_weblinks!$C$3,32,3))</f>
        <v/>
      </c>
      <c r="C101" s="87" t="str">
        <f>IF(info_parties!G100="","",info_parties!G100)</f>
        <v/>
      </c>
      <c r="D101" s="87" t="str">
        <f>IF(info_parties!K100="","",info_parties!K100)</f>
        <v/>
      </c>
      <c r="E101" s="87" t="str">
        <f>IF(info_parties!H100="","",info_parties!H100)</f>
        <v/>
      </c>
      <c r="F101" s="244" t="str">
        <f t="shared" si="4"/>
        <v/>
      </c>
      <c r="G101" s="245" t="str">
        <f t="shared" si="5"/>
        <v/>
      </c>
      <c r="H101" s="246" t="str">
        <f t="shared" si="6"/>
        <v/>
      </c>
      <c r="I101" s="247" t="str">
        <f t="shared" si="7"/>
        <v/>
      </c>
      <c r="J101" s="248" t="str">
        <f>IF(ISERROR(VLOOKUP($A101,parlvotes_lh!$A$11:$WT$200,6,FALSE))=TRUE,"",IF(VLOOKUP($A101,parlvotes_lh!$A$11:$WT$200,6,FALSE)=0,"",VLOOKUP($A101,parlvotes_lh!$A$11:$WT$200,6,FALSE)))</f>
        <v/>
      </c>
      <c r="K101" s="248" t="str">
        <f>IF(ISERROR(VLOOKUP($A101,parlvotes_lh!$A$11:$WT$200,26,FALSE))=TRUE,"",IF(VLOOKUP($A101,parlvotes_lh!$A$11:$WT$200,26,FALSE)=0,"",VLOOKUP($A101,parlvotes_lh!$A$11:$WT$200,26,FALSE)))</f>
        <v/>
      </c>
      <c r="L101" s="248" t="str">
        <f>IF(ISERROR(VLOOKUP($A101,parlvotes_lh!$A$11:$WT$200,46,FALSE))=TRUE,"",IF(VLOOKUP($A101,parlvotes_lh!$A$11:$WT$200,46,FALSE)=0,"",VLOOKUP($A101,parlvotes_lh!$A$11:$WT$200,46,FALSE)))</f>
        <v/>
      </c>
      <c r="M101" s="248" t="str">
        <f>IF(ISERROR(VLOOKUP($A101,parlvotes_lh!$A$11:$WT$200,66,FALSE))=TRUE,"",IF(VLOOKUP($A101,parlvotes_lh!$A$11:$WT$200,66,FALSE)=0,"",VLOOKUP($A101,parlvotes_lh!$A$11:$WT$200,66,FALSE)))</f>
        <v/>
      </c>
      <c r="N101" s="248" t="str">
        <f>IF(ISERROR(VLOOKUP($A101,parlvotes_lh!$A$11:$WT$200,86,FALSE))=TRUE,"",IF(VLOOKUP($A101,parlvotes_lh!$A$11:$WT$200,86,FALSE)=0,"",VLOOKUP($A101,parlvotes_lh!$A$11:$WT$200,86,FALSE)))</f>
        <v/>
      </c>
      <c r="O101" s="248" t="str">
        <f>IF(ISERROR(VLOOKUP($A101,parlvotes_lh!$A$11:$WT$200,106,FALSE))=TRUE,"",IF(VLOOKUP($A101,parlvotes_lh!$A$11:$WT$200,106,FALSE)=0,"",VLOOKUP($A101,parlvotes_lh!$A$11:$WT$200,106,FALSE)))</f>
        <v/>
      </c>
      <c r="P101" s="248" t="str">
        <f>IF(ISERROR(VLOOKUP($A101,parlvotes_lh!$A$11:$WT$200,126,FALSE))=TRUE,"",IF(VLOOKUP($A101,parlvotes_lh!$A$11:$WT$200,126,FALSE)=0,"",VLOOKUP($A101,parlvotes_lh!$A$11:$WT$200,126,FALSE)))</f>
        <v/>
      </c>
      <c r="Q101" s="249" t="str">
        <f>IF(ISERROR(VLOOKUP($A101,parlvotes_lh!$A$11:$WT$200,146,FALSE))=TRUE,"",IF(VLOOKUP($A101,parlvotes_lh!$A$11:$WT$200,146,FALSE)=0,"",VLOOKUP($A101,parlvotes_lh!$A$11:$WT$200,146,FALSE)))</f>
        <v/>
      </c>
      <c r="R101" s="249" t="str">
        <f>IF(ISERROR(VLOOKUP($A101,parlvotes_lh!$A$11:$WT$200,166,FALSE))=TRUE,"",IF(VLOOKUP($A101,parlvotes_lh!$A$11:$WT$200,166,FALSE)=0,"",VLOOKUP($A101,parlvotes_lh!$A$11:$WT$200,166,FALSE)))</f>
        <v/>
      </c>
      <c r="S101" s="249" t="str">
        <f>IF(ISERROR(VLOOKUP($A101,parlvotes_lh!$A$11:$WT$200,186,FALSE))=TRUE,"",IF(VLOOKUP($A101,parlvotes_lh!$A$11:$WT$200,186,FALSE)=0,"",VLOOKUP($A101,parlvotes_lh!$A$11:$WT$200,186,FALSE)))</f>
        <v/>
      </c>
      <c r="T101" s="249" t="str">
        <f>IF(ISERROR(VLOOKUP($A101,parlvotes_lh!$A$11:$WT$200,206,FALSE))=TRUE,"",IF(VLOOKUP($A101,parlvotes_lh!$A$11:$WT$200,206,FALSE)=0,"",VLOOKUP($A101,parlvotes_lh!$A$11:$WT$200,206,FALSE)))</f>
        <v/>
      </c>
      <c r="U101" s="249" t="str">
        <f>IF(ISERROR(VLOOKUP($A101,parlvotes_lh!$A$11:$WT$200,226,FALSE))=TRUE,"",IF(VLOOKUP($A101,parlvotes_lh!$A$11:$WT$200,226,FALSE)=0,"",VLOOKUP($A101,parlvotes_lh!$A$11:$WT$200,226,FALSE)))</f>
        <v/>
      </c>
      <c r="V101" s="249" t="str">
        <f>IF(ISERROR(VLOOKUP($A101,parlvotes_lh!$A$11:$WT$200,246,FALSE))=TRUE,"",IF(VLOOKUP($A101,parlvotes_lh!$A$11:$WT$200,246,FALSE)=0,"",VLOOKUP($A101,parlvotes_lh!$A$11:$WT$200,246,FALSE)))</f>
        <v/>
      </c>
      <c r="W101" s="249" t="str">
        <f>IF(ISERROR(VLOOKUP($A101,parlvotes_lh!$A$11:$WT$200,266,FALSE))=TRUE,"",IF(VLOOKUP($A101,parlvotes_lh!$A$11:$WT$200,266,FALSE)=0,"",VLOOKUP($A101,parlvotes_lh!$A$11:$WT$200,266,FALSE)))</f>
        <v/>
      </c>
      <c r="X101" s="249" t="str">
        <f>IF(ISERROR(VLOOKUP($A101,parlvotes_lh!$A$11:$WT$200,286,FALSE))=TRUE,"",IF(VLOOKUP($A101,parlvotes_lh!$A$11:$WT$200,286,FALSE)=0,"",VLOOKUP($A101,parlvotes_lh!$A$11:$WT$200,286,FALSE)))</f>
        <v/>
      </c>
      <c r="Y101" s="249" t="str">
        <f>IF(ISERROR(VLOOKUP($A101,parlvotes_lh!$A$11:$WT$200,306,FALSE))=TRUE,"",IF(VLOOKUP($A101,parlvotes_lh!$A$11:$WT$200,306,FALSE)=0,"",VLOOKUP($A101,parlvotes_lh!$A$11:$WT$200,306,FALSE)))</f>
        <v/>
      </c>
      <c r="Z101" s="249" t="str">
        <f>IF(ISERROR(VLOOKUP($A101,parlvotes_lh!$A$11:$WT$200,326,FALSE))=TRUE,"",IF(VLOOKUP($A101,parlvotes_lh!$A$11:$WT$200,326,FALSE)=0,"",VLOOKUP($A101,parlvotes_lh!$A$11:$WT$200,326,FALSE)))</f>
        <v/>
      </c>
      <c r="AA101" s="249" t="str">
        <f>IF(ISERROR(VLOOKUP($A101,parlvotes_lh!$A$11:$WT$200,346,FALSE))=TRUE,"",IF(VLOOKUP($A101,parlvotes_lh!$A$11:$WT$200,346,FALSE)=0,"",VLOOKUP($A101,parlvotes_lh!$A$11:$WT$200,346,FALSE)))</f>
        <v/>
      </c>
      <c r="AB101" s="249" t="str">
        <f>IF(ISERROR(VLOOKUP($A101,parlvotes_lh!$A$11:$WT$200,366,FALSE))=TRUE,"",IF(VLOOKUP($A101,parlvotes_lh!$A$11:$WT$200,366,FALSE)=0,"",VLOOKUP($A101,parlvotes_lh!$A$11:$WT$200,366,FALSE)))</f>
        <v/>
      </c>
      <c r="AC101" s="249" t="str">
        <f>IF(ISERROR(VLOOKUP($A101,parlvotes_lh!$A$11:$WT$200,386,FALSE))=TRUE,"",IF(VLOOKUP($A101,parlvotes_lh!$A$11:$WT$200,386,FALSE)=0,"",VLOOKUP($A101,parlvotes_lh!$A$11:$WT$200,386,FALSE)))</f>
        <v/>
      </c>
    </row>
    <row r="102" spans="1:29" ht="13.5" customHeight="1">
      <c r="A102" s="243"/>
      <c r="B102" s="87" t="str">
        <f>IF(A102="","",MID(info_weblinks!$C$3,32,3))</f>
        <v/>
      </c>
      <c r="C102" s="87" t="str">
        <f>IF(info_parties!G101="","",info_parties!G101)</f>
        <v/>
      </c>
      <c r="D102" s="87" t="str">
        <f>IF(info_parties!K101="","",info_parties!K101)</f>
        <v/>
      </c>
      <c r="E102" s="87" t="str">
        <f>IF(info_parties!H101="","",info_parties!H101)</f>
        <v/>
      </c>
      <c r="F102" s="244" t="str">
        <f t="shared" si="4"/>
        <v/>
      </c>
      <c r="G102" s="245" t="str">
        <f t="shared" si="5"/>
        <v/>
      </c>
      <c r="H102" s="246" t="str">
        <f t="shared" si="6"/>
        <v/>
      </c>
      <c r="I102" s="247" t="str">
        <f t="shared" si="7"/>
        <v/>
      </c>
      <c r="J102" s="248" t="str">
        <f>IF(ISERROR(VLOOKUP($A102,parlvotes_lh!$A$11:$WT$200,6,FALSE))=TRUE,"",IF(VLOOKUP($A102,parlvotes_lh!$A$11:$WT$200,6,FALSE)=0,"",VLOOKUP($A102,parlvotes_lh!$A$11:$WT$200,6,FALSE)))</f>
        <v/>
      </c>
      <c r="K102" s="248" t="str">
        <f>IF(ISERROR(VLOOKUP($A102,parlvotes_lh!$A$11:$WT$200,26,FALSE))=TRUE,"",IF(VLOOKUP($A102,parlvotes_lh!$A$11:$WT$200,26,FALSE)=0,"",VLOOKUP($A102,parlvotes_lh!$A$11:$WT$200,26,FALSE)))</f>
        <v/>
      </c>
      <c r="L102" s="248" t="str">
        <f>IF(ISERROR(VLOOKUP($A102,parlvotes_lh!$A$11:$WT$200,46,FALSE))=TRUE,"",IF(VLOOKUP($A102,parlvotes_lh!$A$11:$WT$200,46,FALSE)=0,"",VLOOKUP($A102,parlvotes_lh!$A$11:$WT$200,46,FALSE)))</f>
        <v/>
      </c>
      <c r="M102" s="248" t="str">
        <f>IF(ISERROR(VLOOKUP($A102,parlvotes_lh!$A$11:$WT$200,66,FALSE))=TRUE,"",IF(VLOOKUP($A102,parlvotes_lh!$A$11:$WT$200,66,FALSE)=0,"",VLOOKUP($A102,parlvotes_lh!$A$11:$WT$200,66,FALSE)))</f>
        <v/>
      </c>
      <c r="N102" s="248" t="str">
        <f>IF(ISERROR(VLOOKUP($A102,parlvotes_lh!$A$11:$WT$200,86,FALSE))=TRUE,"",IF(VLOOKUP($A102,parlvotes_lh!$A$11:$WT$200,86,FALSE)=0,"",VLOOKUP($A102,parlvotes_lh!$A$11:$WT$200,86,FALSE)))</f>
        <v/>
      </c>
      <c r="O102" s="248" t="str">
        <f>IF(ISERROR(VLOOKUP($A102,parlvotes_lh!$A$11:$WT$200,106,FALSE))=TRUE,"",IF(VLOOKUP($A102,parlvotes_lh!$A$11:$WT$200,106,FALSE)=0,"",VLOOKUP($A102,parlvotes_lh!$A$11:$WT$200,106,FALSE)))</f>
        <v/>
      </c>
      <c r="P102" s="248" t="str">
        <f>IF(ISERROR(VLOOKUP($A102,parlvotes_lh!$A$11:$WT$200,126,FALSE))=TRUE,"",IF(VLOOKUP($A102,parlvotes_lh!$A$11:$WT$200,126,FALSE)=0,"",VLOOKUP($A102,parlvotes_lh!$A$11:$WT$200,126,FALSE)))</f>
        <v/>
      </c>
      <c r="Q102" s="249" t="str">
        <f>IF(ISERROR(VLOOKUP($A102,parlvotes_lh!$A$11:$WT$200,146,FALSE))=TRUE,"",IF(VLOOKUP($A102,parlvotes_lh!$A$11:$WT$200,146,FALSE)=0,"",VLOOKUP($A102,parlvotes_lh!$A$11:$WT$200,146,FALSE)))</f>
        <v/>
      </c>
      <c r="R102" s="249" t="str">
        <f>IF(ISERROR(VLOOKUP($A102,parlvotes_lh!$A$11:$WT$200,166,FALSE))=TRUE,"",IF(VLOOKUP($A102,parlvotes_lh!$A$11:$WT$200,166,FALSE)=0,"",VLOOKUP($A102,parlvotes_lh!$A$11:$WT$200,166,FALSE)))</f>
        <v/>
      </c>
      <c r="S102" s="249" t="str">
        <f>IF(ISERROR(VLOOKUP($A102,parlvotes_lh!$A$11:$WT$200,186,FALSE))=TRUE,"",IF(VLOOKUP($A102,parlvotes_lh!$A$11:$WT$200,186,FALSE)=0,"",VLOOKUP($A102,parlvotes_lh!$A$11:$WT$200,186,FALSE)))</f>
        <v/>
      </c>
      <c r="T102" s="249" t="str">
        <f>IF(ISERROR(VLOOKUP($A102,parlvotes_lh!$A$11:$WT$200,206,FALSE))=TRUE,"",IF(VLOOKUP($A102,parlvotes_lh!$A$11:$WT$200,206,FALSE)=0,"",VLOOKUP($A102,parlvotes_lh!$A$11:$WT$200,206,FALSE)))</f>
        <v/>
      </c>
      <c r="U102" s="249" t="str">
        <f>IF(ISERROR(VLOOKUP($A102,parlvotes_lh!$A$11:$WT$200,226,FALSE))=TRUE,"",IF(VLOOKUP($A102,parlvotes_lh!$A$11:$WT$200,226,FALSE)=0,"",VLOOKUP($A102,parlvotes_lh!$A$11:$WT$200,226,FALSE)))</f>
        <v/>
      </c>
      <c r="V102" s="249" t="str">
        <f>IF(ISERROR(VLOOKUP($A102,parlvotes_lh!$A$11:$WT$200,246,FALSE))=TRUE,"",IF(VLOOKUP($A102,parlvotes_lh!$A$11:$WT$200,246,FALSE)=0,"",VLOOKUP($A102,parlvotes_lh!$A$11:$WT$200,246,FALSE)))</f>
        <v/>
      </c>
      <c r="W102" s="249" t="str">
        <f>IF(ISERROR(VLOOKUP($A102,parlvotes_lh!$A$11:$WT$200,266,FALSE))=TRUE,"",IF(VLOOKUP($A102,parlvotes_lh!$A$11:$WT$200,266,FALSE)=0,"",VLOOKUP($A102,parlvotes_lh!$A$11:$WT$200,266,FALSE)))</f>
        <v/>
      </c>
      <c r="X102" s="249" t="str">
        <f>IF(ISERROR(VLOOKUP($A102,parlvotes_lh!$A$11:$WT$200,286,FALSE))=TRUE,"",IF(VLOOKUP($A102,parlvotes_lh!$A$11:$WT$200,286,FALSE)=0,"",VLOOKUP($A102,parlvotes_lh!$A$11:$WT$200,286,FALSE)))</f>
        <v/>
      </c>
      <c r="Y102" s="249" t="str">
        <f>IF(ISERROR(VLOOKUP($A102,parlvotes_lh!$A$11:$WT$200,306,FALSE))=TRUE,"",IF(VLOOKUP($A102,parlvotes_lh!$A$11:$WT$200,306,FALSE)=0,"",VLOOKUP($A102,parlvotes_lh!$A$11:$WT$200,306,FALSE)))</f>
        <v/>
      </c>
      <c r="Z102" s="249" t="str">
        <f>IF(ISERROR(VLOOKUP($A102,parlvotes_lh!$A$11:$WT$200,326,FALSE))=TRUE,"",IF(VLOOKUP($A102,parlvotes_lh!$A$11:$WT$200,326,FALSE)=0,"",VLOOKUP($A102,parlvotes_lh!$A$11:$WT$200,326,FALSE)))</f>
        <v/>
      </c>
      <c r="AA102" s="249" t="str">
        <f>IF(ISERROR(VLOOKUP($A102,parlvotes_lh!$A$11:$WT$200,346,FALSE))=TRUE,"",IF(VLOOKUP($A102,parlvotes_lh!$A$11:$WT$200,346,FALSE)=0,"",VLOOKUP($A102,parlvotes_lh!$A$11:$WT$200,346,FALSE)))</f>
        <v/>
      </c>
      <c r="AB102" s="249" t="str">
        <f>IF(ISERROR(VLOOKUP($A102,parlvotes_lh!$A$11:$WT$200,366,FALSE))=TRUE,"",IF(VLOOKUP($A102,parlvotes_lh!$A$11:$WT$200,366,FALSE)=0,"",VLOOKUP($A102,parlvotes_lh!$A$11:$WT$200,366,FALSE)))</f>
        <v/>
      </c>
      <c r="AC102" s="249" t="str">
        <f>IF(ISERROR(VLOOKUP($A102,parlvotes_lh!$A$11:$WT$200,386,FALSE))=TRUE,"",IF(VLOOKUP($A102,parlvotes_lh!$A$11:$WT$200,386,FALSE)=0,"",VLOOKUP($A102,parlvotes_lh!$A$11:$WT$200,386,FALSE)))</f>
        <v/>
      </c>
    </row>
    <row r="103" spans="1:29" ht="13.5" customHeight="1">
      <c r="A103" s="243"/>
      <c r="B103" s="87" t="str">
        <f>IF(A103="","",MID(info_weblinks!$C$3,32,3))</f>
        <v/>
      </c>
      <c r="C103" s="87" t="str">
        <f>IF(info_parties!G102="","",info_parties!G102)</f>
        <v/>
      </c>
      <c r="D103" s="87" t="str">
        <f>IF(info_parties!K102="","",info_parties!K102)</f>
        <v/>
      </c>
      <c r="E103" s="87" t="str">
        <f>IF(info_parties!H102="","",info_parties!H102)</f>
        <v/>
      </c>
      <c r="F103" s="244" t="str">
        <f t="shared" si="4"/>
        <v/>
      </c>
      <c r="G103" s="245" t="str">
        <f t="shared" si="5"/>
        <v/>
      </c>
      <c r="H103" s="246" t="str">
        <f t="shared" si="6"/>
        <v/>
      </c>
      <c r="I103" s="247" t="str">
        <f t="shared" si="7"/>
        <v/>
      </c>
      <c r="J103" s="248" t="str">
        <f>IF(ISERROR(VLOOKUP($A103,parlvotes_lh!$A$11:$WT$200,6,FALSE))=TRUE,"",IF(VLOOKUP($A103,parlvotes_lh!$A$11:$WT$200,6,FALSE)=0,"",VLOOKUP($A103,parlvotes_lh!$A$11:$WT$200,6,FALSE)))</f>
        <v/>
      </c>
      <c r="K103" s="248" t="str">
        <f>IF(ISERROR(VLOOKUP($A103,parlvotes_lh!$A$11:$WT$200,26,FALSE))=TRUE,"",IF(VLOOKUP($A103,parlvotes_lh!$A$11:$WT$200,26,FALSE)=0,"",VLOOKUP($A103,parlvotes_lh!$A$11:$WT$200,26,FALSE)))</f>
        <v/>
      </c>
      <c r="L103" s="248" t="str">
        <f>IF(ISERROR(VLOOKUP($A103,parlvotes_lh!$A$11:$WT$200,46,FALSE))=TRUE,"",IF(VLOOKUP($A103,parlvotes_lh!$A$11:$WT$200,46,FALSE)=0,"",VLOOKUP($A103,parlvotes_lh!$A$11:$WT$200,46,FALSE)))</f>
        <v/>
      </c>
      <c r="M103" s="248" t="str">
        <f>IF(ISERROR(VLOOKUP($A103,parlvotes_lh!$A$11:$WT$200,66,FALSE))=TRUE,"",IF(VLOOKUP($A103,parlvotes_lh!$A$11:$WT$200,66,FALSE)=0,"",VLOOKUP($A103,parlvotes_lh!$A$11:$WT$200,66,FALSE)))</f>
        <v/>
      </c>
      <c r="N103" s="248" t="str">
        <f>IF(ISERROR(VLOOKUP($A103,parlvotes_lh!$A$11:$WT$200,86,FALSE))=TRUE,"",IF(VLOOKUP($A103,parlvotes_lh!$A$11:$WT$200,86,FALSE)=0,"",VLOOKUP($A103,parlvotes_lh!$A$11:$WT$200,86,FALSE)))</f>
        <v/>
      </c>
      <c r="O103" s="248" t="str">
        <f>IF(ISERROR(VLOOKUP($A103,parlvotes_lh!$A$11:$WT$200,106,FALSE))=TRUE,"",IF(VLOOKUP($A103,parlvotes_lh!$A$11:$WT$200,106,FALSE)=0,"",VLOOKUP($A103,parlvotes_lh!$A$11:$WT$200,106,FALSE)))</f>
        <v/>
      </c>
      <c r="P103" s="248" t="str">
        <f>IF(ISERROR(VLOOKUP($A103,parlvotes_lh!$A$11:$WT$200,126,FALSE))=TRUE,"",IF(VLOOKUP($A103,parlvotes_lh!$A$11:$WT$200,126,FALSE)=0,"",VLOOKUP($A103,parlvotes_lh!$A$11:$WT$200,126,FALSE)))</f>
        <v/>
      </c>
      <c r="Q103" s="249" t="str">
        <f>IF(ISERROR(VLOOKUP($A103,parlvotes_lh!$A$11:$WT$200,146,FALSE))=TRUE,"",IF(VLOOKUP($A103,parlvotes_lh!$A$11:$WT$200,146,FALSE)=0,"",VLOOKUP($A103,parlvotes_lh!$A$11:$WT$200,146,FALSE)))</f>
        <v/>
      </c>
      <c r="R103" s="249" t="str">
        <f>IF(ISERROR(VLOOKUP($A103,parlvotes_lh!$A$11:$WT$200,166,FALSE))=TRUE,"",IF(VLOOKUP($A103,parlvotes_lh!$A$11:$WT$200,166,FALSE)=0,"",VLOOKUP($A103,parlvotes_lh!$A$11:$WT$200,166,FALSE)))</f>
        <v/>
      </c>
      <c r="S103" s="249" t="str">
        <f>IF(ISERROR(VLOOKUP($A103,parlvotes_lh!$A$11:$WT$200,186,FALSE))=TRUE,"",IF(VLOOKUP($A103,parlvotes_lh!$A$11:$WT$200,186,FALSE)=0,"",VLOOKUP($A103,parlvotes_lh!$A$11:$WT$200,186,FALSE)))</f>
        <v/>
      </c>
      <c r="T103" s="249" t="str">
        <f>IF(ISERROR(VLOOKUP($A103,parlvotes_lh!$A$11:$WT$200,206,FALSE))=TRUE,"",IF(VLOOKUP($A103,parlvotes_lh!$A$11:$WT$200,206,FALSE)=0,"",VLOOKUP($A103,parlvotes_lh!$A$11:$WT$200,206,FALSE)))</f>
        <v/>
      </c>
      <c r="U103" s="249" t="str">
        <f>IF(ISERROR(VLOOKUP($A103,parlvotes_lh!$A$11:$WT$200,226,FALSE))=TRUE,"",IF(VLOOKUP($A103,parlvotes_lh!$A$11:$WT$200,226,FALSE)=0,"",VLOOKUP($A103,parlvotes_lh!$A$11:$WT$200,226,FALSE)))</f>
        <v/>
      </c>
      <c r="V103" s="249" t="str">
        <f>IF(ISERROR(VLOOKUP($A103,parlvotes_lh!$A$11:$WT$200,246,FALSE))=TRUE,"",IF(VLOOKUP($A103,parlvotes_lh!$A$11:$WT$200,246,FALSE)=0,"",VLOOKUP($A103,parlvotes_lh!$A$11:$WT$200,246,FALSE)))</f>
        <v/>
      </c>
      <c r="W103" s="249" t="str">
        <f>IF(ISERROR(VLOOKUP($A103,parlvotes_lh!$A$11:$WT$200,266,FALSE))=TRUE,"",IF(VLOOKUP($A103,parlvotes_lh!$A$11:$WT$200,266,FALSE)=0,"",VLOOKUP($A103,parlvotes_lh!$A$11:$WT$200,266,FALSE)))</f>
        <v/>
      </c>
      <c r="X103" s="249" t="str">
        <f>IF(ISERROR(VLOOKUP($A103,parlvotes_lh!$A$11:$WT$200,286,FALSE))=TRUE,"",IF(VLOOKUP($A103,parlvotes_lh!$A$11:$WT$200,286,FALSE)=0,"",VLOOKUP($A103,parlvotes_lh!$A$11:$WT$200,286,FALSE)))</f>
        <v/>
      </c>
      <c r="Y103" s="249" t="str">
        <f>IF(ISERROR(VLOOKUP($A103,parlvotes_lh!$A$11:$WT$200,306,FALSE))=TRUE,"",IF(VLOOKUP($A103,parlvotes_lh!$A$11:$WT$200,306,FALSE)=0,"",VLOOKUP($A103,parlvotes_lh!$A$11:$WT$200,306,FALSE)))</f>
        <v/>
      </c>
      <c r="Z103" s="249" t="str">
        <f>IF(ISERROR(VLOOKUP($A103,parlvotes_lh!$A$11:$WT$200,326,FALSE))=TRUE,"",IF(VLOOKUP($A103,parlvotes_lh!$A$11:$WT$200,326,FALSE)=0,"",VLOOKUP($A103,parlvotes_lh!$A$11:$WT$200,326,FALSE)))</f>
        <v/>
      </c>
      <c r="AA103" s="249" t="str">
        <f>IF(ISERROR(VLOOKUP($A103,parlvotes_lh!$A$11:$WT$200,346,FALSE))=TRUE,"",IF(VLOOKUP($A103,parlvotes_lh!$A$11:$WT$200,346,FALSE)=0,"",VLOOKUP($A103,parlvotes_lh!$A$11:$WT$200,346,FALSE)))</f>
        <v/>
      </c>
      <c r="AB103" s="249" t="str">
        <f>IF(ISERROR(VLOOKUP($A103,parlvotes_lh!$A$11:$WT$200,366,FALSE))=TRUE,"",IF(VLOOKUP($A103,parlvotes_lh!$A$11:$WT$200,366,FALSE)=0,"",VLOOKUP($A103,parlvotes_lh!$A$11:$WT$200,366,FALSE)))</f>
        <v/>
      </c>
      <c r="AC103" s="249" t="str">
        <f>IF(ISERROR(VLOOKUP($A103,parlvotes_lh!$A$11:$WT$200,386,FALSE))=TRUE,"",IF(VLOOKUP($A103,parlvotes_lh!$A$11:$WT$200,386,FALSE)=0,"",VLOOKUP($A103,parlvotes_lh!$A$11:$WT$200,386,FALSE)))</f>
        <v/>
      </c>
    </row>
    <row r="104" spans="1:29" ht="13.5" customHeight="1">
      <c r="A104" s="243"/>
      <c r="B104" s="87" t="str">
        <f>IF(A104="","",MID(info_weblinks!$C$3,32,3))</f>
        <v/>
      </c>
      <c r="C104" s="87" t="str">
        <f>IF(info_parties!G103="","",info_parties!G103)</f>
        <v/>
      </c>
      <c r="D104" s="87" t="str">
        <f>IF(info_parties!K103="","",info_parties!K103)</f>
        <v/>
      </c>
      <c r="E104" s="87" t="str">
        <f>IF(info_parties!H103="","",info_parties!H103)</f>
        <v/>
      </c>
      <c r="F104" s="244" t="str">
        <f t="shared" si="4"/>
        <v/>
      </c>
      <c r="G104" s="245" t="str">
        <f t="shared" si="5"/>
        <v/>
      </c>
      <c r="H104" s="246" t="str">
        <f t="shared" si="6"/>
        <v/>
      </c>
      <c r="I104" s="247" t="str">
        <f t="shared" si="7"/>
        <v/>
      </c>
      <c r="J104" s="248" t="str">
        <f>IF(ISERROR(VLOOKUP($A104,parlvotes_lh!$A$11:$WT$200,6,FALSE))=TRUE,"",IF(VLOOKUP($A104,parlvotes_lh!$A$11:$WT$200,6,FALSE)=0,"",VLOOKUP($A104,parlvotes_lh!$A$11:$WT$200,6,FALSE)))</f>
        <v/>
      </c>
      <c r="K104" s="248" t="str">
        <f>IF(ISERROR(VLOOKUP($A104,parlvotes_lh!$A$11:$WT$200,26,FALSE))=TRUE,"",IF(VLOOKUP($A104,parlvotes_lh!$A$11:$WT$200,26,FALSE)=0,"",VLOOKUP($A104,parlvotes_lh!$A$11:$WT$200,26,FALSE)))</f>
        <v/>
      </c>
      <c r="L104" s="248" t="str">
        <f>IF(ISERROR(VLOOKUP($A104,parlvotes_lh!$A$11:$WT$200,46,FALSE))=TRUE,"",IF(VLOOKUP($A104,parlvotes_lh!$A$11:$WT$200,46,FALSE)=0,"",VLOOKUP($A104,parlvotes_lh!$A$11:$WT$200,46,FALSE)))</f>
        <v/>
      </c>
      <c r="M104" s="248" t="str">
        <f>IF(ISERROR(VLOOKUP($A104,parlvotes_lh!$A$11:$WT$200,66,FALSE))=TRUE,"",IF(VLOOKUP($A104,parlvotes_lh!$A$11:$WT$200,66,FALSE)=0,"",VLOOKUP($A104,parlvotes_lh!$A$11:$WT$200,66,FALSE)))</f>
        <v/>
      </c>
      <c r="N104" s="248" t="str">
        <f>IF(ISERROR(VLOOKUP($A104,parlvotes_lh!$A$11:$WT$200,86,FALSE))=TRUE,"",IF(VLOOKUP($A104,parlvotes_lh!$A$11:$WT$200,86,FALSE)=0,"",VLOOKUP($A104,parlvotes_lh!$A$11:$WT$200,86,FALSE)))</f>
        <v/>
      </c>
      <c r="O104" s="248" t="str">
        <f>IF(ISERROR(VLOOKUP($A104,parlvotes_lh!$A$11:$WT$200,106,FALSE))=TRUE,"",IF(VLOOKUP($A104,parlvotes_lh!$A$11:$WT$200,106,FALSE)=0,"",VLOOKUP($A104,parlvotes_lh!$A$11:$WT$200,106,FALSE)))</f>
        <v/>
      </c>
      <c r="P104" s="248" t="str">
        <f>IF(ISERROR(VLOOKUP($A104,parlvotes_lh!$A$11:$WT$200,126,FALSE))=TRUE,"",IF(VLOOKUP($A104,parlvotes_lh!$A$11:$WT$200,126,FALSE)=0,"",VLOOKUP($A104,parlvotes_lh!$A$11:$WT$200,126,FALSE)))</f>
        <v/>
      </c>
      <c r="Q104" s="249" t="str">
        <f>IF(ISERROR(VLOOKUP($A104,parlvotes_lh!$A$11:$WT$200,146,FALSE))=TRUE,"",IF(VLOOKUP($A104,parlvotes_lh!$A$11:$WT$200,146,FALSE)=0,"",VLOOKUP($A104,parlvotes_lh!$A$11:$WT$200,146,FALSE)))</f>
        <v/>
      </c>
      <c r="R104" s="249" t="str">
        <f>IF(ISERROR(VLOOKUP($A104,parlvotes_lh!$A$11:$WT$200,166,FALSE))=TRUE,"",IF(VLOOKUP($A104,parlvotes_lh!$A$11:$WT$200,166,FALSE)=0,"",VLOOKUP($A104,parlvotes_lh!$A$11:$WT$200,166,FALSE)))</f>
        <v/>
      </c>
      <c r="S104" s="249" t="str">
        <f>IF(ISERROR(VLOOKUP($A104,parlvotes_lh!$A$11:$WT$200,186,FALSE))=TRUE,"",IF(VLOOKUP($A104,parlvotes_lh!$A$11:$WT$200,186,FALSE)=0,"",VLOOKUP($A104,parlvotes_lh!$A$11:$WT$200,186,FALSE)))</f>
        <v/>
      </c>
      <c r="T104" s="249" t="str">
        <f>IF(ISERROR(VLOOKUP($A104,parlvotes_lh!$A$11:$WT$200,206,FALSE))=TRUE,"",IF(VLOOKUP($A104,parlvotes_lh!$A$11:$WT$200,206,FALSE)=0,"",VLOOKUP($A104,parlvotes_lh!$A$11:$WT$200,206,FALSE)))</f>
        <v/>
      </c>
      <c r="U104" s="249" t="str">
        <f>IF(ISERROR(VLOOKUP($A104,parlvotes_lh!$A$11:$WT$200,226,FALSE))=TRUE,"",IF(VLOOKUP($A104,parlvotes_lh!$A$11:$WT$200,226,FALSE)=0,"",VLOOKUP($A104,parlvotes_lh!$A$11:$WT$200,226,FALSE)))</f>
        <v/>
      </c>
      <c r="V104" s="249" t="str">
        <f>IF(ISERROR(VLOOKUP($A104,parlvotes_lh!$A$11:$WT$200,246,FALSE))=TRUE,"",IF(VLOOKUP($A104,parlvotes_lh!$A$11:$WT$200,246,FALSE)=0,"",VLOOKUP($A104,parlvotes_lh!$A$11:$WT$200,246,FALSE)))</f>
        <v/>
      </c>
      <c r="W104" s="249" t="str">
        <f>IF(ISERROR(VLOOKUP($A104,parlvotes_lh!$A$11:$WT$200,266,FALSE))=TRUE,"",IF(VLOOKUP($A104,parlvotes_lh!$A$11:$WT$200,266,FALSE)=0,"",VLOOKUP($A104,parlvotes_lh!$A$11:$WT$200,266,FALSE)))</f>
        <v/>
      </c>
      <c r="X104" s="249" t="str">
        <f>IF(ISERROR(VLOOKUP($A104,parlvotes_lh!$A$11:$WT$200,286,FALSE))=TRUE,"",IF(VLOOKUP($A104,parlvotes_lh!$A$11:$WT$200,286,FALSE)=0,"",VLOOKUP($A104,parlvotes_lh!$A$11:$WT$200,286,FALSE)))</f>
        <v/>
      </c>
      <c r="Y104" s="249" t="str">
        <f>IF(ISERROR(VLOOKUP($A104,parlvotes_lh!$A$11:$WT$200,306,FALSE))=TRUE,"",IF(VLOOKUP($A104,parlvotes_lh!$A$11:$WT$200,306,FALSE)=0,"",VLOOKUP($A104,parlvotes_lh!$A$11:$WT$200,306,FALSE)))</f>
        <v/>
      </c>
      <c r="Z104" s="249" t="str">
        <f>IF(ISERROR(VLOOKUP($A104,parlvotes_lh!$A$11:$WT$200,326,FALSE))=TRUE,"",IF(VLOOKUP($A104,parlvotes_lh!$A$11:$WT$200,326,FALSE)=0,"",VLOOKUP($A104,parlvotes_lh!$A$11:$WT$200,326,FALSE)))</f>
        <v/>
      </c>
      <c r="AA104" s="249" t="str">
        <f>IF(ISERROR(VLOOKUP($A104,parlvotes_lh!$A$11:$WT$200,346,FALSE))=TRUE,"",IF(VLOOKUP($A104,parlvotes_lh!$A$11:$WT$200,346,FALSE)=0,"",VLOOKUP($A104,parlvotes_lh!$A$11:$WT$200,346,FALSE)))</f>
        <v/>
      </c>
      <c r="AB104" s="249" t="str">
        <f>IF(ISERROR(VLOOKUP($A104,parlvotes_lh!$A$11:$WT$200,366,FALSE))=TRUE,"",IF(VLOOKUP($A104,parlvotes_lh!$A$11:$WT$200,366,FALSE)=0,"",VLOOKUP($A104,parlvotes_lh!$A$11:$WT$200,366,FALSE)))</f>
        <v/>
      </c>
      <c r="AC104" s="249" t="str">
        <f>IF(ISERROR(VLOOKUP($A104,parlvotes_lh!$A$11:$WT$200,386,FALSE))=TRUE,"",IF(VLOOKUP($A104,parlvotes_lh!$A$11:$WT$200,386,FALSE)=0,"",VLOOKUP($A104,parlvotes_lh!$A$11:$WT$200,386,FALSE)))</f>
        <v/>
      </c>
    </row>
    <row r="105" spans="1:29" ht="13.5" customHeight="1">
      <c r="A105" s="243"/>
      <c r="B105" s="87" t="str">
        <f>IF(A105="","",MID(info_weblinks!$C$3,32,3))</f>
        <v/>
      </c>
      <c r="C105" s="87" t="str">
        <f>IF(info_parties!G104="","",info_parties!G104)</f>
        <v/>
      </c>
      <c r="D105" s="87" t="str">
        <f>IF(info_parties!K104="","",info_parties!K104)</f>
        <v/>
      </c>
      <c r="E105" s="87" t="str">
        <f>IF(info_parties!H104="","",info_parties!H104)</f>
        <v/>
      </c>
      <c r="F105" s="244" t="str">
        <f t="shared" si="4"/>
        <v/>
      </c>
      <c r="G105" s="245" t="str">
        <f t="shared" si="5"/>
        <v/>
      </c>
      <c r="H105" s="246" t="str">
        <f t="shared" si="6"/>
        <v/>
      </c>
      <c r="I105" s="247" t="str">
        <f t="shared" si="7"/>
        <v/>
      </c>
      <c r="J105" s="248" t="str">
        <f>IF(ISERROR(VLOOKUP($A105,parlvotes_lh!$A$11:$WT$200,6,FALSE))=TRUE,"",IF(VLOOKUP($A105,parlvotes_lh!$A$11:$WT$200,6,FALSE)=0,"",VLOOKUP($A105,parlvotes_lh!$A$11:$WT$200,6,FALSE)))</f>
        <v/>
      </c>
      <c r="K105" s="248" t="str">
        <f>IF(ISERROR(VLOOKUP($A105,parlvotes_lh!$A$11:$WT$200,26,FALSE))=TRUE,"",IF(VLOOKUP($A105,parlvotes_lh!$A$11:$WT$200,26,FALSE)=0,"",VLOOKUP($A105,parlvotes_lh!$A$11:$WT$200,26,FALSE)))</f>
        <v/>
      </c>
      <c r="L105" s="248" t="str">
        <f>IF(ISERROR(VLOOKUP($A105,parlvotes_lh!$A$11:$WT$200,46,FALSE))=TRUE,"",IF(VLOOKUP($A105,parlvotes_lh!$A$11:$WT$200,46,FALSE)=0,"",VLOOKUP($A105,parlvotes_lh!$A$11:$WT$200,46,FALSE)))</f>
        <v/>
      </c>
      <c r="M105" s="248" t="str">
        <f>IF(ISERROR(VLOOKUP($A105,parlvotes_lh!$A$11:$WT$200,66,FALSE))=TRUE,"",IF(VLOOKUP($A105,parlvotes_lh!$A$11:$WT$200,66,FALSE)=0,"",VLOOKUP($A105,parlvotes_lh!$A$11:$WT$200,66,FALSE)))</f>
        <v/>
      </c>
      <c r="N105" s="248" t="str">
        <f>IF(ISERROR(VLOOKUP($A105,parlvotes_lh!$A$11:$WT$200,86,FALSE))=TRUE,"",IF(VLOOKUP($A105,parlvotes_lh!$A$11:$WT$200,86,FALSE)=0,"",VLOOKUP($A105,parlvotes_lh!$A$11:$WT$200,86,FALSE)))</f>
        <v/>
      </c>
      <c r="O105" s="248" t="str">
        <f>IF(ISERROR(VLOOKUP($A105,parlvotes_lh!$A$11:$WT$200,106,FALSE))=TRUE,"",IF(VLOOKUP($A105,parlvotes_lh!$A$11:$WT$200,106,FALSE)=0,"",VLOOKUP($A105,parlvotes_lh!$A$11:$WT$200,106,FALSE)))</f>
        <v/>
      </c>
      <c r="P105" s="248" t="str">
        <f>IF(ISERROR(VLOOKUP($A105,parlvotes_lh!$A$11:$WT$200,126,FALSE))=TRUE,"",IF(VLOOKUP($A105,parlvotes_lh!$A$11:$WT$200,126,FALSE)=0,"",VLOOKUP($A105,parlvotes_lh!$A$11:$WT$200,126,FALSE)))</f>
        <v/>
      </c>
      <c r="Q105" s="249" t="str">
        <f>IF(ISERROR(VLOOKUP($A105,parlvotes_lh!$A$11:$WT$200,146,FALSE))=TRUE,"",IF(VLOOKUP($A105,parlvotes_lh!$A$11:$WT$200,146,FALSE)=0,"",VLOOKUP($A105,parlvotes_lh!$A$11:$WT$200,146,FALSE)))</f>
        <v/>
      </c>
      <c r="R105" s="249" t="str">
        <f>IF(ISERROR(VLOOKUP($A105,parlvotes_lh!$A$11:$WT$200,166,FALSE))=TRUE,"",IF(VLOOKUP($A105,parlvotes_lh!$A$11:$WT$200,166,FALSE)=0,"",VLOOKUP($A105,parlvotes_lh!$A$11:$WT$200,166,FALSE)))</f>
        <v/>
      </c>
      <c r="S105" s="249" t="str">
        <f>IF(ISERROR(VLOOKUP($A105,parlvotes_lh!$A$11:$WT$200,186,FALSE))=TRUE,"",IF(VLOOKUP($A105,parlvotes_lh!$A$11:$WT$200,186,FALSE)=0,"",VLOOKUP($A105,parlvotes_lh!$A$11:$WT$200,186,FALSE)))</f>
        <v/>
      </c>
      <c r="T105" s="249" t="str">
        <f>IF(ISERROR(VLOOKUP($A105,parlvotes_lh!$A$11:$WT$200,206,FALSE))=TRUE,"",IF(VLOOKUP($A105,parlvotes_lh!$A$11:$WT$200,206,FALSE)=0,"",VLOOKUP($A105,parlvotes_lh!$A$11:$WT$200,206,FALSE)))</f>
        <v/>
      </c>
      <c r="U105" s="249" t="str">
        <f>IF(ISERROR(VLOOKUP($A105,parlvotes_lh!$A$11:$WT$200,226,FALSE))=TRUE,"",IF(VLOOKUP($A105,parlvotes_lh!$A$11:$WT$200,226,FALSE)=0,"",VLOOKUP($A105,parlvotes_lh!$A$11:$WT$200,226,FALSE)))</f>
        <v/>
      </c>
      <c r="V105" s="249" t="str">
        <f>IF(ISERROR(VLOOKUP($A105,parlvotes_lh!$A$11:$WT$200,246,FALSE))=TRUE,"",IF(VLOOKUP($A105,parlvotes_lh!$A$11:$WT$200,246,FALSE)=0,"",VLOOKUP($A105,parlvotes_lh!$A$11:$WT$200,246,FALSE)))</f>
        <v/>
      </c>
      <c r="W105" s="249" t="str">
        <f>IF(ISERROR(VLOOKUP($A105,parlvotes_lh!$A$11:$WT$200,266,FALSE))=TRUE,"",IF(VLOOKUP($A105,parlvotes_lh!$A$11:$WT$200,266,FALSE)=0,"",VLOOKUP($A105,parlvotes_lh!$A$11:$WT$200,266,FALSE)))</f>
        <v/>
      </c>
      <c r="X105" s="249" t="str">
        <f>IF(ISERROR(VLOOKUP($A105,parlvotes_lh!$A$11:$WT$200,286,FALSE))=TRUE,"",IF(VLOOKUP($A105,parlvotes_lh!$A$11:$WT$200,286,FALSE)=0,"",VLOOKUP($A105,parlvotes_lh!$A$11:$WT$200,286,FALSE)))</f>
        <v/>
      </c>
      <c r="Y105" s="249" t="str">
        <f>IF(ISERROR(VLOOKUP($A105,parlvotes_lh!$A$11:$WT$200,306,FALSE))=TRUE,"",IF(VLOOKUP($A105,parlvotes_lh!$A$11:$WT$200,306,FALSE)=0,"",VLOOKUP($A105,parlvotes_lh!$A$11:$WT$200,306,FALSE)))</f>
        <v/>
      </c>
      <c r="Z105" s="249" t="str">
        <f>IF(ISERROR(VLOOKUP($A105,parlvotes_lh!$A$11:$WT$200,326,FALSE))=TRUE,"",IF(VLOOKUP($A105,parlvotes_lh!$A$11:$WT$200,326,FALSE)=0,"",VLOOKUP($A105,parlvotes_lh!$A$11:$WT$200,326,FALSE)))</f>
        <v/>
      </c>
      <c r="AA105" s="249" t="str">
        <f>IF(ISERROR(VLOOKUP($A105,parlvotes_lh!$A$11:$WT$200,346,FALSE))=TRUE,"",IF(VLOOKUP($A105,parlvotes_lh!$A$11:$WT$200,346,FALSE)=0,"",VLOOKUP($A105,parlvotes_lh!$A$11:$WT$200,346,FALSE)))</f>
        <v/>
      </c>
      <c r="AB105" s="249" t="str">
        <f>IF(ISERROR(VLOOKUP($A105,parlvotes_lh!$A$11:$WT$200,366,FALSE))=TRUE,"",IF(VLOOKUP($A105,parlvotes_lh!$A$11:$WT$200,366,FALSE)=0,"",VLOOKUP($A105,parlvotes_lh!$A$11:$WT$200,366,FALSE)))</f>
        <v/>
      </c>
      <c r="AC105" s="249" t="str">
        <f>IF(ISERROR(VLOOKUP($A105,parlvotes_lh!$A$11:$WT$200,386,FALSE))=TRUE,"",IF(VLOOKUP($A105,parlvotes_lh!$A$11:$WT$200,386,FALSE)=0,"",VLOOKUP($A105,parlvotes_lh!$A$11:$WT$200,386,FALSE)))</f>
        <v/>
      </c>
    </row>
    <row r="106" spans="1:29" ht="13.5" customHeight="1">
      <c r="A106" s="243"/>
      <c r="B106" s="87" t="str">
        <f>IF(A106="","",MID(info_weblinks!$C$3,32,3))</f>
        <v/>
      </c>
      <c r="C106" s="87" t="str">
        <f>IF(info_parties!G105="","",info_parties!G105)</f>
        <v/>
      </c>
      <c r="D106" s="87" t="str">
        <f>IF(info_parties!K105="","",info_parties!K105)</f>
        <v/>
      </c>
      <c r="E106" s="87" t="str">
        <f>IF(info_parties!H105="","",info_parties!H105)</f>
        <v/>
      </c>
      <c r="F106" s="244" t="str">
        <f t="shared" si="4"/>
        <v/>
      </c>
      <c r="G106" s="245" t="str">
        <f t="shared" si="5"/>
        <v/>
      </c>
      <c r="H106" s="246" t="str">
        <f t="shared" si="6"/>
        <v/>
      </c>
      <c r="I106" s="247" t="str">
        <f t="shared" si="7"/>
        <v/>
      </c>
      <c r="J106" s="248" t="str">
        <f>IF(ISERROR(VLOOKUP($A106,parlvotes_lh!$A$11:$WT$200,6,FALSE))=TRUE,"",IF(VLOOKUP($A106,parlvotes_lh!$A$11:$WT$200,6,FALSE)=0,"",VLOOKUP($A106,parlvotes_lh!$A$11:$WT$200,6,FALSE)))</f>
        <v/>
      </c>
      <c r="K106" s="248" t="str">
        <f>IF(ISERROR(VLOOKUP($A106,parlvotes_lh!$A$11:$WT$200,26,FALSE))=TRUE,"",IF(VLOOKUP($A106,parlvotes_lh!$A$11:$WT$200,26,FALSE)=0,"",VLOOKUP($A106,parlvotes_lh!$A$11:$WT$200,26,FALSE)))</f>
        <v/>
      </c>
      <c r="L106" s="248" t="str">
        <f>IF(ISERROR(VLOOKUP($A106,parlvotes_lh!$A$11:$WT$200,46,FALSE))=TRUE,"",IF(VLOOKUP($A106,parlvotes_lh!$A$11:$WT$200,46,FALSE)=0,"",VLOOKUP($A106,parlvotes_lh!$A$11:$WT$200,46,FALSE)))</f>
        <v/>
      </c>
      <c r="M106" s="248" t="str">
        <f>IF(ISERROR(VLOOKUP($A106,parlvotes_lh!$A$11:$WT$200,66,FALSE))=TRUE,"",IF(VLOOKUP($A106,parlvotes_lh!$A$11:$WT$200,66,FALSE)=0,"",VLOOKUP($A106,parlvotes_lh!$A$11:$WT$200,66,FALSE)))</f>
        <v/>
      </c>
      <c r="N106" s="248" t="str">
        <f>IF(ISERROR(VLOOKUP($A106,parlvotes_lh!$A$11:$WT$200,86,FALSE))=TRUE,"",IF(VLOOKUP($A106,parlvotes_lh!$A$11:$WT$200,86,FALSE)=0,"",VLOOKUP($A106,parlvotes_lh!$A$11:$WT$200,86,FALSE)))</f>
        <v/>
      </c>
      <c r="O106" s="248" t="str">
        <f>IF(ISERROR(VLOOKUP($A106,parlvotes_lh!$A$11:$WT$200,106,FALSE))=TRUE,"",IF(VLOOKUP($A106,parlvotes_lh!$A$11:$WT$200,106,FALSE)=0,"",VLOOKUP($A106,parlvotes_lh!$A$11:$WT$200,106,FALSE)))</f>
        <v/>
      </c>
      <c r="P106" s="248" t="str">
        <f>IF(ISERROR(VLOOKUP($A106,parlvotes_lh!$A$11:$WT$200,126,FALSE))=TRUE,"",IF(VLOOKUP($A106,parlvotes_lh!$A$11:$WT$200,126,FALSE)=0,"",VLOOKUP($A106,parlvotes_lh!$A$11:$WT$200,126,FALSE)))</f>
        <v/>
      </c>
      <c r="Q106" s="249" t="str">
        <f>IF(ISERROR(VLOOKUP($A106,parlvotes_lh!$A$11:$WT$200,146,FALSE))=TRUE,"",IF(VLOOKUP($A106,parlvotes_lh!$A$11:$WT$200,146,FALSE)=0,"",VLOOKUP($A106,parlvotes_lh!$A$11:$WT$200,146,FALSE)))</f>
        <v/>
      </c>
      <c r="R106" s="249" t="str">
        <f>IF(ISERROR(VLOOKUP($A106,parlvotes_lh!$A$11:$WT$200,166,FALSE))=TRUE,"",IF(VLOOKUP($A106,parlvotes_lh!$A$11:$WT$200,166,FALSE)=0,"",VLOOKUP($A106,parlvotes_lh!$A$11:$WT$200,166,FALSE)))</f>
        <v/>
      </c>
      <c r="S106" s="249" t="str">
        <f>IF(ISERROR(VLOOKUP($A106,parlvotes_lh!$A$11:$WT$200,186,FALSE))=TRUE,"",IF(VLOOKUP($A106,parlvotes_lh!$A$11:$WT$200,186,FALSE)=0,"",VLOOKUP($A106,parlvotes_lh!$A$11:$WT$200,186,FALSE)))</f>
        <v/>
      </c>
      <c r="T106" s="249" t="str">
        <f>IF(ISERROR(VLOOKUP($A106,parlvotes_lh!$A$11:$WT$200,206,FALSE))=TRUE,"",IF(VLOOKUP($A106,parlvotes_lh!$A$11:$WT$200,206,FALSE)=0,"",VLOOKUP($A106,parlvotes_lh!$A$11:$WT$200,206,FALSE)))</f>
        <v/>
      </c>
      <c r="U106" s="249" t="str">
        <f>IF(ISERROR(VLOOKUP($A106,parlvotes_lh!$A$11:$WT$200,226,FALSE))=TRUE,"",IF(VLOOKUP($A106,parlvotes_lh!$A$11:$WT$200,226,FALSE)=0,"",VLOOKUP($A106,parlvotes_lh!$A$11:$WT$200,226,FALSE)))</f>
        <v/>
      </c>
      <c r="V106" s="249" t="str">
        <f>IF(ISERROR(VLOOKUP($A106,parlvotes_lh!$A$11:$WT$200,246,FALSE))=TRUE,"",IF(VLOOKUP($A106,parlvotes_lh!$A$11:$WT$200,246,FALSE)=0,"",VLOOKUP($A106,parlvotes_lh!$A$11:$WT$200,246,FALSE)))</f>
        <v/>
      </c>
      <c r="W106" s="249" t="str">
        <f>IF(ISERROR(VLOOKUP($A106,parlvotes_lh!$A$11:$WT$200,266,FALSE))=TRUE,"",IF(VLOOKUP($A106,parlvotes_lh!$A$11:$WT$200,266,FALSE)=0,"",VLOOKUP($A106,parlvotes_lh!$A$11:$WT$200,266,FALSE)))</f>
        <v/>
      </c>
      <c r="X106" s="249" t="str">
        <f>IF(ISERROR(VLOOKUP($A106,parlvotes_lh!$A$11:$WT$200,286,FALSE))=TRUE,"",IF(VLOOKUP($A106,parlvotes_lh!$A$11:$WT$200,286,FALSE)=0,"",VLOOKUP($A106,parlvotes_lh!$A$11:$WT$200,286,FALSE)))</f>
        <v/>
      </c>
      <c r="Y106" s="249" t="str">
        <f>IF(ISERROR(VLOOKUP($A106,parlvotes_lh!$A$11:$WT$200,306,FALSE))=TRUE,"",IF(VLOOKUP($A106,parlvotes_lh!$A$11:$WT$200,306,FALSE)=0,"",VLOOKUP($A106,parlvotes_lh!$A$11:$WT$200,306,FALSE)))</f>
        <v/>
      </c>
      <c r="Z106" s="249" t="str">
        <f>IF(ISERROR(VLOOKUP($A106,parlvotes_lh!$A$11:$WT$200,326,FALSE))=TRUE,"",IF(VLOOKUP($A106,parlvotes_lh!$A$11:$WT$200,326,FALSE)=0,"",VLOOKUP($A106,parlvotes_lh!$A$11:$WT$200,326,FALSE)))</f>
        <v/>
      </c>
      <c r="AA106" s="249" t="str">
        <f>IF(ISERROR(VLOOKUP($A106,parlvotes_lh!$A$11:$WT$200,346,FALSE))=TRUE,"",IF(VLOOKUP($A106,parlvotes_lh!$A$11:$WT$200,346,FALSE)=0,"",VLOOKUP($A106,parlvotes_lh!$A$11:$WT$200,346,FALSE)))</f>
        <v/>
      </c>
      <c r="AB106" s="249" t="str">
        <f>IF(ISERROR(VLOOKUP($A106,parlvotes_lh!$A$11:$WT$200,366,FALSE))=TRUE,"",IF(VLOOKUP($A106,parlvotes_lh!$A$11:$WT$200,366,FALSE)=0,"",VLOOKUP($A106,parlvotes_lh!$A$11:$WT$200,366,FALSE)))</f>
        <v/>
      </c>
      <c r="AC106" s="249" t="str">
        <f>IF(ISERROR(VLOOKUP($A106,parlvotes_lh!$A$11:$WT$200,386,FALSE))=TRUE,"",IF(VLOOKUP($A106,parlvotes_lh!$A$11:$WT$200,386,FALSE)=0,"",VLOOKUP($A106,parlvotes_lh!$A$11:$WT$200,386,FALSE)))</f>
        <v/>
      </c>
    </row>
    <row r="107" spans="1:29" ht="13.5" customHeight="1">
      <c r="A107" s="243"/>
      <c r="B107" s="87" t="str">
        <f>IF(A107="","",MID(info_weblinks!$C$3,32,3))</f>
        <v/>
      </c>
      <c r="C107" s="87" t="str">
        <f>IF(info_parties!G106="","",info_parties!G106)</f>
        <v/>
      </c>
      <c r="D107" s="87" t="str">
        <f>IF(info_parties!K106="","",info_parties!K106)</f>
        <v/>
      </c>
      <c r="E107" s="87" t="str">
        <f>IF(info_parties!H106="","",info_parties!H106)</f>
        <v/>
      </c>
      <c r="F107" s="244" t="str">
        <f t="shared" si="4"/>
        <v/>
      </c>
      <c r="G107" s="245" t="str">
        <f t="shared" si="5"/>
        <v/>
      </c>
      <c r="H107" s="246" t="str">
        <f t="shared" si="6"/>
        <v/>
      </c>
      <c r="I107" s="247" t="str">
        <f t="shared" si="7"/>
        <v/>
      </c>
      <c r="J107" s="248" t="str">
        <f>IF(ISERROR(VLOOKUP($A107,parlvotes_lh!$A$11:$WT$200,6,FALSE))=TRUE,"",IF(VLOOKUP($A107,parlvotes_lh!$A$11:$WT$200,6,FALSE)=0,"",VLOOKUP($A107,parlvotes_lh!$A$11:$WT$200,6,FALSE)))</f>
        <v/>
      </c>
      <c r="K107" s="248" t="str">
        <f>IF(ISERROR(VLOOKUP($A107,parlvotes_lh!$A$11:$WT$200,26,FALSE))=TRUE,"",IF(VLOOKUP($A107,parlvotes_lh!$A$11:$WT$200,26,FALSE)=0,"",VLOOKUP($A107,parlvotes_lh!$A$11:$WT$200,26,FALSE)))</f>
        <v/>
      </c>
      <c r="L107" s="248" t="str">
        <f>IF(ISERROR(VLOOKUP($A107,parlvotes_lh!$A$11:$WT$200,46,FALSE))=TRUE,"",IF(VLOOKUP($A107,parlvotes_lh!$A$11:$WT$200,46,FALSE)=0,"",VLOOKUP($A107,parlvotes_lh!$A$11:$WT$200,46,FALSE)))</f>
        <v/>
      </c>
      <c r="M107" s="248" t="str">
        <f>IF(ISERROR(VLOOKUP($A107,parlvotes_lh!$A$11:$WT$200,66,FALSE))=TRUE,"",IF(VLOOKUP($A107,parlvotes_lh!$A$11:$WT$200,66,FALSE)=0,"",VLOOKUP($A107,parlvotes_lh!$A$11:$WT$200,66,FALSE)))</f>
        <v/>
      </c>
      <c r="N107" s="248" t="str">
        <f>IF(ISERROR(VLOOKUP($A107,parlvotes_lh!$A$11:$WT$200,86,FALSE))=TRUE,"",IF(VLOOKUP($A107,parlvotes_lh!$A$11:$WT$200,86,FALSE)=0,"",VLOOKUP($A107,parlvotes_lh!$A$11:$WT$200,86,FALSE)))</f>
        <v/>
      </c>
      <c r="O107" s="248" t="str">
        <f>IF(ISERROR(VLOOKUP($A107,parlvotes_lh!$A$11:$WT$200,106,FALSE))=TRUE,"",IF(VLOOKUP($A107,parlvotes_lh!$A$11:$WT$200,106,FALSE)=0,"",VLOOKUP($A107,parlvotes_lh!$A$11:$WT$200,106,FALSE)))</f>
        <v/>
      </c>
      <c r="P107" s="248" t="str">
        <f>IF(ISERROR(VLOOKUP($A107,parlvotes_lh!$A$11:$WT$200,126,FALSE))=TRUE,"",IF(VLOOKUP($A107,parlvotes_lh!$A$11:$WT$200,126,FALSE)=0,"",VLOOKUP($A107,parlvotes_lh!$A$11:$WT$200,126,FALSE)))</f>
        <v/>
      </c>
      <c r="Q107" s="249" t="str">
        <f>IF(ISERROR(VLOOKUP($A107,parlvotes_lh!$A$11:$WT$200,146,FALSE))=TRUE,"",IF(VLOOKUP($A107,parlvotes_lh!$A$11:$WT$200,146,FALSE)=0,"",VLOOKUP($A107,parlvotes_lh!$A$11:$WT$200,146,FALSE)))</f>
        <v/>
      </c>
      <c r="R107" s="249" t="str">
        <f>IF(ISERROR(VLOOKUP($A107,parlvotes_lh!$A$11:$WT$200,166,FALSE))=TRUE,"",IF(VLOOKUP($A107,parlvotes_lh!$A$11:$WT$200,166,FALSE)=0,"",VLOOKUP($A107,parlvotes_lh!$A$11:$WT$200,166,FALSE)))</f>
        <v/>
      </c>
      <c r="S107" s="249" t="str">
        <f>IF(ISERROR(VLOOKUP($A107,parlvotes_lh!$A$11:$WT$200,186,FALSE))=TRUE,"",IF(VLOOKUP($A107,parlvotes_lh!$A$11:$WT$200,186,FALSE)=0,"",VLOOKUP($A107,parlvotes_lh!$A$11:$WT$200,186,FALSE)))</f>
        <v/>
      </c>
      <c r="T107" s="249" t="str">
        <f>IF(ISERROR(VLOOKUP($A107,parlvotes_lh!$A$11:$WT$200,206,FALSE))=TRUE,"",IF(VLOOKUP($A107,parlvotes_lh!$A$11:$WT$200,206,FALSE)=0,"",VLOOKUP($A107,parlvotes_lh!$A$11:$WT$200,206,FALSE)))</f>
        <v/>
      </c>
      <c r="U107" s="249" t="str">
        <f>IF(ISERROR(VLOOKUP($A107,parlvotes_lh!$A$11:$WT$200,226,FALSE))=TRUE,"",IF(VLOOKUP($A107,parlvotes_lh!$A$11:$WT$200,226,FALSE)=0,"",VLOOKUP($A107,parlvotes_lh!$A$11:$WT$200,226,FALSE)))</f>
        <v/>
      </c>
      <c r="V107" s="249" t="str">
        <f>IF(ISERROR(VLOOKUP($A107,parlvotes_lh!$A$11:$WT$200,246,FALSE))=TRUE,"",IF(VLOOKUP($A107,parlvotes_lh!$A$11:$WT$200,246,FALSE)=0,"",VLOOKUP($A107,parlvotes_lh!$A$11:$WT$200,246,FALSE)))</f>
        <v/>
      </c>
      <c r="W107" s="249" t="str">
        <f>IF(ISERROR(VLOOKUP($A107,parlvotes_lh!$A$11:$WT$200,266,FALSE))=TRUE,"",IF(VLOOKUP($A107,parlvotes_lh!$A$11:$WT$200,266,FALSE)=0,"",VLOOKUP($A107,parlvotes_lh!$A$11:$WT$200,266,FALSE)))</f>
        <v/>
      </c>
      <c r="X107" s="249" t="str">
        <f>IF(ISERROR(VLOOKUP($A107,parlvotes_lh!$A$11:$WT$200,286,FALSE))=TRUE,"",IF(VLOOKUP($A107,parlvotes_lh!$A$11:$WT$200,286,FALSE)=0,"",VLOOKUP($A107,parlvotes_lh!$A$11:$WT$200,286,FALSE)))</f>
        <v/>
      </c>
      <c r="Y107" s="249" t="str">
        <f>IF(ISERROR(VLOOKUP($A107,parlvotes_lh!$A$11:$WT$200,306,FALSE))=TRUE,"",IF(VLOOKUP($A107,parlvotes_lh!$A$11:$WT$200,306,FALSE)=0,"",VLOOKUP($A107,parlvotes_lh!$A$11:$WT$200,306,FALSE)))</f>
        <v/>
      </c>
      <c r="Z107" s="249" t="str">
        <f>IF(ISERROR(VLOOKUP($A107,parlvotes_lh!$A$11:$WT$200,326,FALSE))=TRUE,"",IF(VLOOKUP($A107,parlvotes_lh!$A$11:$WT$200,326,FALSE)=0,"",VLOOKUP($A107,parlvotes_lh!$A$11:$WT$200,326,FALSE)))</f>
        <v/>
      </c>
      <c r="AA107" s="249" t="str">
        <f>IF(ISERROR(VLOOKUP($A107,parlvotes_lh!$A$11:$WT$200,346,FALSE))=TRUE,"",IF(VLOOKUP($A107,parlvotes_lh!$A$11:$WT$200,346,FALSE)=0,"",VLOOKUP($A107,parlvotes_lh!$A$11:$WT$200,346,FALSE)))</f>
        <v/>
      </c>
      <c r="AB107" s="249" t="str">
        <f>IF(ISERROR(VLOOKUP($A107,parlvotes_lh!$A$11:$WT$200,366,FALSE))=TRUE,"",IF(VLOOKUP($A107,parlvotes_lh!$A$11:$WT$200,366,FALSE)=0,"",VLOOKUP($A107,parlvotes_lh!$A$11:$WT$200,366,FALSE)))</f>
        <v/>
      </c>
      <c r="AC107" s="249" t="str">
        <f>IF(ISERROR(VLOOKUP($A107,parlvotes_lh!$A$11:$WT$200,386,FALSE))=TRUE,"",IF(VLOOKUP($A107,parlvotes_lh!$A$11:$WT$200,386,FALSE)=0,"",VLOOKUP($A107,parlvotes_lh!$A$11:$WT$200,386,FALSE)))</f>
        <v/>
      </c>
    </row>
    <row r="108" spans="1:29" ht="13.5" customHeight="1">
      <c r="A108" s="243"/>
      <c r="B108" s="87" t="str">
        <f>IF(A108="","",MID(info_weblinks!$C$3,32,3))</f>
        <v/>
      </c>
      <c r="C108" s="87" t="str">
        <f>IF(info_parties!G107="","",info_parties!G107)</f>
        <v/>
      </c>
      <c r="D108" s="87" t="str">
        <f>IF(info_parties!K107="","",info_parties!K107)</f>
        <v/>
      </c>
      <c r="E108" s="87" t="str">
        <f>IF(info_parties!H107="","",info_parties!H107)</f>
        <v/>
      </c>
      <c r="F108" s="244" t="str">
        <f t="shared" si="4"/>
        <v/>
      </c>
      <c r="G108" s="245" t="str">
        <f t="shared" si="5"/>
        <v/>
      </c>
      <c r="H108" s="246" t="str">
        <f t="shared" si="6"/>
        <v/>
      </c>
      <c r="I108" s="247" t="str">
        <f t="shared" si="7"/>
        <v/>
      </c>
      <c r="J108" s="248" t="str">
        <f>IF(ISERROR(VLOOKUP($A108,parlvotes_lh!$A$11:$WT$200,6,FALSE))=TRUE,"",IF(VLOOKUP($A108,parlvotes_lh!$A$11:$WT$200,6,FALSE)=0,"",VLOOKUP($A108,parlvotes_lh!$A$11:$WT$200,6,FALSE)))</f>
        <v/>
      </c>
      <c r="K108" s="248" t="str">
        <f>IF(ISERROR(VLOOKUP($A108,parlvotes_lh!$A$11:$WT$200,26,FALSE))=TRUE,"",IF(VLOOKUP($A108,parlvotes_lh!$A$11:$WT$200,26,FALSE)=0,"",VLOOKUP($A108,parlvotes_lh!$A$11:$WT$200,26,FALSE)))</f>
        <v/>
      </c>
      <c r="L108" s="248" t="str">
        <f>IF(ISERROR(VLOOKUP($A108,parlvotes_lh!$A$11:$WT$200,46,FALSE))=TRUE,"",IF(VLOOKUP($A108,parlvotes_lh!$A$11:$WT$200,46,FALSE)=0,"",VLOOKUP($A108,parlvotes_lh!$A$11:$WT$200,46,FALSE)))</f>
        <v/>
      </c>
      <c r="M108" s="248" t="str">
        <f>IF(ISERROR(VLOOKUP($A108,parlvotes_lh!$A$11:$WT$200,66,FALSE))=TRUE,"",IF(VLOOKUP($A108,parlvotes_lh!$A$11:$WT$200,66,FALSE)=0,"",VLOOKUP($A108,parlvotes_lh!$A$11:$WT$200,66,FALSE)))</f>
        <v/>
      </c>
      <c r="N108" s="248" t="str">
        <f>IF(ISERROR(VLOOKUP($A108,parlvotes_lh!$A$11:$WT$200,86,FALSE))=TRUE,"",IF(VLOOKUP($A108,parlvotes_lh!$A$11:$WT$200,86,FALSE)=0,"",VLOOKUP($A108,parlvotes_lh!$A$11:$WT$200,86,FALSE)))</f>
        <v/>
      </c>
      <c r="O108" s="248" t="str">
        <f>IF(ISERROR(VLOOKUP($A108,parlvotes_lh!$A$11:$WT$200,106,FALSE))=TRUE,"",IF(VLOOKUP($A108,parlvotes_lh!$A$11:$WT$200,106,FALSE)=0,"",VLOOKUP($A108,parlvotes_lh!$A$11:$WT$200,106,FALSE)))</f>
        <v/>
      </c>
      <c r="P108" s="248" t="str">
        <f>IF(ISERROR(VLOOKUP($A108,parlvotes_lh!$A$11:$WT$200,126,FALSE))=TRUE,"",IF(VLOOKUP($A108,parlvotes_lh!$A$11:$WT$200,126,FALSE)=0,"",VLOOKUP($A108,parlvotes_lh!$A$11:$WT$200,126,FALSE)))</f>
        <v/>
      </c>
      <c r="Q108" s="249" t="str">
        <f>IF(ISERROR(VLOOKUP($A108,parlvotes_lh!$A$11:$WT$200,146,FALSE))=TRUE,"",IF(VLOOKUP($A108,parlvotes_lh!$A$11:$WT$200,146,FALSE)=0,"",VLOOKUP($A108,parlvotes_lh!$A$11:$WT$200,146,FALSE)))</f>
        <v/>
      </c>
      <c r="R108" s="249" t="str">
        <f>IF(ISERROR(VLOOKUP($A108,parlvotes_lh!$A$11:$WT$200,166,FALSE))=TRUE,"",IF(VLOOKUP($A108,parlvotes_lh!$A$11:$WT$200,166,FALSE)=0,"",VLOOKUP($A108,parlvotes_lh!$A$11:$WT$200,166,FALSE)))</f>
        <v/>
      </c>
      <c r="S108" s="249" t="str">
        <f>IF(ISERROR(VLOOKUP($A108,parlvotes_lh!$A$11:$WT$200,186,FALSE))=TRUE,"",IF(VLOOKUP($A108,parlvotes_lh!$A$11:$WT$200,186,FALSE)=0,"",VLOOKUP($A108,parlvotes_lh!$A$11:$WT$200,186,FALSE)))</f>
        <v/>
      </c>
      <c r="T108" s="249" t="str">
        <f>IF(ISERROR(VLOOKUP($A108,parlvotes_lh!$A$11:$WT$200,206,FALSE))=TRUE,"",IF(VLOOKUP($A108,parlvotes_lh!$A$11:$WT$200,206,FALSE)=0,"",VLOOKUP($A108,parlvotes_lh!$A$11:$WT$200,206,FALSE)))</f>
        <v/>
      </c>
      <c r="U108" s="249" t="str">
        <f>IF(ISERROR(VLOOKUP($A108,parlvotes_lh!$A$11:$WT$200,226,FALSE))=TRUE,"",IF(VLOOKUP($A108,parlvotes_lh!$A$11:$WT$200,226,FALSE)=0,"",VLOOKUP($A108,parlvotes_lh!$A$11:$WT$200,226,FALSE)))</f>
        <v/>
      </c>
      <c r="V108" s="249" t="str">
        <f>IF(ISERROR(VLOOKUP($A108,parlvotes_lh!$A$11:$WT$200,246,FALSE))=TRUE,"",IF(VLOOKUP($A108,parlvotes_lh!$A$11:$WT$200,246,FALSE)=0,"",VLOOKUP($A108,parlvotes_lh!$A$11:$WT$200,246,FALSE)))</f>
        <v/>
      </c>
      <c r="W108" s="249" t="str">
        <f>IF(ISERROR(VLOOKUP($A108,parlvotes_lh!$A$11:$WT$200,266,FALSE))=TRUE,"",IF(VLOOKUP($A108,parlvotes_lh!$A$11:$WT$200,266,FALSE)=0,"",VLOOKUP($A108,parlvotes_lh!$A$11:$WT$200,266,FALSE)))</f>
        <v/>
      </c>
      <c r="X108" s="249" t="str">
        <f>IF(ISERROR(VLOOKUP($A108,parlvotes_lh!$A$11:$WT$200,286,FALSE))=TRUE,"",IF(VLOOKUP($A108,parlvotes_lh!$A$11:$WT$200,286,FALSE)=0,"",VLOOKUP($A108,parlvotes_lh!$A$11:$WT$200,286,FALSE)))</f>
        <v/>
      </c>
      <c r="Y108" s="249" t="str">
        <f>IF(ISERROR(VLOOKUP($A108,parlvotes_lh!$A$11:$WT$200,306,FALSE))=TRUE,"",IF(VLOOKUP($A108,parlvotes_lh!$A$11:$WT$200,306,FALSE)=0,"",VLOOKUP($A108,parlvotes_lh!$A$11:$WT$200,306,FALSE)))</f>
        <v/>
      </c>
      <c r="Z108" s="249" t="str">
        <f>IF(ISERROR(VLOOKUP($A108,parlvotes_lh!$A$11:$WT$200,326,FALSE))=TRUE,"",IF(VLOOKUP($A108,parlvotes_lh!$A$11:$WT$200,326,FALSE)=0,"",VLOOKUP($A108,parlvotes_lh!$A$11:$WT$200,326,FALSE)))</f>
        <v/>
      </c>
      <c r="AA108" s="249" t="str">
        <f>IF(ISERROR(VLOOKUP($A108,parlvotes_lh!$A$11:$WT$200,346,FALSE))=TRUE,"",IF(VLOOKUP($A108,parlvotes_lh!$A$11:$WT$200,346,FALSE)=0,"",VLOOKUP($A108,parlvotes_lh!$A$11:$WT$200,346,FALSE)))</f>
        <v/>
      </c>
      <c r="AB108" s="249" t="str">
        <f>IF(ISERROR(VLOOKUP($A108,parlvotes_lh!$A$11:$WT$200,366,FALSE))=TRUE,"",IF(VLOOKUP($A108,parlvotes_lh!$A$11:$WT$200,366,FALSE)=0,"",VLOOKUP($A108,parlvotes_lh!$A$11:$WT$200,366,FALSE)))</f>
        <v/>
      </c>
      <c r="AC108" s="249" t="str">
        <f>IF(ISERROR(VLOOKUP($A108,parlvotes_lh!$A$11:$WT$200,386,FALSE))=TRUE,"",IF(VLOOKUP($A108,parlvotes_lh!$A$11:$WT$200,386,FALSE)=0,"",VLOOKUP($A108,parlvotes_lh!$A$11:$WT$200,386,FALSE)))</f>
        <v/>
      </c>
    </row>
    <row r="109" spans="1:29" ht="13.5" customHeight="1">
      <c r="A109" s="243"/>
      <c r="B109" s="87" t="str">
        <f>IF(A109="","",MID(info_weblinks!$C$3,32,3))</f>
        <v/>
      </c>
      <c r="C109" s="87" t="str">
        <f>IF(info_parties!G108="","",info_parties!G108)</f>
        <v/>
      </c>
      <c r="D109" s="87" t="str">
        <f>IF(info_parties!K108="","",info_parties!K108)</f>
        <v/>
      </c>
      <c r="E109" s="87" t="str">
        <f>IF(info_parties!H108="","",info_parties!H108)</f>
        <v/>
      </c>
      <c r="F109" s="244" t="str">
        <f t="shared" si="4"/>
        <v/>
      </c>
      <c r="G109" s="245" t="str">
        <f t="shared" si="5"/>
        <v/>
      </c>
      <c r="H109" s="246" t="str">
        <f t="shared" si="6"/>
        <v/>
      </c>
      <c r="I109" s="247" t="str">
        <f t="shared" si="7"/>
        <v/>
      </c>
      <c r="J109" s="248" t="str">
        <f>IF(ISERROR(VLOOKUP($A109,parlvotes_lh!$A$11:$WT$200,6,FALSE))=TRUE,"",IF(VLOOKUP($A109,parlvotes_lh!$A$11:$WT$200,6,FALSE)=0,"",VLOOKUP($A109,parlvotes_lh!$A$11:$WT$200,6,FALSE)))</f>
        <v/>
      </c>
      <c r="K109" s="248" t="str">
        <f>IF(ISERROR(VLOOKUP($A109,parlvotes_lh!$A$11:$WT$200,26,FALSE))=TRUE,"",IF(VLOOKUP($A109,parlvotes_lh!$A$11:$WT$200,26,FALSE)=0,"",VLOOKUP($A109,parlvotes_lh!$A$11:$WT$200,26,FALSE)))</f>
        <v/>
      </c>
      <c r="L109" s="248" t="str">
        <f>IF(ISERROR(VLOOKUP($A109,parlvotes_lh!$A$11:$WT$200,46,FALSE))=TRUE,"",IF(VLOOKUP($A109,parlvotes_lh!$A$11:$WT$200,46,FALSE)=0,"",VLOOKUP($A109,parlvotes_lh!$A$11:$WT$200,46,FALSE)))</f>
        <v/>
      </c>
      <c r="M109" s="248" t="str">
        <f>IF(ISERROR(VLOOKUP($A109,parlvotes_lh!$A$11:$WT$200,66,FALSE))=TRUE,"",IF(VLOOKUP($A109,parlvotes_lh!$A$11:$WT$200,66,FALSE)=0,"",VLOOKUP($A109,parlvotes_lh!$A$11:$WT$200,66,FALSE)))</f>
        <v/>
      </c>
      <c r="N109" s="248" t="str">
        <f>IF(ISERROR(VLOOKUP($A109,parlvotes_lh!$A$11:$WT$200,86,FALSE))=TRUE,"",IF(VLOOKUP($A109,parlvotes_lh!$A$11:$WT$200,86,FALSE)=0,"",VLOOKUP($A109,parlvotes_lh!$A$11:$WT$200,86,FALSE)))</f>
        <v/>
      </c>
      <c r="O109" s="248" t="str">
        <f>IF(ISERROR(VLOOKUP($A109,parlvotes_lh!$A$11:$WT$200,106,FALSE))=TRUE,"",IF(VLOOKUP($A109,parlvotes_lh!$A$11:$WT$200,106,FALSE)=0,"",VLOOKUP($A109,parlvotes_lh!$A$11:$WT$200,106,FALSE)))</f>
        <v/>
      </c>
      <c r="P109" s="248" t="str">
        <f>IF(ISERROR(VLOOKUP($A109,parlvotes_lh!$A$11:$WT$200,126,FALSE))=TRUE,"",IF(VLOOKUP($A109,parlvotes_lh!$A$11:$WT$200,126,FALSE)=0,"",VLOOKUP($A109,parlvotes_lh!$A$11:$WT$200,126,FALSE)))</f>
        <v/>
      </c>
      <c r="Q109" s="249" t="str">
        <f>IF(ISERROR(VLOOKUP($A109,parlvotes_lh!$A$11:$WT$200,146,FALSE))=TRUE,"",IF(VLOOKUP($A109,parlvotes_lh!$A$11:$WT$200,146,FALSE)=0,"",VLOOKUP($A109,parlvotes_lh!$A$11:$WT$200,146,FALSE)))</f>
        <v/>
      </c>
      <c r="R109" s="249" t="str">
        <f>IF(ISERROR(VLOOKUP($A109,parlvotes_lh!$A$11:$WT$200,166,FALSE))=TRUE,"",IF(VLOOKUP($A109,parlvotes_lh!$A$11:$WT$200,166,FALSE)=0,"",VLOOKUP($A109,parlvotes_lh!$A$11:$WT$200,166,FALSE)))</f>
        <v/>
      </c>
      <c r="S109" s="249" t="str">
        <f>IF(ISERROR(VLOOKUP($A109,parlvotes_lh!$A$11:$WT$200,186,FALSE))=TRUE,"",IF(VLOOKUP($A109,parlvotes_lh!$A$11:$WT$200,186,FALSE)=0,"",VLOOKUP($A109,parlvotes_lh!$A$11:$WT$200,186,FALSE)))</f>
        <v/>
      </c>
      <c r="T109" s="249" t="str">
        <f>IF(ISERROR(VLOOKUP($A109,parlvotes_lh!$A$11:$WT$200,206,FALSE))=TRUE,"",IF(VLOOKUP($A109,parlvotes_lh!$A$11:$WT$200,206,FALSE)=0,"",VLOOKUP($A109,parlvotes_lh!$A$11:$WT$200,206,FALSE)))</f>
        <v/>
      </c>
      <c r="U109" s="249" t="str">
        <f>IF(ISERROR(VLOOKUP($A109,parlvotes_lh!$A$11:$WT$200,226,FALSE))=TRUE,"",IF(VLOOKUP($A109,parlvotes_lh!$A$11:$WT$200,226,FALSE)=0,"",VLOOKUP($A109,parlvotes_lh!$A$11:$WT$200,226,FALSE)))</f>
        <v/>
      </c>
      <c r="V109" s="249" t="str">
        <f>IF(ISERROR(VLOOKUP($A109,parlvotes_lh!$A$11:$WT$200,246,FALSE))=TRUE,"",IF(VLOOKUP($A109,parlvotes_lh!$A$11:$WT$200,246,FALSE)=0,"",VLOOKUP($A109,parlvotes_lh!$A$11:$WT$200,246,FALSE)))</f>
        <v/>
      </c>
      <c r="W109" s="249" t="str">
        <f>IF(ISERROR(VLOOKUP($A109,parlvotes_lh!$A$11:$WT$200,266,FALSE))=TRUE,"",IF(VLOOKUP($A109,parlvotes_lh!$A$11:$WT$200,266,FALSE)=0,"",VLOOKUP($A109,parlvotes_lh!$A$11:$WT$200,266,FALSE)))</f>
        <v/>
      </c>
      <c r="X109" s="249" t="str">
        <f>IF(ISERROR(VLOOKUP($A109,parlvotes_lh!$A$11:$WT$200,286,FALSE))=TRUE,"",IF(VLOOKUP($A109,parlvotes_lh!$A$11:$WT$200,286,FALSE)=0,"",VLOOKUP($A109,parlvotes_lh!$A$11:$WT$200,286,FALSE)))</f>
        <v/>
      </c>
      <c r="Y109" s="249" t="str">
        <f>IF(ISERROR(VLOOKUP($A109,parlvotes_lh!$A$11:$WT$200,306,FALSE))=TRUE,"",IF(VLOOKUP($A109,parlvotes_lh!$A$11:$WT$200,306,FALSE)=0,"",VLOOKUP($A109,parlvotes_lh!$A$11:$WT$200,306,FALSE)))</f>
        <v/>
      </c>
      <c r="Z109" s="249" t="str">
        <f>IF(ISERROR(VLOOKUP($A109,parlvotes_lh!$A$11:$WT$200,326,FALSE))=TRUE,"",IF(VLOOKUP($A109,parlvotes_lh!$A$11:$WT$200,326,FALSE)=0,"",VLOOKUP($A109,parlvotes_lh!$A$11:$WT$200,326,FALSE)))</f>
        <v/>
      </c>
      <c r="AA109" s="249" t="str">
        <f>IF(ISERROR(VLOOKUP($A109,parlvotes_lh!$A$11:$WT$200,346,FALSE))=TRUE,"",IF(VLOOKUP($A109,parlvotes_lh!$A$11:$WT$200,346,FALSE)=0,"",VLOOKUP($A109,parlvotes_lh!$A$11:$WT$200,346,FALSE)))</f>
        <v/>
      </c>
      <c r="AB109" s="249" t="str">
        <f>IF(ISERROR(VLOOKUP($A109,parlvotes_lh!$A$11:$WT$200,366,FALSE))=TRUE,"",IF(VLOOKUP($A109,parlvotes_lh!$A$11:$WT$200,366,FALSE)=0,"",VLOOKUP($A109,parlvotes_lh!$A$11:$WT$200,366,FALSE)))</f>
        <v/>
      </c>
      <c r="AC109" s="249" t="str">
        <f>IF(ISERROR(VLOOKUP($A109,parlvotes_lh!$A$11:$WT$200,386,FALSE))=TRUE,"",IF(VLOOKUP($A109,parlvotes_lh!$A$11:$WT$200,386,FALSE)=0,"",VLOOKUP($A109,parlvotes_lh!$A$11:$WT$200,386,FALSE)))</f>
        <v/>
      </c>
    </row>
    <row r="110" spans="1:29" ht="13.5" customHeight="1">
      <c r="A110" s="243"/>
      <c r="B110" s="87" t="str">
        <f>IF(A110="","",MID(info_weblinks!$C$3,32,3))</f>
        <v/>
      </c>
      <c r="C110" s="87" t="str">
        <f>IF(info_parties!G109="","",info_parties!G109)</f>
        <v/>
      </c>
      <c r="D110" s="87" t="str">
        <f>IF(info_parties!K109="","",info_parties!K109)</f>
        <v/>
      </c>
      <c r="E110" s="87" t="str">
        <f>IF(info_parties!H109="","",info_parties!H109)</f>
        <v/>
      </c>
      <c r="F110" s="244" t="str">
        <f t="shared" si="4"/>
        <v/>
      </c>
      <c r="G110" s="245" t="str">
        <f t="shared" si="5"/>
        <v/>
      </c>
      <c r="H110" s="246" t="str">
        <f t="shared" si="6"/>
        <v/>
      </c>
      <c r="I110" s="247" t="str">
        <f t="shared" si="7"/>
        <v/>
      </c>
      <c r="J110" s="248" t="str">
        <f>IF(ISERROR(VLOOKUP($A110,parlvotes_lh!$A$11:$WT$200,6,FALSE))=TRUE,"",IF(VLOOKUP($A110,parlvotes_lh!$A$11:$WT$200,6,FALSE)=0,"",VLOOKUP($A110,parlvotes_lh!$A$11:$WT$200,6,FALSE)))</f>
        <v/>
      </c>
      <c r="K110" s="248" t="str">
        <f>IF(ISERROR(VLOOKUP($A110,parlvotes_lh!$A$11:$WT$200,26,FALSE))=TRUE,"",IF(VLOOKUP($A110,parlvotes_lh!$A$11:$WT$200,26,FALSE)=0,"",VLOOKUP($A110,parlvotes_lh!$A$11:$WT$200,26,FALSE)))</f>
        <v/>
      </c>
      <c r="L110" s="248" t="str">
        <f>IF(ISERROR(VLOOKUP($A110,parlvotes_lh!$A$11:$WT$200,46,FALSE))=TRUE,"",IF(VLOOKUP($A110,parlvotes_lh!$A$11:$WT$200,46,FALSE)=0,"",VLOOKUP($A110,parlvotes_lh!$A$11:$WT$200,46,FALSE)))</f>
        <v/>
      </c>
      <c r="M110" s="248" t="str">
        <f>IF(ISERROR(VLOOKUP($A110,parlvotes_lh!$A$11:$WT$200,66,FALSE))=TRUE,"",IF(VLOOKUP($A110,parlvotes_lh!$A$11:$WT$200,66,FALSE)=0,"",VLOOKUP($A110,parlvotes_lh!$A$11:$WT$200,66,FALSE)))</f>
        <v/>
      </c>
      <c r="N110" s="248" t="str">
        <f>IF(ISERROR(VLOOKUP($A110,parlvotes_lh!$A$11:$WT$200,86,FALSE))=TRUE,"",IF(VLOOKUP($A110,parlvotes_lh!$A$11:$WT$200,86,FALSE)=0,"",VLOOKUP($A110,parlvotes_lh!$A$11:$WT$200,86,FALSE)))</f>
        <v/>
      </c>
      <c r="O110" s="248" t="str">
        <f>IF(ISERROR(VLOOKUP($A110,parlvotes_lh!$A$11:$WT$200,106,FALSE))=TRUE,"",IF(VLOOKUP($A110,parlvotes_lh!$A$11:$WT$200,106,FALSE)=0,"",VLOOKUP($A110,parlvotes_lh!$A$11:$WT$200,106,FALSE)))</f>
        <v/>
      </c>
      <c r="P110" s="248" t="str">
        <f>IF(ISERROR(VLOOKUP($A110,parlvotes_lh!$A$11:$WT$200,126,FALSE))=TRUE,"",IF(VLOOKUP($A110,parlvotes_lh!$A$11:$WT$200,126,FALSE)=0,"",VLOOKUP($A110,parlvotes_lh!$A$11:$WT$200,126,FALSE)))</f>
        <v/>
      </c>
      <c r="Q110" s="249" t="str">
        <f>IF(ISERROR(VLOOKUP($A110,parlvotes_lh!$A$11:$WT$200,146,FALSE))=TRUE,"",IF(VLOOKUP($A110,parlvotes_lh!$A$11:$WT$200,146,FALSE)=0,"",VLOOKUP($A110,parlvotes_lh!$A$11:$WT$200,146,FALSE)))</f>
        <v/>
      </c>
      <c r="R110" s="249" t="str">
        <f>IF(ISERROR(VLOOKUP($A110,parlvotes_lh!$A$11:$WT$200,166,FALSE))=TRUE,"",IF(VLOOKUP($A110,parlvotes_lh!$A$11:$WT$200,166,FALSE)=0,"",VLOOKUP($A110,parlvotes_lh!$A$11:$WT$200,166,FALSE)))</f>
        <v/>
      </c>
      <c r="S110" s="249" t="str">
        <f>IF(ISERROR(VLOOKUP($A110,parlvotes_lh!$A$11:$WT$200,186,FALSE))=TRUE,"",IF(VLOOKUP($A110,parlvotes_lh!$A$11:$WT$200,186,FALSE)=0,"",VLOOKUP($A110,parlvotes_lh!$A$11:$WT$200,186,FALSE)))</f>
        <v/>
      </c>
      <c r="T110" s="249" t="str">
        <f>IF(ISERROR(VLOOKUP($A110,parlvotes_lh!$A$11:$WT$200,206,FALSE))=TRUE,"",IF(VLOOKUP($A110,parlvotes_lh!$A$11:$WT$200,206,FALSE)=0,"",VLOOKUP($A110,parlvotes_lh!$A$11:$WT$200,206,FALSE)))</f>
        <v/>
      </c>
      <c r="U110" s="249" t="str">
        <f>IF(ISERROR(VLOOKUP($A110,parlvotes_lh!$A$11:$WT$200,226,FALSE))=TRUE,"",IF(VLOOKUP($A110,parlvotes_lh!$A$11:$WT$200,226,FALSE)=0,"",VLOOKUP($A110,parlvotes_lh!$A$11:$WT$200,226,FALSE)))</f>
        <v/>
      </c>
      <c r="V110" s="249" t="str">
        <f>IF(ISERROR(VLOOKUP($A110,parlvotes_lh!$A$11:$WT$200,246,FALSE))=TRUE,"",IF(VLOOKUP($A110,parlvotes_lh!$A$11:$WT$200,246,FALSE)=0,"",VLOOKUP($A110,parlvotes_lh!$A$11:$WT$200,246,FALSE)))</f>
        <v/>
      </c>
      <c r="W110" s="249" t="str">
        <f>IF(ISERROR(VLOOKUP($A110,parlvotes_lh!$A$11:$WT$200,266,FALSE))=TRUE,"",IF(VLOOKUP($A110,parlvotes_lh!$A$11:$WT$200,266,FALSE)=0,"",VLOOKUP($A110,parlvotes_lh!$A$11:$WT$200,266,FALSE)))</f>
        <v/>
      </c>
      <c r="X110" s="249" t="str">
        <f>IF(ISERROR(VLOOKUP($A110,parlvotes_lh!$A$11:$WT$200,286,FALSE))=TRUE,"",IF(VLOOKUP($A110,parlvotes_lh!$A$11:$WT$200,286,FALSE)=0,"",VLOOKUP($A110,parlvotes_lh!$A$11:$WT$200,286,FALSE)))</f>
        <v/>
      </c>
      <c r="Y110" s="249" t="str">
        <f>IF(ISERROR(VLOOKUP($A110,parlvotes_lh!$A$11:$WT$200,306,FALSE))=TRUE,"",IF(VLOOKUP($A110,parlvotes_lh!$A$11:$WT$200,306,FALSE)=0,"",VLOOKUP($A110,parlvotes_lh!$A$11:$WT$200,306,FALSE)))</f>
        <v/>
      </c>
      <c r="Z110" s="249" t="str">
        <f>IF(ISERROR(VLOOKUP($A110,parlvotes_lh!$A$11:$WT$200,326,FALSE))=TRUE,"",IF(VLOOKUP($A110,parlvotes_lh!$A$11:$WT$200,326,FALSE)=0,"",VLOOKUP($A110,parlvotes_lh!$A$11:$WT$200,326,FALSE)))</f>
        <v/>
      </c>
      <c r="AA110" s="249" t="str">
        <f>IF(ISERROR(VLOOKUP($A110,parlvotes_lh!$A$11:$WT$200,346,FALSE))=TRUE,"",IF(VLOOKUP($A110,parlvotes_lh!$A$11:$WT$200,346,FALSE)=0,"",VLOOKUP($A110,parlvotes_lh!$A$11:$WT$200,346,FALSE)))</f>
        <v/>
      </c>
      <c r="AB110" s="249" t="str">
        <f>IF(ISERROR(VLOOKUP($A110,parlvotes_lh!$A$11:$WT$200,366,FALSE))=TRUE,"",IF(VLOOKUP($A110,parlvotes_lh!$A$11:$WT$200,366,FALSE)=0,"",VLOOKUP($A110,parlvotes_lh!$A$11:$WT$200,366,FALSE)))</f>
        <v/>
      </c>
      <c r="AC110" s="249" t="str">
        <f>IF(ISERROR(VLOOKUP($A110,parlvotes_lh!$A$11:$WT$200,386,FALSE))=TRUE,"",IF(VLOOKUP($A110,parlvotes_lh!$A$11:$WT$200,386,FALSE)=0,"",VLOOKUP($A110,parlvotes_lh!$A$11:$WT$200,386,FALSE)))</f>
        <v/>
      </c>
    </row>
    <row r="111" spans="1:29" ht="13.5" customHeight="1">
      <c r="A111" s="243"/>
      <c r="B111" s="87" t="str">
        <f>IF(A111="","",MID(info_weblinks!$C$3,32,3))</f>
        <v/>
      </c>
      <c r="C111" s="87" t="str">
        <f>IF(info_parties!G110="","",info_parties!G110)</f>
        <v/>
      </c>
      <c r="D111" s="87" t="str">
        <f>IF(info_parties!K110="","",info_parties!K110)</f>
        <v/>
      </c>
      <c r="E111" s="87" t="str">
        <f>IF(info_parties!H110="","",info_parties!H110)</f>
        <v/>
      </c>
      <c r="F111" s="244" t="str">
        <f t="shared" si="4"/>
        <v/>
      </c>
      <c r="G111" s="245" t="str">
        <f t="shared" si="5"/>
        <v/>
      </c>
      <c r="H111" s="246" t="str">
        <f t="shared" si="6"/>
        <v/>
      </c>
      <c r="I111" s="247" t="str">
        <f t="shared" si="7"/>
        <v/>
      </c>
      <c r="J111" s="248" t="str">
        <f>IF(ISERROR(VLOOKUP($A111,parlvotes_lh!$A$11:$WT$200,6,FALSE))=TRUE,"",IF(VLOOKUP($A111,parlvotes_lh!$A$11:$WT$200,6,FALSE)=0,"",VLOOKUP($A111,parlvotes_lh!$A$11:$WT$200,6,FALSE)))</f>
        <v/>
      </c>
      <c r="K111" s="248" t="str">
        <f>IF(ISERROR(VLOOKUP($A111,parlvotes_lh!$A$11:$WT$200,26,FALSE))=TRUE,"",IF(VLOOKUP($A111,parlvotes_lh!$A$11:$WT$200,26,FALSE)=0,"",VLOOKUP($A111,parlvotes_lh!$A$11:$WT$200,26,FALSE)))</f>
        <v/>
      </c>
      <c r="L111" s="248" t="str">
        <f>IF(ISERROR(VLOOKUP($A111,parlvotes_lh!$A$11:$WT$200,46,FALSE))=TRUE,"",IF(VLOOKUP($A111,parlvotes_lh!$A$11:$WT$200,46,FALSE)=0,"",VLOOKUP($A111,parlvotes_lh!$A$11:$WT$200,46,FALSE)))</f>
        <v/>
      </c>
      <c r="M111" s="248" t="str">
        <f>IF(ISERROR(VLOOKUP($A111,parlvotes_lh!$A$11:$WT$200,66,FALSE))=TRUE,"",IF(VLOOKUP($A111,parlvotes_lh!$A$11:$WT$200,66,FALSE)=0,"",VLOOKUP($A111,parlvotes_lh!$A$11:$WT$200,66,FALSE)))</f>
        <v/>
      </c>
      <c r="N111" s="248" t="str">
        <f>IF(ISERROR(VLOOKUP($A111,parlvotes_lh!$A$11:$WT$200,86,FALSE))=TRUE,"",IF(VLOOKUP($A111,parlvotes_lh!$A$11:$WT$200,86,FALSE)=0,"",VLOOKUP($A111,parlvotes_lh!$A$11:$WT$200,86,FALSE)))</f>
        <v/>
      </c>
      <c r="O111" s="248" t="str">
        <f>IF(ISERROR(VLOOKUP($A111,parlvotes_lh!$A$11:$WT$200,106,FALSE))=TRUE,"",IF(VLOOKUP($A111,parlvotes_lh!$A$11:$WT$200,106,FALSE)=0,"",VLOOKUP($A111,parlvotes_lh!$A$11:$WT$200,106,FALSE)))</f>
        <v/>
      </c>
      <c r="P111" s="248" t="str">
        <f>IF(ISERROR(VLOOKUP($A111,parlvotes_lh!$A$11:$WT$200,126,FALSE))=TRUE,"",IF(VLOOKUP($A111,parlvotes_lh!$A$11:$WT$200,126,FALSE)=0,"",VLOOKUP($A111,parlvotes_lh!$A$11:$WT$200,126,FALSE)))</f>
        <v/>
      </c>
      <c r="Q111" s="249" t="str">
        <f>IF(ISERROR(VLOOKUP($A111,parlvotes_lh!$A$11:$WT$200,146,FALSE))=TRUE,"",IF(VLOOKUP($A111,parlvotes_lh!$A$11:$WT$200,146,FALSE)=0,"",VLOOKUP($A111,parlvotes_lh!$A$11:$WT$200,146,FALSE)))</f>
        <v/>
      </c>
      <c r="R111" s="249" t="str">
        <f>IF(ISERROR(VLOOKUP($A111,parlvotes_lh!$A$11:$WT$200,166,FALSE))=TRUE,"",IF(VLOOKUP($A111,parlvotes_lh!$A$11:$WT$200,166,FALSE)=0,"",VLOOKUP($A111,parlvotes_lh!$A$11:$WT$200,166,FALSE)))</f>
        <v/>
      </c>
      <c r="S111" s="249" t="str">
        <f>IF(ISERROR(VLOOKUP($A111,parlvotes_lh!$A$11:$WT$200,186,FALSE))=TRUE,"",IF(VLOOKUP($A111,parlvotes_lh!$A$11:$WT$200,186,FALSE)=0,"",VLOOKUP($A111,parlvotes_lh!$A$11:$WT$200,186,FALSE)))</f>
        <v/>
      </c>
      <c r="T111" s="249" t="str">
        <f>IF(ISERROR(VLOOKUP($A111,parlvotes_lh!$A$11:$WT$200,206,FALSE))=TRUE,"",IF(VLOOKUP($A111,parlvotes_lh!$A$11:$WT$200,206,FALSE)=0,"",VLOOKUP($A111,parlvotes_lh!$A$11:$WT$200,206,FALSE)))</f>
        <v/>
      </c>
      <c r="U111" s="249" t="str">
        <f>IF(ISERROR(VLOOKUP($A111,parlvotes_lh!$A$11:$WT$200,226,FALSE))=TRUE,"",IF(VLOOKUP($A111,parlvotes_lh!$A$11:$WT$200,226,FALSE)=0,"",VLOOKUP($A111,parlvotes_lh!$A$11:$WT$200,226,FALSE)))</f>
        <v/>
      </c>
      <c r="V111" s="249" t="str">
        <f>IF(ISERROR(VLOOKUP($A111,parlvotes_lh!$A$11:$WT$200,246,FALSE))=TRUE,"",IF(VLOOKUP($A111,parlvotes_lh!$A$11:$WT$200,246,FALSE)=0,"",VLOOKUP($A111,parlvotes_lh!$A$11:$WT$200,246,FALSE)))</f>
        <v/>
      </c>
      <c r="W111" s="249" t="str">
        <f>IF(ISERROR(VLOOKUP($A111,parlvotes_lh!$A$11:$WT$200,266,FALSE))=TRUE,"",IF(VLOOKUP($A111,parlvotes_lh!$A$11:$WT$200,266,FALSE)=0,"",VLOOKUP($A111,parlvotes_lh!$A$11:$WT$200,266,FALSE)))</f>
        <v/>
      </c>
      <c r="X111" s="249" t="str">
        <f>IF(ISERROR(VLOOKUP($A111,parlvotes_lh!$A$11:$WT$200,286,FALSE))=TRUE,"",IF(VLOOKUP($A111,parlvotes_lh!$A$11:$WT$200,286,FALSE)=0,"",VLOOKUP($A111,parlvotes_lh!$A$11:$WT$200,286,FALSE)))</f>
        <v/>
      </c>
      <c r="Y111" s="249" t="str">
        <f>IF(ISERROR(VLOOKUP($A111,parlvotes_lh!$A$11:$WT$200,306,FALSE))=TRUE,"",IF(VLOOKUP($A111,parlvotes_lh!$A$11:$WT$200,306,FALSE)=0,"",VLOOKUP($A111,parlvotes_lh!$A$11:$WT$200,306,FALSE)))</f>
        <v/>
      </c>
      <c r="Z111" s="249" t="str">
        <f>IF(ISERROR(VLOOKUP($A111,parlvotes_lh!$A$11:$WT$200,326,FALSE))=TRUE,"",IF(VLOOKUP($A111,parlvotes_lh!$A$11:$WT$200,326,FALSE)=0,"",VLOOKUP($A111,parlvotes_lh!$A$11:$WT$200,326,FALSE)))</f>
        <v/>
      </c>
      <c r="AA111" s="249" t="str">
        <f>IF(ISERROR(VLOOKUP($A111,parlvotes_lh!$A$11:$WT$200,346,FALSE))=TRUE,"",IF(VLOOKUP($A111,parlvotes_lh!$A$11:$WT$200,346,FALSE)=0,"",VLOOKUP($A111,parlvotes_lh!$A$11:$WT$200,346,FALSE)))</f>
        <v/>
      </c>
      <c r="AB111" s="249" t="str">
        <f>IF(ISERROR(VLOOKUP($A111,parlvotes_lh!$A$11:$WT$200,366,FALSE))=TRUE,"",IF(VLOOKUP($A111,parlvotes_lh!$A$11:$WT$200,366,FALSE)=0,"",VLOOKUP($A111,parlvotes_lh!$A$11:$WT$200,366,FALSE)))</f>
        <v/>
      </c>
      <c r="AC111" s="249" t="str">
        <f>IF(ISERROR(VLOOKUP($A111,parlvotes_lh!$A$11:$WT$200,386,FALSE))=TRUE,"",IF(VLOOKUP($A111,parlvotes_lh!$A$11:$WT$200,386,FALSE)=0,"",VLOOKUP($A111,parlvotes_lh!$A$11:$WT$200,386,FALSE)))</f>
        <v/>
      </c>
    </row>
    <row r="112" spans="1:29" ht="13.5" customHeight="1">
      <c r="A112" s="243"/>
      <c r="B112" s="87" t="str">
        <f>IF(A112="","",MID(info_weblinks!$C$3,32,3))</f>
        <v/>
      </c>
      <c r="C112" s="87" t="str">
        <f>IF(info_parties!G111="","",info_parties!G111)</f>
        <v/>
      </c>
      <c r="D112" s="87" t="str">
        <f>IF(info_parties!K111="","",info_parties!K111)</f>
        <v/>
      </c>
      <c r="E112" s="87" t="str">
        <f>IF(info_parties!H111="","",info_parties!H111)</f>
        <v/>
      </c>
      <c r="F112" s="244" t="str">
        <f t="shared" si="4"/>
        <v/>
      </c>
      <c r="G112" s="245" t="str">
        <f t="shared" si="5"/>
        <v/>
      </c>
      <c r="H112" s="246" t="str">
        <f t="shared" si="6"/>
        <v/>
      </c>
      <c r="I112" s="247" t="str">
        <f t="shared" si="7"/>
        <v/>
      </c>
      <c r="J112" s="248" t="str">
        <f>IF(ISERROR(VLOOKUP($A112,parlvotes_lh!$A$11:$WT$200,6,FALSE))=TRUE,"",IF(VLOOKUP($A112,parlvotes_lh!$A$11:$WT$200,6,FALSE)=0,"",VLOOKUP($A112,parlvotes_lh!$A$11:$WT$200,6,FALSE)))</f>
        <v/>
      </c>
      <c r="K112" s="248" t="str">
        <f>IF(ISERROR(VLOOKUP($A112,parlvotes_lh!$A$11:$WT$200,26,FALSE))=TRUE,"",IF(VLOOKUP($A112,parlvotes_lh!$A$11:$WT$200,26,FALSE)=0,"",VLOOKUP($A112,parlvotes_lh!$A$11:$WT$200,26,FALSE)))</f>
        <v/>
      </c>
      <c r="L112" s="248" t="str">
        <f>IF(ISERROR(VLOOKUP($A112,parlvotes_lh!$A$11:$WT$200,46,FALSE))=TRUE,"",IF(VLOOKUP($A112,parlvotes_lh!$A$11:$WT$200,46,FALSE)=0,"",VLOOKUP($A112,parlvotes_lh!$A$11:$WT$200,46,FALSE)))</f>
        <v/>
      </c>
      <c r="M112" s="248" t="str">
        <f>IF(ISERROR(VLOOKUP($A112,parlvotes_lh!$A$11:$WT$200,66,FALSE))=TRUE,"",IF(VLOOKUP($A112,parlvotes_lh!$A$11:$WT$200,66,FALSE)=0,"",VLOOKUP($A112,parlvotes_lh!$A$11:$WT$200,66,FALSE)))</f>
        <v/>
      </c>
      <c r="N112" s="248" t="str">
        <f>IF(ISERROR(VLOOKUP($A112,parlvotes_lh!$A$11:$WT$200,86,FALSE))=TRUE,"",IF(VLOOKUP($A112,parlvotes_lh!$A$11:$WT$200,86,FALSE)=0,"",VLOOKUP($A112,parlvotes_lh!$A$11:$WT$200,86,FALSE)))</f>
        <v/>
      </c>
      <c r="O112" s="248" t="str">
        <f>IF(ISERROR(VLOOKUP($A112,parlvotes_lh!$A$11:$WT$200,106,FALSE))=TRUE,"",IF(VLOOKUP($A112,parlvotes_lh!$A$11:$WT$200,106,FALSE)=0,"",VLOOKUP($A112,parlvotes_lh!$A$11:$WT$200,106,FALSE)))</f>
        <v/>
      </c>
      <c r="P112" s="248" t="str">
        <f>IF(ISERROR(VLOOKUP($A112,parlvotes_lh!$A$11:$WT$200,126,FALSE))=TRUE,"",IF(VLOOKUP($A112,parlvotes_lh!$A$11:$WT$200,126,FALSE)=0,"",VLOOKUP($A112,parlvotes_lh!$A$11:$WT$200,126,FALSE)))</f>
        <v/>
      </c>
      <c r="Q112" s="249" t="str">
        <f>IF(ISERROR(VLOOKUP($A112,parlvotes_lh!$A$11:$WT$200,146,FALSE))=TRUE,"",IF(VLOOKUP($A112,parlvotes_lh!$A$11:$WT$200,146,FALSE)=0,"",VLOOKUP($A112,parlvotes_lh!$A$11:$WT$200,146,FALSE)))</f>
        <v/>
      </c>
      <c r="R112" s="249" t="str">
        <f>IF(ISERROR(VLOOKUP($A112,parlvotes_lh!$A$11:$WT$200,166,FALSE))=TRUE,"",IF(VLOOKUP($A112,parlvotes_lh!$A$11:$WT$200,166,FALSE)=0,"",VLOOKUP($A112,parlvotes_lh!$A$11:$WT$200,166,FALSE)))</f>
        <v/>
      </c>
      <c r="S112" s="249" t="str">
        <f>IF(ISERROR(VLOOKUP($A112,parlvotes_lh!$A$11:$WT$200,186,FALSE))=TRUE,"",IF(VLOOKUP($A112,parlvotes_lh!$A$11:$WT$200,186,FALSE)=0,"",VLOOKUP($A112,parlvotes_lh!$A$11:$WT$200,186,FALSE)))</f>
        <v/>
      </c>
      <c r="T112" s="249" t="str">
        <f>IF(ISERROR(VLOOKUP($A112,parlvotes_lh!$A$11:$WT$200,206,FALSE))=TRUE,"",IF(VLOOKUP($A112,parlvotes_lh!$A$11:$WT$200,206,FALSE)=0,"",VLOOKUP($A112,parlvotes_lh!$A$11:$WT$200,206,FALSE)))</f>
        <v/>
      </c>
      <c r="U112" s="249" t="str">
        <f>IF(ISERROR(VLOOKUP($A112,parlvotes_lh!$A$11:$WT$200,226,FALSE))=TRUE,"",IF(VLOOKUP($A112,parlvotes_lh!$A$11:$WT$200,226,FALSE)=0,"",VLOOKUP($A112,parlvotes_lh!$A$11:$WT$200,226,FALSE)))</f>
        <v/>
      </c>
      <c r="V112" s="249" t="str">
        <f>IF(ISERROR(VLOOKUP($A112,parlvotes_lh!$A$11:$WT$200,246,FALSE))=TRUE,"",IF(VLOOKUP($A112,parlvotes_lh!$A$11:$WT$200,246,FALSE)=0,"",VLOOKUP($A112,parlvotes_lh!$A$11:$WT$200,246,FALSE)))</f>
        <v/>
      </c>
      <c r="W112" s="249" t="str">
        <f>IF(ISERROR(VLOOKUP($A112,parlvotes_lh!$A$11:$WT$200,266,FALSE))=TRUE,"",IF(VLOOKUP($A112,parlvotes_lh!$A$11:$WT$200,266,FALSE)=0,"",VLOOKUP($A112,parlvotes_lh!$A$11:$WT$200,266,FALSE)))</f>
        <v/>
      </c>
      <c r="X112" s="249" t="str">
        <f>IF(ISERROR(VLOOKUP($A112,parlvotes_lh!$A$11:$WT$200,286,FALSE))=TRUE,"",IF(VLOOKUP($A112,parlvotes_lh!$A$11:$WT$200,286,FALSE)=0,"",VLOOKUP($A112,parlvotes_lh!$A$11:$WT$200,286,FALSE)))</f>
        <v/>
      </c>
      <c r="Y112" s="249" t="str">
        <f>IF(ISERROR(VLOOKUP($A112,parlvotes_lh!$A$11:$WT$200,306,FALSE))=TRUE,"",IF(VLOOKUP($A112,parlvotes_lh!$A$11:$WT$200,306,FALSE)=0,"",VLOOKUP($A112,parlvotes_lh!$A$11:$WT$200,306,FALSE)))</f>
        <v/>
      </c>
      <c r="Z112" s="249" t="str">
        <f>IF(ISERROR(VLOOKUP($A112,parlvotes_lh!$A$11:$WT$200,326,FALSE))=TRUE,"",IF(VLOOKUP($A112,parlvotes_lh!$A$11:$WT$200,326,FALSE)=0,"",VLOOKUP($A112,parlvotes_lh!$A$11:$WT$200,326,FALSE)))</f>
        <v/>
      </c>
      <c r="AA112" s="249" t="str">
        <f>IF(ISERROR(VLOOKUP($A112,parlvotes_lh!$A$11:$WT$200,346,FALSE))=TRUE,"",IF(VLOOKUP($A112,parlvotes_lh!$A$11:$WT$200,346,FALSE)=0,"",VLOOKUP($A112,parlvotes_lh!$A$11:$WT$200,346,FALSE)))</f>
        <v/>
      </c>
      <c r="AB112" s="249" t="str">
        <f>IF(ISERROR(VLOOKUP($A112,parlvotes_lh!$A$11:$WT$200,366,FALSE))=TRUE,"",IF(VLOOKUP($A112,parlvotes_lh!$A$11:$WT$200,366,FALSE)=0,"",VLOOKUP($A112,parlvotes_lh!$A$11:$WT$200,366,FALSE)))</f>
        <v/>
      </c>
      <c r="AC112" s="249" t="str">
        <f>IF(ISERROR(VLOOKUP($A112,parlvotes_lh!$A$11:$WT$200,386,FALSE))=TRUE,"",IF(VLOOKUP($A112,parlvotes_lh!$A$11:$WT$200,386,FALSE)=0,"",VLOOKUP($A112,parlvotes_lh!$A$11:$WT$200,386,FALSE)))</f>
        <v/>
      </c>
    </row>
    <row r="113" spans="1:29" ht="13.5" customHeight="1">
      <c r="A113" s="243"/>
      <c r="B113" s="87" t="str">
        <f>IF(A113="","",MID(info_weblinks!$C$3,32,3))</f>
        <v/>
      </c>
      <c r="C113" s="87" t="str">
        <f>IF(info_parties!G112="","",info_parties!G112)</f>
        <v/>
      </c>
      <c r="D113" s="87" t="str">
        <f>IF(info_parties!K112="","",info_parties!K112)</f>
        <v/>
      </c>
      <c r="E113" s="87" t="str">
        <f>IF(info_parties!H112="","",info_parties!H112)</f>
        <v/>
      </c>
      <c r="F113" s="244" t="str">
        <f t="shared" si="4"/>
        <v/>
      </c>
      <c r="G113" s="245" t="str">
        <f t="shared" si="5"/>
        <v/>
      </c>
      <c r="H113" s="246" t="str">
        <f t="shared" si="6"/>
        <v/>
      </c>
      <c r="I113" s="247" t="str">
        <f t="shared" si="7"/>
        <v/>
      </c>
      <c r="J113" s="248" t="str">
        <f>IF(ISERROR(VLOOKUP($A113,parlvotes_lh!$A$11:$WT$200,6,FALSE))=TRUE,"",IF(VLOOKUP($A113,parlvotes_lh!$A$11:$WT$200,6,FALSE)=0,"",VLOOKUP($A113,parlvotes_lh!$A$11:$WT$200,6,FALSE)))</f>
        <v/>
      </c>
      <c r="K113" s="248" t="str">
        <f>IF(ISERROR(VLOOKUP($A113,parlvotes_lh!$A$11:$WT$200,26,FALSE))=TRUE,"",IF(VLOOKUP($A113,parlvotes_lh!$A$11:$WT$200,26,FALSE)=0,"",VLOOKUP($A113,parlvotes_lh!$A$11:$WT$200,26,FALSE)))</f>
        <v/>
      </c>
      <c r="L113" s="248" t="str">
        <f>IF(ISERROR(VLOOKUP($A113,parlvotes_lh!$A$11:$WT$200,46,FALSE))=TRUE,"",IF(VLOOKUP($A113,parlvotes_lh!$A$11:$WT$200,46,FALSE)=0,"",VLOOKUP($A113,parlvotes_lh!$A$11:$WT$200,46,FALSE)))</f>
        <v/>
      </c>
      <c r="M113" s="248" t="str">
        <f>IF(ISERROR(VLOOKUP($A113,parlvotes_lh!$A$11:$WT$200,66,FALSE))=TRUE,"",IF(VLOOKUP($A113,parlvotes_lh!$A$11:$WT$200,66,FALSE)=0,"",VLOOKUP($A113,parlvotes_lh!$A$11:$WT$200,66,FALSE)))</f>
        <v/>
      </c>
      <c r="N113" s="248" t="str">
        <f>IF(ISERROR(VLOOKUP($A113,parlvotes_lh!$A$11:$WT$200,86,FALSE))=TRUE,"",IF(VLOOKUP($A113,parlvotes_lh!$A$11:$WT$200,86,FALSE)=0,"",VLOOKUP($A113,parlvotes_lh!$A$11:$WT$200,86,FALSE)))</f>
        <v/>
      </c>
      <c r="O113" s="248" t="str">
        <f>IF(ISERROR(VLOOKUP($A113,parlvotes_lh!$A$11:$WT$200,106,FALSE))=TRUE,"",IF(VLOOKUP($A113,parlvotes_lh!$A$11:$WT$200,106,FALSE)=0,"",VLOOKUP($A113,parlvotes_lh!$A$11:$WT$200,106,FALSE)))</f>
        <v/>
      </c>
      <c r="P113" s="248" t="str">
        <f>IF(ISERROR(VLOOKUP($A113,parlvotes_lh!$A$11:$WT$200,126,FALSE))=TRUE,"",IF(VLOOKUP($A113,parlvotes_lh!$A$11:$WT$200,126,FALSE)=0,"",VLOOKUP($A113,parlvotes_lh!$A$11:$WT$200,126,FALSE)))</f>
        <v/>
      </c>
      <c r="Q113" s="249" t="str">
        <f>IF(ISERROR(VLOOKUP($A113,parlvotes_lh!$A$11:$WT$200,146,FALSE))=TRUE,"",IF(VLOOKUP($A113,parlvotes_lh!$A$11:$WT$200,146,FALSE)=0,"",VLOOKUP($A113,parlvotes_lh!$A$11:$WT$200,146,FALSE)))</f>
        <v/>
      </c>
      <c r="R113" s="249" t="str">
        <f>IF(ISERROR(VLOOKUP($A113,parlvotes_lh!$A$11:$WT$200,166,FALSE))=TRUE,"",IF(VLOOKUP($A113,parlvotes_lh!$A$11:$WT$200,166,FALSE)=0,"",VLOOKUP($A113,parlvotes_lh!$A$11:$WT$200,166,FALSE)))</f>
        <v/>
      </c>
      <c r="S113" s="249" t="str">
        <f>IF(ISERROR(VLOOKUP($A113,parlvotes_lh!$A$11:$WT$200,186,FALSE))=TRUE,"",IF(VLOOKUP($A113,parlvotes_lh!$A$11:$WT$200,186,FALSE)=0,"",VLOOKUP($A113,parlvotes_lh!$A$11:$WT$200,186,FALSE)))</f>
        <v/>
      </c>
      <c r="T113" s="249" t="str">
        <f>IF(ISERROR(VLOOKUP($A113,parlvotes_lh!$A$11:$WT$200,206,FALSE))=TRUE,"",IF(VLOOKUP($A113,parlvotes_lh!$A$11:$WT$200,206,FALSE)=0,"",VLOOKUP($A113,parlvotes_lh!$A$11:$WT$200,206,FALSE)))</f>
        <v/>
      </c>
      <c r="U113" s="249" t="str">
        <f>IF(ISERROR(VLOOKUP($A113,parlvotes_lh!$A$11:$WT$200,226,FALSE))=TRUE,"",IF(VLOOKUP($A113,parlvotes_lh!$A$11:$WT$200,226,FALSE)=0,"",VLOOKUP($A113,parlvotes_lh!$A$11:$WT$200,226,FALSE)))</f>
        <v/>
      </c>
      <c r="V113" s="249" t="str">
        <f>IF(ISERROR(VLOOKUP($A113,parlvotes_lh!$A$11:$WT$200,246,FALSE))=TRUE,"",IF(VLOOKUP($A113,parlvotes_lh!$A$11:$WT$200,246,FALSE)=0,"",VLOOKUP($A113,parlvotes_lh!$A$11:$WT$200,246,FALSE)))</f>
        <v/>
      </c>
      <c r="W113" s="249" t="str">
        <f>IF(ISERROR(VLOOKUP($A113,parlvotes_lh!$A$11:$WT$200,266,FALSE))=TRUE,"",IF(VLOOKUP($A113,parlvotes_lh!$A$11:$WT$200,266,FALSE)=0,"",VLOOKUP($A113,parlvotes_lh!$A$11:$WT$200,266,FALSE)))</f>
        <v/>
      </c>
      <c r="X113" s="249" t="str">
        <f>IF(ISERROR(VLOOKUP($A113,parlvotes_lh!$A$11:$WT$200,286,FALSE))=TRUE,"",IF(VLOOKUP($A113,parlvotes_lh!$A$11:$WT$200,286,FALSE)=0,"",VLOOKUP($A113,parlvotes_lh!$A$11:$WT$200,286,FALSE)))</f>
        <v/>
      </c>
      <c r="Y113" s="249" t="str">
        <f>IF(ISERROR(VLOOKUP($A113,parlvotes_lh!$A$11:$WT$200,306,FALSE))=TRUE,"",IF(VLOOKUP($A113,parlvotes_lh!$A$11:$WT$200,306,FALSE)=0,"",VLOOKUP($A113,parlvotes_lh!$A$11:$WT$200,306,FALSE)))</f>
        <v/>
      </c>
      <c r="Z113" s="249" t="str">
        <f>IF(ISERROR(VLOOKUP($A113,parlvotes_lh!$A$11:$WT$200,326,FALSE))=TRUE,"",IF(VLOOKUP($A113,parlvotes_lh!$A$11:$WT$200,326,FALSE)=0,"",VLOOKUP($A113,parlvotes_lh!$A$11:$WT$200,326,FALSE)))</f>
        <v/>
      </c>
      <c r="AA113" s="249" t="str">
        <f>IF(ISERROR(VLOOKUP($A113,parlvotes_lh!$A$11:$WT$200,346,FALSE))=TRUE,"",IF(VLOOKUP($A113,parlvotes_lh!$A$11:$WT$200,346,FALSE)=0,"",VLOOKUP($A113,parlvotes_lh!$A$11:$WT$200,346,FALSE)))</f>
        <v/>
      </c>
      <c r="AB113" s="249" t="str">
        <f>IF(ISERROR(VLOOKUP($A113,parlvotes_lh!$A$11:$WT$200,366,FALSE))=TRUE,"",IF(VLOOKUP($A113,parlvotes_lh!$A$11:$WT$200,366,FALSE)=0,"",VLOOKUP($A113,parlvotes_lh!$A$11:$WT$200,366,FALSE)))</f>
        <v/>
      </c>
      <c r="AC113" s="249" t="str">
        <f>IF(ISERROR(VLOOKUP($A113,parlvotes_lh!$A$11:$WT$200,386,FALSE))=TRUE,"",IF(VLOOKUP($A113,parlvotes_lh!$A$11:$WT$200,386,FALSE)=0,"",VLOOKUP($A113,parlvotes_lh!$A$11:$WT$200,386,FALSE)))</f>
        <v/>
      </c>
    </row>
    <row r="114" spans="1:29" ht="13.5" customHeight="1">
      <c r="A114" s="243"/>
      <c r="B114" s="87" t="str">
        <f>IF(A114="","",MID(info_weblinks!$C$3,32,3))</f>
        <v/>
      </c>
      <c r="C114" s="87" t="str">
        <f>IF(info_parties!G113="","",info_parties!G113)</f>
        <v/>
      </c>
      <c r="D114" s="87" t="str">
        <f>IF(info_parties!K113="","",info_parties!K113)</f>
        <v/>
      </c>
      <c r="E114" s="87" t="str">
        <f>IF(info_parties!H113="","",info_parties!H113)</f>
        <v/>
      </c>
      <c r="F114" s="244" t="str">
        <f t="shared" si="4"/>
        <v/>
      </c>
      <c r="G114" s="245" t="str">
        <f t="shared" si="5"/>
        <v/>
      </c>
      <c r="H114" s="246" t="str">
        <f t="shared" si="6"/>
        <v/>
      </c>
      <c r="I114" s="247" t="str">
        <f t="shared" si="7"/>
        <v/>
      </c>
      <c r="J114" s="248" t="str">
        <f>IF(ISERROR(VLOOKUP($A114,parlvotes_lh!$A$11:$WT$200,6,FALSE))=TRUE,"",IF(VLOOKUP($A114,parlvotes_lh!$A$11:$WT$200,6,FALSE)=0,"",VLOOKUP($A114,parlvotes_lh!$A$11:$WT$200,6,FALSE)))</f>
        <v/>
      </c>
      <c r="K114" s="248" t="str">
        <f>IF(ISERROR(VLOOKUP($A114,parlvotes_lh!$A$11:$WT$200,26,FALSE))=TRUE,"",IF(VLOOKUP($A114,parlvotes_lh!$A$11:$WT$200,26,FALSE)=0,"",VLOOKUP($A114,parlvotes_lh!$A$11:$WT$200,26,FALSE)))</f>
        <v/>
      </c>
      <c r="L114" s="248" t="str">
        <f>IF(ISERROR(VLOOKUP($A114,parlvotes_lh!$A$11:$WT$200,46,FALSE))=TRUE,"",IF(VLOOKUP($A114,parlvotes_lh!$A$11:$WT$200,46,FALSE)=0,"",VLOOKUP($A114,parlvotes_lh!$A$11:$WT$200,46,FALSE)))</f>
        <v/>
      </c>
      <c r="M114" s="248" t="str">
        <f>IF(ISERROR(VLOOKUP($A114,parlvotes_lh!$A$11:$WT$200,66,FALSE))=TRUE,"",IF(VLOOKUP($A114,parlvotes_lh!$A$11:$WT$200,66,FALSE)=0,"",VLOOKUP($A114,parlvotes_lh!$A$11:$WT$200,66,FALSE)))</f>
        <v/>
      </c>
      <c r="N114" s="248" t="str">
        <f>IF(ISERROR(VLOOKUP($A114,parlvotes_lh!$A$11:$WT$200,86,FALSE))=TRUE,"",IF(VLOOKUP($A114,parlvotes_lh!$A$11:$WT$200,86,FALSE)=0,"",VLOOKUP($A114,parlvotes_lh!$A$11:$WT$200,86,FALSE)))</f>
        <v/>
      </c>
      <c r="O114" s="248" t="str">
        <f>IF(ISERROR(VLOOKUP($A114,parlvotes_lh!$A$11:$WT$200,106,FALSE))=TRUE,"",IF(VLOOKUP($A114,parlvotes_lh!$A$11:$WT$200,106,FALSE)=0,"",VLOOKUP($A114,parlvotes_lh!$A$11:$WT$200,106,FALSE)))</f>
        <v/>
      </c>
      <c r="P114" s="248" t="str">
        <f>IF(ISERROR(VLOOKUP($A114,parlvotes_lh!$A$11:$WT$200,126,FALSE))=TRUE,"",IF(VLOOKUP($A114,parlvotes_lh!$A$11:$WT$200,126,FALSE)=0,"",VLOOKUP($A114,parlvotes_lh!$A$11:$WT$200,126,FALSE)))</f>
        <v/>
      </c>
      <c r="Q114" s="249" t="str">
        <f>IF(ISERROR(VLOOKUP($A114,parlvotes_lh!$A$11:$WT$200,146,FALSE))=TRUE,"",IF(VLOOKUP($A114,parlvotes_lh!$A$11:$WT$200,146,FALSE)=0,"",VLOOKUP($A114,parlvotes_lh!$A$11:$WT$200,146,FALSE)))</f>
        <v/>
      </c>
      <c r="R114" s="249" t="str">
        <f>IF(ISERROR(VLOOKUP($A114,parlvotes_lh!$A$11:$WT$200,166,FALSE))=TRUE,"",IF(VLOOKUP($A114,parlvotes_lh!$A$11:$WT$200,166,FALSE)=0,"",VLOOKUP($A114,parlvotes_lh!$A$11:$WT$200,166,FALSE)))</f>
        <v/>
      </c>
      <c r="S114" s="249" t="str">
        <f>IF(ISERROR(VLOOKUP($A114,parlvotes_lh!$A$11:$WT$200,186,FALSE))=TRUE,"",IF(VLOOKUP($A114,parlvotes_lh!$A$11:$WT$200,186,FALSE)=0,"",VLOOKUP($A114,parlvotes_lh!$A$11:$WT$200,186,FALSE)))</f>
        <v/>
      </c>
      <c r="T114" s="249" t="str">
        <f>IF(ISERROR(VLOOKUP($A114,parlvotes_lh!$A$11:$WT$200,206,FALSE))=TRUE,"",IF(VLOOKUP($A114,parlvotes_lh!$A$11:$WT$200,206,FALSE)=0,"",VLOOKUP($A114,parlvotes_lh!$A$11:$WT$200,206,FALSE)))</f>
        <v/>
      </c>
      <c r="U114" s="249" t="str">
        <f>IF(ISERROR(VLOOKUP($A114,parlvotes_lh!$A$11:$WT$200,226,FALSE))=TRUE,"",IF(VLOOKUP($A114,parlvotes_lh!$A$11:$WT$200,226,FALSE)=0,"",VLOOKUP($A114,parlvotes_lh!$A$11:$WT$200,226,FALSE)))</f>
        <v/>
      </c>
      <c r="V114" s="249" t="str">
        <f>IF(ISERROR(VLOOKUP($A114,parlvotes_lh!$A$11:$WT$200,246,FALSE))=TRUE,"",IF(VLOOKUP($A114,parlvotes_lh!$A$11:$WT$200,246,FALSE)=0,"",VLOOKUP($A114,parlvotes_lh!$A$11:$WT$200,246,FALSE)))</f>
        <v/>
      </c>
      <c r="W114" s="249" t="str">
        <f>IF(ISERROR(VLOOKUP($A114,parlvotes_lh!$A$11:$WT$200,266,FALSE))=TRUE,"",IF(VLOOKUP($A114,parlvotes_lh!$A$11:$WT$200,266,FALSE)=0,"",VLOOKUP($A114,parlvotes_lh!$A$11:$WT$200,266,FALSE)))</f>
        <v/>
      </c>
      <c r="X114" s="249" t="str">
        <f>IF(ISERROR(VLOOKUP($A114,parlvotes_lh!$A$11:$WT$200,286,FALSE))=TRUE,"",IF(VLOOKUP($A114,parlvotes_lh!$A$11:$WT$200,286,FALSE)=0,"",VLOOKUP($A114,parlvotes_lh!$A$11:$WT$200,286,FALSE)))</f>
        <v/>
      </c>
      <c r="Y114" s="249" t="str">
        <f>IF(ISERROR(VLOOKUP($A114,parlvotes_lh!$A$11:$WT$200,306,FALSE))=TRUE,"",IF(VLOOKUP($A114,parlvotes_lh!$A$11:$WT$200,306,FALSE)=0,"",VLOOKUP($A114,parlvotes_lh!$A$11:$WT$200,306,FALSE)))</f>
        <v/>
      </c>
      <c r="Z114" s="249" t="str">
        <f>IF(ISERROR(VLOOKUP($A114,parlvotes_lh!$A$11:$WT$200,326,FALSE))=TRUE,"",IF(VLOOKUP($A114,parlvotes_lh!$A$11:$WT$200,326,FALSE)=0,"",VLOOKUP($A114,parlvotes_lh!$A$11:$WT$200,326,FALSE)))</f>
        <v/>
      </c>
      <c r="AA114" s="249" t="str">
        <f>IF(ISERROR(VLOOKUP($A114,parlvotes_lh!$A$11:$WT$200,346,FALSE))=TRUE,"",IF(VLOOKUP($A114,parlvotes_lh!$A$11:$WT$200,346,FALSE)=0,"",VLOOKUP($A114,parlvotes_lh!$A$11:$WT$200,346,FALSE)))</f>
        <v/>
      </c>
      <c r="AB114" s="249" t="str">
        <f>IF(ISERROR(VLOOKUP($A114,parlvotes_lh!$A$11:$WT$200,366,FALSE))=TRUE,"",IF(VLOOKUP($A114,parlvotes_lh!$A$11:$WT$200,366,FALSE)=0,"",VLOOKUP($A114,parlvotes_lh!$A$11:$WT$200,366,FALSE)))</f>
        <v/>
      </c>
      <c r="AC114" s="249" t="str">
        <f>IF(ISERROR(VLOOKUP($A114,parlvotes_lh!$A$11:$WT$200,386,FALSE))=TRUE,"",IF(VLOOKUP($A114,parlvotes_lh!$A$11:$WT$200,386,FALSE)=0,"",VLOOKUP($A114,parlvotes_lh!$A$11:$WT$200,386,FALSE)))</f>
        <v/>
      </c>
    </row>
    <row r="115" spans="1:29" ht="13.5" customHeight="1">
      <c r="A115" s="243"/>
      <c r="B115" s="87" t="str">
        <f>IF(A115="","",MID(info_weblinks!$C$3,32,3))</f>
        <v/>
      </c>
      <c r="C115" s="87" t="str">
        <f>IF(info_parties!G114="","",info_parties!G114)</f>
        <v/>
      </c>
      <c r="D115" s="87" t="str">
        <f>IF(info_parties!K114="","",info_parties!K114)</f>
        <v/>
      </c>
      <c r="E115" s="87" t="str">
        <f>IF(info_parties!H114="","",info_parties!H114)</f>
        <v/>
      </c>
      <c r="F115" s="244" t="str">
        <f t="shared" si="4"/>
        <v/>
      </c>
      <c r="G115" s="245" t="str">
        <f t="shared" si="5"/>
        <v/>
      </c>
      <c r="H115" s="246" t="str">
        <f t="shared" si="6"/>
        <v/>
      </c>
      <c r="I115" s="247" t="str">
        <f t="shared" si="7"/>
        <v/>
      </c>
      <c r="J115" s="248" t="str">
        <f>IF(ISERROR(VLOOKUP($A115,parlvotes_lh!$A$11:$WT$200,6,FALSE))=TRUE,"",IF(VLOOKUP($A115,parlvotes_lh!$A$11:$WT$200,6,FALSE)=0,"",VLOOKUP($A115,parlvotes_lh!$A$11:$WT$200,6,FALSE)))</f>
        <v/>
      </c>
      <c r="K115" s="248" t="str">
        <f>IF(ISERROR(VLOOKUP($A115,parlvotes_lh!$A$11:$WT$200,26,FALSE))=TRUE,"",IF(VLOOKUP($A115,parlvotes_lh!$A$11:$WT$200,26,FALSE)=0,"",VLOOKUP($A115,parlvotes_lh!$A$11:$WT$200,26,FALSE)))</f>
        <v/>
      </c>
      <c r="L115" s="248" t="str">
        <f>IF(ISERROR(VLOOKUP($A115,parlvotes_lh!$A$11:$WT$200,46,FALSE))=TRUE,"",IF(VLOOKUP($A115,parlvotes_lh!$A$11:$WT$200,46,FALSE)=0,"",VLOOKUP($A115,parlvotes_lh!$A$11:$WT$200,46,FALSE)))</f>
        <v/>
      </c>
      <c r="M115" s="248" t="str">
        <f>IF(ISERROR(VLOOKUP($A115,parlvotes_lh!$A$11:$WT$200,66,FALSE))=TRUE,"",IF(VLOOKUP($A115,parlvotes_lh!$A$11:$WT$200,66,FALSE)=0,"",VLOOKUP($A115,parlvotes_lh!$A$11:$WT$200,66,FALSE)))</f>
        <v/>
      </c>
      <c r="N115" s="248" t="str">
        <f>IF(ISERROR(VLOOKUP($A115,parlvotes_lh!$A$11:$WT$200,86,FALSE))=TRUE,"",IF(VLOOKUP($A115,parlvotes_lh!$A$11:$WT$200,86,FALSE)=0,"",VLOOKUP($A115,parlvotes_lh!$A$11:$WT$200,86,FALSE)))</f>
        <v/>
      </c>
      <c r="O115" s="248" t="str">
        <f>IF(ISERROR(VLOOKUP($A115,parlvotes_lh!$A$11:$WT$200,106,FALSE))=TRUE,"",IF(VLOOKUP($A115,parlvotes_lh!$A$11:$WT$200,106,FALSE)=0,"",VLOOKUP($A115,parlvotes_lh!$A$11:$WT$200,106,FALSE)))</f>
        <v/>
      </c>
      <c r="P115" s="248" t="str">
        <f>IF(ISERROR(VLOOKUP($A115,parlvotes_lh!$A$11:$WT$200,126,FALSE))=TRUE,"",IF(VLOOKUP($A115,parlvotes_lh!$A$11:$WT$200,126,FALSE)=0,"",VLOOKUP($A115,parlvotes_lh!$A$11:$WT$200,126,FALSE)))</f>
        <v/>
      </c>
      <c r="Q115" s="249" t="str">
        <f>IF(ISERROR(VLOOKUP($A115,parlvotes_lh!$A$11:$WT$200,146,FALSE))=TRUE,"",IF(VLOOKUP($A115,parlvotes_lh!$A$11:$WT$200,146,FALSE)=0,"",VLOOKUP($A115,parlvotes_lh!$A$11:$WT$200,146,FALSE)))</f>
        <v/>
      </c>
      <c r="R115" s="249" t="str">
        <f>IF(ISERROR(VLOOKUP($A115,parlvotes_lh!$A$11:$WT$200,166,FALSE))=TRUE,"",IF(VLOOKUP($A115,parlvotes_lh!$A$11:$WT$200,166,FALSE)=0,"",VLOOKUP($A115,parlvotes_lh!$A$11:$WT$200,166,FALSE)))</f>
        <v/>
      </c>
      <c r="S115" s="249" t="str">
        <f>IF(ISERROR(VLOOKUP($A115,parlvotes_lh!$A$11:$WT$200,186,FALSE))=TRUE,"",IF(VLOOKUP($A115,parlvotes_lh!$A$11:$WT$200,186,FALSE)=0,"",VLOOKUP($A115,parlvotes_lh!$A$11:$WT$200,186,FALSE)))</f>
        <v/>
      </c>
      <c r="T115" s="249" t="str">
        <f>IF(ISERROR(VLOOKUP($A115,parlvotes_lh!$A$11:$WT$200,206,FALSE))=TRUE,"",IF(VLOOKUP($A115,parlvotes_lh!$A$11:$WT$200,206,FALSE)=0,"",VLOOKUP($A115,parlvotes_lh!$A$11:$WT$200,206,FALSE)))</f>
        <v/>
      </c>
      <c r="U115" s="249" t="str">
        <f>IF(ISERROR(VLOOKUP($A115,parlvotes_lh!$A$11:$WT$200,226,FALSE))=TRUE,"",IF(VLOOKUP($A115,parlvotes_lh!$A$11:$WT$200,226,FALSE)=0,"",VLOOKUP($A115,parlvotes_lh!$A$11:$WT$200,226,FALSE)))</f>
        <v/>
      </c>
      <c r="V115" s="249" t="str">
        <f>IF(ISERROR(VLOOKUP($A115,parlvotes_lh!$A$11:$WT$200,246,FALSE))=TRUE,"",IF(VLOOKUP($A115,parlvotes_lh!$A$11:$WT$200,246,FALSE)=0,"",VLOOKUP($A115,parlvotes_lh!$A$11:$WT$200,246,FALSE)))</f>
        <v/>
      </c>
      <c r="W115" s="249" t="str">
        <f>IF(ISERROR(VLOOKUP($A115,parlvotes_lh!$A$11:$WT$200,266,FALSE))=TRUE,"",IF(VLOOKUP($A115,parlvotes_lh!$A$11:$WT$200,266,FALSE)=0,"",VLOOKUP($A115,parlvotes_lh!$A$11:$WT$200,266,FALSE)))</f>
        <v/>
      </c>
      <c r="X115" s="249" t="str">
        <f>IF(ISERROR(VLOOKUP($A115,parlvotes_lh!$A$11:$WT$200,286,FALSE))=TRUE,"",IF(VLOOKUP($A115,parlvotes_lh!$A$11:$WT$200,286,FALSE)=0,"",VLOOKUP($A115,parlvotes_lh!$A$11:$WT$200,286,FALSE)))</f>
        <v/>
      </c>
      <c r="Y115" s="249" t="str">
        <f>IF(ISERROR(VLOOKUP($A115,parlvotes_lh!$A$11:$WT$200,306,FALSE))=TRUE,"",IF(VLOOKUP($A115,parlvotes_lh!$A$11:$WT$200,306,FALSE)=0,"",VLOOKUP($A115,parlvotes_lh!$A$11:$WT$200,306,FALSE)))</f>
        <v/>
      </c>
      <c r="Z115" s="249" t="str">
        <f>IF(ISERROR(VLOOKUP($A115,parlvotes_lh!$A$11:$WT$200,326,FALSE))=TRUE,"",IF(VLOOKUP($A115,parlvotes_lh!$A$11:$WT$200,326,FALSE)=0,"",VLOOKUP($A115,parlvotes_lh!$A$11:$WT$200,326,FALSE)))</f>
        <v/>
      </c>
      <c r="AA115" s="249" t="str">
        <f>IF(ISERROR(VLOOKUP($A115,parlvotes_lh!$A$11:$WT$200,346,FALSE))=TRUE,"",IF(VLOOKUP($A115,parlvotes_lh!$A$11:$WT$200,346,FALSE)=0,"",VLOOKUP($A115,parlvotes_lh!$A$11:$WT$200,346,FALSE)))</f>
        <v/>
      </c>
      <c r="AB115" s="249" t="str">
        <f>IF(ISERROR(VLOOKUP($A115,parlvotes_lh!$A$11:$WT$200,366,FALSE))=TRUE,"",IF(VLOOKUP($A115,parlvotes_lh!$A$11:$WT$200,366,FALSE)=0,"",VLOOKUP($A115,parlvotes_lh!$A$11:$WT$200,366,FALSE)))</f>
        <v/>
      </c>
      <c r="AC115" s="249" t="str">
        <f>IF(ISERROR(VLOOKUP($A115,parlvotes_lh!$A$11:$WT$200,386,FALSE))=TRUE,"",IF(VLOOKUP($A115,parlvotes_lh!$A$11:$WT$200,386,FALSE)=0,"",VLOOKUP($A115,parlvotes_lh!$A$11:$WT$200,386,FALSE)))</f>
        <v/>
      </c>
    </row>
    <row r="116" spans="1:29" ht="13.5" customHeight="1">
      <c r="A116" s="243"/>
      <c r="B116" s="87" t="str">
        <f>IF(A116="","",MID(info_weblinks!$C$3,32,3))</f>
        <v/>
      </c>
      <c r="C116" s="87" t="str">
        <f>IF(info_parties!G115="","",info_parties!G115)</f>
        <v/>
      </c>
      <c r="D116" s="87" t="str">
        <f>IF(info_parties!K115="","",info_parties!K115)</f>
        <v/>
      </c>
      <c r="E116" s="87" t="str">
        <f>IF(info_parties!H115="","",info_parties!H115)</f>
        <v/>
      </c>
      <c r="F116" s="244" t="str">
        <f t="shared" si="4"/>
        <v/>
      </c>
      <c r="G116" s="245" t="str">
        <f t="shared" si="5"/>
        <v/>
      </c>
      <c r="H116" s="246" t="str">
        <f t="shared" si="6"/>
        <v/>
      </c>
      <c r="I116" s="247" t="str">
        <f t="shared" si="7"/>
        <v/>
      </c>
      <c r="J116" s="248" t="str">
        <f>IF(ISERROR(VLOOKUP($A116,parlvotes_lh!$A$11:$WT$200,6,FALSE))=TRUE,"",IF(VLOOKUP($A116,parlvotes_lh!$A$11:$WT$200,6,FALSE)=0,"",VLOOKUP($A116,parlvotes_lh!$A$11:$WT$200,6,FALSE)))</f>
        <v/>
      </c>
      <c r="K116" s="248" t="str">
        <f>IF(ISERROR(VLOOKUP($A116,parlvotes_lh!$A$11:$WT$200,26,FALSE))=TRUE,"",IF(VLOOKUP($A116,parlvotes_lh!$A$11:$WT$200,26,FALSE)=0,"",VLOOKUP($A116,parlvotes_lh!$A$11:$WT$200,26,FALSE)))</f>
        <v/>
      </c>
      <c r="L116" s="248" t="str">
        <f>IF(ISERROR(VLOOKUP($A116,parlvotes_lh!$A$11:$WT$200,46,FALSE))=TRUE,"",IF(VLOOKUP($A116,parlvotes_lh!$A$11:$WT$200,46,FALSE)=0,"",VLOOKUP($A116,parlvotes_lh!$A$11:$WT$200,46,FALSE)))</f>
        <v/>
      </c>
      <c r="M116" s="248" t="str">
        <f>IF(ISERROR(VLOOKUP($A116,parlvotes_lh!$A$11:$WT$200,66,FALSE))=TRUE,"",IF(VLOOKUP($A116,parlvotes_lh!$A$11:$WT$200,66,FALSE)=0,"",VLOOKUP($A116,parlvotes_lh!$A$11:$WT$200,66,FALSE)))</f>
        <v/>
      </c>
      <c r="N116" s="248" t="str">
        <f>IF(ISERROR(VLOOKUP($A116,parlvotes_lh!$A$11:$WT$200,86,FALSE))=TRUE,"",IF(VLOOKUP($A116,parlvotes_lh!$A$11:$WT$200,86,FALSE)=0,"",VLOOKUP($A116,parlvotes_lh!$A$11:$WT$200,86,FALSE)))</f>
        <v/>
      </c>
      <c r="O116" s="248" t="str">
        <f>IF(ISERROR(VLOOKUP($A116,parlvotes_lh!$A$11:$WT$200,106,FALSE))=TRUE,"",IF(VLOOKUP($A116,parlvotes_lh!$A$11:$WT$200,106,FALSE)=0,"",VLOOKUP($A116,parlvotes_lh!$A$11:$WT$200,106,FALSE)))</f>
        <v/>
      </c>
      <c r="P116" s="248" t="str">
        <f>IF(ISERROR(VLOOKUP($A116,parlvotes_lh!$A$11:$WT$200,126,FALSE))=TRUE,"",IF(VLOOKUP($A116,parlvotes_lh!$A$11:$WT$200,126,FALSE)=0,"",VLOOKUP($A116,parlvotes_lh!$A$11:$WT$200,126,FALSE)))</f>
        <v/>
      </c>
      <c r="Q116" s="249" t="str">
        <f>IF(ISERROR(VLOOKUP($A116,parlvotes_lh!$A$11:$WT$200,146,FALSE))=TRUE,"",IF(VLOOKUP($A116,parlvotes_lh!$A$11:$WT$200,146,FALSE)=0,"",VLOOKUP($A116,parlvotes_lh!$A$11:$WT$200,146,FALSE)))</f>
        <v/>
      </c>
      <c r="R116" s="249" t="str">
        <f>IF(ISERROR(VLOOKUP($A116,parlvotes_lh!$A$11:$WT$200,166,FALSE))=TRUE,"",IF(VLOOKUP($A116,parlvotes_lh!$A$11:$WT$200,166,FALSE)=0,"",VLOOKUP($A116,parlvotes_lh!$A$11:$WT$200,166,FALSE)))</f>
        <v/>
      </c>
      <c r="S116" s="249" t="str">
        <f>IF(ISERROR(VLOOKUP($A116,parlvotes_lh!$A$11:$WT$200,186,FALSE))=TRUE,"",IF(VLOOKUP($A116,parlvotes_lh!$A$11:$WT$200,186,FALSE)=0,"",VLOOKUP($A116,parlvotes_lh!$A$11:$WT$200,186,FALSE)))</f>
        <v/>
      </c>
      <c r="T116" s="249" t="str">
        <f>IF(ISERROR(VLOOKUP($A116,parlvotes_lh!$A$11:$WT$200,206,FALSE))=TRUE,"",IF(VLOOKUP($A116,parlvotes_lh!$A$11:$WT$200,206,FALSE)=0,"",VLOOKUP($A116,parlvotes_lh!$A$11:$WT$200,206,FALSE)))</f>
        <v/>
      </c>
      <c r="U116" s="249" t="str">
        <f>IF(ISERROR(VLOOKUP($A116,parlvotes_lh!$A$11:$WT$200,226,FALSE))=TRUE,"",IF(VLOOKUP($A116,parlvotes_lh!$A$11:$WT$200,226,FALSE)=0,"",VLOOKUP($A116,parlvotes_lh!$A$11:$WT$200,226,FALSE)))</f>
        <v/>
      </c>
      <c r="V116" s="249" t="str">
        <f>IF(ISERROR(VLOOKUP($A116,parlvotes_lh!$A$11:$WT$200,246,FALSE))=TRUE,"",IF(VLOOKUP($A116,parlvotes_lh!$A$11:$WT$200,246,FALSE)=0,"",VLOOKUP($A116,parlvotes_lh!$A$11:$WT$200,246,FALSE)))</f>
        <v/>
      </c>
      <c r="W116" s="249" t="str">
        <f>IF(ISERROR(VLOOKUP($A116,parlvotes_lh!$A$11:$WT$200,266,FALSE))=TRUE,"",IF(VLOOKUP($A116,parlvotes_lh!$A$11:$WT$200,266,FALSE)=0,"",VLOOKUP($A116,parlvotes_lh!$A$11:$WT$200,266,FALSE)))</f>
        <v/>
      </c>
      <c r="X116" s="249" t="str">
        <f>IF(ISERROR(VLOOKUP($A116,parlvotes_lh!$A$11:$WT$200,286,FALSE))=TRUE,"",IF(VLOOKUP($A116,parlvotes_lh!$A$11:$WT$200,286,FALSE)=0,"",VLOOKUP($A116,parlvotes_lh!$A$11:$WT$200,286,FALSE)))</f>
        <v/>
      </c>
      <c r="Y116" s="249" t="str">
        <f>IF(ISERROR(VLOOKUP($A116,parlvotes_lh!$A$11:$WT$200,306,FALSE))=TRUE,"",IF(VLOOKUP($A116,parlvotes_lh!$A$11:$WT$200,306,FALSE)=0,"",VLOOKUP($A116,parlvotes_lh!$A$11:$WT$200,306,FALSE)))</f>
        <v/>
      </c>
      <c r="Z116" s="249" t="str">
        <f>IF(ISERROR(VLOOKUP($A116,parlvotes_lh!$A$11:$WT$200,326,FALSE))=TRUE,"",IF(VLOOKUP($A116,parlvotes_lh!$A$11:$WT$200,326,FALSE)=0,"",VLOOKUP($A116,parlvotes_lh!$A$11:$WT$200,326,FALSE)))</f>
        <v/>
      </c>
      <c r="AA116" s="249" t="str">
        <f>IF(ISERROR(VLOOKUP($A116,parlvotes_lh!$A$11:$WT$200,346,FALSE))=TRUE,"",IF(VLOOKUP($A116,parlvotes_lh!$A$11:$WT$200,346,FALSE)=0,"",VLOOKUP($A116,parlvotes_lh!$A$11:$WT$200,346,FALSE)))</f>
        <v/>
      </c>
      <c r="AB116" s="249" t="str">
        <f>IF(ISERROR(VLOOKUP($A116,parlvotes_lh!$A$11:$WT$200,366,FALSE))=TRUE,"",IF(VLOOKUP($A116,parlvotes_lh!$A$11:$WT$200,366,FALSE)=0,"",VLOOKUP($A116,parlvotes_lh!$A$11:$WT$200,366,FALSE)))</f>
        <v/>
      </c>
      <c r="AC116" s="249" t="str">
        <f>IF(ISERROR(VLOOKUP($A116,parlvotes_lh!$A$11:$WT$200,386,FALSE))=TRUE,"",IF(VLOOKUP($A116,parlvotes_lh!$A$11:$WT$200,386,FALSE)=0,"",VLOOKUP($A116,parlvotes_lh!$A$11:$WT$200,386,FALSE)))</f>
        <v/>
      </c>
    </row>
    <row r="117" spans="1:29" ht="13.5" customHeight="1">
      <c r="A117" s="243"/>
      <c r="B117" s="87" t="str">
        <f>IF(A117="","",MID(info_weblinks!$C$3,32,3))</f>
        <v/>
      </c>
      <c r="C117" s="87" t="str">
        <f>IF(info_parties!G116="","",info_parties!G116)</f>
        <v/>
      </c>
      <c r="D117" s="87" t="str">
        <f>IF(info_parties!K116="","",info_parties!K116)</f>
        <v/>
      </c>
      <c r="E117" s="87" t="str">
        <f>IF(info_parties!H116="","",info_parties!H116)</f>
        <v/>
      </c>
      <c r="F117" s="244" t="str">
        <f t="shared" si="4"/>
        <v/>
      </c>
      <c r="G117" s="245" t="str">
        <f t="shared" si="5"/>
        <v/>
      </c>
      <c r="H117" s="246" t="str">
        <f t="shared" si="6"/>
        <v/>
      </c>
      <c r="I117" s="247" t="str">
        <f t="shared" si="7"/>
        <v/>
      </c>
      <c r="J117" s="248" t="str">
        <f>IF(ISERROR(VLOOKUP($A117,parlvotes_lh!$A$11:$WT$200,6,FALSE))=TRUE,"",IF(VLOOKUP($A117,parlvotes_lh!$A$11:$WT$200,6,FALSE)=0,"",VLOOKUP($A117,parlvotes_lh!$A$11:$WT$200,6,FALSE)))</f>
        <v/>
      </c>
      <c r="K117" s="248" t="str">
        <f>IF(ISERROR(VLOOKUP($A117,parlvotes_lh!$A$11:$WT$200,26,FALSE))=TRUE,"",IF(VLOOKUP($A117,parlvotes_lh!$A$11:$WT$200,26,FALSE)=0,"",VLOOKUP($A117,parlvotes_lh!$A$11:$WT$200,26,FALSE)))</f>
        <v/>
      </c>
      <c r="L117" s="248" t="str">
        <f>IF(ISERROR(VLOOKUP($A117,parlvotes_lh!$A$11:$WT$200,46,FALSE))=TRUE,"",IF(VLOOKUP($A117,parlvotes_lh!$A$11:$WT$200,46,FALSE)=0,"",VLOOKUP($A117,parlvotes_lh!$A$11:$WT$200,46,FALSE)))</f>
        <v/>
      </c>
      <c r="M117" s="248" t="str">
        <f>IF(ISERROR(VLOOKUP($A117,parlvotes_lh!$A$11:$WT$200,66,FALSE))=TRUE,"",IF(VLOOKUP($A117,parlvotes_lh!$A$11:$WT$200,66,FALSE)=0,"",VLOOKUP($A117,parlvotes_lh!$A$11:$WT$200,66,FALSE)))</f>
        <v/>
      </c>
      <c r="N117" s="248" t="str">
        <f>IF(ISERROR(VLOOKUP($A117,parlvotes_lh!$A$11:$WT$200,86,FALSE))=TRUE,"",IF(VLOOKUP($A117,parlvotes_lh!$A$11:$WT$200,86,FALSE)=0,"",VLOOKUP($A117,parlvotes_lh!$A$11:$WT$200,86,FALSE)))</f>
        <v/>
      </c>
      <c r="O117" s="248" t="str">
        <f>IF(ISERROR(VLOOKUP($A117,parlvotes_lh!$A$11:$WT$200,106,FALSE))=TRUE,"",IF(VLOOKUP($A117,parlvotes_lh!$A$11:$WT$200,106,FALSE)=0,"",VLOOKUP($A117,parlvotes_lh!$A$11:$WT$200,106,FALSE)))</f>
        <v/>
      </c>
      <c r="P117" s="248" t="str">
        <f>IF(ISERROR(VLOOKUP($A117,parlvotes_lh!$A$11:$WT$200,126,FALSE))=TRUE,"",IF(VLOOKUP($A117,parlvotes_lh!$A$11:$WT$200,126,FALSE)=0,"",VLOOKUP($A117,parlvotes_lh!$A$11:$WT$200,126,FALSE)))</f>
        <v/>
      </c>
      <c r="Q117" s="249" t="str">
        <f>IF(ISERROR(VLOOKUP($A117,parlvotes_lh!$A$11:$WT$200,146,FALSE))=TRUE,"",IF(VLOOKUP($A117,parlvotes_lh!$A$11:$WT$200,146,FALSE)=0,"",VLOOKUP($A117,parlvotes_lh!$A$11:$WT$200,146,FALSE)))</f>
        <v/>
      </c>
      <c r="R117" s="249" t="str">
        <f>IF(ISERROR(VLOOKUP($A117,parlvotes_lh!$A$11:$WT$200,166,FALSE))=TRUE,"",IF(VLOOKUP($A117,parlvotes_lh!$A$11:$WT$200,166,FALSE)=0,"",VLOOKUP($A117,parlvotes_lh!$A$11:$WT$200,166,FALSE)))</f>
        <v/>
      </c>
      <c r="S117" s="249" t="str">
        <f>IF(ISERROR(VLOOKUP($A117,parlvotes_lh!$A$11:$WT$200,186,FALSE))=TRUE,"",IF(VLOOKUP($A117,parlvotes_lh!$A$11:$WT$200,186,FALSE)=0,"",VLOOKUP($A117,parlvotes_lh!$A$11:$WT$200,186,FALSE)))</f>
        <v/>
      </c>
      <c r="T117" s="249" t="str">
        <f>IF(ISERROR(VLOOKUP($A117,parlvotes_lh!$A$11:$WT$200,206,FALSE))=TRUE,"",IF(VLOOKUP($A117,parlvotes_lh!$A$11:$WT$200,206,FALSE)=0,"",VLOOKUP($A117,parlvotes_lh!$A$11:$WT$200,206,FALSE)))</f>
        <v/>
      </c>
      <c r="U117" s="249" t="str">
        <f>IF(ISERROR(VLOOKUP($A117,parlvotes_lh!$A$11:$WT$200,226,FALSE))=TRUE,"",IF(VLOOKUP($A117,parlvotes_lh!$A$11:$WT$200,226,FALSE)=0,"",VLOOKUP($A117,parlvotes_lh!$A$11:$WT$200,226,FALSE)))</f>
        <v/>
      </c>
      <c r="V117" s="249" t="str">
        <f>IF(ISERROR(VLOOKUP($A117,parlvotes_lh!$A$11:$WT$200,246,FALSE))=TRUE,"",IF(VLOOKUP($A117,parlvotes_lh!$A$11:$WT$200,246,FALSE)=0,"",VLOOKUP($A117,parlvotes_lh!$A$11:$WT$200,246,FALSE)))</f>
        <v/>
      </c>
      <c r="W117" s="249" t="str">
        <f>IF(ISERROR(VLOOKUP($A117,parlvotes_lh!$A$11:$WT$200,266,FALSE))=TRUE,"",IF(VLOOKUP($A117,parlvotes_lh!$A$11:$WT$200,266,FALSE)=0,"",VLOOKUP($A117,parlvotes_lh!$A$11:$WT$200,266,FALSE)))</f>
        <v/>
      </c>
      <c r="X117" s="249" t="str">
        <f>IF(ISERROR(VLOOKUP($A117,parlvotes_lh!$A$11:$WT$200,286,FALSE))=TRUE,"",IF(VLOOKUP($A117,parlvotes_lh!$A$11:$WT$200,286,FALSE)=0,"",VLOOKUP($A117,parlvotes_lh!$A$11:$WT$200,286,FALSE)))</f>
        <v/>
      </c>
      <c r="Y117" s="249" t="str">
        <f>IF(ISERROR(VLOOKUP($A117,parlvotes_lh!$A$11:$WT$200,306,FALSE))=TRUE,"",IF(VLOOKUP($A117,parlvotes_lh!$A$11:$WT$200,306,FALSE)=0,"",VLOOKUP($A117,parlvotes_lh!$A$11:$WT$200,306,FALSE)))</f>
        <v/>
      </c>
      <c r="Z117" s="249" t="str">
        <f>IF(ISERROR(VLOOKUP($A117,parlvotes_lh!$A$11:$WT$200,326,FALSE))=TRUE,"",IF(VLOOKUP($A117,parlvotes_lh!$A$11:$WT$200,326,FALSE)=0,"",VLOOKUP($A117,parlvotes_lh!$A$11:$WT$200,326,FALSE)))</f>
        <v/>
      </c>
      <c r="AA117" s="249" t="str">
        <f>IF(ISERROR(VLOOKUP($A117,parlvotes_lh!$A$11:$WT$200,346,FALSE))=TRUE,"",IF(VLOOKUP($A117,parlvotes_lh!$A$11:$WT$200,346,FALSE)=0,"",VLOOKUP($A117,parlvotes_lh!$A$11:$WT$200,346,FALSE)))</f>
        <v/>
      </c>
      <c r="AB117" s="249" t="str">
        <f>IF(ISERROR(VLOOKUP($A117,parlvotes_lh!$A$11:$WT$200,366,FALSE))=TRUE,"",IF(VLOOKUP($A117,parlvotes_lh!$A$11:$WT$200,366,FALSE)=0,"",VLOOKUP($A117,parlvotes_lh!$A$11:$WT$200,366,FALSE)))</f>
        <v/>
      </c>
      <c r="AC117" s="249" t="str">
        <f>IF(ISERROR(VLOOKUP($A117,parlvotes_lh!$A$11:$WT$200,386,FALSE))=TRUE,"",IF(VLOOKUP($A117,parlvotes_lh!$A$11:$WT$200,386,FALSE)=0,"",VLOOKUP($A117,parlvotes_lh!$A$11:$WT$200,386,FALSE)))</f>
        <v/>
      </c>
    </row>
    <row r="118" spans="1:29" ht="13.5" customHeight="1">
      <c r="A118" s="243"/>
      <c r="B118" s="87" t="str">
        <f>IF(A118="","",MID(info_weblinks!$C$3,32,3))</f>
        <v/>
      </c>
      <c r="C118" s="87" t="str">
        <f>IF(info_parties!G117="","",info_parties!G117)</f>
        <v/>
      </c>
      <c r="D118" s="87" t="str">
        <f>IF(info_parties!K117="","",info_parties!K117)</f>
        <v/>
      </c>
      <c r="E118" s="87" t="str">
        <f>IF(info_parties!H117="","",info_parties!H117)</f>
        <v/>
      </c>
      <c r="F118" s="244" t="str">
        <f t="shared" si="4"/>
        <v/>
      </c>
      <c r="G118" s="245" t="str">
        <f t="shared" si="5"/>
        <v/>
      </c>
      <c r="H118" s="246" t="str">
        <f t="shared" si="6"/>
        <v/>
      </c>
      <c r="I118" s="247" t="str">
        <f t="shared" si="7"/>
        <v/>
      </c>
      <c r="J118" s="248" t="str">
        <f>IF(ISERROR(VLOOKUP($A118,parlvotes_lh!$A$11:$WT$200,6,FALSE))=TRUE,"",IF(VLOOKUP($A118,parlvotes_lh!$A$11:$WT$200,6,FALSE)=0,"",VLOOKUP($A118,parlvotes_lh!$A$11:$WT$200,6,FALSE)))</f>
        <v/>
      </c>
      <c r="K118" s="248" t="str">
        <f>IF(ISERROR(VLOOKUP($A118,parlvotes_lh!$A$11:$WT$200,26,FALSE))=TRUE,"",IF(VLOOKUP($A118,parlvotes_lh!$A$11:$WT$200,26,FALSE)=0,"",VLOOKUP($A118,parlvotes_lh!$A$11:$WT$200,26,FALSE)))</f>
        <v/>
      </c>
      <c r="L118" s="248" t="str">
        <f>IF(ISERROR(VLOOKUP($A118,parlvotes_lh!$A$11:$WT$200,46,FALSE))=TRUE,"",IF(VLOOKUP($A118,parlvotes_lh!$A$11:$WT$200,46,FALSE)=0,"",VLOOKUP($A118,parlvotes_lh!$A$11:$WT$200,46,FALSE)))</f>
        <v/>
      </c>
      <c r="M118" s="248" t="str">
        <f>IF(ISERROR(VLOOKUP($A118,parlvotes_lh!$A$11:$WT$200,66,FALSE))=TRUE,"",IF(VLOOKUP($A118,parlvotes_lh!$A$11:$WT$200,66,FALSE)=0,"",VLOOKUP($A118,parlvotes_lh!$A$11:$WT$200,66,FALSE)))</f>
        <v/>
      </c>
      <c r="N118" s="248" t="str">
        <f>IF(ISERROR(VLOOKUP($A118,parlvotes_lh!$A$11:$WT$200,86,FALSE))=TRUE,"",IF(VLOOKUP($A118,parlvotes_lh!$A$11:$WT$200,86,FALSE)=0,"",VLOOKUP($A118,parlvotes_lh!$A$11:$WT$200,86,FALSE)))</f>
        <v/>
      </c>
      <c r="O118" s="248" t="str">
        <f>IF(ISERROR(VLOOKUP($A118,parlvotes_lh!$A$11:$WT$200,106,FALSE))=TRUE,"",IF(VLOOKUP($A118,parlvotes_lh!$A$11:$WT$200,106,FALSE)=0,"",VLOOKUP($A118,parlvotes_lh!$A$11:$WT$200,106,FALSE)))</f>
        <v/>
      </c>
      <c r="P118" s="248" t="str">
        <f>IF(ISERROR(VLOOKUP($A118,parlvotes_lh!$A$11:$WT$200,126,FALSE))=TRUE,"",IF(VLOOKUP($A118,parlvotes_lh!$A$11:$WT$200,126,FALSE)=0,"",VLOOKUP($A118,parlvotes_lh!$A$11:$WT$200,126,FALSE)))</f>
        <v/>
      </c>
      <c r="Q118" s="249" t="str">
        <f>IF(ISERROR(VLOOKUP($A118,parlvotes_lh!$A$11:$WT$200,146,FALSE))=TRUE,"",IF(VLOOKUP($A118,parlvotes_lh!$A$11:$WT$200,146,FALSE)=0,"",VLOOKUP($A118,parlvotes_lh!$A$11:$WT$200,146,FALSE)))</f>
        <v/>
      </c>
      <c r="R118" s="249" t="str">
        <f>IF(ISERROR(VLOOKUP($A118,parlvotes_lh!$A$11:$WT$200,166,FALSE))=TRUE,"",IF(VLOOKUP($A118,parlvotes_lh!$A$11:$WT$200,166,FALSE)=0,"",VLOOKUP($A118,parlvotes_lh!$A$11:$WT$200,166,FALSE)))</f>
        <v/>
      </c>
      <c r="S118" s="249" t="str">
        <f>IF(ISERROR(VLOOKUP($A118,parlvotes_lh!$A$11:$WT$200,186,FALSE))=TRUE,"",IF(VLOOKUP($A118,parlvotes_lh!$A$11:$WT$200,186,FALSE)=0,"",VLOOKUP($A118,parlvotes_lh!$A$11:$WT$200,186,FALSE)))</f>
        <v/>
      </c>
      <c r="T118" s="249" t="str">
        <f>IF(ISERROR(VLOOKUP($A118,parlvotes_lh!$A$11:$WT$200,206,FALSE))=TRUE,"",IF(VLOOKUP($A118,parlvotes_lh!$A$11:$WT$200,206,FALSE)=0,"",VLOOKUP($A118,parlvotes_lh!$A$11:$WT$200,206,FALSE)))</f>
        <v/>
      </c>
      <c r="U118" s="249" t="str">
        <f>IF(ISERROR(VLOOKUP($A118,parlvotes_lh!$A$11:$WT$200,226,FALSE))=TRUE,"",IF(VLOOKUP($A118,parlvotes_lh!$A$11:$WT$200,226,FALSE)=0,"",VLOOKUP($A118,parlvotes_lh!$A$11:$WT$200,226,FALSE)))</f>
        <v/>
      </c>
      <c r="V118" s="249" t="str">
        <f>IF(ISERROR(VLOOKUP($A118,parlvotes_lh!$A$11:$WT$200,246,FALSE))=TRUE,"",IF(VLOOKUP($A118,parlvotes_lh!$A$11:$WT$200,246,FALSE)=0,"",VLOOKUP($A118,parlvotes_lh!$A$11:$WT$200,246,FALSE)))</f>
        <v/>
      </c>
      <c r="W118" s="249" t="str">
        <f>IF(ISERROR(VLOOKUP($A118,parlvotes_lh!$A$11:$WT$200,266,FALSE))=TRUE,"",IF(VLOOKUP($A118,parlvotes_lh!$A$11:$WT$200,266,FALSE)=0,"",VLOOKUP($A118,parlvotes_lh!$A$11:$WT$200,266,FALSE)))</f>
        <v/>
      </c>
      <c r="X118" s="249" t="str">
        <f>IF(ISERROR(VLOOKUP($A118,parlvotes_lh!$A$11:$WT$200,286,FALSE))=TRUE,"",IF(VLOOKUP($A118,parlvotes_lh!$A$11:$WT$200,286,FALSE)=0,"",VLOOKUP($A118,parlvotes_lh!$A$11:$WT$200,286,FALSE)))</f>
        <v/>
      </c>
      <c r="Y118" s="249" t="str">
        <f>IF(ISERROR(VLOOKUP($A118,parlvotes_lh!$A$11:$WT$200,306,FALSE))=TRUE,"",IF(VLOOKUP($A118,parlvotes_lh!$A$11:$WT$200,306,FALSE)=0,"",VLOOKUP($A118,parlvotes_lh!$A$11:$WT$200,306,FALSE)))</f>
        <v/>
      </c>
      <c r="Z118" s="249" t="str">
        <f>IF(ISERROR(VLOOKUP($A118,parlvotes_lh!$A$11:$WT$200,326,FALSE))=TRUE,"",IF(VLOOKUP($A118,parlvotes_lh!$A$11:$WT$200,326,FALSE)=0,"",VLOOKUP($A118,parlvotes_lh!$A$11:$WT$200,326,FALSE)))</f>
        <v/>
      </c>
      <c r="AA118" s="249" t="str">
        <f>IF(ISERROR(VLOOKUP($A118,parlvotes_lh!$A$11:$WT$200,346,FALSE))=TRUE,"",IF(VLOOKUP($A118,parlvotes_lh!$A$11:$WT$200,346,FALSE)=0,"",VLOOKUP($A118,parlvotes_lh!$A$11:$WT$200,346,FALSE)))</f>
        <v/>
      </c>
      <c r="AB118" s="249" t="str">
        <f>IF(ISERROR(VLOOKUP($A118,parlvotes_lh!$A$11:$WT$200,366,FALSE))=TRUE,"",IF(VLOOKUP($A118,parlvotes_lh!$A$11:$WT$200,366,FALSE)=0,"",VLOOKUP($A118,parlvotes_lh!$A$11:$WT$200,366,FALSE)))</f>
        <v/>
      </c>
      <c r="AC118" s="249" t="str">
        <f>IF(ISERROR(VLOOKUP($A118,parlvotes_lh!$A$11:$WT$200,386,FALSE))=TRUE,"",IF(VLOOKUP($A118,parlvotes_lh!$A$11:$WT$200,386,FALSE)=0,"",VLOOKUP($A118,parlvotes_lh!$A$11:$WT$200,386,FALSE)))</f>
        <v/>
      </c>
    </row>
    <row r="119" spans="1:29" ht="13.5" customHeight="1">
      <c r="A119" s="243"/>
      <c r="B119" s="87" t="str">
        <f>IF(A119="","",MID(info_weblinks!$C$3,32,3))</f>
        <v/>
      </c>
      <c r="C119" s="87" t="str">
        <f>IF(info_parties!G118="","",info_parties!G118)</f>
        <v/>
      </c>
      <c r="D119" s="87" t="str">
        <f>IF(info_parties!K118="","",info_parties!K118)</f>
        <v/>
      </c>
      <c r="E119" s="87" t="str">
        <f>IF(info_parties!H118="","",info_parties!H118)</f>
        <v/>
      </c>
      <c r="F119" s="244" t="str">
        <f t="shared" si="4"/>
        <v/>
      </c>
      <c r="G119" s="245" t="str">
        <f t="shared" si="5"/>
        <v/>
      </c>
      <c r="H119" s="246" t="str">
        <f t="shared" si="6"/>
        <v/>
      </c>
      <c r="I119" s="247" t="str">
        <f t="shared" si="7"/>
        <v/>
      </c>
      <c r="J119" s="248" t="str">
        <f>IF(ISERROR(VLOOKUP($A119,parlvotes_lh!$A$11:$WT$200,6,FALSE))=TRUE,"",IF(VLOOKUP($A119,parlvotes_lh!$A$11:$WT$200,6,FALSE)=0,"",VLOOKUP($A119,parlvotes_lh!$A$11:$WT$200,6,FALSE)))</f>
        <v/>
      </c>
      <c r="K119" s="248" t="str">
        <f>IF(ISERROR(VLOOKUP($A119,parlvotes_lh!$A$11:$WT$200,26,FALSE))=TRUE,"",IF(VLOOKUP($A119,parlvotes_lh!$A$11:$WT$200,26,FALSE)=0,"",VLOOKUP($A119,parlvotes_lh!$A$11:$WT$200,26,FALSE)))</f>
        <v/>
      </c>
      <c r="L119" s="248" t="str">
        <f>IF(ISERROR(VLOOKUP($A119,parlvotes_lh!$A$11:$WT$200,46,FALSE))=TRUE,"",IF(VLOOKUP($A119,parlvotes_lh!$A$11:$WT$200,46,FALSE)=0,"",VLOOKUP($A119,parlvotes_lh!$A$11:$WT$200,46,FALSE)))</f>
        <v/>
      </c>
      <c r="M119" s="248" t="str">
        <f>IF(ISERROR(VLOOKUP($A119,parlvotes_lh!$A$11:$WT$200,66,FALSE))=TRUE,"",IF(VLOOKUP($A119,parlvotes_lh!$A$11:$WT$200,66,FALSE)=0,"",VLOOKUP($A119,parlvotes_lh!$A$11:$WT$200,66,FALSE)))</f>
        <v/>
      </c>
      <c r="N119" s="248" t="str">
        <f>IF(ISERROR(VLOOKUP($A119,parlvotes_lh!$A$11:$WT$200,86,FALSE))=TRUE,"",IF(VLOOKUP($A119,parlvotes_lh!$A$11:$WT$200,86,FALSE)=0,"",VLOOKUP($A119,parlvotes_lh!$A$11:$WT$200,86,FALSE)))</f>
        <v/>
      </c>
      <c r="O119" s="248" t="str">
        <f>IF(ISERROR(VLOOKUP($A119,parlvotes_lh!$A$11:$WT$200,106,FALSE))=TRUE,"",IF(VLOOKUP($A119,parlvotes_lh!$A$11:$WT$200,106,FALSE)=0,"",VLOOKUP($A119,parlvotes_lh!$A$11:$WT$200,106,FALSE)))</f>
        <v/>
      </c>
      <c r="P119" s="248" t="str">
        <f>IF(ISERROR(VLOOKUP($A119,parlvotes_lh!$A$11:$WT$200,126,FALSE))=TRUE,"",IF(VLOOKUP($A119,parlvotes_lh!$A$11:$WT$200,126,FALSE)=0,"",VLOOKUP($A119,parlvotes_lh!$A$11:$WT$200,126,FALSE)))</f>
        <v/>
      </c>
      <c r="Q119" s="249" t="str">
        <f>IF(ISERROR(VLOOKUP($A119,parlvotes_lh!$A$11:$WT$200,146,FALSE))=TRUE,"",IF(VLOOKUP($A119,parlvotes_lh!$A$11:$WT$200,146,FALSE)=0,"",VLOOKUP($A119,parlvotes_lh!$A$11:$WT$200,146,FALSE)))</f>
        <v/>
      </c>
      <c r="R119" s="249" t="str">
        <f>IF(ISERROR(VLOOKUP($A119,parlvotes_lh!$A$11:$WT$200,166,FALSE))=TRUE,"",IF(VLOOKUP($A119,parlvotes_lh!$A$11:$WT$200,166,FALSE)=0,"",VLOOKUP($A119,parlvotes_lh!$A$11:$WT$200,166,FALSE)))</f>
        <v/>
      </c>
      <c r="S119" s="249" t="str">
        <f>IF(ISERROR(VLOOKUP($A119,parlvotes_lh!$A$11:$WT$200,186,FALSE))=TRUE,"",IF(VLOOKUP($A119,parlvotes_lh!$A$11:$WT$200,186,FALSE)=0,"",VLOOKUP($A119,parlvotes_lh!$A$11:$WT$200,186,FALSE)))</f>
        <v/>
      </c>
      <c r="T119" s="249" t="str">
        <f>IF(ISERROR(VLOOKUP($A119,parlvotes_lh!$A$11:$WT$200,206,FALSE))=TRUE,"",IF(VLOOKUP($A119,parlvotes_lh!$A$11:$WT$200,206,FALSE)=0,"",VLOOKUP($A119,parlvotes_lh!$A$11:$WT$200,206,FALSE)))</f>
        <v/>
      </c>
      <c r="U119" s="249" t="str">
        <f>IF(ISERROR(VLOOKUP($A119,parlvotes_lh!$A$11:$WT$200,226,FALSE))=TRUE,"",IF(VLOOKUP($A119,parlvotes_lh!$A$11:$WT$200,226,FALSE)=0,"",VLOOKUP($A119,parlvotes_lh!$A$11:$WT$200,226,FALSE)))</f>
        <v/>
      </c>
      <c r="V119" s="249" t="str">
        <f>IF(ISERROR(VLOOKUP($A119,parlvotes_lh!$A$11:$WT$200,246,FALSE))=TRUE,"",IF(VLOOKUP($A119,parlvotes_lh!$A$11:$WT$200,246,FALSE)=0,"",VLOOKUP($A119,parlvotes_lh!$A$11:$WT$200,246,FALSE)))</f>
        <v/>
      </c>
      <c r="W119" s="249" t="str">
        <f>IF(ISERROR(VLOOKUP($A119,parlvotes_lh!$A$11:$WT$200,266,FALSE))=TRUE,"",IF(VLOOKUP($A119,parlvotes_lh!$A$11:$WT$200,266,FALSE)=0,"",VLOOKUP($A119,parlvotes_lh!$A$11:$WT$200,266,FALSE)))</f>
        <v/>
      </c>
      <c r="X119" s="249" t="str">
        <f>IF(ISERROR(VLOOKUP($A119,parlvotes_lh!$A$11:$WT$200,286,FALSE))=TRUE,"",IF(VLOOKUP($A119,parlvotes_lh!$A$11:$WT$200,286,FALSE)=0,"",VLOOKUP($A119,parlvotes_lh!$A$11:$WT$200,286,FALSE)))</f>
        <v/>
      </c>
      <c r="Y119" s="249" t="str">
        <f>IF(ISERROR(VLOOKUP($A119,parlvotes_lh!$A$11:$WT$200,306,FALSE))=TRUE,"",IF(VLOOKUP($A119,parlvotes_lh!$A$11:$WT$200,306,FALSE)=0,"",VLOOKUP($A119,parlvotes_lh!$A$11:$WT$200,306,FALSE)))</f>
        <v/>
      </c>
      <c r="Z119" s="249" t="str">
        <f>IF(ISERROR(VLOOKUP($A119,parlvotes_lh!$A$11:$WT$200,326,FALSE))=TRUE,"",IF(VLOOKUP($A119,parlvotes_lh!$A$11:$WT$200,326,FALSE)=0,"",VLOOKUP($A119,parlvotes_lh!$A$11:$WT$200,326,FALSE)))</f>
        <v/>
      </c>
      <c r="AA119" s="249" t="str">
        <f>IF(ISERROR(VLOOKUP($A119,parlvotes_lh!$A$11:$WT$200,346,FALSE))=TRUE,"",IF(VLOOKUP($A119,parlvotes_lh!$A$11:$WT$200,346,FALSE)=0,"",VLOOKUP($A119,parlvotes_lh!$A$11:$WT$200,346,FALSE)))</f>
        <v/>
      </c>
      <c r="AB119" s="249" t="str">
        <f>IF(ISERROR(VLOOKUP($A119,parlvotes_lh!$A$11:$WT$200,366,FALSE))=TRUE,"",IF(VLOOKUP($A119,parlvotes_lh!$A$11:$WT$200,366,FALSE)=0,"",VLOOKUP($A119,parlvotes_lh!$A$11:$WT$200,366,FALSE)))</f>
        <v/>
      </c>
      <c r="AC119" s="249" t="str">
        <f>IF(ISERROR(VLOOKUP($A119,parlvotes_lh!$A$11:$WT$200,386,FALSE))=TRUE,"",IF(VLOOKUP($A119,parlvotes_lh!$A$11:$WT$200,386,FALSE)=0,"",VLOOKUP($A119,parlvotes_lh!$A$11:$WT$200,386,FALSE)))</f>
        <v/>
      </c>
    </row>
    <row r="120" spans="1:29" ht="13.5" customHeight="1">
      <c r="A120" s="243"/>
      <c r="B120" s="87" t="str">
        <f>IF(A120="","",MID(info_weblinks!$C$3,32,3))</f>
        <v/>
      </c>
      <c r="C120" s="87" t="str">
        <f>IF(info_parties!G119="","",info_parties!G119)</f>
        <v/>
      </c>
      <c r="D120" s="87" t="str">
        <f>IF(info_parties!K119="","",info_parties!K119)</f>
        <v/>
      </c>
      <c r="E120" s="87" t="str">
        <f>IF(info_parties!H119="","",info_parties!H119)</f>
        <v/>
      </c>
      <c r="F120" s="244" t="str">
        <f t="shared" si="4"/>
        <v/>
      </c>
      <c r="G120" s="245" t="str">
        <f t="shared" si="5"/>
        <v/>
      </c>
      <c r="H120" s="246" t="str">
        <f t="shared" si="6"/>
        <v/>
      </c>
      <c r="I120" s="247" t="str">
        <f t="shared" si="7"/>
        <v/>
      </c>
      <c r="J120" s="248" t="str">
        <f>IF(ISERROR(VLOOKUP($A120,parlvotes_lh!$A$11:$WT$200,6,FALSE))=TRUE,"",IF(VLOOKUP($A120,parlvotes_lh!$A$11:$WT$200,6,FALSE)=0,"",VLOOKUP($A120,parlvotes_lh!$A$11:$WT$200,6,FALSE)))</f>
        <v/>
      </c>
      <c r="K120" s="248" t="str">
        <f>IF(ISERROR(VLOOKUP($A120,parlvotes_lh!$A$11:$WT$200,26,FALSE))=TRUE,"",IF(VLOOKUP($A120,parlvotes_lh!$A$11:$WT$200,26,FALSE)=0,"",VLOOKUP($A120,parlvotes_lh!$A$11:$WT$200,26,FALSE)))</f>
        <v/>
      </c>
      <c r="L120" s="248" t="str">
        <f>IF(ISERROR(VLOOKUP($A120,parlvotes_lh!$A$11:$WT$200,46,FALSE))=TRUE,"",IF(VLOOKUP($A120,parlvotes_lh!$A$11:$WT$200,46,FALSE)=0,"",VLOOKUP($A120,parlvotes_lh!$A$11:$WT$200,46,FALSE)))</f>
        <v/>
      </c>
      <c r="M120" s="248" t="str">
        <f>IF(ISERROR(VLOOKUP($A120,parlvotes_lh!$A$11:$WT$200,66,FALSE))=TRUE,"",IF(VLOOKUP($A120,parlvotes_lh!$A$11:$WT$200,66,FALSE)=0,"",VLOOKUP($A120,parlvotes_lh!$A$11:$WT$200,66,FALSE)))</f>
        <v/>
      </c>
      <c r="N120" s="248" t="str">
        <f>IF(ISERROR(VLOOKUP($A120,parlvotes_lh!$A$11:$WT$200,86,FALSE))=TRUE,"",IF(VLOOKUP($A120,parlvotes_lh!$A$11:$WT$200,86,FALSE)=0,"",VLOOKUP($A120,parlvotes_lh!$A$11:$WT$200,86,FALSE)))</f>
        <v/>
      </c>
      <c r="O120" s="248" t="str">
        <f>IF(ISERROR(VLOOKUP($A120,parlvotes_lh!$A$11:$WT$200,106,FALSE))=TRUE,"",IF(VLOOKUP($A120,parlvotes_lh!$A$11:$WT$200,106,FALSE)=0,"",VLOOKUP($A120,parlvotes_lh!$A$11:$WT$200,106,FALSE)))</f>
        <v/>
      </c>
      <c r="P120" s="248" t="str">
        <f>IF(ISERROR(VLOOKUP($A120,parlvotes_lh!$A$11:$WT$200,126,FALSE))=TRUE,"",IF(VLOOKUP($A120,parlvotes_lh!$A$11:$WT$200,126,FALSE)=0,"",VLOOKUP($A120,parlvotes_lh!$A$11:$WT$200,126,FALSE)))</f>
        <v/>
      </c>
      <c r="Q120" s="249" t="str">
        <f>IF(ISERROR(VLOOKUP($A120,parlvotes_lh!$A$11:$WT$200,146,FALSE))=TRUE,"",IF(VLOOKUP($A120,parlvotes_lh!$A$11:$WT$200,146,FALSE)=0,"",VLOOKUP($A120,parlvotes_lh!$A$11:$WT$200,146,FALSE)))</f>
        <v/>
      </c>
      <c r="R120" s="249" t="str">
        <f>IF(ISERROR(VLOOKUP($A120,parlvotes_lh!$A$11:$WT$200,166,FALSE))=TRUE,"",IF(VLOOKUP($A120,parlvotes_lh!$A$11:$WT$200,166,FALSE)=0,"",VLOOKUP($A120,parlvotes_lh!$A$11:$WT$200,166,FALSE)))</f>
        <v/>
      </c>
      <c r="S120" s="249" t="str">
        <f>IF(ISERROR(VLOOKUP($A120,parlvotes_lh!$A$11:$WT$200,186,FALSE))=TRUE,"",IF(VLOOKUP($A120,parlvotes_lh!$A$11:$WT$200,186,FALSE)=0,"",VLOOKUP($A120,parlvotes_lh!$A$11:$WT$200,186,FALSE)))</f>
        <v/>
      </c>
      <c r="T120" s="249" t="str">
        <f>IF(ISERROR(VLOOKUP($A120,parlvotes_lh!$A$11:$WT$200,206,FALSE))=TRUE,"",IF(VLOOKUP($A120,parlvotes_lh!$A$11:$WT$200,206,FALSE)=0,"",VLOOKUP($A120,parlvotes_lh!$A$11:$WT$200,206,FALSE)))</f>
        <v/>
      </c>
      <c r="U120" s="249" t="str">
        <f>IF(ISERROR(VLOOKUP($A120,parlvotes_lh!$A$11:$WT$200,226,FALSE))=TRUE,"",IF(VLOOKUP($A120,parlvotes_lh!$A$11:$WT$200,226,FALSE)=0,"",VLOOKUP($A120,parlvotes_lh!$A$11:$WT$200,226,FALSE)))</f>
        <v/>
      </c>
      <c r="V120" s="249" t="str">
        <f>IF(ISERROR(VLOOKUP($A120,parlvotes_lh!$A$11:$WT$200,246,FALSE))=TRUE,"",IF(VLOOKUP($A120,parlvotes_lh!$A$11:$WT$200,246,FALSE)=0,"",VLOOKUP($A120,parlvotes_lh!$A$11:$WT$200,246,FALSE)))</f>
        <v/>
      </c>
      <c r="W120" s="249" t="str">
        <f>IF(ISERROR(VLOOKUP($A120,parlvotes_lh!$A$11:$WT$200,266,FALSE))=TRUE,"",IF(VLOOKUP($A120,parlvotes_lh!$A$11:$WT$200,266,FALSE)=0,"",VLOOKUP($A120,parlvotes_lh!$A$11:$WT$200,266,FALSE)))</f>
        <v/>
      </c>
      <c r="X120" s="249" t="str">
        <f>IF(ISERROR(VLOOKUP($A120,parlvotes_lh!$A$11:$WT$200,286,FALSE))=TRUE,"",IF(VLOOKUP($A120,parlvotes_lh!$A$11:$WT$200,286,FALSE)=0,"",VLOOKUP($A120,parlvotes_lh!$A$11:$WT$200,286,FALSE)))</f>
        <v/>
      </c>
      <c r="Y120" s="249" t="str">
        <f>IF(ISERROR(VLOOKUP($A120,parlvotes_lh!$A$11:$WT$200,306,FALSE))=TRUE,"",IF(VLOOKUP($A120,parlvotes_lh!$A$11:$WT$200,306,FALSE)=0,"",VLOOKUP($A120,parlvotes_lh!$A$11:$WT$200,306,FALSE)))</f>
        <v/>
      </c>
      <c r="Z120" s="249" t="str">
        <f>IF(ISERROR(VLOOKUP($A120,parlvotes_lh!$A$11:$WT$200,326,FALSE))=TRUE,"",IF(VLOOKUP($A120,parlvotes_lh!$A$11:$WT$200,326,FALSE)=0,"",VLOOKUP($A120,parlvotes_lh!$A$11:$WT$200,326,FALSE)))</f>
        <v/>
      </c>
      <c r="AA120" s="249" t="str">
        <f>IF(ISERROR(VLOOKUP($A120,parlvotes_lh!$A$11:$WT$200,346,FALSE))=TRUE,"",IF(VLOOKUP($A120,parlvotes_lh!$A$11:$WT$200,346,FALSE)=0,"",VLOOKUP($A120,parlvotes_lh!$A$11:$WT$200,346,FALSE)))</f>
        <v/>
      </c>
      <c r="AB120" s="249" t="str">
        <f>IF(ISERROR(VLOOKUP($A120,parlvotes_lh!$A$11:$WT$200,366,FALSE))=TRUE,"",IF(VLOOKUP($A120,parlvotes_lh!$A$11:$WT$200,366,FALSE)=0,"",VLOOKUP($A120,parlvotes_lh!$A$11:$WT$200,366,FALSE)))</f>
        <v/>
      </c>
      <c r="AC120" s="249" t="str">
        <f>IF(ISERROR(VLOOKUP($A120,parlvotes_lh!$A$11:$WT$200,386,FALSE))=TRUE,"",IF(VLOOKUP($A120,parlvotes_lh!$A$11:$WT$200,386,FALSE)=0,"",VLOOKUP($A120,parlvotes_lh!$A$11:$WT$200,386,FALSE)))</f>
        <v/>
      </c>
    </row>
    <row r="121" spans="1:29" ht="13.5" customHeight="1">
      <c r="A121" s="243"/>
      <c r="B121" s="87" t="str">
        <f>IF(A121="","",MID(info_weblinks!$C$3,32,3))</f>
        <v/>
      </c>
      <c r="C121" s="87" t="str">
        <f>IF(info_parties!G120="","",info_parties!G120)</f>
        <v/>
      </c>
      <c r="D121" s="87" t="str">
        <f>IF(info_parties!K120="","",info_parties!K120)</f>
        <v/>
      </c>
      <c r="E121" s="87" t="str">
        <f>IF(info_parties!H120="","",info_parties!H120)</f>
        <v/>
      </c>
      <c r="F121" s="244" t="str">
        <f t="shared" si="4"/>
        <v/>
      </c>
      <c r="G121" s="245" t="str">
        <f t="shared" si="5"/>
        <v/>
      </c>
      <c r="H121" s="246" t="str">
        <f t="shared" si="6"/>
        <v/>
      </c>
      <c r="I121" s="247" t="str">
        <f t="shared" si="7"/>
        <v/>
      </c>
      <c r="J121" s="248" t="str">
        <f>IF(ISERROR(VLOOKUP($A121,parlvotes_lh!$A$11:$WT$200,6,FALSE))=TRUE,"",IF(VLOOKUP($A121,parlvotes_lh!$A$11:$WT$200,6,FALSE)=0,"",VLOOKUP($A121,parlvotes_lh!$A$11:$WT$200,6,FALSE)))</f>
        <v/>
      </c>
      <c r="K121" s="248" t="str">
        <f>IF(ISERROR(VLOOKUP($A121,parlvotes_lh!$A$11:$WT$200,26,FALSE))=TRUE,"",IF(VLOOKUP($A121,parlvotes_lh!$A$11:$WT$200,26,FALSE)=0,"",VLOOKUP($A121,parlvotes_lh!$A$11:$WT$200,26,FALSE)))</f>
        <v/>
      </c>
      <c r="L121" s="248" t="str">
        <f>IF(ISERROR(VLOOKUP($A121,parlvotes_lh!$A$11:$WT$200,46,FALSE))=TRUE,"",IF(VLOOKUP($A121,parlvotes_lh!$A$11:$WT$200,46,FALSE)=0,"",VLOOKUP($A121,parlvotes_lh!$A$11:$WT$200,46,FALSE)))</f>
        <v/>
      </c>
      <c r="M121" s="248" t="str">
        <f>IF(ISERROR(VLOOKUP($A121,parlvotes_lh!$A$11:$WT$200,66,FALSE))=TRUE,"",IF(VLOOKUP($A121,parlvotes_lh!$A$11:$WT$200,66,FALSE)=0,"",VLOOKUP($A121,parlvotes_lh!$A$11:$WT$200,66,FALSE)))</f>
        <v/>
      </c>
      <c r="N121" s="248" t="str">
        <f>IF(ISERROR(VLOOKUP($A121,parlvotes_lh!$A$11:$WT$200,86,FALSE))=TRUE,"",IF(VLOOKUP($A121,parlvotes_lh!$A$11:$WT$200,86,FALSE)=0,"",VLOOKUP($A121,parlvotes_lh!$A$11:$WT$200,86,FALSE)))</f>
        <v/>
      </c>
      <c r="O121" s="248" t="str">
        <f>IF(ISERROR(VLOOKUP($A121,parlvotes_lh!$A$11:$WT$200,106,FALSE))=TRUE,"",IF(VLOOKUP($A121,parlvotes_lh!$A$11:$WT$200,106,FALSE)=0,"",VLOOKUP($A121,parlvotes_lh!$A$11:$WT$200,106,FALSE)))</f>
        <v/>
      </c>
      <c r="P121" s="248" t="str">
        <f>IF(ISERROR(VLOOKUP($A121,parlvotes_lh!$A$11:$WT$200,126,FALSE))=TRUE,"",IF(VLOOKUP($A121,parlvotes_lh!$A$11:$WT$200,126,FALSE)=0,"",VLOOKUP($A121,parlvotes_lh!$A$11:$WT$200,126,FALSE)))</f>
        <v/>
      </c>
      <c r="Q121" s="249" t="str">
        <f>IF(ISERROR(VLOOKUP($A121,parlvotes_lh!$A$11:$WT$200,146,FALSE))=TRUE,"",IF(VLOOKUP($A121,parlvotes_lh!$A$11:$WT$200,146,FALSE)=0,"",VLOOKUP($A121,parlvotes_lh!$A$11:$WT$200,146,FALSE)))</f>
        <v/>
      </c>
      <c r="R121" s="249" t="str">
        <f>IF(ISERROR(VLOOKUP($A121,parlvotes_lh!$A$11:$WT$200,166,FALSE))=TRUE,"",IF(VLOOKUP($A121,parlvotes_lh!$A$11:$WT$200,166,FALSE)=0,"",VLOOKUP($A121,parlvotes_lh!$A$11:$WT$200,166,FALSE)))</f>
        <v/>
      </c>
      <c r="S121" s="249" t="str">
        <f>IF(ISERROR(VLOOKUP($A121,parlvotes_lh!$A$11:$WT$200,186,FALSE))=TRUE,"",IF(VLOOKUP($A121,parlvotes_lh!$A$11:$WT$200,186,FALSE)=0,"",VLOOKUP($A121,parlvotes_lh!$A$11:$WT$200,186,FALSE)))</f>
        <v/>
      </c>
      <c r="T121" s="249" t="str">
        <f>IF(ISERROR(VLOOKUP($A121,parlvotes_lh!$A$11:$WT$200,206,FALSE))=TRUE,"",IF(VLOOKUP($A121,parlvotes_lh!$A$11:$WT$200,206,FALSE)=0,"",VLOOKUP($A121,parlvotes_lh!$A$11:$WT$200,206,FALSE)))</f>
        <v/>
      </c>
      <c r="U121" s="249" t="str">
        <f>IF(ISERROR(VLOOKUP($A121,parlvotes_lh!$A$11:$WT$200,226,FALSE))=TRUE,"",IF(VLOOKUP($A121,parlvotes_lh!$A$11:$WT$200,226,FALSE)=0,"",VLOOKUP($A121,parlvotes_lh!$A$11:$WT$200,226,FALSE)))</f>
        <v/>
      </c>
      <c r="V121" s="249" t="str">
        <f>IF(ISERROR(VLOOKUP($A121,parlvotes_lh!$A$11:$WT$200,246,FALSE))=TRUE,"",IF(VLOOKUP($A121,parlvotes_lh!$A$11:$WT$200,246,FALSE)=0,"",VLOOKUP($A121,parlvotes_lh!$A$11:$WT$200,246,FALSE)))</f>
        <v/>
      </c>
      <c r="W121" s="249" t="str">
        <f>IF(ISERROR(VLOOKUP($A121,parlvotes_lh!$A$11:$WT$200,266,FALSE))=TRUE,"",IF(VLOOKUP($A121,parlvotes_lh!$A$11:$WT$200,266,FALSE)=0,"",VLOOKUP($A121,parlvotes_lh!$A$11:$WT$200,266,FALSE)))</f>
        <v/>
      </c>
      <c r="X121" s="249" t="str">
        <f>IF(ISERROR(VLOOKUP($A121,parlvotes_lh!$A$11:$WT$200,286,FALSE))=TRUE,"",IF(VLOOKUP($A121,parlvotes_lh!$A$11:$WT$200,286,FALSE)=0,"",VLOOKUP($A121,parlvotes_lh!$A$11:$WT$200,286,FALSE)))</f>
        <v/>
      </c>
      <c r="Y121" s="249" t="str">
        <f>IF(ISERROR(VLOOKUP($A121,parlvotes_lh!$A$11:$WT$200,306,FALSE))=TRUE,"",IF(VLOOKUP($A121,parlvotes_lh!$A$11:$WT$200,306,FALSE)=0,"",VLOOKUP($A121,parlvotes_lh!$A$11:$WT$200,306,FALSE)))</f>
        <v/>
      </c>
      <c r="Z121" s="249" t="str">
        <f>IF(ISERROR(VLOOKUP($A121,parlvotes_lh!$A$11:$WT$200,326,FALSE))=TRUE,"",IF(VLOOKUP($A121,parlvotes_lh!$A$11:$WT$200,326,FALSE)=0,"",VLOOKUP($A121,parlvotes_lh!$A$11:$WT$200,326,FALSE)))</f>
        <v/>
      </c>
      <c r="AA121" s="249" t="str">
        <f>IF(ISERROR(VLOOKUP($A121,parlvotes_lh!$A$11:$WT$200,346,FALSE))=TRUE,"",IF(VLOOKUP($A121,parlvotes_lh!$A$11:$WT$200,346,FALSE)=0,"",VLOOKUP($A121,parlvotes_lh!$A$11:$WT$200,346,FALSE)))</f>
        <v/>
      </c>
      <c r="AB121" s="249" t="str">
        <f>IF(ISERROR(VLOOKUP($A121,parlvotes_lh!$A$11:$WT$200,366,FALSE))=TRUE,"",IF(VLOOKUP($A121,parlvotes_lh!$A$11:$WT$200,366,FALSE)=0,"",VLOOKUP($A121,parlvotes_lh!$A$11:$WT$200,366,FALSE)))</f>
        <v/>
      </c>
      <c r="AC121" s="249" t="str">
        <f>IF(ISERROR(VLOOKUP($A121,parlvotes_lh!$A$11:$WT$200,386,FALSE))=TRUE,"",IF(VLOOKUP($A121,parlvotes_lh!$A$11:$WT$200,386,FALSE)=0,"",VLOOKUP($A121,parlvotes_lh!$A$11:$WT$200,386,FALSE)))</f>
        <v/>
      </c>
    </row>
    <row r="122" spans="1:29" ht="13.5" customHeight="1">
      <c r="A122" s="243"/>
      <c r="B122" s="87" t="str">
        <f>IF(A122="","",MID(info_weblinks!$C$3,32,3))</f>
        <v/>
      </c>
      <c r="C122" s="87" t="str">
        <f>IF(info_parties!G121="","",info_parties!G121)</f>
        <v/>
      </c>
      <c r="D122" s="87" t="str">
        <f>IF(info_parties!K121="","",info_parties!K121)</f>
        <v/>
      </c>
      <c r="E122" s="87" t="str">
        <f>IF(info_parties!H121="","",info_parties!H121)</f>
        <v/>
      </c>
      <c r="F122" s="244" t="str">
        <f t="shared" si="4"/>
        <v/>
      </c>
      <c r="G122" s="245" t="str">
        <f t="shared" si="5"/>
        <v/>
      </c>
      <c r="H122" s="246" t="str">
        <f t="shared" si="6"/>
        <v/>
      </c>
      <c r="I122" s="247" t="str">
        <f t="shared" si="7"/>
        <v/>
      </c>
      <c r="J122" s="248" t="str">
        <f>IF(ISERROR(VLOOKUP($A122,parlvotes_lh!$A$11:$WT$200,6,FALSE))=TRUE,"",IF(VLOOKUP($A122,parlvotes_lh!$A$11:$WT$200,6,FALSE)=0,"",VLOOKUP($A122,parlvotes_lh!$A$11:$WT$200,6,FALSE)))</f>
        <v/>
      </c>
      <c r="K122" s="248" t="str">
        <f>IF(ISERROR(VLOOKUP($A122,parlvotes_lh!$A$11:$WT$200,26,FALSE))=TRUE,"",IF(VLOOKUP($A122,parlvotes_lh!$A$11:$WT$200,26,FALSE)=0,"",VLOOKUP($A122,parlvotes_lh!$A$11:$WT$200,26,FALSE)))</f>
        <v/>
      </c>
      <c r="L122" s="248" t="str">
        <f>IF(ISERROR(VLOOKUP($A122,parlvotes_lh!$A$11:$WT$200,46,FALSE))=TRUE,"",IF(VLOOKUP($A122,parlvotes_lh!$A$11:$WT$200,46,FALSE)=0,"",VLOOKUP($A122,parlvotes_lh!$A$11:$WT$200,46,FALSE)))</f>
        <v/>
      </c>
      <c r="M122" s="248" t="str">
        <f>IF(ISERROR(VLOOKUP($A122,parlvotes_lh!$A$11:$WT$200,66,FALSE))=TRUE,"",IF(VLOOKUP($A122,parlvotes_lh!$A$11:$WT$200,66,FALSE)=0,"",VLOOKUP($A122,parlvotes_lh!$A$11:$WT$200,66,FALSE)))</f>
        <v/>
      </c>
      <c r="N122" s="248" t="str">
        <f>IF(ISERROR(VLOOKUP($A122,parlvotes_lh!$A$11:$WT$200,86,FALSE))=TRUE,"",IF(VLOOKUP($A122,parlvotes_lh!$A$11:$WT$200,86,FALSE)=0,"",VLOOKUP($A122,parlvotes_lh!$A$11:$WT$200,86,FALSE)))</f>
        <v/>
      </c>
      <c r="O122" s="248" t="str">
        <f>IF(ISERROR(VLOOKUP($A122,parlvotes_lh!$A$11:$WT$200,106,FALSE))=TRUE,"",IF(VLOOKUP($A122,parlvotes_lh!$A$11:$WT$200,106,FALSE)=0,"",VLOOKUP($A122,parlvotes_lh!$A$11:$WT$200,106,FALSE)))</f>
        <v/>
      </c>
      <c r="P122" s="248" t="str">
        <f>IF(ISERROR(VLOOKUP($A122,parlvotes_lh!$A$11:$WT$200,126,FALSE))=TRUE,"",IF(VLOOKUP($A122,parlvotes_lh!$A$11:$WT$200,126,FALSE)=0,"",VLOOKUP($A122,parlvotes_lh!$A$11:$WT$200,126,FALSE)))</f>
        <v/>
      </c>
      <c r="Q122" s="249" t="str">
        <f>IF(ISERROR(VLOOKUP($A122,parlvotes_lh!$A$11:$WT$200,146,FALSE))=TRUE,"",IF(VLOOKUP($A122,parlvotes_lh!$A$11:$WT$200,146,FALSE)=0,"",VLOOKUP($A122,parlvotes_lh!$A$11:$WT$200,146,FALSE)))</f>
        <v/>
      </c>
      <c r="R122" s="249" t="str">
        <f>IF(ISERROR(VLOOKUP($A122,parlvotes_lh!$A$11:$WT$200,166,FALSE))=TRUE,"",IF(VLOOKUP($A122,parlvotes_lh!$A$11:$WT$200,166,FALSE)=0,"",VLOOKUP($A122,parlvotes_lh!$A$11:$WT$200,166,FALSE)))</f>
        <v/>
      </c>
      <c r="S122" s="249" t="str">
        <f>IF(ISERROR(VLOOKUP($A122,parlvotes_lh!$A$11:$WT$200,186,FALSE))=TRUE,"",IF(VLOOKUP($A122,parlvotes_lh!$A$11:$WT$200,186,FALSE)=0,"",VLOOKUP($A122,parlvotes_lh!$A$11:$WT$200,186,FALSE)))</f>
        <v/>
      </c>
      <c r="T122" s="249" t="str">
        <f>IF(ISERROR(VLOOKUP($A122,parlvotes_lh!$A$11:$WT$200,206,FALSE))=TRUE,"",IF(VLOOKUP($A122,parlvotes_lh!$A$11:$WT$200,206,FALSE)=0,"",VLOOKUP($A122,parlvotes_lh!$A$11:$WT$200,206,FALSE)))</f>
        <v/>
      </c>
      <c r="U122" s="249" t="str">
        <f>IF(ISERROR(VLOOKUP($A122,parlvotes_lh!$A$11:$WT$200,226,FALSE))=TRUE,"",IF(VLOOKUP($A122,parlvotes_lh!$A$11:$WT$200,226,FALSE)=0,"",VLOOKUP($A122,parlvotes_lh!$A$11:$WT$200,226,FALSE)))</f>
        <v/>
      </c>
      <c r="V122" s="249" t="str">
        <f>IF(ISERROR(VLOOKUP($A122,parlvotes_lh!$A$11:$WT$200,246,FALSE))=TRUE,"",IF(VLOOKUP($A122,parlvotes_lh!$A$11:$WT$200,246,FALSE)=0,"",VLOOKUP($A122,parlvotes_lh!$A$11:$WT$200,246,FALSE)))</f>
        <v/>
      </c>
      <c r="W122" s="249" t="str">
        <f>IF(ISERROR(VLOOKUP($A122,parlvotes_lh!$A$11:$WT$200,266,FALSE))=TRUE,"",IF(VLOOKUP($A122,parlvotes_lh!$A$11:$WT$200,266,FALSE)=0,"",VLOOKUP($A122,parlvotes_lh!$A$11:$WT$200,266,FALSE)))</f>
        <v/>
      </c>
      <c r="X122" s="249" t="str">
        <f>IF(ISERROR(VLOOKUP($A122,parlvotes_lh!$A$11:$WT$200,286,FALSE))=TRUE,"",IF(VLOOKUP($A122,parlvotes_lh!$A$11:$WT$200,286,FALSE)=0,"",VLOOKUP($A122,parlvotes_lh!$A$11:$WT$200,286,FALSE)))</f>
        <v/>
      </c>
      <c r="Y122" s="249" t="str">
        <f>IF(ISERROR(VLOOKUP($A122,parlvotes_lh!$A$11:$WT$200,306,FALSE))=TRUE,"",IF(VLOOKUP($A122,parlvotes_lh!$A$11:$WT$200,306,FALSE)=0,"",VLOOKUP($A122,parlvotes_lh!$A$11:$WT$200,306,FALSE)))</f>
        <v/>
      </c>
      <c r="Z122" s="249" t="str">
        <f>IF(ISERROR(VLOOKUP($A122,parlvotes_lh!$A$11:$WT$200,326,FALSE))=TRUE,"",IF(VLOOKUP($A122,parlvotes_lh!$A$11:$WT$200,326,FALSE)=0,"",VLOOKUP($A122,parlvotes_lh!$A$11:$WT$200,326,FALSE)))</f>
        <v/>
      </c>
      <c r="AA122" s="249" t="str">
        <f>IF(ISERROR(VLOOKUP($A122,parlvotes_lh!$A$11:$WT$200,346,FALSE))=TRUE,"",IF(VLOOKUP($A122,parlvotes_lh!$A$11:$WT$200,346,FALSE)=0,"",VLOOKUP($A122,parlvotes_lh!$A$11:$WT$200,346,FALSE)))</f>
        <v/>
      </c>
      <c r="AB122" s="249" t="str">
        <f>IF(ISERROR(VLOOKUP($A122,parlvotes_lh!$A$11:$WT$200,366,FALSE))=TRUE,"",IF(VLOOKUP($A122,parlvotes_lh!$A$11:$WT$200,366,FALSE)=0,"",VLOOKUP($A122,parlvotes_lh!$A$11:$WT$200,366,FALSE)))</f>
        <v/>
      </c>
      <c r="AC122" s="249" t="str">
        <f>IF(ISERROR(VLOOKUP($A122,parlvotes_lh!$A$11:$WT$200,386,FALSE))=TRUE,"",IF(VLOOKUP($A122,parlvotes_lh!$A$11:$WT$200,386,FALSE)=0,"",VLOOKUP($A122,parlvotes_lh!$A$11:$WT$200,386,FALSE)))</f>
        <v/>
      </c>
    </row>
    <row r="123" spans="1:29" ht="13.5" customHeight="1">
      <c r="A123" s="243"/>
      <c r="B123" s="87" t="str">
        <f>IF(A123="","",MID(info_weblinks!$C$3,32,3))</f>
        <v/>
      </c>
      <c r="C123" s="87" t="str">
        <f>IF(info_parties!G122="","",info_parties!G122)</f>
        <v/>
      </c>
      <c r="D123" s="87" t="str">
        <f>IF(info_parties!K122="","",info_parties!K122)</f>
        <v/>
      </c>
      <c r="E123" s="87" t="str">
        <f>IF(info_parties!H122="","",info_parties!H122)</f>
        <v/>
      </c>
      <c r="F123" s="244" t="str">
        <f t="shared" si="4"/>
        <v/>
      </c>
      <c r="G123" s="245" t="str">
        <f t="shared" si="5"/>
        <v/>
      </c>
      <c r="H123" s="246" t="str">
        <f t="shared" si="6"/>
        <v/>
      </c>
      <c r="I123" s="247" t="str">
        <f t="shared" si="7"/>
        <v/>
      </c>
      <c r="J123" s="248" t="str">
        <f>IF(ISERROR(VLOOKUP($A123,parlvotes_lh!$A$11:$WT$200,6,FALSE))=TRUE,"",IF(VLOOKUP($A123,parlvotes_lh!$A$11:$WT$200,6,FALSE)=0,"",VLOOKUP($A123,parlvotes_lh!$A$11:$WT$200,6,FALSE)))</f>
        <v/>
      </c>
      <c r="K123" s="248" t="str">
        <f>IF(ISERROR(VLOOKUP($A123,parlvotes_lh!$A$11:$WT$200,26,FALSE))=TRUE,"",IF(VLOOKUP($A123,parlvotes_lh!$A$11:$WT$200,26,FALSE)=0,"",VLOOKUP($A123,parlvotes_lh!$A$11:$WT$200,26,FALSE)))</f>
        <v/>
      </c>
      <c r="L123" s="248" t="str">
        <f>IF(ISERROR(VLOOKUP($A123,parlvotes_lh!$A$11:$WT$200,46,FALSE))=TRUE,"",IF(VLOOKUP($A123,parlvotes_lh!$A$11:$WT$200,46,FALSE)=0,"",VLOOKUP($A123,parlvotes_lh!$A$11:$WT$200,46,FALSE)))</f>
        <v/>
      </c>
      <c r="M123" s="248" t="str">
        <f>IF(ISERROR(VLOOKUP($A123,parlvotes_lh!$A$11:$WT$200,66,FALSE))=TRUE,"",IF(VLOOKUP($A123,parlvotes_lh!$A$11:$WT$200,66,FALSE)=0,"",VLOOKUP($A123,parlvotes_lh!$A$11:$WT$200,66,FALSE)))</f>
        <v/>
      </c>
      <c r="N123" s="248" t="str">
        <f>IF(ISERROR(VLOOKUP($A123,parlvotes_lh!$A$11:$WT$200,86,FALSE))=TRUE,"",IF(VLOOKUP($A123,parlvotes_lh!$A$11:$WT$200,86,FALSE)=0,"",VLOOKUP($A123,parlvotes_lh!$A$11:$WT$200,86,FALSE)))</f>
        <v/>
      </c>
      <c r="O123" s="248" t="str">
        <f>IF(ISERROR(VLOOKUP($A123,parlvotes_lh!$A$11:$WT$200,106,FALSE))=TRUE,"",IF(VLOOKUP($A123,parlvotes_lh!$A$11:$WT$200,106,FALSE)=0,"",VLOOKUP($A123,parlvotes_lh!$A$11:$WT$200,106,FALSE)))</f>
        <v/>
      </c>
      <c r="P123" s="248" t="str">
        <f>IF(ISERROR(VLOOKUP($A123,parlvotes_lh!$A$11:$WT$200,126,FALSE))=TRUE,"",IF(VLOOKUP($A123,parlvotes_lh!$A$11:$WT$200,126,FALSE)=0,"",VLOOKUP($A123,parlvotes_lh!$A$11:$WT$200,126,FALSE)))</f>
        <v/>
      </c>
      <c r="Q123" s="249" t="str">
        <f>IF(ISERROR(VLOOKUP($A123,parlvotes_lh!$A$11:$WT$200,146,FALSE))=TRUE,"",IF(VLOOKUP($A123,parlvotes_lh!$A$11:$WT$200,146,FALSE)=0,"",VLOOKUP($A123,parlvotes_lh!$A$11:$WT$200,146,FALSE)))</f>
        <v/>
      </c>
      <c r="R123" s="249" t="str">
        <f>IF(ISERROR(VLOOKUP($A123,parlvotes_lh!$A$11:$WT$200,166,FALSE))=TRUE,"",IF(VLOOKUP($A123,parlvotes_lh!$A$11:$WT$200,166,FALSE)=0,"",VLOOKUP($A123,parlvotes_lh!$A$11:$WT$200,166,FALSE)))</f>
        <v/>
      </c>
      <c r="S123" s="249" t="str">
        <f>IF(ISERROR(VLOOKUP($A123,parlvotes_lh!$A$11:$WT$200,186,FALSE))=TRUE,"",IF(VLOOKUP($A123,parlvotes_lh!$A$11:$WT$200,186,FALSE)=0,"",VLOOKUP($A123,parlvotes_lh!$A$11:$WT$200,186,FALSE)))</f>
        <v/>
      </c>
      <c r="T123" s="249" t="str">
        <f>IF(ISERROR(VLOOKUP($A123,parlvotes_lh!$A$11:$WT$200,206,FALSE))=TRUE,"",IF(VLOOKUP($A123,parlvotes_lh!$A$11:$WT$200,206,FALSE)=0,"",VLOOKUP($A123,parlvotes_lh!$A$11:$WT$200,206,FALSE)))</f>
        <v/>
      </c>
      <c r="U123" s="249" t="str">
        <f>IF(ISERROR(VLOOKUP($A123,parlvotes_lh!$A$11:$WT$200,226,FALSE))=TRUE,"",IF(VLOOKUP($A123,parlvotes_lh!$A$11:$WT$200,226,FALSE)=0,"",VLOOKUP($A123,parlvotes_lh!$A$11:$WT$200,226,FALSE)))</f>
        <v/>
      </c>
      <c r="V123" s="249" t="str">
        <f>IF(ISERROR(VLOOKUP($A123,parlvotes_lh!$A$11:$WT$200,246,FALSE))=TRUE,"",IF(VLOOKUP($A123,parlvotes_lh!$A$11:$WT$200,246,FALSE)=0,"",VLOOKUP($A123,parlvotes_lh!$A$11:$WT$200,246,FALSE)))</f>
        <v/>
      </c>
      <c r="W123" s="249" t="str">
        <f>IF(ISERROR(VLOOKUP($A123,parlvotes_lh!$A$11:$WT$200,266,FALSE))=TRUE,"",IF(VLOOKUP($A123,parlvotes_lh!$A$11:$WT$200,266,FALSE)=0,"",VLOOKUP($A123,parlvotes_lh!$A$11:$WT$200,266,FALSE)))</f>
        <v/>
      </c>
      <c r="X123" s="249" t="str">
        <f>IF(ISERROR(VLOOKUP($A123,parlvotes_lh!$A$11:$WT$200,286,FALSE))=TRUE,"",IF(VLOOKUP($A123,parlvotes_lh!$A$11:$WT$200,286,FALSE)=0,"",VLOOKUP($A123,parlvotes_lh!$A$11:$WT$200,286,FALSE)))</f>
        <v/>
      </c>
      <c r="Y123" s="249" t="str">
        <f>IF(ISERROR(VLOOKUP($A123,parlvotes_lh!$A$11:$WT$200,306,FALSE))=TRUE,"",IF(VLOOKUP($A123,parlvotes_lh!$A$11:$WT$200,306,FALSE)=0,"",VLOOKUP($A123,parlvotes_lh!$A$11:$WT$200,306,FALSE)))</f>
        <v/>
      </c>
      <c r="Z123" s="249" t="str">
        <f>IF(ISERROR(VLOOKUP($A123,parlvotes_lh!$A$11:$WT$200,326,FALSE))=TRUE,"",IF(VLOOKUP($A123,parlvotes_lh!$A$11:$WT$200,326,FALSE)=0,"",VLOOKUP($A123,parlvotes_lh!$A$11:$WT$200,326,FALSE)))</f>
        <v/>
      </c>
      <c r="AA123" s="249" t="str">
        <f>IF(ISERROR(VLOOKUP($A123,parlvotes_lh!$A$11:$WT$200,346,FALSE))=TRUE,"",IF(VLOOKUP($A123,parlvotes_lh!$A$11:$WT$200,346,FALSE)=0,"",VLOOKUP($A123,parlvotes_lh!$A$11:$WT$200,346,FALSE)))</f>
        <v/>
      </c>
      <c r="AB123" s="249" t="str">
        <f>IF(ISERROR(VLOOKUP($A123,parlvotes_lh!$A$11:$WT$200,366,FALSE))=TRUE,"",IF(VLOOKUP($A123,parlvotes_lh!$A$11:$WT$200,366,FALSE)=0,"",VLOOKUP($A123,parlvotes_lh!$A$11:$WT$200,366,FALSE)))</f>
        <v/>
      </c>
      <c r="AC123" s="249" t="str">
        <f>IF(ISERROR(VLOOKUP($A123,parlvotes_lh!$A$11:$WT$200,386,FALSE))=TRUE,"",IF(VLOOKUP($A123,parlvotes_lh!$A$11:$WT$200,386,FALSE)=0,"",VLOOKUP($A123,parlvotes_lh!$A$11:$WT$200,386,FALSE)))</f>
        <v/>
      </c>
    </row>
    <row r="124" spans="1:29" ht="13.5" customHeight="1">
      <c r="A124" s="243"/>
      <c r="B124" s="87" t="str">
        <f>IF(A124="","",MID(info_weblinks!$C$3,32,3))</f>
        <v/>
      </c>
      <c r="C124" s="87" t="str">
        <f>IF(info_parties!G123="","",info_parties!G123)</f>
        <v/>
      </c>
      <c r="D124" s="87" t="str">
        <f>IF(info_parties!K123="","",info_parties!K123)</f>
        <v/>
      </c>
      <c r="E124" s="87" t="str">
        <f>IF(info_parties!H123="","",info_parties!H123)</f>
        <v/>
      </c>
      <c r="F124" s="244" t="str">
        <f t="shared" si="4"/>
        <v/>
      </c>
      <c r="G124" s="245" t="str">
        <f t="shared" si="5"/>
        <v/>
      </c>
      <c r="H124" s="246" t="str">
        <f t="shared" si="6"/>
        <v/>
      </c>
      <c r="I124" s="247" t="str">
        <f t="shared" si="7"/>
        <v/>
      </c>
      <c r="J124" s="248" t="str">
        <f>IF(ISERROR(VLOOKUP($A124,parlvotes_lh!$A$11:$WT$200,6,FALSE))=TRUE,"",IF(VLOOKUP($A124,parlvotes_lh!$A$11:$WT$200,6,FALSE)=0,"",VLOOKUP($A124,parlvotes_lh!$A$11:$WT$200,6,FALSE)))</f>
        <v/>
      </c>
      <c r="K124" s="248" t="str">
        <f>IF(ISERROR(VLOOKUP($A124,parlvotes_lh!$A$11:$WT$200,26,FALSE))=TRUE,"",IF(VLOOKUP($A124,parlvotes_lh!$A$11:$WT$200,26,FALSE)=0,"",VLOOKUP($A124,parlvotes_lh!$A$11:$WT$200,26,FALSE)))</f>
        <v/>
      </c>
      <c r="L124" s="248" t="str">
        <f>IF(ISERROR(VLOOKUP($A124,parlvotes_lh!$A$11:$WT$200,46,FALSE))=TRUE,"",IF(VLOOKUP($A124,parlvotes_lh!$A$11:$WT$200,46,FALSE)=0,"",VLOOKUP($A124,parlvotes_lh!$A$11:$WT$200,46,FALSE)))</f>
        <v/>
      </c>
      <c r="M124" s="248" t="str">
        <f>IF(ISERROR(VLOOKUP($A124,parlvotes_lh!$A$11:$WT$200,66,FALSE))=TRUE,"",IF(VLOOKUP($A124,parlvotes_lh!$A$11:$WT$200,66,FALSE)=0,"",VLOOKUP($A124,parlvotes_lh!$A$11:$WT$200,66,FALSE)))</f>
        <v/>
      </c>
      <c r="N124" s="248" t="str">
        <f>IF(ISERROR(VLOOKUP($A124,parlvotes_lh!$A$11:$WT$200,86,FALSE))=TRUE,"",IF(VLOOKUP($A124,parlvotes_lh!$A$11:$WT$200,86,FALSE)=0,"",VLOOKUP($A124,parlvotes_lh!$A$11:$WT$200,86,FALSE)))</f>
        <v/>
      </c>
      <c r="O124" s="248" t="str">
        <f>IF(ISERROR(VLOOKUP($A124,parlvotes_lh!$A$11:$WT$200,106,FALSE))=TRUE,"",IF(VLOOKUP($A124,parlvotes_lh!$A$11:$WT$200,106,FALSE)=0,"",VLOOKUP($A124,parlvotes_lh!$A$11:$WT$200,106,FALSE)))</f>
        <v/>
      </c>
      <c r="P124" s="248" t="str">
        <f>IF(ISERROR(VLOOKUP($A124,parlvotes_lh!$A$11:$WT$200,126,FALSE))=TRUE,"",IF(VLOOKUP($A124,parlvotes_lh!$A$11:$WT$200,126,FALSE)=0,"",VLOOKUP($A124,parlvotes_lh!$A$11:$WT$200,126,FALSE)))</f>
        <v/>
      </c>
      <c r="Q124" s="249" t="str">
        <f>IF(ISERROR(VLOOKUP($A124,parlvotes_lh!$A$11:$WT$200,146,FALSE))=TRUE,"",IF(VLOOKUP($A124,parlvotes_lh!$A$11:$WT$200,146,FALSE)=0,"",VLOOKUP($A124,parlvotes_lh!$A$11:$WT$200,146,FALSE)))</f>
        <v/>
      </c>
      <c r="R124" s="249" t="str">
        <f>IF(ISERROR(VLOOKUP($A124,parlvotes_lh!$A$11:$WT$200,166,FALSE))=TRUE,"",IF(VLOOKUP($A124,parlvotes_lh!$A$11:$WT$200,166,FALSE)=0,"",VLOOKUP($A124,parlvotes_lh!$A$11:$WT$200,166,FALSE)))</f>
        <v/>
      </c>
      <c r="S124" s="249" t="str">
        <f>IF(ISERROR(VLOOKUP($A124,parlvotes_lh!$A$11:$WT$200,186,FALSE))=TRUE,"",IF(VLOOKUP($A124,parlvotes_lh!$A$11:$WT$200,186,FALSE)=0,"",VLOOKUP($A124,parlvotes_lh!$A$11:$WT$200,186,FALSE)))</f>
        <v/>
      </c>
      <c r="T124" s="249" t="str">
        <f>IF(ISERROR(VLOOKUP($A124,parlvotes_lh!$A$11:$WT$200,206,FALSE))=TRUE,"",IF(VLOOKUP($A124,parlvotes_lh!$A$11:$WT$200,206,FALSE)=0,"",VLOOKUP($A124,parlvotes_lh!$A$11:$WT$200,206,FALSE)))</f>
        <v/>
      </c>
      <c r="U124" s="249" t="str">
        <f>IF(ISERROR(VLOOKUP($A124,parlvotes_lh!$A$11:$WT$200,226,FALSE))=TRUE,"",IF(VLOOKUP($A124,parlvotes_lh!$A$11:$WT$200,226,FALSE)=0,"",VLOOKUP($A124,parlvotes_lh!$A$11:$WT$200,226,FALSE)))</f>
        <v/>
      </c>
      <c r="V124" s="249" t="str">
        <f>IF(ISERROR(VLOOKUP($A124,parlvotes_lh!$A$11:$WT$200,246,FALSE))=TRUE,"",IF(VLOOKUP($A124,parlvotes_lh!$A$11:$WT$200,246,FALSE)=0,"",VLOOKUP($A124,parlvotes_lh!$A$11:$WT$200,246,FALSE)))</f>
        <v/>
      </c>
      <c r="W124" s="249" t="str">
        <f>IF(ISERROR(VLOOKUP($A124,parlvotes_lh!$A$11:$WT$200,266,FALSE))=TRUE,"",IF(VLOOKUP($A124,parlvotes_lh!$A$11:$WT$200,266,FALSE)=0,"",VLOOKUP($A124,parlvotes_lh!$A$11:$WT$200,266,FALSE)))</f>
        <v/>
      </c>
      <c r="X124" s="249" t="str">
        <f>IF(ISERROR(VLOOKUP($A124,parlvotes_lh!$A$11:$WT$200,286,FALSE))=TRUE,"",IF(VLOOKUP($A124,parlvotes_lh!$A$11:$WT$200,286,FALSE)=0,"",VLOOKUP($A124,parlvotes_lh!$A$11:$WT$200,286,FALSE)))</f>
        <v/>
      </c>
      <c r="Y124" s="249" t="str">
        <f>IF(ISERROR(VLOOKUP($A124,parlvotes_lh!$A$11:$WT$200,306,FALSE))=TRUE,"",IF(VLOOKUP($A124,parlvotes_lh!$A$11:$WT$200,306,FALSE)=0,"",VLOOKUP($A124,parlvotes_lh!$A$11:$WT$200,306,FALSE)))</f>
        <v/>
      </c>
      <c r="Z124" s="249" t="str">
        <f>IF(ISERROR(VLOOKUP($A124,parlvotes_lh!$A$11:$WT$200,326,FALSE))=TRUE,"",IF(VLOOKUP($A124,parlvotes_lh!$A$11:$WT$200,326,FALSE)=0,"",VLOOKUP($A124,parlvotes_lh!$A$11:$WT$200,326,FALSE)))</f>
        <v/>
      </c>
      <c r="AA124" s="249" t="str">
        <f>IF(ISERROR(VLOOKUP($A124,parlvotes_lh!$A$11:$WT$200,346,FALSE))=TRUE,"",IF(VLOOKUP($A124,parlvotes_lh!$A$11:$WT$200,346,FALSE)=0,"",VLOOKUP($A124,parlvotes_lh!$A$11:$WT$200,346,FALSE)))</f>
        <v/>
      </c>
      <c r="AB124" s="249" t="str">
        <f>IF(ISERROR(VLOOKUP($A124,parlvotes_lh!$A$11:$WT$200,366,FALSE))=TRUE,"",IF(VLOOKUP($A124,parlvotes_lh!$A$11:$WT$200,366,FALSE)=0,"",VLOOKUP($A124,parlvotes_lh!$A$11:$WT$200,366,FALSE)))</f>
        <v/>
      </c>
      <c r="AC124" s="249" t="str">
        <f>IF(ISERROR(VLOOKUP($A124,parlvotes_lh!$A$11:$WT$200,386,FALSE))=TRUE,"",IF(VLOOKUP($A124,parlvotes_lh!$A$11:$WT$200,386,FALSE)=0,"",VLOOKUP($A124,parlvotes_lh!$A$11:$WT$200,386,FALSE)))</f>
        <v/>
      </c>
    </row>
    <row r="125" spans="1:29" ht="13.5" customHeight="1">
      <c r="A125" s="243"/>
      <c r="B125" s="87" t="str">
        <f>IF(A125="","",MID(info_weblinks!$C$3,32,3))</f>
        <v/>
      </c>
      <c r="C125" s="87" t="str">
        <f>IF(info_parties!G124="","",info_parties!G124)</f>
        <v/>
      </c>
      <c r="D125" s="87" t="str">
        <f>IF(info_parties!K124="","",info_parties!K124)</f>
        <v/>
      </c>
      <c r="E125" s="87" t="str">
        <f>IF(info_parties!H124="","",info_parties!H124)</f>
        <v/>
      </c>
      <c r="F125" s="244" t="str">
        <f t="shared" si="4"/>
        <v/>
      </c>
      <c r="G125" s="245" t="str">
        <f t="shared" si="5"/>
        <v/>
      </c>
      <c r="H125" s="246" t="str">
        <f t="shared" si="6"/>
        <v/>
      </c>
      <c r="I125" s="247" t="str">
        <f t="shared" si="7"/>
        <v/>
      </c>
      <c r="J125" s="248" t="str">
        <f>IF(ISERROR(VLOOKUP($A125,parlvotes_lh!$A$11:$WT$200,6,FALSE))=TRUE,"",IF(VLOOKUP($A125,parlvotes_lh!$A$11:$WT$200,6,FALSE)=0,"",VLOOKUP($A125,parlvotes_lh!$A$11:$WT$200,6,FALSE)))</f>
        <v/>
      </c>
      <c r="K125" s="248" t="str">
        <f>IF(ISERROR(VLOOKUP($A125,parlvotes_lh!$A$11:$WT$200,26,FALSE))=TRUE,"",IF(VLOOKUP($A125,parlvotes_lh!$A$11:$WT$200,26,FALSE)=0,"",VLOOKUP($A125,parlvotes_lh!$A$11:$WT$200,26,FALSE)))</f>
        <v/>
      </c>
      <c r="L125" s="248" t="str">
        <f>IF(ISERROR(VLOOKUP($A125,parlvotes_lh!$A$11:$WT$200,46,FALSE))=TRUE,"",IF(VLOOKUP($A125,parlvotes_lh!$A$11:$WT$200,46,FALSE)=0,"",VLOOKUP($A125,parlvotes_lh!$A$11:$WT$200,46,FALSE)))</f>
        <v/>
      </c>
      <c r="M125" s="248" t="str">
        <f>IF(ISERROR(VLOOKUP($A125,parlvotes_lh!$A$11:$WT$200,66,FALSE))=TRUE,"",IF(VLOOKUP($A125,parlvotes_lh!$A$11:$WT$200,66,FALSE)=0,"",VLOOKUP($A125,parlvotes_lh!$A$11:$WT$200,66,FALSE)))</f>
        <v/>
      </c>
      <c r="N125" s="248" t="str">
        <f>IF(ISERROR(VLOOKUP($A125,parlvotes_lh!$A$11:$WT$200,86,FALSE))=TRUE,"",IF(VLOOKUP($A125,parlvotes_lh!$A$11:$WT$200,86,FALSE)=0,"",VLOOKUP($A125,parlvotes_lh!$A$11:$WT$200,86,FALSE)))</f>
        <v/>
      </c>
      <c r="O125" s="248" t="str">
        <f>IF(ISERROR(VLOOKUP($A125,parlvotes_lh!$A$11:$WT$200,106,FALSE))=TRUE,"",IF(VLOOKUP($A125,parlvotes_lh!$A$11:$WT$200,106,FALSE)=0,"",VLOOKUP($A125,parlvotes_lh!$A$11:$WT$200,106,FALSE)))</f>
        <v/>
      </c>
      <c r="P125" s="248" t="str">
        <f>IF(ISERROR(VLOOKUP($A125,parlvotes_lh!$A$11:$WT$200,126,FALSE))=TRUE,"",IF(VLOOKUP($A125,parlvotes_lh!$A$11:$WT$200,126,FALSE)=0,"",VLOOKUP($A125,parlvotes_lh!$A$11:$WT$200,126,FALSE)))</f>
        <v/>
      </c>
      <c r="Q125" s="249" t="str">
        <f>IF(ISERROR(VLOOKUP($A125,parlvotes_lh!$A$11:$WT$200,146,FALSE))=TRUE,"",IF(VLOOKUP($A125,parlvotes_lh!$A$11:$WT$200,146,FALSE)=0,"",VLOOKUP($A125,parlvotes_lh!$A$11:$WT$200,146,FALSE)))</f>
        <v/>
      </c>
      <c r="R125" s="249" t="str">
        <f>IF(ISERROR(VLOOKUP($A125,parlvotes_lh!$A$11:$WT$200,166,FALSE))=TRUE,"",IF(VLOOKUP($A125,parlvotes_lh!$A$11:$WT$200,166,FALSE)=0,"",VLOOKUP($A125,parlvotes_lh!$A$11:$WT$200,166,FALSE)))</f>
        <v/>
      </c>
      <c r="S125" s="249" t="str">
        <f>IF(ISERROR(VLOOKUP($A125,parlvotes_lh!$A$11:$WT$200,186,FALSE))=TRUE,"",IF(VLOOKUP($A125,parlvotes_lh!$A$11:$WT$200,186,FALSE)=0,"",VLOOKUP($A125,parlvotes_lh!$A$11:$WT$200,186,FALSE)))</f>
        <v/>
      </c>
      <c r="T125" s="249" t="str">
        <f>IF(ISERROR(VLOOKUP($A125,parlvotes_lh!$A$11:$WT$200,206,FALSE))=TRUE,"",IF(VLOOKUP($A125,parlvotes_lh!$A$11:$WT$200,206,FALSE)=0,"",VLOOKUP($A125,parlvotes_lh!$A$11:$WT$200,206,FALSE)))</f>
        <v/>
      </c>
      <c r="U125" s="249" t="str">
        <f>IF(ISERROR(VLOOKUP($A125,parlvotes_lh!$A$11:$WT$200,226,FALSE))=TRUE,"",IF(VLOOKUP($A125,parlvotes_lh!$A$11:$WT$200,226,FALSE)=0,"",VLOOKUP($A125,parlvotes_lh!$A$11:$WT$200,226,FALSE)))</f>
        <v/>
      </c>
      <c r="V125" s="249" t="str">
        <f>IF(ISERROR(VLOOKUP($A125,parlvotes_lh!$A$11:$WT$200,246,FALSE))=TRUE,"",IF(VLOOKUP($A125,parlvotes_lh!$A$11:$WT$200,246,FALSE)=0,"",VLOOKUP($A125,parlvotes_lh!$A$11:$WT$200,246,FALSE)))</f>
        <v/>
      </c>
      <c r="W125" s="249" t="str">
        <f>IF(ISERROR(VLOOKUP($A125,parlvotes_lh!$A$11:$WT$200,266,FALSE))=TRUE,"",IF(VLOOKUP($A125,parlvotes_lh!$A$11:$WT$200,266,FALSE)=0,"",VLOOKUP($A125,parlvotes_lh!$A$11:$WT$200,266,FALSE)))</f>
        <v/>
      </c>
      <c r="X125" s="249" t="str">
        <f>IF(ISERROR(VLOOKUP($A125,parlvotes_lh!$A$11:$WT$200,286,FALSE))=TRUE,"",IF(VLOOKUP($A125,parlvotes_lh!$A$11:$WT$200,286,FALSE)=0,"",VLOOKUP($A125,parlvotes_lh!$A$11:$WT$200,286,FALSE)))</f>
        <v/>
      </c>
      <c r="Y125" s="249" t="str">
        <f>IF(ISERROR(VLOOKUP($A125,parlvotes_lh!$A$11:$WT$200,306,FALSE))=TRUE,"",IF(VLOOKUP($A125,parlvotes_lh!$A$11:$WT$200,306,FALSE)=0,"",VLOOKUP($A125,parlvotes_lh!$A$11:$WT$200,306,FALSE)))</f>
        <v/>
      </c>
      <c r="Z125" s="249" t="str">
        <f>IF(ISERROR(VLOOKUP($A125,parlvotes_lh!$A$11:$WT$200,326,FALSE))=TRUE,"",IF(VLOOKUP($A125,parlvotes_lh!$A$11:$WT$200,326,FALSE)=0,"",VLOOKUP($A125,parlvotes_lh!$A$11:$WT$200,326,FALSE)))</f>
        <v/>
      </c>
      <c r="AA125" s="249" t="str">
        <f>IF(ISERROR(VLOOKUP($A125,parlvotes_lh!$A$11:$WT$200,346,FALSE))=TRUE,"",IF(VLOOKUP($A125,parlvotes_lh!$A$11:$WT$200,346,FALSE)=0,"",VLOOKUP($A125,parlvotes_lh!$A$11:$WT$200,346,FALSE)))</f>
        <v/>
      </c>
      <c r="AB125" s="249" t="str">
        <f>IF(ISERROR(VLOOKUP($A125,parlvotes_lh!$A$11:$WT$200,366,FALSE))=TRUE,"",IF(VLOOKUP($A125,parlvotes_lh!$A$11:$WT$200,366,FALSE)=0,"",VLOOKUP($A125,parlvotes_lh!$A$11:$WT$200,366,FALSE)))</f>
        <v/>
      </c>
      <c r="AC125" s="249" t="str">
        <f>IF(ISERROR(VLOOKUP($A125,parlvotes_lh!$A$11:$WT$200,386,FALSE))=TRUE,"",IF(VLOOKUP($A125,parlvotes_lh!$A$11:$WT$200,386,FALSE)=0,"",VLOOKUP($A125,parlvotes_lh!$A$11:$WT$200,386,FALSE)))</f>
        <v/>
      </c>
    </row>
    <row r="126" spans="1:29" ht="13.5" customHeight="1">
      <c r="A126" s="243"/>
      <c r="B126" s="87" t="str">
        <f>IF(A126="","",MID(info_weblinks!$C$3,32,3))</f>
        <v/>
      </c>
      <c r="C126" s="87" t="str">
        <f>IF(info_parties!G125="","",info_parties!G125)</f>
        <v/>
      </c>
      <c r="D126" s="87" t="str">
        <f>IF(info_parties!K125="","",info_parties!K125)</f>
        <v/>
      </c>
      <c r="E126" s="87" t="str">
        <f>IF(info_parties!H125="","",info_parties!H125)</f>
        <v/>
      </c>
      <c r="F126" s="244" t="str">
        <f t="shared" si="4"/>
        <v/>
      </c>
      <c r="G126" s="245" t="str">
        <f t="shared" si="5"/>
        <v/>
      </c>
      <c r="H126" s="246" t="str">
        <f t="shared" si="6"/>
        <v/>
      </c>
      <c r="I126" s="247" t="str">
        <f t="shared" si="7"/>
        <v/>
      </c>
      <c r="J126" s="248" t="str">
        <f>IF(ISERROR(VLOOKUP($A126,parlvotes_lh!$A$11:$WT$200,6,FALSE))=TRUE,"",IF(VLOOKUP($A126,parlvotes_lh!$A$11:$WT$200,6,FALSE)=0,"",VLOOKUP($A126,parlvotes_lh!$A$11:$WT$200,6,FALSE)))</f>
        <v/>
      </c>
      <c r="K126" s="248" t="str">
        <f>IF(ISERROR(VLOOKUP($A126,parlvotes_lh!$A$11:$WT$200,26,FALSE))=TRUE,"",IF(VLOOKUP($A126,parlvotes_lh!$A$11:$WT$200,26,FALSE)=0,"",VLOOKUP($A126,parlvotes_lh!$A$11:$WT$200,26,FALSE)))</f>
        <v/>
      </c>
      <c r="L126" s="248" t="str">
        <f>IF(ISERROR(VLOOKUP($A126,parlvotes_lh!$A$11:$WT$200,46,FALSE))=TRUE,"",IF(VLOOKUP($A126,parlvotes_lh!$A$11:$WT$200,46,FALSE)=0,"",VLOOKUP($A126,parlvotes_lh!$A$11:$WT$200,46,FALSE)))</f>
        <v/>
      </c>
      <c r="M126" s="248" t="str">
        <f>IF(ISERROR(VLOOKUP($A126,parlvotes_lh!$A$11:$WT$200,66,FALSE))=TRUE,"",IF(VLOOKUP($A126,parlvotes_lh!$A$11:$WT$200,66,FALSE)=0,"",VLOOKUP($A126,parlvotes_lh!$A$11:$WT$200,66,FALSE)))</f>
        <v/>
      </c>
      <c r="N126" s="248" t="str">
        <f>IF(ISERROR(VLOOKUP($A126,parlvotes_lh!$A$11:$WT$200,86,FALSE))=TRUE,"",IF(VLOOKUP($A126,parlvotes_lh!$A$11:$WT$200,86,FALSE)=0,"",VLOOKUP($A126,parlvotes_lh!$A$11:$WT$200,86,FALSE)))</f>
        <v/>
      </c>
      <c r="O126" s="248" t="str">
        <f>IF(ISERROR(VLOOKUP($A126,parlvotes_lh!$A$11:$WT$200,106,FALSE))=TRUE,"",IF(VLOOKUP($A126,parlvotes_lh!$A$11:$WT$200,106,FALSE)=0,"",VLOOKUP($A126,parlvotes_lh!$A$11:$WT$200,106,FALSE)))</f>
        <v/>
      </c>
      <c r="P126" s="248" t="str">
        <f>IF(ISERROR(VLOOKUP($A126,parlvotes_lh!$A$11:$WT$200,126,FALSE))=TRUE,"",IF(VLOOKUP($A126,parlvotes_lh!$A$11:$WT$200,126,FALSE)=0,"",VLOOKUP($A126,parlvotes_lh!$A$11:$WT$200,126,FALSE)))</f>
        <v/>
      </c>
      <c r="Q126" s="249" t="str">
        <f>IF(ISERROR(VLOOKUP($A126,parlvotes_lh!$A$11:$WT$200,146,FALSE))=TRUE,"",IF(VLOOKUP($A126,parlvotes_lh!$A$11:$WT$200,146,FALSE)=0,"",VLOOKUP($A126,parlvotes_lh!$A$11:$WT$200,146,FALSE)))</f>
        <v/>
      </c>
      <c r="R126" s="249" t="str">
        <f>IF(ISERROR(VLOOKUP($A126,parlvotes_lh!$A$11:$WT$200,166,FALSE))=TRUE,"",IF(VLOOKUP($A126,parlvotes_lh!$A$11:$WT$200,166,FALSE)=0,"",VLOOKUP($A126,parlvotes_lh!$A$11:$WT$200,166,FALSE)))</f>
        <v/>
      </c>
      <c r="S126" s="249" t="str">
        <f>IF(ISERROR(VLOOKUP($A126,parlvotes_lh!$A$11:$WT$200,186,FALSE))=TRUE,"",IF(VLOOKUP($A126,parlvotes_lh!$A$11:$WT$200,186,FALSE)=0,"",VLOOKUP($A126,parlvotes_lh!$A$11:$WT$200,186,FALSE)))</f>
        <v/>
      </c>
      <c r="T126" s="249" t="str">
        <f>IF(ISERROR(VLOOKUP($A126,parlvotes_lh!$A$11:$WT$200,206,FALSE))=TRUE,"",IF(VLOOKUP($A126,parlvotes_lh!$A$11:$WT$200,206,FALSE)=0,"",VLOOKUP($A126,parlvotes_lh!$A$11:$WT$200,206,FALSE)))</f>
        <v/>
      </c>
      <c r="U126" s="249" t="str">
        <f>IF(ISERROR(VLOOKUP($A126,parlvotes_lh!$A$11:$WT$200,226,FALSE))=TRUE,"",IF(VLOOKUP($A126,parlvotes_lh!$A$11:$WT$200,226,FALSE)=0,"",VLOOKUP($A126,parlvotes_lh!$A$11:$WT$200,226,FALSE)))</f>
        <v/>
      </c>
      <c r="V126" s="249" t="str">
        <f>IF(ISERROR(VLOOKUP($A126,parlvotes_lh!$A$11:$WT$200,246,FALSE))=TRUE,"",IF(VLOOKUP($A126,parlvotes_lh!$A$11:$WT$200,246,FALSE)=0,"",VLOOKUP($A126,parlvotes_lh!$A$11:$WT$200,246,FALSE)))</f>
        <v/>
      </c>
      <c r="W126" s="249" t="str">
        <f>IF(ISERROR(VLOOKUP($A126,parlvotes_lh!$A$11:$WT$200,266,FALSE))=TRUE,"",IF(VLOOKUP($A126,parlvotes_lh!$A$11:$WT$200,266,FALSE)=0,"",VLOOKUP($A126,parlvotes_lh!$A$11:$WT$200,266,FALSE)))</f>
        <v/>
      </c>
      <c r="X126" s="249" t="str">
        <f>IF(ISERROR(VLOOKUP($A126,parlvotes_lh!$A$11:$WT$200,286,FALSE))=TRUE,"",IF(VLOOKUP($A126,parlvotes_lh!$A$11:$WT$200,286,FALSE)=0,"",VLOOKUP($A126,parlvotes_lh!$A$11:$WT$200,286,FALSE)))</f>
        <v/>
      </c>
      <c r="Y126" s="249" t="str">
        <f>IF(ISERROR(VLOOKUP($A126,parlvotes_lh!$A$11:$WT$200,306,FALSE))=TRUE,"",IF(VLOOKUP($A126,parlvotes_lh!$A$11:$WT$200,306,FALSE)=0,"",VLOOKUP($A126,parlvotes_lh!$A$11:$WT$200,306,FALSE)))</f>
        <v/>
      </c>
      <c r="Z126" s="249" t="str">
        <f>IF(ISERROR(VLOOKUP($A126,parlvotes_lh!$A$11:$WT$200,326,FALSE))=TRUE,"",IF(VLOOKUP($A126,parlvotes_lh!$A$11:$WT$200,326,FALSE)=0,"",VLOOKUP($A126,parlvotes_lh!$A$11:$WT$200,326,FALSE)))</f>
        <v/>
      </c>
      <c r="AA126" s="249" t="str">
        <f>IF(ISERROR(VLOOKUP($A126,parlvotes_lh!$A$11:$WT$200,346,FALSE))=TRUE,"",IF(VLOOKUP($A126,parlvotes_lh!$A$11:$WT$200,346,FALSE)=0,"",VLOOKUP($A126,parlvotes_lh!$A$11:$WT$200,346,FALSE)))</f>
        <v/>
      </c>
      <c r="AB126" s="249" t="str">
        <f>IF(ISERROR(VLOOKUP($A126,parlvotes_lh!$A$11:$WT$200,366,FALSE))=TRUE,"",IF(VLOOKUP($A126,parlvotes_lh!$A$11:$WT$200,366,FALSE)=0,"",VLOOKUP($A126,parlvotes_lh!$A$11:$WT$200,366,FALSE)))</f>
        <v/>
      </c>
      <c r="AC126" s="249" t="str">
        <f>IF(ISERROR(VLOOKUP($A126,parlvotes_lh!$A$11:$WT$200,386,FALSE))=TRUE,"",IF(VLOOKUP($A126,parlvotes_lh!$A$11:$WT$200,386,FALSE)=0,"",VLOOKUP($A126,parlvotes_lh!$A$11:$WT$200,386,FALSE)))</f>
        <v/>
      </c>
    </row>
    <row r="127" spans="1:29" ht="13.5" customHeight="1">
      <c r="A127" s="243"/>
      <c r="B127" s="87" t="str">
        <f>IF(A127="","",MID(info_weblinks!$C$3,32,3))</f>
        <v/>
      </c>
      <c r="C127" s="87" t="str">
        <f>IF(info_parties!G126="","",info_parties!G126)</f>
        <v/>
      </c>
      <c r="D127" s="87" t="str">
        <f>IF(info_parties!K126="","",info_parties!K126)</f>
        <v/>
      </c>
      <c r="E127" s="87" t="str">
        <f>IF(info_parties!H126="","",info_parties!H126)</f>
        <v/>
      </c>
      <c r="F127" s="244" t="str">
        <f t="shared" si="4"/>
        <v/>
      </c>
      <c r="G127" s="245" t="str">
        <f t="shared" si="5"/>
        <v/>
      </c>
      <c r="H127" s="246" t="str">
        <f t="shared" si="6"/>
        <v/>
      </c>
      <c r="I127" s="247" t="str">
        <f t="shared" si="7"/>
        <v/>
      </c>
      <c r="J127" s="248" t="str">
        <f>IF(ISERROR(VLOOKUP($A127,parlvotes_lh!$A$11:$WT$200,6,FALSE))=TRUE,"",IF(VLOOKUP($A127,parlvotes_lh!$A$11:$WT$200,6,FALSE)=0,"",VLOOKUP($A127,parlvotes_lh!$A$11:$WT$200,6,FALSE)))</f>
        <v/>
      </c>
      <c r="K127" s="248" t="str">
        <f>IF(ISERROR(VLOOKUP($A127,parlvotes_lh!$A$11:$WT$200,26,FALSE))=TRUE,"",IF(VLOOKUP($A127,parlvotes_lh!$A$11:$WT$200,26,FALSE)=0,"",VLOOKUP($A127,parlvotes_lh!$A$11:$WT$200,26,FALSE)))</f>
        <v/>
      </c>
      <c r="L127" s="248" t="str">
        <f>IF(ISERROR(VLOOKUP($A127,parlvotes_lh!$A$11:$WT$200,46,FALSE))=TRUE,"",IF(VLOOKUP($A127,parlvotes_lh!$A$11:$WT$200,46,FALSE)=0,"",VLOOKUP($A127,parlvotes_lh!$A$11:$WT$200,46,FALSE)))</f>
        <v/>
      </c>
      <c r="M127" s="248" t="str">
        <f>IF(ISERROR(VLOOKUP($A127,parlvotes_lh!$A$11:$WT$200,66,FALSE))=TRUE,"",IF(VLOOKUP($A127,parlvotes_lh!$A$11:$WT$200,66,FALSE)=0,"",VLOOKUP($A127,parlvotes_lh!$A$11:$WT$200,66,FALSE)))</f>
        <v/>
      </c>
      <c r="N127" s="248" t="str">
        <f>IF(ISERROR(VLOOKUP($A127,parlvotes_lh!$A$11:$WT$200,86,FALSE))=TRUE,"",IF(VLOOKUP($A127,parlvotes_lh!$A$11:$WT$200,86,FALSE)=0,"",VLOOKUP($A127,parlvotes_lh!$A$11:$WT$200,86,FALSE)))</f>
        <v/>
      </c>
      <c r="O127" s="248" t="str">
        <f>IF(ISERROR(VLOOKUP($A127,parlvotes_lh!$A$11:$WT$200,106,FALSE))=TRUE,"",IF(VLOOKUP($A127,parlvotes_lh!$A$11:$WT$200,106,FALSE)=0,"",VLOOKUP($A127,parlvotes_lh!$A$11:$WT$200,106,FALSE)))</f>
        <v/>
      </c>
      <c r="P127" s="248" t="str">
        <f>IF(ISERROR(VLOOKUP($A127,parlvotes_lh!$A$11:$WT$200,126,FALSE))=TRUE,"",IF(VLOOKUP($A127,parlvotes_lh!$A$11:$WT$200,126,FALSE)=0,"",VLOOKUP($A127,parlvotes_lh!$A$11:$WT$200,126,FALSE)))</f>
        <v/>
      </c>
      <c r="Q127" s="249" t="str">
        <f>IF(ISERROR(VLOOKUP($A127,parlvotes_lh!$A$11:$WT$200,146,FALSE))=TRUE,"",IF(VLOOKUP($A127,parlvotes_lh!$A$11:$WT$200,146,FALSE)=0,"",VLOOKUP($A127,parlvotes_lh!$A$11:$WT$200,146,FALSE)))</f>
        <v/>
      </c>
      <c r="R127" s="249" t="str">
        <f>IF(ISERROR(VLOOKUP($A127,parlvotes_lh!$A$11:$WT$200,166,FALSE))=TRUE,"",IF(VLOOKUP($A127,parlvotes_lh!$A$11:$WT$200,166,FALSE)=0,"",VLOOKUP($A127,parlvotes_lh!$A$11:$WT$200,166,FALSE)))</f>
        <v/>
      </c>
      <c r="S127" s="249" t="str">
        <f>IF(ISERROR(VLOOKUP($A127,parlvotes_lh!$A$11:$WT$200,186,FALSE))=TRUE,"",IF(VLOOKUP($A127,parlvotes_lh!$A$11:$WT$200,186,FALSE)=0,"",VLOOKUP($A127,parlvotes_lh!$A$11:$WT$200,186,FALSE)))</f>
        <v/>
      </c>
      <c r="T127" s="249" t="str">
        <f>IF(ISERROR(VLOOKUP($A127,parlvotes_lh!$A$11:$WT$200,206,FALSE))=TRUE,"",IF(VLOOKUP($A127,parlvotes_lh!$A$11:$WT$200,206,FALSE)=0,"",VLOOKUP($A127,parlvotes_lh!$A$11:$WT$200,206,FALSE)))</f>
        <v/>
      </c>
      <c r="U127" s="249" t="str">
        <f>IF(ISERROR(VLOOKUP($A127,parlvotes_lh!$A$11:$WT$200,226,FALSE))=TRUE,"",IF(VLOOKUP($A127,parlvotes_lh!$A$11:$WT$200,226,FALSE)=0,"",VLOOKUP($A127,parlvotes_lh!$A$11:$WT$200,226,FALSE)))</f>
        <v/>
      </c>
      <c r="V127" s="249" t="str">
        <f>IF(ISERROR(VLOOKUP($A127,parlvotes_lh!$A$11:$WT$200,246,FALSE))=TRUE,"",IF(VLOOKUP($A127,parlvotes_lh!$A$11:$WT$200,246,FALSE)=0,"",VLOOKUP($A127,parlvotes_lh!$A$11:$WT$200,246,FALSE)))</f>
        <v/>
      </c>
      <c r="W127" s="249" t="str">
        <f>IF(ISERROR(VLOOKUP($A127,parlvotes_lh!$A$11:$WT$200,266,FALSE))=TRUE,"",IF(VLOOKUP($A127,parlvotes_lh!$A$11:$WT$200,266,FALSE)=0,"",VLOOKUP($A127,parlvotes_lh!$A$11:$WT$200,266,FALSE)))</f>
        <v/>
      </c>
      <c r="X127" s="249" t="str">
        <f>IF(ISERROR(VLOOKUP($A127,parlvotes_lh!$A$11:$WT$200,286,FALSE))=TRUE,"",IF(VLOOKUP($A127,parlvotes_lh!$A$11:$WT$200,286,FALSE)=0,"",VLOOKUP($A127,parlvotes_lh!$A$11:$WT$200,286,FALSE)))</f>
        <v/>
      </c>
      <c r="Y127" s="249" t="str">
        <f>IF(ISERROR(VLOOKUP($A127,parlvotes_lh!$A$11:$WT$200,306,FALSE))=TRUE,"",IF(VLOOKUP($A127,parlvotes_lh!$A$11:$WT$200,306,FALSE)=0,"",VLOOKUP($A127,parlvotes_lh!$A$11:$WT$200,306,FALSE)))</f>
        <v/>
      </c>
      <c r="Z127" s="249" t="str">
        <f>IF(ISERROR(VLOOKUP($A127,parlvotes_lh!$A$11:$WT$200,326,FALSE))=TRUE,"",IF(VLOOKUP($A127,parlvotes_lh!$A$11:$WT$200,326,FALSE)=0,"",VLOOKUP($A127,parlvotes_lh!$A$11:$WT$200,326,FALSE)))</f>
        <v/>
      </c>
      <c r="AA127" s="249" t="str">
        <f>IF(ISERROR(VLOOKUP($A127,parlvotes_lh!$A$11:$WT$200,346,FALSE))=TRUE,"",IF(VLOOKUP($A127,parlvotes_lh!$A$11:$WT$200,346,FALSE)=0,"",VLOOKUP($A127,parlvotes_lh!$A$11:$WT$200,346,FALSE)))</f>
        <v/>
      </c>
      <c r="AB127" s="249" t="str">
        <f>IF(ISERROR(VLOOKUP($A127,parlvotes_lh!$A$11:$WT$200,366,FALSE))=TRUE,"",IF(VLOOKUP($A127,parlvotes_lh!$A$11:$WT$200,366,FALSE)=0,"",VLOOKUP($A127,parlvotes_lh!$A$11:$WT$200,366,FALSE)))</f>
        <v/>
      </c>
      <c r="AC127" s="249" t="str">
        <f>IF(ISERROR(VLOOKUP($A127,parlvotes_lh!$A$11:$WT$200,386,FALSE))=TRUE,"",IF(VLOOKUP($A127,parlvotes_lh!$A$11:$WT$200,386,FALSE)=0,"",VLOOKUP($A127,parlvotes_lh!$A$11:$WT$200,386,FALSE)))</f>
        <v/>
      </c>
    </row>
    <row r="128" spans="1:29" ht="13.5" customHeight="1">
      <c r="A128" s="243"/>
      <c r="B128" s="87" t="str">
        <f>IF(A128="","",MID(info_weblinks!$C$3,32,3))</f>
        <v/>
      </c>
      <c r="C128" s="87" t="str">
        <f>IF(info_parties!G127="","",info_parties!G127)</f>
        <v/>
      </c>
      <c r="D128" s="87" t="str">
        <f>IF(info_parties!K127="","",info_parties!K127)</f>
        <v/>
      </c>
      <c r="E128" s="87" t="str">
        <f>IF(info_parties!H127="","",info_parties!H127)</f>
        <v/>
      </c>
      <c r="F128" s="244" t="str">
        <f t="shared" si="4"/>
        <v/>
      </c>
      <c r="G128" s="245" t="str">
        <f t="shared" si="5"/>
        <v/>
      </c>
      <c r="H128" s="246" t="str">
        <f t="shared" si="6"/>
        <v/>
      </c>
      <c r="I128" s="247" t="str">
        <f t="shared" si="7"/>
        <v/>
      </c>
      <c r="J128" s="248" t="str">
        <f>IF(ISERROR(VLOOKUP($A128,parlvotes_lh!$A$11:$WT$200,6,FALSE))=TRUE,"",IF(VLOOKUP($A128,parlvotes_lh!$A$11:$WT$200,6,FALSE)=0,"",VLOOKUP($A128,parlvotes_lh!$A$11:$WT$200,6,FALSE)))</f>
        <v/>
      </c>
      <c r="K128" s="248" t="str">
        <f>IF(ISERROR(VLOOKUP($A128,parlvotes_lh!$A$11:$WT$200,26,FALSE))=TRUE,"",IF(VLOOKUP($A128,parlvotes_lh!$A$11:$WT$200,26,FALSE)=0,"",VLOOKUP($A128,parlvotes_lh!$A$11:$WT$200,26,FALSE)))</f>
        <v/>
      </c>
      <c r="L128" s="248" t="str">
        <f>IF(ISERROR(VLOOKUP($A128,parlvotes_lh!$A$11:$WT$200,46,FALSE))=TRUE,"",IF(VLOOKUP($A128,parlvotes_lh!$A$11:$WT$200,46,FALSE)=0,"",VLOOKUP($A128,parlvotes_lh!$A$11:$WT$200,46,FALSE)))</f>
        <v/>
      </c>
      <c r="M128" s="248" t="str">
        <f>IF(ISERROR(VLOOKUP($A128,parlvotes_lh!$A$11:$WT$200,66,FALSE))=TRUE,"",IF(VLOOKUP($A128,parlvotes_lh!$A$11:$WT$200,66,FALSE)=0,"",VLOOKUP($A128,parlvotes_lh!$A$11:$WT$200,66,FALSE)))</f>
        <v/>
      </c>
      <c r="N128" s="248" t="str">
        <f>IF(ISERROR(VLOOKUP($A128,parlvotes_lh!$A$11:$WT$200,86,FALSE))=TRUE,"",IF(VLOOKUP($A128,parlvotes_lh!$A$11:$WT$200,86,FALSE)=0,"",VLOOKUP($A128,parlvotes_lh!$A$11:$WT$200,86,FALSE)))</f>
        <v/>
      </c>
      <c r="O128" s="248" t="str">
        <f>IF(ISERROR(VLOOKUP($A128,parlvotes_lh!$A$11:$WT$200,106,FALSE))=TRUE,"",IF(VLOOKUP($A128,parlvotes_lh!$A$11:$WT$200,106,FALSE)=0,"",VLOOKUP($A128,parlvotes_lh!$A$11:$WT$200,106,FALSE)))</f>
        <v/>
      </c>
      <c r="P128" s="248" t="str">
        <f>IF(ISERROR(VLOOKUP($A128,parlvotes_lh!$A$11:$WT$200,126,FALSE))=TRUE,"",IF(VLOOKUP($A128,parlvotes_lh!$A$11:$WT$200,126,FALSE)=0,"",VLOOKUP($A128,parlvotes_lh!$A$11:$WT$200,126,FALSE)))</f>
        <v/>
      </c>
      <c r="Q128" s="249" t="str">
        <f>IF(ISERROR(VLOOKUP($A128,parlvotes_lh!$A$11:$WT$200,146,FALSE))=TRUE,"",IF(VLOOKUP($A128,parlvotes_lh!$A$11:$WT$200,146,FALSE)=0,"",VLOOKUP($A128,parlvotes_lh!$A$11:$WT$200,146,FALSE)))</f>
        <v/>
      </c>
      <c r="R128" s="249" t="str">
        <f>IF(ISERROR(VLOOKUP($A128,parlvotes_lh!$A$11:$WT$200,166,FALSE))=TRUE,"",IF(VLOOKUP($A128,parlvotes_lh!$A$11:$WT$200,166,FALSE)=0,"",VLOOKUP($A128,parlvotes_lh!$A$11:$WT$200,166,FALSE)))</f>
        <v/>
      </c>
      <c r="S128" s="249" t="str">
        <f>IF(ISERROR(VLOOKUP($A128,parlvotes_lh!$A$11:$WT$200,186,FALSE))=TRUE,"",IF(VLOOKUP($A128,parlvotes_lh!$A$11:$WT$200,186,FALSE)=0,"",VLOOKUP($A128,parlvotes_lh!$A$11:$WT$200,186,FALSE)))</f>
        <v/>
      </c>
      <c r="T128" s="249" t="str">
        <f>IF(ISERROR(VLOOKUP($A128,parlvotes_lh!$A$11:$WT$200,206,FALSE))=TRUE,"",IF(VLOOKUP($A128,parlvotes_lh!$A$11:$WT$200,206,FALSE)=0,"",VLOOKUP($A128,parlvotes_lh!$A$11:$WT$200,206,FALSE)))</f>
        <v/>
      </c>
      <c r="U128" s="249" t="str">
        <f>IF(ISERROR(VLOOKUP($A128,parlvotes_lh!$A$11:$WT$200,226,FALSE))=TRUE,"",IF(VLOOKUP($A128,parlvotes_lh!$A$11:$WT$200,226,FALSE)=0,"",VLOOKUP($A128,parlvotes_lh!$A$11:$WT$200,226,FALSE)))</f>
        <v/>
      </c>
      <c r="V128" s="249" t="str">
        <f>IF(ISERROR(VLOOKUP($A128,parlvotes_lh!$A$11:$WT$200,246,FALSE))=TRUE,"",IF(VLOOKUP($A128,parlvotes_lh!$A$11:$WT$200,246,FALSE)=0,"",VLOOKUP($A128,parlvotes_lh!$A$11:$WT$200,246,FALSE)))</f>
        <v/>
      </c>
      <c r="W128" s="249" t="str">
        <f>IF(ISERROR(VLOOKUP($A128,parlvotes_lh!$A$11:$WT$200,266,FALSE))=TRUE,"",IF(VLOOKUP($A128,parlvotes_lh!$A$11:$WT$200,266,FALSE)=0,"",VLOOKUP($A128,parlvotes_lh!$A$11:$WT$200,266,FALSE)))</f>
        <v/>
      </c>
      <c r="X128" s="249" t="str">
        <f>IF(ISERROR(VLOOKUP($A128,parlvotes_lh!$A$11:$WT$200,286,FALSE))=TRUE,"",IF(VLOOKUP($A128,parlvotes_lh!$A$11:$WT$200,286,FALSE)=0,"",VLOOKUP($A128,parlvotes_lh!$A$11:$WT$200,286,FALSE)))</f>
        <v/>
      </c>
      <c r="Y128" s="249" t="str">
        <f>IF(ISERROR(VLOOKUP($A128,parlvotes_lh!$A$11:$WT$200,306,FALSE))=TRUE,"",IF(VLOOKUP($A128,parlvotes_lh!$A$11:$WT$200,306,FALSE)=0,"",VLOOKUP($A128,parlvotes_lh!$A$11:$WT$200,306,FALSE)))</f>
        <v/>
      </c>
      <c r="Z128" s="249" t="str">
        <f>IF(ISERROR(VLOOKUP($A128,parlvotes_lh!$A$11:$WT$200,326,FALSE))=TRUE,"",IF(VLOOKUP($A128,parlvotes_lh!$A$11:$WT$200,326,FALSE)=0,"",VLOOKUP($A128,parlvotes_lh!$A$11:$WT$200,326,FALSE)))</f>
        <v/>
      </c>
      <c r="AA128" s="249" t="str">
        <f>IF(ISERROR(VLOOKUP($A128,parlvotes_lh!$A$11:$WT$200,346,FALSE))=TRUE,"",IF(VLOOKUP($A128,parlvotes_lh!$A$11:$WT$200,346,FALSE)=0,"",VLOOKUP($A128,parlvotes_lh!$A$11:$WT$200,346,FALSE)))</f>
        <v/>
      </c>
      <c r="AB128" s="249" t="str">
        <f>IF(ISERROR(VLOOKUP($A128,parlvotes_lh!$A$11:$WT$200,366,FALSE))=TRUE,"",IF(VLOOKUP($A128,parlvotes_lh!$A$11:$WT$200,366,FALSE)=0,"",VLOOKUP($A128,parlvotes_lh!$A$11:$WT$200,366,FALSE)))</f>
        <v/>
      </c>
      <c r="AC128" s="249" t="str">
        <f>IF(ISERROR(VLOOKUP($A128,parlvotes_lh!$A$11:$WT$200,386,FALSE))=TRUE,"",IF(VLOOKUP($A128,parlvotes_lh!$A$11:$WT$200,386,FALSE)=0,"",VLOOKUP($A128,parlvotes_lh!$A$11:$WT$200,386,FALSE)))</f>
        <v/>
      </c>
    </row>
    <row r="129" spans="1:29" ht="13.5" customHeight="1">
      <c r="A129" s="243"/>
      <c r="B129" s="87" t="str">
        <f>IF(A129="","",MID(info_weblinks!$C$3,32,3))</f>
        <v/>
      </c>
      <c r="C129" s="87" t="str">
        <f>IF(info_parties!G128="","",info_parties!G128)</f>
        <v/>
      </c>
      <c r="D129" s="87" t="str">
        <f>IF(info_parties!K128="","",info_parties!K128)</f>
        <v/>
      </c>
      <c r="E129" s="87" t="str">
        <f>IF(info_parties!H128="","",info_parties!H128)</f>
        <v/>
      </c>
      <c r="F129" s="244" t="str">
        <f t="shared" si="4"/>
        <v/>
      </c>
      <c r="G129" s="245" t="str">
        <f t="shared" si="5"/>
        <v/>
      </c>
      <c r="H129" s="246" t="str">
        <f t="shared" si="6"/>
        <v/>
      </c>
      <c r="I129" s="247" t="str">
        <f t="shared" si="7"/>
        <v/>
      </c>
      <c r="J129" s="248" t="str">
        <f>IF(ISERROR(VLOOKUP($A129,parlvotes_lh!$A$11:$WT$200,6,FALSE))=TRUE,"",IF(VLOOKUP($A129,parlvotes_lh!$A$11:$WT$200,6,FALSE)=0,"",VLOOKUP($A129,parlvotes_lh!$A$11:$WT$200,6,FALSE)))</f>
        <v/>
      </c>
      <c r="K129" s="248" t="str">
        <f>IF(ISERROR(VLOOKUP($A129,parlvotes_lh!$A$11:$WT$200,26,FALSE))=TRUE,"",IF(VLOOKUP($A129,parlvotes_lh!$A$11:$WT$200,26,FALSE)=0,"",VLOOKUP($A129,parlvotes_lh!$A$11:$WT$200,26,FALSE)))</f>
        <v/>
      </c>
      <c r="L129" s="248" t="str">
        <f>IF(ISERROR(VLOOKUP($A129,parlvotes_lh!$A$11:$WT$200,46,FALSE))=TRUE,"",IF(VLOOKUP($A129,parlvotes_lh!$A$11:$WT$200,46,FALSE)=0,"",VLOOKUP($A129,parlvotes_lh!$A$11:$WT$200,46,FALSE)))</f>
        <v/>
      </c>
      <c r="M129" s="248" t="str">
        <f>IF(ISERROR(VLOOKUP($A129,parlvotes_lh!$A$11:$WT$200,66,FALSE))=TRUE,"",IF(VLOOKUP($A129,parlvotes_lh!$A$11:$WT$200,66,FALSE)=0,"",VLOOKUP($A129,parlvotes_lh!$A$11:$WT$200,66,FALSE)))</f>
        <v/>
      </c>
      <c r="N129" s="248" t="str">
        <f>IF(ISERROR(VLOOKUP($A129,parlvotes_lh!$A$11:$WT$200,86,FALSE))=TRUE,"",IF(VLOOKUP($A129,parlvotes_lh!$A$11:$WT$200,86,FALSE)=0,"",VLOOKUP($A129,parlvotes_lh!$A$11:$WT$200,86,FALSE)))</f>
        <v/>
      </c>
      <c r="O129" s="248" t="str">
        <f>IF(ISERROR(VLOOKUP($A129,parlvotes_lh!$A$11:$WT$200,106,FALSE))=TRUE,"",IF(VLOOKUP($A129,parlvotes_lh!$A$11:$WT$200,106,FALSE)=0,"",VLOOKUP($A129,parlvotes_lh!$A$11:$WT$200,106,FALSE)))</f>
        <v/>
      </c>
      <c r="P129" s="248" t="str">
        <f>IF(ISERROR(VLOOKUP($A129,parlvotes_lh!$A$11:$WT$200,126,FALSE))=TRUE,"",IF(VLOOKUP($A129,parlvotes_lh!$A$11:$WT$200,126,FALSE)=0,"",VLOOKUP($A129,parlvotes_lh!$A$11:$WT$200,126,FALSE)))</f>
        <v/>
      </c>
      <c r="Q129" s="249" t="str">
        <f>IF(ISERROR(VLOOKUP($A129,parlvotes_lh!$A$11:$WT$200,146,FALSE))=TRUE,"",IF(VLOOKUP($A129,parlvotes_lh!$A$11:$WT$200,146,FALSE)=0,"",VLOOKUP($A129,parlvotes_lh!$A$11:$WT$200,146,FALSE)))</f>
        <v/>
      </c>
      <c r="R129" s="249" t="str">
        <f>IF(ISERROR(VLOOKUP($A129,parlvotes_lh!$A$11:$WT$200,166,FALSE))=TRUE,"",IF(VLOOKUP($A129,parlvotes_lh!$A$11:$WT$200,166,FALSE)=0,"",VLOOKUP($A129,parlvotes_lh!$A$11:$WT$200,166,FALSE)))</f>
        <v/>
      </c>
      <c r="S129" s="249" t="str">
        <f>IF(ISERROR(VLOOKUP($A129,parlvotes_lh!$A$11:$WT$200,186,FALSE))=TRUE,"",IF(VLOOKUP($A129,parlvotes_lh!$A$11:$WT$200,186,FALSE)=0,"",VLOOKUP($A129,parlvotes_lh!$A$11:$WT$200,186,FALSE)))</f>
        <v/>
      </c>
      <c r="T129" s="249" t="str">
        <f>IF(ISERROR(VLOOKUP($A129,parlvotes_lh!$A$11:$WT$200,206,FALSE))=TRUE,"",IF(VLOOKUP($A129,parlvotes_lh!$A$11:$WT$200,206,FALSE)=0,"",VLOOKUP($A129,parlvotes_lh!$A$11:$WT$200,206,FALSE)))</f>
        <v/>
      </c>
      <c r="U129" s="249" t="str">
        <f>IF(ISERROR(VLOOKUP($A129,parlvotes_lh!$A$11:$WT$200,226,FALSE))=TRUE,"",IF(VLOOKUP($A129,parlvotes_lh!$A$11:$WT$200,226,FALSE)=0,"",VLOOKUP($A129,parlvotes_lh!$A$11:$WT$200,226,FALSE)))</f>
        <v/>
      </c>
      <c r="V129" s="249" t="str">
        <f>IF(ISERROR(VLOOKUP($A129,parlvotes_lh!$A$11:$WT$200,246,FALSE))=TRUE,"",IF(VLOOKUP($A129,parlvotes_lh!$A$11:$WT$200,246,FALSE)=0,"",VLOOKUP($A129,parlvotes_lh!$A$11:$WT$200,246,FALSE)))</f>
        <v/>
      </c>
      <c r="W129" s="249" t="str">
        <f>IF(ISERROR(VLOOKUP($A129,parlvotes_lh!$A$11:$WT$200,266,FALSE))=TRUE,"",IF(VLOOKUP($A129,parlvotes_lh!$A$11:$WT$200,266,FALSE)=0,"",VLOOKUP($A129,parlvotes_lh!$A$11:$WT$200,266,FALSE)))</f>
        <v/>
      </c>
      <c r="X129" s="249" t="str">
        <f>IF(ISERROR(VLOOKUP($A129,parlvotes_lh!$A$11:$WT$200,286,FALSE))=TRUE,"",IF(VLOOKUP($A129,parlvotes_lh!$A$11:$WT$200,286,FALSE)=0,"",VLOOKUP($A129,parlvotes_lh!$A$11:$WT$200,286,FALSE)))</f>
        <v/>
      </c>
      <c r="Y129" s="249" t="str">
        <f>IF(ISERROR(VLOOKUP($A129,parlvotes_lh!$A$11:$WT$200,306,FALSE))=TRUE,"",IF(VLOOKUP($A129,parlvotes_lh!$A$11:$WT$200,306,FALSE)=0,"",VLOOKUP($A129,parlvotes_lh!$A$11:$WT$200,306,FALSE)))</f>
        <v/>
      </c>
      <c r="Z129" s="249" t="str">
        <f>IF(ISERROR(VLOOKUP($A129,parlvotes_lh!$A$11:$WT$200,326,FALSE))=TRUE,"",IF(VLOOKUP($A129,parlvotes_lh!$A$11:$WT$200,326,FALSE)=0,"",VLOOKUP($A129,parlvotes_lh!$A$11:$WT$200,326,FALSE)))</f>
        <v/>
      </c>
      <c r="AA129" s="249" t="str">
        <f>IF(ISERROR(VLOOKUP($A129,parlvotes_lh!$A$11:$WT$200,346,FALSE))=TRUE,"",IF(VLOOKUP($A129,parlvotes_lh!$A$11:$WT$200,346,FALSE)=0,"",VLOOKUP($A129,parlvotes_lh!$A$11:$WT$200,346,FALSE)))</f>
        <v/>
      </c>
      <c r="AB129" s="249" t="str">
        <f>IF(ISERROR(VLOOKUP($A129,parlvotes_lh!$A$11:$WT$200,366,FALSE))=TRUE,"",IF(VLOOKUP($A129,parlvotes_lh!$A$11:$WT$200,366,FALSE)=0,"",VLOOKUP($A129,parlvotes_lh!$A$11:$WT$200,366,FALSE)))</f>
        <v/>
      </c>
      <c r="AC129" s="249" t="str">
        <f>IF(ISERROR(VLOOKUP($A129,parlvotes_lh!$A$11:$WT$200,386,FALSE))=TRUE,"",IF(VLOOKUP($A129,parlvotes_lh!$A$11:$WT$200,386,FALSE)=0,"",VLOOKUP($A129,parlvotes_lh!$A$11:$WT$200,386,FALSE)))</f>
        <v/>
      </c>
    </row>
    <row r="130" spans="1:29" ht="13.5" customHeight="1">
      <c r="A130" s="243"/>
      <c r="B130" s="87" t="str">
        <f>IF(A130="","",MID(info_weblinks!$C$3,32,3))</f>
        <v/>
      </c>
      <c r="C130" s="87" t="str">
        <f>IF(info_parties!G129="","",info_parties!G129)</f>
        <v/>
      </c>
      <c r="D130" s="87" t="str">
        <f>IF(info_parties!K129="","",info_parties!K129)</f>
        <v/>
      </c>
      <c r="E130" s="87" t="str">
        <f>IF(info_parties!H129="","",info_parties!H129)</f>
        <v/>
      </c>
      <c r="F130" s="244" t="str">
        <f t="shared" ref="F130:F193" si="8">IF(MAX(J130:AC130)=0,"",INDEX(J$1:AC$1,MATCH(TRUE,INDEX((J130:AC130&lt;&gt;""),0),0)))</f>
        <v/>
      </c>
      <c r="G130" s="245" t="str">
        <f t="shared" ref="G130:G193" si="9">IF(MAX(J130:AC130)=0,"",INDEX(J$1:AC$1,1,MATCH(LOOKUP(9.99+307,J130:AC130),J130:AC130,0)))</f>
        <v/>
      </c>
      <c r="H130" s="246" t="str">
        <f t="shared" ref="H130:H193" si="10">IF(MAX(J130:AC130)=0,"",MAX(J130:AC130))</f>
        <v/>
      </c>
      <c r="I130" s="247" t="str">
        <f t="shared" ref="I130:I193" si="11">IF(H130="","",INDEX(J$1:AC$1,1,MATCH(H130,J130:AC130,0)))</f>
        <v/>
      </c>
      <c r="J130" s="248" t="str">
        <f>IF(ISERROR(VLOOKUP($A130,parlvotes_lh!$A$11:$WT$200,6,FALSE))=TRUE,"",IF(VLOOKUP($A130,parlvotes_lh!$A$11:$WT$200,6,FALSE)=0,"",VLOOKUP($A130,parlvotes_lh!$A$11:$WT$200,6,FALSE)))</f>
        <v/>
      </c>
      <c r="K130" s="248" t="str">
        <f>IF(ISERROR(VLOOKUP($A130,parlvotes_lh!$A$11:$WT$200,26,FALSE))=TRUE,"",IF(VLOOKUP($A130,parlvotes_lh!$A$11:$WT$200,26,FALSE)=0,"",VLOOKUP($A130,parlvotes_lh!$A$11:$WT$200,26,FALSE)))</f>
        <v/>
      </c>
      <c r="L130" s="248" t="str">
        <f>IF(ISERROR(VLOOKUP($A130,parlvotes_lh!$A$11:$WT$200,46,FALSE))=TRUE,"",IF(VLOOKUP($A130,parlvotes_lh!$A$11:$WT$200,46,FALSE)=0,"",VLOOKUP($A130,parlvotes_lh!$A$11:$WT$200,46,FALSE)))</f>
        <v/>
      </c>
      <c r="M130" s="248" t="str">
        <f>IF(ISERROR(VLOOKUP($A130,parlvotes_lh!$A$11:$WT$200,66,FALSE))=TRUE,"",IF(VLOOKUP($A130,parlvotes_lh!$A$11:$WT$200,66,FALSE)=0,"",VLOOKUP($A130,parlvotes_lh!$A$11:$WT$200,66,FALSE)))</f>
        <v/>
      </c>
      <c r="N130" s="248" t="str">
        <f>IF(ISERROR(VLOOKUP($A130,parlvotes_lh!$A$11:$WT$200,86,FALSE))=TRUE,"",IF(VLOOKUP($A130,parlvotes_lh!$A$11:$WT$200,86,FALSE)=0,"",VLOOKUP($A130,parlvotes_lh!$A$11:$WT$200,86,FALSE)))</f>
        <v/>
      </c>
      <c r="O130" s="248" t="str">
        <f>IF(ISERROR(VLOOKUP($A130,parlvotes_lh!$A$11:$WT$200,106,FALSE))=TRUE,"",IF(VLOOKUP($A130,parlvotes_lh!$A$11:$WT$200,106,FALSE)=0,"",VLOOKUP($A130,parlvotes_lh!$A$11:$WT$200,106,FALSE)))</f>
        <v/>
      </c>
      <c r="P130" s="248" t="str">
        <f>IF(ISERROR(VLOOKUP($A130,parlvotes_lh!$A$11:$WT$200,126,FALSE))=TRUE,"",IF(VLOOKUP($A130,parlvotes_lh!$A$11:$WT$200,126,FALSE)=0,"",VLOOKUP($A130,parlvotes_lh!$A$11:$WT$200,126,FALSE)))</f>
        <v/>
      </c>
      <c r="Q130" s="249" t="str">
        <f>IF(ISERROR(VLOOKUP($A130,parlvotes_lh!$A$11:$WT$200,146,FALSE))=TRUE,"",IF(VLOOKUP($A130,parlvotes_lh!$A$11:$WT$200,146,FALSE)=0,"",VLOOKUP($A130,parlvotes_lh!$A$11:$WT$200,146,FALSE)))</f>
        <v/>
      </c>
      <c r="R130" s="249" t="str">
        <f>IF(ISERROR(VLOOKUP($A130,parlvotes_lh!$A$11:$WT$200,166,FALSE))=TRUE,"",IF(VLOOKUP($A130,parlvotes_lh!$A$11:$WT$200,166,FALSE)=0,"",VLOOKUP($A130,parlvotes_lh!$A$11:$WT$200,166,FALSE)))</f>
        <v/>
      </c>
      <c r="S130" s="249" t="str">
        <f>IF(ISERROR(VLOOKUP($A130,parlvotes_lh!$A$11:$WT$200,186,FALSE))=TRUE,"",IF(VLOOKUP($A130,parlvotes_lh!$A$11:$WT$200,186,FALSE)=0,"",VLOOKUP($A130,parlvotes_lh!$A$11:$WT$200,186,FALSE)))</f>
        <v/>
      </c>
      <c r="T130" s="249" t="str">
        <f>IF(ISERROR(VLOOKUP($A130,parlvotes_lh!$A$11:$WT$200,206,FALSE))=TRUE,"",IF(VLOOKUP($A130,parlvotes_lh!$A$11:$WT$200,206,FALSE)=0,"",VLOOKUP($A130,parlvotes_lh!$A$11:$WT$200,206,FALSE)))</f>
        <v/>
      </c>
      <c r="U130" s="249" t="str">
        <f>IF(ISERROR(VLOOKUP($A130,parlvotes_lh!$A$11:$WT$200,226,FALSE))=TRUE,"",IF(VLOOKUP($A130,parlvotes_lh!$A$11:$WT$200,226,FALSE)=0,"",VLOOKUP($A130,parlvotes_lh!$A$11:$WT$200,226,FALSE)))</f>
        <v/>
      </c>
      <c r="V130" s="249" t="str">
        <f>IF(ISERROR(VLOOKUP($A130,parlvotes_lh!$A$11:$WT$200,246,FALSE))=TRUE,"",IF(VLOOKUP($A130,parlvotes_lh!$A$11:$WT$200,246,FALSE)=0,"",VLOOKUP($A130,parlvotes_lh!$A$11:$WT$200,246,FALSE)))</f>
        <v/>
      </c>
      <c r="W130" s="249" t="str">
        <f>IF(ISERROR(VLOOKUP($A130,parlvotes_lh!$A$11:$WT$200,266,FALSE))=TRUE,"",IF(VLOOKUP($A130,parlvotes_lh!$A$11:$WT$200,266,FALSE)=0,"",VLOOKUP($A130,parlvotes_lh!$A$11:$WT$200,266,FALSE)))</f>
        <v/>
      </c>
      <c r="X130" s="249" t="str">
        <f>IF(ISERROR(VLOOKUP($A130,parlvotes_lh!$A$11:$WT$200,286,FALSE))=TRUE,"",IF(VLOOKUP($A130,parlvotes_lh!$A$11:$WT$200,286,FALSE)=0,"",VLOOKUP($A130,parlvotes_lh!$A$11:$WT$200,286,FALSE)))</f>
        <v/>
      </c>
      <c r="Y130" s="249" t="str">
        <f>IF(ISERROR(VLOOKUP($A130,parlvotes_lh!$A$11:$WT$200,306,FALSE))=TRUE,"",IF(VLOOKUP($A130,parlvotes_lh!$A$11:$WT$200,306,FALSE)=0,"",VLOOKUP($A130,parlvotes_lh!$A$11:$WT$200,306,FALSE)))</f>
        <v/>
      </c>
      <c r="Z130" s="249" t="str">
        <f>IF(ISERROR(VLOOKUP($A130,parlvotes_lh!$A$11:$WT$200,326,FALSE))=TRUE,"",IF(VLOOKUP($A130,parlvotes_lh!$A$11:$WT$200,326,FALSE)=0,"",VLOOKUP($A130,parlvotes_lh!$A$11:$WT$200,326,FALSE)))</f>
        <v/>
      </c>
      <c r="AA130" s="249" t="str">
        <f>IF(ISERROR(VLOOKUP($A130,parlvotes_lh!$A$11:$WT$200,346,FALSE))=TRUE,"",IF(VLOOKUP($A130,parlvotes_lh!$A$11:$WT$200,346,FALSE)=0,"",VLOOKUP($A130,parlvotes_lh!$A$11:$WT$200,346,FALSE)))</f>
        <v/>
      </c>
      <c r="AB130" s="249" t="str">
        <f>IF(ISERROR(VLOOKUP($A130,parlvotes_lh!$A$11:$WT$200,366,FALSE))=TRUE,"",IF(VLOOKUP($A130,parlvotes_lh!$A$11:$WT$200,366,FALSE)=0,"",VLOOKUP($A130,parlvotes_lh!$A$11:$WT$200,366,FALSE)))</f>
        <v/>
      </c>
      <c r="AC130" s="249" t="str">
        <f>IF(ISERROR(VLOOKUP($A130,parlvotes_lh!$A$11:$WT$200,386,FALSE))=TRUE,"",IF(VLOOKUP($A130,parlvotes_lh!$A$11:$WT$200,386,FALSE)=0,"",VLOOKUP($A130,parlvotes_lh!$A$11:$WT$200,386,FALSE)))</f>
        <v/>
      </c>
    </row>
    <row r="131" spans="1:29" ht="13.5" customHeight="1">
      <c r="A131" s="243"/>
      <c r="B131" s="87" t="str">
        <f>IF(A131="","",MID(info_weblinks!$C$3,32,3))</f>
        <v/>
      </c>
      <c r="C131" s="87" t="str">
        <f>IF(info_parties!G130="","",info_parties!G130)</f>
        <v/>
      </c>
      <c r="D131" s="87" t="str">
        <f>IF(info_parties!K130="","",info_parties!K130)</f>
        <v/>
      </c>
      <c r="E131" s="87" t="str">
        <f>IF(info_parties!H130="","",info_parties!H130)</f>
        <v/>
      </c>
      <c r="F131" s="244" t="str">
        <f t="shared" si="8"/>
        <v/>
      </c>
      <c r="G131" s="245" t="str">
        <f t="shared" si="9"/>
        <v/>
      </c>
      <c r="H131" s="246" t="str">
        <f t="shared" si="10"/>
        <v/>
      </c>
      <c r="I131" s="247" t="str">
        <f t="shared" si="11"/>
        <v/>
      </c>
      <c r="J131" s="248" t="str">
        <f>IF(ISERROR(VLOOKUP($A131,parlvotes_lh!$A$11:$WT$200,6,FALSE))=TRUE,"",IF(VLOOKUP($A131,parlvotes_lh!$A$11:$WT$200,6,FALSE)=0,"",VLOOKUP($A131,parlvotes_lh!$A$11:$WT$200,6,FALSE)))</f>
        <v/>
      </c>
      <c r="K131" s="248" t="str">
        <f>IF(ISERROR(VLOOKUP($A131,parlvotes_lh!$A$11:$WT$200,26,FALSE))=TRUE,"",IF(VLOOKUP($A131,parlvotes_lh!$A$11:$WT$200,26,FALSE)=0,"",VLOOKUP($A131,parlvotes_lh!$A$11:$WT$200,26,FALSE)))</f>
        <v/>
      </c>
      <c r="L131" s="248" t="str">
        <f>IF(ISERROR(VLOOKUP($A131,parlvotes_lh!$A$11:$WT$200,46,FALSE))=TRUE,"",IF(VLOOKUP($A131,parlvotes_lh!$A$11:$WT$200,46,FALSE)=0,"",VLOOKUP($A131,parlvotes_lh!$A$11:$WT$200,46,FALSE)))</f>
        <v/>
      </c>
      <c r="M131" s="248" t="str">
        <f>IF(ISERROR(VLOOKUP($A131,parlvotes_lh!$A$11:$WT$200,66,FALSE))=TRUE,"",IF(VLOOKUP($A131,parlvotes_lh!$A$11:$WT$200,66,FALSE)=0,"",VLOOKUP($A131,parlvotes_lh!$A$11:$WT$200,66,FALSE)))</f>
        <v/>
      </c>
      <c r="N131" s="248" t="str">
        <f>IF(ISERROR(VLOOKUP($A131,parlvotes_lh!$A$11:$WT$200,86,FALSE))=TRUE,"",IF(VLOOKUP($A131,parlvotes_lh!$A$11:$WT$200,86,FALSE)=0,"",VLOOKUP($A131,parlvotes_lh!$A$11:$WT$200,86,FALSE)))</f>
        <v/>
      </c>
      <c r="O131" s="248" t="str">
        <f>IF(ISERROR(VLOOKUP($A131,parlvotes_lh!$A$11:$WT$200,106,FALSE))=TRUE,"",IF(VLOOKUP($A131,parlvotes_lh!$A$11:$WT$200,106,FALSE)=0,"",VLOOKUP($A131,parlvotes_lh!$A$11:$WT$200,106,FALSE)))</f>
        <v/>
      </c>
      <c r="P131" s="248" t="str">
        <f>IF(ISERROR(VLOOKUP($A131,parlvotes_lh!$A$11:$WT$200,126,FALSE))=TRUE,"",IF(VLOOKUP($A131,parlvotes_lh!$A$11:$WT$200,126,FALSE)=0,"",VLOOKUP($A131,parlvotes_lh!$A$11:$WT$200,126,FALSE)))</f>
        <v/>
      </c>
      <c r="Q131" s="249" t="str">
        <f>IF(ISERROR(VLOOKUP($A131,parlvotes_lh!$A$11:$WT$200,146,FALSE))=TRUE,"",IF(VLOOKUP($A131,parlvotes_lh!$A$11:$WT$200,146,FALSE)=0,"",VLOOKUP($A131,parlvotes_lh!$A$11:$WT$200,146,FALSE)))</f>
        <v/>
      </c>
      <c r="R131" s="249" t="str">
        <f>IF(ISERROR(VLOOKUP($A131,parlvotes_lh!$A$11:$WT$200,166,FALSE))=TRUE,"",IF(VLOOKUP($A131,parlvotes_lh!$A$11:$WT$200,166,FALSE)=0,"",VLOOKUP($A131,parlvotes_lh!$A$11:$WT$200,166,FALSE)))</f>
        <v/>
      </c>
      <c r="S131" s="249" t="str">
        <f>IF(ISERROR(VLOOKUP($A131,parlvotes_lh!$A$11:$WT$200,186,FALSE))=TRUE,"",IF(VLOOKUP($A131,parlvotes_lh!$A$11:$WT$200,186,FALSE)=0,"",VLOOKUP($A131,parlvotes_lh!$A$11:$WT$200,186,FALSE)))</f>
        <v/>
      </c>
      <c r="T131" s="249" t="str">
        <f>IF(ISERROR(VLOOKUP($A131,parlvotes_lh!$A$11:$WT$200,206,FALSE))=TRUE,"",IF(VLOOKUP($A131,parlvotes_lh!$A$11:$WT$200,206,FALSE)=0,"",VLOOKUP($A131,parlvotes_lh!$A$11:$WT$200,206,FALSE)))</f>
        <v/>
      </c>
      <c r="U131" s="249" t="str">
        <f>IF(ISERROR(VLOOKUP($A131,parlvotes_lh!$A$11:$WT$200,226,FALSE))=TRUE,"",IF(VLOOKUP($A131,parlvotes_lh!$A$11:$WT$200,226,FALSE)=0,"",VLOOKUP($A131,parlvotes_lh!$A$11:$WT$200,226,FALSE)))</f>
        <v/>
      </c>
      <c r="V131" s="249" t="str">
        <f>IF(ISERROR(VLOOKUP($A131,parlvotes_lh!$A$11:$WT$200,246,FALSE))=TRUE,"",IF(VLOOKUP($A131,parlvotes_lh!$A$11:$WT$200,246,FALSE)=0,"",VLOOKUP($A131,parlvotes_lh!$A$11:$WT$200,246,FALSE)))</f>
        <v/>
      </c>
      <c r="W131" s="249" t="str">
        <f>IF(ISERROR(VLOOKUP($A131,parlvotes_lh!$A$11:$WT$200,266,FALSE))=TRUE,"",IF(VLOOKUP($A131,parlvotes_lh!$A$11:$WT$200,266,FALSE)=0,"",VLOOKUP($A131,parlvotes_lh!$A$11:$WT$200,266,FALSE)))</f>
        <v/>
      </c>
      <c r="X131" s="249" t="str">
        <f>IF(ISERROR(VLOOKUP($A131,parlvotes_lh!$A$11:$WT$200,286,FALSE))=TRUE,"",IF(VLOOKUP($A131,parlvotes_lh!$A$11:$WT$200,286,FALSE)=0,"",VLOOKUP($A131,parlvotes_lh!$A$11:$WT$200,286,FALSE)))</f>
        <v/>
      </c>
      <c r="Y131" s="249" t="str">
        <f>IF(ISERROR(VLOOKUP($A131,parlvotes_lh!$A$11:$WT$200,306,FALSE))=TRUE,"",IF(VLOOKUP($A131,parlvotes_lh!$A$11:$WT$200,306,FALSE)=0,"",VLOOKUP($A131,parlvotes_lh!$A$11:$WT$200,306,FALSE)))</f>
        <v/>
      </c>
      <c r="Z131" s="249" t="str">
        <f>IF(ISERROR(VLOOKUP($A131,parlvotes_lh!$A$11:$WT$200,326,FALSE))=TRUE,"",IF(VLOOKUP($A131,parlvotes_lh!$A$11:$WT$200,326,FALSE)=0,"",VLOOKUP($A131,parlvotes_lh!$A$11:$WT$200,326,FALSE)))</f>
        <v/>
      </c>
      <c r="AA131" s="249" t="str">
        <f>IF(ISERROR(VLOOKUP($A131,parlvotes_lh!$A$11:$WT$200,346,FALSE))=TRUE,"",IF(VLOOKUP($A131,parlvotes_lh!$A$11:$WT$200,346,FALSE)=0,"",VLOOKUP($A131,parlvotes_lh!$A$11:$WT$200,346,FALSE)))</f>
        <v/>
      </c>
      <c r="AB131" s="249" t="str">
        <f>IF(ISERROR(VLOOKUP($A131,parlvotes_lh!$A$11:$WT$200,366,FALSE))=TRUE,"",IF(VLOOKUP($A131,parlvotes_lh!$A$11:$WT$200,366,FALSE)=0,"",VLOOKUP($A131,parlvotes_lh!$A$11:$WT$200,366,FALSE)))</f>
        <v/>
      </c>
      <c r="AC131" s="249" t="str">
        <f>IF(ISERROR(VLOOKUP($A131,parlvotes_lh!$A$11:$WT$200,386,FALSE))=TRUE,"",IF(VLOOKUP($A131,parlvotes_lh!$A$11:$WT$200,386,FALSE)=0,"",VLOOKUP($A131,parlvotes_lh!$A$11:$WT$200,386,FALSE)))</f>
        <v/>
      </c>
    </row>
    <row r="132" spans="1:29" ht="13.5" customHeight="1">
      <c r="A132" s="243"/>
      <c r="B132" s="87" t="str">
        <f>IF(A132="","",MID(info_weblinks!$C$3,32,3))</f>
        <v/>
      </c>
      <c r="C132" s="87" t="str">
        <f>IF(info_parties!G131="","",info_parties!G131)</f>
        <v/>
      </c>
      <c r="D132" s="87" t="str">
        <f>IF(info_parties!K131="","",info_parties!K131)</f>
        <v/>
      </c>
      <c r="E132" s="87" t="str">
        <f>IF(info_parties!H131="","",info_parties!H131)</f>
        <v/>
      </c>
      <c r="F132" s="244" t="str">
        <f t="shared" si="8"/>
        <v/>
      </c>
      <c r="G132" s="245" t="str">
        <f t="shared" si="9"/>
        <v/>
      </c>
      <c r="H132" s="246" t="str">
        <f t="shared" si="10"/>
        <v/>
      </c>
      <c r="I132" s="247" t="str">
        <f t="shared" si="11"/>
        <v/>
      </c>
      <c r="J132" s="248" t="str">
        <f>IF(ISERROR(VLOOKUP($A132,parlvotes_lh!$A$11:$WT$200,6,FALSE))=TRUE,"",IF(VLOOKUP($A132,parlvotes_lh!$A$11:$WT$200,6,FALSE)=0,"",VLOOKUP($A132,parlvotes_lh!$A$11:$WT$200,6,FALSE)))</f>
        <v/>
      </c>
      <c r="K132" s="248" t="str">
        <f>IF(ISERROR(VLOOKUP($A132,parlvotes_lh!$A$11:$WT$200,26,FALSE))=TRUE,"",IF(VLOOKUP($A132,parlvotes_lh!$A$11:$WT$200,26,FALSE)=0,"",VLOOKUP($A132,parlvotes_lh!$A$11:$WT$200,26,FALSE)))</f>
        <v/>
      </c>
      <c r="L132" s="248" t="str">
        <f>IF(ISERROR(VLOOKUP($A132,parlvotes_lh!$A$11:$WT$200,46,FALSE))=TRUE,"",IF(VLOOKUP($A132,parlvotes_lh!$A$11:$WT$200,46,FALSE)=0,"",VLOOKUP($A132,parlvotes_lh!$A$11:$WT$200,46,FALSE)))</f>
        <v/>
      </c>
      <c r="M132" s="248" t="str">
        <f>IF(ISERROR(VLOOKUP($A132,parlvotes_lh!$A$11:$WT$200,66,FALSE))=TRUE,"",IF(VLOOKUP($A132,parlvotes_lh!$A$11:$WT$200,66,FALSE)=0,"",VLOOKUP($A132,parlvotes_lh!$A$11:$WT$200,66,FALSE)))</f>
        <v/>
      </c>
      <c r="N132" s="248" t="str">
        <f>IF(ISERROR(VLOOKUP($A132,parlvotes_lh!$A$11:$WT$200,86,FALSE))=TRUE,"",IF(VLOOKUP($A132,parlvotes_lh!$A$11:$WT$200,86,FALSE)=0,"",VLOOKUP($A132,parlvotes_lh!$A$11:$WT$200,86,FALSE)))</f>
        <v/>
      </c>
      <c r="O132" s="248" t="str">
        <f>IF(ISERROR(VLOOKUP($A132,parlvotes_lh!$A$11:$WT$200,106,FALSE))=TRUE,"",IF(VLOOKUP($A132,parlvotes_lh!$A$11:$WT$200,106,FALSE)=0,"",VLOOKUP($A132,parlvotes_lh!$A$11:$WT$200,106,FALSE)))</f>
        <v/>
      </c>
      <c r="P132" s="248" t="str">
        <f>IF(ISERROR(VLOOKUP($A132,parlvotes_lh!$A$11:$WT$200,126,FALSE))=TRUE,"",IF(VLOOKUP($A132,parlvotes_lh!$A$11:$WT$200,126,FALSE)=0,"",VLOOKUP($A132,parlvotes_lh!$A$11:$WT$200,126,FALSE)))</f>
        <v/>
      </c>
      <c r="Q132" s="249" t="str">
        <f>IF(ISERROR(VLOOKUP($A132,parlvotes_lh!$A$11:$WT$200,146,FALSE))=TRUE,"",IF(VLOOKUP($A132,parlvotes_lh!$A$11:$WT$200,146,FALSE)=0,"",VLOOKUP($A132,parlvotes_lh!$A$11:$WT$200,146,FALSE)))</f>
        <v/>
      </c>
      <c r="R132" s="249" t="str">
        <f>IF(ISERROR(VLOOKUP($A132,parlvotes_lh!$A$11:$WT$200,166,FALSE))=TRUE,"",IF(VLOOKUP($A132,parlvotes_lh!$A$11:$WT$200,166,FALSE)=0,"",VLOOKUP($A132,parlvotes_lh!$A$11:$WT$200,166,FALSE)))</f>
        <v/>
      </c>
      <c r="S132" s="249" t="str">
        <f>IF(ISERROR(VLOOKUP($A132,parlvotes_lh!$A$11:$WT$200,186,FALSE))=TRUE,"",IF(VLOOKUP($A132,parlvotes_lh!$A$11:$WT$200,186,FALSE)=0,"",VLOOKUP($A132,parlvotes_lh!$A$11:$WT$200,186,FALSE)))</f>
        <v/>
      </c>
      <c r="T132" s="249" t="str">
        <f>IF(ISERROR(VLOOKUP($A132,parlvotes_lh!$A$11:$WT$200,206,FALSE))=TRUE,"",IF(VLOOKUP($A132,parlvotes_lh!$A$11:$WT$200,206,FALSE)=0,"",VLOOKUP($A132,parlvotes_lh!$A$11:$WT$200,206,FALSE)))</f>
        <v/>
      </c>
      <c r="U132" s="249" t="str">
        <f>IF(ISERROR(VLOOKUP($A132,parlvotes_lh!$A$11:$WT$200,226,FALSE))=TRUE,"",IF(VLOOKUP($A132,parlvotes_lh!$A$11:$WT$200,226,FALSE)=0,"",VLOOKUP($A132,parlvotes_lh!$A$11:$WT$200,226,FALSE)))</f>
        <v/>
      </c>
      <c r="V132" s="249" t="str">
        <f>IF(ISERROR(VLOOKUP($A132,parlvotes_lh!$A$11:$WT$200,246,FALSE))=TRUE,"",IF(VLOOKUP($A132,parlvotes_lh!$A$11:$WT$200,246,FALSE)=0,"",VLOOKUP($A132,parlvotes_lh!$A$11:$WT$200,246,FALSE)))</f>
        <v/>
      </c>
      <c r="W132" s="249" t="str">
        <f>IF(ISERROR(VLOOKUP($A132,parlvotes_lh!$A$11:$WT$200,266,FALSE))=TRUE,"",IF(VLOOKUP($A132,parlvotes_lh!$A$11:$WT$200,266,FALSE)=0,"",VLOOKUP($A132,parlvotes_lh!$A$11:$WT$200,266,FALSE)))</f>
        <v/>
      </c>
      <c r="X132" s="249" t="str">
        <f>IF(ISERROR(VLOOKUP($A132,parlvotes_lh!$A$11:$WT$200,286,FALSE))=TRUE,"",IF(VLOOKUP($A132,parlvotes_lh!$A$11:$WT$200,286,FALSE)=0,"",VLOOKUP($A132,parlvotes_lh!$A$11:$WT$200,286,FALSE)))</f>
        <v/>
      </c>
      <c r="Y132" s="249" t="str">
        <f>IF(ISERROR(VLOOKUP($A132,parlvotes_lh!$A$11:$WT$200,306,FALSE))=TRUE,"",IF(VLOOKUP($A132,parlvotes_lh!$A$11:$WT$200,306,FALSE)=0,"",VLOOKUP($A132,parlvotes_lh!$A$11:$WT$200,306,FALSE)))</f>
        <v/>
      </c>
      <c r="Z132" s="249" t="str">
        <f>IF(ISERROR(VLOOKUP($A132,parlvotes_lh!$A$11:$WT$200,326,FALSE))=TRUE,"",IF(VLOOKUP($A132,parlvotes_lh!$A$11:$WT$200,326,FALSE)=0,"",VLOOKUP($A132,parlvotes_lh!$A$11:$WT$200,326,FALSE)))</f>
        <v/>
      </c>
      <c r="AA132" s="249" t="str">
        <f>IF(ISERROR(VLOOKUP($A132,parlvotes_lh!$A$11:$WT$200,346,FALSE))=TRUE,"",IF(VLOOKUP($A132,parlvotes_lh!$A$11:$WT$200,346,FALSE)=0,"",VLOOKUP($A132,parlvotes_lh!$A$11:$WT$200,346,FALSE)))</f>
        <v/>
      </c>
      <c r="AB132" s="249" t="str">
        <f>IF(ISERROR(VLOOKUP($A132,parlvotes_lh!$A$11:$WT$200,366,FALSE))=TRUE,"",IF(VLOOKUP($A132,parlvotes_lh!$A$11:$WT$200,366,FALSE)=0,"",VLOOKUP($A132,parlvotes_lh!$A$11:$WT$200,366,FALSE)))</f>
        <v/>
      </c>
      <c r="AC132" s="249" t="str">
        <f>IF(ISERROR(VLOOKUP($A132,parlvotes_lh!$A$11:$WT$200,386,FALSE))=TRUE,"",IF(VLOOKUP($A132,parlvotes_lh!$A$11:$WT$200,386,FALSE)=0,"",VLOOKUP($A132,parlvotes_lh!$A$11:$WT$200,386,FALSE)))</f>
        <v/>
      </c>
    </row>
    <row r="133" spans="1:29" ht="13.5" customHeight="1">
      <c r="A133" s="243"/>
      <c r="B133" s="87" t="str">
        <f>IF(A133="","",MID(info_weblinks!$C$3,32,3))</f>
        <v/>
      </c>
      <c r="C133" s="87" t="str">
        <f>IF(info_parties!G132="","",info_parties!G132)</f>
        <v/>
      </c>
      <c r="D133" s="87" t="str">
        <f>IF(info_parties!K132="","",info_parties!K132)</f>
        <v/>
      </c>
      <c r="E133" s="87" t="str">
        <f>IF(info_parties!H132="","",info_parties!H132)</f>
        <v/>
      </c>
      <c r="F133" s="244" t="str">
        <f t="shared" si="8"/>
        <v/>
      </c>
      <c r="G133" s="245" t="str">
        <f t="shared" si="9"/>
        <v/>
      </c>
      <c r="H133" s="246" t="str">
        <f t="shared" si="10"/>
        <v/>
      </c>
      <c r="I133" s="247" t="str">
        <f t="shared" si="11"/>
        <v/>
      </c>
      <c r="J133" s="248" t="str">
        <f>IF(ISERROR(VLOOKUP($A133,parlvotes_lh!$A$11:$WT$200,6,FALSE))=TRUE,"",IF(VLOOKUP($A133,parlvotes_lh!$A$11:$WT$200,6,FALSE)=0,"",VLOOKUP($A133,parlvotes_lh!$A$11:$WT$200,6,FALSE)))</f>
        <v/>
      </c>
      <c r="K133" s="248" t="str">
        <f>IF(ISERROR(VLOOKUP($A133,parlvotes_lh!$A$11:$WT$200,26,FALSE))=TRUE,"",IF(VLOOKUP($A133,parlvotes_lh!$A$11:$WT$200,26,FALSE)=0,"",VLOOKUP($A133,parlvotes_lh!$A$11:$WT$200,26,FALSE)))</f>
        <v/>
      </c>
      <c r="L133" s="248" t="str">
        <f>IF(ISERROR(VLOOKUP($A133,parlvotes_lh!$A$11:$WT$200,46,FALSE))=TRUE,"",IF(VLOOKUP($A133,parlvotes_lh!$A$11:$WT$200,46,FALSE)=0,"",VLOOKUP($A133,parlvotes_lh!$A$11:$WT$200,46,FALSE)))</f>
        <v/>
      </c>
      <c r="M133" s="248" t="str">
        <f>IF(ISERROR(VLOOKUP($A133,parlvotes_lh!$A$11:$WT$200,66,FALSE))=TRUE,"",IF(VLOOKUP($A133,parlvotes_lh!$A$11:$WT$200,66,FALSE)=0,"",VLOOKUP($A133,parlvotes_lh!$A$11:$WT$200,66,FALSE)))</f>
        <v/>
      </c>
      <c r="N133" s="248" t="str">
        <f>IF(ISERROR(VLOOKUP($A133,parlvotes_lh!$A$11:$WT$200,86,FALSE))=TRUE,"",IF(VLOOKUP($A133,parlvotes_lh!$A$11:$WT$200,86,FALSE)=0,"",VLOOKUP($A133,parlvotes_lh!$A$11:$WT$200,86,FALSE)))</f>
        <v/>
      </c>
      <c r="O133" s="248" t="str">
        <f>IF(ISERROR(VLOOKUP($A133,parlvotes_lh!$A$11:$WT$200,106,FALSE))=TRUE,"",IF(VLOOKUP($A133,parlvotes_lh!$A$11:$WT$200,106,FALSE)=0,"",VLOOKUP($A133,parlvotes_lh!$A$11:$WT$200,106,FALSE)))</f>
        <v/>
      </c>
      <c r="P133" s="248" t="str">
        <f>IF(ISERROR(VLOOKUP($A133,parlvotes_lh!$A$11:$WT$200,126,FALSE))=TRUE,"",IF(VLOOKUP($A133,parlvotes_lh!$A$11:$WT$200,126,FALSE)=0,"",VLOOKUP($A133,parlvotes_lh!$A$11:$WT$200,126,FALSE)))</f>
        <v/>
      </c>
      <c r="Q133" s="249" t="str">
        <f>IF(ISERROR(VLOOKUP($A133,parlvotes_lh!$A$11:$WT$200,146,FALSE))=TRUE,"",IF(VLOOKUP($A133,parlvotes_lh!$A$11:$WT$200,146,FALSE)=0,"",VLOOKUP($A133,parlvotes_lh!$A$11:$WT$200,146,FALSE)))</f>
        <v/>
      </c>
      <c r="R133" s="249" t="str">
        <f>IF(ISERROR(VLOOKUP($A133,parlvotes_lh!$A$11:$WT$200,166,FALSE))=TRUE,"",IF(VLOOKUP($A133,parlvotes_lh!$A$11:$WT$200,166,FALSE)=0,"",VLOOKUP($A133,parlvotes_lh!$A$11:$WT$200,166,FALSE)))</f>
        <v/>
      </c>
      <c r="S133" s="249" t="str">
        <f>IF(ISERROR(VLOOKUP($A133,parlvotes_lh!$A$11:$WT$200,186,FALSE))=TRUE,"",IF(VLOOKUP($A133,parlvotes_lh!$A$11:$WT$200,186,FALSE)=0,"",VLOOKUP($A133,parlvotes_lh!$A$11:$WT$200,186,FALSE)))</f>
        <v/>
      </c>
      <c r="T133" s="249" t="str">
        <f>IF(ISERROR(VLOOKUP($A133,parlvotes_lh!$A$11:$WT$200,206,FALSE))=TRUE,"",IF(VLOOKUP($A133,parlvotes_lh!$A$11:$WT$200,206,FALSE)=0,"",VLOOKUP($A133,parlvotes_lh!$A$11:$WT$200,206,FALSE)))</f>
        <v/>
      </c>
      <c r="U133" s="249" t="str">
        <f>IF(ISERROR(VLOOKUP($A133,parlvotes_lh!$A$11:$WT$200,226,FALSE))=TRUE,"",IF(VLOOKUP($A133,parlvotes_lh!$A$11:$WT$200,226,FALSE)=0,"",VLOOKUP($A133,parlvotes_lh!$A$11:$WT$200,226,FALSE)))</f>
        <v/>
      </c>
      <c r="V133" s="249" t="str">
        <f>IF(ISERROR(VLOOKUP($A133,parlvotes_lh!$A$11:$WT$200,246,FALSE))=TRUE,"",IF(VLOOKUP($A133,parlvotes_lh!$A$11:$WT$200,246,FALSE)=0,"",VLOOKUP($A133,parlvotes_lh!$A$11:$WT$200,246,FALSE)))</f>
        <v/>
      </c>
      <c r="W133" s="249" t="str">
        <f>IF(ISERROR(VLOOKUP($A133,parlvotes_lh!$A$11:$WT$200,266,FALSE))=TRUE,"",IF(VLOOKUP($A133,parlvotes_lh!$A$11:$WT$200,266,FALSE)=0,"",VLOOKUP($A133,parlvotes_lh!$A$11:$WT$200,266,FALSE)))</f>
        <v/>
      </c>
      <c r="X133" s="249" t="str">
        <f>IF(ISERROR(VLOOKUP($A133,parlvotes_lh!$A$11:$WT$200,286,FALSE))=TRUE,"",IF(VLOOKUP($A133,parlvotes_lh!$A$11:$WT$200,286,FALSE)=0,"",VLOOKUP($A133,parlvotes_lh!$A$11:$WT$200,286,FALSE)))</f>
        <v/>
      </c>
      <c r="Y133" s="249" t="str">
        <f>IF(ISERROR(VLOOKUP($A133,parlvotes_lh!$A$11:$WT$200,306,FALSE))=TRUE,"",IF(VLOOKUP($A133,parlvotes_lh!$A$11:$WT$200,306,FALSE)=0,"",VLOOKUP($A133,parlvotes_lh!$A$11:$WT$200,306,FALSE)))</f>
        <v/>
      </c>
      <c r="Z133" s="249" t="str">
        <f>IF(ISERROR(VLOOKUP($A133,parlvotes_lh!$A$11:$WT$200,326,FALSE))=TRUE,"",IF(VLOOKUP($A133,parlvotes_lh!$A$11:$WT$200,326,FALSE)=0,"",VLOOKUP($A133,parlvotes_lh!$A$11:$WT$200,326,FALSE)))</f>
        <v/>
      </c>
      <c r="AA133" s="249" t="str">
        <f>IF(ISERROR(VLOOKUP($A133,parlvotes_lh!$A$11:$WT$200,346,FALSE))=TRUE,"",IF(VLOOKUP($A133,parlvotes_lh!$A$11:$WT$200,346,FALSE)=0,"",VLOOKUP($A133,parlvotes_lh!$A$11:$WT$200,346,FALSE)))</f>
        <v/>
      </c>
      <c r="AB133" s="249" t="str">
        <f>IF(ISERROR(VLOOKUP($A133,parlvotes_lh!$A$11:$WT$200,366,FALSE))=TRUE,"",IF(VLOOKUP($A133,parlvotes_lh!$A$11:$WT$200,366,FALSE)=0,"",VLOOKUP($A133,parlvotes_lh!$A$11:$WT$200,366,FALSE)))</f>
        <v/>
      </c>
      <c r="AC133" s="249" t="str">
        <f>IF(ISERROR(VLOOKUP($A133,parlvotes_lh!$A$11:$WT$200,386,FALSE))=TRUE,"",IF(VLOOKUP($A133,parlvotes_lh!$A$11:$WT$200,386,FALSE)=0,"",VLOOKUP($A133,parlvotes_lh!$A$11:$WT$200,386,FALSE)))</f>
        <v/>
      </c>
    </row>
    <row r="134" spans="1:29" ht="13.5" customHeight="1">
      <c r="A134" s="243"/>
      <c r="B134" s="87" t="str">
        <f>IF(A134="","",MID(info_weblinks!$C$3,32,3))</f>
        <v/>
      </c>
      <c r="C134" s="87" t="str">
        <f>IF(info_parties!G133="","",info_parties!G133)</f>
        <v/>
      </c>
      <c r="D134" s="87" t="str">
        <f>IF(info_parties!K133="","",info_parties!K133)</f>
        <v/>
      </c>
      <c r="E134" s="87" t="str">
        <f>IF(info_parties!H133="","",info_parties!H133)</f>
        <v/>
      </c>
      <c r="F134" s="244" t="str">
        <f t="shared" si="8"/>
        <v/>
      </c>
      <c r="G134" s="245" t="str">
        <f t="shared" si="9"/>
        <v/>
      </c>
      <c r="H134" s="246" t="str">
        <f t="shared" si="10"/>
        <v/>
      </c>
      <c r="I134" s="247" t="str">
        <f t="shared" si="11"/>
        <v/>
      </c>
      <c r="J134" s="248" t="str">
        <f>IF(ISERROR(VLOOKUP($A134,parlvotes_lh!$A$11:$WT$200,6,FALSE))=TRUE,"",IF(VLOOKUP($A134,parlvotes_lh!$A$11:$WT$200,6,FALSE)=0,"",VLOOKUP($A134,parlvotes_lh!$A$11:$WT$200,6,FALSE)))</f>
        <v/>
      </c>
      <c r="K134" s="248" t="str">
        <f>IF(ISERROR(VLOOKUP($A134,parlvotes_lh!$A$11:$WT$200,26,FALSE))=TRUE,"",IF(VLOOKUP($A134,parlvotes_lh!$A$11:$WT$200,26,FALSE)=0,"",VLOOKUP($A134,parlvotes_lh!$A$11:$WT$200,26,FALSE)))</f>
        <v/>
      </c>
      <c r="L134" s="248" t="str">
        <f>IF(ISERROR(VLOOKUP($A134,parlvotes_lh!$A$11:$WT$200,46,FALSE))=TRUE,"",IF(VLOOKUP($A134,parlvotes_lh!$A$11:$WT$200,46,FALSE)=0,"",VLOOKUP($A134,parlvotes_lh!$A$11:$WT$200,46,FALSE)))</f>
        <v/>
      </c>
      <c r="M134" s="248" t="str">
        <f>IF(ISERROR(VLOOKUP($A134,parlvotes_lh!$A$11:$WT$200,66,FALSE))=TRUE,"",IF(VLOOKUP($A134,parlvotes_lh!$A$11:$WT$200,66,FALSE)=0,"",VLOOKUP($A134,parlvotes_lh!$A$11:$WT$200,66,FALSE)))</f>
        <v/>
      </c>
      <c r="N134" s="248" t="str">
        <f>IF(ISERROR(VLOOKUP($A134,parlvotes_lh!$A$11:$WT$200,86,FALSE))=TRUE,"",IF(VLOOKUP($A134,parlvotes_lh!$A$11:$WT$200,86,FALSE)=0,"",VLOOKUP($A134,parlvotes_lh!$A$11:$WT$200,86,FALSE)))</f>
        <v/>
      </c>
      <c r="O134" s="248" t="str">
        <f>IF(ISERROR(VLOOKUP($A134,parlvotes_lh!$A$11:$WT$200,106,FALSE))=TRUE,"",IF(VLOOKUP($A134,parlvotes_lh!$A$11:$WT$200,106,FALSE)=0,"",VLOOKUP($A134,parlvotes_lh!$A$11:$WT$200,106,FALSE)))</f>
        <v/>
      </c>
      <c r="P134" s="248" t="str">
        <f>IF(ISERROR(VLOOKUP($A134,parlvotes_lh!$A$11:$WT$200,126,FALSE))=TRUE,"",IF(VLOOKUP($A134,parlvotes_lh!$A$11:$WT$200,126,FALSE)=0,"",VLOOKUP($A134,parlvotes_lh!$A$11:$WT$200,126,FALSE)))</f>
        <v/>
      </c>
      <c r="Q134" s="249" t="str">
        <f>IF(ISERROR(VLOOKUP($A134,parlvotes_lh!$A$11:$WT$200,146,FALSE))=TRUE,"",IF(VLOOKUP($A134,parlvotes_lh!$A$11:$WT$200,146,FALSE)=0,"",VLOOKUP($A134,parlvotes_lh!$A$11:$WT$200,146,FALSE)))</f>
        <v/>
      </c>
      <c r="R134" s="249" t="str">
        <f>IF(ISERROR(VLOOKUP($A134,parlvotes_lh!$A$11:$WT$200,166,FALSE))=TRUE,"",IF(VLOOKUP($A134,parlvotes_lh!$A$11:$WT$200,166,FALSE)=0,"",VLOOKUP($A134,parlvotes_lh!$A$11:$WT$200,166,FALSE)))</f>
        <v/>
      </c>
      <c r="S134" s="249" t="str">
        <f>IF(ISERROR(VLOOKUP($A134,parlvotes_lh!$A$11:$WT$200,186,FALSE))=TRUE,"",IF(VLOOKUP($A134,parlvotes_lh!$A$11:$WT$200,186,FALSE)=0,"",VLOOKUP($A134,parlvotes_lh!$A$11:$WT$200,186,FALSE)))</f>
        <v/>
      </c>
      <c r="T134" s="249" t="str">
        <f>IF(ISERROR(VLOOKUP($A134,parlvotes_lh!$A$11:$WT$200,206,FALSE))=TRUE,"",IF(VLOOKUP($A134,parlvotes_lh!$A$11:$WT$200,206,FALSE)=0,"",VLOOKUP($A134,parlvotes_lh!$A$11:$WT$200,206,FALSE)))</f>
        <v/>
      </c>
      <c r="U134" s="249" t="str">
        <f>IF(ISERROR(VLOOKUP($A134,parlvotes_lh!$A$11:$WT$200,226,FALSE))=TRUE,"",IF(VLOOKUP($A134,parlvotes_lh!$A$11:$WT$200,226,FALSE)=0,"",VLOOKUP($A134,parlvotes_lh!$A$11:$WT$200,226,FALSE)))</f>
        <v/>
      </c>
      <c r="V134" s="249" t="str">
        <f>IF(ISERROR(VLOOKUP($A134,parlvotes_lh!$A$11:$WT$200,246,FALSE))=TRUE,"",IF(VLOOKUP($A134,parlvotes_lh!$A$11:$WT$200,246,FALSE)=0,"",VLOOKUP($A134,parlvotes_lh!$A$11:$WT$200,246,FALSE)))</f>
        <v/>
      </c>
      <c r="W134" s="249" t="str">
        <f>IF(ISERROR(VLOOKUP($A134,parlvotes_lh!$A$11:$WT$200,266,FALSE))=TRUE,"",IF(VLOOKUP($A134,parlvotes_lh!$A$11:$WT$200,266,FALSE)=0,"",VLOOKUP($A134,parlvotes_lh!$A$11:$WT$200,266,FALSE)))</f>
        <v/>
      </c>
      <c r="X134" s="249" t="str">
        <f>IF(ISERROR(VLOOKUP($A134,parlvotes_lh!$A$11:$WT$200,286,FALSE))=TRUE,"",IF(VLOOKUP($A134,parlvotes_lh!$A$11:$WT$200,286,FALSE)=0,"",VLOOKUP($A134,parlvotes_lh!$A$11:$WT$200,286,FALSE)))</f>
        <v/>
      </c>
      <c r="Y134" s="249" t="str">
        <f>IF(ISERROR(VLOOKUP($A134,parlvotes_lh!$A$11:$WT$200,306,FALSE))=TRUE,"",IF(VLOOKUP($A134,parlvotes_lh!$A$11:$WT$200,306,FALSE)=0,"",VLOOKUP($A134,parlvotes_lh!$A$11:$WT$200,306,FALSE)))</f>
        <v/>
      </c>
      <c r="Z134" s="249" t="str">
        <f>IF(ISERROR(VLOOKUP($A134,parlvotes_lh!$A$11:$WT$200,326,FALSE))=TRUE,"",IF(VLOOKUP($A134,parlvotes_lh!$A$11:$WT$200,326,FALSE)=0,"",VLOOKUP($A134,parlvotes_lh!$A$11:$WT$200,326,FALSE)))</f>
        <v/>
      </c>
      <c r="AA134" s="249" t="str">
        <f>IF(ISERROR(VLOOKUP($A134,parlvotes_lh!$A$11:$WT$200,346,FALSE))=TRUE,"",IF(VLOOKUP($A134,parlvotes_lh!$A$11:$WT$200,346,FALSE)=0,"",VLOOKUP($A134,parlvotes_lh!$A$11:$WT$200,346,FALSE)))</f>
        <v/>
      </c>
      <c r="AB134" s="249" t="str">
        <f>IF(ISERROR(VLOOKUP($A134,parlvotes_lh!$A$11:$WT$200,366,FALSE))=TRUE,"",IF(VLOOKUP($A134,parlvotes_lh!$A$11:$WT$200,366,FALSE)=0,"",VLOOKUP($A134,parlvotes_lh!$A$11:$WT$200,366,FALSE)))</f>
        <v/>
      </c>
      <c r="AC134" s="249" t="str">
        <f>IF(ISERROR(VLOOKUP($A134,parlvotes_lh!$A$11:$WT$200,386,FALSE))=TRUE,"",IF(VLOOKUP($A134,parlvotes_lh!$A$11:$WT$200,386,FALSE)=0,"",VLOOKUP($A134,parlvotes_lh!$A$11:$WT$200,386,FALSE)))</f>
        <v/>
      </c>
    </row>
    <row r="135" spans="1:29" ht="13.5" customHeight="1">
      <c r="A135" s="243"/>
      <c r="B135" s="87" t="str">
        <f>IF(A135="","",MID(info_weblinks!$C$3,32,3))</f>
        <v/>
      </c>
      <c r="C135" s="87" t="str">
        <f>IF(info_parties!G134="","",info_parties!G134)</f>
        <v/>
      </c>
      <c r="D135" s="87" t="str">
        <f>IF(info_parties!K134="","",info_parties!K134)</f>
        <v/>
      </c>
      <c r="E135" s="87" t="str">
        <f>IF(info_parties!H134="","",info_parties!H134)</f>
        <v/>
      </c>
      <c r="F135" s="244" t="str">
        <f t="shared" si="8"/>
        <v/>
      </c>
      <c r="G135" s="245" t="str">
        <f t="shared" si="9"/>
        <v/>
      </c>
      <c r="H135" s="246" t="str">
        <f t="shared" si="10"/>
        <v/>
      </c>
      <c r="I135" s="247" t="str">
        <f t="shared" si="11"/>
        <v/>
      </c>
      <c r="J135" s="248" t="str">
        <f>IF(ISERROR(VLOOKUP($A135,parlvotes_lh!$A$11:$WT$200,6,FALSE))=TRUE,"",IF(VLOOKUP($A135,parlvotes_lh!$A$11:$WT$200,6,FALSE)=0,"",VLOOKUP($A135,parlvotes_lh!$A$11:$WT$200,6,FALSE)))</f>
        <v/>
      </c>
      <c r="K135" s="248" t="str">
        <f>IF(ISERROR(VLOOKUP($A135,parlvotes_lh!$A$11:$WT$200,26,FALSE))=TRUE,"",IF(VLOOKUP($A135,parlvotes_lh!$A$11:$WT$200,26,FALSE)=0,"",VLOOKUP($A135,parlvotes_lh!$A$11:$WT$200,26,FALSE)))</f>
        <v/>
      </c>
      <c r="L135" s="248" t="str">
        <f>IF(ISERROR(VLOOKUP($A135,parlvotes_lh!$A$11:$WT$200,46,FALSE))=TRUE,"",IF(VLOOKUP($A135,parlvotes_lh!$A$11:$WT$200,46,FALSE)=0,"",VLOOKUP($A135,parlvotes_lh!$A$11:$WT$200,46,FALSE)))</f>
        <v/>
      </c>
      <c r="M135" s="248" t="str">
        <f>IF(ISERROR(VLOOKUP($A135,parlvotes_lh!$A$11:$WT$200,66,FALSE))=TRUE,"",IF(VLOOKUP($A135,parlvotes_lh!$A$11:$WT$200,66,FALSE)=0,"",VLOOKUP($A135,parlvotes_lh!$A$11:$WT$200,66,FALSE)))</f>
        <v/>
      </c>
      <c r="N135" s="248" t="str">
        <f>IF(ISERROR(VLOOKUP($A135,parlvotes_lh!$A$11:$WT$200,86,FALSE))=TRUE,"",IF(VLOOKUP($A135,parlvotes_lh!$A$11:$WT$200,86,FALSE)=0,"",VLOOKUP($A135,parlvotes_lh!$A$11:$WT$200,86,FALSE)))</f>
        <v/>
      </c>
      <c r="O135" s="248" t="str">
        <f>IF(ISERROR(VLOOKUP($A135,parlvotes_lh!$A$11:$WT$200,106,FALSE))=TRUE,"",IF(VLOOKUP($A135,parlvotes_lh!$A$11:$WT$200,106,FALSE)=0,"",VLOOKUP($A135,parlvotes_lh!$A$11:$WT$200,106,FALSE)))</f>
        <v/>
      </c>
      <c r="P135" s="248" t="str">
        <f>IF(ISERROR(VLOOKUP($A135,parlvotes_lh!$A$11:$WT$200,126,FALSE))=TRUE,"",IF(VLOOKUP($A135,parlvotes_lh!$A$11:$WT$200,126,FALSE)=0,"",VLOOKUP($A135,parlvotes_lh!$A$11:$WT$200,126,FALSE)))</f>
        <v/>
      </c>
      <c r="Q135" s="249" t="str">
        <f>IF(ISERROR(VLOOKUP($A135,parlvotes_lh!$A$11:$WT$200,146,FALSE))=TRUE,"",IF(VLOOKUP($A135,parlvotes_lh!$A$11:$WT$200,146,FALSE)=0,"",VLOOKUP($A135,parlvotes_lh!$A$11:$WT$200,146,FALSE)))</f>
        <v/>
      </c>
      <c r="R135" s="249" t="str">
        <f>IF(ISERROR(VLOOKUP($A135,parlvotes_lh!$A$11:$WT$200,166,FALSE))=TRUE,"",IF(VLOOKUP($A135,parlvotes_lh!$A$11:$WT$200,166,FALSE)=0,"",VLOOKUP($A135,parlvotes_lh!$A$11:$WT$200,166,FALSE)))</f>
        <v/>
      </c>
      <c r="S135" s="249" t="str">
        <f>IF(ISERROR(VLOOKUP($A135,parlvotes_lh!$A$11:$WT$200,186,FALSE))=TRUE,"",IF(VLOOKUP($A135,parlvotes_lh!$A$11:$WT$200,186,FALSE)=0,"",VLOOKUP($A135,parlvotes_lh!$A$11:$WT$200,186,FALSE)))</f>
        <v/>
      </c>
      <c r="T135" s="249" t="str">
        <f>IF(ISERROR(VLOOKUP($A135,parlvotes_lh!$A$11:$WT$200,206,FALSE))=TRUE,"",IF(VLOOKUP($A135,parlvotes_lh!$A$11:$WT$200,206,FALSE)=0,"",VLOOKUP($A135,parlvotes_lh!$A$11:$WT$200,206,FALSE)))</f>
        <v/>
      </c>
      <c r="U135" s="249" t="str">
        <f>IF(ISERROR(VLOOKUP($A135,parlvotes_lh!$A$11:$WT$200,226,FALSE))=TRUE,"",IF(VLOOKUP($A135,parlvotes_lh!$A$11:$WT$200,226,FALSE)=0,"",VLOOKUP($A135,parlvotes_lh!$A$11:$WT$200,226,FALSE)))</f>
        <v/>
      </c>
      <c r="V135" s="249" t="str">
        <f>IF(ISERROR(VLOOKUP($A135,parlvotes_lh!$A$11:$WT$200,246,FALSE))=TRUE,"",IF(VLOOKUP($A135,parlvotes_lh!$A$11:$WT$200,246,FALSE)=0,"",VLOOKUP($A135,parlvotes_lh!$A$11:$WT$200,246,FALSE)))</f>
        <v/>
      </c>
      <c r="W135" s="249" t="str">
        <f>IF(ISERROR(VLOOKUP($A135,parlvotes_lh!$A$11:$WT$200,266,FALSE))=TRUE,"",IF(VLOOKUP($A135,parlvotes_lh!$A$11:$WT$200,266,FALSE)=0,"",VLOOKUP($A135,parlvotes_lh!$A$11:$WT$200,266,FALSE)))</f>
        <v/>
      </c>
      <c r="X135" s="249" t="str">
        <f>IF(ISERROR(VLOOKUP($A135,parlvotes_lh!$A$11:$WT$200,286,FALSE))=TRUE,"",IF(VLOOKUP($A135,parlvotes_lh!$A$11:$WT$200,286,FALSE)=0,"",VLOOKUP($A135,parlvotes_lh!$A$11:$WT$200,286,FALSE)))</f>
        <v/>
      </c>
      <c r="Y135" s="249" t="str">
        <f>IF(ISERROR(VLOOKUP($A135,parlvotes_lh!$A$11:$WT$200,306,FALSE))=TRUE,"",IF(VLOOKUP($A135,parlvotes_lh!$A$11:$WT$200,306,FALSE)=0,"",VLOOKUP($A135,parlvotes_lh!$A$11:$WT$200,306,FALSE)))</f>
        <v/>
      </c>
      <c r="Z135" s="249" t="str">
        <f>IF(ISERROR(VLOOKUP($A135,parlvotes_lh!$A$11:$WT$200,326,FALSE))=TRUE,"",IF(VLOOKUP($A135,parlvotes_lh!$A$11:$WT$200,326,FALSE)=0,"",VLOOKUP($A135,parlvotes_lh!$A$11:$WT$200,326,FALSE)))</f>
        <v/>
      </c>
      <c r="AA135" s="249" t="str">
        <f>IF(ISERROR(VLOOKUP($A135,parlvotes_lh!$A$11:$WT$200,346,FALSE))=TRUE,"",IF(VLOOKUP($A135,parlvotes_lh!$A$11:$WT$200,346,FALSE)=0,"",VLOOKUP($A135,parlvotes_lh!$A$11:$WT$200,346,FALSE)))</f>
        <v/>
      </c>
      <c r="AB135" s="249" t="str">
        <f>IF(ISERROR(VLOOKUP($A135,parlvotes_lh!$A$11:$WT$200,366,FALSE))=TRUE,"",IF(VLOOKUP($A135,parlvotes_lh!$A$11:$WT$200,366,FALSE)=0,"",VLOOKUP($A135,parlvotes_lh!$A$11:$WT$200,366,FALSE)))</f>
        <v/>
      </c>
      <c r="AC135" s="249" t="str">
        <f>IF(ISERROR(VLOOKUP($A135,parlvotes_lh!$A$11:$WT$200,386,FALSE))=TRUE,"",IF(VLOOKUP($A135,parlvotes_lh!$A$11:$WT$200,386,FALSE)=0,"",VLOOKUP($A135,parlvotes_lh!$A$11:$WT$200,386,FALSE)))</f>
        <v/>
      </c>
    </row>
    <row r="136" spans="1:29" ht="13.5" customHeight="1">
      <c r="A136" s="243"/>
      <c r="B136" s="87" t="str">
        <f>IF(A136="","",MID(info_weblinks!$C$3,32,3))</f>
        <v/>
      </c>
      <c r="C136" s="87" t="str">
        <f>IF(info_parties!G135="","",info_parties!G135)</f>
        <v/>
      </c>
      <c r="D136" s="87" t="str">
        <f>IF(info_parties!K135="","",info_parties!K135)</f>
        <v/>
      </c>
      <c r="E136" s="87" t="str">
        <f>IF(info_parties!H135="","",info_parties!H135)</f>
        <v/>
      </c>
      <c r="F136" s="244" t="str">
        <f t="shared" si="8"/>
        <v/>
      </c>
      <c r="G136" s="245" t="str">
        <f t="shared" si="9"/>
        <v/>
      </c>
      <c r="H136" s="246" t="str">
        <f t="shared" si="10"/>
        <v/>
      </c>
      <c r="I136" s="247" t="str">
        <f t="shared" si="11"/>
        <v/>
      </c>
      <c r="J136" s="248" t="str">
        <f>IF(ISERROR(VLOOKUP($A136,parlvotes_lh!$A$11:$WT$200,6,FALSE))=TRUE,"",IF(VLOOKUP($A136,parlvotes_lh!$A$11:$WT$200,6,FALSE)=0,"",VLOOKUP($A136,parlvotes_lh!$A$11:$WT$200,6,FALSE)))</f>
        <v/>
      </c>
      <c r="K136" s="248" t="str">
        <f>IF(ISERROR(VLOOKUP($A136,parlvotes_lh!$A$11:$WT$200,26,FALSE))=TRUE,"",IF(VLOOKUP($A136,parlvotes_lh!$A$11:$WT$200,26,FALSE)=0,"",VLOOKUP($A136,parlvotes_lh!$A$11:$WT$200,26,FALSE)))</f>
        <v/>
      </c>
      <c r="L136" s="248" t="str">
        <f>IF(ISERROR(VLOOKUP($A136,parlvotes_lh!$A$11:$WT$200,46,FALSE))=TRUE,"",IF(VLOOKUP($A136,parlvotes_lh!$A$11:$WT$200,46,FALSE)=0,"",VLOOKUP($A136,parlvotes_lh!$A$11:$WT$200,46,FALSE)))</f>
        <v/>
      </c>
      <c r="M136" s="248" t="str">
        <f>IF(ISERROR(VLOOKUP($A136,parlvotes_lh!$A$11:$WT$200,66,FALSE))=TRUE,"",IF(VLOOKUP($A136,parlvotes_lh!$A$11:$WT$200,66,FALSE)=0,"",VLOOKUP($A136,parlvotes_lh!$A$11:$WT$200,66,FALSE)))</f>
        <v/>
      </c>
      <c r="N136" s="248" t="str">
        <f>IF(ISERROR(VLOOKUP($A136,parlvotes_lh!$A$11:$WT$200,86,FALSE))=TRUE,"",IF(VLOOKUP($A136,parlvotes_lh!$A$11:$WT$200,86,FALSE)=0,"",VLOOKUP($A136,parlvotes_lh!$A$11:$WT$200,86,FALSE)))</f>
        <v/>
      </c>
      <c r="O136" s="248" t="str">
        <f>IF(ISERROR(VLOOKUP($A136,parlvotes_lh!$A$11:$WT$200,106,FALSE))=TRUE,"",IF(VLOOKUP($A136,parlvotes_lh!$A$11:$WT$200,106,FALSE)=0,"",VLOOKUP($A136,parlvotes_lh!$A$11:$WT$200,106,FALSE)))</f>
        <v/>
      </c>
      <c r="P136" s="248" t="str">
        <f>IF(ISERROR(VLOOKUP($A136,parlvotes_lh!$A$11:$WT$200,126,FALSE))=TRUE,"",IF(VLOOKUP($A136,parlvotes_lh!$A$11:$WT$200,126,FALSE)=0,"",VLOOKUP($A136,parlvotes_lh!$A$11:$WT$200,126,FALSE)))</f>
        <v/>
      </c>
      <c r="Q136" s="249" t="str">
        <f>IF(ISERROR(VLOOKUP($A136,parlvotes_lh!$A$11:$WT$200,146,FALSE))=TRUE,"",IF(VLOOKUP($A136,parlvotes_lh!$A$11:$WT$200,146,FALSE)=0,"",VLOOKUP($A136,parlvotes_lh!$A$11:$WT$200,146,FALSE)))</f>
        <v/>
      </c>
      <c r="R136" s="249" t="str">
        <f>IF(ISERROR(VLOOKUP($A136,parlvotes_lh!$A$11:$WT$200,166,FALSE))=TRUE,"",IF(VLOOKUP($A136,parlvotes_lh!$A$11:$WT$200,166,FALSE)=0,"",VLOOKUP($A136,parlvotes_lh!$A$11:$WT$200,166,FALSE)))</f>
        <v/>
      </c>
      <c r="S136" s="249" t="str">
        <f>IF(ISERROR(VLOOKUP($A136,parlvotes_lh!$A$11:$WT$200,186,FALSE))=TRUE,"",IF(VLOOKUP($A136,parlvotes_lh!$A$11:$WT$200,186,FALSE)=0,"",VLOOKUP($A136,parlvotes_lh!$A$11:$WT$200,186,FALSE)))</f>
        <v/>
      </c>
      <c r="T136" s="249" t="str">
        <f>IF(ISERROR(VLOOKUP($A136,parlvotes_lh!$A$11:$WT$200,206,FALSE))=TRUE,"",IF(VLOOKUP($A136,parlvotes_lh!$A$11:$WT$200,206,FALSE)=0,"",VLOOKUP($A136,parlvotes_lh!$A$11:$WT$200,206,FALSE)))</f>
        <v/>
      </c>
      <c r="U136" s="249" t="str">
        <f>IF(ISERROR(VLOOKUP($A136,parlvotes_lh!$A$11:$WT$200,226,FALSE))=TRUE,"",IF(VLOOKUP($A136,parlvotes_lh!$A$11:$WT$200,226,FALSE)=0,"",VLOOKUP($A136,parlvotes_lh!$A$11:$WT$200,226,FALSE)))</f>
        <v/>
      </c>
      <c r="V136" s="249" t="str">
        <f>IF(ISERROR(VLOOKUP($A136,parlvotes_lh!$A$11:$WT$200,246,FALSE))=TRUE,"",IF(VLOOKUP($A136,parlvotes_lh!$A$11:$WT$200,246,FALSE)=0,"",VLOOKUP($A136,parlvotes_lh!$A$11:$WT$200,246,FALSE)))</f>
        <v/>
      </c>
      <c r="W136" s="249" t="str">
        <f>IF(ISERROR(VLOOKUP($A136,parlvotes_lh!$A$11:$WT$200,266,FALSE))=TRUE,"",IF(VLOOKUP($A136,parlvotes_lh!$A$11:$WT$200,266,FALSE)=0,"",VLOOKUP($A136,parlvotes_lh!$A$11:$WT$200,266,FALSE)))</f>
        <v/>
      </c>
      <c r="X136" s="249" t="str">
        <f>IF(ISERROR(VLOOKUP($A136,parlvotes_lh!$A$11:$WT$200,286,FALSE))=TRUE,"",IF(VLOOKUP($A136,parlvotes_lh!$A$11:$WT$200,286,FALSE)=0,"",VLOOKUP($A136,parlvotes_lh!$A$11:$WT$200,286,FALSE)))</f>
        <v/>
      </c>
      <c r="Y136" s="249" t="str">
        <f>IF(ISERROR(VLOOKUP($A136,parlvotes_lh!$A$11:$WT$200,306,FALSE))=TRUE,"",IF(VLOOKUP($A136,parlvotes_lh!$A$11:$WT$200,306,FALSE)=0,"",VLOOKUP($A136,parlvotes_lh!$A$11:$WT$200,306,FALSE)))</f>
        <v/>
      </c>
      <c r="Z136" s="249" t="str">
        <f>IF(ISERROR(VLOOKUP($A136,parlvotes_lh!$A$11:$WT$200,326,FALSE))=TRUE,"",IF(VLOOKUP($A136,parlvotes_lh!$A$11:$WT$200,326,FALSE)=0,"",VLOOKUP($A136,parlvotes_lh!$A$11:$WT$200,326,FALSE)))</f>
        <v/>
      </c>
      <c r="AA136" s="249" t="str">
        <f>IF(ISERROR(VLOOKUP($A136,parlvotes_lh!$A$11:$WT$200,346,FALSE))=TRUE,"",IF(VLOOKUP($A136,parlvotes_lh!$A$11:$WT$200,346,FALSE)=0,"",VLOOKUP($A136,parlvotes_lh!$A$11:$WT$200,346,FALSE)))</f>
        <v/>
      </c>
      <c r="AB136" s="249" t="str">
        <f>IF(ISERROR(VLOOKUP($A136,parlvotes_lh!$A$11:$WT$200,366,FALSE))=TRUE,"",IF(VLOOKUP($A136,parlvotes_lh!$A$11:$WT$200,366,FALSE)=0,"",VLOOKUP($A136,parlvotes_lh!$A$11:$WT$200,366,FALSE)))</f>
        <v/>
      </c>
      <c r="AC136" s="249" t="str">
        <f>IF(ISERROR(VLOOKUP($A136,parlvotes_lh!$A$11:$WT$200,386,FALSE))=TRUE,"",IF(VLOOKUP($A136,parlvotes_lh!$A$11:$WT$200,386,FALSE)=0,"",VLOOKUP($A136,parlvotes_lh!$A$11:$WT$200,386,FALSE)))</f>
        <v/>
      </c>
    </row>
    <row r="137" spans="1:29" ht="13.5" customHeight="1">
      <c r="A137" s="243"/>
      <c r="B137" s="87" t="str">
        <f>IF(A137="","",MID(info_weblinks!$C$3,32,3))</f>
        <v/>
      </c>
      <c r="C137" s="87" t="str">
        <f>IF(info_parties!G136="","",info_parties!G136)</f>
        <v/>
      </c>
      <c r="D137" s="87" t="str">
        <f>IF(info_parties!K136="","",info_parties!K136)</f>
        <v/>
      </c>
      <c r="E137" s="87" t="str">
        <f>IF(info_parties!H136="","",info_parties!H136)</f>
        <v/>
      </c>
      <c r="F137" s="244" t="str">
        <f t="shared" si="8"/>
        <v/>
      </c>
      <c r="G137" s="245" t="str">
        <f t="shared" si="9"/>
        <v/>
      </c>
      <c r="H137" s="246" t="str">
        <f t="shared" si="10"/>
        <v/>
      </c>
      <c r="I137" s="247" t="str">
        <f t="shared" si="11"/>
        <v/>
      </c>
      <c r="J137" s="248" t="str">
        <f>IF(ISERROR(VLOOKUP($A137,parlvotes_lh!$A$11:$WT$200,6,FALSE))=TRUE,"",IF(VLOOKUP($A137,parlvotes_lh!$A$11:$WT$200,6,FALSE)=0,"",VLOOKUP($A137,parlvotes_lh!$A$11:$WT$200,6,FALSE)))</f>
        <v/>
      </c>
      <c r="K137" s="248" t="str">
        <f>IF(ISERROR(VLOOKUP($A137,parlvotes_lh!$A$11:$WT$200,26,FALSE))=TRUE,"",IF(VLOOKUP($A137,parlvotes_lh!$A$11:$WT$200,26,FALSE)=0,"",VLOOKUP($A137,parlvotes_lh!$A$11:$WT$200,26,FALSE)))</f>
        <v/>
      </c>
      <c r="L137" s="248" t="str">
        <f>IF(ISERROR(VLOOKUP($A137,parlvotes_lh!$A$11:$WT$200,46,FALSE))=TRUE,"",IF(VLOOKUP($A137,parlvotes_lh!$A$11:$WT$200,46,FALSE)=0,"",VLOOKUP($A137,parlvotes_lh!$A$11:$WT$200,46,FALSE)))</f>
        <v/>
      </c>
      <c r="M137" s="248" t="str">
        <f>IF(ISERROR(VLOOKUP($A137,parlvotes_lh!$A$11:$WT$200,66,FALSE))=TRUE,"",IF(VLOOKUP($A137,parlvotes_lh!$A$11:$WT$200,66,FALSE)=0,"",VLOOKUP($A137,parlvotes_lh!$A$11:$WT$200,66,FALSE)))</f>
        <v/>
      </c>
      <c r="N137" s="248" t="str">
        <f>IF(ISERROR(VLOOKUP($A137,parlvotes_lh!$A$11:$WT$200,86,FALSE))=TRUE,"",IF(VLOOKUP($A137,parlvotes_lh!$A$11:$WT$200,86,FALSE)=0,"",VLOOKUP($A137,parlvotes_lh!$A$11:$WT$200,86,FALSE)))</f>
        <v/>
      </c>
      <c r="O137" s="248" t="str">
        <f>IF(ISERROR(VLOOKUP($A137,parlvotes_lh!$A$11:$WT$200,106,FALSE))=TRUE,"",IF(VLOOKUP($A137,parlvotes_lh!$A$11:$WT$200,106,FALSE)=0,"",VLOOKUP($A137,parlvotes_lh!$A$11:$WT$200,106,FALSE)))</f>
        <v/>
      </c>
      <c r="P137" s="248" t="str">
        <f>IF(ISERROR(VLOOKUP($A137,parlvotes_lh!$A$11:$WT$200,126,FALSE))=TRUE,"",IF(VLOOKUP($A137,parlvotes_lh!$A$11:$WT$200,126,FALSE)=0,"",VLOOKUP($A137,parlvotes_lh!$A$11:$WT$200,126,FALSE)))</f>
        <v/>
      </c>
      <c r="Q137" s="249" t="str">
        <f>IF(ISERROR(VLOOKUP($A137,parlvotes_lh!$A$11:$WT$200,146,FALSE))=TRUE,"",IF(VLOOKUP($A137,parlvotes_lh!$A$11:$WT$200,146,FALSE)=0,"",VLOOKUP($A137,parlvotes_lh!$A$11:$WT$200,146,FALSE)))</f>
        <v/>
      </c>
      <c r="R137" s="249" t="str">
        <f>IF(ISERROR(VLOOKUP($A137,parlvotes_lh!$A$11:$WT$200,166,FALSE))=TRUE,"",IF(VLOOKUP($A137,parlvotes_lh!$A$11:$WT$200,166,FALSE)=0,"",VLOOKUP($A137,parlvotes_lh!$A$11:$WT$200,166,FALSE)))</f>
        <v/>
      </c>
      <c r="S137" s="249" t="str">
        <f>IF(ISERROR(VLOOKUP($A137,parlvotes_lh!$A$11:$WT$200,186,FALSE))=TRUE,"",IF(VLOOKUP($A137,parlvotes_lh!$A$11:$WT$200,186,FALSE)=0,"",VLOOKUP($A137,parlvotes_lh!$A$11:$WT$200,186,FALSE)))</f>
        <v/>
      </c>
      <c r="T137" s="249" t="str">
        <f>IF(ISERROR(VLOOKUP($A137,parlvotes_lh!$A$11:$WT$200,206,FALSE))=TRUE,"",IF(VLOOKUP($A137,parlvotes_lh!$A$11:$WT$200,206,FALSE)=0,"",VLOOKUP($A137,parlvotes_lh!$A$11:$WT$200,206,FALSE)))</f>
        <v/>
      </c>
      <c r="U137" s="249" t="str">
        <f>IF(ISERROR(VLOOKUP($A137,parlvotes_lh!$A$11:$WT$200,226,FALSE))=TRUE,"",IF(VLOOKUP($A137,parlvotes_lh!$A$11:$WT$200,226,FALSE)=0,"",VLOOKUP($A137,parlvotes_lh!$A$11:$WT$200,226,FALSE)))</f>
        <v/>
      </c>
      <c r="V137" s="249" t="str">
        <f>IF(ISERROR(VLOOKUP($A137,parlvotes_lh!$A$11:$WT$200,246,FALSE))=TRUE,"",IF(VLOOKUP($A137,parlvotes_lh!$A$11:$WT$200,246,FALSE)=0,"",VLOOKUP($A137,parlvotes_lh!$A$11:$WT$200,246,FALSE)))</f>
        <v/>
      </c>
      <c r="W137" s="249" t="str">
        <f>IF(ISERROR(VLOOKUP($A137,parlvotes_lh!$A$11:$WT$200,266,FALSE))=TRUE,"",IF(VLOOKUP($A137,parlvotes_lh!$A$11:$WT$200,266,FALSE)=0,"",VLOOKUP($A137,parlvotes_lh!$A$11:$WT$200,266,FALSE)))</f>
        <v/>
      </c>
      <c r="X137" s="249" t="str">
        <f>IF(ISERROR(VLOOKUP($A137,parlvotes_lh!$A$11:$WT$200,286,FALSE))=TRUE,"",IF(VLOOKUP($A137,parlvotes_lh!$A$11:$WT$200,286,FALSE)=0,"",VLOOKUP($A137,parlvotes_lh!$A$11:$WT$200,286,FALSE)))</f>
        <v/>
      </c>
      <c r="Y137" s="249" t="str">
        <f>IF(ISERROR(VLOOKUP($A137,parlvotes_lh!$A$11:$WT$200,306,FALSE))=TRUE,"",IF(VLOOKUP($A137,parlvotes_lh!$A$11:$WT$200,306,FALSE)=0,"",VLOOKUP($A137,parlvotes_lh!$A$11:$WT$200,306,FALSE)))</f>
        <v/>
      </c>
      <c r="Z137" s="249" t="str">
        <f>IF(ISERROR(VLOOKUP($A137,parlvotes_lh!$A$11:$WT$200,326,FALSE))=TRUE,"",IF(VLOOKUP($A137,parlvotes_lh!$A$11:$WT$200,326,FALSE)=0,"",VLOOKUP($A137,parlvotes_lh!$A$11:$WT$200,326,FALSE)))</f>
        <v/>
      </c>
      <c r="AA137" s="249" t="str">
        <f>IF(ISERROR(VLOOKUP($A137,parlvotes_lh!$A$11:$WT$200,346,FALSE))=TRUE,"",IF(VLOOKUP($A137,parlvotes_lh!$A$11:$WT$200,346,FALSE)=0,"",VLOOKUP($A137,parlvotes_lh!$A$11:$WT$200,346,FALSE)))</f>
        <v/>
      </c>
      <c r="AB137" s="249" t="str">
        <f>IF(ISERROR(VLOOKUP($A137,parlvotes_lh!$A$11:$WT$200,366,FALSE))=TRUE,"",IF(VLOOKUP($A137,parlvotes_lh!$A$11:$WT$200,366,FALSE)=0,"",VLOOKUP($A137,parlvotes_lh!$A$11:$WT$200,366,FALSE)))</f>
        <v/>
      </c>
      <c r="AC137" s="249" t="str">
        <f>IF(ISERROR(VLOOKUP($A137,parlvotes_lh!$A$11:$WT$200,386,FALSE))=TRUE,"",IF(VLOOKUP($A137,parlvotes_lh!$A$11:$WT$200,386,FALSE)=0,"",VLOOKUP($A137,parlvotes_lh!$A$11:$WT$200,386,FALSE)))</f>
        <v/>
      </c>
    </row>
    <row r="138" spans="1:29" ht="13.5" customHeight="1">
      <c r="A138" s="243"/>
      <c r="B138" s="87" t="str">
        <f>IF(A138="","",MID(info_weblinks!$C$3,32,3))</f>
        <v/>
      </c>
      <c r="C138" s="87" t="str">
        <f>IF(info_parties!G137="","",info_parties!G137)</f>
        <v/>
      </c>
      <c r="D138" s="87" t="str">
        <f>IF(info_parties!K137="","",info_parties!K137)</f>
        <v/>
      </c>
      <c r="E138" s="87" t="str">
        <f>IF(info_parties!H137="","",info_parties!H137)</f>
        <v/>
      </c>
      <c r="F138" s="244" t="str">
        <f t="shared" si="8"/>
        <v/>
      </c>
      <c r="G138" s="245" t="str">
        <f t="shared" si="9"/>
        <v/>
      </c>
      <c r="H138" s="246" t="str">
        <f t="shared" si="10"/>
        <v/>
      </c>
      <c r="I138" s="247" t="str">
        <f t="shared" si="11"/>
        <v/>
      </c>
      <c r="J138" s="248" t="str">
        <f>IF(ISERROR(VLOOKUP($A138,parlvotes_lh!$A$11:$WT$200,6,FALSE))=TRUE,"",IF(VLOOKUP($A138,parlvotes_lh!$A$11:$WT$200,6,FALSE)=0,"",VLOOKUP($A138,parlvotes_lh!$A$11:$WT$200,6,FALSE)))</f>
        <v/>
      </c>
      <c r="K138" s="248" t="str">
        <f>IF(ISERROR(VLOOKUP($A138,parlvotes_lh!$A$11:$WT$200,26,FALSE))=TRUE,"",IF(VLOOKUP($A138,parlvotes_lh!$A$11:$WT$200,26,FALSE)=0,"",VLOOKUP($A138,parlvotes_lh!$A$11:$WT$200,26,FALSE)))</f>
        <v/>
      </c>
      <c r="L138" s="248" t="str">
        <f>IF(ISERROR(VLOOKUP($A138,parlvotes_lh!$A$11:$WT$200,46,FALSE))=TRUE,"",IF(VLOOKUP($A138,parlvotes_lh!$A$11:$WT$200,46,FALSE)=0,"",VLOOKUP($A138,parlvotes_lh!$A$11:$WT$200,46,FALSE)))</f>
        <v/>
      </c>
      <c r="M138" s="248" t="str">
        <f>IF(ISERROR(VLOOKUP($A138,parlvotes_lh!$A$11:$WT$200,66,FALSE))=TRUE,"",IF(VLOOKUP($A138,parlvotes_lh!$A$11:$WT$200,66,FALSE)=0,"",VLOOKUP($A138,parlvotes_lh!$A$11:$WT$200,66,FALSE)))</f>
        <v/>
      </c>
      <c r="N138" s="248" t="str">
        <f>IF(ISERROR(VLOOKUP($A138,parlvotes_lh!$A$11:$WT$200,86,FALSE))=TRUE,"",IF(VLOOKUP($A138,parlvotes_lh!$A$11:$WT$200,86,FALSE)=0,"",VLOOKUP($A138,parlvotes_lh!$A$11:$WT$200,86,FALSE)))</f>
        <v/>
      </c>
      <c r="O138" s="248" t="str">
        <f>IF(ISERROR(VLOOKUP($A138,parlvotes_lh!$A$11:$WT$200,106,FALSE))=TRUE,"",IF(VLOOKUP($A138,parlvotes_lh!$A$11:$WT$200,106,FALSE)=0,"",VLOOKUP($A138,parlvotes_lh!$A$11:$WT$200,106,FALSE)))</f>
        <v/>
      </c>
      <c r="P138" s="248" t="str">
        <f>IF(ISERROR(VLOOKUP($A138,parlvotes_lh!$A$11:$WT$200,126,FALSE))=TRUE,"",IF(VLOOKUP($A138,parlvotes_lh!$A$11:$WT$200,126,FALSE)=0,"",VLOOKUP($A138,parlvotes_lh!$A$11:$WT$200,126,FALSE)))</f>
        <v/>
      </c>
      <c r="Q138" s="249" t="str">
        <f>IF(ISERROR(VLOOKUP($A138,parlvotes_lh!$A$11:$WT$200,146,FALSE))=TRUE,"",IF(VLOOKUP($A138,parlvotes_lh!$A$11:$WT$200,146,FALSE)=0,"",VLOOKUP($A138,parlvotes_lh!$A$11:$WT$200,146,FALSE)))</f>
        <v/>
      </c>
      <c r="R138" s="249" t="str">
        <f>IF(ISERROR(VLOOKUP($A138,parlvotes_lh!$A$11:$WT$200,166,FALSE))=TRUE,"",IF(VLOOKUP($A138,parlvotes_lh!$A$11:$WT$200,166,FALSE)=0,"",VLOOKUP($A138,parlvotes_lh!$A$11:$WT$200,166,FALSE)))</f>
        <v/>
      </c>
      <c r="S138" s="249" t="str">
        <f>IF(ISERROR(VLOOKUP($A138,parlvotes_lh!$A$11:$WT$200,186,FALSE))=TRUE,"",IF(VLOOKUP($A138,parlvotes_lh!$A$11:$WT$200,186,FALSE)=0,"",VLOOKUP($A138,parlvotes_lh!$A$11:$WT$200,186,FALSE)))</f>
        <v/>
      </c>
      <c r="T138" s="249" t="str">
        <f>IF(ISERROR(VLOOKUP($A138,parlvotes_lh!$A$11:$WT$200,206,FALSE))=TRUE,"",IF(VLOOKUP($A138,parlvotes_lh!$A$11:$WT$200,206,FALSE)=0,"",VLOOKUP($A138,parlvotes_lh!$A$11:$WT$200,206,FALSE)))</f>
        <v/>
      </c>
      <c r="U138" s="249" t="str">
        <f>IF(ISERROR(VLOOKUP($A138,parlvotes_lh!$A$11:$WT$200,226,FALSE))=TRUE,"",IF(VLOOKUP($A138,parlvotes_lh!$A$11:$WT$200,226,FALSE)=0,"",VLOOKUP($A138,parlvotes_lh!$A$11:$WT$200,226,FALSE)))</f>
        <v/>
      </c>
      <c r="V138" s="249" t="str">
        <f>IF(ISERROR(VLOOKUP($A138,parlvotes_lh!$A$11:$WT$200,246,FALSE))=TRUE,"",IF(VLOOKUP($A138,parlvotes_lh!$A$11:$WT$200,246,FALSE)=0,"",VLOOKUP($A138,parlvotes_lh!$A$11:$WT$200,246,FALSE)))</f>
        <v/>
      </c>
      <c r="W138" s="249" t="str">
        <f>IF(ISERROR(VLOOKUP($A138,parlvotes_lh!$A$11:$WT$200,266,FALSE))=TRUE,"",IF(VLOOKUP($A138,parlvotes_lh!$A$11:$WT$200,266,FALSE)=0,"",VLOOKUP($A138,parlvotes_lh!$A$11:$WT$200,266,FALSE)))</f>
        <v/>
      </c>
      <c r="X138" s="249" t="str">
        <f>IF(ISERROR(VLOOKUP($A138,parlvotes_lh!$A$11:$WT$200,286,FALSE))=TRUE,"",IF(VLOOKUP($A138,parlvotes_lh!$A$11:$WT$200,286,FALSE)=0,"",VLOOKUP($A138,parlvotes_lh!$A$11:$WT$200,286,FALSE)))</f>
        <v/>
      </c>
      <c r="Y138" s="249" t="str">
        <f>IF(ISERROR(VLOOKUP($A138,parlvotes_lh!$A$11:$WT$200,306,FALSE))=TRUE,"",IF(VLOOKUP($A138,parlvotes_lh!$A$11:$WT$200,306,FALSE)=0,"",VLOOKUP($A138,parlvotes_lh!$A$11:$WT$200,306,FALSE)))</f>
        <v/>
      </c>
      <c r="Z138" s="249" t="str">
        <f>IF(ISERROR(VLOOKUP($A138,parlvotes_lh!$A$11:$WT$200,326,FALSE))=TRUE,"",IF(VLOOKUP($A138,parlvotes_lh!$A$11:$WT$200,326,FALSE)=0,"",VLOOKUP($A138,parlvotes_lh!$A$11:$WT$200,326,FALSE)))</f>
        <v/>
      </c>
      <c r="AA138" s="249" t="str">
        <f>IF(ISERROR(VLOOKUP($A138,parlvotes_lh!$A$11:$WT$200,346,FALSE))=TRUE,"",IF(VLOOKUP($A138,parlvotes_lh!$A$11:$WT$200,346,FALSE)=0,"",VLOOKUP($A138,parlvotes_lh!$A$11:$WT$200,346,FALSE)))</f>
        <v/>
      </c>
      <c r="AB138" s="249" t="str">
        <f>IF(ISERROR(VLOOKUP($A138,parlvotes_lh!$A$11:$WT$200,366,FALSE))=TRUE,"",IF(VLOOKUP($A138,parlvotes_lh!$A$11:$WT$200,366,FALSE)=0,"",VLOOKUP($A138,parlvotes_lh!$A$11:$WT$200,366,FALSE)))</f>
        <v/>
      </c>
      <c r="AC138" s="249" t="str">
        <f>IF(ISERROR(VLOOKUP($A138,parlvotes_lh!$A$11:$WT$200,386,FALSE))=TRUE,"",IF(VLOOKUP($A138,parlvotes_lh!$A$11:$WT$200,386,FALSE)=0,"",VLOOKUP($A138,parlvotes_lh!$A$11:$WT$200,386,FALSE)))</f>
        <v/>
      </c>
    </row>
    <row r="139" spans="1:29" ht="13.5" customHeight="1">
      <c r="A139" s="243"/>
      <c r="B139" s="87" t="str">
        <f>IF(A139="","",MID(info_weblinks!$C$3,32,3))</f>
        <v/>
      </c>
      <c r="C139" s="87" t="str">
        <f>IF(info_parties!G138="","",info_parties!G138)</f>
        <v/>
      </c>
      <c r="D139" s="87" t="str">
        <f>IF(info_parties!K138="","",info_parties!K138)</f>
        <v/>
      </c>
      <c r="E139" s="87" t="str">
        <f>IF(info_parties!H138="","",info_parties!H138)</f>
        <v/>
      </c>
      <c r="F139" s="244" t="str">
        <f t="shared" si="8"/>
        <v/>
      </c>
      <c r="G139" s="245" t="str">
        <f t="shared" si="9"/>
        <v/>
      </c>
      <c r="H139" s="246" t="str">
        <f t="shared" si="10"/>
        <v/>
      </c>
      <c r="I139" s="247" t="str">
        <f t="shared" si="11"/>
        <v/>
      </c>
      <c r="J139" s="248" t="str">
        <f>IF(ISERROR(VLOOKUP($A139,parlvotes_lh!$A$11:$WT$200,6,FALSE))=TRUE,"",IF(VLOOKUP($A139,parlvotes_lh!$A$11:$WT$200,6,FALSE)=0,"",VLOOKUP($A139,parlvotes_lh!$A$11:$WT$200,6,FALSE)))</f>
        <v/>
      </c>
      <c r="K139" s="248" t="str">
        <f>IF(ISERROR(VLOOKUP($A139,parlvotes_lh!$A$11:$WT$200,26,FALSE))=TRUE,"",IF(VLOOKUP($A139,parlvotes_lh!$A$11:$WT$200,26,FALSE)=0,"",VLOOKUP($A139,parlvotes_lh!$A$11:$WT$200,26,FALSE)))</f>
        <v/>
      </c>
      <c r="L139" s="248" t="str">
        <f>IF(ISERROR(VLOOKUP($A139,parlvotes_lh!$A$11:$WT$200,46,FALSE))=TRUE,"",IF(VLOOKUP($A139,parlvotes_lh!$A$11:$WT$200,46,FALSE)=0,"",VLOOKUP($A139,parlvotes_lh!$A$11:$WT$200,46,FALSE)))</f>
        <v/>
      </c>
      <c r="M139" s="248" t="str">
        <f>IF(ISERROR(VLOOKUP($A139,parlvotes_lh!$A$11:$WT$200,66,FALSE))=TRUE,"",IF(VLOOKUP($A139,parlvotes_lh!$A$11:$WT$200,66,FALSE)=0,"",VLOOKUP($A139,parlvotes_lh!$A$11:$WT$200,66,FALSE)))</f>
        <v/>
      </c>
      <c r="N139" s="248" t="str">
        <f>IF(ISERROR(VLOOKUP($A139,parlvotes_lh!$A$11:$WT$200,86,FALSE))=TRUE,"",IF(VLOOKUP($A139,parlvotes_lh!$A$11:$WT$200,86,FALSE)=0,"",VLOOKUP($A139,parlvotes_lh!$A$11:$WT$200,86,FALSE)))</f>
        <v/>
      </c>
      <c r="O139" s="248" t="str">
        <f>IF(ISERROR(VLOOKUP($A139,parlvotes_lh!$A$11:$WT$200,106,FALSE))=TRUE,"",IF(VLOOKUP($A139,parlvotes_lh!$A$11:$WT$200,106,FALSE)=0,"",VLOOKUP($A139,parlvotes_lh!$A$11:$WT$200,106,FALSE)))</f>
        <v/>
      </c>
      <c r="P139" s="248" t="str">
        <f>IF(ISERROR(VLOOKUP($A139,parlvotes_lh!$A$11:$WT$200,126,FALSE))=TRUE,"",IF(VLOOKUP($A139,parlvotes_lh!$A$11:$WT$200,126,FALSE)=0,"",VLOOKUP($A139,parlvotes_lh!$A$11:$WT$200,126,FALSE)))</f>
        <v/>
      </c>
      <c r="Q139" s="249" t="str">
        <f>IF(ISERROR(VLOOKUP($A139,parlvotes_lh!$A$11:$WT$200,146,FALSE))=TRUE,"",IF(VLOOKUP($A139,parlvotes_lh!$A$11:$WT$200,146,FALSE)=0,"",VLOOKUP($A139,parlvotes_lh!$A$11:$WT$200,146,FALSE)))</f>
        <v/>
      </c>
      <c r="R139" s="249" t="str">
        <f>IF(ISERROR(VLOOKUP($A139,parlvotes_lh!$A$11:$WT$200,166,FALSE))=TRUE,"",IF(VLOOKUP($A139,parlvotes_lh!$A$11:$WT$200,166,FALSE)=0,"",VLOOKUP($A139,parlvotes_lh!$A$11:$WT$200,166,FALSE)))</f>
        <v/>
      </c>
      <c r="S139" s="249" t="str">
        <f>IF(ISERROR(VLOOKUP($A139,parlvotes_lh!$A$11:$WT$200,186,FALSE))=TRUE,"",IF(VLOOKUP($A139,parlvotes_lh!$A$11:$WT$200,186,FALSE)=0,"",VLOOKUP($A139,parlvotes_lh!$A$11:$WT$200,186,FALSE)))</f>
        <v/>
      </c>
      <c r="T139" s="249" t="str">
        <f>IF(ISERROR(VLOOKUP($A139,parlvotes_lh!$A$11:$WT$200,206,FALSE))=TRUE,"",IF(VLOOKUP($A139,parlvotes_lh!$A$11:$WT$200,206,FALSE)=0,"",VLOOKUP($A139,parlvotes_lh!$A$11:$WT$200,206,FALSE)))</f>
        <v/>
      </c>
      <c r="U139" s="249" t="str">
        <f>IF(ISERROR(VLOOKUP($A139,parlvotes_lh!$A$11:$WT$200,226,FALSE))=TRUE,"",IF(VLOOKUP($A139,parlvotes_lh!$A$11:$WT$200,226,FALSE)=0,"",VLOOKUP($A139,parlvotes_lh!$A$11:$WT$200,226,FALSE)))</f>
        <v/>
      </c>
      <c r="V139" s="249" t="str">
        <f>IF(ISERROR(VLOOKUP($A139,parlvotes_lh!$A$11:$WT$200,246,FALSE))=TRUE,"",IF(VLOOKUP($A139,parlvotes_lh!$A$11:$WT$200,246,FALSE)=0,"",VLOOKUP($A139,parlvotes_lh!$A$11:$WT$200,246,FALSE)))</f>
        <v/>
      </c>
      <c r="W139" s="249" t="str">
        <f>IF(ISERROR(VLOOKUP($A139,parlvotes_lh!$A$11:$WT$200,266,FALSE))=TRUE,"",IF(VLOOKUP($A139,parlvotes_lh!$A$11:$WT$200,266,FALSE)=0,"",VLOOKUP($A139,parlvotes_lh!$A$11:$WT$200,266,FALSE)))</f>
        <v/>
      </c>
      <c r="X139" s="249" t="str">
        <f>IF(ISERROR(VLOOKUP($A139,parlvotes_lh!$A$11:$WT$200,286,FALSE))=TRUE,"",IF(VLOOKUP($A139,parlvotes_lh!$A$11:$WT$200,286,FALSE)=0,"",VLOOKUP($A139,parlvotes_lh!$A$11:$WT$200,286,FALSE)))</f>
        <v/>
      </c>
      <c r="Y139" s="249" t="str">
        <f>IF(ISERROR(VLOOKUP($A139,parlvotes_lh!$A$11:$WT$200,306,FALSE))=TRUE,"",IF(VLOOKUP($A139,parlvotes_lh!$A$11:$WT$200,306,FALSE)=0,"",VLOOKUP($A139,parlvotes_lh!$A$11:$WT$200,306,FALSE)))</f>
        <v/>
      </c>
      <c r="Z139" s="249" t="str">
        <f>IF(ISERROR(VLOOKUP($A139,parlvotes_lh!$A$11:$WT$200,326,FALSE))=TRUE,"",IF(VLOOKUP($A139,parlvotes_lh!$A$11:$WT$200,326,FALSE)=0,"",VLOOKUP($A139,parlvotes_lh!$A$11:$WT$200,326,FALSE)))</f>
        <v/>
      </c>
      <c r="AA139" s="249" t="str">
        <f>IF(ISERROR(VLOOKUP($A139,parlvotes_lh!$A$11:$WT$200,346,FALSE))=TRUE,"",IF(VLOOKUP($A139,parlvotes_lh!$A$11:$WT$200,346,FALSE)=0,"",VLOOKUP($A139,parlvotes_lh!$A$11:$WT$200,346,FALSE)))</f>
        <v/>
      </c>
      <c r="AB139" s="249" t="str">
        <f>IF(ISERROR(VLOOKUP($A139,parlvotes_lh!$A$11:$WT$200,366,FALSE))=TRUE,"",IF(VLOOKUP($A139,parlvotes_lh!$A$11:$WT$200,366,FALSE)=0,"",VLOOKUP($A139,parlvotes_lh!$A$11:$WT$200,366,FALSE)))</f>
        <v/>
      </c>
      <c r="AC139" s="249" t="str">
        <f>IF(ISERROR(VLOOKUP($A139,parlvotes_lh!$A$11:$WT$200,386,FALSE))=TRUE,"",IF(VLOOKUP($A139,parlvotes_lh!$A$11:$WT$200,386,FALSE)=0,"",VLOOKUP($A139,parlvotes_lh!$A$11:$WT$200,386,FALSE)))</f>
        <v/>
      </c>
    </row>
    <row r="140" spans="1:29" ht="13.5" customHeight="1">
      <c r="A140" s="243"/>
      <c r="B140" s="87" t="str">
        <f>IF(A140="","",MID(info_weblinks!$C$3,32,3))</f>
        <v/>
      </c>
      <c r="C140" s="87" t="str">
        <f>IF(info_parties!G139="","",info_parties!G139)</f>
        <v/>
      </c>
      <c r="D140" s="87" t="str">
        <f>IF(info_parties!K139="","",info_parties!K139)</f>
        <v/>
      </c>
      <c r="E140" s="87" t="str">
        <f>IF(info_parties!H139="","",info_parties!H139)</f>
        <v/>
      </c>
      <c r="F140" s="244" t="str">
        <f t="shared" si="8"/>
        <v/>
      </c>
      <c r="G140" s="245" t="str">
        <f t="shared" si="9"/>
        <v/>
      </c>
      <c r="H140" s="246" t="str">
        <f t="shared" si="10"/>
        <v/>
      </c>
      <c r="I140" s="247" t="str">
        <f t="shared" si="11"/>
        <v/>
      </c>
      <c r="J140" s="248" t="str">
        <f>IF(ISERROR(VLOOKUP($A140,parlvotes_lh!$A$11:$WT$200,6,FALSE))=TRUE,"",IF(VLOOKUP($A140,parlvotes_lh!$A$11:$WT$200,6,FALSE)=0,"",VLOOKUP($A140,parlvotes_lh!$A$11:$WT$200,6,FALSE)))</f>
        <v/>
      </c>
      <c r="K140" s="248" t="str">
        <f>IF(ISERROR(VLOOKUP($A140,parlvotes_lh!$A$11:$WT$200,26,FALSE))=TRUE,"",IF(VLOOKUP($A140,parlvotes_lh!$A$11:$WT$200,26,FALSE)=0,"",VLOOKUP($A140,parlvotes_lh!$A$11:$WT$200,26,FALSE)))</f>
        <v/>
      </c>
      <c r="L140" s="248" t="str">
        <f>IF(ISERROR(VLOOKUP($A140,parlvotes_lh!$A$11:$WT$200,46,FALSE))=TRUE,"",IF(VLOOKUP($A140,parlvotes_lh!$A$11:$WT$200,46,FALSE)=0,"",VLOOKUP($A140,parlvotes_lh!$A$11:$WT$200,46,FALSE)))</f>
        <v/>
      </c>
      <c r="M140" s="248" t="str">
        <f>IF(ISERROR(VLOOKUP($A140,parlvotes_lh!$A$11:$WT$200,66,FALSE))=TRUE,"",IF(VLOOKUP($A140,parlvotes_lh!$A$11:$WT$200,66,FALSE)=0,"",VLOOKUP($A140,parlvotes_lh!$A$11:$WT$200,66,FALSE)))</f>
        <v/>
      </c>
      <c r="N140" s="248" t="str">
        <f>IF(ISERROR(VLOOKUP($A140,parlvotes_lh!$A$11:$WT$200,86,FALSE))=TRUE,"",IF(VLOOKUP($A140,parlvotes_lh!$A$11:$WT$200,86,FALSE)=0,"",VLOOKUP($A140,parlvotes_lh!$A$11:$WT$200,86,FALSE)))</f>
        <v/>
      </c>
      <c r="O140" s="248" t="str">
        <f>IF(ISERROR(VLOOKUP($A140,parlvotes_lh!$A$11:$WT$200,106,FALSE))=TRUE,"",IF(VLOOKUP($A140,parlvotes_lh!$A$11:$WT$200,106,FALSE)=0,"",VLOOKUP($A140,parlvotes_lh!$A$11:$WT$200,106,FALSE)))</f>
        <v/>
      </c>
      <c r="P140" s="248" t="str">
        <f>IF(ISERROR(VLOOKUP($A140,parlvotes_lh!$A$11:$WT$200,126,FALSE))=TRUE,"",IF(VLOOKUP($A140,parlvotes_lh!$A$11:$WT$200,126,FALSE)=0,"",VLOOKUP($A140,parlvotes_lh!$A$11:$WT$200,126,FALSE)))</f>
        <v/>
      </c>
      <c r="Q140" s="249" t="str">
        <f>IF(ISERROR(VLOOKUP($A140,parlvotes_lh!$A$11:$WT$200,146,FALSE))=TRUE,"",IF(VLOOKUP($A140,parlvotes_lh!$A$11:$WT$200,146,FALSE)=0,"",VLOOKUP($A140,parlvotes_lh!$A$11:$WT$200,146,FALSE)))</f>
        <v/>
      </c>
      <c r="R140" s="249" t="str">
        <f>IF(ISERROR(VLOOKUP($A140,parlvotes_lh!$A$11:$WT$200,166,FALSE))=TRUE,"",IF(VLOOKUP($A140,parlvotes_lh!$A$11:$WT$200,166,FALSE)=0,"",VLOOKUP($A140,parlvotes_lh!$A$11:$WT$200,166,FALSE)))</f>
        <v/>
      </c>
      <c r="S140" s="249" t="str">
        <f>IF(ISERROR(VLOOKUP($A140,parlvotes_lh!$A$11:$WT$200,186,FALSE))=TRUE,"",IF(VLOOKUP($A140,parlvotes_lh!$A$11:$WT$200,186,FALSE)=0,"",VLOOKUP($A140,parlvotes_lh!$A$11:$WT$200,186,FALSE)))</f>
        <v/>
      </c>
      <c r="T140" s="249" t="str">
        <f>IF(ISERROR(VLOOKUP($A140,parlvotes_lh!$A$11:$WT$200,206,FALSE))=TRUE,"",IF(VLOOKUP($A140,parlvotes_lh!$A$11:$WT$200,206,FALSE)=0,"",VLOOKUP($A140,parlvotes_lh!$A$11:$WT$200,206,FALSE)))</f>
        <v/>
      </c>
      <c r="U140" s="249" t="str">
        <f>IF(ISERROR(VLOOKUP($A140,parlvotes_lh!$A$11:$WT$200,226,FALSE))=TRUE,"",IF(VLOOKUP($A140,parlvotes_lh!$A$11:$WT$200,226,FALSE)=0,"",VLOOKUP($A140,parlvotes_lh!$A$11:$WT$200,226,FALSE)))</f>
        <v/>
      </c>
      <c r="V140" s="249" t="str">
        <f>IF(ISERROR(VLOOKUP($A140,parlvotes_lh!$A$11:$WT$200,246,FALSE))=TRUE,"",IF(VLOOKUP($A140,parlvotes_lh!$A$11:$WT$200,246,FALSE)=0,"",VLOOKUP($A140,parlvotes_lh!$A$11:$WT$200,246,FALSE)))</f>
        <v/>
      </c>
      <c r="W140" s="249" t="str">
        <f>IF(ISERROR(VLOOKUP($A140,parlvotes_lh!$A$11:$WT$200,266,FALSE))=TRUE,"",IF(VLOOKUP($A140,parlvotes_lh!$A$11:$WT$200,266,FALSE)=0,"",VLOOKUP($A140,parlvotes_lh!$A$11:$WT$200,266,FALSE)))</f>
        <v/>
      </c>
      <c r="X140" s="249" t="str">
        <f>IF(ISERROR(VLOOKUP($A140,parlvotes_lh!$A$11:$WT$200,286,FALSE))=TRUE,"",IF(VLOOKUP($A140,parlvotes_lh!$A$11:$WT$200,286,FALSE)=0,"",VLOOKUP($A140,parlvotes_lh!$A$11:$WT$200,286,FALSE)))</f>
        <v/>
      </c>
      <c r="Y140" s="249" t="str">
        <f>IF(ISERROR(VLOOKUP($A140,parlvotes_lh!$A$11:$WT$200,306,FALSE))=TRUE,"",IF(VLOOKUP($A140,parlvotes_lh!$A$11:$WT$200,306,FALSE)=0,"",VLOOKUP($A140,parlvotes_lh!$A$11:$WT$200,306,FALSE)))</f>
        <v/>
      </c>
      <c r="Z140" s="249" t="str">
        <f>IF(ISERROR(VLOOKUP($A140,parlvotes_lh!$A$11:$WT$200,326,FALSE))=TRUE,"",IF(VLOOKUP($A140,parlvotes_lh!$A$11:$WT$200,326,FALSE)=0,"",VLOOKUP($A140,parlvotes_lh!$A$11:$WT$200,326,FALSE)))</f>
        <v/>
      </c>
      <c r="AA140" s="249" t="str">
        <f>IF(ISERROR(VLOOKUP($A140,parlvotes_lh!$A$11:$WT$200,346,FALSE))=TRUE,"",IF(VLOOKUP($A140,parlvotes_lh!$A$11:$WT$200,346,FALSE)=0,"",VLOOKUP($A140,parlvotes_lh!$A$11:$WT$200,346,FALSE)))</f>
        <v/>
      </c>
      <c r="AB140" s="249" t="str">
        <f>IF(ISERROR(VLOOKUP($A140,parlvotes_lh!$A$11:$WT$200,366,FALSE))=TRUE,"",IF(VLOOKUP($A140,parlvotes_lh!$A$11:$WT$200,366,FALSE)=0,"",VLOOKUP($A140,parlvotes_lh!$A$11:$WT$200,366,FALSE)))</f>
        <v/>
      </c>
      <c r="AC140" s="249" t="str">
        <f>IF(ISERROR(VLOOKUP($A140,parlvotes_lh!$A$11:$WT$200,386,FALSE))=TRUE,"",IF(VLOOKUP($A140,parlvotes_lh!$A$11:$WT$200,386,FALSE)=0,"",VLOOKUP($A140,parlvotes_lh!$A$11:$WT$200,386,FALSE)))</f>
        <v/>
      </c>
    </row>
    <row r="141" spans="1:29" ht="13.5" customHeight="1">
      <c r="A141" s="243"/>
      <c r="B141" s="87" t="str">
        <f>IF(A141="","",MID(info_weblinks!$C$3,32,3))</f>
        <v/>
      </c>
      <c r="C141" s="87" t="str">
        <f>IF(info_parties!G140="","",info_parties!G140)</f>
        <v/>
      </c>
      <c r="D141" s="87" t="str">
        <f>IF(info_parties!K140="","",info_parties!K140)</f>
        <v/>
      </c>
      <c r="E141" s="87" t="str">
        <f>IF(info_parties!H140="","",info_parties!H140)</f>
        <v/>
      </c>
      <c r="F141" s="244" t="str">
        <f t="shared" si="8"/>
        <v/>
      </c>
      <c r="G141" s="245" t="str">
        <f t="shared" si="9"/>
        <v/>
      </c>
      <c r="H141" s="246" t="str">
        <f t="shared" si="10"/>
        <v/>
      </c>
      <c r="I141" s="247" t="str">
        <f t="shared" si="11"/>
        <v/>
      </c>
      <c r="J141" s="248" t="str">
        <f>IF(ISERROR(VLOOKUP($A141,parlvotes_lh!$A$11:$WT$200,6,FALSE))=TRUE,"",IF(VLOOKUP($A141,parlvotes_lh!$A$11:$WT$200,6,FALSE)=0,"",VLOOKUP($A141,parlvotes_lh!$A$11:$WT$200,6,FALSE)))</f>
        <v/>
      </c>
      <c r="K141" s="248" t="str">
        <f>IF(ISERROR(VLOOKUP($A141,parlvotes_lh!$A$11:$WT$200,26,FALSE))=TRUE,"",IF(VLOOKUP($A141,parlvotes_lh!$A$11:$WT$200,26,FALSE)=0,"",VLOOKUP($A141,parlvotes_lh!$A$11:$WT$200,26,FALSE)))</f>
        <v/>
      </c>
      <c r="L141" s="248" t="str">
        <f>IF(ISERROR(VLOOKUP($A141,parlvotes_lh!$A$11:$WT$200,46,FALSE))=TRUE,"",IF(VLOOKUP($A141,parlvotes_lh!$A$11:$WT$200,46,FALSE)=0,"",VLOOKUP($A141,parlvotes_lh!$A$11:$WT$200,46,FALSE)))</f>
        <v/>
      </c>
      <c r="M141" s="248" t="str">
        <f>IF(ISERROR(VLOOKUP($A141,parlvotes_lh!$A$11:$WT$200,66,FALSE))=TRUE,"",IF(VLOOKUP($A141,parlvotes_lh!$A$11:$WT$200,66,FALSE)=0,"",VLOOKUP($A141,parlvotes_lh!$A$11:$WT$200,66,FALSE)))</f>
        <v/>
      </c>
      <c r="N141" s="248" t="str">
        <f>IF(ISERROR(VLOOKUP($A141,parlvotes_lh!$A$11:$WT$200,86,FALSE))=TRUE,"",IF(VLOOKUP($A141,parlvotes_lh!$A$11:$WT$200,86,FALSE)=0,"",VLOOKUP($A141,parlvotes_lh!$A$11:$WT$200,86,FALSE)))</f>
        <v/>
      </c>
      <c r="O141" s="248" t="str">
        <f>IF(ISERROR(VLOOKUP($A141,parlvotes_lh!$A$11:$WT$200,106,FALSE))=TRUE,"",IF(VLOOKUP($A141,parlvotes_lh!$A$11:$WT$200,106,FALSE)=0,"",VLOOKUP($A141,parlvotes_lh!$A$11:$WT$200,106,FALSE)))</f>
        <v/>
      </c>
      <c r="P141" s="248" t="str">
        <f>IF(ISERROR(VLOOKUP($A141,parlvotes_lh!$A$11:$WT$200,126,FALSE))=TRUE,"",IF(VLOOKUP($A141,parlvotes_lh!$A$11:$WT$200,126,FALSE)=0,"",VLOOKUP($A141,parlvotes_lh!$A$11:$WT$200,126,FALSE)))</f>
        <v/>
      </c>
      <c r="Q141" s="249" t="str">
        <f>IF(ISERROR(VLOOKUP($A141,parlvotes_lh!$A$11:$WT$200,146,FALSE))=TRUE,"",IF(VLOOKUP($A141,parlvotes_lh!$A$11:$WT$200,146,FALSE)=0,"",VLOOKUP($A141,parlvotes_lh!$A$11:$WT$200,146,FALSE)))</f>
        <v/>
      </c>
      <c r="R141" s="249" t="str">
        <f>IF(ISERROR(VLOOKUP($A141,parlvotes_lh!$A$11:$WT$200,166,FALSE))=TRUE,"",IF(VLOOKUP($A141,parlvotes_lh!$A$11:$WT$200,166,FALSE)=0,"",VLOOKUP($A141,parlvotes_lh!$A$11:$WT$200,166,FALSE)))</f>
        <v/>
      </c>
      <c r="S141" s="249" t="str">
        <f>IF(ISERROR(VLOOKUP($A141,parlvotes_lh!$A$11:$WT$200,186,FALSE))=TRUE,"",IF(VLOOKUP($A141,parlvotes_lh!$A$11:$WT$200,186,FALSE)=0,"",VLOOKUP($A141,parlvotes_lh!$A$11:$WT$200,186,FALSE)))</f>
        <v/>
      </c>
      <c r="T141" s="249" t="str">
        <f>IF(ISERROR(VLOOKUP($A141,parlvotes_lh!$A$11:$WT$200,206,FALSE))=TRUE,"",IF(VLOOKUP($A141,parlvotes_lh!$A$11:$WT$200,206,FALSE)=0,"",VLOOKUP($A141,parlvotes_lh!$A$11:$WT$200,206,FALSE)))</f>
        <v/>
      </c>
      <c r="U141" s="249" t="str">
        <f>IF(ISERROR(VLOOKUP($A141,parlvotes_lh!$A$11:$WT$200,226,FALSE))=TRUE,"",IF(VLOOKUP($A141,parlvotes_lh!$A$11:$WT$200,226,FALSE)=0,"",VLOOKUP($A141,parlvotes_lh!$A$11:$WT$200,226,FALSE)))</f>
        <v/>
      </c>
      <c r="V141" s="249" t="str">
        <f>IF(ISERROR(VLOOKUP($A141,parlvotes_lh!$A$11:$WT$200,246,FALSE))=TRUE,"",IF(VLOOKUP($A141,parlvotes_lh!$A$11:$WT$200,246,FALSE)=0,"",VLOOKUP($A141,parlvotes_lh!$A$11:$WT$200,246,FALSE)))</f>
        <v/>
      </c>
      <c r="W141" s="249" t="str">
        <f>IF(ISERROR(VLOOKUP($A141,parlvotes_lh!$A$11:$WT$200,266,FALSE))=TRUE,"",IF(VLOOKUP($A141,parlvotes_lh!$A$11:$WT$200,266,FALSE)=0,"",VLOOKUP($A141,parlvotes_lh!$A$11:$WT$200,266,FALSE)))</f>
        <v/>
      </c>
      <c r="X141" s="249" t="str">
        <f>IF(ISERROR(VLOOKUP($A141,parlvotes_lh!$A$11:$WT$200,286,FALSE))=TRUE,"",IF(VLOOKUP($A141,parlvotes_lh!$A$11:$WT$200,286,FALSE)=0,"",VLOOKUP($A141,parlvotes_lh!$A$11:$WT$200,286,FALSE)))</f>
        <v/>
      </c>
      <c r="Y141" s="249" t="str">
        <f>IF(ISERROR(VLOOKUP($A141,parlvotes_lh!$A$11:$WT$200,306,FALSE))=TRUE,"",IF(VLOOKUP($A141,parlvotes_lh!$A$11:$WT$200,306,FALSE)=0,"",VLOOKUP($A141,parlvotes_lh!$A$11:$WT$200,306,FALSE)))</f>
        <v/>
      </c>
      <c r="Z141" s="249" t="str">
        <f>IF(ISERROR(VLOOKUP($A141,parlvotes_lh!$A$11:$WT$200,326,FALSE))=TRUE,"",IF(VLOOKUP($A141,parlvotes_lh!$A$11:$WT$200,326,FALSE)=0,"",VLOOKUP($A141,parlvotes_lh!$A$11:$WT$200,326,FALSE)))</f>
        <v/>
      </c>
      <c r="AA141" s="249" t="str">
        <f>IF(ISERROR(VLOOKUP($A141,parlvotes_lh!$A$11:$WT$200,346,FALSE))=TRUE,"",IF(VLOOKUP($A141,parlvotes_lh!$A$11:$WT$200,346,FALSE)=0,"",VLOOKUP($A141,parlvotes_lh!$A$11:$WT$200,346,FALSE)))</f>
        <v/>
      </c>
      <c r="AB141" s="249" t="str">
        <f>IF(ISERROR(VLOOKUP($A141,parlvotes_lh!$A$11:$WT$200,366,FALSE))=TRUE,"",IF(VLOOKUP($A141,parlvotes_lh!$A$11:$WT$200,366,FALSE)=0,"",VLOOKUP($A141,parlvotes_lh!$A$11:$WT$200,366,FALSE)))</f>
        <v/>
      </c>
      <c r="AC141" s="249" t="str">
        <f>IF(ISERROR(VLOOKUP($A141,parlvotes_lh!$A$11:$WT$200,386,FALSE))=TRUE,"",IF(VLOOKUP($A141,parlvotes_lh!$A$11:$WT$200,386,FALSE)=0,"",VLOOKUP($A141,parlvotes_lh!$A$11:$WT$200,386,FALSE)))</f>
        <v/>
      </c>
    </row>
    <row r="142" spans="1:29" ht="13.5" customHeight="1">
      <c r="A142" s="243"/>
      <c r="B142" s="87" t="str">
        <f>IF(A142="","",MID(info_weblinks!$C$3,32,3))</f>
        <v/>
      </c>
      <c r="C142" s="87" t="str">
        <f>IF(info_parties!G141="","",info_parties!G141)</f>
        <v/>
      </c>
      <c r="D142" s="87" t="str">
        <f>IF(info_parties!K141="","",info_parties!K141)</f>
        <v/>
      </c>
      <c r="E142" s="87" t="str">
        <f>IF(info_parties!H141="","",info_parties!H141)</f>
        <v/>
      </c>
      <c r="F142" s="244" t="str">
        <f t="shared" si="8"/>
        <v/>
      </c>
      <c r="G142" s="245" t="str">
        <f t="shared" si="9"/>
        <v/>
      </c>
      <c r="H142" s="246" t="str">
        <f t="shared" si="10"/>
        <v/>
      </c>
      <c r="I142" s="247" t="str">
        <f t="shared" si="11"/>
        <v/>
      </c>
      <c r="J142" s="248" t="str">
        <f>IF(ISERROR(VLOOKUP($A142,parlvotes_lh!$A$11:$WT$200,6,FALSE))=TRUE,"",IF(VLOOKUP($A142,parlvotes_lh!$A$11:$WT$200,6,FALSE)=0,"",VLOOKUP($A142,parlvotes_lh!$A$11:$WT$200,6,FALSE)))</f>
        <v/>
      </c>
      <c r="K142" s="248" t="str">
        <f>IF(ISERROR(VLOOKUP($A142,parlvotes_lh!$A$11:$WT$200,26,FALSE))=TRUE,"",IF(VLOOKUP($A142,parlvotes_lh!$A$11:$WT$200,26,FALSE)=0,"",VLOOKUP($A142,parlvotes_lh!$A$11:$WT$200,26,FALSE)))</f>
        <v/>
      </c>
      <c r="L142" s="248" t="str">
        <f>IF(ISERROR(VLOOKUP($A142,parlvotes_lh!$A$11:$WT$200,46,FALSE))=TRUE,"",IF(VLOOKUP($A142,parlvotes_lh!$A$11:$WT$200,46,FALSE)=0,"",VLOOKUP($A142,parlvotes_lh!$A$11:$WT$200,46,FALSE)))</f>
        <v/>
      </c>
      <c r="M142" s="248" t="str">
        <f>IF(ISERROR(VLOOKUP($A142,parlvotes_lh!$A$11:$WT$200,66,FALSE))=TRUE,"",IF(VLOOKUP($A142,parlvotes_lh!$A$11:$WT$200,66,FALSE)=0,"",VLOOKUP($A142,parlvotes_lh!$A$11:$WT$200,66,FALSE)))</f>
        <v/>
      </c>
      <c r="N142" s="248" t="str">
        <f>IF(ISERROR(VLOOKUP($A142,parlvotes_lh!$A$11:$WT$200,86,FALSE))=TRUE,"",IF(VLOOKUP($A142,parlvotes_lh!$A$11:$WT$200,86,FALSE)=0,"",VLOOKUP($A142,parlvotes_lh!$A$11:$WT$200,86,FALSE)))</f>
        <v/>
      </c>
      <c r="O142" s="248" t="str">
        <f>IF(ISERROR(VLOOKUP($A142,parlvotes_lh!$A$11:$WT$200,106,FALSE))=TRUE,"",IF(VLOOKUP($A142,parlvotes_lh!$A$11:$WT$200,106,FALSE)=0,"",VLOOKUP($A142,parlvotes_lh!$A$11:$WT$200,106,FALSE)))</f>
        <v/>
      </c>
      <c r="P142" s="248" t="str">
        <f>IF(ISERROR(VLOOKUP($A142,parlvotes_lh!$A$11:$WT$200,126,FALSE))=TRUE,"",IF(VLOOKUP($A142,parlvotes_lh!$A$11:$WT$200,126,FALSE)=0,"",VLOOKUP($A142,parlvotes_lh!$A$11:$WT$200,126,FALSE)))</f>
        <v/>
      </c>
      <c r="Q142" s="249" t="str">
        <f>IF(ISERROR(VLOOKUP($A142,parlvotes_lh!$A$11:$WT$200,146,FALSE))=TRUE,"",IF(VLOOKUP($A142,parlvotes_lh!$A$11:$WT$200,146,FALSE)=0,"",VLOOKUP($A142,parlvotes_lh!$A$11:$WT$200,146,FALSE)))</f>
        <v/>
      </c>
      <c r="R142" s="249" t="str">
        <f>IF(ISERROR(VLOOKUP($A142,parlvotes_lh!$A$11:$WT$200,166,FALSE))=TRUE,"",IF(VLOOKUP($A142,parlvotes_lh!$A$11:$WT$200,166,FALSE)=0,"",VLOOKUP($A142,parlvotes_lh!$A$11:$WT$200,166,FALSE)))</f>
        <v/>
      </c>
      <c r="S142" s="249" t="str">
        <f>IF(ISERROR(VLOOKUP($A142,parlvotes_lh!$A$11:$WT$200,186,FALSE))=TRUE,"",IF(VLOOKUP($A142,parlvotes_lh!$A$11:$WT$200,186,FALSE)=0,"",VLOOKUP($A142,parlvotes_lh!$A$11:$WT$200,186,FALSE)))</f>
        <v/>
      </c>
      <c r="T142" s="249" t="str">
        <f>IF(ISERROR(VLOOKUP($A142,parlvotes_lh!$A$11:$WT$200,206,FALSE))=TRUE,"",IF(VLOOKUP($A142,parlvotes_lh!$A$11:$WT$200,206,FALSE)=0,"",VLOOKUP($A142,parlvotes_lh!$A$11:$WT$200,206,FALSE)))</f>
        <v/>
      </c>
      <c r="U142" s="249" t="str">
        <f>IF(ISERROR(VLOOKUP($A142,parlvotes_lh!$A$11:$WT$200,226,FALSE))=TRUE,"",IF(VLOOKUP($A142,parlvotes_lh!$A$11:$WT$200,226,FALSE)=0,"",VLOOKUP($A142,parlvotes_lh!$A$11:$WT$200,226,FALSE)))</f>
        <v/>
      </c>
      <c r="V142" s="249" t="str">
        <f>IF(ISERROR(VLOOKUP($A142,parlvotes_lh!$A$11:$WT$200,246,FALSE))=TRUE,"",IF(VLOOKUP($A142,parlvotes_lh!$A$11:$WT$200,246,FALSE)=0,"",VLOOKUP($A142,parlvotes_lh!$A$11:$WT$200,246,FALSE)))</f>
        <v/>
      </c>
      <c r="W142" s="249" t="str">
        <f>IF(ISERROR(VLOOKUP($A142,parlvotes_lh!$A$11:$WT$200,266,FALSE))=TRUE,"",IF(VLOOKUP($A142,parlvotes_lh!$A$11:$WT$200,266,FALSE)=0,"",VLOOKUP($A142,parlvotes_lh!$A$11:$WT$200,266,FALSE)))</f>
        <v/>
      </c>
      <c r="X142" s="249" t="str">
        <f>IF(ISERROR(VLOOKUP($A142,parlvotes_lh!$A$11:$WT$200,286,FALSE))=TRUE,"",IF(VLOOKUP($A142,parlvotes_lh!$A$11:$WT$200,286,FALSE)=0,"",VLOOKUP($A142,parlvotes_lh!$A$11:$WT$200,286,FALSE)))</f>
        <v/>
      </c>
      <c r="Y142" s="249" t="str">
        <f>IF(ISERROR(VLOOKUP($A142,parlvotes_lh!$A$11:$WT$200,306,FALSE))=TRUE,"",IF(VLOOKUP($A142,parlvotes_lh!$A$11:$WT$200,306,FALSE)=0,"",VLOOKUP($A142,parlvotes_lh!$A$11:$WT$200,306,FALSE)))</f>
        <v/>
      </c>
      <c r="Z142" s="249" t="str">
        <f>IF(ISERROR(VLOOKUP($A142,parlvotes_lh!$A$11:$WT$200,326,FALSE))=TRUE,"",IF(VLOOKUP($A142,parlvotes_lh!$A$11:$WT$200,326,FALSE)=0,"",VLOOKUP($A142,parlvotes_lh!$A$11:$WT$200,326,FALSE)))</f>
        <v/>
      </c>
      <c r="AA142" s="249" t="str">
        <f>IF(ISERROR(VLOOKUP($A142,parlvotes_lh!$A$11:$WT$200,346,FALSE))=TRUE,"",IF(VLOOKUP($A142,parlvotes_lh!$A$11:$WT$200,346,FALSE)=0,"",VLOOKUP($A142,parlvotes_lh!$A$11:$WT$200,346,FALSE)))</f>
        <v/>
      </c>
      <c r="AB142" s="249" t="str">
        <f>IF(ISERROR(VLOOKUP($A142,parlvotes_lh!$A$11:$WT$200,366,FALSE))=TRUE,"",IF(VLOOKUP($A142,parlvotes_lh!$A$11:$WT$200,366,FALSE)=0,"",VLOOKUP($A142,parlvotes_lh!$A$11:$WT$200,366,FALSE)))</f>
        <v/>
      </c>
      <c r="AC142" s="249" t="str">
        <f>IF(ISERROR(VLOOKUP($A142,parlvotes_lh!$A$11:$WT$200,386,FALSE))=TRUE,"",IF(VLOOKUP($A142,parlvotes_lh!$A$11:$WT$200,386,FALSE)=0,"",VLOOKUP($A142,parlvotes_lh!$A$11:$WT$200,386,FALSE)))</f>
        <v/>
      </c>
    </row>
    <row r="143" spans="1:29" ht="13.5" customHeight="1">
      <c r="A143" s="243"/>
      <c r="B143" s="87" t="str">
        <f>IF(A143="","",MID(info_weblinks!$C$3,32,3))</f>
        <v/>
      </c>
      <c r="C143" s="87" t="str">
        <f>IF(info_parties!G142="","",info_parties!G142)</f>
        <v/>
      </c>
      <c r="D143" s="87" t="str">
        <f>IF(info_parties!K142="","",info_parties!K142)</f>
        <v/>
      </c>
      <c r="E143" s="87" t="str">
        <f>IF(info_parties!H142="","",info_parties!H142)</f>
        <v/>
      </c>
      <c r="F143" s="244" t="str">
        <f t="shared" si="8"/>
        <v/>
      </c>
      <c r="G143" s="245" t="str">
        <f t="shared" si="9"/>
        <v/>
      </c>
      <c r="H143" s="246" t="str">
        <f t="shared" si="10"/>
        <v/>
      </c>
      <c r="I143" s="247" t="str">
        <f t="shared" si="11"/>
        <v/>
      </c>
      <c r="J143" s="248" t="str">
        <f>IF(ISERROR(VLOOKUP($A143,parlvotes_lh!$A$11:$WT$200,6,FALSE))=TRUE,"",IF(VLOOKUP($A143,parlvotes_lh!$A$11:$WT$200,6,FALSE)=0,"",VLOOKUP($A143,parlvotes_lh!$A$11:$WT$200,6,FALSE)))</f>
        <v/>
      </c>
      <c r="K143" s="248" t="str">
        <f>IF(ISERROR(VLOOKUP($A143,parlvotes_lh!$A$11:$WT$200,26,FALSE))=TRUE,"",IF(VLOOKUP($A143,parlvotes_lh!$A$11:$WT$200,26,FALSE)=0,"",VLOOKUP($A143,parlvotes_lh!$A$11:$WT$200,26,FALSE)))</f>
        <v/>
      </c>
      <c r="L143" s="248" t="str">
        <f>IF(ISERROR(VLOOKUP($A143,parlvotes_lh!$A$11:$WT$200,46,FALSE))=TRUE,"",IF(VLOOKUP($A143,parlvotes_lh!$A$11:$WT$200,46,FALSE)=0,"",VLOOKUP($A143,parlvotes_lh!$A$11:$WT$200,46,FALSE)))</f>
        <v/>
      </c>
      <c r="M143" s="248" t="str">
        <f>IF(ISERROR(VLOOKUP($A143,parlvotes_lh!$A$11:$WT$200,66,FALSE))=TRUE,"",IF(VLOOKUP($A143,parlvotes_lh!$A$11:$WT$200,66,FALSE)=0,"",VLOOKUP($A143,parlvotes_lh!$A$11:$WT$200,66,FALSE)))</f>
        <v/>
      </c>
      <c r="N143" s="248" t="str">
        <f>IF(ISERROR(VLOOKUP($A143,parlvotes_lh!$A$11:$WT$200,86,FALSE))=TRUE,"",IF(VLOOKUP($A143,parlvotes_lh!$A$11:$WT$200,86,FALSE)=0,"",VLOOKUP($A143,parlvotes_lh!$A$11:$WT$200,86,FALSE)))</f>
        <v/>
      </c>
      <c r="O143" s="248" t="str">
        <f>IF(ISERROR(VLOOKUP($A143,parlvotes_lh!$A$11:$WT$200,106,FALSE))=TRUE,"",IF(VLOOKUP($A143,parlvotes_lh!$A$11:$WT$200,106,FALSE)=0,"",VLOOKUP($A143,parlvotes_lh!$A$11:$WT$200,106,FALSE)))</f>
        <v/>
      </c>
      <c r="P143" s="248" t="str">
        <f>IF(ISERROR(VLOOKUP($A143,parlvotes_lh!$A$11:$WT$200,126,FALSE))=TRUE,"",IF(VLOOKUP($A143,parlvotes_lh!$A$11:$WT$200,126,FALSE)=0,"",VLOOKUP($A143,parlvotes_lh!$A$11:$WT$200,126,FALSE)))</f>
        <v/>
      </c>
      <c r="Q143" s="249" t="str">
        <f>IF(ISERROR(VLOOKUP($A143,parlvotes_lh!$A$11:$WT$200,146,FALSE))=TRUE,"",IF(VLOOKUP($A143,parlvotes_lh!$A$11:$WT$200,146,FALSE)=0,"",VLOOKUP($A143,parlvotes_lh!$A$11:$WT$200,146,FALSE)))</f>
        <v/>
      </c>
      <c r="R143" s="249" t="str">
        <f>IF(ISERROR(VLOOKUP($A143,parlvotes_lh!$A$11:$WT$200,166,FALSE))=TRUE,"",IF(VLOOKUP($A143,parlvotes_lh!$A$11:$WT$200,166,FALSE)=0,"",VLOOKUP($A143,parlvotes_lh!$A$11:$WT$200,166,FALSE)))</f>
        <v/>
      </c>
      <c r="S143" s="249" t="str">
        <f>IF(ISERROR(VLOOKUP($A143,parlvotes_lh!$A$11:$WT$200,186,FALSE))=TRUE,"",IF(VLOOKUP($A143,parlvotes_lh!$A$11:$WT$200,186,FALSE)=0,"",VLOOKUP($A143,parlvotes_lh!$A$11:$WT$200,186,FALSE)))</f>
        <v/>
      </c>
      <c r="T143" s="249" t="str">
        <f>IF(ISERROR(VLOOKUP($A143,parlvotes_lh!$A$11:$WT$200,206,FALSE))=TRUE,"",IF(VLOOKUP($A143,parlvotes_lh!$A$11:$WT$200,206,FALSE)=0,"",VLOOKUP($A143,parlvotes_lh!$A$11:$WT$200,206,FALSE)))</f>
        <v/>
      </c>
      <c r="U143" s="249" t="str">
        <f>IF(ISERROR(VLOOKUP($A143,parlvotes_lh!$A$11:$WT$200,226,FALSE))=TRUE,"",IF(VLOOKUP($A143,parlvotes_lh!$A$11:$WT$200,226,FALSE)=0,"",VLOOKUP($A143,parlvotes_lh!$A$11:$WT$200,226,FALSE)))</f>
        <v/>
      </c>
      <c r="V143" s="249" t="str">
        <f>IF(ISERROR(VLOOKUP($A143,parlvotes_lh!$A$11:$WT$200,246,FALSE))=TRUE,"",IF(VLOOKUP($A143,parlvotes_lh!$A$11:$WT$200,246,FALSE)=0,"",VLOOKUP($A143,parlvotes_lh!$A$11:$WT$200,246,FALSE)))</f>
        <v/>
      </c>
      <c r="W143" s="249" t="str">
        <f>IF(ISERROR(VLOOKUP($A143,parlvotes_lh!$A$11:$WT$200,266,FALSE))=TRUE,"",IF(VLOOKUP($A143,parlvotes_lh!$A$11:$WT$200,266,FALSE)=0,"",VLOOKUP($A143,parlvotes_lh!$A$11:$WT$200,266,FALSE)))</f>
        <v/>
      </c>
      <c r="X143" s="249" t="str">
        <f>IF(ISERROR(VLOOKUP($A143,parlvotes_lh!$A$11:$WT$200,286,FALSE))=TRUE,"",IF(VLOOKUP($A143,parlvotes_lh!$A$11:$WT$200,286,FALSE)=0,"",VLOOKUP($A143,parlvotes_lh!$A$11:$WT$200,286,FALSE)))</f>
        <v/>
      </c>
      <c r="Y143" s="249" t="str">
        <f>IF(ISERROR(VLOOKUP($A143,parlvotes_lh!$A$11:$WT$200,306,FALSE))=TRUE,"",IF(VLOOKUP($A143,parlvotes_lh!$A$11:$WT$200,306,FALSE)=0,"",VLOOKUP($A143,parlvotes_lh!$A$11:$WT$200,306,FALSE)))</f>
        <v/>
      </c>
      <c r="Z143" s="249" t="str">
        <f>IF(ISERROR(VLOOKUP($A143,parlvotes_lh!$A$11:$WT$200,326,FALSE))=TRUE,"",IF(VLOOKUP($A143,parlvotes_lh!$A$11:$WT$200,326,FALSE)=0,"",VLOOKUP($A143,parlvotes_lh!$A$11:$WT$200,326,FALSE)))</f>
        <v/>
      </c>
      <c r="AA143" s="249" t="str">
        <f>IF(ISERROR(VLOOKUP($A143,parlvotes_lh!$A$11:$WT$200,346,FALSE))=TRUE,"",IF(VLOOKUP($A143,parlvotes_lh!$A$11:$WT$200,346,FALSE)=0,"",VLOOKUP($A143,parlvotes_lh!$A$11:$WT$200,346,FALSE)))</f>
        <v/>
      </c>
      <c r="AB143" s="249" t="str">
        <f>IF(ISERROR(VLOOKUP($A143,parlvotes_lh!$A$11:$WT$200,366,FALSE))=TRUE,"",IF(VLOOKUP($A143,parlvotes_lh!$A$11:$WT$200,366,FALSE)=0,"",VLOOKUP($A143,parlvotes_lh!$A$11:$WT$200,366,FALSE)))</f>
        <v/>
      </c>
      <c r="AC143" s="249" t="str">
        <f>IF(ISERROR(VLOOKUP($A143,parlvotes_lh!$A$11:$WT$200,386,FALSE))=TRUE,"",IF(VLOOKUP($A143,parlvotes_lh!$A$11:$WT$200,386,FALSE)=0,"",VLOOKUP($A143,parlvotes_lh!$A$11:$WT$200,386,FALSE)))</f>
        <v/>
      </c>
    </row>
    <row r="144" spans="1:29" ht="13.5" customHeight="1">
      <c r="A144" s="243"/>
      <c r="B144" s="87" t="str">
        <f>IF(A144="","",MID(info_weblinks!$C$3,32,3))</f>
        <v/>
      </c>
      <c r="C144" s="87" t="str">
        <f>IF(info_parties!G143="","",info_parties!G143)</f>
        <v/>
      </c>
      <c r="D144" s="87" t="str">
        <f>IF(info_parties!K143="","",info_parties!K143)</f>
        <v/>
      </c>
      <c r="E144" s="87" t="str">
        <f>IF(info_parties!H143="","",info_parties!H143)</f>
        <v/>
      </c>
      <c r="F144" s="244" t="str">
        <f t="shared" si="8"/>
        <v/>
      </c>
      <c r="G144" s="245" t="str">
        <f t="shared" si="9"/>
        <v/>
      </c>
      <c r="H144" s="246" t="str">
        <f t="shared" si="10"/>
        <v/>
      </c>
      <c r="I144" s="247" t="str">
        <f t="shared" si="11"/>
        <v/>
      </c>
      <c r="J144" s="248" t="str">
        <f>IF(ISERROR(VLOOKUP($A144,parlvotes_lh!$A$11:$WT$200,6,FALSE))=TRUE,"",IF(VLOOKUP($A144,parlvotes_lh!$A$11:$WT$200,6,FALSE)=0,"",VLOOKUP($A144,parlvotes_lh!$A$11:$WT$200,6,FALSE)))</f>
        <v/>
      </c>
      <c r="K144" s="248" t="str">
        <f>IF(ISERROR(VLOOKUP($A144,parlvotes_lh!$A$11:$WT$200,26,FALSE))=TRUE,"",IF(VLOOKUP($A144,parlvotes_lh!$A$11:$WT$200,26,FALSE)=0,"",VLOOKUP($A144,parlvotes_lh!$A$11:$WT$200,26,FALSE)))</f>
        <v/>
      </c>
      <c r="L144" s="248" t="str">
        <f>IF(ISERROR(VLOOKUP($A144,parlvotes_lh!$A$11:$WT$200,46,FALSE))=TRUE,"",IF(VLOOKUP($A144,parlvotes_lh!$A$11:$WT$200,46,FALSE)=0,"",VLOOKUP($A144,parlvotes_lh!$A$11:$WT$200,46,FALSE)))</f>
        <v/>
      </c>
      <c r="M144" s="248" t="str">
        <f>IF(ISERROR(VLOOKUP($A144,parlvotes_lh!$A$11:$WT$200,66,FALSE))=TRUE,"",IF(VLOOKUP($A144,parlvotes_lh!$A$11:$WT$200,66,FALSE)=0,"",VLOOKUP($A144,parlvotes_lh!$A$11:$WT$200,66,FALSE)))</f>
        <v/>
      </c>
      <c r="N144" s="248" t="str">
        <f>IF(ISERROR(VLOOKUP($A144,parlvotes_lh!$A$11:$WT$200,86,FALSE))=TRUE,"",IF(VLOOKUP($A144,parlvotes_lh!$A$11:$WT$200,86,FALSE)=0,"",VLOOKUP($A144,parlvotes_lh!$A$11:$WT$200,86,FALSE)))</f>
        <v/>
      </c>
      <c r="O144" s="248" t="str">
        <f>IF(ISERROR(VLOOKUP($A144,parlvotes_lh!$A$11:$WT$200,106,FALSE))=TRUE,"",IF(VLOOKUP($A144,parlvotes_lh!$A$11:$WT$200,106,FALSE)=0,"",VLOOKUP($A144,parlvotes_lh!$A$11:$WT$200,106,FALSE)))</f>
        <v/>
      </c>
      <c r="P144" s="248" t="str">
        <f>IF(ISERROR(VLOOKUP($A144,parlvotes_lh!$A$11:$WT$200,126,FALSE))=TRUE,"",IF(VLOOKUP($A144,parlvotes_lh!$A$11:$WT$200,126,FALSE)=0,"",VLOOKUP($A144,parlvotes_lh!$A$11:$WT$200,126,FALSE)))</f>
        <v/>
      </c>
      <c r="Q144" s="249" t="str">
        <f>IF(ISERROR(VLOOKUP($A144,parlvotes_lh!$A$11:$WT$200,146,FALSE))=TRUE,"",IF(VLOOKUP($A144,parlvotes_lh!$A$11:$WT$200,146,FALSE)=0,"",VLOOKUP($A144,parlvotes_lh!$A$11:$WT$200,146,FALSE)))</f>
        <v/>
      </c>
      <c r="R144" s="249" t="str">
        <f>IF(ISERROR(VLOOKUP($A144,parlvotes_lh!$A$11:$WT$200,166,FALSE))=TRUE,"",IF(VLOOKUP($A144,parlvotes_lh!$A$11:$WT$200,166,FALSE)=0,"",VLOOKUP($A144,parlvotes_lh!$A$11:$WT$200,166,FALSE)))</f>
        <v/>
      </c>
      <c r="S144" s="249" t="str">
        <f>IF(ISERROR(VLOOKUP($A144,parlvotes_lh!$A$11:$WT$200,186,FALSE))=TRUE,"",IF(VLOOKUP($A144,parlvotes_lh!$A$11:$WT$200,186,FALSE)=0,"",VLOOKUP($A144,parlvotes_lh!$A$11:$WT$200,186,FALSE)))</f>
        <v/>
      </c>
      <c r="T144" s="249" t="str">
        <f>IF(ISERROR(VLOOKUP($A144,parlvotes_lh!$A$11:$WT$200,206,FALSE))=TRUE,"",IF(VLOOKUP($A144,parlvotes_lh!$A$11:$WT$200,206,FALSE)=0,"",VLOOKUP($A144,parlvotes_lh!$A$11:$WT$200,206,FALSE)))</f>
        <v/>
      </c>
      <c r="U144" s="249" t="str">
        <f>IF(ISERROR(VLOOKUP($A144,parlvotes_lh!$A$11:$WT$200,226,FALSE))=TRUE,"",IF(VLOOKUP($A144,parlvotes_lh!$A$11:$WT$200,226,FALSE)=0,"",VLOOKUP($A144,parlvotes_lh!$A$11:$WT$200,226,FALSE)))</f>
        <v/>
      </c>
      <c r="V144" s="249" t="str">
        <f>IF(ISERROR(VLOOKUP($A144,parlvotes_lh!$A$11:$WT$200,246,FALSE))=TRUE,"",IF(VLOOKUP($A144,parlvotes_lh!$A$11:$WT$200,246,FALSE)=0,"",VLOOKUP($A144,parlvotes_lh!$A$11:$WT$200,246,FALSE)))</f>
        <v/>
      </c>
      <c r="W144" s="249" t="str">
        <f>IF(ISERROR(VLOOKUP($A144,parlvotes_lh!$A$11:$WT$200,266,FALSE))=TRUE,"",IF(VLOOKUP($A144,parlvotes_lh!$A$11:$WT$200,266,FALSE)=0,"",VLOOKUP($A144,parlvotes_lh!$A$11:$WT$200,266,FALSE)))</f>
        <v/>
      </c>
      <c r="X144" s="249" t="str">
        <f>IF(ISERROR(VLOOKUP($A144,parlvotes_lh!$A$11:$WT$200,286,FALSE))=TRUE,"",IF(VLOOKUP($A144,parlvotes_lh!$A$11:$WT$200,286,FALSE)=0,"",VLOOKUP($A144,parlvotes_lh!$A$11:$WT$200,286,FALSE)))</f>
        <v/>
      </c>
      <c r="Y144" s="249" t="str">
        <f>IF(ISERROR(VLOOKUP($A144,parlvotes_lh!$A$11:$WT$200,306,FALSE))=TRUE,"",IF(VLOOKUP($A144,parlvotes_lh!$A$11:$WT$200,306,FALSE)=0,"",VLOOKUP($A144,parlvotes_lh!$A$11:$WT$200,306,FALSE)))</f>
        <v/>
      </c>
      <c r="Z144" s="249" t="str">
        <f>IF(ISERROR(VLOOKUP($A144,parlvotes_lh!$A$11:$WT$200,326,FALSE))=TRUE,"",IF(VLOOKUP($A144,parlvotes_lh!$A$11:$WT$200,326,FALSE)=0,"",VLOOKUP($A144,parlvotes_lh!$A$11:$WT$200,326,FALSE)))</f>
        <v/>
      </c>
      <c r="AA144" s="249" t="str">
        <f>IF(ISERROR(VLOOKUP($A144,parlvotes_lh!$A$11:$WT$200,346,FALSE))=TRUE,"",IF(VLOOKUP($A144,parlvotes_lh!$A$11:$WT$200,346,FALSE)=0,"",VLOOKUP($A144,parlvotes_lh!$A$11:$WT$200,346,FALSE)))</f>
        <v/>
      </c>
      <c r="AB144" s="249" t="str">
        <f>IF(ISERROR(VLOOKUP($A144,parlvotes_lh!$A$11:$WT$200,366,FALSE))=TRUE,"",IF(VLOOKUP($A144,parlvotes_lh!$A$11:$WT$200,366,FALSE)=0,"",VLOOKUP($A144,parlvotes_lh!$A$11:$WT$200,366,FALSE)))</f>
        <v/>
      </c>
      <c r="AC144" s="249" t="str">
        <f>IF(ISERROR(VLOOKUP($A144,parlvotes_lh!$A$11:$WT$200,386,FALSE))=TRUE,"",IF(VLOOKUP($A144,parlvotes_lh!$A$11:$WT$200,386,FALSE)=0,"",VLOOKUP($A144,parlvotes_lh!$A$11:$WT$200,386,FALSE)))</f>
        <v/>
      </c>
    </row>
    <row r="145" spans="1:29" ht="13.5" customHeight="1">
      <c r="A145" s="243"/>
      <c r="B145" s="87" t="str">
        <f>IF(A145="","",MID(info_weblinks!$C$3,32,3))</f>
        <v/>
      </c>
      <c r="C145" s="87" t="str">
        <f>IF(info_parties!G144="","",info_parties!G144)</f>
        <v/>
      </c>
      <c r="D145" s="87" t="str">
        <f>IF(info_parties!K144="","",info_parties!K144)</f>
        <v/>
      </c>
      <c r="E145" s="87" t="str">
        <f>IF(info_parties!H144="","",info_parties!H144)</f>
        <v/>
      </c>
      <c r="F145" s="244" t="str">
        <f t="shared" si="8"/>
        <v/>
      </c>
      <c r="G145" s="245" t="str">
        <f t="shared" si="9"/>
        <v/>
      </c>
      <c r="H145" s="246" t="str">
        <f t="shared" si="10"/>
        <v/>
      </c>
      <c r="I145" s="247" t="str">
        <f t="shared" si="11"/>
        <v/>
      </c>
      <c r="J145" s="248" t="str">
        <f>IF(ISERROR(VLOOKUP($A145,parlvotes_lh!$A$11:$WT$200,6,FALSE))=TRUE,"",IF(VLOOKUP($A145,parlvotes_lh!$A$11:$WT$200,6,FALSE)=0,"",VLOOKUP($A145,parlvotes_lh!$A$11:$WT$200,6,FALSE)))</f>
        <v/>
      </c>
      <c r="K145" s="248" t="str">
        <f>IF(ISERROR(VLOOKUP($A145,parlvotes_lh!$A$11:$WT$200,26,FALSE))=TRUE,"",IF(VLOOKUP($A145,parlvotes_lh!$A$11:$WT$200,26,FALSE)=0,"",VLOOKUP($A145,parlvotes_lh!$A$11:$WT$200,26,FALSE)))</f>
        <v/>
      </c>
      <c r="L145" s="248" t="str">
        <f>IF(ISERROR(VLOOKUP($A145,parlvotes_lh!$A$11:$WT$200,46,FALSE))=TRUE,"",IF(VLOOKUP($A145,parlvotes_lh!$A$11:$WT$200,46,FALSE)=0,"",VLOOKUP($A145,parlvotes_lh!$A$11:$WT$200,46,FALSE)))</f>
        <v/>
      </c>
      <c r="M145" s="248" t="str">
        <f>IF(ISERROR(VLOOKUP($A145,parlvotes_lh!$A$11:$WT$200,66,FALSE))=TRUE,"",IF(VLOOKUP($A145,parlvotes_lh!$A$11:$WT$200,66,FALSE)=0,"",VLOOKUP($A145,parlvotes_lh!$A$11:$WT$200,66,FALSE)))</f>
        <v/>
      </c>
      <c r="N145" s="248" t="str">
        <f>IF(ISERROR(VLOOKUP($A145,parlvotes_lh!$A$11:$WT$200,86,FALSE))=TRUE,"",IF(VLOOKUP($A145,parlvotes_lh!$A$11:$WT$200,86,FALSE)=0,"",VLOOKUP($A145,parlvotes_lh!$A$11:$WT$200,86,FALSE)))</f>
        <v/>
      </c>
      <c r="O145" s="248" t="str">
        <f>IF(ISERROR(VLOOKUP($A145,parlvotes_lh!$A$11:$WT$200,106,FALSE))=TRUE,"",IF(VLOOKUP($A145,parlvotes_lh!$A$11:$WT$200,106,FALSE)=0,"",VLOOKUP($A145,parlvotes_lh!$A$11:$WT$200,106,FALSE)))</f>
        <v/>
      </c>
      <c r="P145" s="248" t="str">
        <f>IF(ISERROR(VLOOKUP($A145,parlvotes_lh!$A$11:$WT$200,126,FALSE))=TRUE,"",IF(VLOOKUP($A145,parlvotes_lh!$A$11:$WT$200,126,FALSE)=0,"",VLOOKUP($A145,parlvotes_lh!$A$11:$WT$200,126,FALSE)))</f>
        <v/>
      </c>
      <c r="Q145" s="249" t="str">
        <f>IF(ISERROR(VLOOKUP($A145,parlvotes_lh!$A$11:$WT$200,146,FALSE))=TRUE,"",IF(VLOOKUP($A145,parlvotes_lh!$A$11:$WT$200,146,FALSE)=0,"",VLOOKUP($A145,parlvotes_lh!$A$11:$WT$200,146,FALSE)))</f>
        <v/>
      </c>
      <c r="R145" s="249" t="str">
        <f>IF(ISERROR(VLOOKUP($A145,parlvotes_lh!$A$11:$WT$200,166,FALSE))=TRUE,"",IF(VLOOKUP($A145,parlvotes_lh!$A$11:$WT$200,166,FALSE)=0,"",VLOOKUP($A145,parlvotes_lh!$A$11:$WT$200,166,FALSE)))</f>
        <v/>
      </c>
      <c r="S145" s="249" t="str">
        <f>IF(ISERROR(VLOOKUP($A145,parlvotes_lh!$A$11:$WT$200,186,FALSE))=TRUE,"",IF(VLOOKUP($A145,parlvotes_lh!$A$11:$WT$200,186,FALSE)=0,"",VLOOKUP($A145,parlvotes_lh!$A$11:$WT$200,186,FALSE)))</f>
        <v/>
      </c>
      <c r="T145" s="249" t="str">
        <f>IF(ISERROR(VLOOKUP($A145,parlvotes_lh!$A$11:$WT$200,206,FALSE))=TRUE,"",IF(VLOOKUP($A145,parlvotes_lh!$A$11:$WT$200,206,FALSE)=0,"",VLOOKUP($A145,parlvotes_lh!$A$11:$WT$200,206,FALSE)))</f>
        <v/>
      </c>
      <c r="U145" s="249" t="str">
        <f>IF(ISERROR(VLOOKUP($A145,parlvotes_lh!$A$11:$WT$200,226,FALSE))=TRUE,"",IF(VLOOKUP($A145,parlvotes_lh!$A$11:$WT$200,226,FALSE)=0,"",VLOOKUP($A145,parlvotes_lh!$A$11:$WT$200,226,FALSE)))</f>
        <v/>
      </c>
      <c r="V145" s="249" t="str">
        <f>IF(ISERROR(VLOOKUP($A145,parlvotes_lh!$A$11:$WT$200,246,FALSE))=TRUE,"",IF(VLOOKUP($A145,parlvotes_lh!$A$11:$WT$200,246,FALSE)=0,"",VLOOKUP($A145,parlvotes_lh!$A$11:$WT$200,246,FALSE)))</f>
        <v/>
      </c>
      <c r="W145" s="249" t="str">
        <f>IF(ISERROR(VLOOKUP($A145,parlvotes_lh!$A$11:$WT$200,266,FALSE))=TRUE,"",IF(VLOOKUP($A145,parlvotes_lh!$A$11:$WT$200,266,FALSE)=0,"",VLOOKUP($A145,parlvotes_lh!$A$11:$WT$200,266,FALSE)))</f>
        <v/>
      </c>
      <c r="X145" s="249" t="str">
        <f>IF(ISERROR(VLOOKUP($A145,parlvotes_lh!$A$11:$WT$200,286,FALSE))=TRUE,"",IF(VLOOKUP($A145,parlvotes_lh!$A$11:$WT$200,286,FALSE)=0,"",VLOOKUP($A145,parlvotes_lh!$A$11:$WT$200,286,FALSE)))</f>
        <v/>
      </c>
      <c r="Y145" s="249" t="str">
        <f>IF(ISERROR(VLOOKUP($A145,parlvotes_lh!$A$11:$WT$200,306,FALSE))=TRUE,"",IF(VLOOKUP($A145,parlvotes_lh!$A$11:$WT$200,306,FALSE)=0,"",VLOOKUP($A145,parlvotes_lh!$A$11:$WT$200,306,FALSE)))</f>
        <v/>
      </c>
      <c r="Z145" s="249" t="str">
        <f>IF(ISERROR(VLOOKUP($A145,parlvotes_lh!$A$11:$WT$200,326,FALSE))=TRUE,"",IF(VLOOKUP($A145,parlvotes_lh!$A$11:$WT$200,326,FALSE)=0,"",VLOOKUP($A145,parlvotes_lh!$A$11:$WT$200,326,FALSE)))</f>
        <v/>
      </c>
      <c r="AA145" s="249" t="str">
        <f>IF(ISERROR(VLOOKUP($A145,parlvotes_lh!$A$11:$WT$200,346,FALSE))=TRUE,"",IF(VLOOKUP($A145,parlvotes_lh!$A$11:$WT$200,346,FALSE)=0,"",VLOOKUP($A145,parlvotes_lh!$A$11:$WT$200,346,FALSE)))</f>
        <v/>
      </c>
      <c r="AB145" s="249" t="str">
        <f>IF(ISERROR(VLOOKUP($A145,parlvotes_lh!$A$11:$WT$200,366,FALSE))=TRUE,"",IF(VLOOKUP($A145,parlvotes_lh!$A$11:$WT$200,366,FALSE)=0,"",VLOOKUP($A145,parlvotes_lh!$A$11:$WT$200,366,FALSE)))</f>
        <v/>
      </c>
      <c r="AC145" s="249" t="str">
        <f>IF(ISERROR(VLOOKUP($A145,parlvotes_lh!$A$11:$WT$200,386,FALSE))=TRUE,"",IF(VLOOKUP($A145,parlvotes_lh!$A$11:$WT$200,386,FALSE)=0,"",VLOOKUP($A145,parlvotes_lh!$A$11:$WT$200,386,FALSE)))</f>
        <v/>
      </c>
    </row>
    <row r="146" spans="1:29" ht="13.5" customHeight="1">
      <c r="A146" s="243"/>
      <c r="B146" s="87" t="str">
        <f>IF(A146="","",MID(info_weblinks!$C$3,32,3))</f>
        <v/>
      </c>
      <c r="C146" s="87" t="str">
        <f>IF(info_parties!G145="","",info_parties!G145)</f>
        <v/>
      </c>
      <c r="D146" s="87" t="str">
        <f>IF(info_parties!K145="","",info_parties!K145)</f>
        <v/>
      </c>
      <c r="E146" s="87" t="str">
        <f>IF(info_parties!H145="","",info_parties!H145)</f>
        <v/>
      </c>
      <c r="F146" s="244" t="str">
        <f t="shared" si="8"/>
        <v/>
      </c>
      <c r="G146" s="245" t="str">
        <f t="shared" si="9"/>
        <v/>
      </c>
      <c r="H146" s="246" t="str">
        <f t="shared" si="10"/>
        <v/>
      </c>
      <c r="I146" s="247" t="str">
        <f t="shared" si="11"/>
        <v/>
      </c>
      <c r="J146" s="248" t="str">
        <f>IF(ISERROR(VLOOKUP($A146,parlvotes_lh!$A$11:$WT$200,6,FALSE))=TRUE,"",IF(VLOOKUP($A146,parlvotes_lh!$A$11:$WT$200,6,FALSE)=0,"",VLOOKUP($A146,parlvotes_lh!$A$11:$WT$200,6,FALSE)))</f>
        <v/>
      </c>
      <c r="K146" s="248" t="str">
        <f>IF(ISERROR(VLOOKUP($A146,parlvotes_lh!$A$11:$WT$200,26,FALSE))=TRUE,"",IF(VLOOKUP($A146,parlvotes_lh!$A$11:$WT$200,26,FALSE)=0,"",VLOOKUP($A146,parlvotes_lh!$A$11:$WT$200,26,FALSE)))</f>
        <v/>
      </c>
      <c r="L146" s="248" t="str">
        <f>IF(ISERROR(VLOOKUP($A146,parlvotes_lh!$A$11:$WT$200,46,FALSE))=TRUE,"",IF(VLOOKUP($A146,parlvotes_lh!$A$11:$WT$200,46,FALSE)=0,"",VLOOKUP($A146,parlvotes_lh!$A$11:$WT$200,46,FALSE)))</f>
        <v/>
      </c>
      <c r="M146" s="248" t="str">
        <f>IF(ISERROR(VLOOKUP($A146,parlvotes_lh!$A$11:$WT$200,66,FALSE))=TRUE,"",IF(VLOOKUP($A146,parlvotes_lh!$A$11:$WT$200,66,FALSE)=0,"",VLOOKUP($A146,parlvotes_lh!$A$11:$WT$200,66,FALSE)))</f>
        <v/>
      </c>
      <c r="N146" s="248" t="str">
        <f>IF(ISERROR(VLOOKUP($A146,parlvotes_lh!$A$11:$WT$200,86,FALSE))=TRUE,"",IF(VLOOKUP($A146,parlvotes_lh!$A$11:$WT$200,86,FALSE)=0,"",VLOOKUP($A146,parlvotes_lh!$A$11:$WT$200,86,FALSE)))</f>
        <v/>
      </c>
      <c r="O146" s="248" t="str">
        <f>IF(ISERROR(VLOOKUP($A146,parlvotes_lh!$A$11:$WT$200,106,FALSE))=TRUE,"",IF(VLOOKUP($A146,parlvotes_lh!$A$11:$WT$200,106,FALSE)=0,"",VLOOKUP($A146,parlvotes_lh!$A$11:$WT$200,106,FALSE)))</f>
        <v/>
      </c>
      <c r="P146" s="248" t="str">
        <f>IF(ISERROR(VLOOKUP($A146,parlvotes_lh!$A$11:$WT$200,126,FALSE))=TRUE,"",IF(VLOOKUP($A146,parlvotes_lh!$A$11:$WT$200,126,FALSE)=0,"",VLOOKUP($A146,parlvotes_lh!$A$11:$WT$200,126,FALSE)))</f>
        <v/>
      </c>
      <c r="Q146" s="249" t="str">
        <f>IF(ISERROR(VLOOKUP($A146,parlvotes_lh!$A$11:$WT$200,146,FALSE))=TRUE,"",IF(VLOOKUP($A146,parlvotes_lh!$A$11:$WT$200,146,FALSE)=0,"",VLOOKUP($A146,parlvotes_lh!$A$11:$WT$200,146,FALSE)))</f>
        <v/>
      </c>
      <c r="R146" s="249" t="str">
        <f>IF(ISERROR(VLOOKUP($A146,parlvotes_lh!$A$11:$WT$200,166,FALSE))=TRUE,"",IF(VLOOKUP($A146,parlvotes_lh!$A$11:$WT$200,166,FALSE)=0,"",VLOOKUP($A146,parlvotes_lh!$A$11:$WT$200,166,FALSE)))</f>
        <v/>
      </c>
      <c r="S146" s="249" t="str">
        <f>IF(ISERROR(VLOOKUP($A146,parlvotes_lh!$A$11:$WT$200,186,FALSE))=TRUE,"",IF(VLOOKUP($A146,parlvotes_lh!$A$11:$WT$200,186,FALSE)=0,"",VLOOKUP($A146,parlvotes_lh!$A$11:$WT$200,186,FALSE)))</f>
        <v/>
      </c>
      <c r="T146" s="249" t="str">
        <f>IF(ISERROR(VLOOKUP($A146,parlvotes_lh!$A$11:$WT$200,206,FALSE))=TRUE,"",IF(VLOOKUP($A146,parlvotes_lh!$A$11:$WT$200,206,FALSE)=0,"",VLOOKUP($A146,parlvotes_lh!$A$11:$WT$200,206,FALSE)))</f>
        <v/>
      </c>
      <c r="U146" s="249" t="str">
        <f>IF(ISERROR(VLOOKUP($A146,parlvotes_lh!$A$11:$WT$200,226,FALSE))=TRUE,"",IF(VLOOKUP($A146,parlvotes_lh!$A$11:$WT$200,226,FALSE)=0,"",VLOOKUP($A146,parlvotes_lh!$A$11:$WT$200,226,FALSE)))</f>
        <v/>
      </c>
      <c r="V146" s="249" t="str">
        <f>IF(ISERROR(VLOOKUP($A146,parlvotes_lh!$A$11:$WT$200,246,FALSE))=TRUE,"",IF(VLOOKUP($A146,parlvotes_lh!$A$11:$WT$200,246,FALSE)=0,"",VLOOKUP($A146,parlvotes_lh!$A$11:$WT$200,246,FALSE)))</f>
        <v/>
      </c>
      <c r="W146" s="249" t="str">
        <f>IF(ISERROR(VLOOKUP($A146,parlvotes_lh!$A$11:$WT$200,266,FALSE))=TRUE,"",IF(VLOOKUP($A146,parlvotes_lh!$A$11:$WT$200,266,FALSE)=0,"",VLOOKUP($A146,parlvotes_lh!$A$11:$WT$200,266,FALSE)))</f>
        <v/>
      </c>
      <c r="X146" s="249" t="str">
        <f>IF(ISERROR(VLOOKUP($A146,parlvotes_lh!$A$11:$WT$200,286,FALSE))=TRUE,"",IF(VLOOKUP($A146,parlvotes_lh!$A$11:$WT$200,286,FALSE)=0,"",VLOOKUP($A146,parlvotes_lh!$A$11:$WT$200,286,FALSE)))</f>
        <v/>
      </c>
      <c r="Y146" s="249" t="str">
        <f>IF(ISERROR(VLOOKUP($A146,parlvotes_lh!$A$11:$WT$200,306,FALSE))=TRUE,"",IF(VLOOKUP($A146,parlvotes_lh!$A$11:$WT$200,306,FALSE)=0,"",VLOOKUP($A146,parlvotes_lh!$A$11:$WT$200,306,FALSE)))</f>
        <v/>
      </c>
      <c r="Z146" s="249" t="str">
        <f>IF(ISERROR(VLOOKUP($A146,parlvotes_lh!$A$11:$WT$200,326,FALSE))=TRUE,"",IF(VLOOKUP($A146,parlvotes_lh!$A$11:$WT$200,326,FALSE)=0,"",VLOOKUP($A146,parlvotes_lh!$A$11:$WT$200,326,FALSE)))</f>
        <v/>
      </c>
      <c r="AA146" s="249" t="str">
        <f>IF(ISERROR(VLOOKUP($A146,parlvotes_lh!$A$11:$WT$200,346,FALSE))=TRUE,"",IF(VLOOKUP($A146,parlvotes_lh!$A$11:$WT$200,346,FALSE)=0,"",VLOOKUP($A146,parlvotes_lh!$A$11:$WT$200,346,FALSE)))</f>
        <v/>
      </c>
      <c r="AB146" s="249" t="str">
        <f>IF(ISERROR(VLOOKUP($A146,parlvotes_lh!$A$11:$WT$200,366,FALSE))=TRUE,"",IF(VLOOKUP($A146,parlvotes_lh!$A$11:$WT$200,366,FALSE)=0,"",VLOOKUP($A146,parlvotes_lh!$A$11:$WT$200,366,FALSE)))</f>
        <v/>
      </c>
      <c r="AC146" s="249" t="str">
        <f>IF(ISERROR(VLOOKUP($A146,parlvotes_lh!$A$11:$WT$200,386,FALSE))=TRUE,"",IF(VLOOKUP($A146,parlvotes_lh!$A$11:$WT$200,386,FALSE)=0,"",VLOOKUP($A146,parlvotes_lh!$A$11:$WT$200,386,FALSE)))</f>
        <v/>
      </c>
    </row>
    <row r="147" spans="1:29" ht="13.5" customHeight="1">
      <c r="A147" s="243"/>
      <c r="B147" s="87" t="str">
        <f>IF(A147="","",MID(info_weblinks!$C$3,32,3))</f>
        <v/>
      </c>
      <c r="C147" s="87" t="str">
        <f>IF(info_parties!G146="","",info_parties!G146)</f>
        <v/>
      </c>
      <c r="D147" s="87" t="str">
        <f>IF(info_parties!K146="","",info_parties!K146)</f>
        <v/>
      </c>
      <c r="E147" s="87" t="str">
        <f>IF(info_parties!H146="","",info_parties!H146)</f>
        <v/>
      </c>
      <c r="F147" s="244" t="str">
        <f t="shared" si="8"/>
        <v/>
      </c>
      <c r="G147" s="245" t="str">
        <f t="shared" si="9"/>
        <v/>
      </c>
      <c r="H147" s="246" t="str">
        <f t="shared" si="10"/>
        <v/>
      </c>
      <c r="I147" s="247" t="str">
        <f t="shared" si="11"/>
        <v/>
      </c>
      <c r="J147" s="248" t="str">
        <f>IF(ISERROR(VLOOKUP($A147,parlvotes_lh!$A$11:$WT$200,6,FALSE))=TRUE,"",IF(VLOOKUP($A147,parlvotes_lh!$A$11:$WT$200,6,FALSE)=0,"",VLOOKUP($A147,parlvotes_lh!$A$11:$WT$200,6,FALSE)))</f>
        <v/>
      </c>
      <c r="K147" s="248" t="str">
        <f>IF(ISERROR(VLOOKUP($A147,parlvotes_lh!$A$11:$WT$200,26,FALSE))=TRUE,"",IF(VLOOKUP($A147,parlvotes_lh!$A$11:$WT$200,26,FALSE)=0,"",VLOOKUP($A147,parlvotes_lh!$A$11:$WT$200,26,FALSE)))</f>
        <v/>
      </c>
      <c r="L147" s="248" t="str">
        <f>IF(ISERROR(VLOOKUP($A147,parlvotes_lh!$A$11:$WT$200,46,FALSE))=TRUE,"",IF(VLOOKUP($A147,parlvotes_lh!$A$11:$WT$200,46,FALSE)=0,"",VLOOKUP($A147,parlvotes_lh!$A$11:$WT$200,46,FALSE)))</f>
        <v/>
      </c>
      <c r="M147" s="248" t="str">
        <f>IF(ISERROR(VLOOKUP($A147,parlvotes_lh!$A$11:$WT$200,66,FALSE))=TRUE,"",IF(VLOOKUP($A147,parlvotes_lh!$A$11:$WT$200,66,FALSE)=0,"",VLOOKUP($A147,parlvotes_lh!$A$11:$WT$200,66,FALSE)))</f>
        <v/>
      </c>
      <c r="N147" s="248" t="str">
        <f>IF(ISERROR(VLOOKUP($A147,parlvotes_lh!$A$11:$WT$200,86,FALSE))=TRUE,"",IF(VLOOKUP($A147,parlvotes_lh!$A$11:$WT$200,86,FALSE)=0,"",VLOOKUP($A147,parlvotes_lh!$A$11:$WT$200,86,FALSE)))</f>
        <v/>
      </c>
      <c r="O147" s="248" t="str">
        <f>IF(ISERROR(VLOOKUP($A147,parlvotes_lh!$A$11:$WT$200,106,FALSE))=TRUE,"",IF(VLOOKUP($A147,parlvotes_lh!$A$11:$WT$200,106,FALSE)=0,"",VLOOKUP($A147,parlvotes_lh!$A$11:$WT$200,106,FALSE)))</f>
        <v/>
      </c>
      <c r="P147" s="248" t="str">
        <f>IF(ISERROR(VLOOKUP($A147,parlvotes_lh!$A$11:$WT$200,126,FALSE))=TRUE,"",IF(VLOOKUP($A147,parlvotes_lh!$A$11:$WT$200,126,FALSE)=0,"",VLOOKUP($A147,parlvotes_lh!$A$11:$WT$200,126,FALSE)))</f>
        <v/>
      </c>
      <c r="Q147" s="249" t="str">
        <f>IF(ISERROR(VLOOKUP($A147,parlvotes_lh!$A$11:$WT$200,146,FALSE))=TRUE,"",IF(VLOOKUP($A147,parlvotes_lh!$A$11:$WT$200,146,FALSE)=0,"",VLOOKUP($A147,parlvotes_lh!$A$11:$WT$200,146,FALSE)))</f>
        <v/>
      </c>
      <c r="R147" s="249" t="str">
        <f>IF(ISERROR(VLOOKUP($A147,parlvotes_lh!$A$11:$WT$200,166,FALSE))=TRUE,"",IF(VLOOKUP($A147,parlvotes_lh!$A$11:$WT$200,166,FALSE)=0,"",VLOOKUP($A147,parlvotes_lh!$A$11:$WT$200,166,FALSE)))</f>
        <v/>
      </c>
      <c r="S147" s="249" t="str">
        <f>IF(ISERROR(VLOOKUP($A147,parlvotes_lh!$A$11:$WT$200,186,FALSE))=TRUE,"",IF(VLOOKUP($A147,parlvotes_lh!$A$11:$WT$200,186,FALSE)=0,"",VLOOKUP($A147,parlvotes_lh!$A$11:$WT$200,186,FALSE)))</f>
        <v/>
      </c>
      <c r="T147" s="249" t="str">
        <f>IF(ISERROR(VLOOKUP($A147,parlvotes_lh!$A$11:$WT$200,206,FALSE))=TRUE,"",IF(VLOOKUP($A147,parlvotes_lh!$A$11:$WT$200,206,FALSE)=0,"",VLOOKUP($A147,parlvotes_lh!$A$11:$WT$200,206,FALSE)))</f>
        <v/>
      </c>
      <c r="U147" s="249" t="str">
        <f>IF(ISERROR(VLOOKUP($A147,parlvotes_lh!$A$11:$WT$200,226,FALSE))=TRUE,"",IF(VLOOKUP($A147,parlvotes_lh!$A$11:$WT$200,226,FALSE)=0,"",VLOOKUP($A147,parlvotes_lh!$A$11:$WT$200,226,FALSE)))</f>
        <v/>
      </c>
      <c r="V147" s="249" t="str">
        <f>IF(ISERROR(VLOOKUP($A147,parlvotes_lh!$A$11:$WT$200,246,FALSE))=TRUE,"",IF(VLOOKUP($A147,parlvotes_lh!$A$11:$WT$200,246,FALSE)=0,"",VLOOKUP($A147,parlvotes_lh!$A$11:$WT$200,246,FALSE)))</f>
        <v/>
      </c>
      <c r="W147" s="249" t="str">
        <f>IF(ISERROR(VLOOKUP($A147,parlvotes_lh!$A$11:$WT$200,266,FALSE))=TRUE,"",IF(VLOOKUP($A147,parlvotes_lh!$A$11:$WT$200,266,FALSE)=0,"",VLOOKUP($A147,parlvotes_lh!$A$11:$WT$200,266,FALSE)))</f>
        <v/>
      </c>
      <c r="X147" s="249" t="str">
        <f>IF(ISERROR(VLOOKUP($A147,parlvotes_lh!$A$11:$WT$200,286,FALSE))=TRUE,"",IF(VLOOKUP($A147,parlvotes_lh!$A$11:$WT$200,286,FALSE)=0,"",VLOOKUP($A147,parlvotes_lh!$A$11:$WT$200,286,FALSE)))</f>
        <v/>
      </c>
      <c r="Y147" s="249" t="str">
        <f>IF(ISERROR(VLOOKUP($A147,parlvotes_lh!$A$11:$WT$200,306,FALSE))=TRUE,"",IF(VLOOKUP($A147,parlvotes_lh!$A$11:$WT$200,306,FALSE)=0,"",VLOOKUP($A147,parlvotes_lh!$A$11:$WT$200,306,FALSE)))</f>
        <v/>
      </c>
      <c r="Z147" s="249" t="str">
        <f>IF(ISERROR(VLOOKUP($A147,parlvotes_lh!$A$11:$WT$200,326,FALSE))=TRUE,"",IF(VLOOKUP($A147,parlvotes_lh!$A$11:$WT$200,326,FALSE)=0,"",VLOOKUP($A147,parlvotes_lh!$A$11:$WT$200,326,FALSE)))</f>
        <v/>
      </c>
      <c r="AA147" s="249" t="str">
        <f>IF(ISERROR(VLOOKUP($A147,parlvotes_lh!$A$11:$WT$200,346,FALSE))=TRUE,"",IF(VLOOKUP($A147,parlvotes_lh!$A$11:$WT$200,346,FALSE)=0,"",VLOOKUP($A147,parlvotes_lh!$A$11:$WT$200,346,FALSE)))</f>
        <v/>
      </c>
      <c r="AB147" s="249" t="str">
        <f>IF(ISERROR(VLOOKUP($A147,parlvotes_lh!$A$11:$WT$200,366,FALSE))=TRUE,"",IF(VLOOKUP($A147,parlvotes_lh!$A$11:$WT$200,366,FALSE)=0,"",VLOOKUP($A147,parlvotes_lh!$A$11:$WT$200,366,FALSE)))</f>
        <v/>
      </c>
      <c r="AC147" s="249" t="str">
        <f>IF(ISERROR(VLOOKUP($A147,parlvotes_lh!$A$11:$WT$200,386,FALSE))=TRUE,"",IF(VLOOKUP($A147,parlvotes_lh!$A$11:$WT$200,386,FALSE)=0,"",VLOOKUP($A147,parlvotes_lh!$A$11:$WT$200,386,FALSE)))</f>
        <v/>
      </c>
    </row>
    <row r="148" spans="1:29" ht="13.5" customHeight="1">
      <c r="A148" s="243"/>
      <c r="B148" s="87" t="str">
        <f>IF(A148="","",MID(info_weblinks!$C$3,32,3))</f>
        <v/>
      </c>
      <c r="C148" s="87" t="str">
        <f>IF(info_parties!G147="","",info_parties!G147)</f>
        <v/>
      </c>
      <c r="D148" s="87" t="str">
        <f>IF(info_parties!K147="","",info_parties!K147)</f>
        <v/>
      </c>
      <c r="E148" s="87" t="str">
        <f>IF(info_parties!H147="","",info_parties!H147)</f>
        <v/>
      </c>
      <c r="F148" s="244" t="str">
        <f t="shared" si="8"/>
        <v/>
      </c>
      <c r="G148" s="245" t="str">
        <f t="shared" si="9"/>
        <v/>
      </c>
      <c r="H148" s="246" t="str">
        <f t="shared" si="10"/>
        <v/>
      </c>
      <c r="I148" s="247" t="str">
        <f t="shared" si="11"/>
        <v/>
      </c>
      <c r="J148" s="248" t="str">
        <f>IF(ISERROR(VLOOKUP($A148,parlvotes_lh!$A$11:$WT$200,6,FALSE))=TRUE,"",IF(VLOOKUP($A148,parlvotes_lh!$A$11:$WT$200,6,FALSE)=0,"",VLOOKUP($A148,parlvotes_lh!$A$11:$WT$200,6,FALSE)))</f>
        <v/>
      </c>
      <c r="K148" s="248" t="str">
        <f>IF(ISERROR(VLOOKUP($A148,parlvotes_lh!$A$11:$WT$200,26,FALSE))=TRUE,"",IF(VLOOKUP($A148,parlvotes_lh!$A$11:$WT$200,26,FALSE)=0,"",VLOOKUP($A148,parlvotes_lh!$A$11:$WT$200,26,FALSE)))</f>
        <v/>
      </c>
      <c r="L148" s="248" t="str">
        <f>IF(ISERROR(VLOOKUP($A148,parlvotes_lh!$A$11:$WT$200,46,FALSE))=TRUE,"",IF(VLOOKUP($A148,parlvotes_lh!$A$11:$WT$200,46,FALSE)=0,"",VLOOKUP($A148,parlvotes_lh!$A$11:$WT$200,46,FALSE)))</f>
        <v/>
      </c>
      <c r="M148" s="248" t="str">
        <f>IF(ISERROR(VLOOKUP($A148,parlvotes_lh!$A$11:$WT$200,66,FALSE))=TRUE,"",IF(VLOOKUP($A148,parlvotes_lh!$A$11:$WT$200,66,FALSE)=0,"",VLOOKUP($A148,parlvotes_lh!$A$11:$WT$200,66,FALSE)))</f>
        <v/>
      </c>
      <c r="N148" s="248" t="str">
        <f>IF(ISERROR(VLOOKUP($A148,parlvotes_lh!$A$11:$WT$200,86,FALSE))=TRUE,"",IF(VLOOKUP($A148,parlvotes_lh!$A$11:$WT$200,86,FALSE)=0,"",VLOOKUP($A148,parlvotes_lh!$A$11:$WT$200,86,FALSE)))</f>
        <v/>
      </c>
      <c r="O148" s="248" t="str">
        <f>IF(ISERROR(VLOOKUP($A148,parlvotes_lh!$A$11:$WT$200,106,FALSE))=TRUE,"",IF(VLOOKUP($A148,parlvotes_lh!$A$11:$WT$200,106,FALSE)=0,"",VLOOKUP($A148,parlvotes_lh!$A$11:$WT$200,106,FALSE)))</f>
        <v/>
      </c>
      <c r="P148" s="248" t="str">
        <f>IF(ISERROR(VLOOKUP($A148,parlvotes_lh!$A$11:$WT$200,126,FALSE))=TRUE,"",IF(VLOOKUP($A148,parlvotes_lh!$A$11:$WT$200,126,FALSE)=0,"",VLOOKUP($A148,parlvotes_lh!$A$11:$WT$200,126,FALSE)))</f>
        <v/>
      </c>
      <c r="Q148" s="249" t="str">
        <f>IF(ISERROR(VLOOKUP($A148,parlvotes_lh!$A$11:$WT$200,146,FALSE))=TRUE,"",IF(VLOOKUP($A148,parlvotes_lh!$A$11:$WT$200,146,FALSE)=0,"",VLOOKUP($A148,parlvotes_lh!$A$11:$WT$200,146,FALSE)))</f>
        <v/>
      </c>
      <c r="R148" s="249" t="str">
        <f>IF(ISERROR(VLOOKUP($A148,parlvotes_lh!$A$11:$WT$200,166,FALSE))=TRUE,"",IF(VLOOKUP($A148,parlvotes_lh!$A$11:$WT$200,166,FALSE)=0,"",VLOOKUP($A148,parlvotes_lh!$A$11:$WT$200,166,FALSE)))</f>
        <v/>
      </c>
      <c r="S148" s="249" t="str">
        <f>IF(ISERROR(VLOOKUP($A148,parlvotes_lh!$A$11:$WT$200,186,FALSE))=TRUE,"",IF(VLOOKUP($A148,parlvotes_lh!$A$11:$WT$200,186,FALSE)=0,"",VLOOKUP($A148,parlvotes_lh!$A$11:$WT$200,186,FALSE)))</f>
        <v/>
      </c>
      <c r="T148" s="249" t="str">
        <f>IF(ISERROR(VLOOKUP($A148,parlvotes_lh!$A$11:$WT$200,206,FALSE))=TRUE,"",IF(VLOOKUP($A148,parlvotes_lh!$A$11:$WT$200,206,FALSE)=0,"",VLOOKUP($A148,parlvotes_lh!$A$11:$WT$200,206,FALSE)))</f>
        <v/>
      </c>
      <c r="U148" s="249" t="str">
        <f>IF(ISERROR(VLOOKUP($A148,parlvotes_lh!$A$11:$WT$200,226,FALSE))=TRUE,"",IF(VLOOKUP($A148,parlvotes_lh!$A$11:$WT$200,226,FALSE)=0,"",VLOOKUP($A148,parlvotes_lh!$A$11:$WT$200,226,FALSE)))</f>
        <v/>
      </c>
      <c r="V148" s="249" t="str">
        <f>IF(ISERROR(VLOOKUP($A148,parlvotes_lh!$A$11:$WT$200,246,FALSE))=TRUE,"",IF(VLOOKUP($A148,parlvotes_lh!$A$11:$WT$200,246,FALSE)=0,"",VLOOKUP($A148,parlvotes_lh!$A$11:$WT$200,246,FALSE)))</f>
        <v/>
      </c>
      <c r="W148" s="249" t="str">
        <f>IF(ISERROR(VLOOKUP($A148,parlvotes_lh!$A$11:$WT$200,266,FALSE))=TRUE,"",IF(VLOOKUP($A148,parlvotes_lh!$A$11:$WT$200,266,FALSE)=0,"",VLOOKUP($A148,parlvotes_lh!$A$11:$WT$200,266,FALSE)))</f>
        <v/>
      </c>
      <c r="X148" s="249" t="str">
        <f>IF(ISERROR(VLOOKUP($A148,parlvotes_lh!$A$11:$WT$200,286,FALSE))=TRUE,"",IF(VLOOKUP($A148,parlvotes_lh!$A$11:$WT$200,286,FALSE)=0,"",VLOOKUP($A148,parlvotes_lh!$A$11:$WT$200,286,FALSE)))</f>
        <v/>
      </c>
      <c r="Y148" s="249" t="str">
        <f>IF(ISERROR(VLOOKUP($A148,parlvotes_lh!$A$11:$WT$200,306,FALSE))=TRUE,"",IF(VLOOKUP($A148,parlvotes_lh!$A$11:$WT$200,306,FALSE)=0,"",VLOOKUP($A148,parlvotes_lh!$A$11:$WT$200,306,FALSE)))</f>
        <v/>
      </c>
      <c r="Z148" s="249" t="str">
        <f>IF(ISERROR(VLOOKUP($A148,parlvotes_lh!$A$11:$WT$200,326,FALSE))=TRUE,"",IF(VLOOKUP($A148,parlvotes_lh!$A$11:$WT$200,326,FALSE)=0,"",VLOOKUP($A148,parlvotes_lh!$A$11:$WT$200,326,FALSE)))</f>
        <v/>
      </c>
      <c r="AA148" s="249" t="str">
        <f>IF(ISERROR(VLOOKUP($A148,parlvotes_lh!$A$11:$WT$200,346,FALSE))=TRUE,"",IF(VLOOKUP($A148,parlvotes_lh!$A$11:$WT$200,346,FALSE)=0,"",VLOOKUP($A148,parlvotes_lh!$A$11:$WT$200,346,FALSE)))</f>
        <v/>
      </c>
      <c r="AB148" s="249" t="str">
        <f>IF(ISERROR(VLOOKUP($A148,parlvotes_lh!$A$11:$WT$200,366,FALSE))=TRUE,"",IF(VLOOKUP($A148,parlvotes_lh!$A$11:$WT$200,366,FALSE)=0,"",VLOOKUP($A148,parlvotes_lh!$A$11:$WT$200,366,FALSE)))</f>
        <v/>
      </c>
      <c r="AC148" s="249" t="str">
        <f>IF(ISERROR(VLOOKUP($A148,parlvotes_lh!$A$11:$WT$200,386,FALSE))=TRUE,"",IF(VLOOKUP($A148,parlvotes_lh!$A$11:$WT$200,386,FALSE)=0,"",VLOOKUP($A148,parlvotes_lh!$A$11:$WT$200,386,FALSE)))</f>
        <v/>
      </c>
    </row>
    <row r="149" spans="1:29" ht="13.5" customHeight="1">
      <c r="A149" s="243"/>
      <c r="B149" s="87" t="str">
        <f>IF(A149="","",MID(info_weblinks!$C$3,32,3))</f>
        <v/>
      </c>
      <c r="C149" s="87" t="str">
        <f>IF(info_parties!G148="","",info_parties!G148)</f>
        <v/>
      </c>
      <c r="D149" s="87" t="str">
        <f>IF(info_parties!K148="","",info_parties!K148)</f>
        <v/>
      </c>
      <c r="E149" s="87" t="str">
        <f>IF(info_parties!H148="","",info_parties!H148)</f>
        <v/>
      </c>
      <c r="F149" s="244" t="str">
        <f t="shared" si="8"/>
        <v/>
      </c>
      <c r="G149" s="245" t="str">
        <f t="shared" si="9"/>
        <v/>
      </c>
      <c r="H149" s="246" t="str">
        <f t="shared" si="10"/>
        <v/>
      </c>
      <c r="I149" s="247" t="str">
        <f t="shared" si="11"/>
        <v/>
      </c>
      <c r="J149" s="248" t="str">
        <f>IF(ISERROR(VLOOKUP($A149,parlvotes_lh!$A$11:$WT$200,6,FALSE))=TRUE,"",IF(VLOOKUP($A149,parlvotes_lh!$A$11:$WT$200,6,FALSE)=0,"",VLOOKUP($A149,parlvotes_lh!$A$11:$WT$200,6,FALSE)))</f>
        <v/>
      </c>
      <c r="K149" s="248" t="str">
        <f>IF(ISERROR(VLOOKUP($A149,parlvotes_lh!$A$11:$WT$200,26,FALSE))=TRUE,"",IF(VLOOKUP($A149,parlvotes_lh!$A$11:$WT$200,26,FALSE)=0,"",VLOOKUP($A149,parlvotes_lh!$A$11:$WT$200,26,FALSE)))</f>
        <v/>
      </c>
      <c r="L149" s="248" t="str">
        <f>IF(ISERROR(VLOOKUP($A149,parlvotes_lh!$A$11:$WT$200,46,FALSE))=TRUE,"",IF(VLOOKUP($A149,parlvotes_lh!$A$11:$WT$200,46,FALSE)=0,"",VLOOKUP($A149,parlvotes_lh!$A$11:$WT$200,46,FALSE)))</f>
        <v/>
      </c>
      <c r="M149" s="248" t="str">
        <f>IF(ISERROR(VLOOKUP($A149,parlvotes_lh!$A$11:$WT$200,66,FALSE))=TRUE,"",IF(VLOOKUP($A149,parlvotes_lh!$A$11:$WT$200,66,FALSE)=0,"",VLOOKUP($A149,parlvotes_lh!$A$11:$WT$200,66,FALSE)))</f>
        <v/>
      </c>
      <c r="N149" s="248" t="str">
        <f>IF(ISERROR(VLOOKUP($A149,parlvotes_lh!$A$11:$WT$200,86,FALSE))=TRUE,"",IF(VLOOKUP($A149,parlvotes_lh!$A$11:$WT$200,86,FALSE)=0,"",VLOOKUP($A149,parlvotes_lh!$A$11:$WT$200,86,FALSE)))</f>
        <v/>
      </c>
      <c r="O149" s="248" t="str">
        <f>IF(ISERROR(VLOOKUP($A149,parlvotes_lh!$A$11:$WT$200,106,FALSE))=TRUE,"",IF(VLOOKUP($A149,parlvotes_lh!$A$11:$WT$200,106,FALSE)=0,"",VLOOKUP($A149,parlvotes_lh!$A$11:$WT$200,106,FALSE)))</f>
        <v/>
      </c>
      <c r="P149" s="248" t="str">
        <f>IF(ISERROR(VLOOKUP($A149,parlvotes_lh!$A$11:$WT$200,126,FALSE))=TRUE,"",IF(VLOOKUP($A149,parlvotes_lh!$A$11:$WT$200,126,FALSE)=0,"",VLOOKUP($A149,parlvotes_lh!$A$11:$WT$200,126,FALSE)))</f>
        <v/>
      </c>
      <c r="Q149" s="249" t="str">
        <f>IF(ISERROR(VLOOKUP($A149,parlvotes_lh!$A$11:$WT$200,146,FALSE))=TRUE,"",IF(VLOOKUP($A149,parlvotes_lh!$A$11:$WT$200,146,FALSE)=0,"",VLOOKUP($A149,parlvotes_lh!$A$11:$WT$200,146,FALSE)))</f>
        <v/>
      </c>
      <c r="R149" s="249" t="str">
        <f>IF(ISERROR(VLOOKUP($A149,parlvotes_lh!$A$11:$WT$200,166,FALSE))=TRUE,"",IF(VLOOKUP($A149,parlvotes_lh!$A$11:$WT$200,166,FALSE)=0,"",VLOOKUP($A149,parlvotes_lh!$A$11:$WT$200,166,FALSE)))</f>
        <v/>
      </c>
      <c r="S149" s="249" t="str">
        <f>IF(ISERROR(VLOOKUP($A149,parlvotes_lh!$A$11:$WT$200,186,FALSE))=TRUE,"",IF(VLOOKUP($A149,parlvotes_lh!$A$11:$WT$200,186,FALSE)=0,"",VLOOKUP($A149,parlvotes_lh!$A$11:$WT$200,186,FALSE)))</f>
        <v/>
      </c>
      <c r="T149" s="249" t="str">
        <f>IF(ISERROR(VLOOKUP($A149,parlvotes_lh!$A$11:$WT$200,206,FALSE))=TRUE,"",IF(VLOOKUP($A149,parlvotes_lh!$A$11:$WT$200,206,FALSE)=0,"",VLOOKUP($A149,parlvotes_lh!$A$11:$WT$200,206,FALSE)))</f>
        <v/>
      </c>
      <c r="U149" s="249" t="str">
        <f>IF(ISERROR(VLOOKUP($A149,parlvotes_lh!$A$11:$WT$200,226,FALSE))=TRUE,"",IF(VLOOKUP($A149,parlvotes_lh!$A$11:$WT$200,226,FALSE)=0,"",VLOOKUP($A149,parlvotes_lh!$A$11:$WT$200,226,FALSE)))</f>
        <v/>
      </c>
      <c r="V149" s="249" t="str">
        <f>IF(ISERROR(VLOOKUP($A149,parlvotes_lh!$A$11:$WT$200,246,FALSE))=TRUE,"",IF(VLOOKUP($A149,parlvotes_lh!$A$11:$WT$200,246,FALSE)=0,"",VLOOKUP($A149,parlvotes_lh!$A$11:$WT$200,246,FALSE)))</f>
        <v/>
      </c>
      <c r="W149" s="249" t="str">
        <f>IF(ISERROR(VLOOKUP($A149,parlvotes_lh!$A$11:$WT$200,266,FALSE))=TRUE,"",IF(VLOOKUP($A149,parlvotes_lh!$A$11:$WT$200,266,FALSE)=0,"",VLOOKUP($A149,parlvotes_lh!$A$11:$WT$200,266,FALSE)))</f>
        <v/>
      </c>
      <c r="X149" s="249" t="str">
        <f>IF(ISERROR(VLOOKUP($A149,parlvotes_lh!$A$11:$WT$200,286,FALSE))=TRUE,"",IF(VLOOKUP($A149,parlvotes_lh!$A$11:$WT$200,286,FALSE)=0,"",VLOOKUP($A149,parlvotes_lh!$A$11:$WT$200,286,FALSE)))</f>
        <v/>
      </c>
      <c r="Y149" s="249" t="str">
        <f>IF(ISERROR(VLOOKUP($A149,parlvotes_lh!$A$11:$WT$200,306,FALSE))=TRUE,"",IF(VLOOKUP($A149,parlvotes_lh!$A$11:$WT$200,306,FALSE)=0,"",VLOOKUP($A149,parlvotes_lh!$A$11:$WT$200,306,FALSE)))</f>
        <v/>
      </c>
      <c r="Z149" s="249" t="str">
        <f>IF(ISERROR(VLOOKUP($A149,parlvotes_lh!$A$11:$WT$200,326,FALSE))=TRUE,"",IF(VLOOKUP($A149,parlvotes_lh!$A$11:$WT$200,326,FALSE)=0,"",VLOOKUP($A149,parlvotes_lh!$A$11:$WT$200,326,FALSE)))</f>
        <v/>
      </c>
      <c r="AA149" s="249" t="str">
        <f>IF(ISERROR(VLOOKUP($A149,parlvotes_lh!$A$11:$WT$200,346,FALSE))=TRUE,"",IF(VLOOKUP($A149,parlvotes_lh!$A$11:$WT$200,346,FALSE)=0,"",VLOOKUP($A149,parlvotes_lh!$A$11:$WT$200,346,FALSE)))</f>
        <v/>
      </c>
      <c r="AB149" s="249" t="str">
        <f>IF(ISERROR(VLOOKUP($A149,parlvotes_lh!$A$11:$WT$200,366,FALSE))=TRUE,"",IF(VLOOKUP($A149,parlvotes_lh!$A$11:$WT$200,366,FALSE)=0,"",VLOOKUP($A149,parlvotes_lh!$A$11:$WT$200,366,FALSE)))</f>
        <v/>
      </c>
      <c r="AC149" s="249" t="str">
        <f>IF(ISERROR(VLOOKUP($A149,parlvotes_lh!$A$11:$WT$200,386,FALSE))=TRUE,"",IF(VLOOKUP($A149,parlvotes_lh!$A$11:$WT$200,386,FALSE)=0,"",VLOOKUP($A149,parlvotes_lh!$A$11:$WT$200,386,FALSE)))</f>
        <v/>
      </c>
    </row>
    <row r="150" spans="1:29" ht="13.5" customHeight="1">
      <c r="A150" s="243"/>
      <c r="B150" s="87" t="str">
        <f>IF(A150="","",MID(info_weblinks!$C$3,32,3))</f>
        <v/>
      </c>
      <c r="C150" s="87" t="str">
        <f>IF(info_parties!G149="","",info_parties!G149)</f>
        <v/>
      </c>
      <c r="D150" s="87" t="str">
        <f>IF(info_parties!K149="","",info_parties!K149)</f>
        <v/>
      </c>
      <c r="E150" s="87" t="str">
        <f>IF(info_parties!H149="","",info_parties!H149)</f>
        <v/>
      </c>
      <c r="F150" s="244" t="str">
        <f t="shared" si="8"/>
        <v/>
      </c>
      <c r="G150" s="245" t="str">
        <f t="shared" si="9"/>
        <v/>
      </c>
      <c r="H150" s="246" t="str">
        <f t="shared" si="10"/>
        <v/>
      </c>
      <c r="I150" s="247" t="str">
        <f t="shared" si="11"/>
        <v/>
      </c>
      <c r="J150" s="248" t="str">
        <f>IF(ISERROR(VLOOKUP($A150,parlvotes_lh!$A$11:$WT$200,6,FALSE))=TRUE,"",IF(VLOOKUP($A150,parlvotes_lh!$A$11:$WT$200,6,FALSE)=0,"",VLOOKUP($A150,parlvotes_lh!$A$11:$WT$200,6,FALSE)))</f>
        <v/>
      </c>
      <c r="K150" s="248" t="str">
        <f>IF(ISERROR(VLOOKUP($A150,parlvotes_lh!$A$11:$WT$200,26,FALSE))=TRUE,"",IF(VLOOKUP($A150,parlvotes_lh!$A$11:$WT$200,26,FALSE)=0,"",VLOOKUP($A150,parlvotes_lh!$A$11:$WT$200,26,FALSE)))</f>
        <v/>
      </c>
      <c r="L150" s="248" t="str">
        <f>IF(ISERROR(VLOOKUP($A150,parlvotes_lh!$A$11:$WT$200,46,FALSE))=TRUE,"",IF(VLOOKUP($A150,parlvotes_lh!$A$11:$WT$200,46,FALSE)=0,"",VLOOKUP($A150,parlvotes_lh!$A$11:$WT$200,46,FALSE)))</f>
        <v/>
      </c>
      <c r="M150" s="248" t="str">
        <f>IF(ISERROR(VLOOKUP($A150,parlvotes_lh!$A$11:$WT$200,66,FALSE))=TRUE,"",IF(VLOOKUP($A150,parlvotes_lh!$A$11:$WT$200,66,FALSE)=0,"",VLOOKUP($A150,parlvotes_lh!$A$11:$WT$200,66,FALSE)))</f>
        <v/>
      </c>
      <c r="N150" s="248" t="str">
        <f>IF(ISERROR(VLOOKUP($A150,parlvotes_lh!$A$11:$WT$200,86,FALSE))=TRUE,"",IF(VLOOKUP($A150,parlvotes_lh!$A$11:$WT$200,86,FALSE)=0,"",VLOOKUP($A150,parlvotes_lh!$A$11:$WT$200,86,FALSE)))</f>
        <v/>
      </c>
      <c r="O150" s="248" t="str">
        <f>IF(ISERROR(VLOOKUP($A150,parlvotes_lh!$A$11:$WT$200,106,FALSE))=TRUE,"",IF(VLOOKUP($A150,parlvotes_lh!$A$11:$WT$200,106,FALSE)=0,"",VLOOKUP($A150,parlvotes_lh!$A$11:$WT$200,106,FALSE)))</f>
        <v/>
      </c>
      <c r="P150" s="248" t="str">
        <f>IF(ISERROR(VLOOKUP($A150,parlvotes_lh!$A$11:$WT$200,126,FALSE))=TRUE,"",IF(VLOOKUP($A150,parlvotes_lh!$A$11:$WT$200,126,FALSE)=0,"",VLOOKUP($A150,parlvotes_lh!$A$11:$WT$200,126,FALSE)))</f>
        <v/>
      </c>
      <c r="Q150" s="249" t="str">
        <f>IF(ISERROR(VLOOKUP($A150,parlvotes_lh!$A$11:$WT$200,146,FALSE))=TRUE,"",IF(VLOOKUP($A150,parlvotes_lh!$A$11:$WT$200,146,FALSE)=0,"",VLOOKUP($A150,parlvotes_lh!$A$11:$WT$200,146,FALSE)))</f>
        <v/>
      </c>
      <c r="R150" s="249" t="str">
        <f>IF(ISERROR(VLOOKUP($A150,parlvotes_lh!$A$11:$WT$200,166,FALSE))=TRUE,"",IF(VLOOKUP($A150,parlvotes_lh!$A$11:$WT$200,166,FALSE)=0,"",VLOOKUP($A150,parlvotes_lh!$A$11:$WT$200,166,FALSE)))</f>
        <v/>
      </c>
      <c r="S150" s="249" t="str">
        <f>IF(ISERROR(VLOOKUP($A150,parlvotes_lh!$A$11:$WT$200,186,FALSE))=TRUE,"",IF(VLOOKUP($A150,parlvotes_lh!$A$11:$WT$200,186,FALSE)=0,"",VLOOKUP($A150,parlvotes_lh!$A$11:$WT$200,186,FALSE)))</f>
        <v/>
      </c>
      <c r="T150" s="249" t="str">
        <f>IF(ISERROR(VLOOKUP($A150,parlvotes_lh!$A$11:$WT$200,206,FALSE))=TRUE,"",IF(VLOOKUP($A150,parlvotes_lh!$A$11:$WT$200,206,FALSE)=0,"",VLOOKUP($A150,parlvotes_lh!$A$11:$WT$200,206,FALSE)))</f>
        <v/>
      </c>
      <c r="U150" s="249" t="str">
        <f>IF(ISERROR(VLOOKUP($A150,parlvotes_lh!$A$11:$WT$200,226,FALSE))=TRUE,"",IF(VLOOKUP($A150,parlvotes_lh!$A$11:$WT$200,226,FALSE)=0,"",VLOOKUP($A150,parlvotes_lh!$A$11:$WT$200,226,FALSE)))</f>
        <v/>
      </c>
      <c r="V150" s="249" t="str">
        <f>IF(ISERROR(VLOOKUP($A150,parlvotes_lh!$A$11:$WT$200,246,FALSE))=TRUE,"",IF(VLOOKUP($A150,parlvotes_lh!$A$11:$WT$200,246,FALSE)=0,"",VLOOKUP($A150,parlvotes_lh!$A$11:$WT$200,246,FALSE)))</f>
        <v/>
      </c>
      <c r="W150" s="249" t="str">
        <f>IF(ISERROR(VLOOKUP($A150,parlvotes_lh!$A$11:$WT$200,266,FALSE))=TRUE,"",IF(VLOOKUP($A150,parlvotes_lh!$A$11:$WT$200,266,FALSE)=0,"",VLOOKUP($A150,parlvotes_lh!$A$11:$WT$200,266,FALSE)))</f>
        <v/>
      </c>
      <c r="X150" s="249" t="str">
        <f>IF(ISERROR(VLOOKUP($A150,parlvotes_lh!$A$11:$WT$200,286,FALSE))=TRUE,"",IF(VLOOKUP($A150,parlvotes_lh!$A$11:$WT$200,286,FALSE)=0,"",VLOOKUP($A150,parlvotes_lh!$A$11:$WT$200,286,FALSE)))</f>
        <v/>
      </c>
      <c r="Y150" s="249" t="str">
        <f>IF(ISERROR(VLOOKUP($A150,parlvotes_lh!$A$11:$WT$200,306,FALSE))=TRUE,"",IF(VLOOKUP($A150,parlvotes_lh!$A$11:$WT$200,306,FALSE)=0,"",VLOOKUP($A150,parlvotes_lh!$A$11:$WT$200,306,FALSE)))</f>
        <v/>
      </c>
      <c r="Z150" s="249" t="str">
        <f>IF(ISERROR(VLOOKUP($A150,parlvotes_lh!$A$11:$WT$200,326,FALSE))=TRUE,"",IF(VLOOKUP($A150,parlvotes_lh!$A$11:$WT$200,326,FALSE)=0,"",VLOOKUP($A150,parlvotes_lh!$A$11:$WT$200,326,FALSE)))</f>
        <v/>
      </c>
      <c r="AA150" s="249" t="str">
        <f>IF(ISERROR(VLOOKUP($A150,parlvotes_lh!$A$11:$WT$200,346,FALSE))=TRUE,"",IF(VLOOKUP($A150,parlvotes_lh!$A$11:$WT$200,346,FALSE)=0,"",VLOOKUP($A150,parlvotes_lh!$A$11:$WT$200,346,FALSE)))</f>
        <v/>
      </c>
      <c r="AB150" s="249" t="str">
        <f>IF(ISERROR(VLOOKUP($A150,parlvotes_lh!$A$11:$WT$200,366,FALSE))=TRUE,"",IF(VLOOKUP($A150,parlvotes_lh!$A$11:$WT$200,366,FALSE)=0,"",VLOOKUP($A150,parlvotes_lh!$A$11:$WT$200,366,FALSE)))</f>
        <v/>
      </c>
      <c r="AC150" s="249" t="str">
        <f>IF(ISERROR(VLOOKUP($A150,parlvotes_lh!$A$11:$WT$200,386,FALSE))=TRUE,"",IF(VLOOKUP($A150,parlvotes_lh!$A$11:$WT$200,386,FALSE)=0,"",VLOOKUP($A150,parlvotes_lh!$A$11:$WT$200,386,FALSE)))</f>
        <v/>
      </c>
    </row>
    <row r="151" spans="1:29" ht="13.5" customHeight="1">
      <c r="A151" s="243"/>
      <c r="B151" s="87" t="str">
        <f>IF(A151="","",MID(info_weblinks!$C$3,32,3))</f>
        <v/>
      </c>
      <c r="C151" s="87" t="str">
        <f>IF(info_parties!G150="","",info_parties!G150)</f>
        <v/>
      </c>
      <c r="D151" s="87" t="str">
        <f>IF(info_parties!K150="","",info_parties!K150)</f>
        <v/>
      </c>
      <c r="E151" s="87" t="str">
        <f>IF(info_parties!H150="","",info_parties!H150)</f>
        <v/>
      </c>
      <c r="F151" s="244" t="str">
        <f t="shared" si="8"/>
        <v/>
      </c>
      <c r="G151" s="245" t="str">
        <f t="shared" si="9"/>
        <v/>
      </c>
      <c r="H151" s="246" t="str">
        <f t="shared" si="10"/>
        <v/>
      </c>
      <c r="I151" s="247" t="str">
        <f t="shared" si="11"/>
        <v/>
      </c>
      <c r="J151" s="248" t="str">
        <f>IF(ISERROR(VLOOKUP($A151,parlvotes_lh!$A$11:$WT$200,6,FALSE))=TRUE,"",IF(VLOOKUP($A151,parlvotes_lh!$A$11:$WT$200,6,FALSE)=0,"",VLOOKUP($A151,parlvotes_lh!$A$11:$WT$200,6,FALSE)))</f>
        <v/>
      </c>
      <c r="K151" s="248" t="str">
        <f>IF(ISERROR(VLOOKUP($A151,parlvotes_lh!$A$11:$WT$200,26,FALSE))=TRUE,"",IF(VLOOKUP($A151,parlvotes_lh!$A$11:$WT$200,26,FALSE)=0,"",VLOOKUP($A151,parlvotes_lh!$A$11:$WT$200,26,FALSE)))</f>
        <v/>
      </c>
      <c r="L151" s="248" t="str">
        <f>IF(ISERROR(VLOOKUP($A151,parlvotes_lh!$A$11:$WT$200,46,FALSE))=TRUE,"",IF(VLOOKUP($A151,parlvotes_lh!$A$11:$WT$200,46,FALSE)=0,"",VLOOKUP($A151,parlvotes_lh!$A$11:$WT$200,46,FALSE)))</f>
        <v/>
      </c>
      <c r="M151" s="248" t="str">
        <f>IF(ISERROR(VLOOKUP($A151,parlvotes_lh!$A$11:$WT$200,66,FALSE))=TRUE,"",IF(VLOOKUP($A151,parlvotes_lh!$A$11:$WT$200,66,FALSE)=0,"",VLOOKUP($A151,parlvotes_lh!$A$11:$WT$200,66,FALSE)))</f>
        <v/>
      </c>
      <c r="N151" s="248" t="str">
        <f>IF(ISERROR(VLOOKUP($A151,parlvotes_lh!$A$11:$WT$200,86,FALSE))=TRUE,"",IF(VLOOKUP($A151,parlvotes_lh!$A$11:$WT$200,86,FALSE)=0,"",VLOOKUP($A151,parlvotes_lh!$A$11:$WT$200,86,FALSE)))</f>
        <v/>
      </c>
      <c r="O151" s="248" t="str">
        <f>IF(ISERROR(VLOOKUP($A151,parlvotes_lh!$A$11:$WT$200,106,FALSE))=TRUE,"",IF(VLOOKUP($A151,parlvotes_lh!$A$11:$WT$200,106,FALSE)=0,"",VLOOKUP($A151,parlvotes_lh!$A$11:$WT$200,106,FALSE)))</f>
        <v/>
      </c>
      <c r="P151" s="248" t="str">
        <f>IF(ISERROR(VLOOKUP($A151,parlvotes_lh!$A$11:$WT$200,126,FALSE))=TRUE,"",IF(VLOOKUP($A151,parlvotes_lh!$A$11:$WT$200,126,FALSE)=0,"",VLOOKUP($A151,parlvotes_lh!$A$11:$WT$200,126,FALSE)))</f>
        <v/>
      </c>
      <c r="Q151" s="249" t="str">
        <f>IF(ISERROR(VLOOKUP($A151,parlvotes_lh!$A$11:$WT$200,146,FALSE))=TRUE,"",IF(VLOOKUP($A151,parlvotes_lh!$A$11:$WT$200,146,FALSE)=0,"",VLOOKUP($A151,parlvotes_lh!$A$11:$WT$200,146,FALSE)))</f>
        <v/>
      </c>
      <c r="R151" s="249" t="str">
        <f>IF(ISERROR(VLOOKUP($A151,parlvotes_lh!$A$11:$WT$200,166,FALSE))=TRUE,"",IF(VLOOKUP($A151,parlvotes_lh!$A$11:$WT$200,166,FALSE)=0,"",VLOOKUP($A151,parlvotes_lh!$A$11:$WT$200,166,FALSE)))</f>
        <v/>
      </c>
      <c r="S151" s="249" t="str">
        <f>IF(ISERROR(VLOOKUP($A151,parlvotes_lh!$A$11:$WT$200,186,FALSE))=TRUE,"",IF(VLOOKUP($A151,parlvotes_lh!$A$11:$WT$200,186,FALSE)=0,"",VLOOKUP($A151,parlvotes_lh!$A$11:$WT$200,186,FALSE)))</f>
        <v/>
      </c>
      <c r="T151" s="249" t="str">
        <f>IF(ISERROR(VLOOKUP($A151,parlvotes_lh!$A$11:$WT$200,206,FALSE))=TRUE,"",IF(VLOOKUP($A151,parlvotes_lh!$A$11:$WT$200,206,FALSE)=0,"",VLOOKUP($A151,parlvotes_lh!$A$11:$WT$200,206,FALSE)))</f>
        <v/>
      </c>
      <c r="U151" s="249" t="str">
        <f>IF(ISERROR(VLOOKUP($A151,parlvotes_lh!$A$11:$WT$200,226,FALSE))=TRUE,"",IF(VLOOKUP($A151,parlvotes_lh!$A$11:$WT$200,226,FALSE)=0,"",VLOOKUP($A151,parlvotes_lh!$A$11:$WT$200,226,FALSE)))</f>
        <v/>
      </c>
      <c r="V151" s="249" t="str">
        <f>IF(ISERROR(VLOOKUP($A151,parlvotes_lh!$A$11:$WT$200,246,FALSE))=TRUE,"",IF(VLOOKUP($A151,parlvotes_lh!$A$11:$WT$200,246,FALSE)=0,"",VLOOKUP($A151,parlvotes_lh!$A$11:$WT$200,246,FALSE)))</f>
        <v/>
      </c>
      <c r="W151" s="249" t="str">
        <f>IF(ISERROR(VLOOKUP($A151,parlvotes_lh!$A$11:$WT$200,266,FALSE))=TRUE,"",IF(VLOOKUP($A151,parlvotes_lh!$A$11:$WT$200,266,FALSE)=0,"",VLOOKUP($A151,parlvotes_lh!$A$11:$WT$200,266,FALSE)))</f>
        <v/>
      </c>
      <c r="X151" s="249" t="str">
        <f>IF(ISERROR(VLOOKUP($A151,parlvotes_lh!$A$11:$WT$200,286,FALSE))=TRUE,"",IF(VLOOKUP($A151,parlvotes_lh!$A$11:$WT$200,286,FALSE)=0,"",VLOOKUP($A151,parlvotes_lh!$A$11:$WT$200,286,FALSE)))</f>
        <v/>
      </c>
      <c r="Y151" s="249" t="str">
        <f>IF(ISERROR(VLOOKUP($A151,parlvotes_lh!$A$11:$WT$200,306,FALSE))=TRUE,"",IF(VLOOKUP($A151,parlvotes_lh!$A$11:$WT$200,306,FALSE)=0,"",VLOOKUP($A151,parlvotes_lh!$A$11:$WT$200,306,FALSE)))</f>
        <v/>
      </c>
      <c r="Z151" s="249" t="str">
        <f>IF(ISERROR(VLOOKUP($A151,parlvotes_lh!$A$11:$WT$200,326,FALSE))=TRUE,"",IF(VLOOKUP($A151,parlvotes_lh!$A$11:$WT$200,326,FALSE)=0,"",VLOOKUP($A151,parlvotes_lh!$A$11:$WT$200,326,FALSE)))</f>
        <v/>
      </c>
      <c r="AA151" s="249" t="str">
        <f>IF(ISERROR(VLOOKUP($A151,parlvotes_lh!$A$11:$WT$200,346,FALSE))=TRUE,"",IF(VLOOKUP($A151,parlvotes_lh!$A$11:$WT$200,346,FALSE)=0,"",VLOOKUP($A151,parlvotes_lh!$A$11:$WT$200,346,FALSE)))</f>
        <v/>
      </c>
      <c r="AB151" s="249" t="str">
        <f>IF(ISERROR(VLOOKUP($A151,parlvotes_lh!$A$11:$WT$200,366,FALSE))=TRUE,"",IF(VLOOKUP($A151,parlvotes_lh!$A$11:$WT$200,366,FALSE)=0,"",VLOOKUP($A151,parlvotes_lh!$A$11:$WT$200,366,FALSE)))</f>
        <v/>
      </c>
      <c r="AC151" s="249" t="str">
        <f>IF(ISERROR(VLOOKUP($A151,parlvotes_lh!$A$11:$WT$200,386,FALSE))=TRUE,"",IF(VLOOKUP($A151,parlvotes_lh!$A$11:$WT$200,386,FALSE)=0,"",VLOOKUP($A151,parlvotes_lh!$A$11:$WT$200,386,FALSE)))</f>
        <v/>
      </c>
    </row>
    <row r="152" spans="1:29" ht="13.5" customHeight="1">
      <c r="A152" s="243"/>
      <c r="B152" s="87" t="str">
        <f>IF(A152="","",MID(info_weblinks!$C$3,32,3))</f>
        <v/>
      </c>
      <c r="C152" s="87" t="str">
        <f>IF(info_parties!G151="","",info_parties!G151)</f>
        <v/>
      </c>
      <c r="D152" s="87" t="str">
        <f>IF(info_parties!K151="","",info_parties!K151)</f>
        <v/>
      </c>
      <c r="E152" s="87" t="str">
        <f>IF(info_parties!H151="","",info_parties!H151)</f>
        <v/>
      </c>
      <c r="F152" s="244" t="str">
        <f t="shared" si="8"/>
        <v/>
      </c>
      <c r="G152" s="245" t="str">
        <f t="shared" si="9"/>
        <v/>
      </c>
      <c r="H152" s="246" t="str">
        <f t="shared" si="10"/>
        <v/>
      </c>
      <c r="I152" s="247" t="str">
        <f t="shared" si="11"/>
        <v/>
      </c>
      <c r="J152" s="248" t="str">
        <f>IF(ISERROR(VLOOKUP($A152,parlvotes_lh!$A$11:$WT$200,6,FALSE))=TRUE,"",IF(VLOOKUP($A152,parlvotes_lh!$A$11:$WT$200,6,FALSE)=0,"",VLOOKUP($A152,parlvotes_lh!$A$11:$WT$200,6,FALSE)))</f>
        <v/>
      </c>
      <c r="K152" s="248" t="str">
        <f>IF(ISERROR(VLOOKUP($A152,parlvotes_lh!$A$11:$WT$200,26,FALSE))=TRUE,"",IF(VLOOKUP($A152,parlvotes_lh!$A$11:$WT$200,26,FALSE)=0,"",VLOOKUP($A152,parlvotes_lh!$A$11:$WT$200,26,FALSE)))</f>
        <v/>
      </c>
      <c r="L152" s="248" t="str">
        <f>IF(ISERROR(VLOOKUP($A152,parlvotes_lh!$A$11:$WT$200,46,FALSE))=TRUE,"",IF(VLOOKUP($A152,parlvotes_lh!$A$11:$WT$200,46,FALSE)=0,"",VLOOKUP($A152,parlvotes_lh!$A$11:$WT$200,46,FALSE)))</f>
        <v/>
      </c>
      <c r="M152" s="248" t="str">
        <f>IF(ISERROR(VLOOKUP($A152,parlvotes_lh!$A$11:$WT$200,66,FALSE))=TRUE,"",IF(VLOOKUP($A152,parlvotes_lh!$A$11:$WT$200,66,FALSE)=0,"",VLOOKUP($A152,parlvotes_lh!$A$11:$WT$200,66,FALSE)))</f>
        <v/>
      </c>
      <c r="N152" s="248" t="str">
        <f>IF(ISERROR(VLOOKUP($A152,parlvotes_lh!$A$11:$WT$200,86,FALSE))=TRUE,"",IF(VLOOKUP($A152,parlvotes_lh!$A$11:$WT$200,86,FALSE)=0,"",VLOOKUP($A152,parlvotes_lh!$A$11:$WT$200,86,FALSE)))</f>
        <v/>
      </c>
      <c r="O152" s="248" t="str">
        <f>IF(ISERROR(VLOOKUP($A152,parlvotes_lh!$A$11:$WT$200,106,FALSE))=TRUE,"",IF(VLOOKUP($A152,parlvotes_lh!$A$11:$WT$200,106,FALSE)=0,"",VLOOKUP($A152,parlvotes_lh!$A$11:$WT$200,106,FALSE)))</f>
        <v/>
      </c>
      <c r="P152" s="248" t="str">
        <f>IF(ISERROR(VLOOKUP($A152,parlvotes_lh!$A$11:$WT$200,126,FALSE))=TRUE,"",IF(VLOOKUP($A152,parlvotes_lh!$A$11:$WT$200,126,FALSE)=0,"",VLOOKUP($A152,parlvotes_lh!$A$11:$WT$200,126,FALSE)))</f>
        <v/>
      </c>
      <c r="Q152" s="249" t="str">
        <f>IF(ISERROR(VLOOKUP($A152,parlvotes_lh!$A$11:$WT$200,146,FALSE))=TRUE,"",IF(VLOOKUP($A152,parlvotes_lh!$A$11:$WT$200,146,FALSE)=0,"",VLOOKUP($A152,parlvotes_lh!$A$11:$WT$200,146,FALSE)))</f>
        <v/>
      </c>
      <c r="R152" s="249" t="str">
        <f>IF(ISERROR(VLOOKUP($A152,parlvotes_lh!$A$11:$WT$200,166,FALSE))=TRUE,"",IF(VLOOKUP($A152,parlvotes_lh!$A$11:$WT$200,166,FALSE)=0,"",VLOOKUP($A152,parlvotes_lh!$A$11:$WT$200,166,FALSE)))</f>
        <v/>
      </c>
      <c r="S152" s="249" t="str">
        <f>IF(ISERROR(VLOOKUP($A152,parlvotes_lh!$A$11:$WT$200,186,FALSE))=TRUE,"",IF(VLOOKUP($A152,parlvotes_lh!$A$11:$WT$200,186,FALSE)=0,"",VLOOKUP($A152,parlvotes_lh!$A$11:$WT$200,186,FALSE)))</f>
        <v/>
      </c>
      <c r="T152" s="249" t="str">
        <f>IF(ISERROR(VLOOKUP($A152,parlvotes_lh!$A$11:$WT$200,206,FALSE))=TRUE,"",IF(VLOOKUP($A152,parlvotes_lh!$A$11:$WT$200,206,FALSE)=0,"",VLOOKUP($A152,parlvotes_lh!$A$11:$WT$200,206,FALSE)))</f>
        <v/>
      </c>
      <c r="U152" s="249" t="str">
        <f>IF(ISERROR(VLOOKUP($A152,parlvotes_lh!$A$11:$WT$200,226,FALSE))=TRUE,"",IF(VLOOKUP($A152,parlvotes_lh!$A$11:$WT$200,226,FALSE)=0,"",VLOOKUP($A152,parlvotes_lh!$A$11:$WT$200,226,FALSE)))</f>
        <v/>
      </c>
      <c r="V152" s="249" t="str">
        <f>IF(ISERROR(VLOOKUP($A152,parlvotes_lh!$A$11:$WT$200,246,FALSE))=TRUE,"",IF(VLOOKUP($A152,parlvotes_lh!$A$11:$WT$200,246,FALSE)=0,"",VLOOKUP($A152,parlvotes_lh!$A$11:$WT$200,246,FALSE)))</f>
        <v/>
      </c>
      <c r="W152" s="249" t="str">
        <f>IF(ISERROR(VLOOKUP($A152,parlvotes_lh!$A$11:$WT$200,266,FALSE))=TRUE,"",IF(VLOOKUP($A152,parlvotes_lh!$A$11:$WT$200,266,FALSE)=0,"",VLOOKUP($A152,parlvotes_lh!$A$11:$WT$200,266,FALSE)))</f>
        <v/>
      </c>
      <c r="X152" s="249" t="str">
        <f>IF(ISERROR(VLOOKUP($A152,parlvotes_lh!$A$11:$WT$200,286,FALSE))=TRUE,"",IF(VLOOKUP($A152,parlvotes_lh!$A$11:$WT$200,286,FALSE)=0,"",VLOOKUP($A152,parlvotes_lh!$A$11:$WT$200,286,FALSE)))</f>
        <v/>
      </c>
      <c r="Y152" s="249" t="str">
        <f>IF(ISERROR(VLOOKUP($A152,parlvotes_lh!$A$11:$WT$200,306,FALSE))=TRUE,"",IF(VLOOKUP($A152,parlvotes_lh!$A$11:$WT$200,306,FALSE)=0,"",VLOOKUP($A152,parlvotes_lh!$A$11:$WT$200,306,FALSE)))</f>
        <v/>
      </c>
      <c r="Z152" s="249" t="str">
        <f>IF(ISERROR(VLOOKUP($A152,parlvotes_lh!$A$11:$WT$200,326,FALSE))=TRUE,"",IF(VLOOKUP($A152,parlvotes_lh!$A$11:$WT$200,326,FALSE)=0,"",VLOOKUP($A152,parlvotes_lh!$A$11:$WT$200,326,FALSE)))</f>
        <v/>
      </c>
      <c r="AA152" s="249" t="str">
        <f>IF(ISERROR(VLOOKUP($A152,parlvotes_lh!$A$11:$WT$200,346,FALSE))=TRUE,"",IF(VLOOKUP($A152,parlvotes_lh!$A$11:$WT$200,346,FALSE)=0,"",VLOOKUP($A152,parlvotes_lh!$A$11:$WT$200,346,FALSE)))</f>
        <v/>
      </c>
      <c r="AB152" s="249" t="str">
        <f>IF(ISERROR(VLOOKUP($A152,parlvotes_lh!$A$11:$WT$200,366,FALSE))=TRUE,"",IF(VLOOKUP($A152,parlvotes_lh!$A$11:$WT$200,366,FALSE)=0,"",VLOOKUP($A152,parlvotes_lh!$A$11:$WT$200,366,FALSE)))</f>
        <v/>
      </c>
      <c r="AC152" s="249" t="str">
        <f>IF(ISERROR(VLOOKUP($A152,parlvotes_lh!$A$11:$WT$200,386,FALSE))=TRUE,"",IF(VLOOKUP($A152,parlvotes_lh!$A$11:$WT$200,386,FALSE)=0,"",VLOOKUP($A152,parlvotes_lh!$A$11:$WT$200,386,FALSE)))</f>
        <v/>
      </c>
    </row>
    <row r="153" spans="1:29" ht="13.5" customHeight="1">
      <c r="A153" s="243"/>
      <c r="B153" s="87" t="str">
        <f>IF(A153="","",MID(info_weblinks!$C$3,32,3))</f>
        <v/>
      </c>
      <c r="C153" s="87" t="str">
        <f>IF(info_parties!G152="","",info_parties!G152)</f>
        <v/>
      </c>
      <c r="D153" s="87" t="str">
        <f>IF(info_parties!K152="","",info_parties!K152)</f>
        <v/>
      </c>
      <c r="E153" s="87" t="str">
        <f>IF(info_parties!H152="","",info_parties!H152)</f>
        <v/>
      </c>
      <c r="F153" s="244" t="str">
        <f t="shared" si="8"/>
        <v/>
      </c>
      <c r="G153" s="245" t="str">
        <f t="shared" si="9"/>
        <v/>
      </c>
      <c r="H153" s="246" t="str">
        <f t="shared" si="10"/>
        <v/>
      </c>
      <c r="I153" s="247" t="str">
        <f t="shared" si="11"/>
        <v/>
      </c>
      <c r="J153" s="248" t="str">
        <f>IF(ISERROR(VLOOKUP($A153,parlvotes_lh!$A$11:$WT$200,6,FALSE))=TRUE,"",IF(VLOOKUP($A153,parlvotes_lh!$A$11:$WT$200,6,FALSE)=0,"",VLOOKUP($A153,parlvotes_lh!$A$11:$WT$200,6,FALSE)))</f>
        <v/>
      </c>
      <c r="K153" s="248" t="str">
        <f>IF(ISERROR(VLOOKUP($A153,parlvotes_lh!$A$11:$WT$200,26,FALSE))=TRUE,"",IF(VLOOKUP($A153,parlvotes_lh!$A$11:$WT$200,26,FALSE)=0,"",VLOOKUP($A153,parlvotes_lh!$A$11:$WT$200,26,FALSE)))</f>
        <v/>
      </c>
      <c r="L153" s="248" t="str">
        <f>IF(ISERROR(VLOOKUP($A153,parlvotes_lh!$A$11:$WT$200,46,FALSE))=TRUE,"",IF(VLOOKUP($A153,parlvotes_lh!$A$11:$WT$200,46,FALSE)=0,"",VLOOKUP($A153,parlvotes_lh!$A$11:$WT$200,46,FALSE)))</f>
        <v/>
      </c>
      <c r="M153" s="248" t="str">
        <f>IF(ISERROR(VLOOKUP($A153,parlvotes_lh!$A$11:$WT$200,66,FALSE))=TRUE,"",IF(VLOOKUP($A153,parlvotes_lh!$A$11:$WT$200,66,FALSE)=0,"",VLOOKUP($A153,parlvotes_lh!$A$11:$WT$200,66,FALSE)))</f>
        <v/>
      </c>
      <c r="N153" s="248" t="str">
        <f>IF(ISERROR(VLOOKUP($A153,parlvotes_lh!$A$11:$WT$200,86,FALSE))=TRUE,"",IF(VLOOKUP($A153,parlvotes_lh!$A$11:$WT$200,86,FALSE)=0,"",VLOOKUP($A153,parlvotes_lh!$A$11:$WT$200,86,FALSE)))</f>
        <v/>
      </c>
      <c r="O153" s="248" t="str">
        <f>IF(ISERROR(VLOOKUP($A153,parlvotes_lh!$A$11:$WT$200,106,FALSE))=TRUE,"",IF(VLOOKUP($A153,parlvotes_lh!$A$11:$WT$200,106,FALSE)=0,"",VLOOKUP($A153,parlvotes_lh!$A$11:$WT$200,106,FALSE)))</f>
        <v/>
      </c>
      <c r="P153" s="248" t="str">
        <f>IF(ISERROR(VLOOKUP($A153,parlvotes_lh!$A$11:$WT$200,126,FALSE))=TRUE,"",IF(VLOOKUP($A153,parlvotes_lh!$A$11:$WT$200,126,FALSE)=0,"",VLOOKUP($A153,parlvotes_lh!$A$11:$WT$200,126,FALSE)))</f>
        <v/>
      </c>
      <c r="Q153" s="249" t="str">
        <f>IF(ISERROR(VLOOKUP($A153,parlvotes_lh!$A$11:$WT$200,146,FALSE))=TRUE,"",IF(VLOOKUP($A153,parlvotes_lh!$A$11:$WT$200,146,FALSE)=0,"",VLOOKUP($A153,parlvotes_lh!$A$11:$WT$200,146,FALSE)))</f>
        <v/>
      </c>
      <c r="R153" s="249" t="str">
        <f>IF(ISERROR(VLOOKUP($A153,parlvotes_lh!$A$11:$WT$200,166,FALSE))=TRUE,"",IF(VLOOKUP($A153,parlvotes_lh!$A$11:$WT$200,166,FALSE)=0,"",VLOOKUP($A153,parlvotes_lh!$A$11:$WT$200,166,FALSE)))</f>
        <v/>
      </c>
      <c r="S153" s="249" t="str">
        <f>IF(ISERROR(VLOOKUP($A153,parlvotes_lh!$A$11:$WT$200,186,FALSE))=TRUE,"",IF(VLOOKUP($A153,parlvotes_lh!$A$11:$WT$200,186,FALSE)=0,"",VLOOKUP($A153,parlvotes_lh!$A$11:$WT$200,186,FALSE)))</f>
        <v/>
      </c>
      <c r="T153" s="249" t="str">
        <f>IF(ISERROR(VLOOKUP($A153,parlvotes_lh!$A$11:$WT$200,206,FALSE))=TRUE,"",IF(VLOOKUP($A153,parlvotes_lh!$A$11:$WT$200,206,FALSE)=0,"",VLOOKUP($A153,parlvotes_lh!$A$11:$WT$200,206,FALSE)))</f>
        <v/>
      </c>
      <c r="U153" s="249" t="str">
        <f>IF(ISERROR(VLOOKUP($A153,parlvotes_lh!$A$11:$WT$200,226,FALSE))=TRUE,"",IF(VLOOKUP($A153,parlvotes_lh!$A$11:$WT$200,226,FALSE)=0,"",VLOOKUP($A153,parlvotes_lh!$A$11:$WT$200,226,FALSE)))</f>
        <v/>
      </c>
      <c r="V153" s="249" t="str">
        <f>IF(ISERROR(VLOOKUP($A153,parlvotes_lh!$A$11:$WT$200,246,FALSE))=TRUE,"",IF(VLOOKUP($A153,parlvotes_lh!$A$11:$WT$200,246,FALSE)=0,"",VLOOKUP($A153,parlvotes_lh!$A$11:$WT$200,246,FALSE)))</f>
        <v/>
      </c>
      <c r="W153" s="249" t="str">
        <f>IF(ISERROR(VLOOKUP($A153,parlvotes_lh!$A$11:$WT$200,266,FALSE))=TRUE,"",IF(VLOOKUP($A153,parlvotes_lh!$A$11:$WT$200,266,FALSE)=0,"",VLOOKUP($A153,parlvotes_lh!$A$11:$WT$200,266,FALSE)))</f>
        <v/>
      </c>
      <c r="X153" s="249" t="str">
        <f>IF(ISERROR(VLOOKUP($A153,parlvotes_lh!$A$11:$WT$200,286,FALSE))=TRUE,"",IF(VLOOKUP($A153,parlvotes_lh!$A$11:$WT$200,286,FALSE)=0,"",VLOOKUP($A153,parlvotes_lh!$A$11:$WT$200,286,FALSE)))</f>
        <v/>
      </c>
      <c r="Y153" s="249" t="str">
        <f>IF(ISERROR(VLOOKUP($A153,parlvotes_lh!$A$11:$WT$200,306,FALSE))=TRUE,"",IF(VLOOKUP($A153,parlvotes_lh!$A$11:$WT$200,306,FALSE)=0,"",VLOOKUP($A153,parlvotes_lh!$A$11:$WT$200,306,FALSE)))</f>
        <v/>
      </c>
      <c r="Z153" s="249" t="str">
        <f>IF(ISERROR(VLOOKUP($A153,parlvotes_lh!$A$11:$WT$200,326,FALSE))=TRUE,"",IF(VLOOKUP($A153,parlvotes_lh!$A$11:$WT$200,326,FALSE)=0,"",VLOOKUP($A153,parlvotes_lh!$A$11:$WT$200,326,FALSE)))</f>
        <v/>
      </c>
      <c r="AA153" s="249" t="str">
        <f>IF(ISERROR(VLOOKUP($A153,parlvotes_lh!$A$11:$WT$200,346,FALSE))=TRUE,"",IF(VLOOKUP($A153,parlvotes_lh!$A$11:$WT$200,346,FALSE)=0,"",VLOOKUP($A153,parlvotes_lh!$A$11:$WT$200,346,FALSE)))</f>
        <v/>
      </c>
      <c r="AB153" s="249" t="str">
        <f>IF(ISERROR(VLOOKUP($A153,parlvotes_lh!$A$11:$WT$200,366,FALSE))=TRUE,"",IF(VLOOKUP($A153,parlvotes_lh!$A$11:$WT$200,366,FALSE)=0,"",VLOOKUP($A153,parlvotes_lh!$A$11:$WT$200,366,FALSE)))</f>
        <v/>
      </c>
      <c r="AC153" s="249" t="str">
        <f>IF(ISERROR(VLOOKUP($A153,parlvotes_lh!$A$11:$WT$200,386,FALSE))=TRUE,"",IF(VLOOKUP($A153,parlvotes_lh!$A$11:$WT$200,386,FALSE)=0,"",VLOOKUP($A153,parlvotes_lh!$A$11:$WT$200,386,FALSE)))</f>
        <v/>
      </c>
    </row>
    <row r="154" spans="1:29" ht="13.5" customHeight="1">
      <c r="A154" s="243"/>
      <c r="B154" s="87" t="str">
        <f>IF(A154="","",MID(info_weblinks!$C$3,32,3))</f>
        <v/>
      </c>
      <c r="C154" s="87" t="str">
        <f>IF(info_parties!G153="","",info_parties!G153)</f>
        <v/>
      </c>
      <c r="D154" s="87" t="str">
        <f>IF(info_parties!K153="","",info_parties!K153)</f>
        <v/>
      </c>
      <c r="E154" s="87" t="str">
        <f>IF(info_parties!H153="","",info_parties!H153)</f>
        <v/>
      </c>
      <c r="F154" s="244" t="str">
        <f t="shared" si="8"/>
        <v/>
      </c>
      <c r="G154" s="245" t="str">
        <f t="shared" si="9"/>
        <v/>
      </c>
      <c r="H154" s="246" t="str">
        <f t="shared" si="10"/>
        <v/>
      </c>
      <c r="I154" s="247" t="str">
        <f t="shared" si="11"/>
        <v/>
      </c>
      <c r="J154" s="248" t="str">
        <f>IF(ISERROR(VLOOKUP($A154,parlvotes_lh!$A$11:$WT$200,6,FALSE))=TRUE,"",IF(VLOOKUP($A154,parlvotes_lh!$A$11:$WT$200,6,FALSE)=0,"",VLOOKUP($A154,parlvotes_lh!$A$11:$WT$200,6,FALSE)))</f>
        <v/>
      </c>
      <c r="K154" s="248" t="str">
        <f>IF(ISERROR(VLOOKUP($A154,parlvotes_lh!$A$11:$WT$200,26,FALSE))=TRUE,"",IF(VLOOKUP($A154,parlvotes_lh!$A$11:$WT$200,26,FALSE)=0,"",VLOOKUP($A154,parlvotes_lh!$A$11:$WT$200,26,FALSE)))</f>
        <v/>
      </c>
      <c r="L154" s="248" t="str">
        <f>IF(ISERROR(VLOOKUP($A154,parlvotes_lh!$A$11:$WT$200,46,FALSE))=TRUE,"",IF(VLOOKUP($A154,parlvotes_lh!$A$11:$WT$200,46,FALSE)=0,"",VLOOKUP($A154,parlvotes_lh!$A$11:$WT$200,46,FALSE)))</f>
        <v/>
      </c>
      <c r="M154" s="248" t="str">
        <f>IF(ISERROR(VLOOKUP($A154,parlvotes_lh!$A$11:$WT$200,66,FALSE))=TRUE,"",IF(VLOOKUP($A154,parlvotes_lh!$A$11:$WT$200,66,FALSE)=0,"",VLOOKUP($A154,parlvotes_lh!$A$11:$WT$200,66,FALSE)))</f>
        <v/>
      </c>
      <c r="N154" s="248" t="str">
        <f>IF(ISERROR(VLOOKUP($A154,parlvotes_lh!$A$11:$WT$200,86,FALSE))=TRUE,"",IF(VLOOKUP($A154,parlvotes_lh!$A$11:$WT$200,86,FALSE)=0,"",VLOOKUP($A154,parlvotes_lh!$A$11:$WT$200,86,FALSE)))</f>
        <v/>
      </c>
      <c r="O154" s="248" t="str">
        <f>IF(ISERROR(VLOOKUP($A154,parlvotes_lh!$A$11:$WT$200,106,FALSE))=TRUE,"",IF(VLOOKUP($A154,parlvotes_lh!$A$11:$WT$200,106,FALSE)=0,"",VLOOKUP($A154,parlvotes_lh!$A$11:$WT$200,106,FALSE)))</f>
        <v/>
      </c>
      <c r="P154" s="248" t="str">
        <f>IF(ISERROR(VLOOKUP($A154,parlvotes_lh!$A$11:$WT$200,126,FALSE))=TRUE,"",IF(VLOOKUP($A154,parlvotes_lh!$A$11:$WT$200,126,FALSE)=0,"",VLOOKUP($A154,parlvotes_lh!$A$11:$WT$200,126,FALSE)))</f>
        <v/>
      </c>
      <c r="Q154" s="249" t="str">
        <f>IF(ISERROR(VLOOKUP($A154,parlvotes_lh!$A$11:$WT$200,146,FALSE))=TRUE,"",IF(VLOOKUP($A154,parlvotes_lh!$A$11:$WT$200,146,FALSE)=0,"",VLOOKUP($A154,parlvotes_lh!$A$11:$WT$200,146,FALSE)))</f>
        <v/>
      </c>
      <c r="R154" s="249" t="str">
        <f>IF(ISERROR(VLOOKUP($A154,parlvotes_lh!$A$11:$WT$200,166,FALSE))=TRUE,"",IF(VLOOKUP($A154,parlvotes_lh!$A$11:$WT$200,166,FALSE)=0,"",VLOOKUP($A154,parlvotes_lh!$A$11:$WT$200,166,FALSE)))</f>
        <v/>
      </c>
      <c r="S154" s="249" t="str">
        <f>IF(ISERROR(VLOOKUP($A154,parlvotes_lh!$A$11:$WT$200,186,FALSE))=TRUE,"",IF(VLOOKUP($A154,parlvotes_lh!$A$11:$WT$200,186,FALSE)=0,"",VLOOKUP($A154,parlvotes_lh!$A$11:$WT$200,186,FALSE)))</f>
        <v/>
      </c>
      <c r="T154" s="249" t="str">
        <f>IF(ISERROR(VLOOKUP($A154,parlvotes_lh!$A$11:$WT$200,206,FALSE))=TRUE,"",IF(VLOOKUP($A154,parlvotes_lh!$A$11:$WT$200,206,FALSE)=0,"",VLOOKUP($A154,parlvotes_lh!$A$11:$WT$200,206,FALSE)))</f>
        <v/>
      </c>
      <c r="U154" s="249" t="str">
        <f>IF(ISERROR(VLOOKUP($A154,parlvotes_lh!$A$11:$WT$200,226,FALSE))=TRUE,"",IF(VLOOKUP($A154,parlvotes_lh!$A$11:$WT$200,226,FALSE)=0,"",VLOOKUP($A154,parlvotes_lh!$A$11:$WT$200,226,FALSE)))</f>
        <v/>
      </c>
      <c r="V154" s="249" t="str">
        <f>IF(ISERROR(VLOOKUP($A154,parlvotes_lh!$A$11:$WT$200,246,FALSE))=TRUE,"",IF(VLOOKUP($A154,parlvotes_lh!$A$11:$WT$200,246,FALSE)=0,"",VLOOKUP($A154,parlvotes_lh!$A$11:$WT$200,246,FALSE)))</f>
        <v/>
      </c>
      <c r="W154" s="249" t="str">
        <f>IF(ISERROR(VLOOKUP($A154,parlvotes_lh!$A$11:$WT$200,266,FALSE))=TRUE,"",IF(VLOOKUP($A154,parlvotes_lh!$A$11:$WT$200,266,FALSE)=0,"",VLOOKUP($A154,parlvotes_lh!$A$11:$WT$200,266,FALSE)))</f>
        <v/>
      </c>
      <c r="X154" s="249" t="str">
        <f>IF(ISERROR(VLOOKUP($A154,parlvotes_lh!$A$11:$WT$200,286,FALSE))=TRUE,"",IF(VLOOKUP($A154,parlvotes_lh!$A$11:$WT$200,286,FALSE)=0,"",VLOOKUP($A154,parlvotes_lh!$A$11:$WT$200,286,FALSE)))</f>
        <v/>
      </c>
      <c r="Y154" s="249" t="str">
        <f>IF(ISERROR(VLOOKUP($A154,parlvotes_lh!$A$11:$WT$200,306,FALSE))=TRUE,"",IF(VLOOKUP($A154,parlvotes_lh!$A$11:$WT$200,306,FALSE)=0,"",VLOOKUP($A154,parlvotes_lh!$A$11:$WT$200,306,FALSE)))</f>
        <v/>
      </c>
      <c r="Z154" s="249" t="str">
        <f>IF(ISERROR(VLOOKUP($A154,parlvotes_lh!$A$11:$WT$200,326,FALSE))=TRUE,"",IF(VLOOKUP($A154,parlvotes_lh!$A$11:$WT$200,326,FALSE)=0,"",VLOOKUP($A154,parlvotes_lh!$A$11:$WT$200,326,FALSE)))</f>
        <v/>
      </c>
      <c r="AA154" s="249" t="str">
        <f>IF(ISERROR(VLOOKUP($A154,parlvotes_lh!$A$11:$WT$200,346,FALSE))=TRUE,"",IF(VLOOKUP($A154,parlvotes_lh!$A$11:$WT$200,346,FALSE)=0,"",VLOOKUP($A154,parlvotes_lh!$A$11:$WT$200,346,FALSE)))</f>
        <v/>
      </c>
      <c r="AB154" s="249" t="str">
        <f>IF(ISERROR(VLOOKUP($A154,parlvotes_lh!$A$11:$WT$200,366,FALSE))=TRUE,"",IF(VLOOKUP($A154,parlvotes_lh!$A$11:$WT$200,366,FALSE)=0,"",VLOOKUP($A154,parlvotes_lh!$A$11:$WT$200,366,FALSE)))</f>
        <v/>
      </c>
      <c r="AC154" s="249" t="str">
        <f>IF(ISERROR(VLOOKUP($A154,parlvotes_lh!$A$11:$WT$200,386,FALSE))=TRUE,"",IF(VLOOKUP($A154,parlvotes_lh!$A$11:$WT$200,386,FALSE)=0,"",VLOOKUP($A154,parlvotes_lh!$A$11:$WT$200,386,FALSE)))</f>
        <v/>
      </c>
    </row>
    <row r="155" spans="1:29" ht="13.5" customHeight="1">
      <c r="A155" s="243"/>
      <c r="B155" s="87" t="str">
        <f>IF(A155="","",MID(info_weblinks!$C$3,32,3))</f>
        <v/>
      </c>
      <c r="C155" s="87" t="str">
        <f>IF(info_parties!G154="","",info_parties!G154)</f>
        <v/>
      </c>
      <c r="D155" s="87" t="str">
        <f>IF(info_parties!K154="","",info_parties!K154)</f>
        <v/>
      </c>
      <c r="E155" s="87" t="str">
        <f>IF(info_parties!H154="","",info_parties!H154)</f>
        <v/>
      </c>
      <c r="F155" s="244" t="str">
        <f t="shared" si="8"/>
        <v/>
      </c>
      <c r="G155" s="245" t="str">
        <f t="shared" si="9"/>
        <v/>
      </c>
      <c r="H155" s="246" t="str">
        <f t="shared" si="10"/>
        <v/>
      </c>
      <c r="I155" s="247" t="str">
        <f t="shared" si="11"/>
        <v/>
      </c>
      <c r="J155" s="248" t="str">
        <f>IF(ISERROR(VLOOKUP($A155,parlvotes_lh!$A$11:$WT$200,6,FALSE))=TRUE,"",IF(VLOOKUP($A155,parlvotes_lh!$A$11:$WT$200,6,FALSE)=0,"",VLOOKUP($A155,parlvotes_lh!$A$11:$WT$200,6,FALSE)))</f>
        <v/>
      </c>
      <c r="K155" s="248" t="str">
        <f>IF(ISERROR(VLOOKUP($A155,parlvotes_lh!$A$11:$WT$200,26,FALSE))=TRUE,"",IF(VLOOKUP($A155,parlvotes_lh!$A$11:$WT$200,26,FALSE)=0,"",VLOOKUP($A155,parlvotes_lh!$A$11:$WT$200,26,FALSE)))</f>
        <v/>
      </c>
      <c r="L155" s="248" t="str">
        <f>IF(ISERROR(VLOOKUP($A155,parlvotes_lh!$A$11:$WT$200,46,FALSE))=TRUE,"",IF(VLOOKUP($A155,parlvotes_lh!$A$11:$WT$200,46,FALSE)=0,"",VLOOKUP($A155,parlvotes_lh!$A$11:$WT$200,46,FALSE)))</f>
        <v/>
      </c>
      <c r="M155" s="248" t="str">
        <f>IF(ISERROR(VLOOKUP($A155,parlvotes_lh!$A$11:$WT$200,66,FALSE))=TRUE,"",IF(VLOOKUP($A155,parlvotes_lh!$A$11:$WT$200,66,FALSE)=0,"",VLOOKUP($A155,parlvotes_lh!$A$11:$WT$200,66,FALSE)))</f>
        <v/>
      </c>
      <c r="N155" s="248" t="str">
        <f>IF(ISERROR(VLOOKUP($A155,parlvotes_lh!$A$11:$WT$200,86,FALSE))=TRUE,"",IF(VLOOKUP($A155,parlvotes_lh!$A$11:$WT$200,86,FALSE)=0,"",VLOOKUP($A155,parlvotes_lh!$A$11:$WT$200,86,FALSE)))</f>
        <v/>
      </c>
      <c r="O155" s="248" t="str">
        <f>IF(ISERROR(VLOOKUP($A155,parlvotes_lh!$A$11:$WT$200,106,FALSE))=TRUE,"",IF(VLOOKUP($A155,parlvotes_lh!$A$11:$WT$200,106,FALSE)=0,"",VLOOKUP($A155,parlvotes_lh!$A$11:$WT$200,106,FALSE)))</f>
        <v/>
      </c>
      <c r="P155" s="248" t="str">
        <f>IF(ISERROR(VLOOKUP($A155,parlvotes_lh!$A$11:$WT$200,126,FALSE))=TRUE,"",IF(VLOOKUP($A155,parlvotes_lh!$A$11:$WT$200,126,FALSE)=0,"",VLOOKUP($A155,parlvotes_lh!$A$11:$WT$200,126,FALSE)))</f>
        <v/>
      </c>
      <c r="Q155" s="249" t="str">
        <f>IF(ISERROR(VLOOKUP($A155,parlvotes_lh!$A$11:$WT$200,146,FALSE))=TRUE,"",IF(VLOOKUP($A155,parlvotes_lh!$A$11:$WT$200,146,FALSE)=0,"",VLOOKUP($A155,parlvotes_lh!$A$11:$WT$200,146,FALSE)))</f>
        <v/>
      </c>
      <c r="R155" s="249" t="str">
        <f>IF(ISERROR(VLOOKUP($A155,parlvotes_lh!$A$11:$WT$200,166,FALSE))=TRUE,"",IF(VLOOKUP($A155,parlvotes_lh!$A$11:$WT$200,166,FALSE)=0,"",VLOOKUP($A155,parlvotes_lh!$A$11:$WT$200,166,FALSE)))</f>
        <v/>
      </c>
      <c r="S155" s="249" t="str">
        <f>IF(ISERROR(VLOOKUP($A155,parlvotes_lh!$A$11:$WT$200,186,FALSE))=TRUE,"",IF(VLOOKUP($A155,parlvotes_lh!$A$11:$WT$200,186,FALSE)=0,"",VLOOKUP($A155,parlvotes_lh!$A$11:$WT$200,186,FALSE)))</f>
        <v/>
      </c>
      <c r="T155" s="249" t="str">
        <f>IF(ISERROR(VLOOKUP($A155,parlvotes_lh!$A$11:$WT$200,206,FALSE))=TRUE,"",IF(VLOOKUP($A155,parlvotes_lh!$A$11:$WT$200,206,FALSE)=0,"",VLOOKUP($A155,parlvotes_lh!$A$11:$WT$200,206,FALSE)))</f>
        <v/>
      </c>
      <c r="U155" s="249" t="str">
        <f>IF(ISERROR(VLOOKUP($A155,parlvotes_lh!$A$11:$WT$200,226,FALSE))=TRUE,"",IF(VLOOKUP($A155,parlvotes_lh!$A$11:$WT$200,226,FALSE)=0,"",VLOOKUP($A155,parlvotes_lh!$A$11:$WT$200,226,FALSE)))</f>
        <v/>
      </c>
      <c r="V155" s="249" t="str">
        <f>IF(ISERROR(VLOOKUP($A155,parlvotes_lh!$A$11:$WT$200,246,FALSE))=TRUE,"",IF(VLOOKUP($A155,parlvotes_lh!$A$11:$WT$200,246,FALSE)=0,"",VLOOKUP($A155,parlvotes_lh!$A$11:$WT$200,246,FALSE)))</f>
        <v/>
      </c>
      <c r="W155" s="249" t="str">
        <f>IF(ISERROR(VLOOKUP($A155,parlvotes_lh!$A$11:$WT$200,266,FALSE))=TRUE,"",IF(VLOOKUP($A155,parlvotes_lh!$A$11:$WT$200,266,FALSE)=0,"",VLOOKUP($A155,parlvotes_lh!$A$11:$WT$200,266,FALSE)))</f>
        <v/>
      </c>
      <c r="X155" s="249" t="str">
        <f>IF(ISERROR(VLOOKUP($A155,parlvotes_lh!$A$11:$WT$200,286,FALSE))=TRUE,"",IF(VLOOKUP($A155,parlvotes_lh!$A$11:$WT$200,286,FALSE)=0,"",VLOOKUP($A155,parlvotes_lh!$A$11:$WT$200,286,FALSE)))</f>
        <v/>
      </c>
      <c r="Y155" s="249" t="str">
        <f>IF(ISERROR(VLOOKUP($A155,parlvotes_lh!$A$11:$WT$200,306,FALSE))=TRUE,"",IF(VLOOKUP($A155,parlvotes_lh!$A$11:$WT$200,306,FALSE)=0,"",VLOOKUP($A155,parlvotes_lh!$A$11:$WT$200,306,FALSE)))</f>
        <v/>
      </c>
      <c r="Z155" s="249" t="str">
        <f>IF(ISERROR(VLOOKUP($A155,parlvotes_lh!$A$11:$WT$200,326,FALSE))=TRUE,"",IF(VLOOKUP($A155,parlvotes_lh!$A$11:$WT$200,326,FALSE)=0,"",VLOOKUP($A155,parlvotes_lh!$A$11:$WT$200,326,FALSE)))</f>
        <v/>
      </c>
      <c r="AA155" s="249" t="str">
        <f>IF(ISERROR(VLOOKUP($A155,parlvotes_lh!$A$11:$WT$200,346,FALSE))=TRUE,"",IF(VLOOKUP($A155,parlvotes_lh!$A$11:$WT$200,346,FALSE)=0,"",VLOOKUP($A155,parlvotes_lh!$A$11:$WT$200,346,FALSE)))</f>
        <v/>
      </c>
      <c r="AB155" s="249" t="str">
        <f>IF(ISERROR(VLOOKUP($A155,parlvotes_lh!$A$11:$WT$200,366,FALSE))=TRUE,"",IF(VLOOKUP($A155,parlvotes_lh!$A$11:$WT$200,366,FALSE)=0,"",VLOOKUP($A155,parlvotes_lh!$A$11:$WT$200,366,FALSE)))</f>
        <v/>
      </c>
      <c r="AC155" s="249" t="str">
        <f>IF(ISERROR(VLOOKUP($A155,parlvotes_lh!$A$11:$WT$200,386,FALSE))=TRUE,"",IF(VLOOKUP($A155,parlvotes_lh!$A$11:$WT$200,386,FALSE)=0,"",VLOOKUP($A155,parlvotes_lh!$A$11:$WT$200,386,FALSE)))</f>
        <v/>
      </c>
    </row>
    <row r="156" spans="1:29" ht="13.5" customHeight="1">
      <c r="A156" s="243"/>
      <c r="B156" s="87" t="str">
        <f>IF(A156="","",MID(info_weblinks!$C$3,32,3))</f>
        <v/>
      </c>
      <c r="C156" s="87" t="str">
        <f>IF(info_parties!G155="","",info_parties!G155)</f>
        <v/>
      </c>
      <c r="D156" s="87" t="str">
        <f>IF(info_parties!K155="","",info_parties!K155)</f>
        <v/>
      </c>
      <c r="E156" s="87" t="str">
        <f>IF(info_parties!H155="","",info_parties!H155)</f>
        <v/>
      </c>
      <c r="F156" s="244" t="str">
        <f t="shared" si="8"/>
        <v/>
      </c>
      <c r="G156" s="245" t="str">
        <f t="shared" si="9"/>
        <v/>
      </c>
      <c r="H156" s="246" t="str">
        <f t="shared" si="10"/>
        <v/>
      </c>
      <c r="I156" s="247" t="str">
        <f t="shared" si="11"/>
        <v/>
      </c>
      <c r="J156" s="248" t="str">
        <f>IF(ISERROR(VLOOKUP($A156,parlvotes_lh!$A$11:$WT$200,6,FALSE))=TRUE,"",IF(VLOOKUP($A156,parlvotes_lh!$A$11:$WT$200,6,FALSE)=0,"",VLOOKUP($A156,parlvotes_lh!$A$11:$WT$200,6,FALSE)))</f>
        <v/>
      </c>
      <c r="K156" s="248" t="str">
        <f>IF(ISERROR(VLOOKUP($A156,parlvotes_lh!$A$11:$WT$200,26,FALSE))=TRUE,"",IF(VLOOKUP($A156,parlvotes_lh!$A$11:$WT$200,26,FALSE)=0,"",VLOOKUP($A156,parlvotes_lh!$A$11:$WT$200,26,FALSE)))</f>
        <v/>
      </c>
      <c r="L156" s="248" t="str">
        <f>IF(ISERROR(VLOOKUP($A156,parlvotes_lh!$A$11:$WT$200,46,FALSE))=TRUE,"",IF(VLOOKUP($A156,parlvotes_lh!$A$11:$WT$200,46,FALSE)=0,"",VLOOKUP($A156,parlvotes_lh!$A$11:$WT$200,46,FALSE)))</f>
        <v/>
      </c>
      <c r="M156" s="248" t="str">
        <f>IF(ISERROR(VLOOKUP($A156,parlvotes_lh!$A$11:$WT$200,66,FALSE))=TRUE,"",IF(VLOOKUP($A156,parlvotes_lh!$A$11:$WT$200,66,FALSE)=0,"",VLOOKUP($A156,parlvotes_lh!$A$11:$WT$200,66,FALSE)))</f>
        <v/>
      </c>
      <c r="N156" s="248" t="str">
        <f>IF(ISERROR(VLOOKUP($A156,parlvotes_lh!$A$11:$WT$200,86,FALSE))=TRUE,"",IF(VLOOKUP($A156,parlvotes_lh!$A$11:$WT$200,86,FALSE)=0,"",VLOOKUP($A156,parlvotes_lh!$A$11:$WT$200,86,FALSE)))</f>
        <v/>
      </c>
      <c r="O156" s="248" t="str">
        <f>IF(ISERROR(VLOOKUP($A156,parlvotes_lh!$A$11:$WT$200,106,FALSE))=TRUE,"",IF(VLOOKUP($A156,parlvotes_lh!$A$11:$WT$200,106,FALSE)=0,"",VLOOKUP($A156,parlvotes_lh!$A$11:$WT$200,106,FALSE)))</f>
        <v/>
      </c>
      <c r="P156" s="248" t="str">
        <f>IF(ISERROR(VLOOKUP($A156,parlvotes_lh!$A$11:$WT$200,126,FALSE))=TRUE,"",IF(VLOOKUP($A156,parlvotes_lh!$A$11:$WT$200,126,FALSE)=0,"",VLOOKUP($A156,parlvotes_lh!$A$11:$WT$200,126,FALSE)))</f>
        <v/>
      </c>
      <c r="Q156" s="249" t="str">
        <f>IF(ISERROR(VLOOKUP($A156,parlvotes_lh!$A$11:$WT$200,146,FALSE))=TRUE,"",IF(VLOOKUP($A156,parlvotes_lh!$A$11:$WT$200,146,FALSE)=0,"",VLOOKUP($A156,parlvotes_lh!$A$11:$WT$200,146,FALSE)))</f>
        <v/>
      </c>
      <c r="R156" s="249" t="str">
        <f>IF(ISERROR(VLOOKUP($A156,parlvotes_lh!$A$11:$WT$200,166,FALSE))=TRUE,"",IF(VLOOKUP($A156,parlvotes_lh!$A$11:$WT$200,166,FALSE)=0,"",VLOOKUP($A156,parlvotes_lh!$A$11:$WT$200,166,FALSE)))</f>
        <v/>
      </c>
      <c r="S156" s="249" t="str">
        <f>IF(ISERROR(VLOOKUP($A156,parlvotes_lh!$A$11:$WT$200,186,FALSE))=TRUE,"",IF(VLOOKUP($A156,parlvotes_lh!$A$11:$WT$200,186,FALSE)=0,"",VLOOKUP($A156,parlvotes_lh!$A$11:$WT$200,186,FALSE)))</f>
        <v/>
      </c>
      <c r="T156" s="249" t="str">
        <f>IF(ISERROR(VLOOKUP($A156,parlvotes_lh!$A$11:$WT$200,206,FALSE))=TRUE,"",IF(VLOOKUP($A156,parlvotes_lh!$A$11:$WT$200,206,FALSE)=0,"",VLOOKUP($A156,parlvotes_lh!$A$11:$WT$200,206,FALSE)))</f>
        <v/>
      </c>
      <c r="U156" s="249" t="str">
        <f>IF(ISERROR(VLOOKUP($A156,parlvotes_lh!$A$11:$WT$200,226,FALSE))=TRUE,"",IF(VLOOKUP($A156,parlvotes_lh!$A$11:$WT$200,226,FALSE)=0,"",VLOOKUP($A156,parlvotes_lh!$A$11:$WT$200,226,FALSE)))</f>
        <v/>
      </c>
      <c r="V156" s="249" t="str">
        <f>IF(ISERROR(VLOOKUP($A156,parlvotes_lh!$A$11:$WT$200,246,FALSE))=TRUE,"",IF(VLOOKUP($A156,parlvotes_lh!$A$11:$WT$200,246,FALSE)=0,"",VLOOKUP($A156,parlvotes_lh!$A$11:$WT$200,246,FALSE)))</f>
        <v/>
      </c>
      <c r="W156" s="249" t="str">
        <f>IF(ISERROR(VLOOKUP($A156,parlvotes_lh!$A$11:$WT$200,266,FALSE))=TRUE,"",IF(VLOOKUP($A156,parlvotes_lh!$A$11:$WT$200,266,FALSE)=0,"",VLOOKUP($A156,parlvotes_lh!$A$11:$WT$200,266,FALSE)))</f>
        <v/>
      </c>
      <c r="X156" s="249" t="str">
        <f>IF(ISERROR(VLOOKUP($A156,parlvotes_lh!$A$11:$WT$200,286,FALSE))=TRUE,"",IF(VLOOKUP($A156,parlvotes_lh!$A$11:$WT$200,286,FALSE)=0,"",VLOOKUP($A156,parlvotes_lh!$A$11:$WT$200,286,FALSE)))</f>
        <v/>
      </c>
      <c r="Y156" s="249" t="str">
        <f>IF(ISERROR(VLOOKUP($A156,parlvotes_lh!$A$11:$WT$200,306,FALSE))=TRUE,"",IF(VLOOKUP($A156,parlvotes_lh!$A$11:$WT$200,306,FALSE)=0,"",VLOOKUP($A156,parlvotes_lh!$A$11:$WT$200,306,FALSE)))</f>
        <v/>
      </c>
      <c r="Z156" s="249" t="str">
        <f>IF(ISERROR(VLOOKUP($A156,parlvotes_lh!$A$11:$WT$200,326,FALSE))=TRUE,"",IF(VLOOKUP($A156,parlvotes_lh!$A$11:$WT$200,326,FALSE)=0,"",VLOOKUP($A156,parlvotes_lh!$A$11:$WT$200,326,FALSE)))</f>
        <v/>
      </c>
      <c r="AA156" s="249" t="str">
        <f>IF(ISERROR(VLOOKUP($A156,parlvotes_lh!$A$11:$WT$200,346,FALSE))=TRUE,"",IF(VLOOKUP($A156,parlvotes_lh!$A$11:$WT$200,346,FALSE)=0,"",VLOOKUP($A156,parlvotes_lh!$A$11:$WT$200,346,FALSE)))</f>
        <v/>
      </c>
      <c r="AB156" s="249" t="str">
        <f>IF(ISERROR(VLOOKUP($A156,parlvotes_lh!$A$11:$WT$200,366,FALSE))=TRUE,"",IF(VLOOKUP($A156,parlvotes_lh!$A$11:$WT$200,366,FALSE)=0,"",VLOOKUP($A156,parlvotes_lh!$A$11:$WT$200,366,FALSE)))</f>
        <v/>
      </c>
      <c r="AC156" s="249" t="str">
        <f>IF(ISERROR(VLOOKUP($A156,parlvotes_lh!$A$11:$WT$200,386,FALSE))=TRUE,"",IF(VLOOKUP($A156,parlvotes_lh!$A$11:$WT$200,386,FALSE)=0,"",VLOOKUP($A156,parlvotes_lh!$A$11:$WT$200,386,FALSE)))</f>
        <v/>
      </c>
    </row>
    <row r="157" spans="1:29" ht="13.5" customHeight="1">
      <c r="A157" s="243"/>
      <c r="B157" s="87" t="str">
        <f>IF(A157="","",MID(info_weblinks!$C$3,32,3))</f>
        <v/>
      </c>
      <c r="C157" s="87" t="str">
        <f>IF(info_parties!G156="","",info_parties!G156)</f>
        <v/>
      </c>
      <c r="D157" s="87" t="str">
        <f>IF(info_parties!K156="","",info_parties!K156)</f>
        <v/>
      </c>
      <c r="E157" s="87" t="str">
        <f>IF(info_parties!H156="","",info_parties!H156)</f>
        <v/>
      </c>
      <c r="F157" s="244" t="str">
        <f t="shared" si="8"/>
        <v/>
      </c>
      <c r="G157" s="245" t="str">
        <f t="shared" si="9"/>
        <v/>
      </c>
      <c r="H157" s="246" t="str">
        <f t="shared" si="10"/>
        <v/>
      </c>
      <c r="I157" s="247" t="str">
        <f t="shared" si="11"/>
        <v/>
      </c>
      <c r="J157" s="248" t="str">
        <f>IF(ISERROR(VLOOKUP($A157,parlvotes_lh!$A$11:$WT$200,6,FALSE))=TRUE,"",IF(VLOOKUP($A157,parlvotes_lh!$A$11:$WT$200,6,FALSE)=0,"",VLOOKUP($A157,parlvotes_lh!$A$11:$WT$200,6,FALSE)))</f>
        <v/>
      </c>
      <c r="K157" s="248" t="str">
        <f>IF(ISERROR(VLOOKUP($A157,parlvotes_lh!$A$11:$WT$200,26,FALSE))=TRUE,"",IF(VLOOKUP($A157,parlvotes_lh!$A$11:$WT$200,26,FALSE)=0,"",VLOOKUP($A157,parlvotes_lh!$A$11:$WT$200,26,FALSE)))</f>
        <v/>
      </c>
      <c r="L157" s="248" t="str">
        <f>IF(ISERROR(VLOOKUP($A157,parlvotes_lh!$A$11:$WT$200,46,FALSE))=TRUE,"",IF(VLOOKUP($A157,parlvotes_lh!$A$11:$WT$200,46,FALSE)=0,"",VLOOKUP($A157,parlvotes_lh!$A$11:$WT$200,46,FALSE)))</f>
        <v/>
      </c>
      <c r="M157" s="248" t="str">
        <f>IF(ISERROR(VLOOKUP($A157,parlvotes_lh!$A$11:$WT$200,66,FALSE))=TRUE,"",IF(VLOOKUP($A157,parlvotes_lh!$A$11:$WT$200,66,FALSE)=0,"",VLOOKUP($A157,parlvotes_lh!$A$11:$WT$200,66,FALSE)))</f>
        <v/>
      </c>
      <c r="N157" s="248" t="str">
        <f>IF(ISERROR(VLOOKUP($A157,parlvotes_lh!$A$11:$WT$200,86,FALSE))=TRUE,"",IF(VLOOKUP($A157,parlvotes_lh!$A$11:$WT$200,86,FALSE)=0,"",VLOOKUP($A157,parlvotes_lh!$A$11:$WT$200,86,FALSE)))</f>
        <v/>
      </c>
      <c r="O157" s="248" t="str">
        <f>IF(ISERROR(VLOOKUP($A157,parlvotes_lh!$A$11:$WT$200,106,FALSE))=TRUE,"",IF(VLOOKUP($A157,parlvotes_lh!$A$11:$WT$200,106,FALSE)=0,"",VLOOKUP($A157,parlvotes_lh!$A$11:$WT$200,106,FALSE)))</f>
        <v/>
      </c>
      <c r="P157" s="248" t="str">
        <f>IF(ISERROR(VLOOKUP($A157,parlvotes_lh!$A$11:$WT$200,126,FALSE))=TRUE,"",IF(VLOOKUP($A157,parlvotes_lh!$A$11:$WT$200,126,FALSE)=0,"",VLOOKUP($A157,parlvotes_lh!$A$11:$WT$200,126,FALSE)))</f>
        <v/>
      </c>
      <c r="Q157" s="249" t="str">
        <f>IF(ISERROR(VLOOKUP($A157,parlvotes_lh!$A$11:$WT$200,146,FALSE))=TRUE,"",IF(VLOOKUP($A157,parlvotes_lh!$A$11:$WT$200,146,FALSE)=0,"",VLOOKUP($A157,parlvotes_lh!$A$11:$WT$200,146,FALSE)))</f>
        <v/>
      </c>
      <c r="R157" s="249" t="str">
        <f>IF(ISERROR(VLOOKUP($A157,parlvotes_lh!$A$11:$WT$200,166,FALSE))=TRUE,"",IF(VLOOKUP($A157,parlvotes_lh!$A$11:$WT$200,166,FALSE)=0,"",VLOOKUP($A157,parlvotes_lh!$A$11:$WT$200,166,FALSE)))</f>
        <v/>
      </c>
      <c r="S157" s="249" t="str">
        <f>IF(ISERROR(VLOOKUP($A157,parlvotes_lh!$A$11:$WT$200,186,FALSE))=TRUE,"",IF(VLOOKUP($A157,parlvotes_lh!$A$11:$WT$200,186,FALSE)=0,"",VLOOKUP($A157,parlvotes_lh!$A$11:$WT$200,186,FALSE)))</f>
        <v/>
      </c>
      <c r="T157" s="249" t="str">
        <f>IF(ISERROR(VLOOKUP($A157,parlvotes_lh!$A$11:$WT$200,206,FALSE))=TRUE,"",IF(VLOOKUP($A157,parlvotes_lh!$A$11:$WT$200,206,FALSE)=0,"",VLOOKUP($A157,parlvotes_lh!$A$11:$WT$200,206,FALSE)))</f>
        <v/>
      </c>
      <c r="U157" s="249" t="str">
        <f>IF(ISERROR(VLOOKUP($A157,parlvotes_lh!$A$11:$WT$200,226,FALSE))=TRUE,"",IF(VLOOKUP($A157,parlvotes_lh!$A$11:$WT$200,226,FALSE)=0,"",VLOOKUP($A157,parlvotes_lh!$A$11:$WT$200,226,FALSE)))</f>
        <v/>
      </c>
      <c r="V157" s="249" t="str">
        <f>IF(ISERROR(VLOOKUP($A157,parlvotes_lh!$A$11:$WT$200,246,FALSE))=TRUE,"",IF(VLOOKUP($A157,parlvotes_lh!$A$11:$WT$200,246,FALSE)=0,"",VLOOKUP($A157,parlvotes_lh!$A$11:$WT$200,246,FALSE)))</f>
        <v/>
      </c>
      <c r="W157" s="249" t="str">
        <f>IF(ISERROR(VLOOKUP($A157,parlvotes_lh!$A$11:$WT$200,266,FALSE))=TRUE,"",IF(VLOOKUP($A157,parlvotes_lh!$A$11:$WT$200,266,FALSE)=0,"",VLOOKUP($A157,parlvotes_lh!$A$11:$WT$200,266,FALSE)))</f>
        <v/>
      </c>
      <c r="X157" s="249" t="str">
        <f>IF(ISERROR(VLOOKUP($A157,parlvotes_lh!$A$11:$WT$200,286,FALSE))=TRUE,"",IF(VLOOKUP($A157,parlvotes_lh!$A$11:$WT$200,286,FALSE)=0,"",VLOOKUP($A157,parlvotes_lh!$A$11:$WT$200,286,FALSE)))</f>
        <v/>
      </c>
      <c r="Y157" s="249" t="str">
        <f>IF(ISERROR(VLOOKUP($A157,parlvotes_lh!$A$11:$WT$200,306,FALSE))=TRUE,"",IF(VLOOKUP($A157,parlvotes_lh!$A$11:$WT$200,306,FALSE)=0,"",VLOOKUP($A157,parlvotes_lh!$A$11:$WT$200,306,FALSE)))</f>
        <v/>
      </c>
      <c r="Z157" s="249" t="str">
        <f>IF(ISERROR(VLOOKUP($A157,parlvotes_lh!$A$11:$WT$200,326,FALSE))=TRUE,"",IF(VLOOKUP($A157,parlvotes_lh!$A$11:$WT$200,326,FALSE)=0,"",VLOOKUP($A157,parlvotes_lh!$A$11:$WT$200,326,FALSE)))</f>
        <v/>
      </c>
      <c r="AA157" s="249" t="str">
        <f>IF(ISERROR(VLOOKUP($A157,parlvotes_lh!$A$11:$WT$200,346,FALSE))=TRUE,"",IF(VLOOKUP($A157,parlvotes_lh!$A$11:$WT$200,346,FALSE)=0,"",VLOOKUP($A157,parlvotes_lh!$A$11:$WT$200,346,FALSE)))</f>
        <v/>
      </c>
      <c r="AB157" s="249" t="str">
        <f>IF(ISERROR(VLOOKUP($A157,parlvotes_lh!$A$11:$WT$200,366,FALSE))=TRUE,"",IF(VLOOKUP($A157,parlvotes_lh!$A$11:$WT$200,366,FALSE)=0,"",VLOOKUP($A157,parlvotes_lh!$A$11:$WT$200,366,FALSE)))</f>
        <v/>
      </c>
      <c r="AC157" s="249" t="str">
        <f>IF(ISERROR(VLOOKUP($A157,parlvotes_lh!$A$11:$WT$200,386,FALSE))=TRUE,"",IF(VLOOKUP($A157,parlvotes_lh!$A$11:$WT$200,386,FALSE)=0,"",VLOOKUP($A157,parlvotes_lh!$A$11:$WT$200,386,FALSE)))</f>
        <v/>
      </c>
    </row>
    <row r="158" spans="1:29" ht="13.5" customHeight="1">
      <c r="A158" s="243"/>
      <c r="B158" s="87" t="str">
        <f>IF(A158="","",MID(info_weblinks!$C$3,32,3))</f>
        <v/>
      </c>
      <c r="C158" s="87" t="str">
        <f>IF(info_parties!G157="","",info_parties!G157)</f>
        <v/>
      </c>
      <c r="D158" s="87" t="str">
        <f>IF(info_parties!K157="","",info_parties!K157)</f>
        <v/>
      </c>
      <c r="E158" s="87" t="str">
        <f>IF(info_parties!H157="","",info_parties!H157)</f>
        <v/>
      </c>
      <c r="F158" s="244" t="str">
        <f t="shared" si="8"/>
        <v/>
      </c>
      <c r="G158" s="245" t="str">
        <f t="shared" si="9"/>
        <v/>
      </c>
      <c r="H158" s="246" t="str">
        <f t="shared" si="10"/>
        <v/>
      </c>
      <c r="I158" s="247" t="str">
        <f t="shared" si="11"/>
        <v/>
      </c>
      <c r="J158" s="248" t="str">
        <f>IF(ISERROR(VLOOKUP($A158,parlvotes_lh!$A$11:$WT$200,6,FALSE))=TRUE,"",IF(VLOOKUP($A158,parlvotes_lh!$A$11:$WT$200,6,FALSE)=0,"",VLOOKUP($A158,parlvotes_lh!$A$11:$WT$200,6,FALSE)))</f>
        <v/>
      </c>
      <c r="K158" s="248" t="str">
        <f>IF(ISERROR(VLOOKUP($A158,parlvotes_lh!$A$11:$WT$200,26,FALSE))=TRUE,"",IF(VLOOKUP($A158,parlvotes_lh!$A$11:$WT$200,26,FALSE)=0,"",VLOOKUP($A158,parlvotes_lh!$A$11:$WT$200,26,FALSE)))</f>
        <v/>
      </c>
      <c r="L158" s="248" t="str">
        <f>IF(ISERROR(VLOOKUP($A158,parlvotes_lh!$A$11:$WT$200,46,FALSE))=TRUE,"",IF(VLOOKUP($A158,parlvotes_lh!$A$11:$WT$200,46,FALSE)=0,"",VLOOKUP($A158,parlvotes_lh!$A$11:$WT$200,46,FALSE)))</f>
        <v/>
      </c>
      <c r="M158" s="248" t="str">
        <f>IF(ISERROR(VLOOKUP($A158,parlvotes_lh!$A$11:$WT$200,66,FALSE))=TRUE,"",IF(VLOOKUP($A158,parlvotes_lh!$A$11:$WT$200,66,FALSE)=0,"",VLOOKUP($A158,parlvotes_lh!$A$11:$WT$200,66,FALSE)))</f>
        <v/>
      </c>
      <c r="N158" s="248" t="str">
        <f>IF(ISERROR(VLOOKUP($A158,parlvotes_lh!$A$11:$WT$200,86,FALSE))=TRUE,"",IF(VLOOKUP($A158,parlvotes_lh!$A$11:$WT$200,86,FALSE)=0,"",VLOOKUP($A158,parlvotes_lh!$A$11:$WT$200,86,FALSE)))</f>
        <v/>
      </c>
      <c r="O158" s="248" t="str">
        <f>IF(ISERROR(VLOOKUP($A158,parlvotes_lh!$A$11:$WT$200,106,FALSE))=TRUE,"",IF(VLOOKUP($A158,parlvotes_lh!$A$11:$WT$200,106,FALSE)=0,"",VLOOKUP($A158,parlvotes_lh!$A$11:$WT$200,106,FALSE)))</f>
        <v/>
      </c>
      <c r="P158" s="248" t="str">
        <f>IF(ISERROR(VLOOKUP($A158,parlvotes_lh!$A$11:$WT$200,126,FALSE))=TRUE,"",IF(VLOOKUP($A158,parlvotes_lh!$A$11:$WT$200,126,FALSE)=0,"",VLOOKUP($A158,parlvotes_lh!$A$11:$WT$200,126,FALSE)))</f>
        <v/>
      </c>
      <c r="Q158" s="249" t="str">
        <f>IF(ISERROR(VLOOKUP($A158,parlvotes_lh!$A$11:$WT$200,146,FALSE))=TRUE,"",IF(VLOOKUP($A158,parlvotes_lh!$A$11:$WT$200,146,FALSE)=0,"",VLOOKUP($A158,parlvotes_lh!$A$11:$WT$200,146,FALSE)))</f>
        <v/>
      </c>
      <c r="R158" s="249" t="str">
        <f>IF(ISERROR(VLOOKUP($A158,parlvotes_lh!$A$11:$WT$200,166,FALSE))=TRUE,"",IF(VLOOKUP($A158,parlvotes_lh!$A$11:$WT$200,166,FALSE)=0,"",VLOOKUP($A158,parlvotes_lh!$A$11:$WT$200,166,FALSE)))</f>
        <v/>
      </c>
      <c r="S158" s="249" t="str">
        <f>IF(ISERROR(VLOOKUP($A158,parlvotes_lh!$A$11:$WT$200,186,FALSE))=TRUE,"",IF(VLOOKUP($A158,parlvotes_lh!$A$11:$WT$200,186,FALSE)=0,"",VLOOKUP($A158,parlvotes_lh!$A$11:$WT$200,186,FALSE)))</f>
        <v/>
      </c>
      <c r="T158" s="249" t="str">
        <f>IF(ISERROR(VLOOKUP($A158,parlvotes_lh!$A$11:$WT$200,206,FALSE))=TRUE,"",IF(VLOOKUP($A158,parlvotes_lh!$A$11:$WT$200,206,FALSE)=0,"",VLOOKUP($A158,parlvotes_lh!$A$11:$WT$200,206,FALSE)))</f>
        <v/>
      </c>
      <c r="U158" s="249" t="str">
        <f>IF(ISERROR(VLOOKUP($A158,parlvotes_lh!$A$11:$WT$200,226,FALSE))=TRUE,"",IF(VLOOKUP($A158,parlvotes_lh!$A$11:$WT$200,226,FALSE)=0,"",VLOOKUP($A158,parlvotes_lh!$A$11:$WT$200,226,FALSE)))</f>
        <v/>
      </c>
      <c r="V158" s="249" t="str">
        <f>IF(ISERROR(VLOOKUP($A158,parlvotes_lh!$A$11:$WT$200,246,FALSE))=TRUE,"",IF(VLOOKUP($A158,parlvotes_lh!$A$11:$WT$200,246,FALSE)=0,"",VLOOKUP($A158,parlvotes_lh!$A$11:$WT$200,246,FALSE)))</f>
        <v/>
      </c>
      <c r="W158" s="249" t="str">
        <f>IF(ISERROR(VLOOKUP($A158,parlvotes_lh!$A$11:$WT$200,266,FALSE))=TRUE,"",IF(VLOOKUP($A158,parlvotes_lh!$A$11:$WT$200,266,FALSE)=0,"",VLOOKUP($A158,parlvotes_lh!$A$11:$WT$200,266,FALSE)))</f>
        <v/>
      </c>
      <c r="X158" s="249" t="str">
        <f>IF(ISERROR(VLOOKUP($A158,parlvotes_lh!$A$11:$WT$200,286,FALSE))=TRUE,"",IF(VLOOKUP($A158,parlvotes_lh!$A$11:$WT$200,286,FALSE)=0,"",VLOOKUP($A158,parlvotes_lh!$A$11:$WT$200,286,FALSE)))</f>
        <v/>
      </c>
      <c r="Y158" s="249" t="str">
        <f>IF(ISERROR(VLOOKUP($A158,parlvotes_lh!$A$11:$WT$200,306,FALSE))=TRUE,"",IF(VLOOKUP($A158,parlvotes_lh!$A$11:$WT$200,306,FALSE)=0,"",VLOOKUP($A158,parlvotes_lh!$A$11:$WT$200,306,FALSE)))</f>
        <v/>
      </c>
      <c r="Z158" s="249" t="str">
        <f>IF(ISERROR(VLOOKUP($A158,parlvotes_lh!$A$11:$WT$200,326,FALSE))=TRUE,"",IF(VLOOKUP($A158,parlvotes_lh!$A$11:$WT$200,326,FALSE)=0,"",VLOOKUP($A158,parlvotes_lh!$A$11:$WT$200,326,FALSE)))</f>
        <v/>
      </c>
      <c r="AA158" s="249" t="str">
        <f>IF(ISERROR(VLOOKUP($A158,parlvotes_lh!$A$11:$WT$200,346,FALSE))=TRUE,"",IF(VLOOKUP($A158,parlvotes_lh!$A$11:$WT$200,346,FALSE)=0,"",VLOOKUP($A158,parlvotes_lh!$A$11:$WT$200,346,FALSE)))</f>
        <v/>
      </c>
      <c r="AB158" s="249" t="str">
        <f>IF(ISERROR(VLOOKUP($A158,parlvotes_lh!$A$11:$WT$200,366,FALSE))=TRUE,"",IF(VLOOKUP($A158,parlvotes_lh!$A$11:$WT$200,366,FALSE)=0,"",VLOOKUP($A158,parlvotes_lh!$A$11:$WT$200,366,FALSE)))</f>
        <v/>
      </c>
      <c r="AC158" s="249" t="str">
        <f>IF(ISERROR(VLOOKUP($A158,parlvotes_lh!$A$11:$WT$200,386,FALSE))=TRUE,"",IF(VLOOKUP($A158,parlvotes_lh!$A$11:$WT$200,386,FALSE)=0,"",VLOOKUP($A158,parlvotes_lh!$A$11:$WT$200,386,FALSE)))</f>
        <v/>
      </c>
    </row>
    <row r="159" spans="1:29" ht="13.5" customHeight="1">
      <c r="A159" s="243"/>
      <c r="B159" s="87" t="str">
        <f>IF(A159="","",MID(info_weblinks!$C$3,32,3))</f>
        <v/>
      </c>
      <c r="C159" s="87" t="str">
        <f>IF(info_parties!G158="","",info_parties!G158)</f>
        <v/>
      </c>
      <c r="D159" s="87" t="str">
        <f>IF(info_parties!K158="","",info_parties!K158)</f>
        <v/>
      </c>
      <c r="E159" s="87" t="str">
        <f>IF(info_parties!H158="","",info_parties!H158)</f>
        <v/>
      </c>
      <c r="F159" s="244" t="str">
        <f t="shared" si="8"/>
        <v/>
      </c>
      <c r="G159" s="245" t="str">
        <f t="shared" si="9"/>
        <v/>
      </c>
      <c r="H159" s="246" t="str">
        <f t="shared" si="10"/>
        <v/>
      </c>
      <c r="I159" s="247" t="str">
        <f t="shared" si="11"/>
        <v/>
      </c>
      <c r="J159" s="248" t="str">
        <f>IF(ISERROR(VLOOKUP($A159,parlvotes_lh!$A$11:$WT$200,6,FALSE))=TRUE,"",IF(VLOOKUP($A159,parlvotes_lh!$A$11:$WT$200,6,FALSE)=0,"",VLOOKUP($A159,parlvotes_lh!$A$11:$WT$200,6,FALSE)))</f>
        <v/>
      </c>
      <c r="K159" s="248" t="str">
        <f>IF(ISERROR(VLOOKUP($A159,parlvotes_lh!$A$11:$WT$200,26,FALSE))=TRUE,"",IF(VLOOKUP($A159,parlvotes_lh!$A$11:$WT$200,26,FALSE)=0,"",VLOOKUP($A159,parlvotes_lh!$A$11:$WT$200,26,FALSE)))</f>
        <v/>
      </c>
      <c r="L159" s="248" t="str">
        <f>IF(ISERROR(VLOOKUP($A159,parlvotes_lh!$A$11:$WT$200,46,FALSE))=TRUE,"",IF(VLOOKUP($A159,parlvotes_lh!$A$11:$WT$200,46,FALSE)=0,"",VLOOKUP($A159,parlvotes_lh!$A$11:$WT$200,46,FALSE)))</f>
        <v/>
      </c>
      <c r="M159" s="248" t="str">
        <f>IF(ISERROR(VLOOKUP($A159,parlvotes_lh!$A$11:$WT$200,66,FALSE))=TRUE,"",IF(VLOOKUP($A159,parlvotes_lh!$A$11:$WT$200,66,FALSE)=0,"",VLOOKUP($A159,parlvotes_lh!$A$11:$WT$200,66,FALSE)))</f>
        <v/>
      </c>
      <c r="N159" s="248" t="str">
        <f>IF(ISERROR(VLOOKUP($A159,parlvotes_lh!$A$11:$WT$200,86,FALSE))=TRUE,"",IF(VLOOKUP($A159,parlvotes_lh!$A$11:$WT$200,86,FALSE)=0,"",VLOOKUP($A159,parlvotes_lh!$A$11:$WT$200,86,FALSE)))</f>
        <v/>
      </c>
      <c r="O159" s="248" t="str">
        <f>IF(ISERROR(VLOOKUP($A159,parlvotes_lh!$A$11:$WT$200,106,FALSE))=TRUE,"",IF(VLOOKUP($A159,parlvotes_lh!$A$11:$WT$200,106,FALSE)=0,"",VLOOKUP($A159,parlvotes_lh!$A$11:$WT$200,106,FALSE)))</f>
        <v/>
      </c>
      <c r="P159" s="248" t="str">
        <f>IF(ISERROR(VLOOKUP($A159,parlvotes_lh!$A$11:$WT$200,126,FALSE))=TRUE,"",IF(VLOOKUP($A159,parlvotes_lh!$A$11:$WT$200,126,FALSE)=0,"",VLOOKUP($A159,parlvotes_lh!$A$11:$WT$200,126,FALSE)))</f>
        <v/>
      </c>
      <c r="Q159" s="249" t="str">
        <f>IF(ISERROR(VLOOKUP($A159,parlvotes_lh!$A$11:$WT$200,146,FALSE))=TRUE,"",IF(VLOOKUP($A159,parlvotes_lh!$A$11:$WT$200,146,FALSE)=0,"",VLOOKUP($A159,parlvotes_lh!$A$11:$WT$200,146,FALSE)))</f>
        <v/>
      </c>
      <c r="R159" s="249" t="str">
        <f>IF(ISERROR(VLOOKUP($A159,parlvotes_lh!$A$11:$WT$200,166,FALSE))=TRUE,"",IF(VLOOKUP($A159,parlvotes_lh!$A$11:$WT$200,166,FALSE)=0,"",VLOOKUP($A159,parlvotes_lh!$A$11:$WT$200,166,FALSE)))</f>
        <v/>
      </c>
      <c r="S159" s="249" t="str">
        <f>IF(ISERROR(VLOOKUP($A159,parlvotes_lh!$A$11:$WT$200,186,FALSE))=TRUE,"",IF(VLOOKUP($A159,parlvotes_lh!$A$11:$WT$200,186,FALSE)=0,"",VLOOKUP($A159,parlvotes_lh!$A$11:$WT$200,186,FALSE)))</f>
        <v/>
      </c>
      <c r="T159" s="249" t="str">
        <f>IF(ISERROR(VLOOKUP($A159,parlvotes_lh!$A$11:$WT$200,206,FALSE))=TRUE,"",IF(VLOOKUP($A159,parlvotes_lh!$A$11:$WT$200,206,FALSE)=0,"",VLOOKUP($A159,parlvotes_lh!$A$11:$WT$200,206,FALSE)))</f>
        <v/>
      </c>
      <c r="U159" s="249" t="str">
        <f>IF(ISERROR(VLOOKUP($A159,parlvotes_lh!$A$11:$WT$200,226,FALSE))=TRUE,"",IF(VLOOKUP($A159,parlvotes_lh!$A$11:$WT$200,226,FALSE)=0,"",VLOOKUP($A159,parlvotes_lh!$A$11:$WT$200,226,FALSE)))</f>
        <v/>
      </c>
      <c r="V159" s="249" t="str">
        <f>IF(ISERROR(VLOOKUP($A159,parlvotes_lh!$A$11:$WT$200,246,FALSE))=TRUE,"",IF(VLOOKUP($A159,parlvotes_lh!$A$11:$WT$200,246,FALSE)=0,"",VLOOKUP($A159,parlvotes_lh!$A$11:$WT$200,246,FALSE)))</f>
        <v/>
      </c>
      <c r="W159" s="249" t="str">
        <f>IF(ISERROR(VLOOKUP($A159,parlvotes_lh!$A$11:$WT$200,266,FALSE))=TRUE,"",IF(VLOOKUP($A159,parlvotes_lh!$A$11:$WT$200,266,FALSE)=0,"",VLOOKUP($A159,parlvotes_lh!$A$11:$WT$200,266,FALSE)))</f>
        <v/>
      </c>
      <c r="X159" s="249" t="str">
        <f>IF(ISERROR(VLOOKUP($A159,parlvotes_lh!$A$11:$WT$200,286,FALSE))=TRUE,"",IF(VLOOKUP($A159,parlvotes_lh!$A$11:$WT$200,286,FALSE)=0,"",VLOOKUP($A159,parlvotes_lh!$A$11:$WT$200,286,FALSE)))</f>
        <v/>
      </c>
      <c r="Y159" s="249" t="str">
        <f>IF(ISERROR(VLOOKUP($A159,parlvotes_lh!$A$11:$WT$200,306,FALSE))=TRUE,"",IF(VLOOKUP($A159,parlvotes_lh!$A$11:$WT$200,306,FALSE)=0,"",VLOOKUP($A159,parlvotes_lh!$A$11:$WT$200,306,FALSE)))</f>
        <v/>
      </c>
      <c r="Z159" s="249" t="str">
        <f>IF(ISERROR(VLOOKUP($A159,parlvotes_lh!$A$11:$WT$200,326,FALSE))=TRUE,"",IF(VLOOKUP($A159,parlvotes_lh!$A$11:$WT$200,326,FALSE)=0,"",VLOOKUP($A159,parlvotes_lh!$A$11:$WT$200,326,FALSE)))</f>
        <v/>
      </c>
      <c r="AA159" s="249" t="str">
        <f>IF(ISERROR(VLOOKUP($A159,parlvotes_lh!$A$11:$WT$200,346,FALSE))=TRUE,"",IF(VLOOKUP($A159,parlvotes_lh!$A$11:$WT$200,346,FALSE)=0,"",VLOOKUP($A159,parlvotes_lh!$A$11:$WT$200,346,FALSE)))</f>
        <v/>
      </c>
      <c r="AB159" s="249" t="str">
        <f>IF(ISERROR(VLOOKUP($A159,parlvotes_lh!$A$11:$WT$200,366,FALSE))=TRUE,"",IF(VLOOKUP($A159,parlvotes_lh!$A$11:$WT$200,366,FALSE)=0,"",VLOOKUP($A159,parlvotes_lh!$A$11:$WT$200,366,FALSE)))</f>
        <v/>
      </c>
      <c r="AC159" s="249" t="str">
        <f>IF(ISERROR(VLOOKUP($A159,parlvotes_lh!$A$11:$WT$200,386,FALSE))=TRUE,"",IF(VLOOKUP($A159,parlvotes_lh!$A$11:$WT$200,386,FALSE)=0,"",VLOOKUP($A159,parlvotes_lh!$A$11:$WT$200,386,FALSE)))</f>
        <v/>
      </c>
    </row>
    <row r="160" spans="1:29" ht="13.5" customHeight="1">
      <c r="A160" s="243"/>
      <c r="B160" s="87" t="str">
        <f>IF(A160="","",MID(info_weblinks!$C$3,32,3))</f>
        <v/>
      </c>
      <c r="C160" s="87" t="str">
        <f>IF(info_parties!G159="","",info_parties!G159)</f>
        <v/>
      </c>
      <c r="D160" s="87" t="str">
        <f>IF(info_parties!K159="","",info_parties!K159)</f>
        <v/>
      </c>
      <c r="E160" s="87" t="str">
        <f>IF(info_parties!H159="","",info_parties!H159)</f>
        <v/>
      </c>
      <c r="F160" s="244" t="str">
        <f t="shared" si="8"/>
        <v/>
      </c>
      <c r="G160" s="245" t="str">
        <f t="shared" si="9"/>
        <v/>
      </c>
      <c r="H160" s="246" t="str">
        <f t="shared" si="10"/>
        <v/>
      </c>
      <c r="I160" s="247" t="str">
        <f t="shared" si="11"/>
        <v/>
      </c>
      <c r="J160" s="248" t="str">
        <f>IF(ISERROR(VLOOKUP($A160,parlvotes_lh!$A$11:$WT$200,6,FALSE))=TRUE,"",IF(VLOOKUP($A160,parlvotes_lh!$A$11:$WT$200,6,FALSE)=0,"",VLOOKUP($A160,parlvotes_lh!$A$11:$WT$200,6,FALSE)))</f>
        <v/>
      </c>
      <c r="K160" s="248" t="str">
        <f>IF(ISERROR(VLOOKUP($A160,parlvotes_lh!$A$11:$WT$200,26,FALSE))=TRUE,"",IF(VLOOKUP($A160,parlvotes_lh!$A$11:$WT$200,26,FALSE)=0,"",VLOOKUP($A160,parlvotes_lh!$A$11:$WT$200,26,FALSE)))</f>
        <v/>
      </c>
      <c r="L160" s="248" t="str">
        <f>IF(ISERROR(VLOOKUP($A160,parlvotes_lh!$A$11:$WT$200,46,FALSE))=TRUE,"",IF(VLOOKUP($A160,parlvotes_lh!$A$11:$WT$200,46,FALSE)=0,"",VLOOKUP($A160,parlvotes_lh!$A$11:$WT$200,46,FALSE)))</f>
        <v/>
      </c>
      <c r="M160" s="248" t="str">
        <f>IF(ISERROR(VLOOKUP($A160,parlvotes_lh!$A$11:$WT$200,66,FALSE))=TRUE,"",IF(VLOOKUP($A160,parlvotes_lh!$A$11:$WT$200,66,FALSE)=0,"",VLOOKUP($A160,parlvotes_lh!$A$11:$WT$200,66,FALSE)))</f>
        <v/>
      </c>
      <c r="N160" s="248" t="str">
        <f>IF(ISERROR(VLOOKUP($A160,parlvotes_lh!$A$11:$WT$200,86,FALSE))=TRUE,"",IF(VLOOKUP($A160,parlvotes_lh!$A$11:$WT$200,86,FALSE)=0,"",VLOOKUP($A160,parlvotes_lh!$A$11:$WT$200,86,FALSE)))</f>
        <v/>
      </c>
      <c r="O160" s="248" t="str">
        <f>IF(ISERROR(VLOOKUP($A160,parlvotes_lh!$A$11:$WT$200,106,FALSE))=TRUE,"",IF(VLOOKUP($A160,parlvotes_lh!$A$11:$WT$200,106,FALSE)=0,"",VLOOKUP($A160,parlvotes_lh!$A$11:$WT$200,106,FALSE)))</f>
        <v/>
      </c>
      <c r="P160" s="248" t="str">
        <f>IF(ISERROR(VLOOKUP($A160,parlvotes_lh!$A$11:$WT$200,126,FALSE))=TRUE,"",IF(VLOOKUP($A160,parlvotes_lh!$A$11:$WT$200,126,FALSE)=0,"",VLOOKUP($A160,parlvotes_lh!$A$11:$WT$200,126,FALSE)))</f>
        <v/>
      </c>
      <c r="Q160" s="249" t="str">
        <f>IF(ISERROR(VLOOKUP($A160,parlvotes_lh!$A$11:$WT$200,146,FALSE))=TRUE,"",IF(VLOOKUP($A160,parlvotes_lh!$A$11:$WT$200,146,FALSE)=0,"",VLOOKUP($A160,parlvotes_lh!$A$11:$WT$200,146,FALSE)))</f>
        <v/>
      </c>
      <c r="R160" s="249" t="str">
        <f>IF(ISERROR(VLOOKUP($A160,parlvotes_lh!$A$11:$WT$200,166,FALSE))=TRUE,"",IF(VLOOKUP($A160,parlvotes_lh!$A$11:$WT$200,166,FALSE)=0,"",VLOOKUP($A160,parlvotes_lh!$A$11:$WT$200,166,FALSE)))</f>
        <v/>
      </c>
      <c r="S160" s="249" t="str">
        <f>IF(ISERROR(VLOOKUP($A160,parlvotes_lh!$A$11:$WT$200,186,FALSE))=TRUE,"",IF(VLOOKUP($A160,parlvotes_lh!$A$11:$WT$200,186,FALSE)=0,"",VLOOKUP($A160,parlvotes_lh!$A$11:$WT$200,186,FALSE)))</f>
        <v/>
      </c>
      <c r="T160" s="249" t="str">
        <f>IF(ISERROR(VLOOKUP($A160,parlvotes_lh!$A$11:$WT$200,206,FALSE))=TRUE,"",IF(VLOOKUP($A160,parlvotes_lh!$A$11:$WT$200,206,FALSE)=0,"",VLOOKUP($A160,parlvotes_lh!$A$11:$WT$200,206,FALSE)))</f>
        <v/>
      </c>
      <c r="U160" s="249" t="str">
        <f>IF(ISERROR(VLOOKUP($A160,parlvotes_lh!$A$11:$WT$200,226,FALSE))=TRUE,"",IF(VLOOKUP($A160,parlvotes_lh!$A$11:$WT$200,226,FALSE)=0,"",VLOOKUP($A160,parlvotes_lh!$A$11:$WT$200,226,FALSE)))</f>
        <v/>
      </c>
      <c r="V160" s="249" t="str">
        <f>IF(ISERROR(VLOOKUP($A160,parlvotes_lh!$A$11:$WT$200,246,FALSE))=TRUE,"",IF(VLOOKUP($A160,parlvotes_lh!$A$11:$WT$200,246,FALSE)=0,"",VLOOKUP($A160,parlvotes_lh!$A$11:$WT$200,246,FALSE)))</f>
        <v/>
      </c>
      <c r="W160" s="249" t="str">
        <f>IF(ISERROR(VLOOKUP($A160,parlvotes_lh!$A$11:$WT$200,266,FALSE))=TRUE,"",IF(VLOOKUP($A160,parlvotes_lh!$A$11:$WT$200,266,FALSE)=0,"",VLOOKUP($A160,parlvotes_lh!$A$11:$WT$200,266,FALSE)))</f>
        <v/>
      </c>
      <c r="X160" s="249" t="str">
        <f>IF(ISERROR(VLOOKUP($A160,parlvotes_lh!$A$11:$WT$200,286,FALSE))=TRUE,"",IF(VLOOKUP($A160,parlvotes_lh!$A$11:$WT$200,286,FALSE)=0,"",VLOOKUP($A160,parlvotes_lh!$A$11:$WT$200,286,FALSE)))</f>
        <v/>
      </c>
      <c r="Y160" s="249" t="str">
        <f>IF(ISERROR(VLOOKUP($A160,parlvotes_lh!$A$11:$WT$200,306,FALSE))=TRUE,"",IF(VLOOKUP($A160,parlvotes_lh!$A$11:$WT$200,306,FALSE)=0,"",VLOOKUP($A160,parlvotes_lh!$A$11:$WT$200,306,FALSE)))</f>
        <v/>
      </c>
      <c r="Z160" s="249" t="str">
        <f>IF(ISERROR(VLOOKUP($A160,parlvotes_lh!$A$11:$WT$200,326,FALSE))=TRUE,"",IF(VLOOKUP($A160,parlvotes_lh!$A$11:$WT$200,326,FALSE)=0,"",VLOOKUP($A160,parlvotes_lh!$A$11:$WT$200,326,FALSE)))</f>
        <v/>
      </c>
      <c r="AA160" s="249" t="str">
        <f>IF(ISERROR(VLOOKUP($A160,parlvotes_lh!$A$11:$WT$200,346,FALSE))=TRUE,"",IF(VLOOKUP($A160,parlvotes_lh!$A$11:$WT$200,346,FALSE)=0,"",VLOOKUP($A160,parlvotes_lh!$A$11:$WT$200,346,FALSE)))</f>
        <v/>
      </c>
      <c r="AB160" s="249" t="str">
        <f>IF(ISERROR(VLOOKUP($A160,parlvotes_lh!$A$11:$WT$200,366,FALSE))=TRUE,"",IF(VLOOKUP($A160,parlvotes_lh!$A$11:$WT$200,366,FALSE)=0,"",VLOOKUP($A160,parlvotes_lh!$A$11:$WT$200,366,FALSE)))</f>
        <v/>
      </c>
      <c r="AC160" s="249" t="str">
        <f>IF(ISERROR(VLOOKUP($A160,parlvotes_lh!$A$11:$WT$200,386,FALSE))=TRUE,"",IF(VLOOKUP($A160,parlvotes_lh!$A$11:$WT$200,386,FALSE)=0,"",VLOOKUP($A160,parlvotes_lh!$A$11:$WT$200,386,FALSE)))</f>
        <v/>
      </c>
    </row>
    <row r="161" spans="1:29" ht="13.5" customHeight="1">
      <c r="A161" s="243"/>
      <c r="B161" s="87" t="str">
        <f>IF(A161="","",MID(info_weblinks!$C$3,32,3))</f>
        <v/>
      </c>
      <c r="C161" s="87" t="str">
        <f>IF(info_parties!G160="","",info_parties!G160)</f>
        <v/>
      </c>
      <c r="D161" s="87" t="str">
        <f>IF(info_parties!K160="","",info_parties!K160)</f>
        <v/>
      </c>
      <c r="E161" s="87" t="str">
        <f>IF(info_parties!H160="","",info_parties!H160)</f>
        <v/>
      </c>
      <c r="F161" s="244" t="str">
        <f t="shared" si="8"/>
        <v/>
      </c>
      <c r="G161" s="245" t="str">
        <f t="shared" si="9"/>
        <v/>
      </c>
      <c r="H161" s="246" t="str">
        <f t="shared" si="10"/>
        <v/>
      </c>
      <c r="I161" s="247" t="str">
        <f t="shared" si="11"/>
        <v/>
      </c>
      <c r="J161" s="248" t="str">
        <f>IF(ISERROR(VLOOKUP($A161,parlvotes_lh!$A$11:$WT$200,6,FALSE))=TRUE,"",IF(VLOOKUP($A161,parlvotes_lh!$A$11:$WT$200,6,FALSE)=0,"",VLOOKUP($A161,parlvotes_lh!$A$11:$WT$200,6,FALSE)))</f>
        <v/>
      </c>
      <c r="K161" s="248" t="str">
        <f>IF(ISERROR(VLOOKUP($A161,parlvotes_lh!$A$11:$WT$200,26,FALSE))=TRUE,"",IF(VLOOKUP($A161,parlvotes_lh!$A$11:$WT$200,26,FALSE)=0,"",VLOOKUP($A161,parlvotes_lh!$A$11:$WT$200,26,FALSE)))</f>
        <v/>
      </c>
      <c r="L161" s="248" t="str">
        <f>IF(ISERROR(VLOOKUP($A161,parlvotes_lh!$A$11:$WT$200,46,FALSE))=TRUE,"",IF(VLOOKUP($A161,parlvotes_lh!$A$11:$WT$200,46,FALSE)=0,"",VLOOKUP($A161,parlvotes_lh!$A$11:$WT$200,46,FALSE)))</f>
        <v/>
      </c>
      <c r="M161" s="248" t="str">
        <f>IF(ISERROR(VLOOKUP($A161,parlvotes_lh!$A$11:$WT$200,66,FALSE))=TRUE,"",IF(VLOOKUP($A161,parlvotes_lh!$A$11:$WT$200,66,FALSE)=0,"",VLOOKUP($A161,parlvotes_lh!$A$11:$WT$200,66,FALSE)))</f>
        <v/>
      </c>
      <c r="N161" s="248" t="str">
        <f>IF(ISERROR(VLOOKUP($A161,parlvotes_lh!$A$11:$WT$200,86,FALSE))=TRUE,"",IF(VLOOKUP($A161,parlvotes_lh!$A$11:$WT$200,86,FALSE)=0,"",VLOOKUP($A161,parlvotes_lh!$A$11:$WT$200,86,FALSE)))</f>
        <v/>
      </c>
      <c r="O161" s="248" t="str">
        <f>IF(ISERROR(VLOOKUP($A161,parlvotes_lh!$A$11:$WT$200,106,FALSE))=TRUE,"",IF(VLOOKUP($A161,parlvotes_lh!$A$11:$WT$200,106,FALSE)=0,"",VLOOKUP($A161,parlvotes_lh!$A$11:$WT$200,106,FALSE)))</f>
        <v/>
      </c>
      <c r="P161" s="248" t="str">
        <f>IF(ISERROR(VLOOKUP($A161,parlvotes_lh!$A$11:$WT$200,126,FALSE))=TRUE,"",IF(VLOOKUP($A161,parlvotes_lh!$A$11:$WT$200,126,FALSE)=0,"",VLOOKUP($A161,parlvotes_lh!$A$11:$WT$200,126,FALSE)))</f>
        <v/>
      </c>
      <c r="Q161" s="249" t="str">
        <f>IF(ISERROR(VLOOKUP($A161,parlvotes_lh!$A$11:$WT$200,146,FALSE))=TRUE,"",IF(VLOOKUP($A161,parlvotes_lh!$A$11:$WT$200,146,FALSE)=0,"",VLOOKUP($A161,parlvotes_lh!$A$11:$WT$200,146,FALSE)))</f>
        <v/>
      </c>
      <c r="R161" s="249" t="str">
        <f>IF(ISERROR(VLOOKUP($A161,parlvotes_lh!$A$11:$WT$200,166,FALSE))=TRUE,"",IF(VLOOKUP($A161,parlvotes_lh!$A$11:$WT$200,166,FALSE)=0,"",VLOOKUP($A161,parlvotes_lh!$A$11:$WT$200,166,FALSE)))</f>
        <v/>
      </c>
      <c r="S161" s="249" t="str">
        <f>IF(ISERROR(VLOOKUP($A161,parlvotes_lh!$A$11:$WT$200,186,FALSE))=TRUE,"",IF(VLOOKUP($A161,parlvotes_lh!$A$11:$WT$200,186,FALSE)=0,"",VLOOKUP($A161,parlvotes_lh!$A$11:$WT$200,186,FALSE)))</f>
        <v/>
      </c>
      <c r="T161" s="249" t="str">
        <f>IF(ISERROR(VLOOKUP($A161,parlvotes_lh!$A$11:$WT$200,206,FALSE))=TRUE,"",IF(VLOOKUP($A161,parlvotes_lh!$A$11:$WT$200,206,FALSE)=0,"",VLOOKUP($A161,parlvotes_lh!$A$11:$WT$200,206,FALSE)))</f>
        <v/>
      </c>
      <c r="U161" s="249" t="str">
        <f>IF(ISERROR(VLOOKUP($A161,parlvotes_lh!$A$11:$WT$200,226,FALSE))=TRUE,"",IF(VLOOKUP($A161,parlvotes_lh!$A$11:$WT$200,226,FALSE)=0,"",VLOOKUP($A161,parlvotes_lh!$A$11:$WT$200,226,FALSE)))</f>
        <v/>
      </c>
      <c r="V161" s="249" t="str">
        <f>IF(ISERROR(VLOOKUP($A161,parlvotes_lh!$A$11:$WT$200,246,FALSE))=TRUE,"",IF(VLOOKUP($A161,parlvotes_lh!$A$11:$WT$200,246,FALSE)=0,"",VLOOKUP($A161,parlvotes_lh!$A$11:$WT$200,246,FALSE)))</f>
        <v/>
      </c>
      <c r="W161" s="249" t="str">
        <f>IF(ISERROR(VLOOKUP($A161,parlvotes_lh!$A$11:$WT$200,266,FALSE))=TRUE,"",IF(VLOOKUP($A161,parlvotes_lh!$A$11:$WT$200,266,FALSE)=0,"",VLOOKUP($A161,parlvotes_lh!$A$11:$WT$200,266,FALSE)))</f>
        <v/>
      </c>
      <c r="X161" s="249" t="str">
        <f>IF(ISERROR(VLOOKUP($A161,parlvotes_lh!$A$11:$WT$200,286,FALSE))=TRUE,"",IF(VLOOKUP($A161,parlvotes_lh!$A$11:$WT$200,286,FALSE)=0,"",VLOOKUP($A161,parlvotes_lh!$A$11:$WT$200,286,FALSE)))</f>
        <v/>
      </c>
      <c r="Y161" s="249" t="str">
        <f>IF(ISERROR(VLOOKUP($A161,parlvotes_lh!$A$11:$WT$200,306,FALSE))=TRUE,"",IF(VLOOKUP($A161,parlvotes_lh!$A$11:$WT$200,306,FALSE)=0,"",VLOOKUP($A161,parlvotes_lh!$A$11:$WT$200,306,FALSE)))</f>
        <v/>
      </c>
      <c r="Z161" s="249" t="str">
        <f>IF(ISERROR(VLOOKUP($A161,parlvotes_lh!$A$11:$WT$200,326,FALSE))=TRUE,"",IF(VLOOKUP($A161,parlvotes_lh!$A$11:$WT$200,326,FALSE)=0,"",VLOOKUP($A161,parlvotes_lh!$A$11:$WT$200,326,FALSE)))</f>
        <v/>
      </c>
      <c r="AA161" s="249" t="str">
        <f>IF(ISERROR(VLOOKUP($A161,parlvotes_lh!$A$11:$WT$200,346,FALSE))=TRUE,"",IF(VLOOKUP($A161,parlvotes_lh!$A$11:$WT$200,346,FALSE)=0,"",VLOOKUP($A161,parlvotes_lh!$A$11:$WT$200,346,FALSE)))</f>
        <v/>
      </c>
      <c r="AB161" s="249" t="str">
        <f>IF(ISERROR(VLOOKUP($A161,parlvotes_lh!$A$11:$WT$200,366,FALSE))=TRUE,"",IF(VLOOKUP($A161,parlvotes_lh!$A$11:$WT$200,366,FALSE)=0,"",VLOOKUP($A161,parlvotes_lh!$A$11:$WT$200,366,FALSE)))</f>
        <v/>
      </c>
      <c r="AC161" s="249" t="str">
        <f>IF(ISERROR(VLOOKUP($A161,parlvotes_lh!$A$11:$WT$200,386,FALSE))=TRUE,"",IF(VLOOKUP($A161,parlvotes_lh!$A$11:$WT$200,386,FALSE)=0,"",VLOOKUP($A161,parlvotes_lh!$A$11:$WT$200,386,FALSE)))</f>
        <v/>
      </c>
    </row>
    <row r="162" spans="1:29" ht="13.5" customHeight="1">
      <c r="A162" s="243"/>
      <c r="B162" s="87" t="str">
        <f>IF(A162="","",MID(info_weblinks!$C$3,32,3))</f>
        <v/>
      </c>
      <c r="C162" s="87" t="str">
        <f>IF(info_parties!G161="","",info_parties!G161)</f>
        <v/>
      </c>
      <c r="D162" s="87" t="str">
        <f>IF(info_parties!K161="","",info_parties!K161)</f>
        <v/>
      </c>
      <c r="E162" s="87" t="str">
        <f>IF(info_parties!H161="","",info_parties!H161)</f>
        <v/>
      </c>
      <c r="F162" s="244" t="str">
        <f t="shared" si="8"/>
        <v/>
      </c>
      <c r="G162" s="245" t="str">
        <f t="shared" si="9"/>
        <v/>
      </c>
      <c r="H162" s="246" t="str">
        <f t="shared" si="10"/>
        <v/>
      </c>
      <c r="I162" s="247" t="str">
        <f t="shared" si="11"/>
        <v/>
      </c>
      <c r="J162" s="248" t="str">
        <f>IF(ISERROR(VLOOKUP($A162,parlvotes_lh!$A$11:$WT$200,6,FALSE))=TRUE,"",IF(VLOOKUP($A162,parlvotes_lh!$A$11:$WT$200,6,FALSE)=0,"",VLOOKUP($A162,parlvotes_lh!$A$11:$WT$200,6,FALSE)))</f>
        <v/>
      </c>
      <c r="K162" s="248" t="str">
        <f>IF(ISERROR(VLOOKUP($A162,parlvotes_lh!$A$11:$WT$200,26,FALSE))=TRUE,"",IF(VLOOKUP($A162,parlvotes_lh!$A$11:$WT$200,26,FALSE)=0,"",VLOOKUP($A162,parlvotes_lh!$A$11:$WT$200,26,FALSE)))</f>
        <v/>
      </c>
      <c r="L162" s="248" t="str">
        <f>IF(ISERROR(VLOOKUP($A162,parlvotes_lh!$A$11:$WT$200,46,FALSE))=TRUE,"",IF(VLOOKUP($A162,parlvotes_lh!$A$11:$WT$200,46,FALSE)=0,"",VLOOKUP($A162,parlvotes_lh!$A$11:$WT$200,46,FALSE)))</f>
        <v/>
      </c>
      <c r="M162" s="248" t="str">
        <f>IF(ISERROR(VLOOKUP($A162,parlvotes_lh!$A$11:$WT$200,66,FALSE))=TRUE,"",IF(VLOOKUP($A162,parlvotes_lh!$A$11:$WT$200,66,FALSE)=0,"",VLOOKUP($A162,parlvotes_lh!$A$11:$WT$200,66,FALSE)))</f>
        <v/>
      </c>
      <c r="N162" s="248" t="str">
        <f>IF(ISERROR(VLOOKUP($A162,parlvotes_lh!$A$11:$WT$200,86,FALSE))=TRUE,"",IF(VLOOKUP($A162,parlvotes_lh!$A$11:$WT$200,86,FALSE)=0,"",VLOOKUP($A162,parlvotes_lh!$A$11:$WT$200,86,FALSE)))</f>
        <v/>
      </c>
      <c r="O162" s="248" t="str">
        <f>IF(ISERROR(VLOOKUP($A162,parlvotes_lh!$A$11:$WT$200,106,FALSE))=TRUE,"",IF(VLOOKUP($A162,parlvotes_lh!$A$11:$WT$200,106,FALSE)=0,"",VLOOKUP($A162,parlvotes_lh!$A$11:$WT$200,106,FALSE)))</f>
        <v/>
      </c>
      <c r="P162" s="248" t="str">
        <f>IF(ISERROR(VLOOKUP($A162,parlvotes_lh!$A$11:$WT$200,126,FALSE))=TRUE,"",IF(VLOOKUP($A162,parlvotes_lh!$A$11:$WT$200,126,FALSE)=0,"",VLOOKUP($A162,parlvotes_lh!$A$11:$WT$200,126,FALSE)))</f>
        <v/>
      </c>
      <c r="Q162" s="249" t="str">
        <f>IF(ISERROR(VLOOKUP($A162,parlvotes_lh!$A$11:$WT$200,146,FALSE))=TRUE,"",IF(VLOOKUP($A162,parlvotes_lh!$A$11:$WT$200,146,FALSE)=0,"",VLOOKUP($A162,parlvotes_lh!$A$11:$WT$200,146,FALSE)))</f>
        <v/>
      </c>
      <c r="R162" s="249" t="str">
        <f>IF(ISERROR(VLOOKUP($A162,parlvotes_lh!$A$11:$WT$200,166,FALSE))=TRUE,"",IF(VLOOKUP($A162,parlvotes_lh!$A$11:$WT$200,166,FALSE)=0,"",VLOOKUP($A162,parlvotes_lh!$A$11:$WT$200,166,FALSE)))</f>
        <v/>
      </c>
      <c r="S162" s="249" t="str">
        <f>IF(ISERROR(VLOOKUP($A162,parlvotes_lh!$A$11:$WT$200,186,FALSE))=TRUE,"",IF(VLOOKUP($A162,parlvotes_lh!$A$11:$WT$200,186,FALSE)=0,"",VLOOKUP($A162,parlvotes_lh!$A$11:$WT$200,186,FALSE)))</f>
        <v/>
      </c>
      <c r="T162" s="249" t="str">
        <f>IF(ISERROR(VLOOKUP($A162,parlvotes_lh!$A$11:$WT$200,206,FALSE))=TRUE,"",IF(VLOOKUP($A162,parlvotes_lh!$A$11:$WT$200,206,FALSE)=0,"",VLOOKUP($A162,parlvotes_lh!$A$11:$WT$200,206,FALSE)))</f>
        <v/>
      </c>
      <c r="U162" s="249" t="str">
        <f>IF(ISERROR(VLOOKUP($A162,parlvotes_lh!$A$11:$WT$200,226,FALSE))=TRUE,"",IF(VLOOKUP($A162,parlvotes_lh!$A$11:$WT$200,226,FALSE)=0,"",VLOOKUP($A162,parlvotes_lh!$A$11:$WT$200,226,FALSE)))</f>
        <v/>
      </c>
      <c r="V162" s="249" t="str">
        <f>IF(ISERROR(VLOOKUP($A162,parlvotes_lh!$A$11:$WT$200,246,FALSE))=TRUE,"",IF(VLOOKUP($A162,parlvotes_lh!$A$11:$WT$200,246,FALSE)=0,"",VLOOKUP($A162,parlvotes_lh!$A$11:$WT$200,246,FALSE)))</f>
        <v/>
      </c>
      <c r="W162" s="249" t="str">
        <f>IF(ISERROR(VLOOKUP($A162,parlvotes_lh!$A$11:$WT$200,266,FALSE))=TRUE,"",IF(VLOOKUP($A162,parlvotes_lh!$A$11:$WT$200,266,FALSE)=0,"",VLOOKUP($A162,parlvotes_lh!$A$11:$WT$200,266,FALSE)))</f>
        <v/>
      </c>
      <c r="X162" s="249" t="str">
        <f>IF(ISERROR(VLOOKUP($A162,parlvotes_lh!$A$11:$WT$200,286,FALSE))=TRUE,"",IF(VLOOKUP($A162,parlvotes_lh!$A$11:$WT$200,286,FALSE)=0,"",VLOOKUP($A162,parlvotes_lh!$A$11:$WT$200,286,FALSE)))</f>
        <v/>
      </c>
      <c r="Y162" s="249" t="str">
        <f>IF(ISERROR(VLOOKUP($A162,parlvotes_lh!$A$11:$WT$200,306,FALSE))=TRUE,"",IF(VLOOKUP($A162,parlvotes_lh!$A$11:$WT$200,306,FALSE)=0,"",VLOOKUP($A162,parlvotes_lh!$A$11:$WT$200,306,FALSE)))</f>
        <v/>
      </c>
      <c r="Z162" s="249" t="str">
        <f>IF(ISERROR(VLOOKUP($A162,parlvotes_lh!$A$11:$WT$200,326,FALSE))=TRUE,"",IF(VLOOKUP($A162,parlvotes_lh!$A$11:$WT$200,326,FALSE)=0,"",VLOOKUP($A162,parlvotes_lh!$A$11:$WT$200,326,FALSE)))</f>
        <v/>
      </c>
      <c r="AA162" s="249" t="str">
        <f>IF(ISERROR(VLOOKUP($A162,parlvotes_lh!$A$11:$WT$200,346,FALSE))=TRUE,"",IF(VLOOKUP($A162,parlvotes_lh!$A$11:$WT$200,346,FALSE)=0,"",VLOOKUP($A162,parlvotes_lh!$A$11:$WT$200,346,FALSE)))</f>
        <v/>
      </c>
      <c r="AB162" s="249" t="str">
        <f>IF(ISERROR(VLOOKUP($A162,parlvotes_lh!$A$11:$WT$200,366,FALSE))=TRUE,"",IF(VLOOKUP($A162,parlvotes_lh!$A$11:$WT$200,366,FALSE)=0,"",VLOOKUP($A162,parlvotes_lh!$A$11:$WT$200,366,FALSE)))</f>
        <v/>
      </c>
      <c r="AC162" s="249" t="str">
        <f>IF(ISERROR(VLOOKUP($A162,parlvotes_lh!$A$11:$WT$200,386,FALSE))=TRUE,"",IF(VLOOKUP($A162,parlvotes_lh!$A$11:$WT$200,386,FALSE)=0,"",VLOOKUP($A162,parlvotes_lh!$A$11:$WT$200,386,FALSE)))</f>
        <v/>
      </c>
    </row>
    <row r="163" spans="1:29" ht="13.5" customHeight="1">
      <c r="A163" s="243"/>
      <c r="B163" s="87" t="str">
        <f>IF(A163="","",MID(info_weblinks!$C$3,32,3))</f>
        <v/>
      </c>
      <c r="C163" s="87" t="str">
        <f>IF(info_parties!G162="","",info_parties!G162)</f>
        <v/>
      </c>
      <c r="D163" s="87" t="str">
        <f>IF(info_parties!K162="","",info_parties!K162)</f>
        <v/>
      </c>
      <c r="E163" s="87" t="str">
        <f>IF(info_parties!H162="","",info_parties!H162)</f>
        <v/>
      </c>
      <c r="F163" s="244" t="str">
        <f t="shared" si="8"/>
        <v/>
      </c>
      <c r="G163" s="245" t="str">
        <f t="shared" si="9"/>
        <v/>
      </c>
      <c r="H163" s="246" t="str">
        <f t="shared" si="10"/>
        <v/>
      </c>
      <c r="I163" s="247" t="str">
        <f t="shared" si="11"/>
        <v/>
      </c>
      <c r="J163" s="248" t="str">
        <f>IF(ISERROR(VLOOKUP($A163,parlvotes_lh!$A$11:$WT$200,6,FALSE))=TRUE,"",IF(VLOOKUP($A163,parlvotes_lh!$A$11:$WT$200,6,FALSE)=0,"",VLOOKUP($A163,parlvotes_lh!$A$11:$WT$200,6,FALSE)))</f>
        <v/>
      </c>
      <c r="K163" s="248" t="str">
        <f>IF(ISERROR(VLOOKUP($A163,parlvotes_lh!$A$11:$WT$200,26,FALSE))=TRUE,"",IF(VLOOKUP($A163,parlvotes_lh!$A$11:$WT$200,26,FALSE)=0,"",VLOOKUP($A163,parlvotes_lh!$A$11:$WT$200,26,FALSE)))</f>
        <v/>
      </c>
      <c r="L163" s="248" t="str">
        <f>IF(ISERROR(VLOOKUP($A163,parlvotes_lh!$A$11:$WT$200,46,FALSE))=TRUE,"",IF(VLOOKUP($A163,parlvotes_lh!$A$11:$WT$200,46,FALSE)=0,"",VLOOKUP($A163,parlvotes_lh!$A$11:$WT$200,46,FALSE)))</f>
        <v/>
      </c>
      <c r="M163" s="248" t="str">
        <f>IF(ISERROR(VLOOKUP($A163,parlvotes_lh!$A$11:$WT$200,66,FALSE))=TRUE,"",IF(VLOOKUP($A163,parlvotes_lh!$A$11:$WT$200,66,FALSE)=0,"",VLOOKUP($A163,parlvotes_lh!$A$11:$WT$200,66,FALSE)))</f>
        <v/>
      </c>
      <c r="N163" s="248" t="str">
        <f>IF(ISERROR(VLOOKUP($A163,parlvotes_lh!$A$11:$WT$200,86,FALSE))=TRUE,"",IF(VLOOKUP($A163,parlvotes_lh!$A$11:$WT$200,86,FALSE)=0,"",VLOOKUP($A163,parlvotes_lh!$A$11:$WT$200,86,FALSE)))</f>
        <v/>
      </c>
      <c r="O163" s="248" t="str">
        <f>IF(ISERROR(VLOOKUP($A163,parlvotes_lh!$A$11:$WT$200,106,FALSE))=TRUE,"",IF(VLOOKUP($A163,parlvotes_lh!$A$11:$WT$200,106,FALSE)=0,"",VLOOKUP($A163,parlvotes_lh!$A$11:$WT$200,106,FALSE)))</f>
        <v/>
      </c>
      <c r="P163" s="248" t="str">
        <f>IF(ISERROR(VLOOKUP($A163,parlvotes_lh!$A$11:$WT$200,126,FALSE))=TRUE,"",IF(VLOOKUP($A163,parlvotes_lh!$A$11:$WT$200,126,FALSE)=0,"",VLOOKUP($A163,parlvotes_lh!$A$11:$WT$200,126,FALSE)))</f>
        <v/>
      </c>
      <c r="Q163" s="249" t="str">
        <f>IF(ISERROR(VLOOKUP($A163,parlvotes_lh!$A$11:$WT$200,146,FALSE))=TRUE,"",IF(VLOOKUP($A163,parlvotes_lh!$A$11:$WT$200,146,FALSE)=0,"",VLOOKUP($A163,parlvotes_lh!$A$11:$WT$200,146,FALSE)))</f>
        <v/>
      </c>
      <c r="R163" s="249" t="str">
        <f>IF(ISERROR(VLOOKUP($A163,parlvotes_lh!$A$11:$WT$200,166,FALSE))=TRUE,"",IF(VLOOKUP($A163,parlvotes_lh!$A$11:$WT$200,166,FALSE)=0,"",VLOOKUP($A163,parlvotes_lh!$A$11:$WT$200,166,FALSE)))</f>
        <v/>
      </c>
      <c r="S163" s="249" t="str">
        <f>IF(ISERROR(VLOOKUP($A163,parlvotes_lh!$A$11:$WT$200,186,FALSE))=TRUE,"",IF(VLOOKUP($A163,parlvotes_lh!$A$11:$WT$200,186,FALSE)=0,"",VLOOKUP($A163,parlvotes_lh!$A$11:$WT$200,186,FALSE)))</f>
        <v/>
      </c>
      <c r="T163" s="249" t="str">
        <f>IF(ISERROR(VLOOKUP($A163,parlvotes_lh!$A$11:$WT$200,206,FALSE))=TRUE,"",IF(VLOOKUP($A163,parlvotes_lh!$A$11:$WT$200,206,FALSE)=0,"",VLOOKUP($A163,parlvotes_lh!$A$11:$WT$200,206,FALSE)))</f>
        <v/>
      </c>
      <c r="U163" s="249" t="str">
        <f>IF(ISERROR(VLOOKUP($A163,parlvotes_lh!$A$11:$WT$200,226,FALSE))=TRUE,"",IF(VLOOKUP($A163,parlvotes_lh!$A$11:$WT$200,226,FALSE)=0,"",VLOOKUP($A163,parlvotes_lh!$A$11:$WT$200,226,FALSE)))</f>
        <v/>
      </c>
      <c r="V163" s="249" t="str">
        <f>IF(ISERROR(VLOOKUP($A163,parlvotes_lh!$A$11:$WT$200,246,FALSE))=TRUE,"",IF(VLOOKUP($A163,parlvotes_lh!$A$11:$WT$200,246,FALSE)=0,"",VLOOKUP($A163,parlvotes_lh!$A$11:$WT$200,246,FALSE)))</f>
        <v/>
      </c>
      <c r="W163" s="249" t="str">
        <f>IF(ISERROR(VLOOKUP($A163,parlvotes_lh!$A$11:$WT$200,266,FALSE))=TRUE,"",IF(VLOOKUP($A163,parlvotes_lh!$A$11:$WT$200,266,FALSE)=0,"",VLOOKUP($A163,parlvotes_lh!$A$11:$WT$200,266,FALSE)))</f>
        <v/>
      </c>
      <c r="X163" s="249" t="str">
        <f>IF(ISERROR(VLOOKUP($A163,parlvotes_lh!$A$11:$WT$200,286,FALSE))=TRUE,"",IF(VLOOKUP($A163,parlvotes_lh!$A$11:$WT$200,286,FALSE)=0,"",VLOOKUP($A163,parlvotes_lh!$A$11:$WT$200,286,FALSE)))</f>
        <v/>
      </c>
      <c r="Y163" s="249" t="str">
        <f>IF(ISERROR(VLOOKUP($A163,parlvotes_lh!$A$11:$WT$200,306,FALSE))=TRUE,"",IF(VLOOKUP($A163,parlvotes_lh!$A$11:$WT$200,306,FALSE)=0,"",VLOOKUP($A163,parlvotes_lh!$A$11:$WT$200,306,FALSE)))</f>
        <v/>
      </c>
      <c r="Z163" s="249" t="str">
        <f>IF(ISERROR(VLOOKUP($A163,parlvotes_lh!$A$11:$WT$200,326,FALSE))=TRUE,"",IF(VLOOKUP($A163,parlvotes_lh!$A$11:$WT$200,326,FALSE)=0,"",VLOOKUP($A163,parlvotes_lh!$A$11:$WT$200,326,FALSE)))</f>
        <v/>
      </c>
      <c r="AA163" s="249" t="str">
        <f>IF(ISERROR(VLOOKUP($A163,parlvotes_lh!$A$11:$WT$200,346,FALSE))=TRUE,"",IF(VLOOKUP($A163,parlvotes_lh!$A$11:$WT$200,346,FALSE)=0,"",VLOOKUP($A163,parlvotes_lh!$A$11:$WT$200,346,FALSE)))</f>
        <v/>
      </c>
      <c r="AB163" s="249" t="str">
        <f>IF(ISERROR(VLOOKUP($A163,parlvotes_lh!$A$11:$WT$200,366,FALSE))=TRUE,"",IF(VLOOKUP($A163,parlvotes_lh!$A$11:$WT$200,366,FALSE)=0,"",VLOOKUP($A163,parlvotes_lh!$A$11:$WT$200,366,FALSE)))</f>
        <v/>
      </c>
      <c r="AC163" s="249" t="str">
        <f>IF(ISERROR(VLOOKUP($A163,parlvotes_lh!$A$11:$WT$200,386,FALSE))=TRUE,"",IF(VLOOKUP($A163,parlvotes_lh!$A$11:$WT$200,386,FALSE)=0,"",VLOOKUP($A163,parlvotes_lh!$A$11:$WT$200,386,FALSE)))</f>
        <v/>
      </c>
    </row>
    <row r="164" spans="1:29" ht="13.5" customHeight="1">
      <c r="A164" s="243"/>
      <c r="B164" s="87" t="str">
        <f>IF(A164="","",MID(info_weblinks!$C$3,32,3))</f>
        <v/>
      </c>
      <c r="C164" s="87" t="str">
        <f>IF(info_parties!G163="","",info_parties!G163)</f>
        <v/>
      </c>
      <c r="D164" s="87" t="str">
        <f>IF(info_parties!K163="","",info_parties!K163)</f>
        <v/>
      </c>
      <c r="E164" s="87" t="str">
        <f>IF(info_parties!H163="","",info_parties!H163)</f>
        <v/>
      </c>
      <c r="F164" s="244" t="str">
        <f t="shared" si="8"/>
        <v/>
      </c>
      <c r="G164" s="245" t="str">
        <f t="shared" si="9"/>
        <v/>
      </c>
      <c r="H164" s="246" t="str">
        <f t="shared" si="10"/>
        <v/>
      </c>
      <c r="I164" s="247" t="str">
        <f t="shared" si="11"/>
        <v/>
      </c>
      <c r="J164" s="248" t="str">
        <f>IF(ISERROR(VLOOKUP($A164,parlvotes_lh!$A$11:$WT$200,6,FALSE))=TRUE,"",IF(VLOOKUP($A164,parlvotes_lh!$A$11:$WT$200,6,FALSE)=0,"",VLOOKUP($A164,parlvotes_lh!$A$11:$WT$200,6,FALSE)))</f>
        <v/>
      </c>
      <c r="K164" s="248" t="str">
        <f>IF(ISERROR(VLOOKUP($A164,parlvotes_lh!$A$11:$WT$200,26,FALSE))=TRUE,"",IF(VLOOKUP($A164,parlvotes_lh!$A$11:$WT$200,26,FALSE)=0,"",VLOOKUP($A164,parlvotes_lh!$A$11:$WT$200,26,FALSE)))</f>
        <v/>
      </c>
      <c r="L164" s="248" t="str">
        <f>IF(ISERROR(VLOOKUP($A164,parlvotes_lh!$A$11:$WT$200,46,FALSE))=TRUE,"",IF(VLOOKUP($A164,parlvotes_lh!$A$11:$WT$200,46,FALSE)=0,"",VLOOKUP($A164,parlvotes_lh!$A$11:$WT$200,46,FALSE)))</f>
        <v/>
      </c>
      <c r="M164" s="248" t="str">
        <f>IF(ISERROR(VLOOKUP($A164,parlvotes_lh!$A$11:$WT$200,66,FALSE))=TRUE,"",IF(VLOOKUP($A164,parlvotes_lh!$A$11:$WT$200,66,FALSE)=0,"",VLOOKUP($A164,parlvotes_lh!$A$11:$WT$200,66,FALSE)))</f>
        <v/>
      </c>
      <c r="N164" s="248" t="str">
        <f>IF(ISERROR(VLOOKUP($A164,parlvotes_lh!$A$11:$WT$200,86,FALSE))=TRUE,"",IF(VLOOKUP($A164,parlvotes_lh!$A$11:$WT$200,86,FALSE)=0,"",VLOOKUP($A164,parlvotes_lh!$A$11:$WT$200,86,FALSE)))</f>
        <v/>
      </c>
      <c r="O164" s="248" t="str">
        <f>IF(ISERROR(VLOOKUP($A164,parlvotes_lh!$A$11:$WT$200,106,FALSE))=TRUE,"",IF(VLOOKUP($A164,parlvotes_lh!$A$11:$WT$200,106,FALSE)=0,"",VLOOKUP($A164,parlvotes_lh!$A$11:$WT$200,106,FALSE)))</f>
        <v/>
      </c>
      <c r="P164" s="248" t="str">
        <f>IF(ISERROR(VLOOKUP($A164,parlvotes_lh!$A$11:$WT$200,126,FALSE))=TRUE,"",IF(VLOOKUP($A164,parlvotes_lh!$A$11:$WT$200,126,FALSE)=0,"",VLOOKUP($A164,parlvotes_lh!$A$11:$WT$200,126,FALSE)))</f>
        <v/>
      </c>
      <c r="Q164" s="249" t="str">
        <f>IF(ISERROR(VLOOKUP($A164,parlvotes_lh!$A$11:$WT$200,146,FALSE))=TRUE,"",IF(VLOOKUP($A164,parlvotes_lh!$A$11:$WT$200,146,FALSE)=0,"",VLOOKUP($A164,parlvotes_lh!$A$11:$WT$200,146,FALSE)))</f>
        <v/>
      </c>
      <c r="R164" s="249" t="str">
        <f>IF(ISERROR(VLOOKUP($A164,parlvotes_lh!$A$11:$WT$200,166,FALSE))=TRUE,"",IF(VLOOKUP($A164,parlvotes_lh!$A$11:$WT$200,166,FALSE)=0,"",VLOOKUP($A164,parlvotes_lh!$A$11:$WT$200,166,FALSE)))</f>
        <v/>
      </c>
      <c r="S164" s="249" t="str">
        <f>IF(ISERROR(VLOOKUP($A164,parlvotes_lh!$A$11:$WT$200,186,FALSE))=TRUE,"",IF(VLOOKUP($A164,parlvotes_lh!$A$11:$WT$200,186,FALSE)=0,"",VLOOKUP($A164,parlvotes_lh!$A$11:$WT$200,186,FALSE)))</f>
        <v/>
      </c>
      <c r="T164" s="249" t="str">
        <f>IF(ISERROR(VLOOKUP($A164,parlvotes_lh!$A$11:$WT$200,206,FALSE))=TRUE,"",IF(VLOOKUP($A164,parlvotes_lh!$A$11:$WT$200,206,FALSE)=0,"",VLOOKUP($A164,parlvotes_lh!$A$11:$WT$200,206,FALSE)))</f>
        <v/>
      </c>
      <c r="U164" s="249" t="str">
        <f>IF(ISERROR(VLOOKUP($A164,parlvotes_lh!$A$11:$WT$200,226,FALSE))=TRUE,"",IF(VLOOKUP($A164,parlvotes_lh!$A$11:$WT$200,226,FALSE)=0,"",VLOOKUP($A164,parlvotes_lh!$A$11:$WT$200,226,FALSE)))</f>
        <v/>
      </c>
      <c r="V164" s="249" t="str">
        <f>IF(ISERROR(VLOOKUP($A164,parlvotes_lh!$A$11:$WT$200,246,FALSE))=TRUE,"",IF(VLOOKUP($A164,parlvotes_lh!$A$11:$WT$200,246,FALSE)=0,"",VLOOKUP($A164,parlvotes_lh!$A$11:$WT$200,246,FALSE)))</f>
        <v/>
      </c>
      <c r="W164" s="249" t="str">
        <f>IF(ISERROR(VLOOKUP($A164,parlvotes_lh!$A$11:$WT$200,266,FALSE))=TRUE,"",IF(VLOOKUP($A164,parlvotes_lh!$A$11:$WT$200,266,FALSE)=0,"",VLOOKUP($A164,parlvotes_lh!$A$11:$WT$200,266,FALSE)))</f>
        <v/>
      </c>
      <c r="X164" s="249" t="str">
        <f>IF(ISERROR(VLOOKUP($A164,parlvotes_lh!$A$11:$WT$200,286,FALSE))=TRUE,"",IF(VLOOKUP($A164,parlvotes_lh!$A$11:$WT$200,286,FALSE)=0,"",VLOOKUP($A164,parlvotes_lh!$A$11:$WT$200,286,FALSE)))</f>
        <v/>
      </c>
      <c r="Y164" s="249" t="str">
        <f>IF(ISERROR(VLOOKUP($A164,parlvotes_lh!$A$11:$WT$200,306,FALSE))=TRUE,"",IF(VLOOKUP($A164,parlvotes_lh!$A$11:$WT$200,306,FALSE)=0,"",VLOOKUP($A164,parlvotes_lh!$A$11:$WT$200,306,FALSE)))</f>
        <v/>
      </c>
      <c r="Z164" s="249" t="str">
        <f>IF(ISERROR(VLOOKUP($A164,parlvotes_lh!$A$11:$WT$200,326,FALSE))=TRUE,"",IF(VLOOKUP($A164,parlvotes_lh!$A$11:$WT$200,326,FALSE)=0,"",VLOOKUP($A164,parlvotes_lh!$A$11:$WT$200,326,FALSE)))</f>
        <v/>
      </c>
      <c r="AA164" s="249" t="str">
        <f>IF(ISERROR(VLOOKUP($A164,parlvotes_lh!$A$11:$WT$200,346,FALSE))=TRUE,"",IF(VLOOKUP($A164,parlvotes_lh!$A$11:$WT$200,346,FALSE)=0,"",VLOOKUP($A164,parlvotes_lh!$A$11:$WT$200,346,FALSE)))</f>
        <v/>
      </c>
      <c r="AB164" s="249" t="str">
        <f>IF(ISERROR(VLOOKUP($A164,parlvotes_lh!$A$11:$WT$200,366,FALSE))=TRUE,"",IF(VLOOKUP($A164,parlvotes_lh!$A$11:$WT$200,366,FALSE)=0,"",VLOOKUP($A164,parlvotes_lh!$A$11:$WT$200,366,FALSE)))</f>
        <v/>
      </c>
      <c r="AC164" s="249" t="str">
        <f>IF(ISERROR(VLOOKUP($A164,parlvotes_lh!$A$11:$WT$200,386,FALSE))=TRUE,"",IF(VLOOKUP($A164,parlvotes_lh!$A$11:$WT$200,386,FALSE)=0,"",VLOOKUP($A164,parlvotes_lh!$A$11:$WT$200,386,FALSE)))</f>
        <v/>
      </c>
    </row>
    <row r="165" spans="1:29" ht="13.5" customHeight="1">
      <c r="A165" s="243"/>
      <c r="B165" s="87" t="str">
        <f>IF(A165="","",MID(info_weblinks!$C$3,32,3))</f>
        <v/>
      </c>
      <c r="C165" s="87" t="str">
        <f>IF(info_parties!G164="","",info_parties!G164)</f>
        <v/>
      </c>
      <c r="D165" s="87" t="str">
        <f>IF(info_parties!K164="","",info_parties!K164)</f>
        <v/>
      </c>
      <c r="E165" s="87" t="str">
        <f>IF(info_parties!H164="","",info_parties!H164)</f>
        <v/>
      </c>
      <c r="F165" s="244" t="str">
        <f t="shared" si="8"/>
        <v/>
      </c>
      <c r="G165" s="245" t="str">
        <f t="shared" si="9"/>
        <v/>
      </c>
      <c r="H165" s="246" t="str">
        <f t="shared" si="10"/>
        <v/>
      </c>
      <c r="I165" s="247" t="str">
        <f t="shared" si="11"/>
        <v/>
      </c>
      <c r="J165" s="248" t="str">
        <f>IF(ISERROR(VLOOKUP($A165,parlvotes_lh!$A$11:$WT$200,6,FALSE))=TRUE,"",IF(VLOOKUP($A165,parlvotes_lh!$A$11:$WT$200,6,FALSE)=0,"",VLOOKUP($A165,parlvotes_lh!$A$11:$WT$200,6,FALSE)))</f>
        <v/>
      </c>
      <c r="K165" s="248" t="str">
        <f>IF(ISERROR(VLOOKUP($A165,parlvotes_lh!$A$11:$WT$200,26,FALSE))=TRUE,"",IF(VLOOKUP($A165,parlvotes_lh!$A$11:$WT$200,26,FALSE)=0,"",VLOOKUP($A165,parlvotes_lh!$A$11:$WT$200,26,FALSE)))</f>
        <v/>
      </c>
      <c r="L165" s="248" t="str">
        <f>IF(ISERROR(VLOOKUP($A165,parlvotes_lh!$A$11:$WT$200,46,FALSE))=TRUE,"",IF(VLOOKUP($A165,parlvotes_lh!$A$11:$WT$200,46,FALSE)=0,"",VLOOKUP($A165,parlvotes_lh!$A$11:$WT$200,46,FALSE)))</f>
        <v/>
      </c>
      <c r="M165" s="248" t="str">
        <f>IF(ISERROR(VLOOKUP($A165,parlvotes_lh!$A$11:$WT$200,66,FALSE))=TRUE,"",IF(VLOOKUP($A165,parlvotes_lh!$A$11:$WT$200,66,FALSE)=0,"",VLOOKUP($A165,parlvotes_lh!$A$11:$WT$200,66,FALSE)))</f>
        <v/>
      </c>
      <c r="N165" s="248" t="str">
        <f>IF(ISERROR(VLOOKUP($A165,parlvotes_lh!$A$11:$WT$200,86,FALSE))=TRUE,"",IF(VLOOKUP($A165,parlvotes_lh!$A$11:$WT$200,86,FALSE)=0,"",VLOOKUP($A165,parlvotes_lh!$A$11:$WT$200,86,FALSE)))</f>
        <v/>
      </c>
      <c r="O165" s="248" t="str">
        <f>IF(ISERROR(VLOOKUP($A165,parlvotes_lh!$A$11:$WT$200,106,FALSE))=TRUE,"",IF(VLOOKUP($A165,parlvotes_lh!$A$11:$WT$200,106,FALSE)=0,"",VLOOKUP($A165,parlvotes_lh!$A$11:$WT$200,106,FALSE)))</f>
        <v/>
      </c>
      <c r="P165" s="248" t="str">
        <f>IF(ISERROR(VLOOKUP($A165,parlvotes_lh!$A$11:$WT$200,126,FALSE))=TRUE,"",IF(VLOOKUP($A165,parlvotes_lh!$A$11:$WT$200,126,FALSE)=0,"",VLOOKUP($A165,parlvotes_lh!$A$11:$WT$200,126,FALSE)))</f>
        <v/>
      </c>
      <c r="Q165" s="249" t="str">
        <f>IF(ISERROR(VLOOKUP($A165,parlvotes_lh!$A$11:$WT$200,146,FALSE))=TRUE,"",IF(VLOOKUP($A165,parlvotes_lh!$A$11:$WT$200,146,FALSE)=0,"",VLOOKUP($A165,parlvotes_lh!$A$11:$WT$200,146,FALSE)))</f>
        <v/>
      </c>
      <c r="R165" s="249" t="str">
        <f>IF(ISERROR(VLOOKUP($A165,parlvotes_lh!$A$11:$WT$200,166,FALSE))=TRUE,"",IF(VLOOKUP($A165,parlvotes_lh!$A$11:$WT$200,166,FALSE)=0,"",VLOOKUP($A165,parlvotes_lh!$A$11:$WT$200,166,FALSE)))</f>
        <v/>
      </c>
      <c r="S165" s="249" t="str">
        <f>IF(ISERROR(VLOOKUP($A165,parlvotes_lh!$A$11:$WT$200,186,FALSE))=TRUE,"",IF(VLOOKUP($A165,parlvotes_lh!$A$11:$WT$200,186,FALSE)=0,"",VLOOKUP($A165,parlvotes_lh!$A$11:$WT$200,186,FALSE)))</f>
        <v/>
      </c>
      <c r="T165" s="249" t="str">
        <f>IF(ISERROR(VLOOKUP($A165,parlvotes_lh!$A$11:$WT$200,206,FALSE))=TRUE,"",IF(VLOOKUP($A165,parlvotes_lh!$A$11:$WT$200,206,FALSE)=0,"",VLOOKUP($A165,parlvotes_lh!$A$11:$WT$200,206,FALSE)))</f>
        <v/>
      </c>
      <c r="U165" s="249" t="str">
        <f>IF(ISERROR(VLOOKUP($A165,parlvotes_lh!$A$11:$WT$200,226,FALSE))=TRUE,"",IF(VLOOKUP($A165,parlvotes_lh!$A$11:$WT$200,226,FALSE)=0,"",VLOOKUP($A165,parlvotes_lh!$A$11:$WT$200,226,FALSE)))</f>
        <v/>
      </c>
      <c r="V165" s="249" t="str">
        <f>IF(ISERROR(VLOOKUP($A165,parlvotes_lh!$A$11:$WT$200,246,FALSE))=TRUE,"",IF(VLOOKUP($A165,parlvotes_lh!$A$11:$WT$200,246,FALSE)=0,"",VLOOKUP($A165,parlvotes_lh!$A$11:$WT$200,246,FALSE)))</f>
        <v/>
      </c>
      <c r="W165" s="249" t="str">
        <f>IF(ISERROR(VLOOKUP($A165,parlvotes_lh!$A$11:$WT$200,266,FALSE))=TRUE,"",IF(VLOOKUP($A165,parlvotes_lh!$A$11:$WT$200,266,FALSE)=0,"",VLOOKUP($A165,parlvotes_lh!$A$11:$WT$200,266,FALSE)))</f>
        <v/>
      </c>
      <c r="X165" s="249" t="str">
        <f>IF(ISERROR(VLOOKUP($A165,parlvotes_lh!$A$11:$WT$200,286,FALSE))=TRUE,"",IF(VLOOKUP($A165,parlvotes_lh!$A$11:$WT$200,286,FALSE)=0,"",VLOOKUP($A165,parlvotes_lh!$A$11:$WT$200,286,FALSE)))</f>
        <v/>
      </c>
      <c r="Y165" s="249" t="str">
        <f>IF(ISERROR(VLOOKUP($A165,parlvotes_lh!$A$11:$WT$200,306,FALSE))=TRUE,"",IF(VLOOKUP($A165,parlvotes_lh!$A$11:$WT$200,306,FALSE)=0,"",VLOOKUP($A165,parlvotes_lh!$A$11:$WT$200,306,FALSE)))</f>
        <v/>
      </c>
      <c r="Z165" s="249" t="str">
        <f>IF(ISERROR(VLOOKUP($A165,parlvotes_lh!$A$11:$WT$200,326,FALSE))=TRUE,"",IF(VLOOKUP($A165,parlvotes_lh!$A$11:$WT$200,326,FALSE)=0,"",VLOOKUP($A165,parlvotes_lh!$A$11:$WT$200,326,FALSE)))</f>
        <v/>
      </c>
      <c r="AA165" s="249" t="str">
        <f>IF(ISERROR(VLOOKUP($A165,parlvotes_lh!$A$11:$WT$200,346,FALSE))=TRUE,"",IF(VLOOKUP($A165,parlvotes_lh!$A$11:$WT$200,346,FALSE)=0,"",VLOOKUP($A165,parlvotes_lh!$A$11:$WT$200,346,FALSE)))</f>
        <v/>
      </c>
      <c r="AB165" s="249" t="str">
        <f>IF(ISERROR(VLOOKUP($A165,parlvotes_lh!$A$11:$WT$200,366,FALSE))=TRUE,"",IF(VLOOKUP($A165,parlvotes_lh!$A$11:$WT$200,366,FALSE)=0,"",VLOOKUP($A165,parlvotes_lh!$A$11:$WT$200,366,FALSE)))</f>
        <v/>
      </c>
      <c r="AC165" s="249" t="str">
        <f>IF(ISERROR(VLOOKUP($A165,parlvotes_lh!$A$11:$WT$200,386,FALSE))=TRUE,"",IF(VLOOKUP($A165,parlvotes_lh!$A$11:$WT$200,386,FALSE)=0,"",VLOOKUP($A165,parlvotes_lh!$A$11:$WT$200,386,FALSE)))</f>
        <v/>
      </c>
    </row>
    <row r="166" spans="1:29" ht="13.5" customHeight="1">
      <c r="A166" s="243"/>
      <c r="B166" s="87" t="str">
        <f>IF(A166="","",MID(info_weblinks!$C$3,32,3))</f>
        <v/>
      </c>
      <c r="C166" s="87" t="str">
        <f>IF(info_parties!G165="","",info_parties!G165)</f>
        <v/>
      </c>
      <c r="D166" s="87" t="str">
        <f>IF(info_parties!K165="","",info_parties!K165)</f>
        <v/>
      </c>
      <c r="E166" s="87" t="str">
        <f>IF(info_parties!H165="","",info_parties!H165)</f>
        <v/>
      </c>
      <c r="F166" s="244" t="str">
        <f t="shared" si="8"/>
        <v/>
      </c>
      <c r="G166" s="245" t="str">
        <f t="shared" si="9"/>
        <v/>
      </c>
      <c r="H166" s="246" t="str">
        <f t="shared" si="10"/>
        <v/>
      </c>
      <c r="I166" s="247" t="str">
        <f t="shared" si="11"/>
        <v/>
      </c>
      <c r="J166" s="248" t="str">
        <f>IF(ISERROR(VLOOKUP($A166,parlvotes_lh!$A$11:$WT$200,6,FALSE))=TRUE,"",IF(VLOOKUP($A166,parlvotes_lh!$A$11:$WT$200,6,FALSE)=0,"",VLOOKUP($A166,parlvotes_lh!$A$11:$WT$200,6,FALSE)))</f>
        <v/>
      </c>
      <c r="K166" s="248" t="str">
        <f>IF(ISERROR(VLOOKUP($A166,parlvotes_lh!$A$11:$WT$200,26,FALSE))=TRUE,"",IF(VLOOKUP($A166,parlvotes_lh!$A$11:$WT$200,26,FALSE)=0,"",VLOOKUP($A166,parlvotes_lh!$A$11:$WT$200,26,FALSE)))</f>
        <v/>
      </c>
      <c r="L166" s="248" t="str">
        <f>IF(ISERROR(VLOOKUP($A166,parlvotes_lh!$A$11:$WT$200,46,FALSE))=TRUE,"",IF(VLOOKUP($A166,parlvotes_lh!$A$11:$WT$200,46,FALSE)=0,"",VLOOKUP($A166,parlvotes_lh!$A$11:$WT$200,46,FALSE)))</f>
        <v/>
      </c>
      <c r="M166" s="248" t="str">
        <f>IF(ISERROR(VLOOKUP($A166,parlvotes_lh!$A$11:$WT$200,66,FALSE))=TRUE,"",IF(VLOOKUP($A166,parlvotes_lh!$A$11:$WT$200,66,FALSE)=0,"",VLOOKUP($A166,parlvotes_lh!$A$11:$WT$200,66,FALSE)))</f>
        <v/>
      </c>
      <c r="N166" s="248" t="str">
        <f>IF(ISERROR(VLOOKUP($A166,parlvotes_lh!$A$11:$WT$200,86,FALSE))=TRUE,"",IF(VLOOKUP($A166,parlvotes_lh!$A$11:$WT$200,86,FALSE)=0,"",VLOOKUP($A166,parlvotes_lh!$A$11:$WT$200,86,FALSE)))</f>
        <v/>
      </c>
      <c r="O166" s="248" t="str">
        <f>IF(ISERROR(VLOOKUP($A166,parlvotes_lh!$A$11:$WT$200,106,FALSE))=TRUE,"",IF(VLOOKUP($A166,parlvotes_lh!$A$11:$WT$200,106,FALSE)=0,"",VLOOKUP($A166,parlvotes_lh!$A$11:$WT$200,106,FALSE)))</f>
        <v/>
      </c>
      <c r="P166" s="248" t="str">
        <f>IF(ISERROR(VLOOKUP($A166,parlvotes_lh!$A$11:$WT$200,126,FALSE))=TRUE,"",IF(VLOOKUP($A166,parlvotes_lh!$A$11:$WT$200,126,FALSE)=0,"",VLOOKUP($A166,parlvotes_lh!$A$11:$WT$200,126,FALSE)))</f>
        <v/>
      </c>
      <c r="Q166" s="249" t="str">
        <f>IF(ISERROR(VLOOKUP($A166,parlvotes_lh!$A$11:$WT$200,146,FALSE))=TRUE,"",IF(VLOOKUP($A166,parlvotes_lh!$A$11:$WT$200,146,FALSE)=0,"",VLOOKUP($A166,parlvotes_lh!$A$11:$WT$200,146,FALSE)))</f>
        <v/>
      </c>
      <c r="R166" s="249" t="str">
        <f>IF(ISERROR(VLOOKUP($A166,parlvotes_lh!$A$11:$WT$200,166,FALSE))=TRUE,"",IF(VLOOKUP($A166,parlvotes_lh!$A$11:$WT$200,166,FALSE)=0,"",VLOOKUP($A166,parlvotes_lh!$A$11:$WT$200,166,FALSE)))</f>
        <v/>
      </c>
      <c r="S166" s="249" t="str">
        <f>IF(ISERROR(VLOOKUP($A166,parlvotes_lh!$A$11:$WT$200,186,FALSE))=TRUE,"",IF(VLOOKUP($A166,parlvotes_lh!$A$11:$WT$200,186,FALSE)=0,"",VLOOKUP($A166,parlvotes_lh!$A$11:$WT$200,186,FALSE)))</f>
        <v/>
      </c>
      <c r="T166" s="249" t="str">
        <f>IF(ISERROR(VLOOKUP($A166,parlvotes_lh!$A$11:$WT$200,206,FALSE))=TRUE,"",IF(VLOOKUP($A166,parlvotes_lh!$A$11:$WT$200,206,FALSE)=0,"",VLOOKUP($A166,parlvotes_lh!$A$11:$WT$200,206,FALSE)))</f>
        <v/>
      </c>
      <c r="U166" s="249" t="str">
        <f>IF(ISERROR(VLOOKUP($A166,parlvotes_lh!$A$11:$WT$200,226,FALSE))=TRUE,"",IF(VLOOKUP($A166,parlvotes_lh!$A$11:$WT$200,226,FALSE)=0,"",VLOOKUP($A166,parlvotes_lh!$A$11:$WT$200,226,FALSE)))</f>
        <v/>
      </c>
      <c r="V166" s="249" t="str">
        <f>IF(ISERROR(VLOOKUP($A166,parlvotes_lh!$A$11:$WT$200,246,FALSE))=TRUE,"",IF(VLOOKUP($A166,parlvotes_lh!$A$11:$WT$200,246,FALSE)=0,"",VLOOKUP($A166,parlvotes_lh!$A$11:$WT$200,246,FALSE)))</f>
        <v/>
      </c>
      <c r="W166" s="249" t="str">
        <f>IF(ISERROR(VLOOKUP($A166,parlvotes_lh!$A$11:$WT$200,266,FALSE))=TRUE,"",IF(VLOOKUP($A166,parlvotes_lh!$A$11:$WT$200,266,FALSE)=0,"",VLOOKUP($A166,parlvotes_lh!$A$11:$WT$200,266,FALSE)))</f>
        <v/>
      </c>
      <c r="X166" s="249" t="str">
        <f>IF(ISERROR(VLOOKUP($A166,parlvotes_lh!$A$11:$WT$200,286,FALSE))=TRUE,"",IF(VLOOKUP($A166,parlvotes_lh!$A$11:$WT$200,286,FALSE)=0,"",VLOOKUP($A166,parlvotes_lh!$A$11:$WT$200,286,FALSE)))</f>
        <v/>
      </c>
      <c r="Y166" s="249" t="str">
        <f>IF(ISERROR(VLOOKUP($A166,parlvotes_lh!$A$11:$WT$200,306,FALSE))=TRUE,"",IF(VLOOKUP($A166,parlvotes_lh!$A$11:$WT$200,306,FALSE)=0,"",VLOOKUP($A166,parlvotes_lh!$A$11:$WT$200,306,FALSE)))</f>
        <v/>
      </c>
      <c r="Z166" s="249" t="str">
        <f>IF(ISERROR(VLOOKUP($A166,parlvotes_lh!$A$11:$WT$200,326,FALSE))=TRUE,"",IF(VLOOKUP($A166,parlvotes_lh!$A$11:$WT$200,326,FALSE)=0,"",VLOOKUP($A166,parlvotes_lh!$A$11:$WT$200,326,FALSE)))</f>
        <v/>
      </c>
      <c r="AA166" s="249" t="str">
        <f>IF(ISERROR(VLOOKUP($A166,parlvotes_lh!$A$11:$WT$200,346,FALSE))=TRUE,"",IF(VLOOKUP($A166,parlvotes_lh!$A$11:$WT$200,346,FALSE)=0,"",VLOOKUP($A166,parlvotes_lh!$A$11:$WT$200,346,FALSE)))</f>
        <v/>
      </c>
      <c r="AB166" s="249" t="str">
        <f>IF(ISERROR(VLOOKUP($A166,parlvotes_lh!$A$11:$WT$200,366,FALSE))=TRUE,"",IF(VLOOKUP($A166,parlvotes_lh!$A$11:$WT$200,366,FALSE)=0,"",VLOOKUP($A166,parlvotes_lh!$A$11:$WT$200,366,FALSE)))</f>
        <v/>
      </c>
      <c r="AC166" s="249" t="str">
        <f>IF(ISERROR(VLOOKUP($A166,parlvotes_lh!$A$11:$WT$200,386,FALSE))=TRUE,"",IF(VLOOKUP($A166,parlvotes_lh!$A$11:$WT$200,386,FALSE)=0,"",VLOOKUP($A166,parlvotes_lh!$A$11:$WT$200,386,FALSE)))</f>
        <v/>
      </c>
    </row>
    <row r="167" spans="1:29" ht="13.5" customHeight="1">
      <c r="A167" s="243"/>
      <c r="B167" s="87" t="str">
        <f>IF(A167="","",MID(info_weblinks!$C$3,32,3))</f>
        <v/>
      </c>
      <c r="C167" s="87" t="str">
        <f>IF(info_parties!G166="","",info_parties!G166)</f>
        <v/>
      </c>
      <c r="D167" s="87" t="str">
        <f>IF(info_parties!K166="","",info_parties!K166)</f>
        <v/>
      </c>
      <c r="E167" s="87" t="str">
        <f>IF(info_parties!H166="","",info_parties!H166)</f>
        <v/>
      </c>
      <c r="F167" s="244" t="str">
        <f t="shared" si="8"/>
        <v/>
      </c>
      <c r="G167" s="245" t="str">
        <f t="shared" si="9"/>
        <v/>
      </c>
      <c r="H167" s="246" t="str">
        <f t="shared" si="10"/>
        <v/>
      </c>
      <c r="I167" s="247" t="str">
        <f t="shared" si="11"/>
        <v/>
      </c>
      <c r="J167" s="248" t="str">
        <f>IF(ISERROR(VLOOKUP($A167,parlvotes_lh!$A$11:$WT$200,6,FALSE))=TRUE,"",IF(VLOOKUP($A167,parlvotes_lh!$A$11:$WT$200,6,FALSE)=0,"",VLOOKUP($A167,parlvotes_lh!$A$11:$WT$200,6,FALSE)))</f>
        <v/>
      </c>
      <c r="K167" s="248" t="str">
        <f>IF(ISERROR(VLOOKUP($A167,parlvotes_lh!$A$11:$WT$200,26,FALSE))=TRUE,"",IF(VLOOKUP($A167,parlvotes_lh!$A$11:$WT$200,26,FALSE)=0,"",VLOOKUP($A167,parlvotes_lh!$A$11:$WT$200,26,FALSE)))</f>
        <v/>
      </c>
      <c r="L167" s="248" t="str">
        <f>IF(ISERROR(VLOOKUP($A167,parlvotes_lh!$A$11:$WT$200,46,FALSE))=TRUE,"",IF(VLOOKUP($A167,parlvotes_lh!$A$11:$WT$200,46,FALSE)=0,"",VLOOKUP($A167,parlvotes_lh!$A$11:$WT$200,46,FALSE)))</f>
        <v/>
      </c>
      <c r="M167" s="248" t="str">
        <f>IF(ISERROR(VLOOKUP($A167,parlvotes_lh!$A$11:$WT$200,66,FALSE))=TRUE,"",IF(VLOOKUP($A167,parlvotes_lh!$A$11:$WT$200,66,FALSE)=0,"",VLOOKUP($A167,parlvotes_lh!$A$11:$WT$200,66,FALSE)))</f>
        <v/>
      </c>
      <c r="N167" s="248" t="str">
        <f>IF(ISERROR(VLOOKUP($A167,parlvotes_lh!$A$11:$WT$200,86,FALSE))=TRUE,"",IF(VLOOKUP($A167,parlvotes_lh!$A$11:$WT$200,86,FALSE)=0,"",VLOOKUP($A167,parlvotes_lh!$A$11:$WT$200,86,FALSE)))</f>
        <v/>
      </c>
      <c r="O167" s="248" t="str">
        <f>IF(ISERROR(VLOOKUP($A167,parlvotes_lh!$A$11:$WT$200,106,FALSE))=TRUE,"",IF(VLOOKUP($A167,parlvotes_lh!$A$11:$WT$200,106,FALSE)=0,"",VLOOKUP($A167,parlvotes_lh!$A$11:$WT$200,106,FALSE)))</f>
        <v/>
      </c>
      <c r="P167" s="248" t="str">
        <f>IF(ISERROR(VLOOKUP($A167,parlvotes_lh!$A$11:$WT$200,126,FALSE))=TRUE,"",IF(VLOOKUP($A167,parlvotes_lh!$A$11:$WT$200,126,FALSE)=0,"",VLOOKUP($A167,parlvotes_lh!$A$11:$WT$200,126,FALSE)))</f>
        <v/>
      </c>
      <c r="Q167" s="249" t="str">
        <f>IF(ISERROR(VLOOKUP($A167,parlvotes_lh!$A$11:$WT$200,146,FALSE))=TRUE,"",IF(VLOOKUP($A167,parlvotes_lh!$A$11:$WT$200,146,FALSE)=0,"",VLOOKUP($A167,parlvotes_lh!$A$11:$WT$200,146,FALSE)))</f>
        <v/>
      </c>
      <c r="R167" s="249" t="str">
        <f>IF(ISERROR(VLOOKUP($A167,parlvotes_lh!$A$11:$WT$200,166,FALSE))=TRUE,"",IF(VLOOKUP($A167,parlvotes_lh!$A$11:$WT$200,166,FALSE)=0,"",VLOOKUP($A167,parlvotes_lh!$A$11:$WT$200,166,FALSE)))</f>
        <v/>
      </c>
      <c r="S167" s="249" t="str">
        <f>IF(ISERROR(VLOOKUP($A167,parlvotes_lh!$A$11:$WT$200,186,FALSE))=TRUE,"",IF(VLOOKUP($A167,parlvotes_lh!$A$11:$WT$200,186,FALSE)=0,"",VLOOKUP($A167,parlvotes_lh!$A$11:$WT$200,186,FALSE)))</f>
        <v/>
      </c>
      <c r="T167" s="249" t="str">
        <f>IF(ISERROR(VLOOKUP($A167,parlvotes_lh!$A$11:$WT$200,206,FALSE))=TRUE,"",IF(VLOOKUP($A167,parlvotes_lh!$A$11:$WT$200,206,FALSE)=0,"",VLOOKUP($A167,parlvotes_lh!$A$11:$WT$200,206,FALSE)))</f>
        <v/>
      </c>
      <c r="U167" s="249" t="str">
        <f>IF(ISERROR(VLOOKUP($A167,parlvotes_lh!$A$11:$WT$200,226,FALSE))=TRUE,"",IF(VLOOKUP($A167,parlvotes_lh!$A$11:$WT$200,226,FALSE)=0,"",VLOOKUP($A167,parlvotes_lh!$A$11:$WT$200,226,FALSE)))</f>
        <v/>
      </c>
      <c r="V167" s="249" t="str">
        <f>IF(ISERROR(VLOOKUP($A167,parlvotes_lh!$A$11:$WT$200,246,FALSE))=TRUE,"",IF(VLOOKUP($A167,parlvotes_lh!$A$11:$WT$200,246,FALSE)=0,"",VLOOKUP($A167,parlvotes_lh!$A$11:$WT$200,246,FALSE)))</f>
        <v/>
      </c>
      <c r="W167" s="249" t="str">
        <f>IF(ISERROR(VLOOKUP($A167,parlvotes_lh!$A$11:$WT$200,266,FALSE))=TRUE,"",IF(VLOOKUP($A167,parlvotes_lh!$A$11:$WT$200,266,FALSE)=0,"",VLOOKUP($A167,parlvotes_lh!$A$11:$WT$200,266,FALSE)))</f>
        <v/>
      </c>
      <c r="X167" s="249" t="str">
        <f>IF(ISERROR(VLOOKUP($A167,parlvotes_lh!$A$11:$WT$200,286,FALSE))=TRUE,"",IF(VLOOKUP($A167,parlvotes_lh!$A$11:$WT$200,286,FALSE)=0,"",VLOOKUP($A167,parlvotes_lh!$A$11:$WT$200,286,FALSE)))</f>
        <v/>
      </c>
      <c r="Y167" s="249" t="str">
        <f>IF(ISERROR(VLOOKUP($A167,parlvotes_lh!$A$11:$WT$200,306,FALSE))=TRUE,"",IF(VLOOKUP($A167,parlvotes_lh!$A$11:$WT$200,306,FALSE)=0,"",VLOOKUP($A167,parlvotes_lh!$A$11:$WT$200,306,FALSE)))</f>
        <v/>
      </c>
      <c r="Z167" s="249" t="str">
        <f>IF(ISERROR(VLOOKUP($A167,parlvotes_lh!$A$11:$WT$200,326,FALSE))=TRUE,"",IF(VLOOKUP($A167,parlvotes_lh!$A$11:$WT$200,326,FALSE)=0,"",VLOOKUP($A167,parlvotes_lh!$A$11:$WT$200,326,FALSE)))</f>
        <v/>
      </c>
      <c r="AA167" s="249" t="str">
        <f>IF(ISERROR(VLOOKUP($A167,parlvotes_lh!$A$11:$WT$200,346,FALSE))=TRUE,"",IF(VLOOKUP($A167,parlvotes_lh!$A$11:$WT$200,346,FALSE)=0,"",VLOOKUP($A167,parlvotes_lh!$A$11:$WT$200,346,FALSE)))</f>
        <v/>
      </c>
      <c r="AB167" s="249" t="str">
        <f>IF(ISERROR(VLOOKUP($A167,parlvotes_lh!$A$11:$WT$200,366,FALSE))=TRUE,"",IF(VLOOKUP($A167,parlvotes_lh!$A$11:$WT$200,366,FALSE)=0,"",VLOOKUP($A167,parlvotes_lh!$A$11:$WT$200,366,FALSE)))</f>
        <v/>
      </c>
      <c r="AC167" s="249" t="str">
        <f>IF(ISERROR(VLOOKUP($A167,parlvotes_lh!$A$11:$WT$200,386,FALSE))=TRUE,"",IF(VLOOKUP($A167,parlvotes_lh!$A$11:$WT$200,386,FALSE)=0,"",VLOOKUP($A167,parlvotes_lh!$A$11:$WT$200,386,FALSE)))</f>
        <v/>
      </c>
    </row>
    <row r="168" spans="1:29" ht="13.5" customHeight="1">
      <c r="A168" s="243"/>
      <c r="B168" s="87" t="str">
        <f>IF(A168="","",MID(info_weblinks!$C$3,32,3))</f>
        <v/>
      </c>
      <c r="C168" s="87" t="str">
        <f>IF(info_parties!G167="","",info_parties!G167)</f>
        <v/>
      </c>
      <c r="D168" s="87" t="str">
        <f>IF(info_parties!K167="","",info_parties!K167)</f>
        <v/>
      </c>
      <c r="E168" s="87" t="str">
        <f>IF(info_parties!H167="","",info_parties!H167)</f>
        <v/>
      </c>
      <c r="F168" s="244" t="str">
        <f t="shared" si="8"/>
        <v/>
      </c>
      <c r="G168" s="245" t="str">
        <f t="shared" si="9"/>
        <v/>
      </c>
      <c r="H168" s="246" t="str">
        <f t="shared" si="10"/>
        <v/>
      </c>
      <c r="I168" s="247" t="str">
        <f t="shared" si="11"/>
        <v/>
      </c>
      <c r="J168" s="248" t="str">
        <f>IF(ISERROR(VLOOKUP($A168,parlvotes_lh!$A$11:$WT$200,6,FALSE))=TRUE,"",IF(VLOOKUP($A168,parlvotes_lh!$A$11:$WT$200,6,FALSE)=0,"",VLOOKUP($A168,parlvotes_lh!$A$11:$WT$200,6,FALSE)))</f>
        <v/>
      </c>
      <c r="K168" s="248" t="str">
        <f>IF(ISERROR(VLOOKUP($A168,parlvotes_lh!$A$11:$WT$200,26,FALSE))=TRUE,"",IF(VLOOKUP($A168,parlvotes_lh!$A$11:$WT$200,26,FALSE)=0,"",VLOOKUP($A168,parlvotes_lh!$A$11:$WT$200,26,FALSE)))</f>
        <v/>
      </c>
      <c r="L168" s="248" t="str">
        <f>IF(ISERROR(VLOOKUP($A168,parlvotes_lh!$A$11:$WT$200,46,FALSE))=TRUE,"",IF(VLOOKUP($A168,parlvotes_lh!$A$11:$WT$200,46,FALSE)=0,"",VLOOKUP($A168,parlvotes_lh!$A$11:$WT$200,46,FALSE)))</f>
        <v/>
      </c>
      <c r="M168" s="248" t="str">
        <f>IF(ISERROR(VLOOKUP($A168,parlvotes_lh!$A$11:$WT$200,66,FALSE))=TRUE,"",IF(VLOOKUP($A168,parlvotes_lh!$A$11:$WT$200,66,FALSE)=0,"",VLOOKUP($A168,parlvotes_lh!$A$11:$WT$200,66,FALSE)))</f>
        <v/>
      </c>
      <c r="N168" s="248" t="str">
        <f>IF(ISERROR(VLOOKUP($A168,parlvotes_lh!$A$11:$WT$200,86,FALSE))=TRUE,"",IF(VLOOKUP($A168,parlvotes_lh!$A$11:$WT$200,86,FALSE)=0,"",VLOOKUP($A168,parlvotes_lh!$A$11:$WT$200,86,FALSE)))</f>
        <v/>
      </c>
      <c r="O168" s="248" t="str">
        <f>IF(ISERROR(VLOOKUP($A168,parlvotes_lh!$A$11:$WT$200,106,FALSE))=TRUE,"",IF(VLOOKUP($A168,parlvotes_lh!$A$11:$WT$200,106,FALSE)=0,"",VLOOKUP($A168,parlvotes_lh!$A$11:$WT$200,106,FALSE)))</f>
        <v/>
      </c>
      <c r="P168" s="248" t="str">
        <f>IF(ISERROR(VLOOKUP($A168,parlvotes_lh!$A$11:$WT$200,126,FALSE))=TRUE,"",IF(VLOOKUP($A168,parlvotes_lh!$A$11:$WT$200,126,FALSE)=0,"",VLOOKUP($A168,parlvotes_lh!$A$11:$WT$200,126,FALSE)))</f>
        <v/>
      </c>
      <c r="Q168" s="249" t="str">
        <f>IF(ISERROR(VLOOKUP($A168,parlvotes_lh!$A$11:$WT$200,146,FALSE))=TRUE,"",IF(VLOOKUP($A168,parlvotes_lh!$A$11:$WT$200,146,FALSE)=0,"",VLOOKUP($A168,parlvotes_lh!$A$11:$WT$200,146,FALSE)))</f>
        <v/>
      </c>
      <c r="R168" s="249" t="str">
        <f>IF(ISERROR(VLOOKUP($A168,parlvotes_lh!$A$11:$WT$200,166,FALSE))=TRUE,"",IF(VLOOKUP($A168,parlvotes_lh!$A$11:$WT$200,166,FALSE)=0,"",VLOOKUP($A168,parlvotes_lh!$A$11:$WT$200,166,FALSE)))</f>
        <v/>
      </c>
      <c r="S168" s="249" t="str">
        <f>IF(ISERROR(VLOOKUP($A168,parlvotes_lh!$A$11:$WT$200,186,FALSE))=TRUE,"",IF(VLOOKUP($A168,parlvotes_lh!$A$11:$WT$200,186,FALSE)=0,"",VLOOKUP($A168,parlvotes_lh!$A$11:$WT$200,186,FALSE)))</f>
        <v/>
      </c>
      <c r="T168" s="249" t="str">
        <f>IF(ISERROR(VLOOKUP($A168,parlvotes_lh!$A$11:$WT$200,206,FALSE))=TRUE,"",IF(VLOOKUP($A168,parlvotes_lh!$A$11:$WT$200,206,FALSE)=0,"",VLOOKUP($A168,parlvotes_lh!$A$11:$WT$200,206,FALSE)))</f>
        <v/>
      </c>
      <c r="U168" s="249" t="str">
        <f>IF(ISERROR(VLOOKUP($A168,parlvotes_lh!$A$11:$WT$200,226,FALSE))=TRUE,"",IF(VLOOKUP($A168,parlvotes_lh!$A$11:$WT$200,226,FALSE)=0,"",VLOOKUP($A168,parlvotes_lh!$A$11:$WT$200,226,FALSE)))</f>
        <v/>
      </c>
      <c r="V168" s="249" t="str">
        <f>IF(ISERROR(VLOOKUP($A168,parlvotes_lh!$A$11:$WT$200,246,FALSE))=TRUE,"",IF(VLOOKUP($A168,parlvotes_lh!$A$11:$WT$200,246,FALSE)=0,"",VLOOKUP($A168,parlvotes_lh!$A$11:$WT$200,246,FALSE)))</f>
        <v/>
      </c>
      <c r="W168" s="249" t="str">
        <f>IF(ISERROR(VLOOKUP($A168,parlvotes_lh!$A$11:$WT$200,266,FALSE))=TRUE,"",IF(VLOOKUP($A168,parlvotes_lh!$A$11:$WT$200,266,FALSE)=0,"",VLOOKUP($A168,parlvotes_lh!$A$11:$WT$200,266,FALSE)))</f>
        <v/>
      </c>
      <c r="X168" s="249" t="str">
        <f>IF(ISERROR(VLOOKUP($A168,parlvotes_lh!$A$11:$WT$200,286,FALSE))=TRUE,"",IF(VLOOKUP($A168,parlvotes_lh!$A$11:$WT$200,286,FALSE)=0,"",VLOOKUP($A168,parlvotes_lh!$A$11:$WT$200,286,FALSE)))</f>
        <v/>
      </c>
      <c r="Y168" s="249" t="str">
        <f>IF(ISERROR(VLOOKUP($A168,parlvotes_lh!$A$11:$WT$200,306,FALSE))=TRUE,"",IF(VLOOKUP($A168,parlvotes_lh!$A$11:$WT$200,306,FALSE)=0,"",VLOOKUP($A168,parlvotes_lh!$A$11:$WT$200,306,FALSE)))</f>
        <v/>
      </c>
      <c r="Z168" s="249" t="str">
        <f>IF(ISERROR(VLOOKUP($A168,parlvotes_lh!$A$11:$WT$200,326,FALSE))=TRUE,"",IF(VLOOKUP($A168,parlvotes_lh!$A$11:$WT$200,326,FALSE)=0,"",VLOOKUP($A168,parlvotes_lh!$A$11:$WT$200,326,FALSE)))</f>
        <v/>
      </c>
      <c r="AA168" s="249" t="str">
        <f>IF(ISERROR(VLOOKUP($A168,parlvotes_lh!$A$11:$WT$200,346,FALSE))=TRUE,"",IF(VLOOKUP($A168,parlvotes_lh!$A$11:$WT$200,346,FALSE)=0,"",VLOOKUP($A168,parlvotes_lh!$A$11:$WT$200,346,FALSE)))</f>
        <v/>
      </c>
      <c r="AB168" s="249" t="str">
        <f>IF(ISERROR(VLOOKUP($A168,parlvotes_lh!$A$11:$WT$200,366,FALSE))=TRUE,"",IF(VLOOKUP($A168,parlvotes_lh!$A$11:$WT$200,366,FALSE)=0,"",VLOOKUP($A168,parlvotes_lh!$A$11:$WT$200,366,FALSE)))</f>
        <v/>
      </c>
      <c r="AC168" s="249" t="str">
        <f>IF(ISERROR(VLOOKUP($A168,parlvotes_lh!$A$11:$WT$200,386,FALSE))=TRUE,"",IF(VLOOKUP($A168,parlvotes_lh!$A$11:$WT$200,386,FALSE)=0,"",VLOOKUP($A168,parlvotes_lh!$A$11:$WT$200,386,FALSE)))</f>
        <v/>
      </c>
    </row>
    <row r="169" spans="1:29" ht="13.5" customHeight="1">
      <c r="A169" s="243"/>
      <c r="B169" s="87" t="str">
        <f>IF(A169="","",MID(info_weblinks!$C$3,32,3))</f>
        <v/>
      </c>
      <c r="C169" s="87" t="str">
        <f>IF(info_parties!G168="","",info_parties!G168)</f>
        <v/>
      </c>
      <c r="D169" s="87" t="str">
        <f>IF(info_parties!K168="","",info_parties!K168)</f>
        <v/>
      </c>
      <c r="E169" s="87" t="str">
        <f>IF(info_parties!H168="","",info_parties!H168)</f>
        <v/>
      </c>
      <c r="F169" s="244" t="str">
        <f t="shared" si="8"/>
        <v/>
      </c>
      <c r="G169" s="245" t="str">
        <f t="shared" si="9"/>
        <v/>
      </c>
      <c r="H169" s="246" t="str">
        <f t="shared" si="10"/>
        <v/>
      </c>
      <c r="I169" s="247" t="str">
        <f t="shared" si="11"/>
        <v/>
      </c>
      <c r="J169" s="248" t="str">
        <f>IF(ISERROR(VLOOKUP($A169,parlvotes_lh!$A$11:$WT$200,6,FALSE))=TRUE,"",IF(VLOOKUP($A169,parlvotes_lh!$A$11:$WT$200,6,FALSE)=0,"",VLOOKUP($A169,parlvotes_lh!$A$11:$WT$200,6,FALSE)))</f>
        <v/>
      </c>
      <c r="K169" s="248" t="str">
        <f>IF(ISERROR(VLOOKUP($A169,parlvotes_lh!$A$11:$WT$200,26,FALSE))=TRUE,"",IF(VLOOKUP($A169,parlvotes_lh!$A$11:$WT$200,26,FALSE)=0,"",VLOOKUP($A169,parlvotes_lh!$A$11:$WT$200,26,FALSE)))</f>
        <v/>
      </c>
      <c r="L169" s="248" t="str">
        <f>IF(ISERROR(VLOOKUP($A169,parlvotes_lh!$A$11:$WT$200,46,FALSE))=TRUE,"",IF(VLOOKUP($A169,parlvotes_lh!$A$11:$WT$200,46,FALSE)=0,"",VLOOKUP($A169,parlvotes_lh!$A$11:$WT$200,46,FALSE)))</f>
        <v/>
      </c>
      <c r="M169" s="248" t="str">
        <f>IF(ISERROR(VLOOKUP($A169,parlvotes_lh!$A$11:$WT$200,66,FALSE))=TRUE,"",IF(VLOOKUP($A169,parlvotes_lh!$A$11:$WT$200,66,FALSE)=0,"",VLOOKUP($A169,parlvotes_lh!$A$11:$WT$200,66,FALSE)))</f>
        <v/>
      </c>
      <c r="N169" s="248" t="str">
        <f>IF(ISERROR(VLOOKUP($A169,parlvotes_lh!$A$11:$WT$200,86,FALSE))=TRUE,"",IF(VLOOKUP($A169,parlvotes_lh!$A$11:$WT$200,86,FALSE)=0,"",VLOOKUP($A169,parlvotes_lh!$A$11:$WT$200,86,FALSE)))</f>
        <v/>
      </c>
      <c r="O169" s="248" t="str">
        <f>IF(ISERROR(VLOOKUP($A169,parlvotes_lh!$A$11:$WT$200,106,FALSE))=TRUE,"",IF(VLOOKUP($A169,parlvotes_lh!$A$11:$WT$200,106,FALSE)=0,"",VLOOKUP($A169,parlvotes_lh!$A$11:$WT$200,106,FALSE)))</f>
        <v/>
      </c>
      <c r="P169" s="248" t="str">
        <f>IF(ISERROR(VLOOKUP($A169,parlvotes_lh!$A$11:$WT$200,126,FALSE))=TRUE,"",IF(VLOOKUP($A169,parlvotes_lh!$A$11:$WT$200,126,FALSE)=0,"",VLOOKUP($A169,parlvotes_lh!$A$11:$WT$200,126,FALSE)))</f>
        <v/>
      </c>
      <c r="Q169" s="249" t="str">
        <f>IF(ISERROR(VLOOKUP($A169,parlvotes_lh!$A$11:$WT$200,146,FALSE))=TRUE,"",IF(VLOOKUP($A169,parlvotes_lh!$A$11:$WT$200,146,FALSE)=0,"",VLOOKUP($A169,parlvotes_lh!$A$11:$WT$200,146,FALSE)))</f>
        <v/>
      </c>
      <c r="R169" s="249" t="str">
        <f>IF(ISERROR(VLOOKUP($A169,parlvotes_lh!$A$11:$WT$200,166,FALSE))=TRUE,"",IF(VLOOKUP($A169,parlvotes_lh!$A$11:$WT$200,166,FALSE)=0,"",VLOOKUP($A169,parlvotes_lh!$A$11:$WT$200,166,FALSE)))</f>
        <v/>
      </c>
      <c r="S169" s="249" t="str">
        <f>IF(ISERROR(VLOOKUP($A169,parlvotes_lh!$A$11:$WT$200,186,FALSE))=TRUE,"",IF(VLOOKUP($A169,parlvotes_lh!$A$11:$WT$200,186,FALSE)=0,"",VLOOKUP($A169,parlvotes_lh!$A$11:$WT$200,186,FALSE)))</f>
        <v/>
      </c>
      <c r="T169" s="249" t="str">
        <f>IF(ISERROR(VLOOKUP($A169,parlvotes_lh!$A$11:$WT$200,206,FALSE))=TRUE,"",IF(VLOOKUP($A169,parlvotes_lh!$A$11:$WT$200,206,FALSE)=0,"",VLOOKUP($A169,parlvotes_lh!$A$11:$WT$200,206,FALSE)))</f>
        <v/>
      </c>
      <c r="U169" s="249" t="str">
        <f>IF(ISERROR(VLOOKUP($A169,parlvotes_lh!$A$11:$WT$200,226,FALSE))=TRUE,"",IF(VLOOKUP($A169,parlvotes_lh!$A$11:$WT$200,226,FALSE)=0,"",VLOOKUP($A169,parlvotes_lh!$A$11:$WT$200,226,FALSE)))</f>
        <v/>
      </c>
      <c r="V169" s="249" t="str">
        <f>IF(ISERROR(VLOOKUP($A169,parlvotes_lh!$A$11:$WT$200,246,FALSE))=TRUE,"",IF(VLOOKUP($A169,parlvotes_lh!$A$11:$WT$200,246,FALSE)=0,"",VLOOKUP($A169,parlvotes_lh!$A$11:$WT$200,246,FALSE)))</f>
        <v/>
      </c>
      <c r="W169" s="249" t="str">
        <f>IF(ISERROR(VLOOKUP($A169,parlvotes_lh!$A$11:$WT$200,266,FALSE))=TRUE,"",IF(VLOOKUP($A169,parlvotes_lh!$A$11:$WT$200,266,FALSE)=0,"",VLOOKUP($A169,parlvotes_lh!$A$11:$WT$200,266,FALSE)))</f>
        <v/>
      </c>
      <c r="X169" s="249" t="str">
        <f>IF(ISERROR(VLOOKUP($A169,parlvotes_lh!$A$11:$WT$200,286,FALSE))=TRUE,"",IF(VLOOKUP($A169,parlvotes_lh!$A$11:$WT$200,286,FALSE)=0,"",VLOOKUP($A169,parlvotes_lh!$A$11:$WT$200,286,FALSE)))</f>
        <v/>
      </c>
      <c r="Y169" s="249" t="str">
        <f>IF(ISERROR(VLOOKUP($A169,parlvotes_lh!$A$11:$WT$200,306,FALSE))=TRUE,"",IF(VLOOKUP($A169,parlvotes_lh!$A$11:$WT$200,306,FALSE)=0,"",VLOOKUP($A169,parlvotes_lh!$A$11:$WT$200,306,FALSE)))</f>
        <v/>
      </c>
      <c r="Z169" s="249" t="str">
        <f>IF(ISERROR(VLOOKUP($A169,parlvotes_lh!$A$11:$WT$200,326,FALSE))=TRUE,"",IF(VLOOKUP($A169,parlvotes_lh!$A$11:$WT$200,326,FALSE)=0,"",VLOOKUP($A169,parlvotes_lh!$A$11:$WT$200,326,FALSE)))</f>
        <v/>
      </c>
      <c r="AA169" s="249" t="str">
        <f>IF(ISERROR(VLOOKUP($A169,parlvotes_lh!$A$11:$WT$200,346,FALSE))=TRUE,"",IF(VLOOKUP($A169,parlvotes_lh!$A$11:$WT$200,346,FALSE)=0,"",VLOOKUP($A169,parlvotes_lh!$A$11:$WT$200,346,FALSE)))</f>
        <v/>
      </c>
      <c r="AB169" s="249" t="str">
        <f>IF(ISERROR(VLOOKUP($A169,parlvotes_lh!$A$11:$WT$200,366,FALSE))=TRUE,"",IF(VLOOKUP($A169,parlvotes_lh!$A$11:$WT$200,366,FALSE)=0,"",VLOOKUP($A169,parlvotes_lh!$A$11:$WT$200,366,FALSE)))</f>
        <v/>
      </c>
      <c r="AC169" s="249" t="str">
        <f>IF(ISERROR(VLOOKUP($A169,parlvotes_lh!$A$11:$WT$200,386,FALSE))=TRUE,"",IF(VLOOKUP($A169,parlvotes_lh!$A$11:$WT$200,386,FALSE)=0,"",VLOOKUP($A169,parlvotes_lh!$A$11:$WT$200,386,FALSE)))</f>
        <v/>
      </c>
    </row>
    <row r="170" spans="1:29" ht="13.5" customHeight="1">
      <c r="A170" s="243"/>
      <c r="B170" s="87" t="str">
        <f>IF(A170="","",MID(info_weblinks!$C$3,32,3))</f>
        <v/>
      </c>
      <c r="C170" s="87" t="str">
        <f>IF(info_parties!G169="","",info_parties!G169)</f>
        <v/>
      </c>
      <c r="D170" s="87" t="str">
        <f>IF(info_parties!K169="","",info_parties!K169)</f>
        <v/>
      </c>
      <c r="E170" s="87" t="str">
        <f>IF(info_parties!H169="","",info_parties!H169)</f>
        <v/>
      </c>
      <c r="F170" s="244" t="str">
        <f t="shared" si="8"/>
        <v/>
      </c>
      <c r="G170" s="245" t="str">
        <f t="shared" si="9"/>
        <v/>
      </c>
      <c r="H170" s="246" t="str">
        <f t="shared" si="10"/>
        <v/>
      </c>
      <c r="I170" s="247" t="str">
        <f t="shared" si="11"/>
        <v/>
      </c>
      <c r="J170" s="248" t="str">
        <f>IF(ISERROR(VLOOKUP($A170,parlvotes_lh!$A$11:$WT$200,6,FALSE))=TRUE,"",IF(VLOOKUP($A170,parlvotes_lh!$A$11:$WT$200,6,FALSE)=0,"",VLOOKUP($A170,parlvotes_lh!$A$11:$WT$200,6,FALSE)))</f>
        <v/>
      </c>
      <c r="K170" s="248" t="str">
        <f>IF(ISERROR(VLOOKUP($A170,parlvotes_lh!$A$11:$WT$200,26,FALSE))=TRUE,"",IF(VLOOKUP($A170,parlvotes_lh!$A$11:$WT$200,26,FALSE)=0,"",VLOOKUP($A170,parlvotes_lh!$A$11:$WT$200,26,FALSE)))</f>
        <v/>
      </c>
      <c r="L170" s="248" t="str">
        <f>IF(ISERROR(VLOOKUP($A170,parlvotes_lh!$A$11:$WT$200,46,FALSE))=TRUE,"",IF(VLOOKUP($A170,parlvotes_lh!$A$11:$WT$200,46,FALSE)=0,"",VLOOKUP($A170,parlvotes_lh!$A$11:$WT$200,46,FALSE)))</f>
        <v/>
      </c>
      <c r="M170" s="248" t="str">
        <f>IF(ISERROR(VLOOKUP($A170,parlvotes_lh!$A$11:$WT$200,66,FALSE))=TRUE,"",IF(VLOOKUP($A170,parlvotes_lh!$A$11:$WT$200,66,FALSE)=0,"",VLOOKUP($A170,parlvotes_lh!$A$11:$WT$200,66,FALSE)))</f>
        <v/>
      </c>
      <c r="N170" s="248" t="str">
        <f>IF(ISERROR(VLOOKUP($A170,parlvotes_lh!$A$11:$WT$200,86,FALSE))=TRUE,"",IF(VLOOKUP($A170,parlvotes_lh!$A$11:$WT$200,86,FALSE)=0,"",VLOOKUP($A170,parlvotes_lh!$A$11:$WT$200,86,FALSE)))</f>
        <v/>
      </c>
      <c r="O170" s="248" t="str">
        <f>IF(ISERROR(VLOOKUP($A170,parlvotes_lh!$A$11:$WT$200,106,FALSE))=TRUE,"",IF(VLOOKUP($A170,parlvotes_lh!$A$11:$WT$200,106,FALSE)=0,"",VLOOKUP($A170,parlvotes_lh!$A$11:$WT$200,106,FALSE)))</f>
        <v/>
      </c>
      <c r="P170" s="248" t="str">
        <f>IF(ISERROR(VLOOKUP($A170,parlvotes_lh!$A$11:$WT$200,126,FALSE))=TRUE,"",IF(VLOOKUP($A170,parlvotes_lh!$A$11:$WT$200,126,FALSE)=0,"",VLOOKUP($A170,parlvotes_lh!$A$11:$WT$200,126,FALSE)))</f>
        <v/>
      </c>
      <c r="Q170" s="249" t="str">
        <f>IF(ISERROR(VLOOKUP($A170,parlvotes_lh!$A$11:$WT$200,146,FALSE))=TRUE,"",IF(VLOOKUP($A170,parlvotes_lh!$A$11:$WT$200,146,FALSE)=0,"",VLOOKUP($A170,parlvotes_lh!$A$11:$WT$200,146,FALSE)))</f>
        <v/>
      </c>
      <c r="R170" s="249" t="str">
        <f>IF(ISERROR(VLOOKUP($A170,parlvotes_lh!$A$11:$WT$200,166,FALSE))=TRUE,"",IF(VLOOKUP($A170,parlvotes_lh!$A$11:$WT$200,166,FALSE)=0,"",VLOOKUP($A170,parlvotes_lh!$A$11:$WT$200,166,FALSE)))</f>
        <v/>
      </c>
      <c r="S170" s="249" t="str">
        <f>IF(ISERROR(VLOOKUP($A170,parlvotes_lh!$A$11:$WT$200,186,FALSE))=TRUE,"",IF(VLOOKUP($A170,parlvotes_lh!$A$11:$WT$200,186,FALSE)=0,"",VLOOKUP($A170,parlvotes_lh!$A$11:$WT$200,186,FALSE)))</f>
        <v/>
      </c>
      <c r="T170" s="249" t="str">
        <f>IF(ISERROR(VLOOKUP($A170,parlvotes_lh!$A$11:$WT$200,206,FALSE))=TRUE,"",IF(VLOOKUP($A170,parlvotes_lh!$A$11:$WT$200,206,FALSE)=0,"",VLOOKUP($A170,parlvotes_lh!$A$11:$WT$200,206,FALSE)))</f>
        <v/>
      </c>
      <c r="U170" s="249" t="str">
        <f>IF(ISERROR(VLOOKUP($A170,parlvotes_lh!$A$11:$WT$200,226,FALSE))=TRUE,"",IF(VLOOKUP($A170,parlvotes_lh!$A$11:$WT$200,226,FALSE)=0,"",VLOOKUP($A170,parlvotes_lh!$A$11:$WT$200,226,FALSE)))</f>
        <v/>
      </c>
      <c r="V170" s="249" t="str">
        <f>IF(ISERROR(VLOOKUP($A170,parlvotes_lh!$A$11:$WT$200,246,FALSE))=TRUE,"",IF(VLOOKUP($A170,parlvotes_lh!$A$11:$WT$200,246,FALSE)=0,"",VLOOKUP($A170,parlvotes_lh!$A$11:$WT$200,246,FALSE)))</f>
        <v/>
      </c>
      <c r="W170" s="249" t="str">
        <f>IF(ISERROR(VLOOKUP($A170,parlvotes_lh!$A$11:$WT$200,266,FALSE))=TRUE,"",IF(VLOOKUP($A170,parlvotes_lh!$A$11:$WT$200,266,FALSE)=0,"",VLOOKUP($A170,parlvotes_lh!$A$11:$WT$200,266,FALSE)))</f>
        <v/>
      </c>
      <c r="X170" s="249" t="str">
        <f>IF(ISERROR(VLOOKUP($A170,parlvotes_lh!$A$11:$WT$200,286,FALSE))=TRUE,"",IF(VLOOKUP($A170,parlvotes_lh!$A$11:$WT$200,286,FALSE)=0,"",VLOOKUP($A170,parlvotes_lh!$A$11:$WT$200,286,FALSE)))</f>
        <v/>
      </c>
      <c r="Y170" s="249" t="str">
        <f>IF(ISERROR(VLOOKUP($A170,parlvotes_lh!$A$11:$WT$200,306,FALSE))=TRUE,"",IF(VLOOKUP($A170,parlvotes_lh!$A$11:$WT$200,306,FALSE)=0,"",VLOOKUP($A170,parlvotes_lh!$A$11:$WT$200,306,FALSE)))</f>
        <v/>
      </c>
      <c r="Z170" s="249" t="str">
        <f>IF(ISERROR(VLOOKUP($A170,parlvotes_lh!$A$11:$WT$200,326,FALSE))=TRUE,"",IF(VLOOKUP($A170,parlvotes_lh!$A$11:$WT$200,326,FALSE)=0,"",VLOOKUP($A170,parlvotes_lh!$A$11:$WT$200,326,FALSE)))</f>
        <v/>
      </c>
      <c r="AA170" s="249" t="str">
        <f>IF(ISERROR(VLOOKUP($A170,parlvotes_lh!$A$11:$WT$200,346,FALSE))=TRUE,"",IF(VLOOKUP($A170,parlvotes_lh!$A$11:$WT$200,346,FALSE)=0,"",VLOOKUP($A170,parlvotes_lh!$A$11:$WT$200,346,FALSE)))</f>
        <v/>
      </c>
      <c r="AB170" s="249" t="str">
        <f>IF(ISERROR(VLOOKUP($A170,parlvotes_lh!$A$11:$WT$200,366,FALSE))=TRUE,"",IF(VLOOKUP($A170,parlvotes_lh!$A$11:$WT$200,366,FALSE)=0,"",VLOOKUP($A170,parlvotes_lh!$A$11:$WT$200,366,FALSE)))</f>
        <v/>
      </c>
      <c r="AC170" s="249" t="str">
        <f>IF(ISERROR(VLOOKUP($A170,parlvotes_lh!$A$11:$WT$200,386,FALSE))=TRUE,"",IF(VLOOKUP($A170,parlvotes_lh!$A$11:$WT$200,386,FALSE)=0,"",VLOOKUP($A170,parlvotes_lh!$A$11:$WT$200,386,FALSE)))</f>
        <v/>
      </c>
    </row>
    <row r="171" spans="1:29" ht="13.5" customHeight="1">
      <c r="A171" s="243"/>
      <c r="B171" s="87" t="str">
        <f>IF(A171="","",MID(info_weblinks!$C$3,32,3))</f>
        <v/>
      </c>
      <c r="C171" s="87" t="str">
        <f>IF(info_parties!G170="","",info_parties!G170)</f>
        <v/>
      </c>
      <c r="D171" s="87" t="str">
        <f>IF(info_parties!K170="","",info_parties!K170)</f>
        <v/>
      </c>
      <c r="E171" s="87" t="str">
        <f>IF(info_parties!H170="","",info_parties!H170)</f>
        <v/>
      </c>
      <c r="F171" s="244" t="str">
        <f t="shared" si="8"/>
        <v/>
      </c>
      <c r="G171" s="245" t="str">
        <f t="shared" si="9"/>
        <v/>
      </c>
      <c r="H171" s="246" t="str">
        <f t="shared" si="10"/>
        <v/>
      </c>
      <c r="I171" s="247" t="str">
        <f t="shared" si="11"/>
        <v/>
      </c>
      <c r="J171" s="248" t="str">
        <f>IF(ISERROR(VLOOKUP($A171,parlvotes_lh!$A$11:$WT$200,6,FALSE))=TRUE,"",IF(VLOOKUP($A171,parlvotes_lh!$A$11:$WT$200,6,FALSE)=0,"",VLOOKUP($A171,parlvotes_lh!$A$11:$WT$200,6,FALSE)))</f>
        <v/>
      </c>
      <c r="K171" s="248" t="str">
        <f>IF(ISERROR(VLOOKUP($A171,parlvotes_lh!$A$11:$WT$200,26,FALSE))=TRUE,"",IF(VLOOKUP($A171,parlvotes_lh!$A$11:$WT$200,26,FALSE)=0,"",VLOOKUP($A171,parlvotes_lh!$A$11:$WT$200,26,FALSE)))</f>
        <v/>
      </c>
      <c r="L171" s="248" t="str">
        <f>IF(ISERROR(VLOOKUP($A171,parlvotes_lh!$A$11:$WT$200,46,FALSE))=TRUE,"",IF(VLOOKUP($A171,parlvotes_lh!$A$11:$WT$200,46,FALSE)=0,"",VLOOKUP($A171,parlvotes_lh!$A$11:$WT$200,46,FALSE)))</f>
        <v/>
      </c>
      <c r="M171" s="248" t="str">
        <f>IF(ISERROR(VLOOKUP($A171,parlvotes_lh!$A$11:$WT$200,66,FALSE))=TRUE,"",IF(VLOOKUP($A171,parlvotes_lh!$A$11:$WT$200,66,FALSE)=0,"",VLOOKUP($A171,parlvotes_lh!$A$11:$WT$200,66,FALSE)))</f>
        <v/>
      </c>
      <c r="N171" s="248" t="str">
        <f>IF(ISERROR(VLOOKUP($A171,parlvotes_lh!$A$11:$WT$200,86,FALSE))=TRUE,"",IF(VLOOKUP($A171,parlvotes_lh!$A$11:$WT$200,86,FALSE)=0,"",VLOOKUP($A171,parlvotes_lh!$A$11:$WT$200,86,FALSE)))</f>
        <v/>
      </c>
      <c r="O171" s="248" t="str">
        <f>IF(ISERROR(VLOOKUP($A171,parlvotes_lh!$A$11:$WT$200,106,FALSE))=TRUE,"",IF(VLOOKUP($A171,parlvotes_lh!$A$11:$WT$200,106,FALSE)=0,"",VLOOKUP($A171,parlvotes_lh!$A$11:$WT$200,106,FALSE)))</f>
        <v/>
      </c>
      <c r="P171" s="248" t="str">
        <f>IF(ISERROR(VLOOKUP($A171,parlvotes_lh!$A$11:$WT$200,126,FALSE))=TRUE,"",IF(VLOOKUP($A171,parlvotes_lh!$A$11:$WT$200,126,FALSE)=0,"",VLOOKUP($A171,parlvotes_lh!$A$11:$WT$200,126,FALSE)))</f>
        <v/>
      </c>
      <c r="Q171" s="249" t="str">
        <f>IF(ISERROR(VLOOKUP($A171,parlvotes_lh!$A$11:$WT$200,146,FALSE))=TRUE,"",IF(VLOOKUP($A171,parlvotes_lh!$A$11:$WT$200,146,FALSE)=0,"",VLOOKUP($A171,parlvotes_lh!$A$11:$WT$200,146,FALSE)))</f>
        <v/>
      </c>
      <c r="R171" s="249" t="str">
        <f>IF(ISERROR(VLOOKUP($A171,parlvotes_lh!$A$11:$WT$200,166,FALSE))=TRUE,"",IF(VLOOKUP($A171,parlvotes_lh!$A$11:$WT$200,166,FALSE)=0,"",VLOOKUP($A171,parlvotes_lh!$A$11:$WT$200,166,FALSE)))</f>
        <v/>
      </c>
      <c r="S171" s="249" t="str">
        <f>IF(ISERROR(VLOOKUP($A171,parlvotes_lh!$A$11:$WT$200,186,FALSE))=TRUE,"",IF(VLOOKUP($A171,parlvotes_lh!$A$11:$WT$200,186,FALSE)=0,"",VLOOKUP($A171,parlvotes_lh!$A$11:$WT$200,186,FALSE)))</f>
        <v/>
      </c>
      <c r="T171" s="249" t="str">
        <f>IF(ISERROR(VLOOKUP($A171,parlvotes_lh!$A$11:$WT$200,206,FALSE))=TRUE,"",IF(VLOOKUP($A171,parlvotes_lh!$A$11:$WT$200,206,FALSE)=0,"",VLOOKUP($A171,parlvotes_lh!$A$11:$WT$200,206,FALSE)))</f>
        <v/>
      </c>
      <c r="U171" s="249" t="str">
        <f>IF(ISERROR(VLOOKUP($A171,parlvotes_lh!$A$11:$WT$200,226,FALSE))=TRUE,"",IF(VLOOKUP($A171,parlvotes_lh!$A$11:$WT$200,226,FALSE)=0,"",VLOOKUP($A171,parlvotes_lh!$A$11:$WT$200,226,FALSE)))</f>
        <v/>
      </c>
      <c r="V171" s="249" t="str">
        <f>IF(ISERROR(VLOOKUP($A171,parlvotes_lh!$A$11:$WT$200,246,FALSE))=TRUE,"",IF(VLOOKUP($A171,parlvotes_lh!$A$11:$WT$200,246,FALSE)=0,"",VLOOKUP($A171,parlvotes_lh!$A$11:$WT$200,246,FALSE)))</f>
        <v/>
      </c>
      <c r="W171" s="249" t="str">
        <f>IF(ISERROR(VLOOKUP($A171,parlvotes_lh!$A$11:$WT$200,266,FALSE))=TRUE,"",IF(VLOOKUP($A171,parlvotes_lh!$A$11:$WT$200,266,FALSE)=0,"",VLOOKUP($A171,parlvotes_lh!$A$11:$WT$200,266,FALSE)))</f>
        <v/>
      </c>
      <c r="X171" s="249" t="str">
        <f>IF(ISERROR(VLOOKUP($A171,parlvotes_lh!$A$11:$WT$200,286,FALSE))=TRUE,"",IF(VLOOKUP($A171,parlvotes_lh!$A$11:$WT$200,286,FALSE)=0,"",VLOOKUP($A171,parlvotes_lh!$A$11:$WT$200,286,FALSE)))</f>
        <v/>
      </c>
      <c r="Y171" s="249" t="str">
        <f>IF(ISERROR(VLOOKUP($A171,parlvotes_lh!$A$11:$WT$200,306,FALSE))=TRUE,"",IF(VLOOKUP($A171,parlvotes_lh!$A$11:$WT$200,306,FALSE)=0,"",VLOOKUP($A171,parlvotes_lh!$A$11:$WT$200,306,FALSE)))</f>
        <v/>
      </c>
      <c r="Z171" s="249" t="str">
        <f>IF(ISERROR(VLOOKUP($A171,parlvotes_lh!$A$11:$WT$200,326,FALSE))=TRUE,"",IF(VLOOKUP($A171,parlvotes_lh!$A$11:$WT$200,326,FALSE)=0,"",VLOOKUP($A171,parlvotes_lh!$A$11:$WT$200,326,FALSE)))</f>
        <v/>
      </c>
      <c r="AA171" s="249" t="str">
        <f>IF(ISERROR(VLOOKUP($A171,parlvotes_lh!$A$11:$WT$200,346,FALSE))=TRUE,"",IF(VLOOKUP($A171,parlvotes_lh!$A$11:$WT$200,346,FALSE)=0,"",VLOOKUP($A171,parlvotes_lh!$A$11:$WT$200,346,FALSE)))</f>
        <v/>
      </c>
      <c r="AB171" s="249" t="str">
        <f>IF(ISERROR(VLOOKUP($A171,parlvotes_lh!$A$11:$WT$200,366,FALSE))=TRUE,"",IF(VLOOKUP($A171,parlvotes_lh!$A$11:$WT$200,366,FALSE)=0,"",VLOOKUP($A171,parlvotes_lh!$A$11:$WT$200,366,FALSE)))</f>
        <v/>
      </c>
      <c r="AC171" s="249" t="str">
        <f>IF(ISERROR(VLOOKUP($A171,parlvotes_lh!$A$11:$WT$200,386,FALSE))=TRUE,"",IF(VLOOKUP($A171,parlvotes_lh!$A$11:$WT$200,386,FALSE)=0,"",VLOOKUP($A171,parlvotes_lh!$A$11:$WT$200,386,FALSE)))</f>
        <v/>
      </c>
    </row>
    <row r="172" spans="1:29" ht="13.5" customHeight="1">
      <c r="A172" s="243"/>
      <c r="B172" s="87" t="str">
        <f>IF(A172="","",MID(info_weblinks!$C$3,32,3))</f>
        <v/>
      </c>
      <c r="C172" s="87" t="str">
        <f>IF(info_parties!G171="","",info_parties!G171)</f>
        <v/>
      </c>
      <c r="D172" s="87" t="str">
        <f>IF(info_parties!K171="","",info_parties!K171)</f>
        <v/>
      </c>
      <c r="E172" s="87" t="str">
        <f>IF(info_parties!H171="","",info_parties!H171)</f>
        <v/>
      </c>
      <c r="F172" s="244" t="str">
        <f t="shared" si="8"/>
        <v/>
      </c>
      <c r="G172" s="245" t="str">
        <f t="shared" si="9"/>
        <v/>
      </c>
      <c r="H172" s="246" t="str">
        <f t="shared" si="10"/>
        <v/>
      </c>
      <c r="I172" s="247" t="str">
        <f t="shared" si="11"/>
        <v/>
      </c>
      <c r="J172" s="248" t="str">
        <f>IF(ISERROR(VLOOKUP($A172,parlvotes_lh!$A$11:$WT$200,6,FALSE))=TRUE,"",IF(VLOOKUP($A172,parlvotes_lh!$A$11:$WT$200,6,FALSE)=0,"",VLOOKUP($A172,parlvotes_lh!$A$11:$WT$200,6,FALSE)))</f>
        <v/>
      </c>
      <c r="K172" s="248" t="str">
        <f>IF(ISERROR(VLOOKUP($A172,parlvotes_lh!$A$11:$WT$200,26,FALSE))=TRUE,"",IF(VLOOKUP($A172,parlvotes_lh!$A$11:$WT$200,26,FALSE)=0,"",VLOOKUP($A172,parlvotes_lh!$A$11:$WT$200,26,FALSE)))</f>
        <v/>
      </c>
      <c r="L172" s="248" t="str">
        <f>IF(ISERROR(VLOOKUP($A172,parlvotes_lh!$A$11:$WT$200,46,FALSE))=TRUE,"",IF(VLOOKUP($A172,parlvotes_lh!$A$11:$WT$200,46,FALSE)=0,"",VLOOKUP($A172,parlvotes_lh!$A$11:$WT$200,46,FALSE)))</f>
        <v/>
      </c>
      <c r="M172" s="248" t="str">
        <f>IF(ISERROR(VLOOKUP($A172,parlvotes_lh!$A$11:$WT$200,66,FALSE))=TRUE,"",IF(VLOOKUP($A172,parlvotes_lh!$A$11:$WT$200,66,FALSE)=0,"",VLOOKUP($A172,parlvotes_lh!$A$11:$WT$200,66,FALSE)))</f>
        <v/>
      </c>
      <c r="N172" s="248" t="str">
        <f>IF(ISERROR(VLOOKUP($A172,parlvotes_lh!$A$11:$WT$200,86,FALSE))=TRUE,"",IF(VLOOKUP($A172,parlvotes_lh!$A$11:$WT$200,86,FALSE)=0,"",VLOOKUP($A172,parlvotes_lh!$A$11:$WT$200,86,FALSE)))</f>
        <v/>
      </c>
      <c r="O172" s="248" t="str">
        <f>IF(ISERROR(VLOOKUP($A172,parlvotes_lh!$A$11:$WT$200,106,FALSE))=TRUE,"",IF(VLOOKUP($A172,parlvotes_lh!$A$11:$WT$200,106,FALSE)=0,"",VLOOKUP($A172,parlvotes_lh!$A$11:$WT$200,106,FALSE)))</f>
        <v/>
      </c>
      <c r="P172" s="248" t="str">
        <f>IF(ISERROR(VLOOKUP($A172,parlvotes_lh!$A$11:$WT$200,126,FALSE))=TRUE,"",IF(VLOOKUP($A172,parlvotes_lh!$A$11:$WT$200,126,FALSE)=0,"",VLOOKUP($A172,parlvotes_lh!$A$11:$WT$200,126,FALSE)))</f>
        <v/>
      </c>
      <c r="Q172" s="249" t="str">
        <f>IF(ISERROR(VLOOKUP($A172,parlvotes_lh!$A$11:$WT$200,146,FALSE))=TRUE,"",IF(VLOOKUP($A172,parlvotes_lh!$A$11:$WT$200,146,FALSE)=0,"",VLOOKUP($A172,parlvotes_lh!$A$11:$WT$200,146,FALSE)))</f>
        <v/>
      </c>
      <c r="R172" s="249" t="str">
        <f>IF(ISERROR(VLOOKUP($A172,parlvotes_lh!$A$11:$WT$200,166,FALSE))=TRUE,"",IF(VLOOKUP($A172,parlvotes_lh!$A$11:$WT$200,166,FALSE)=0,"",VLOOKUP($A172,parlvotes_lh!$A$11:$WT$200,166,FALSE)))</f>
        <v/>
      </c>
      <c r="S172" s="249" t="str">
        <f>IF(ISERROR(VLOOKUP($A172,parlvotes_lh!$A$11:$WT$200,186,FALSE))=TRUE,"",IF(VLOOKUP($A172,parlvotes_lh!$A$11:$WT$200,186,FALSE)=0,"",VLOOKUP($A172,parlvotes_lh!$A$11:$WT$200,186,FALSE)))</f>
        <v/>
      </c>
      <c r="T172" s="249" t="str">
        <f>IF(ISERROR(VLOOKUP($A172,parlvotes_lh!$A$11:$WT$200,206,FALSE))=TRUE,"",IF(VLOOKUP($A172,parlvotes_lh!$A$11:$WT$200,206,FALSE)=0,"",VLOOKUP($A172,parlvotes_lh!$A$11:$WT$200,206,FALSE)))</f>
        <v/>
      </c>
      <c r="U172" s="249" t="str">
        <f>IF(ISERROR(VLOOKUP($A172,parlvotes_lh!$A$11:$WT$200,226,FALSE))=TRUE,"",IF(VLOOKUP($A172,parlvotes_lh!$A$11:$WT$200,226,FALSE)=0,"",VLOOKUP($A172,parlvotes_lh!$A$11:$WT$200,226,FALSE)))</f>
        <v/>
      </c>
      <c r="V172" s="249" t="str">
        <f>IF(ISERROR(VLOOKUP($A172,parlvotes_lh!$A$11:$WT$200,246,FALSE))=TRUE,"",IF(VLOOKUP($A172,parlvotes_lh!$A$11:$WT$200,246,FALSE)=0,"",VLOOKUP($A172,parlvotes_lh!$A$11:$WT$200,246,FALSE)))</f>
        <v/>
      </c>
      <c r="W172" s="249" t="str">
        <f>IF(ISERROR(VLOOKUP($A172,parlvotes_lh!$A$11:$WT$200,266,FALSE))=TRUE,"",IF(VLOOKUP($A172,parlvotes_lh!$A$11:$WT$200,266,FALSE)=0,"",VLOOKUP($A172,parlvotes_lh!$A$11:$WT$200,266,FALSE)))</f>
        <v/>
      </c>
      <c r="X172" s="249" t="str">
        <f>IF(ISERROR(VLOOKUP($A172,parlvotes_lh!$A$11:$WT$200,286,FALSE))=TRUE,"",IF(VLOOKUP($A172,parlvotes_lh!$A$11:$WT$200,286,FALSE)=0,"",VLOOKUP($A172,parlvotes_lh!$A$11:$WT$200,286,FALSE)))</f>
        <v/>
      </c>
      <c r="Y172" s="249" t="str">
        <f>IF(ISERROR(VLOOKUP($A172,parlvotes_lh!$A$11:$WT$200,306,FALSE))=TRUE,"",IF(VLOOKUP($A172,parlvotes_lh!$A$11:$WT$200,306,FALSE)=0,"",VLOOKUP($A172,parlvotes_lh!$A$11:$WT$200,306,FALSE)))</f>
        <v/>
      </c>
      <c r="Z172" s="249" t="str">
        <f>IF(ISERROR(VLOOKUP($A172,parlvotes_lh!$A$11:$WT$200,326,FALSE))=TRUE,"",IF(VLOOKUP($A172,parlvotes_lh!$A$11:$WT$200,326,FALSE)=0,"",VLOOKUP($A172,parlvotes_lh!$A$11:$WT$200,326,FALSE)))</f>
        <v/>
      </c>
      <c r="AA172" s="249" t="str">
        <f>IF(ISERROR(VLOOKUP($A172,parlvotes_lh!$A$11:$WT$200,346,FALSE))=TRUE,"",IF(VLOOKUP($A172,parlvotes_lh!$A$11:$WT$200,346,FALSE)=0,"",VLOOKUP($A172,parlvotes_lh!$A$11:$WT$200,346,FALSE)))</f>
        <v/>
      </c>
      <c r="AB172" s="249" t="str">
        <f>IF(ISERROR(VLOOKUP($A172,parlvotes_lh!$A$11:$WT$200,366,FALSE))=TRUE,"",IF(VLOOKUP($A172,parlvotes_lh!$A$11:$WT$200,366,FALSE)=0,"",VLOOKUP($A172,parlvotes_lh!$A$11:$WT$200,366,FALSE)))</f>
        <v/>
      </c>
      <c r="AC172" s="249" t="str">
        <f>IF(ISERROR(VLOOKUP($A172,parlvotes_lh!$A$11:$WT$200,386,FALSE))=TRUE,"",IF(VLOOKUP($A172,parlvotes_lh!$A$11:$WT$200,386,FALSE)=0,"",VLOOKUP($A172,parlvotes_lh!$A$11:$WT$200,386,FALSE)))</f>
        <v/>
      </c>
    </row>
    <row r="173" spans="1:29" ht="13.5" customHeight="1">
      <c r="A173" s="243"/>
      <c r="B173" s="87" t="str">
        <f>IF(A173="","",MID(info_weblinks!$C$3,32,3))</f>
        <v/>
      </c>
      <c r="C173" s="87" t="str">
        <f>IF(info_parties!G172="","",info_parties!G172)</f>
        <v/>
      </c>
      <c r="D173" s="87" t="str">
        <f>IF(info_parties!K172="","",info_parties!K172)</f>
        <v/>
      </c>
      <c r="E173" s="87" t="str">
        <f>IF(info_parties!H172="","",info_parties!H172)</f>
        <v/>
      </c>
      <c r="F173" s="244" t="str">
        <f t="shared" si="8"/>
        <v/>
      </c>
      <c r="G173" s="245" t="str">
        <f t="shared" si="9"/>
        <v/>
      </c>
      <c r="H173" s="246" t="str">
        <f t="shared" si="10"/>
        <v/>
      </c>
      <c r="I173" s="247" t="str">
        <f t="shared" si="11"/>
        <v/>
      </c>
      <c r="J173" s="248" t="str">
        <f>IF(ISERROR(VLOOKUP($A173,parlvotes_lh!$A$11:$WT$200,6,FALSE))=TRUE,"",IF(VLOOKUP($A173,parlvotes_lh!$A$11:$WT$200,6,FALSE)=0,"",VLOOKUP($A173,parlvotes_lh!$A$11:$WT$200,6,FALSE)))</f>
        <v/>
      </c>
      <c r="K173" s="248" t="str">
        <f>IF(ISERROR(VLOOKUP($A173,parlvotes_lh!$A$11:$WT$200,26,FALSE))=TRUE,"",IF(VLOOKUP($A173,parlvotes_lh!$A$11:$WT$200,26,FALSE)=0,"",VLOOKUP($A173,parlvotes_lh!$A$11:$WT$200,26,FALSE)))</f>
        <v/>
      </c>
      <c r="L173" s="248" t="str">
        <f>IF(ISERROR(VLOOKUP($A173,parlvotes_lh!$A$11:$WT$200,46,FALSE))=TRUE,"",IF(VLOOKUP($A173,parlvotes_lh!$A$11:$WT$200,46,FALSE)=0,"",VLOOKUP($A173,parlvotes_lh!$A$11:$WT$200,46,FALSE)))</f>
        <v/>
      </c>
      <c r="M173" s="248" t="str">
        <f>IF(ISERROR(VLOOKUP($A173,parlvotes_lh!$A$11:$WT$200,66,FALSE))=TRUE,"",IF(VLOOKUP($A173,parlvotes_lh!$A$11:$WT$200,66,FALSE)=0,"",VLOOKUP($A173,parlvotes_lh!$A$11:$WT$200,66,FALSE)))</f>
        <v/>
      </c>
      <c r="N173" s="248" t="str">
        <f>IF(ISERROR(VLOOKUP($A173,parlvotes_lh!$A$11:$WT$200,86,FALSE))=TRUE,"",IF(VLOOKUP($A173,parlvotes_lh!$A$11:$WT$200,86,FALSE)=0,"",VLOOKUP($A173,parlvotes_lh!$A$11:$WT$200,86,FALSE)))</f>
        <v/>
      </c>
      <c r="O173" s="248" t="str">
        <f>IF(ISERROR(VLOOKUP($A173,parlvotes_lh!$A$11:$WT$200,106,FALSE))=TRUE,"",IF(VLOOKUP($A173,parlvotes_lh!$A$11:$WT$200,106,FALSE)=0,"",VLOOKUP($A173,parlvotes_lh!$A$11:$WT$200,106,FALSE)))</f>
        <v/>
      </c>
      <c r="P173" s="248" t="str">
        <f>IF(ISERROR(VLOOKUP($A173,parlvotes_lh!$A$11:$WT$200,126,FALSE))=TRUE,"",IF(VLOOKUP($A173,parlvotes_lh!$A$11:$WT$200,126,FALSE)=0,"",VLOOKUP($A173,parlvotes_lh!$A$11:$WT$200,126,FALSE)))</f>
        <v/>
      </c>
      <c r="Q173" s="249" t="str">
        <f>IF(ISERROR(VLOOKUP($A173,parlvotes_lh!$A$11:$WT$200,146,FALSE))=TRUE,"",IF(VLOOKUP($A173,parlvotes_lh!$A$11:$WT$200,146,FALSE)=0,"",VLOOKUP($A173,parlvotes_lh!$A$11:$WT$200,146,FALSE)))</f>
        <v/>
      </c>
      <c r="R173" s="249" t="str">
        <f>IF(ISERROR(VLOOKUP($A173,parlvotes_lh!$A$11:$WT$200,166,FALSE))=TRUE,"",IF(VLOOKUP($A173,parlvotes_lh!$A$11:$WT$200,166,FALSE)=0,"",VLOOKUP($A173,parlvotes_lh!$A$11:$WT$200,166,FALSE)))</f>
        <v/>
      </c>
      <c r="S173" s="249" t="str">
        <f>IF(ISERROR(VLOOKUP($A173,parlvotes_lh!$A$11:$WT$200,186,FALSE))=TRUE,"",IF(VLOOKUP($A173,parlvotes_lh!$A$11:$WT$200,186,FALSE)=0,"",VLOOKUP($A173,parlvotes_lh!$A$11:$WT$200,186,FALSE)))</f>
        <v/>
      </c>
      <c r="T173" s="249" t="str">
        <f>IF(ISERROR(VLOOKUP($A173,parlvotes_lh!$A$11:$WT$200,206,FALSE))=TRUE,"",IF(VLOOKUP($A173,parlvotes_lh!$A$11:$WT$200,206,FALSE)=0,"",VLOOKUP($A173,parlvotes_lh!$A$11:$WT$200,206,FALSE)))</f>
        <v/>
      </c>
      <c r="U173" s="249" t="str">
        <f>IF(ISERROR(VLOOKUP($A173,parlvotes_lh!$A$11:$WT$200,226,FALSE))=TRUE,"",IF(VLOOKUP($A173,parlvotes_lh!$A$11:$WT$200,226,FALSE)=0,"",VLOOKUP($A173,parlvotes_lh!$A$11:$WT$200,226,FALSE)))</f>
        <v/>
      </c>
      <c r="V173" s="249" t="str">
        <f>IF(ISERROR(VLOOKUP($A173,parlvotes_lh!$A$11:$WT$200,246,FALSE))=TRUE,"",IF(VLOOKUP($A173,parlvotes_lh!$A$11:$WT$200,246,FALSE)=0,"",VLOOKUP($A173,parlvotes_lh!$A$11:$WT$200,246,FALSE)))</f>
        <v/>
      </c>
      <c r="W173" s="249" t="str">
        <f>IF(ISERROR(VLOOKUP($A173,parlvotes_lh!$A$11:$WT$200,266,FALSE))=TRUE,"",IF(VLOOKUP($A173,parlvotes_lh!$A$11:$WT$200,266,FALSE)=0,"",VLOOKUP($A173,parlvotes_lh!$A$11:$WT$200,266,FALSE)))</f>
        <v/>
      </c>
      <c r="X173" s="249" t="str">
        <f>IF(ISERROR(VLOOKUP($A173,parlvotes_lh!$A$11:$WT$200,286,FALSE))=TRUE,"",IF(VLOOKUP($A173,parlvotes_lh!$A$11:$WT$200,286,FALSE)=0,"",VLOOKUP($A173,parlvotes_lh!$A$11:$WT$200,286,FALSE)))</f>
        <v/>
      </c>
      <c r="Y173" s="249" t="str">
        <f>IF(ISERROR(VLOOKUP($A173,parlvotes_lh!$A$11:$WT$200,306,FALSE))=TRUE,"",IF(VLOOKUP($A173,parlvotes_lh!$A$11:$WT$200,306,FALSE)=0,"",VLOOKUP($A173,parlvotes_lh!$A$11:$WT$200,306,FALSE)))</f>
        <v/>
      </c>
      <c r="Z173" s="249" t="str">
        <f>IF(ISERROR(VLOOKUP($A173,parlvotes_lh!$A$11:$WT$200,326,FALSE))=TRUE,"",IF(VLOOKUP($A173,parlvotes_lh!$A$11:$WT$200,326,FALSE)=0,"",VLOOKUP($A173,parlvotes_lh!$A$11:$WT$200,326,FALSE)))</f>
        <v/>
      </c>
      <c r="AA173" s="249" t="str">
        <f>IF(ISERROR(VLOOKUP($A173,parlvotes_lh!$A$11:$WT$200,346,FALSE))=TRUE,"",IF(VLOOKUP($A173,parlvotes_lh!$A$11:$WT$200,346,FALSE)=0,"",VLOOKUP($A173,parlvotes_lh!$A$11:$WT$200,346,FALSE)))</f>
        <v/>
      </c>
      <c r="AB173" s="249" t="str">
        <f>IF(ISERROR(VLOOKUP($A173,parlvotes_lh!$A$11:$WT$200,366,FALSE))=TRUE,"",IF(VLOOKUP($A173,parlvotes_lh!$A$11:$WT$200,366,FALSE)=0,"",VLOOKUP($A173,parlvotes_lh!$A$11:$WT$200,366,FALSE)))</f>
        <v/>
      </c>
      <c r="AC173" s="249" t="str">
        <f>IF(ISERROR(VLOOKUP($A173,parlvotes_lh!$A$11:$WT$200,386,FALSE))=TRUE,"",IF(VLOOKUP($A173,parlvotes_lh!$A$11:$WT$200,386,FALSE)=0,"",VLOOKUP($A173,parlvotes_lh!$A$11:$WT$200,386,FALSE)))</f>
        <v/>
      </c>
    </row>
    <row r="174" spans="1:29" ht="13.5" customHeight="1">
      <c r="A174" s="243"/>
      <c r="B174" s="87" t="str">
        <f>IF(A174="","",MID(info_weblinks!$C$3,32,3))</f>
        <v/>
      </c>
      <c r="C174" s="87" t="str">
        <f>IF(info_parties!G173="","",info_parties!G173)</f>
        <v/>
      </c>
      <c r="D174" s="87" t="str">
        <f>IF(info_parties!K173="","",info_parties!K173)</f>
        <v/>
      </c>
      <c r="E174" s="87" t="str">
        <f>IF(info_parties!H173="","",info_parties!H173)</f>
        <v/>
      </c>
      <c r="F174" s="244" t="str">
        <f t="shared" si="8"/>
        <v/>
      </c>
      <c r="G174" s="245" t="str">
        <f t="shared" si="9"/>
        <v/>
      </c>
      <c r="H174" s="246" t="str">
        <f t="shared" si="10"/>
        <v/>
      </c>
      <c r="I174" s="247" t="str">
        <f t="shared" si="11"/>
        <v/>
      </c>
      <c r="J174" s="248" t="str">
        <f>IF(ISERROR(VLOOKUP($A174,parlvotes_lh!$A$11:$WT$200,6,FALSE))=TRUE,"",IF(VLOOKUP($A174,parlvotes_lh!$A$11:$WT$200,6,FALSE)=0,"",VLOOKUP($A174,parlvotes_lh!$A$11:$WT$200,6,FALSE)))</f>
        <v/>
      </c>
      <c r="K174" s="248" t="str">
        <f>IF(ISERROR(VLOOKUP($A174,parlvotes_lh!$A$11:$WT$200,26,FALSE))=TRUE,"",IF(VLOOKUP($A174,parlvotes_lh!$A$11:$WT$200,26,FALSE)=0,"",VLOOKUP($A174,parlvotes_lh!$A$11:$WT$200,26,FALSE)))</f>
        <v/>
      </c>
      <c r="L174" s="248" t="str">
        <f>IF(ISERROR(VLOOKUP($A174,parlvotes_lh!$A$11:$WT$200,46,FALSE))=TRUE,"",IF(VLOOKUP($A174,parlvotes_lh!$A$11:$WT$200,46,FALSE)=0,"",VLOOKUP($A174,parlvotes_lh!$A$11:$WT$200,46,FALSE)))</f>
        <v/>
      </c>
      <c r="M174" s="248" t="str">
        <f>IF(ISERROR(VLOOKUP($A174,parlvotes_lh!$A$11:$WT$200,66,FALSE))=TRUE,"",IF(VLOOKUP($A174,parlvotes_lh!$A$11:$WT$200,66,FALSE)=0,"",VLOOKUP($A174,parlvotes_lh!$A$11:$WT$200,66,FALSE)))</f>
        <v/>
      </c>
      <c r="N174" s="248" t="str">
        <f>IF(ISERROR(VLOOKUP($A174,parlvotes_lh!$A$11:$WT$200,86,FALSE))=TRUE,"",IF(VLOOKUP($A174,parlvotes_lh!$A$11:$WT$200,86,FALSE)=0,"",VLOOKUP($A174,parlvotes_lh!$A$11:$WT$200,86,FALSE)))</f>
        <v/>
      </c>
      <c r="O174" s="248" t="str">
        <f>IF(ISERROR(VLOOKUP($A174,parlvotes_lh!$A$11:$WT$200,106,FALSE))=TRUE,"",IF(VLOOKUP($A174,parlvotes_lh!$A$11:$WT$200,106,FALSE)=0,"",VLOOKUP($A174,parlvotes_lh!$A$11:$WT$200,106,FALSE)))</f>
        <v/>
      </c>
      <c r="P174" s="248" t="str">
        <f>IF(ISERROR(VLOOKUP($A174,parlvotes_lh!$A$11:$WT$200,126,FALSE))=TRUE,"",IF(VLOOKUP($A174,parlvotes_lh!$A$11:$WT$200,126,FALSE)=0,"",VLOOKUP($A174,parlvotes_lh!$A$11:$WT$200,126,FALSE)))</f>
        <v/>
      </c>
      <c r="Q174" s="249" t="str">
        <f>IF(ISERROR(VLOOKUP($A174,parlvotes_lh!$A$11:$WT$200,146,FALSE))=TRUE,"",IF(VLOOKUP($A174,parlvotes_lh!$A$11:$WT$200,146,FALSE)=0,"",VLOOKUP($A174,parlvotes_lh!$A$11:$WT$200,146,FALSE)))</f>
        <v/>
      </c>
      <c r="R174" s="249" t="str">
        <f>IF(ISERROR(VLOOKUP($A174,parlvotes_lh!$A$11:$WT$200,166,FALSE))=TRUE,"",IF(VLOOKUP($A174,parlvotes_lh!$A$11:$WT$200,166,FALSE)=0,"",VLOOKUP($A174,parlvotes_lh!$A$11:$WT$200,166,FALSE)))</f>
        <v/>
      </c>
      <c r="S174" s="249" t="str">
        <f>IF(ISERROR(VLOOKUP($A174,parlvotes_lh!$A$11:$WT$200,186,FALSE))=TRUE,"",IF(VLOOKUP($A174,parlvotes_lh!$A$11:$WT$200,186,FALSE)=0,"",VLOOKUP($A174,parlvotes_lh!$A$11:$WT$200,186,FALSE)))</f>
        <v/>
      </c>
      <c r="T174" s="249" t="str">
        <f>IF(ISERROR(VLOOKUP($A174,parlvotes_lh!$A$11:$WT$200,206,FALSE))=TRUE,"",IF(VLOOKUP($A174,parlvotes_lh!$A$11:$WT$200,206,FALSE)=0,"",VLOOKUP($A174,parlvotes_lh!$A$11:$WT$200,206,FALSE)))</f>
        <v/>
      </c>
      <c r="U174" s="249" t="str">
        <f>IF(ISERROR(VLOOKUP($A174,parlvotes_lh!$A$11:$WT$200,226,FALSE))=TRUE,"",IF(VLOOKUP($A174,parlvotes_lh!$A$11:$WT$200,226,FALSE)=0,"",VLOOKUP($A174,parlvotes_lh!$A$11:$WT$200,226,FALSE)))</f>
        <v/>
      </c>
      <c r="V174" s="249" t="str">
        <f>IF(ISERROR(VLOOKUP($A174,parlvotes_lh!$A$11:$WT$200,246,FALSE))=TRUE,"",IF(VLOOKUP($A174,parlvotes_lh!$A$11:$WT$200,246,FALSE)=0,"",VLOOKUP($A174,parlvotes_lh!$A$11:$WT$200,246,FALSE)))</f>
        <v/>
      </c>
      <c r="W174" s="249" t="str">
        <f>IF(ISERROR(VLOOKUP($A174,parlvotes_lh!$A$11:$WT$200,266,FALSE))=TRUE,"",IF(VLOOKUP($A174,parlvotes_lh!$A$11:$WT$200,266,FALSE)=0,"",VLOOKUP($A174,parlvotes_lh!$A$11:$WT$200,266,FALSE)))</f>
        <v/>
      </c>
      <c r="X174" s="249" t="str">
        <f>IF(ISERROR(VLOOKUP($A174,parlvotes_lh!$A$11:$WT$200,286,FALSE))=TRUE,"",IF(VLOOKUP($A174,parlvotes_lh!$A$11:$WT$200,286,FALSE)=0,"",VLOOKUP($A174,parlvotes_lh!$A$11:$WT$200,286,FALSE)))</f>
        <v/>
      </c>
      <c r="Y174" s="249" t="str">
        <f>IF(ISERROR(VLOOKUP($A174,parlvotes_lh!$A$11:$WT$200,306,FALSE))=TRUE,"",IF(VLOOKUP($A174,parlvotes_lh!$A$11:$WT$200,306,FALSE)=0,"",VLOOKUP($A174,parlvotes_lh!$A$11:$WT$200,306,FALSE)))</f>
        <v/>
      </c>
      <c r="Z174" s="249" t="str">
        <f>IF(ISERROR(VLOOKUP($A174,parlvotes_lh!$A$11:$WT$200,326,FALSE))=TRUE,"",IF(VLOOKUP($A174,parlvotes_lh!$A$11:$WT$200,326,FALSE)=0,"",VLOOKUP($A174,parlvotes_lh!$A$11:$WT$200,326,FALSE)))</f>
        <v/>
      </c>
      <c r="AA174" s="249" t="str">
        <f>IF(ISERROR(VLOOKUP($A174,parlvotes_lh!$A$11:$WT$200,346,FALSE))=TRUE,"",IF(VLOOKUP($A174,parlvotes_lh!$A$11:$WT$200,346,FALSE)=0,"",VLOOKUP($A174,parlvotes_lh!$A$11:$WT$200,346,FALSE)))</f>
        <v/>
      </c>
      <c r="AB174" s="249" t="str">
        <f>IF(ISERROR(VLOOKUP($A174,parlvotes_lh!$A$11:$WT$200,366,FALSE))=TRUE,"",IF(VLOOKUP($A174,parlvotes_lh!$A$11:$WT$200,366,FALSE)=0,"",VLOOKUP($A174,parlvotes_lh!$A$11:$WT$200,366,FALSE)))</f>
        <v/>
      </c>
      <c r="AC174" s="249" t="str">
        <f>IF(ISERROR(VLOOKUP($A174,parlvotes_lh!$A$11:$WT$200,386,FALSE))=TRUE,"",IF(VLOOKUP($A174,parlvotes_lh!$A$11:$WT$200,386,FALSE)=0,"",VLOOKUP($A174,parlvotes_lh!$A$11:$WT$200,386,FALSE)))</f>
        <v/>
      </c>
    </row>
    <row r="175" spans="1:29" ht="13.5" customHeight="1">
      <c r="A175" s="243"/>
      <c r="B175" s="87" t="str">
        <f>IF(A175="","",MID(info_weblinks!$C$3,32,3))</f>
        <v/>
      </c>
      <c r="C175" s="87" t="str">
        <f>IF(info_parties!G174="","",info_parties!G174)</f>
        <v/>
      </c>
      <c r="D175" s="87" t="str">
        <f>IF(info_parties!K174="","",info_parties!K174)</f>
        <v/>
      </c>
      <c r="E175" s="87" t="str">
        <f>IF(info_parties!H174="","",info_parties!H174)</f>
        <v/>
      </c>
      <c r="F175" s="244" t="str">
        <f t="shared" si="8"/>
        <v/>
      </c>
      <c r="G175" s="245" t="str">
        <f t="shared" si="9"/>
        <v/>
      </c>
      <c r="H175" s="246" t="str">
        <f t="shared" si="10"/>
        <v/>
      </c>
      <c r="I175" s="247" t="str">
        <f t="shared" si="11"/>
        <v/>
      </c>
      <c r="J175" s="248" t="str">
        <f>IF(ISERROR(VLOOKUP($A175,parlvotes_lh!$A$11:$WT$200,6,FALSE))=TRUE,"",IF(VLOOKUP($A175,parlvotes_lh!$A$11:$WT$200,6,FALSE)=0,"",VLOOKUP($A175,parlvotes_lh!$A$11:$WT$200,6,FALSE)))</f>
        <v/>
      </c>
      <c r="K175" s="248" t="str">
        <f>IF(ISERROR(VLOOKUP($A175,parlvotes_lh!$A$11:$WT$200,26,FALSE))=TRUE,"",IF(VLOOKUP($A175,parlvotes_lh!$A$11:$WT$200,26,FALSE)=0,"",VLOOKUP($A175,parlvotes_lh!$A$11:$WT$200,26,FALSE)))</f>
        <v/>
      </c>
      <c r="L175" s="248" t="str">
        <f>IF(ISERROR(VLOOKUP($A175,parlvotes_lh!$A$11:$WT$200,46,FALSE))=TRUE,"",IF(VLOOKUP($A175,parlvotes_lh!$A$11:$WT$200,46,FALSE)=0,"",VLOOKUP($A175,parlvotes_lh!$A$11:$WT$200,46,FALSE)))</f>
        <v/>
      </c>
      <c r="M175" s="248" t="str">
        <f>IF(ISERROR(VLOOKUP($A175,parlvotes_lh!$A$11:$WT$200,66,FALSE))=TRUE,"",IF(VLOOKUP($A175,parlvotes_lh!$A$11:$WT$200,66,FALSE)=0,"",VLOOKUP($A175,parlvotes_lh!$A$11:$WT$200,66,FALSE)))</f>
        <v/>
      </c>
      <c r="N175" s="248" t="str">
        <f>IF(ISERROR(VLOOKUP($A175,parlvotes_lh!$A$11:$WT$200,86,FALSE))=TRUE,"",IF(VLOOKUP($A175,parlvotes_lh!$A$11:$WT$200,86,FALSE)=0,"",VLOOKUP($A175,parlvotes_lh!$A$11:$WT$200,86,FALSE)))</f>
        <v/>
      </c>
      <c r="O175" s="248" t="str">
        <f>IF(ISERROR(VLOOKUP($A175,parlvotes_lh!$A$11:$WT$200,106,FALSE))=TRUE,"",IF(VLOOKUP($A175,parlvotes_lh!$A$11:$WT$200,106,FALSE)=0,"",VLOOKUP($A175,parlvotes_lh!$A$11:$WT$200,106,FALSE)))</f>
        <v/>
      </c>
      <c r="P175" s="248" t="str">
        <f>IF(ISERROR(VLOOKUP($A175,parlvotes_lh!$A$11:$WT$200,126,FALSE))=TRUE,"",IF(VLOOKUP($A175,parlvotes_lh!$A$11:$WT$200,126,FALSE)=0,"",VLOOKUP($A175,parlvotes_lh!$A$11:$WT$200,126,FALSE)))</f>
        <v/>
      </c>
      <c r="Q175" s="249" t="str">
        <f>IF(ISERROR(VLOOKUP($A175,parlvotes_lh!$A$11:$WT$200,146,FALSE))=TRUE,"",IF(VLOOKUP($A175,parlvotes_lh!$A$11:$WT$200,146,FALSE)=0,"",VLOOKUP($A175,parlvotes_lh!$A$11:$WT$200,146,FALSE)))</f>
        <v/>
      </c>
      <c r="R175" s="249" t="str">
        <f>IF(ISERROR(VLOOKUP($A175,parlvotes_lh!$A$11:$WT$200,166,FALSE))=TRUE,"",IF(VLOOKUP($A175,parlvotes_lh!$A$11:$WT$200,166,FALSE)=0,"",VLOOKUP($A175,parlvotes_lh!$A$11:$WT$200,166,FALSE)))</f>
        <v/>
      </c>
      <c r="S175" s="249" t="str">
        <f>IF(ISERROR(VLOOKUP($A175,parlvotes_lh!$A$11:$WT$200,186,FALSE))=TRUE,"",IF(VLOOKUP($A175,parlvotes_lh!$A$11:$WT$200,186,FALSE)=0,"",VLOOKUP($A175,parlvotes_lh!$A$11:$WT$200,186,FALSE)))</f>
        <v/>
      </c>
      <c r="T175" s="249" t="str">
        <f>IF(ISERROR(VLOOKUP($A175,parlvotes_lh!$A$11:$WT$200,206,FALSE))=TRUE,"",IF(VLOOKUP($A175,parlvotes_lh!$A$11:$WT$200,206,FALSE)=0,"",VLOOKUP($A175,parlvotes_lh!$A$11:$WT$200,206,FALSE)))</f>
        <v/>
      </c>
      <c r="U175" s="249" t="str">
        <f>IF(ISERROR(VLOOKUP($A175,parlvotes_lh!$A$11:$WT$200,226,FALSE))=TRUE,"",IF(VLOOKUP($A175,parlvotes_lh!$A$11:$WT$200,226,FALSE)=0,"",VLOOKUP($A175,parlvotes_lh!$A$11:$WT$200,226,FALSE)))</f>
        <v/>
      </c>
      <c r="V175" s="249" t="str">
        <f>IF(ISERROR(VLOOKUP($A175,parlvotes_lh!$A$11:$WT$200,246,FALSE))=TRUE,"",IF(VLOOKUP($A175,parlvotes_lh!$A$11:$WT$200,246,FALSE)=0,"",VLOOKUP($A175,parlvotes_lh!$A$11:$WT$200,246,FALSE)))</f>
        <v/>
      </c>
      <c r="W175" s="249" t="str">
        <f>IF(ISERROR(VLOOKUP($A175,parlvotes_lh!$A$11:$WT$200,266,FALSE))=TRUE,"",IF(VLOOKUP($A175,parlvotes_lh!$A$11:$WT$200,266,FALSE)=0,"",VLOOKUP($A175,parlvotes_lh!$A$11:$WT$200,266,FALSE)))</f>
        <v/>
      </c>
      <c r="X175" s="249" t="str">
        <f>IF(ISERROR(VLOOKUP($A175,parlvotes_lh!$A$11:$WT$200,286,FALSE))=TRUE,"",IF(VLOOKUP($A175,parlvotes_lh!$A$11:$WT$200,286,FALSE)=0,"",VLOOKUP($A175,parlvotes_lh!$A$11:$WT$200,286,FALSE)))</f>
        <v/>
      </c>
      <c r="Y175" s="249" t="str">
        <f>IF(ISERROR(VLOOKUP($A175,parlvotes_lh!$A$11:$WT$200,306,FALSE))=TRUE,"",IF(VLOOKUP($A175,parlvotes_lh!$A$11:$WT$200,306,FALSE)=0,"",VLOOKUP($A175,parlvotes_lh!$A$11:$WT$200,306,FALSE)))</f>
        <v/>
      </c>
      <c r="Z175" s="249" t="str">
        <f>IF(ISERROR(VLOOKUP($A175,parlvotes_lh!$A$11:$WT$200,326,FALSE))=TRUE,"",IF(VLOOKUP($A175,parlvotes_lh!$A$11:$WT$200,326,FALSE)=0,"",VLOOKUP($A175,parlvotes_lh!$A$11:$WT$200,326,FALSE)))</f>
        <v/>
      </c>
      <c r="AA175" s="249" t="str">
        <f>IF(ISERROR(VLOOKUP($A175,parlvotes_lh!$A$11:$WT$200,346,FALSE))=TRUE,"",IF(VLOOKUP($A175,parlvotes_lh!$A$11:$WT$200,346,FALSE)=0,"",VLOOKUP($A175,parlvotes_lh!$A$11:$WT$200,346,FALSE)))</f>
        <v/>
      </c>
      <c r="AB175" s="249" t="str">
        <f>IF(ISERROR(VLOOKUP($A175,parlvotes_lh!$A$11:$WT$200,366,FALSE))=TRUE,"",IF(VLOOKUP($A175,parlvotes_lh!$A$11:$WT$200,366,FALSE)=0,"",VLOOKUP($A175,parlvotes_lh!$A$11:$WT$200,366,FALSE)))</f>
        <v/>
      </c>
      <c r="AC175" s="249" t="str">
        <f>IF(ISERROR(VLOOKUP($A175,parlvotes_lh!$A$11:$WT$200,386,FALSE))=TRUE,"",IF(VLOOKUP($A175,parlvotes_lh!$A$11:$WT$200,386,FALSE)=0,"",VLOOKUP($A175,parlvotes_lh!$A$11:$WT$200,386,FALSE)))</f>
        <v/>
      </c>
    </row>
    <row r="176" spans="1:29" ht="13.5" customHeight="1">
      <c r="A176" s="243"/>
      <c r="B176" s="87" t="str">
        <f>IF(A176="","",MID(info_weblinks!$C$3,32,3))</f>
        <v/>
      </c>
      <c r="C176" s="87" t="str">
        <f>IF(info_parties!G175="","",info_parties!G175)</f>
        <v/>
      </c>
      <c r="D176" s="87" t="str">
        <f>IF(info_parties!K175="","",info_parties!K175)</f>
        <v/>
      </c>
      <c r="E176" s="87" t="str">
        <f>IF(info_parties!H175="","",info_parties!H175)</f>
        <v/>
      </c>
      <c r="F176" s="244" t="str">
        <f t="shared" si="8"/>
        <v/>
      </c>
      <c r="G176" s="245" t="str">
        <f t="shared" si="9"/>
        <v/>
      </c>
      <c r="H176" s="246" t="str">
        <f t="shared" si="10"/>
        <v/>
      </c>
      <c r="I176" s="247" t="str">
        <f t="shared" si="11"/>
        <v/>
      </c>
      <c r="J176" s="248" t="str">
        <f>IF(ISERROR(VLOOKUP($A176,parlvotes_lh!$A$11:$WT$200,6,FALSE))=TRUE,"",IF(VLOOKUP($A176,parlvotes_lh!$A$11:$WT$200,6,FALSE)=0,"",VLOOKUP($A176,parlvotes_lh!$A$11:$WT$200,6,FALSE)))</f>
        <v/>
      </c>
      <c r="K176" s="248" t="str">
        <f>IF(ISERROR(VLOOKUP($A176,parlvotes_lh!$A$11:$WT$200,26,FALSE))=TRUE,"",IF(VLOOKUP($A176,parlvotes_lh!$A$11:$WT$200,26,FALSE)=0,"",VLOOKUP($A176,parlvotes_lh!$A$11:$WT$200,26,FALSE)))</f>
        <v/>
      </c>
      <c r="L176" s="248" t="str">
        <f>IF(ISERROR(VLOOKUP($A176,parlvotes_lh!$A$11:$WT$200,46,FALSE))=TRUE,"",IF(VLOOKUP($A176,parlvotes_lh!$A$11:$WT$200,46,FALSE)=0,"",VLOOKUP($A176,parlvotes_lh!$A$11:$WT$200,46,FALSE)))</f>
        <v/>
      </c>
      <c r="M176" s="248" t="str">
        <f>IF(ISERROR(VLOOKUP($A176,parlvotes_lh!$A$11:$WT$200,66,FALSE))=TRUE,"",IF(VLOOKUP($A176,parlvotes_lh!$A$11:$WT$200,66,FALSE)=0,"",VLOOKUP($A176,parlvotes_lh!$A$11:$WT$200,66,FALSE)))</f>
        <v/>
      </c>
      <c r="N176" s="248" t="str">
        <f>IF(ISERROR(VLOOKUP($A176,parlvotes_lh!$A$11:$WT$200,86,FALSE))=TRUE,"",IF(VLOOKUP($A176,parlvotes_lh!$A$11:$WT$200,86,FALSE)=0,"",VLOOKUP($A176,parlvotes_lh!$A$11:$WT$200,86,FALSE)))</f>
        <v/>
      </c>
      <c r="O176" s="248" t="str">
        <f>IF(ISERROR(VLOOKUP($A176,parlvotes_lh!$A$11:$WT$200,106,FALSE))=TRUE,"",IF(VLOOKUP($A176,parlvotes_lh!$A$11:$WT$200,106,FALSE)=0,"",VLOOKUP($A176,parlvotes_lh!$A$11:$WT$200,106,FALSE)))</f>
        <v/>
      </c>
      <c r="P176" s="248" t="str">
        <f>IF(ISERROR(VLOOKUP($A176,parlvotes_lh!$A$11:$WT$200,126,FALSE))=TRUE,"",IF(VLOOKUP($A176,parlvotes_lh!$A$11:$WT$200,126,FALSE)=0,"",VLOOKUP($A176,parlvotes_lh!$A$11:$WT$200,126,FALSE)))</f>
        <v/>
      </c>
      <c r="Q176" s="249" t="str">
        <f>IF(ISERROR(VLOOKUP($A176,parlvotes_lh!$A$11:$WT$200,146,FALSE))=TRUE,"",IF(VLOOKUP($A176,parlvotes_lh!$A$11:$WT$200,146,FALSE)=0,"",VLOOKUP($A176,parlvotes_lh!$A$11:$WT$200,146,FALSE)))</f>
        <v/>
      </c>
      <c r="R176" s="249" t="str">
        <f>IF(ISERROR(VLOOKUP($A176,parlvotes_lh!$A$11:$WT$200,166,FALSE))=TRUE,"",IF(VLOOKUP($A176,parlvotes_lh!$A$11:$WT$200,166,FALSE)=0,"",VLOOKUP($A176,parlvotes_lh!$A$11:$WT$200,166,FALSE)))</f>
        <v/>
      </c>
      <c r="S176" s="249" t="str">
        <f>IF(ISERROR(VLOOKUP($A176,parlvotes_lh!$A$11:$WT$200,186,FALSE))=TRUE,"",IF(VLOOKUP($A176,parlvotes_lh!$A$11:$WT$200,186,FALSE)=0,"",VLOOKUP($A176,parlvotes_lh!$A$11:$WT$200,186,FALSE)))</f>
        <v/>
      </c>
      <c r="T176" s="249" t="str">
        <f>IF(ISERROR(VLOOKUP($A176,parlvotes_lh!$A$11:$WT$200,206,FALSE))=TRUE,"",IF(VLOOKUP($A176,parlvotes_lh!$A$11:$WT$200,206,FALSE)=0,"",VLOOKUP($A176,parlvotes_lh!$A$11:$WT$200,206,FALSE)))</f>
        <v/>
      </c>
      <c r="U176" s="249" t="str">
        <f>IF(ISERROR(VLOOKUP($A176,parlvotes_lh!$A$11:$WT$200,226,FALSE))=TRUE,"",IF(VLOOKUP($A176,parlvotes_lh!$A$11:$WT$200,226,FALSE)=0,"",VLOOKUP($A176,parlvotes_lh!$A$11:$WT$200,226,FALSE)))</f>
        <v/>
      </c>
      <c r="V176" s="249" t="str">
        <f>IF(ISERROR(VLOOKUP($A176,parlvotes_lh!$A$11:$WT$200,246,FALSE))=TRUE,"",IF(VLOOKUP($A176,parlvotes_lh!$A$11:$WT$200,246,FALSE)=0,"",VLOOKUP($A176,parlvotes_lh!$A$11:$WT$200,246,FALSE)))</f>
        <v/>
      </c>
      <c r="W176" s="249" t="str">
        <f>IF(ISERROR(VLOOKUP($A176,parlvotes_lh!$A$11:$WT$200,266,FALSE))=TRUE,"",IF(VLOOKUP($A176,parlvotes_lh!$A$11:$WT$200,266,FALSE)=0,"",VLOOKUP($A176,parlvotes_lh!$A$11:$WT$200,266,FALSE)))</f>
        <v/>
      </c>
      <c r="X176" s="249" t="str">
        <f>IF(ISERROR(VLOOKUP($A176,parlvotes_lh!$A$11:$WT$200,286,FALSE))=TRUE,"",IF(VLOOKUP($A176,parlvotes_lh!$A$11:$WT$200,286,FALSE)=0,"",VLOOKUP($A176,parlvotes_lh!$A$11:$WT$200,286,FALSE)))</f>
        <v/>
      </c>
      <c r="Y176" s="249" t="str">
        <f>IF(ISERROR(VLOOKUP($A176,parlvotes_lh!$A$11:$WT$200,306,FALSE))=TRUE,"",IF(VLOOKUP($A176,parlvotes_lh!$A$11:$WT$200,306,FALSE)=0,"",VLOOKUP($A176,parlvotes_lh!$A$11:$WT$200,306,FALSE)))</f>
        <v/>
      </c>
      <c r="Z176" s="249" t="str">
        <f>IF(ISERROR(VLOOKUP($A176,parlvotes_lh!$A$11:$WT$200,326,FALSE))=TRUE,"",IF(VLOOKUP($A176,parlvotes_lh!$A$11:$WT$200,326,FALSE)=0,"",VLOOKUP($A176,parlvotes_lh!$A$11:$WT$200,326,FALSE)))</f>
        <v/>
      </c>
      <c r="AA176" s="249" t="str">
        <f>IF(ISERROR(VLOOKUP($A176,parlvotes_lh!$A$11:$WT$200,346,FALSE))=TRUE,"",IF(VLOOKUP($A176,parlvotes_lh!$A$11:$WT$200,346,FALSE)=0,"",VLOOKUP($A176,parlvotes_lh!$A$11:$WT$200,346,FALSE)))</f>
        <v/>
      </c>
      <c r="AB176" s="249" t="str">
        <f>IF(ISERROR(VLOOKUP($A176,parlvotes_lh!$A$11:$WT$200,366,FALSE))=TRUE,"",IF(VLOOKUP($A176,parlvotes_lh!$A$11:$WT$200,366,FALSE)=0,"",VLOOKUP($A176,parlvotes_lh!$A$11:$WT$200,366,FALSE)))</f>
        <v/>
      </c>
      <c r="AC176" s="249" t="str">
        <f>IF(ISERROR(VLOOKUP($A176,parlvotes_lh!$A$11:$WT$200,386,FALSE))=TRUE,"",IF(VLOOKUP($A176,parlvotes_lh!$A$11:$WT$200,386,FALSE)=0,"",VLOOKUP($A176,parlvotes_lh!$A$11:$WT$200,386,FALSE)))</f>
        <v/>
      </c>
    </row>
    <row r="177" spans="1:29" ht="13.5" customHeight="1">
      <c r="A177" s="243"/>
      <c r="B177" s="87" t="str">
        <f>IF(A177="","",MID(info_weblinks!$C$3,32,3))</f>
        <v/>
      </c>
      <c r="C177" s="87" t="str">
        <f>IF(info_parties!G176="","",info_parties!G176)</f>
        <v/>
      </c>
      <c r="D177" s="87" t="str">
        <f>IF(info_parties!K176="","",info_parties!K176)</f>
        <v/>
      </c>
      <c r="E177" s="87" t="str">
        <f>IF(info_parties!H176="","",info_parties!H176)</f>
        <v/>
      </c>
      <c r="F177" s="244" t="str">
        <f t="shared" si="8"/>
        <v/>
      </c>
      <c r="G177" s="245" t="str">
        <f t="shared" si="9"/>
        <v/>
      </c>
      <c r="H177" s="246" t="str">
        <f t="shared" si="10"/>
        <v/>
      </c>
      <c r="I177" s="247" t="str">
        <f t="shared" si="11"/>
        <v/>
      </c>
      <c r="J177" s="248" t="str">
        <f>IF(ISERROR(VLOOKUP($A177,parlvotes_lh!$A$11:$WT$200,6,FALSE))=TRUE,"",IF(VLOOKUP($A177,parlvotes_lh!$A$11:$WT$200,6,FALSE)=0,"",VLOOKUP($A177,parlvotes_lh!$A$11:$WT$200,6,FALSE)))</f>
        <v/>
      </c>
      <c r="K177" s="248" t="str">
        <f>IF(ISERROR(VLOOKUP($A177,parlvotes_lh!$A$11:$WT$200,26,FALSE))=TRUE,"",IF(VLOOKUP($A177,parlvotes_lh!$A$11:$WT$200,26,FALSE)=0,"",VLOOKUP($A177,parlvotes_lh!$A$11:$WT$200,26,FALSE)))</f>
        <v/>
      </c>
      <c r="L177" s="248" t="str">
        <f>IF(ISERROR(VLOOKUP($A177,parlvotes_lh!$A$11:$WT$200,46,FALSE))=TRUE,"",IF(VLOOKUP($A177,parlvotes_lh!$A$11:$WT$200,46,FALSE)=0,"",VLOOKUP($A177,parlvotes_lh!$A$11:$WT$200,46,FALSE)))</f>
        <v/>
      </c>
      <c r="M177" s="248" t="str">
        <f>IF(ISERROR(VLOOKUP($A177,parlvotes_lh!$A$11:$WT$200,66,FALSE))=TRUE,"",IF(VLOOKUP($A177,parlvotes_lh!$A$11:$WT$200,66,FALSE)=0,"",VLOOKUP($A177,parlvotes_lh!$A$11:$WT$200,66,FALSE)))</f>
        <v/>
      </c>
      <c r="N177" s="248" t="str">
        <f>IF(ISERROR(VLOOKUP($A177,parlvotes_lh!$A$11:$WT$200,86,FALSE))=TRUE,"",IF(VLOOKUP($A177,parlvotes_lh!$A$11:$WT$200,86,FALSE)=0,"",VLOOKUP($A177,parlvotes_lh!$A$11:$WT$200,86,FALSE)))</f>
        <v/>
      </c>
      <c r="O177" s="248" t="str">
        <f>IF(ISERROR(VLOOKUP($A177,parlvotes_lh!$A$11:$WT$200,106,FALSE))=TRUE,"",IF(VLOOKUP($A177,parlvotes_lh!$A$11:$WT$200,106,FALSE)=0,"",VLOOKUP($A177,parlvotes_lh!$A$11:$WT$200,106,FALSE)))</f>
        <v/>
      </c>
      <c r="P177" s="248" t="str">
        <f>IF(ISERROR(VLOOKUP($A177,parlvotes_lh!$A$11:$WT$200,126,FALSE))=TRUE,"",IF(VLOOKUP($A177,parlvotes_lh!$A$11:$WT$200,126,FALSE)=0,"",VLOOKUP($A177,parlvotes_lh!$A$11:$WT$200,126,FALSE)))</f>
        <v/>
      </c>
      <c r="Q177" s="249" t="str">
        <f>IF(ISERROR(VLOOKUP($A177,parlvotes_lh!$A$11:$WT$200,146,FALSE))=TRUE,"",IF(VLOOKUP($A177,parlvotes_lh!$A$11:$WT$200,146,FALSE)=0,"",VLOOKUP($A177,parlvotes_lh!$A$11:$WT$200,146,FALSE)))</f>
        <v/>
      </c>
      <c r="R177" s="249" t="str">
        <f>IF(ISERROR(VLOOKUP($A177,parlvotes_lh!$A$11:$WT$200,166,FALSE))=TRUE,"",IF(VLOOKUP($A177,parlvotes_lh!$A$11:$WT$200,166,FALSE)=0,"",VLOOKUP($A177,parlvotes_lh!$A$11:$WT$200,166,FALSE)))</f>
        <v/>
      </c>
      <c r="S177" s="249" t="str">
        <f>IF(ISERROR(VLOOKUP($A177,parlvotes_lh!$A$11:$WT$200,186,FALSE))=TRUE,"",IF(VLOOKUP($A177,parlvotes_lh!$A$11:$WT$200,186,FALSE)=0,"",VLOOKUP($A177,parlvotes_lh!$A$11:$WT$200,186,FALSE)))</f>
        <v/>
      </c>
      <c r="T177" s="249" t="str">
        <f>IF(ISERROR(VLOOKUP($A177,parlvotes_lh!$A$11:$WT$200,206,FALSE))=TRUE,"",IF(VLOOKUP($A177,parlvotes_lh!$A$11:$WT$200,206,FALSE)=0,"",VLOOKUP($A177,parlvotes_lh!$A$11:$WT$200,206,FALSE)))</f>
        <v/>
      </c>
      <c r="U177" s="249" t="str">
        <f>IF(ISERROR(VLOOKUP($A177,parlvotes_lh!$A$11:$WT$200,226,FALSE))=TRUE,"",IF(VLOOKUP($A177,parlvotes_lh!$A$11:$WT$200,226,FALSE)=0,"",VLOOKUP($A177,parlvotes_lh!$A$11:$WT$200,226,FALSE)))</f>
        <v/>
      </c>
      <c r="V177" s="249" t="str">
        <f>IF(ISERROR(VLOOKUP($A177,parlvotes_lh!$A$11:$WT$200,246,FALSE))=TRUE,"",IF(VLOOKUP($A177,parlvotes_lh!$A$11:$WT$200,246,FALSE)=0,"",VLOOKUP($A177,parlvotes_lh!$A$11:$WT$200,246,FALSE)))</f>
        <v/>
      </c>
      <c r="W177" s="249" t="str">
        <f>IF(ISERROR(VLOOKUP($A177,parlvotes_lh!$A$11:$WT$200,266,FALSE))=TRUE,"",IF(VLOOKUP($A177,parlvotes_lh!$A$11:$WT$200,266,FALSE)=0,"",VLOOKUP($A177,parlvotes_lh!$A$11:$WT$200,266,FALSE)))</f>
        <v/>
      </c>
      <c r="X177" s="249" t="str">
        <f>IF(ISERROR(VLOOKUP($A177,parlvotes_lh!$A$11:$WT$200,286,FALSE))=TRUE,"",IF(VLOOKUP($A177,parlvotes_lh!$A$11:$WT$200,286,FALSE)=0,"",VLOOKUP($A177,parlvotes_lh!$A$11:$WT$200,286,FALSE)))</f>
        <v/>
      </c>
      <c r="Y177" s="249" t="str">
        <f>IF(ISERROR(VLOOKUP($A177,parlvotes_lh!$A$11:$WT$200,306,FALSE))=TRUE,"",IF(VLOOKUP($A177,parlvotes_lh!$A$11:$WT$200,306,FALSE)=0,"",VLOOKUP($A177,parlvotes_lh!$A$11:$WT$200,306,FALSE)))</f>
        <v/>
      </c>
      <c r="Z177" s="249" t="str">
        <f>IF(ISERROR(VLOOKUP($A177,parlvotes_lh!$A$11:$WT$200,326,FALSE))=TRUE,"",IF(VLOOKUP($A177,parlvotes_lh!$A$11:$WT$200,326,FALSE)=0,"",VLOOKUP($A177,parlvotes_lh!$A$11:$WT$200,326,FALSE)))</f>
        <v/>
      </c>
      <c r="AA177" s="249" t="str">
        <f>IF(ISERROR(VLOOKUP($A177,parlvotes_lh!$A$11:$WT$200,346,FALSE))=TRUE,"",IF(VLOOKUP($A177,parlvotes_lh!$A$11:$WT$200,346,FALSE)=0,"",VLOOKUP($A177,parlvotes_lh!$A$11:$WT$200,346,FALSE)))</f>
        <v/>
      </c>
      <c r="AB177" s="249" t="str">
        <f>IF(ISERROR(VLOOKUP($A177,parlvotes_lh!$A$11:$WT$200,366,FALSE))=TRUE,"",IF(VLOOKUP($A177,parlvotes_lh!$A$11:$WT$200,366,FALSE)=0,"",VLOOKUP($A177,parlvotes_lh!$A$11:$WT$200,366,FALSE)))</f>
        <v/>
      </c>
      <c r="AC177" s="249" t="str">
        <f>IF(ISERROR(VLOOKUP($A177,parlvotes_lh!$A$11:$WT$200,386,FALSE))=TRUE,"",IF(VLOOKUP($A177,parlvotes_lh!$A$11:$WT$200,386,FALSE)=0,"",VLOOKUP($A177,parlvotes_lh!$A$11:$WT$200,386,FALSE)))</f>
        <v/>
      </c>
    </row>
    <row r="178" spans="1:29" ht="13.5" customHeight="1">
      <c r="A178" s="243"/>
      <c r="B178" s="87" t="str">
        <f>IF(A178="","",MID(info_weblinks!$C$3,32,3))</f>
        <v/>
      </c>
      <c r="C178" s="87" t="str">
        <f>IF(info_parties!G177="","",info_parties!G177)</f>
        <v/>
      </c>
      <c r="D178" s="87" t="str">
        <f>IF(info_parties!K177="","",info_parties!K177)</f>
        <v/>
      </c>
      <c r="E178" s="87" t="str">
        <f>IF(info_parties!H177="","",info_parties!H177)</f>
        <v/>
      </c>
      <c r="F178" s="244" t="str">
        <f t="shared" si="8"/>
        <v/>
      </c>
      <c r="G178" s="245" t="str">
        <f t="shared" si="9"/>
        <v/>
      </c>
      <c r="H178" s="246" t="str">
        <f t="shared" si="10"/>
        <v/>
      </c>
      <c r="I178" s="247" t="str">
        <f t="shared" si="11"/>
        <v/>
      </c>
      <c r="J178" s="248" t="str">
        <f>IF(ISERROR(VLOOKUP($A178,parlvotes_lh!$A$11:$WT$200,6,FALSE))=TRUE,"",IF(VLOOKUP($A178,parlvotes_lh!$A$11:$WT$200,6,FALSE)=0,"",VLOOKUP($A178,parlvotes_lh!$A$11:$WT$200,6,FALSE)))</f>
        <v/>
      </c>
      <c r="K178" s="248" t="str">
        <f>IF(ISERROR(VLOOKUP($A178,parlvotes_lh!$A$11:$WT$200,26,FALSE))=TRUE,"",IF(VLOOKUP($A178,parlvotes_lh!$A$11:$WT$200,26,FALSE)=0,"",VLOOKUP($A178,parlvotes_lh!$A$11:$WT$200,26,FALSE)))</f>
        <v/>
      </c>
      <c r="L178" s="248" t="str">
        <f>IF(ISERROR(VLOOKUP($A178,parlvotes_lh!$A$11:$WT$200,46,FALSE))=TRUE,"",IF(VLOOKUP($A178,parlvotes_lh!$A$11:$WT$200,46,FALSE)=0,"",VLOOKUP($A178,parlvotes_lh!$A$11:$WT$200,46,FALSE)))</f>
        <v/>
      </c>
      <c r="M178" s="248" t="str">
        <f>IF(ISERROR(VLOOKUP($A178,parlvotes_lh!$A$11:$WT$200,66,FALSE))=TRUE,"",IF(VLOOKUP($A178,parlvotes_lh!$A$11:$WT$200,66,FALSE)=0,"",VLOOKUP($A178,parlvotes_lh!$A$11:$WT$200,66,FALSE)))</f>
        <v/>
      </c>
      <c r="N178" s="248" t="str">
        <f>IF(ISERROR(VLOOKUP($A178,parlvotes_lh!$A$11:$WT$200,86,FALSE))=TRUE,"",IF(VLOOKUP($A178,parlvotes_lh!$A$11:$WT$200,86,FALSE)=0,"",VLOOKUP($A178,parlvotes_lh!$A$11:$WT$200,86,FALSE)))</f>
        <v/>
      </c>
      <c r="O178" s="248" t="str">
        <f>IF(ISERROR(VLOOKUP($A178,parlvotes_lh!$A$11:$WT$200,106,FALSE))=TRUE,"",IF(VLOOKUP($A178,parlvotes_lh!$A$11:$WT$200,106,FALSE)=0,"",VLOOKUP($A178,parlvotes_lh!$A$11:$WT$200,106,FALSE)))</f>
        <v/>
      </c>
      <c r="P178" s="248" t="str">
        <f>IF(ISERROR(VLOOKUP($A178,parlvotes_lh!$A$11:$WT$200,126,FALSE))=TRUE,"",IF(VLOOKUP($A178,parlvotes_lh!$A$11:$WT$200,126,FALSE)=0,"",VLOOKUP($A178,parlvotes_lh!$A$11:$WT$200,126,FALSE)))</f>
        <v/>
      </c>
      <c r="Q178" s="249" t="str">
        <f>IF(ISERROR(VLOOKUP($A178,parlvotes_lh!$A$11:$WT$200,146,FALSE))=TRUE,"",IF(VLOOKUP($A178,parlvotes_lh!$A$11:$WT$200,146,FALSE)=0,"",VLOOKUP($A178,parlvotes_lh!$A$11:$WT$200,146,FALSE)))</f>
        <v/>
      </c>
      <c r="R178" s="249" t="str">
        <f>IF(ISERROR(VLOOKUP($A178,parlvotes_lh!$A$11:$WT$200,166,FALSE))=TRUE,"",IF(VLOOKUP($A178,parlvotes_lh!$A$11:$WT$200,166,FALSE)=0,"",VLOOKUP($A178,parlvotes_lh!$A$11:$WT$200,166,FALSE)))</f>
        <v/>
      </c>
      <c r="S178" s="249" t="str">
        <f>IF(ISERROR(VLOOKUP($A178,parlvotes_lh!$A$11:$WT$200,186,FALSE))=TRUE,"",IF(VLOOKUP($A178,parlvotes_lh!$A$11:$WT$200,186,FALSE)=0,"",VLOOKUP($A178,parlvotes_lh!$A$11:$WT$200,186,FALSE)))</f>
        <v/>
      </c>
      <c r="T178" s="249" t="str">
        <f>IF(ISERROR(VLOOKUP($A178,parlvotes_lh!$A$11:$WT$200,206,FALSE))=TRUE,"",IF(VLOOKUP($A178,parlvotes_lh!$A$11:$WT$200,206,FALSE)=0,"",VLOOKUP($A178,parlvotes_lh!$A$11:$WT$200,206,FALSE)))</f>
        <v/>
      </c>
      <c r="U178" s="249" t="str">
        <f>IF(ISERROR(VLOOKUP($A178,parlvotes_lh!$A$11:$WT$200,226,FALSE))=TRUE,"",IF(VLOOKUP($A178,parlvotes_lh!$A$11:$WT$200,226,FALSE)=0,"",VLOOKUP($A178,parlvotes_lh!$A$11:$WT$200,226,FALSE)))</f>
        <v/>
      </c>
      <c r="V178" s="249" t="str">
        <f>IF(ISERROR(VLOOKUP($A178,parlvotes_lh!$A$11:$WT$200,246,FALSE))=TRUE,"",IF(VLOOKUP($A178,parlvotes_lh!$A$11:$WT$200,246,FALSE)=0,"",VLOOKUP($A178,parlvotes_lh!$A$11:$WT$200,246,FALSE)))</f>
        <v/>
      </c>
      <c r="W178" s="249" t="str">
        <f>IF(ISERROR(VLOOKUP($A178,parlvotes_lh!$A$11:$WT$200,266,FALSE))=TRUE,"",IF(VLOOKUP($A178,parlvotes_lh!$A$11:$WT$200,266,FALSE)=0,"",VLOOKUP($A178,parlvotes_lh!$A$11:$WT$200,266,FALSE)))</f>
        <v/>
      </c>
      <c r="X178" s="249" t="str">
        <f>IF(ISERROR(VLOOKUP($A178,parlvotes_lh!$A$11:$WT$200,286,FALSE))=TRUE,"",IF(VLOOKUP($A178,parlvotes_lh!$A$11:$WT$200,286,FALSE)=0,"",VLOOKUP($A178,parlvotes_lh!$A$11:$WT$200,286,FALSE)))</f>
        <v/>
      </c>
      <c r="Y178" s="249" t="str">
        <f>IF(ISERROR(VLOOKUP($A178,parlvotes_lh!$A$11:$WT$200,306,FALSE))=TRUE,"",IF(VLOOKUP($A178,parlvotes_lh!$A$11:$WT$200,306,FALSE)=0,"",VLOOKUP($A178,parlvotes_lh!$A$11:$WT$200,306,FALSE)))</f>
        <v/>
      </c>
      <c r="Z178" s="249" t="str">
        <f>IF(ISERROR(VLOOKUP($A178,parlvotes_lh!$A$11:$WT$200,326,FALSE))=TRUE,"",IF(VLOOKUP($A178,parlvotes_lh!$A$11:$WT$200,326,FALSE)=0,"",VLOOKUP($A178,parlvotes_lh!$A$11:$WT$200,326,FALSE)))</f>
        <v/>
      </c>
      <c r="AA178" s="249" t="str">
        <f>IF(ISERROR(VLOOKUP($A178,parlvotes_lh!$A$11:$WT$200,346,FALSE))=TRUE,"",IF(VLOOKUP($A178,parlvotes_lh!$A$11:$WT$200,346,FALSE)=0,"",VLOOKUP($A178,parlvotes_lh!$A$11:$WT$200,346,FALSE)))</f>
        <v/>
      </c>
      <c r="AB178" s="249" t="str">
        <f>IF(ISERROR(VLOOKUP($A178,parlvotes_lh!$A$11:$WT$200,366,FALSE))=TRUE,"",IF(VLOOKUP($A178,parlvotes_lh!$A$11:$WT$200,366,FALSE)=0,"",VLOOKUP($A178,parlvotes_lh!$A$11:$WT$200,366,FALSE)))</f>
        <v/>
      </c>
      <c r="AC178" s="249" t="str">
        <f>IF(ISERROR(VLOOKUP($A178,parlvotes_lh!$A$11:$WT$200,386,FALSE))=TRUE,"",IF(VLOOKUP($A178,parlvotes_lh!$A$11:$WT$200,386,FALSE)=0,"",VLOOKUP($A178,parlvotes_lh!$A$11:$WT$200,386,FALSE)))</f>
        <v/>
      </c>
    </row>
    <row r="179" spans="1:29" ht="13.5" customHeight="1">
      <c r="A179" s="243"/>
      <c r="B179" s="87" t="str">
        <f>IF(A179="","",MID(info_weblinks!$C$3,32,3))</f>
        <v/>
      </c>
      <c r="C179" s="87" t="str">
        <f>IF(info_parties!G178="","",info_parties!G178)</f>
        <v/>
      </c>
      <c r="D179" s="87" t="str">
        <f>IF(info_parties!K178="","",info_parties!K178)</f>
        <v/>
      </c>
      <c r="E179" s="87" t="str">
        <f>IF(info_parties!H178="","",info_parties!H178)</f>
        <v/>
      </c>
      <c r="F179" s="244" t="str">
        <f t="shared" si="8"/>
        <v/>
      </c>
      <c r="G179" s="245" t="str">
        <f t="shared" si="9"/>
        <v/>
      </c>
      <c r="H179" s="246" t="str">
        <f t="shared" si="10"/>
        <v/>
      </c>
      <c r="I179" s="247" t="str">
        <f t="shared" si="11"/>
        <v/>
      </c>
      <c r="J179" s="248" t="str">
        <f>IF(ISERROR(VLOOKUP($A179,parlvotes_lh!$A$11:$WT$200,6,FALSE))=TRUE,"",IF(VLOOKUP($A179,parlvotes_lh!$A$11:$WT$200,6,FALSE)=0,"",VLOOKUP($A179,parlvotes_lh!$A$11:$WT$200,6,FALSE)))</f>
        <v/>
      </c>
      <c r="K179" s="248" t="str">
        <f>IF(ISERROR(VLOOKUP($A179,parlvotes_lh!$A$11:$WT$200,26,FALSE))=TRUE,"",IF(VLOOKUP($A179,parlvotes_lh!$A$11:$WT$200,26,FALSE)=0,"",VLOOKUP($A179,parlvotes_lh!$A$11:$WT$200,26,FALSE)))</f>
        <v/>
      </c>
      <c r="L179" s="248" t="str">
        <f>IF(ISERROR(VLOOKUP($A179,parlvotes_lh!$A$11:$WT$200,46,FALSE))=TRUE,"",IF(VLOOKUP($A179,parlvotes_lh!$A$11:$WT$200,46,FALSE)=0,"",VLOOKUP($A179,parlvotes_lh!$A$11:$WT$200,46,FALSE)))</f>
        <v/>
      </c>
      <c r="M179" s="248" t="str">
        <f>IF(ISERROR(VLOOKUP($A179,parlvotes_lh!$A$11:$WT$200,66,FALSE))=TRUE,"",IF(VLOOKUP($A179,parlvotes_lh!$A$11:$WT$200,66,FALSE)=0,"",VLOOKUP($A179,parlvotes_lh!$A$11:$WT$200,66,FALSE)))</f>
        <v/>
      </c>
      <c r="N179" s="248" t="str">
        <f>IF(ISERROR(VLOOKUP($A179,parlvotes_lh!$A$11:$WT$200,86,FALSE))=TRUE,"",IF(VLOOKUP($A179,parlvotes_lh!$A$11:$WT$200,86,FALSE)=0,"",VLOOKUP($A179,parlvotes_lh!$A$11:$WT$200,86,FALSE)))</f>
        <v/>
      </c>
      <c r="O179" s="248" t="str">
        <f>IF(ISERROR(VLOOKUP($A179,parlvotes_lh!$A$11:$WT$200,106,FALSE))=TRUE,"",IF(VLOOKUP($A179,parlvotes_lh!$A$11:$WT$200,106,FALSE)=0,"",VLOOKUP($A179,parlvotes_lh!$A$11:$WT$200,106,FALSE)))</f>
        <v/>
      </c>
      <c r="P179" s="248" t="str">
        <f>IF(ISERROR(VLOOKUP($A179,parlvotes_lh!$A$11:$WT$200,126,FALSE))=TRUE,"",IF(VLOOKUP($A179,parlvotes_lh!$A$11:$WT$200,126,FALSE)=0,"",VLOOKUP($A179,parlvotes_lh!$A$11:$WT$200,126,FALSE)))</f>
        <v/>
      </c>
      <c r="Q179" s="249" t="str">
        <f>IF(ISERROR(VLOOKUP($A179,parlvotes_lh!$A$11:$WT$200,146,FALSE))=TRUE,"",IF(VLOOKUP($A179,parlvotes_lh!$A$11:$WT$200,146,FALSE)=0,"",VLOOKUP($A179,parlvotes_lh!$A$11:$WT$200,146,FALSE)))</f>
        <v/>
      </c>
      <c r="R179" s="249" t="str">
        <f>IF(ISERROR(VLOOKUP($A179,parlvotes_lh!$A$11:$WT$200,166,FALSE))=TRUE,"",IF(VLOOKUP($A179,parlvotes_lh!$A$11:$WT$200,166,FALSE)=0,"",VLOOKUP($A179,parlvotes_lh!$A$11:$WT$200,166,FALSE)))</f>
        <v/>
      </c>
      <c r="S179" s="249" t="str">
        <f>IF(ISERROR(VLOOKUP($A179,parlvotes_lh!$A$11:$WT$200,186,FALSE))=TRUE,"",IF(VLOOKUP($A179,parlvotes_lh!$A$11:$WT$200,186,FALSE)=0,"",VLOOKUP($A179,parlvotes_lh!$A$11:$WT$200,186,FALSE)))</f>
        <v/>
      </c>
      <c r="T179" s="249" t="str">
        <f>IF(ISERROR(VLOOKUP($A179,parlvotes_lh!$A$11:$WT$200,206,FALSE))=TRUE,"",IF(VLOOKUP($A179,parlvotes_lh!$A$11:$WT$200,206,FALSE)=0,"",VLOOKUP($A179,parlvotes_lh!$A$11:$WT$200,206,FALSE)))</f>
        <v/>
      </c>
      <c r="U179" s="249" t="str">
        <f>IF(ISERROR(VLOOKUP($A179,parlvotes_lh!$A$11:$WT$200,226,FALSE))=TRUE,"",IF(VLOOKUP($A179,parlvotes_lh!$A$11:$WT$200,226,FALSE)=0,"",VLOOKUP($A179,parlvotes_lh!$A$11:$WT$200,226,FALSE)))</f>
        <v/>
      </c>
      <c r="V179" s="249" t="str">
        <f>IF(ISERROR(VLOOKUP($A179,parlvotes_lh!$A$11:$WT$200,246,FALSE))=TRUE,"",IF(VLOOKUP($A179,parlvotes_lh!$A$11:$WT$200,246,FALSE)=0,"",VLOOKUP($A179,parlvotes_lh!$A$11:$WT$200,246,FALSE)))</f>
        <v/>
      </c>
      <c r="W179" s="249" t="str">
        <f>IF(ISERROR(VLOOKUP($A179,parlvotes_lh!$A$11:$WT$200,266,FALSE))=TRUE,"",IF(VLOOKUP($A179,parlvotes_lh!$A$11:$WT$200,266,FALSE)=0,"",VLOOKUP($A179,parlvotes_lh!$A$11:$WT$200,266,FALSE)))</f>
        <v/>
      </c>
      <c r="X179" s="249" t="str">
        <f>IF(ISERROR(VLOOKUP($A179,parlvotes_lh!$A$11:$WT$200,286,FALSE))=TRUE,"",IF(VLOOKUP($A179,parlvotes_lh!$A$11:$WT$200,286,FALSE)=0,"",VLOOKUP($A179,parlvotes_lh!$A$11:$WT$200,286,FALSE)))</f>
        <v/>
      </c>
      <c r="Y179" s="249" t="str">
        <f>IF(ISERROR(VLOOKUP($A179,parlvotes_lh!$A$11:$WT$200,306,FALSE))=TRUE,"",IF(VLOOKUP($A179,parlvotes_lh!$A$11:$WT$200,306,FALSE)=0,"",VLOOKUP($A179,parlvotes_lh!$A$11:$WT$200,306,FALSE)))</f>
        <v/>
      </c>
      <c r="Z179" s="249" t="str">
        <f>IF(ISERROR(VLOOKUP($A179,parlvotes_lh!$A$11:$WT$200,326,FALSE))=TRUE,"",IF(VLOOKUP($A179,parlvotes_lh!$A$11:$WT$200,326,FALSE)=0,"",VLOOKUP($A179,parlvotes_lh!$A$11:$WT$200,326,FALSE)))</f>
        <v/>
      </c>
      <c r="AA179" s="249" t="str">
        <f>IF(ISERROR(VLOOKUP($A179,parlvotes_lh!$A$11:$WT$200,346,FALSE))=TRUE,"",IF(VLOOKUP($A179,parlvotes_lh!$A$11:$WT$200,346,FALSE)=0,"",VLOOKUP($A179,parlvotes_lh!$A$11:$WT$200,346,FALSE)))</f>
        <v/>
      </c>
      <c r="AB179" s="249" t="str">
        <f>IF(ISERROR(VLOOKUP($A179,parlvotes_lh!$A$11:$WT$200,366,FALSE))=TRUE,"",IF(VLOOKUP($A179,parlvotes_lh!$A$11:$WT$200,366,FALSE)=0,"",VLOOKUP($A179,parlvotes_lh!$A$11:$WT$200,366,FALSE)))</f>
        <v/>
      </c>
      <c r="AC179" s="249" t="str">
        <f>IF(ISERROR(VLOOKUP($A179,parlvotes_lh!$A$11:$WT$200,386,FALSE))=TRUE,"",IF(VLOOKUP($A179,parlvotes_lh!$A$11:$WT$200,386,FALSE)=0,"",VLOOKUP($A179,parlvotes_lh!$A$11:$WT$200,386,FALSE)))</f>
        <v/>
      </c>
    </row>
    <row r="180" spans="1:29" ht="13.5" customHeight="1">
      <c r="A180" s="243"/>
      <c r="B180" s="87" t="str">
        <f>IF(A180="","",MID(info_weblinks!$C$3,32,3))</f>
        <v/>
      </c>
      <c r="C180" s="87" t="str">
        <f>IF(info_parties!G179="","",info_parties!G179)</f>
        <v/>
      </c>
      <c r="D180" s="87" t="str">
        <f>IF(info_parties!K179="","",info_parties!K179)</f>
        <v/>
      </c>
      <c r="E180" s="87" t="str">
        <f>IF(info_parties!H179="","",info_parties!H179)</f>
        <v/>
      </c>
      <c r="F180" s="244" t="str">
        <f t="shared" si="8"/>
        <v/>
      </c>
      <c r="G180" s="245" t="str">
        <f t="shared" si="9"/>
        <v/>
      </c>
      <c r="H180" s="246" t="str">
        <f t="shared" si="10"/>
        <v/>
      </c>
      <c r="I180" s="247" t="str">
        <f t="shared" si="11"/>
        <v/>
      </c>
      <c r="J180" s="248" t="str">
        <f>IF(ISERROR(VLOOKUP($A180,parlvotes_lh!$A$11:$WT$200,6,FALSE))=TRUE,"",IF(VLOOKUP($A180,parlvotes_lh!$A$11:$WT$200,6,FALSE)=0,"",VLOOKUP($A180,parlvotes_lh!$A$11:$WT$200,6,FALSE)))</f>
        <v/>
      </c>
      <c r="K180" s="248" t="str">
        <f>IF(ISERROR(VLOOKUP($A180,parlvotes_lh!$A$11:$WT$200,26,FALSE))=TRUE,"",IF(VLOOKUP($A180,parlvotes_lh!$A$11:$WT$200,26,FALSE)=0,"",VLOOKUP($A180,parlvotes_lh!$A$11:$WT$200,26,FALSE)))</f>
        <v/>
      </c>
      <c r="L180" s="248" t="str">
        <f>IF(ISERROR(VLOOKUP($A180,parlvotes_lh!$A$11:$WT$200,46,FALSE))=TRUE,"",IF(VLOOKUP($A180,parlvotes_lh!$A$11:$WT$200,46,FALSE)=0,"",VLOOKUP($A180,parlvotes_lh!$A$11:$WT$200,46,FALSE)))</f>
        <v/>
      </c>
      <c r="M180" s="248" t="str">
        <f>IF(ISERROR(VLOOKUP($A180,parlvotes_lh!$A$11:$WT$200,66,FALSE))=TRUE,"",IF(VLOOKUP($A180,parlvotes_lh!$A$11:$WT$200,66,FALSE)=0,"",VLOOKUP($A180,parlvotes_lh!$A$11:$WT$200,66,FALSE)))</f>
        <v/>
      </c>
      <c r="N180" s="248" t="str">
        <f>IF(ISERROR(VLOOKUP($A180,parlvotes_lh!$A$11:$WT$200,86,FALSE))=TRUE,"",IF(VLOOKUP($A180,parlvotes_lh!$A$11:$WT$200,86,FALSE)=0,"",VLOOKUP($A180,parlvotes_lh!$A$11:$WT$200,86,FALSE)))</f>
        <v/>
      </c>
      <c r="O180" s="248" t="str">
        <f>IF(ISERROR(VLOOKUP($A180,parlvotes_lh!$A$11:$WT$200,106,FALSE))=TRUE,"",IF(VLOOKUP($A180,parlvotes_lh!$A$11:$WT$200,106,FALSE)=0,"",VLOOKUP($A180,parlvotes_lh!$A$11:$WT$200,106,FALSE)))</f>
        <v/>
      </c>
      <c r="P180" s="248" t="str">
        <f>IF(ISERROR(VLOOKUP($A180,parlvotes_lh!$A$11:$WT$200,126,FALSE))=TRUE,"",IF(VLOOKUP($A180,parlvotes_lh!$A$11:$WT$200,126,FALSE)=0,"",VLOOKUP($A180,parlvotes_lh!$A$11:$WT$200,126,FALSE)))</f>
        <v/>
      </c>
      <c r="Q180" s="249" t="str">
        <f>IF(ISERROR(VLOOKUP($A180,parlvotes_lh!$A$11:$WT$200,146,FALSE))=TRUE,"",IF(VLOOKUP($A180,parlvotes_lh!$A$11:$WT$200,146,FALSE)=0,"",VLOOKUP($A180,parlvotes_lh!$A$11:$WT$200,146,FALSE)))</f>
        <v/>
      </c>
      <c r="R180" s="249" t="str">
        <f>IF(ISERROR(VLOOKUP($A180,parlvotes_lh!$A$11:$WT$200,166,FALSE))=TRUE,"",IF(VLOOKUP($A180,parlvotes_lh!$A$11:$WT$200,166,FALSE)=0,"",VLOOKUP($A180,parlvotes_lh!$A$11:$WT$200,166,FALSE)))</f>
        <v/>
      </c>
      <c r="S180" s="249" t="str">
        <f>IF(ISERROR(VLOOKUP($A180,parlvotes_lh!$A$11:$WT$200,186,FALSE))=TRUE,"",IF(VLOOKUP($A180,parlvotes_lh!$A$11:$WT$200,186,FALSE)=0,"",VLOOKUP($A180,parlvotes_lh!$A$11:$WT$200,186,FALSE)))</f>
        <v/>
      </c>
      <c r="T180" s="249" t="str">
        <f>IF(ISERROR(VLOOKUP($A180,parlvotes_lh!$A$11:$WT$200,206,FALSE))=TRUE,"",IF(VLOOKUP($A180,parlvotes_lh!$A$11:$WT$200,206,FALSE)=0,"",VLOOKUP($A180,parlvotes_lh!$A$11:$WT$200,206,FALSE)))</f>
        <v/>
      </c>
      <c r="U180" s="249" t="str">
        <f>IF(ISERROR(VLOOKUP($A180,parlvotes_lh!$A$11:$WT$200,226,FALSE))=TRUE,"",IF(VLOOKUP($A180,parlvotes_lh!$A$11:$WT$200,226,FALSE)=0,"",VLOOKUP($A180,parlvotes_lh!$A$11:$WT$200,226,FALSE)))</f>
        <v/>
      </c>
      <c r="V180" s="249" t="str">
        <f>IF(ISERROR(VLOOKUP($A180,parlvotes_lh!$A$11:$WT$200,246,FALSE))=TRUE,"",IF(VLOOKUP($A180,parlvotes_lh!$A$11:$WT$200,246,FALSE)=0,"",VLOOKUP($A180,parlvotes_lh!$A$11:$WT$200,246,FALSE)))</f>
        <v/>
      </c>
      <c r="W180" s="249" t="str">
        <f>IF(ISERROR(VLOOKUP($A180,parlvotes_lh!$A$11:$WT$200,266,FALSE))=TRUE,"",IF(VLOOKUP($A180,parlvotes_lh!$A$11:$WT$200,266,FALSE)=0,"",VLOOKUP($A180,parlvotes_lh!$A$11:$WT$200,266,FALSE)))</f>
        <v/>
      </c>
      <c r="X180" s="249" t="str">
        <f>IF(ISERROR(VLOOKUP($A180,parlvotes_lh!$A$11:$WT$200,286,FALSE))=TRUE,"",IF(VLOOKUP($A180,parlvotes_lh!$A$11:$WT$200,286,FALSE)=0,"",VLOOKUP($A180,parlvotes_lh!$A$11:$WT$200,286,FALSE)))</f>
        <v/>
      </c>
      <c r="Y180" s="249" t="str">
        <f>IF(ISERROR(VLOOKUP($A180,parlvotes_lh!$A$11:$WT$200,306,FALSE))=TRUE,"",IF(VLOOKUP($A180,parlvotes_lh!$A$11:$WT$200,306,FALSE)=0,"",VLOOKUP($A180,parlvotes_lh!$A$11:$WT$200,306,FALSE)))</f>
        <v/>
      </c>
      <c r="Z180" s="249" t="str">
        <f>IF(ISERROR(VLOOKUP($A180,parlvotes_lh!$A$11:$WT$200,326,FALSE))=TRUE,"",IF(VLOOKUP($A180,parlvotes_lh!$A$11:$WT$200,326,FALSE)=0,"",VLOOKUP($A180,parlvotes_lh!$A$11:$WT$200,326,FALSE)))</f>
        <v/>
      </c>
      <c r="AA180" s="249" t="str">
        <f>IF(ISERROR(VLOOKUP($A180,parlvotes_lh!$A$11:$WT$200,346,FALSE))=TRUE,"",IF(VLOOKUP($A180,parlvotes_lh!$A$11:$WT$200,346,FALSE)=0,"",VLOOKUP($A180,parlvotes_lh!$A$11:$WT$200,346,FALSE)))</f>
        <v/>
      </c>
      <c r="AB180" s="249" t="str">
        <f>IF(ISERROR(VLOOKUP($A180,parlvotes_lh!$A$11:$WT$200,366,FALSE))=TRUE,"",IF(VLOOKUP($A180,parlvotes_lh!$A$11:$WT$200,366,FALSE)=0,"",VLOOKUP($A180,parlvotes_lh!$A$11:$WT$200,366,FALSE)))</f>
        <v/>
      </c>
      <c r="AC180" s="249" t="str">
        <f>IF(ISERROR(VLOOKUP($A180,parlvotes_lh!$A$11:$WT$200,386,FALSE))=TRUE,"",IF(VLOOKUP($A180,parlvotes_lh!$A$11:$WT$200,386,FALSE)=0,"",VLOOKUP($A180,parlvotes_lh!$A$11:$WT$200,386,FALSE)))</f>
        <v/>
      </c>
    </row>
    <row r="181" spans="1:29" ht="13.5" customHeight="1">
      <c r="A181" s="243"/>
      <c r="B181" s="87" t="str">
        <f>IF(A181="","",MID(info_weblinks!$C$3,32,3))</f>
        <v/>
      </c>
      <c r="C181" s="87" t="str">
        <f>IF(info_parties!G180="","",info_parties!G180)</f>
        <v/>
      </c>
      <c r="D181" s="87" t="str">
        <f>IF(info_parties!K180="","",info_parties!K180)</f>
        <v/>
      </c>
      <c r="E181" s="87" t="str">
        <f>IF(info_parties!H180="","",info_parties!H180)</f>
        <v/>
      </c>
      <c r="F181" s="244" t="str">
        <f t="shared" si="8"/>
        <v/>
      </c>
      <c r="G181" s="245" t="str">
        <f t="shared" si="9"/>
        <v/>
      </c>
      <c r="H181" s="246" t="str">
        <f t="shared" si="10"/>
        <v/>
      </c>
      <c r="I181" s="247" t="str">
        <f t="shared" si="11"/>
        <v/>
      </c>
      <c r="J181" s="248" t="str">
        <f>IF(ISERROR(VLOOKUP($A181,parlvotes_lh!$A$11:$WT$200,6,FALSE))=TRUE,"",IF(VLOOKUP($A181,parlvotes_lh!$A$11:$WT$200,6,FALSE)=0,"",VLOOKUP($A181,parlvotes_lh!$A$11:$WT$200,6,FALSE)))</f>
        <v/>
      </c>
      <c r="K181" s="248" t="str">
        <f>IF(ISERROR(VLOOKUP($A181,parlvotes_lh!$A$11:$WT$200,26,FALSE))=TRUE,"",IF(VLOOKUP($A181,parlvotes_lh!$A$11:$WT$200,26,FALSE)=0,"",VLOOKUP($A181,parlvotes_lh!$A$11:$WT$200,26,FALSE)))</f>
        <v/>
      </c>
      <c r="L181" s="248" t="str">
        <f>IF(ISERROR(VLOOKUP($A181,parlvotes_lh!$A$11:$WT$200,46,FALSE))=TRUE,"",IF(VLOOKUP($A181,parlvotes_lh!$A$11:$WT$200,46,FALSE)=0,"",VLOOKUP($A181,parlvotes_lh!$A$11:$WT$200,46,FALSE)))</f>
        <v/>
      </c>
      <c r="M181" s="248" t="str">
        <f>IF(ISERROR(VLOOKUP($A181,parlvotes_lh!$A$11:$WT$200,66,FALSE))=TRUE,"",IF(VLOOKUP($A181,parlvotes_lh!$A$11:$WT$200,66,FALSE)=0,"",VLOOKUP($A181,parlvotes_lh!$A$11:$WT$200,66,FALSE)))</f>
        <v/>
      </c>
      <c r="N181" s="248" t="str">
        <f>IF(ISERROR(VLOOKUP($A181,parlvotes_lh!$A$11:$WT$200,86,FALSE))=TRUE,"",IF(VLOOKUP($A181,parlvotes_lh!$A$11:$WT$200,86,FALSE)=0,"",VLOOKUP($A181,parlvotes_lh!$A$11:$WT$200,86,FALSE)))</f>
        <v/>
      </c>
      <c r="O181" s="248" t="str">
        <f>IF(ISERROR(VLOOKUP($A181,parlvotes_lh!$A$11:$WT$200,106,FALSE))=TRUE,"",IF(VLOOKUP($A181,parlvotes_lh!$A$11:$WT$200,106,FALSE)=0,"",VLOOKUP($A181,parlvotes_lh!$A$11:$WT$200,106,FALSE)))</f>
        <v/>
      </c>
      <c r="P181" s="248" t="str">
        <f>IF(ISERROR(VLOOKUP($A181,parlvotes_lh!$A$11:$WT$200,126,FALSE))=TRUE,"",IF(VLOOKUP($A181,parlvotes_lh!$A$11:$WT$200,126,FALSE)=0,"",VLOOKUP($A181,parlvotes_lh!$A$11:$WT$200,126,FALSE)))</f>
        <v/>
      </c>
      <c r="Q181" s="249" t="str">
        <f>IF(ISERROR(VLOOKUP($A181,parlvotes_lh!$A$11:$WT$200,146,FALSE))=TRUE,"",IF(VLOOKUP($A181,parlvotes_lh!$A$11:$WT$200,146,FALSE)=0,"",VLOOKUP($A181,parlvotes_lh!$A$11:$WT$200,146,FALSE)))</f>
        <v/>
      </c>
      <c r="R181" s="249" t="str">
        <f>IF(ISERROR(VLOOKUP($A181,parlvotes_lh!$A$11:$WT$200,166,FALSE))=TRUE,"",IF(VLOOKUP($A181,parlvotes_lh!$A$11:$WT$200,166,FALSE)=0,"",VLOOKUP($A181,parlvotes_lh!$A$11:$WT$200,166,FALSE)))</f>
        <v/>
      </c>
      <c r="S181" s="249" t="str">
        <f>IF(ISERROR(VLOOKUP($A181,parlvotes_lh!$A$11:$WT$200,186,FALSE))=TRUE,"",IF(VLOOKUP($A181,parlvotes_lh!$A$11:$WT$200,186,FALSE)=0,"",VLOOKUP($A181,parlvotes_lh!$A$11:$WT$200,186,FALSE)))</f>
        <v/>
      </c>
      <c r="T181" s="249" t="str">
        <f>IF(ISERROR(VLOOKUP($A181,parlvotes_lh!$A$11:$WT$200,206,FALSE))=TRUE,"",IF(VLOOKUP($A181,parlvotes_lh!$A$11:$WT$200,206,FALSE)=0,"",VLOOKUP($A181,parlvotes_lh!$A$11:$WT$200,206,FALSE)))</f>
        <v/>
      </c>
      <c r="U181" s="249" t="str">
        <f>IF(ISERROR(VLOOKUP($A181,parlvotes_lh!$A$11:$WT$200,226,FALSE))=TRUE,"",IF(VLOOKUP($A181,parlvotes_lh!$A$11:$WT$200,226,FALSE)=0,"",VLOOKUP($A181,parlvotes_lh!$A$11:$WT$200,226,FALSE)))</f>
        <v/>
      </c>
      <c r="V181" s="249" t="str">
        <f>IF(ISERROR(VLOOKUP($A181,parlvotes_lh!$A$11:$WT$200,246,FALSE))=TRUE,"",IF(VLOOKUP($A181,parlvotes_lh!$A$11:$WT$200,246,FALSE)=0,"",VLOOKUP($A181,parlvotes_lh!$A$11:$WT$200,246,FALSE)))</f>
        <v/>
      </c>
      <c r="W181" s="249" t="str">
        <f>IF(ISERROR(VLOOKUP($A181,parlvotes_lh!$A$11:$WT$200,266,FALSE))=TRUE,"",IF(VLOOKUP($A181,parlvotes_lh!$A$11:$WT$200,266,FALSE)=0,"",VLOOKUP($A181,parlvotes_lh!$A$11:$WT$200,266,FALSE)))</f>
        <v/>
      </c>
      <c r="X181" s="249" t="str">
        <f>IF(ISERROR(VLOOKUP($A181,parlvotes_lh!$A$11:$WT$200,286,FALSE))=TRUE,"",IF(VLOOKUP($A181,parlvotes_lh!$A$11:$WT$200,286,FALSE)=0,"",VLOOKUP($A181,parlvotes_lh!$A$11:$WT$200,286,FALSE)))</f>
        <v/>
      </c>
      <c r="Y181" s="249" t="str">
        <f>IF(ISERROR(VLOOKUP($A181,parlvotes_lh!$A$11:$WT$200,306,FALSE))=TRUE,"",IF(VLOOKUP($A181,parlvotes_lh!$A$11:$WT$200,306,FALSE)=0,"",VLOOKUP($A181,parlvotes_lh!$A$11:$WT$200,306,FALSE)))</f>
        <v/>
      </c>
      <c r="Z181" s="249" t="str">
        <f>IF(ISERROR(VLOOKUP($A181,parlvotes_lh!$A$11:$WT$200,326,FALSE))=TRUE,"",IF(VLOOKUP($A181,parlvotes_lh!$A$11:$WT$200,326,FALSE)=0,"",VLOOKUP($A181,parlvotes_lh!$A$11:$WT$200,326,FALSE)))</f>
        <v/>
      </c>
      <c r="AA181" s="249" t="str">
        <f>IF(ISERROR(VLOOKUP($A181,parlvotes_lh!$A$11:$WT$200,346,FALSE))=TRUE,"",IF(VLOOKUP($A181,parlvotes_lh!$A$11:$WT$200,346,FALSE)=0,"",VLOOKUP($A181,parlvotes_lh!$A$11:$WT$200,346,FALSE)))</f>
        <v/>
      </c>
      <c r="AB181" s="249" t="str">
        <f>IF(ISERROR(VLOOKUP($A181,parlvotes_lh!$A$11:$WT$200,366,FALSE))=TRUE,"",IF(VLOOKUP($A181,parlvotes_lh!$A$11:$WT$200,366,FALSE)=0,"",VLOOKUP($A181,parlvotes_lh!$A$11:$WT$200,366,FALSE)))</f>
        <v/>
      </c>
      <c r="AC181" s="249" t="str">
        <f>IF(ISERROR(VLOOKUP($A181,parlvotes_lh!$A$11:$WT$200,386,FALSE))=TRUE,"",IF(VLOOKUP($A181,parlvotes_lh!$A$11:$WT$200,386,FALSE)=0,"",VLOOKUP($A181,parlvotes_lh!$A$11:$WT$200,386,FALSE)))</f>
        <v/>
      </c>
    </row>
    <row r="182" spans="1:29" ht="13.5" customHeight="1">
      <c r="A182" s="243"/>
      <c r="B182" s="87" t="str">
        <f>IF(A182="","",MID(info_weblinks!$C$3,32,3))</f>
        <v/>
      </c>
      <c r="C182" s="87" t="str">
        <f>IF(info_parties!G181="","",info_parties!G181)</f>
        <v/>
      </c>
      <c r="D182" s="87" t="str">
        <f>IF(info_parties!K181="","",info_parties!K181)</f>
        <v/>
      </c>
      <c r="E182" s="87" t="str">
        <f>IF(info_parties!H181="","",info_parties!H181)</f>
        <v/>
      </c>
      <c r="F182" s="244" t="str">
        <f t="shared" si="8"/>
        <v/>
      </c>
      <c r="G182" s="245" t="str">
        <f t="shared" si="9"/>
        <v/>
      </c>
      <c r="H182" s="246" t="str">
        <f t="shared" si="10"/>
        <v/>
      </c>
      <c r="I182" s="247" t="str">
        <f t="shared" si="11"/>
        <v/>
      </c>
      <c r="J182" s="248" t="str">
        <f>IF(ISERROR(VLOOKUP($A182,parlvotes_lh!$A$11:$WT$200,6,FALSE))=TRUE,"",IF(VLOOKUP($A182,parlvotes_lh!$A$11:$WT$200,6,FALSE)=0,"",VLOOKUP($A182,parlvotes_lh!$A$11:$WT$200,6,FALSE)))</f>
        <v/>
      </c>
      <c r="K182" s="248" t="str">
        <f>IF(ISERROR(VLOOKUP($A182,parlvotes_lh!$A$11:$WT$200,26,FALSE))=TRUE,"",IF(VLOOKUP($A182,parlvotes_lh!$A$11:$WT$200,26,FALSE)=0,"",VLOOKUP($A182,parlvotes_lh!$A$11:$WT$200,26,FALSE)))</f>
        <v/>
      </c>
      <c r="L182" s="248" t="str">
        <f>IF(ISERROR(VLOOKUP($A182,parlvotes_lh!$A$11:$WT$200,46,FALSE))=TRUE,"",IF(VLOOKUP($A182,parlvotes_lh!$A$11:$WT$200,46,FALSE)=0,"",VLOOKUP($A182,parlvotes_lh!$A$11:$WT$200,46,FALSE)))</f>
        <v/>
      </c>
      <c r="M182" s="248" t="str">
        <f>IF(ISERROR(VLOOKUP($A182,parlvotes_lh!$A$11:$WT$200,66,FALSE))=TRUE,"",IF(VLOOKUP($A182,parlvotes_lh!$A$11:$WT$200,66,FALSE)=0,"",VLOOKUP($A182,parlvotes_lh!$A$11:$WT$200,66,FALSE)))</f>
        <v/>
      </c>
      <c r="N182" s="248" t="str">
        <f>IF(ISERROR(VLOOKUP($A182,parlvotes_lh!$A$11:$WT$200,86,FALSE))=TRUE,"",IF(VLOOKUP($A182,parlvotes_lh!$A$11:$WT$200,86,FALSE)=0,"",VLOOKUP($A182,parlvotes_lh!$A$11:$WT$200,86,FALSE)))</f>
        <v/>
      </c>
      <c r="O182" s="248" t="str">
        <f>IF(ISERROR(VLOOKUP($A182,parlvotes_lh!$A$11:$WT$200,106,FALSE))=TRUE,"",IF(VLOOKUP($A182,parlvotes_lh!$A$11:$WT$200,106,FALSE)=0,"",VLOOKUP($A182,parlvotes_lh!$A$11:$WT$200,106,FALSE)))</f>
        <v/>
      </c>
      <c r="P182" s="248" t="str">
        <f>IF(ISERROR(VLOOKUP($A182,parlvotes_lh!$A$11:$WT$200,126,FALSE))=TRUE,"",IF(VLOOKUP($A182,parlvotes_lh!$A$11:$WT$200,126,FALSE)=0,"",VLOOKUP($A182,parlvotes_lh!$A$11:$WT$200,126,FALSE)))</f>
        <v/>
      </c>
      <c r="Q182" s="249" t="str">
        <f>IF(ISERROR(VLOOKUP($A182,parlvotes_lh!$A$11:$WT$200,146,FALSE))=TRUE,"",IF(VLOOKUP($A182,parlvotes_lh!$A$11:$WT$200,146,FALSE)=0,"",VLOOKUP($A182,parlvotes_lh!$A$11:$WT$200,146,FALSE)))</f>
        <v/>
      </c>
      <c r="R182" s="249" t="str">
        <f>IF(ISERROR(VLOOKUP($A182,parlvotes_lh!$A$11:$WT$200,166,FALSE))=TRUE,"",IF(VLOOKUP($A182,parlvotes_lh!$A$11:$WT$200,166,FALSE)=0,"",VLOOKUP($A182,parlvotes_lh!$A$11:$WT$200,166,FALSE)))</f>
        <v/>
      </c>
      <c r="S182" s="249" t="str">
        <f>IF(ISERROR(VLOOKUP($A182,parlvotes_lh!$A$11:$WT$200,186,FALSE))=TRUE,"",IF(VLOOKUP($A182,parlvotes_lh!$A$11:$WT$200,186,FALSE)=0,"",VLOOKUP($A182,parlvotes_lh!$A$11:$WT$200,186,FALSE)))</f>
        <v/>
      </c>
      <c r="T182" s="249" t="str">
        <f>IF(ISERROR(VLOOKUP($A182,parlvotes_lh!$A$11:$WT$200,206,FALSE))=TRUE,"",IF(VLOOKUP($A182,parlvotes_lh!$A$11:$WT$200,206,FALSE)=0,"",VLOOKUP($A182,parlvotes_lh!$A$11:$WT$200,206,FALSE)))</f>
        <v/>
      </c>
      <c r="U182" s="249" t="str">
        <f>IF(ISERROR(VLOOKUP($A182,parlvotes_lh!$A$11:$WT$200,226,FALSE))=TRUE,"",IF(VLOOKUP($A182,parlvotes_lh!$A$11:$WT$200,226,FALSE)=0,"",VLOOKUP($A182,parlvotes_lh!$A$11:$WT$200,226,FALSE)))</f>
        <v/>
      </c>
      <c r="V182" s="249" t="str">
        <f>IF(ISERROR(VLOOKUP($A182,parlvotes_lh!$A$11:$WT$200,246,FALSE))=TRUE,"",IF(VLOOKUP($A182,parlvotes_lh!$A$11:$WT$200,246,FALSE)=0,"",VLOOKUP($A182,parlvotes_lh!$A$11:$WT$200,246,FALSE)))</f>
        <v/>
      </c>
      <c r="W182" s="249" t="str">
        <f>IF(ISERROR(VLOOKUP($A182,parlvotes_lh!$A$11:$WT$200,266,FALSE))=TRUE,"",IF(VLOOKUP($A182,parlvotes_lh!$A$11:$WT$200,266,FALSE)=0,"",VLOOKUP($A182,parlvotes_lh!$A$11:$WT$200,266,FALSE)))</f>
        <v/>
      </c>
      <c r="X182" s="249" t="str">
        <f>IF(ISERROR(VLOOKUP($A182,parlvotes_lh!$A$11:$WT$200,286,FALSE))=TRUE,"",IF(VLOOKUP($A182,parlvotes_lh!$A$11:$WT$200,286,FALSE)=0,"",VLOOKUP($A182,parlvotes_lh!$A$11:$WT$200,286,FALSE)))</f>
        <v/>
      </c>
      <c r="Y182" s="249" t="str">
        <f>IF(ISERROR(VLOOKUP($A182,parlvotes_lh!$A$11:$WT$200,306,FALSE))=TRUE,"",IF(VLOOKUP($A182,parlvotes_lh!$A$11:$WT$200,306,FALSE)=0,"",VLOOKUP($A182,parlvotes_lh!$A$11:$WT$200,306,FALSE)))</f>
        <v/>
      </c>
      <c r="Z182" s="249" t="str">
        <f>IF(ISERROR(VLOOKUP($A182,parlvotes_lh!$A$11:$WT$200,326,FALSE))=TRUE,"",IF(VLOOKUP($A182,parlvotes_lh!$A$11:$WT$200,326,FALSE)=0,"",VLOOKUP($A182,parlvotes_lh!$A$11:$WT$200,326,FALSE)))</f>
        <v/>
      </c>
      <c r="AA182" s="249" t="str">
        <f>IF(ISERROR(VLOOKUP($A182,parlvotes_lh!$A$11:$WT$200,346,FALSE))=TRUE,"",IF(VLOOKUP($A182,parlvotes_lh!$A$11:$WT$200,346,FALSE)=0,"",VLOOKUP($A182,parlvotes_lh!$A$11:$WT$200,346,FALSE)))</f>
        <v/>
      </c>
      <c r="AB182" s="249" t="str">
        <f>IF(ISERROR(VLOOKUP($A182,parlvotes_lh!$A$11:$WT$200,366,FALSE))=TRUE,"",IF(VLOOKUP($A182,parlvotes_lh!$A$11:$WT$200,366,FALSE)=0,"",VLOOKUP($A182,parlvotes_lh!$A$11:$WT$200,366,FALSE)))</f>
        <v/>
      </c>
      <c r="AC182" s="249" t="str">
        <f>IF(ISERROR(VLOOKUP($A182,parlvotes_lh!$A$11:$WT$200,386,FALSE))=TRUE,"",IF(VLOOKUP($A182,parlvotes_lh!$A$11:$WT$200,386,FALSE)=0,"",VLOOKUP($A182,parlvotes_lh!$A$11:$WT$200,386,FALSE)))</f>
        <v/>
      </c>
    </row>
    <row r="183" spans="1:29" ht="13.5" customHeight="1">
      <c r="A183" s="243"/>
      <c r="B183" s="87" t="str">
        <f>IF(A183="","",MID(info_weblinks!$C$3,32,3))</f>
        <v/>
      </c>
      <c r="C183" s="87" t="str">
        <f>IF(info_parties!G182="","",info_parties!G182)</f>
        <v/>
      </c>
      <c r="D183" s="87" t="str">
        <f>IF(info_parties!K182="","",info_parties!K182)</f>
        <v/>
      </c>
      <c r="E183" s="87" t="str">
        <f>IF(info_parties!H182="","",info_parties!H182)</f>
        <v/>
      </c>
      <c r="F183" s="244" t="str">
        <f t="shared" si="8"/>
        <v/>
      </c>
      <c r="G183" s="245" t="str">
        <f t="shared" si="9"/>
        <v/>
      </c>
      <c r="H183" s="246" t="str">
        <f t="shared" si="10"/>
        <v/>
      </c>
      <c r="I183" s="247" t="str">
        <f t="shared" si="11"/>
        <v/>
      </c>
      <c r="J183" s="248" t="str">
        <f>IF(ISERROR(VLOOKUP($A183,parlvotes_lh!$A$11:$WT$200,6,FALSE))=TRUE,"",IF(VLOOKUP($A183,parlvotes_lh!$A$11:$WT$200,6,FALSE)=0,"",VLOOKUP($A183,parlvotes_lh!$A$11:$WT$200,6,FALSE)))</f>
        <v/>
      </c>
      <c r="K183" s="248" t="str">
        <f>IF(ISERROR(VLOOKUP($A183,parlvotes_lh!$A$11:$WT$200,26,FALSE))=TRUE,"",IF(VLOOKUP($A183,parlvotes_lh!$A$11:$WT$200,26,FALSE)=0,"",VLOOKUP($A183,parlvotes_lh!$A$11:$WT$200,26,FALSE)))</f>
        <v/>
      </c>
      <c r="L183" s="248" t="str">
        <f>IF(ISERROR(VLOOKUP($A183,parlvotes_lh!$A$11:$WT$200,46,FALSE))=TRUE,"",IF(VLOOKUP($A183,parlvotes_lh!$A$11:$WT$200,46,FALSE)=0,"",VLOOKUP($A183,parlvotes_lh!$A$11:$WT$200,46,FALSE)))</f>
        <v/>
      </c>
      <c r="M183" s="248" t="str">
        <f>IF(ISERROR(VLOOKUP($A183,parlvotes_lh!$A$11:$WT$200,66,FALSE))=TRUE,"",IF(VLOOKUP($A183,parlvotes_lh!$A$11:$WT$200,66,FALSE)=0,"",VLOOKUP($A183,parlvotes_lh!$A$11:$WT$200,66,FALSE)))</f>
        <v/>
      </c>
      <c r="N183" s="248" t="str">
        <f>IF(ISERROR(VLOOKUP($A183,parlvotes_lh!$A$11:$WT$200,86,FALSE))=TRUE,"",IF(VLOOKUP($A183,parlvotes_lh!$A$11:$WT$200,86,FALSE)=0,"",VLOOKUP($A183,parlvotes_lh!$A$11:$WT$200,86,FALSE)))</f>
        <v/>
      </c>
      <c r="O183" s="248" t="str">
        <f>IF(ISERROR(VLOOKUP($A183,parlvotes_lh!$A$11:$WT$200,106,FALSE))=TRUE,"",IF(VLOOKUP($A183,parlvotes_lh!$A$11:$WT$200,106,FALSE)=0,"",VLOOKUP($A183,parlvotes_lh!$A$11:$WT$200,106,FALSE)))</f>
        <v/>
      </c>
      <c r="P183" s="248" t="str">
        <f>IF(ISERROR(VLOOKUP($A183,parlvotes_lh!$A$11:$WT$200,126,FALSE))=TRUE,"",IF(VLOOKUP($A183,parlvotes_lh!$A$11:$WT$200,126,FALSE)=0,"",VLOOKUP($A183,parlvotes_lh!$A$11:$WT$200,126,FALSE)))</f>
        <v/>
      </c>
      <c r="Q183" s="249" t="str">
        <f>IF(ISERROR(VLOOKUP($A183,parlvotes_lh!$A$11:$WT$200,146,FALSE))=TRUE,"",IF(VLOOKUP($A183,parlvotes_lh!$A$11:$WT$200,146,FALSE)=0,"",VLOOKUP($A183,parlvotes_lh!$A$11:$WT$200,146,FALSE)))</f>
        <v/>
      </c>
      <c r="R183" s="249" t="str">
        <f>IF(ISERROR(VLOOKUP($A183,parlvotes_lh!$A$11:$WT$200,166,FALSE))=TRUE,"",IF(VLOOKUP($A183,parlvotes_lh!$A$11:$WT$200,166,FALSE)=0,"",VLOOKUP($A183,parlvotes_lh!$A$11:$WT$200,166,FALSE)))</f>
        <v/>
      </c>
      <c r="S183" s="249" t="str">
        <f>IF(ISERROR(VLOOKUP($A183,parlvotes_lh!$A$11:$WT$200,186,FALSE))=TRUE,"",IF(VLOOKUP($A183,parlvotes_lh!$A$11:$WT$200,186,FALSE)=0,"",VLOOKUP($A183,parlvotes_lh!$A$11:$WT$200,186,FALSE)))</f>
        <v/>
      </c>
      <c r="T183" s="249" t="str">
        <f>IF(ISERROR(VLOOKUP($A183,parlvotes_lh!$A$11:$WT$200,206,FALSE))=TRUE,"",IF(VLOOKUP($A183,parlvotes_lh!$A$11:$WT$200,206,FALSE)=0,"",VLOOKUP($A183,parlvotes_lh!$A$11:$WT$200,206,FALSE)))</f>
        <v/>
      </c>
      <c r="U183" s="249" t="str">
        <f>IF(ISERROR(VLOOKUP($A183,parlvotes_lh!$A$11:$WT$200,226,FALSE))=TRUE,"",IF(VLOOKUP($A183,parlvotes_lh!$A$11:$WT$200,226,FALSE)=0,"",VLOOKUP($A183,parlvotes_lh!$A$11:$WT$200,226,FALSE)))</f>
        <v/>
      </c>
      <c r="V183" s="249" t="str">
        <f>IF(ISERROR(VLOOKUP($A183,parlvotes_lh!$A$11:$WT$200,246,FALSE))=TRUE,"",IF(VLOOKUP($A183,parlvotes_lh!$A$11:$WT$200,246,FALSE)=0,"",VLOOKUP($A183,parlvotes_lh!$A$11:$WT$200,246,FALSE)))</f>
        <v/>
      </c>
      <c r="W183" s="249" t="str">
        <f>IF(ISERROR(VLOOKUP($A183,parlvotes_lh!$A$11:$WT$200,266,FALSE))=TRUE,"",IF(VLOOKUP($A183,parlvotes_lh!$A$11:$WT$200,266,FALSE)=0,"",VLOOKUP($A183,parlvotes_lh!$A$11:$WT$200,266,FALSE)))</f>
        <v/>
      </c>
      <c r="X183" s="249" t="str">
        <f>IF(ISERROR(VLOOKUP($A183,parlvotes_lh!$A$11:$WT$200,286,FALSE))=TRUE,"",IF(VLOOKUP($A183,parlvotes_lh!$A$11:$WT$200,286,FALSE)=0,"",VLOOKUP($A183,parlvotes_lh!$A$11:$WT$200,286,FALSE)))</f>
        <v/>
      </c>
      <c r="Y183" s="249" t="str">
        <f>IF(ISERROR(VLOOKUP($A183,parlvotes_lh!$A$11:$WT$200,306,FALSE))=TRUE,"",IF(VLOOKUP($A183,parlvotes_lh!$A$11:$WT$200,306,FALSE)=0,"",VLOOKUP($A183,parlvotes_lh!$A$11:$WT$200,306,FALSE)))</f>
        <v/>
      </c>
      <c r="Z183" s="249" t="str">
        <f>IF(ISERROR(VLOOKUP($A183,parlvotes_lh!$A$11:$WT$200,326,FALSE))=TRUE,"",IF(VLOOKUP($A183,parlvotes_lh!$A$11:$WT$200,326,FALSE)=0,"",VLOOKUP($A183,parlvotes_lh!$A$11:$WT$200,326,FALSE)))</f>
        <v/>
      </c>
      <c r="AA183" s="249" t="str">
        <f>IF(ISERROR(VLOOKUP($A183,parlvotes_lh!$A$11:$WT$200,346,FALSE))=TRUE,"",IF(VLOOKUP($A183,parlvotes_lh!$A$11:$WT$200,346,FALSE)=0,"",VLOOKUP($A183,parlvotes_lh!$A$11:$WT$200,346,FALSE)))</f>
        <v/>
      </c>
      <c r="AB183" s="249" t="str">
        <f>IF(ISERROR(VLOOKUP($A183,parlvotes_lh!$A$11:$WT$200,366,FALSE))=TRUE,"",IF(VLOOKUP($A183,parlvotes_lh!$A$11:$WT$200,366,FALSE)=0,"",VLOOKUP($A183,parlvotes_lh!$A$11:$WT$200,366,FALSE)))</f>
        <v/>
      </c>
      <c r="AC183" s="249" t="str">
        <f>IF(ISERROR(VLOOKUP($A183,parlvotes_lh!$A$11:$WT$200,386,FALSE))=TRUE,"",IF(VLOOKUP($A183,parlvotes_lh!$A$11:$WT$200,386,FALSE)=0,"",VLOOKUP($A183,parlvotes_lh!$A$11:$WT$200,386,FALSE)))</f>
        <v/>
      </c>
    </row>
    <row r="184" spans="1:29" ht="13.5" customHeight="1">
      <c r="A184" s="243"/>
      <c r="B184" s="87" t="str">
        <f>IF(A184="","",MID(info_weblinks!$C$3,32,3))</f>
        <v/>
      </c>
      <c r="C184" s="87" t="str">
        <f>IF(info_parties!G183="","",info_parties!G183)</f>
        <v/>
      </c>
      <c r="D184" s="87" t="str">
        <f>IF(info_parties!K183="","",info_parties!K183)</f>
        <v/>
      </c>
      <c r="E184" s="87" t="str">
        <f>IF(info_parties!H183="","",info_parties!H183)</f>
        <v/>
      </c>
      <c r="F184" s="244" t="str">
        <f t="shared" si="8"/>
        <v/>
      </c>
      <c r="G184" s="245" t="str">
        <f t="shared" si="9"/>
        <v/>
      </c>
      <c r="H184" s="246" t="str">
        <f t="shared" si="10"/>
        <v/>
      </c>
      <c r="I184" s="247" t="str">
        <f t="shared" si="11"/>
        <v/>
      </c>
      <c r="J184" s="248" t="str">
        <f>IF(ISERROR(VLOOKUP($A184,parlvotes_lh!$A$11:$WT$200,6,FALSE))=TRUE,"",IF(VLOOKUP($A184,parlvotes_lh!$A$11:$WT$200,6,FALSE)=0,"",VLOOKUP($A184,parlvotes_lh!$A$11:$WT$200,6,FALSE)))</f>
        <v/>
      </c>
      <c r="K184" s="248" t="str">
        <f>IF(ISERROR(VLOOKUP($A184,parlvotes_lh!$A$11:$WT$200,26,FALSE))=TRUE,"",IF(VLOOKUP($A184,parlvotes_lh!$A$11:$WT$200,26,FALSE)=0,"",VLOOKUP($A184,parlvotes_lh!$A$11:$WT$200,26,FALSE)))</f>
        <v/>
      </c>
      <c r="L184" s="248" t="str">
        <f>IF(ISERROR(VLOOKUP($A184,parlvotes_lh!$A$11:$WT$200,46,FALSE))=TRUE,"",IF(VLOOKUP($A184,parlvotes_lh!$A$11:$WT$200,46,FALSE)=0,"",VLOOKUP($A184,parlvotes_lh!$A$11:$WT$200,46,FALSE)))</f>
        <v/>
      </c>
      <c r="M184" s="248" t="str">
        <f>IF(ISERROR(VLOOKUP($A184,parlvotes_lh!$A$11:$WT$200,66,FALSE))=TRUE,"",IF(VLOOKUP($A184,parlvotes_lh!$A$11:$WT$200,66,FALSE)=0,"",VLOOKUP($A184,parlvotes_lh!$A$11:$WT$200,66,FALSE)))</f>
        <v/>
      </c>
      <c r="N184" s="248" t="str">
        <f>IF(ISERROR(VLOOKUP($A184,parlvotes_lh!$A$11:$WT$200,86,FALSE))=TRUE,"",IF(VLOOKUP($A184,parlvotes_lh!$A$11:$WT$200,86,FALSE)=0,"",VLOOKUP($A184,parlvotes_lh!$A$11:$WT$200,86,FALSE)))</f>
        <v/>
      </c>
      <c r="O184" s="248" t="str">
        <f>IF(ISERROR(VLOOKUP($A184,parlvotes_lh!$A$11:$WT$200,106,FALSE))=TRUE,"",IF(VLOOKUP($A184,parlvotes_lh!$A$11:$WT$200,106,FALSE)=0,"",VLOOKUP($A184,parlvotes_lh!$A$11:$WT$200,106,FALSE)))</f>
        <v/>
      </c>
      <c r="P184" s="248" t="str">
        <f>IF(ISERROR(VLOOKUP($A184,parlvotes_lh!$A$11:$WT$200,126,FALSE))=TRUE,"",IF(VLOOKUP($A184,parlvotes_lh!$A$11:$WT$200,126,FALSE)=0,"",VLOOKUP($A184,parlvotes_lh!$A$11:$WT$200,126,FALSE)))</f>
        <v/>
      </c>
      <c r="Q184" s="249" t="str">
        <f>IF(ISERROR(VLOOKUP($A184,parlvotes_lh!$A$11:$WT$200,146,FALSE))=TRUE,"",IF(VLOOKUP($A184,parlvotes_lh!$A$11:$WT$200,146,FALSE)=0,"",VLOOKUP($A184,parlvotes_lh!$A$11:$WT$200,146,FALSE)))</f>
        <v/>
      </c>
      <c r="R184" s="249" t="str">
        <f>IF(ISERROR(VLOOKUP($A184,parlvotes_lh!$A$11:$WT$200,166,FALSE))=TRUE,"",IF(VLOOKUP($A184,parlvotes_lh!$A$11:$WT$200,166,FALSE)=0,"",VLOOKUP($A184,parlvotes_lh!$A$11:$WT$200,166,FALSE)))</f>
        <v/>
      </c>
      <c r="S184" s="249" t="str">
        <f>IF(ISERROR(VLOOKUP($A184,parlvotes_lh!$A$11:$WT$200,186,FALSE))=TRUE,"",IF(VLOOKUP($A184,parlvotes_lh!$A$11:$WT$200,186,FALSE)=0,"",VLOOKUP($A184,parlvotes_lh!$A$11:$WT$200,186,FALSE)))</f>
        <v/>
      </c>
      <c r="T184" s="249" t="str">
        <f>IF(ISERROR(VLOOKUP($A184,parlvotes_lh!$A$11:$WT$200,206,FALSE))=TRUE,"",IF(VLOOKUP($A184,parlvotes_lh!$A$11:$WT$200,206,FALSE)=0,"",VLOOKUP($A184,parlvotes_lh!$A$11:$WT$200,206,FALSE)))</f>
        <v/>
      </c>
      <c r="U184" s="249" t="str">
        <f>IF(ISERROR(VLOOKUP($A184,parlvotes_lh!$A$11:$WT$200,226,FALSE))=TRUE,"",IF(VLOOKUP($A184,parlvotes_lh!$A$11:$WT$200,226,FALSE)=0,"",VLOOKUP($A184,parlvotes_lh!$A$11:$WT$200,226,FALSE)))</f>
        <v/>
      </c>
      <c r="V184" s="249" t="str">
        <f>IF(ISERROR(VLOOKUP($A184,parlvotes_lh!$A$11:$WT$200,246,FALSE))=TRUE,"",IF(VLOOKUP($A184,parlvotes_lh!$A$11:$WT$200,246,FALSE)=0,"",VLOOKUP($A184,parlvotes_lh!$A$11:$WT$200,246,FALSE)))</f>
        <v/>
      </c>
      <c r="W184" s="249" t="str">
        <f>IF(ISERROR(VLOOKUP($A184,parlvotes_lh!$A$11:$WT$200,266,FALSE))=TRUE,"",IF(VLOOKUP($A184,parlvotes_lh!$A$11:$WT$200,266,FALSE)=0,"",VLOOKUP($A184,parlvotes_lh!$A$11:$WT$200,266,FALSE)))</f>
        <v/>
      </c>
      <c r="X184" s="249" t="str">
        <f>IF(ISERROR(VLOOKUP($A184,parlvotes_lh!$A$11:$WT$200,286,FALSE))=TRUE,"",IF(VLOOKUP($A184,parlvotes_lh!$A$11:$WT$200,286,FALSE)=0,"",VLOOKUP($A184,parlvotes_lh!$A$11:$WT$200,286,FALSE)))</f>
        <v/>
      </c>
      <c r="Y184" s="249" t="str">
        <f>IF(ISERROR(VLOOKUP($A184,parlvotes_lh!$A$11:$WT$200,306,FALSE))=TRUE,"",IF(VLOOKUP($A184,parlvotes_lh!$A$11:$WT$200,306,FALSE)=0,"",VLOOKUP($A184,parlvotes_lh!$A$11:$WT$200,306,FALSE)))</f>
        <v/>
      </c>
      <c r="Z184" s="249" t="str">
        <f>IF(ISERROR(VLOOKUP($A184,parlvotes_lh!$A$11:$WT$200,326,FALSE))=TRUE,"",IF(VLOOKUP($A184,parlvotes_lh!$A$11:$WT$200,326,FALSE)=0,"",VLOOKUP($A184,parlvotes_lh!$A$11:$WT$200,326,FALSE)))</f>
        <v/>
      </c>
      <c r="AA184" s="249" t="str">
        <f>IF(ISERROR(VLOOKUP($A184,parlvotes_lh!$A$11:$WT$200,346,FALSE))=TRUE,"",IF(VLOOKUP($A184,parlvotes_lh!$A$11:$WT$200,346,FALSE)=0,"",VLOOKUP($A184,parlvotes_lh!$A$11:$WT$200,346,FALSE)))</f>
        <v/>
      </c>
      <c r="AB184" s="249" t="str">
        <f>IF(ISERROR(VLOOKUP($A184,parlvotes_lh!$A$11:$WT$200,366,FALSE))=TRUE,"",IF(VLOOKUP($A184,parlvotes_lh!$A$11:$WT$200,366,FALSE)=0,"",VLOOKUP($A184,parlvotes_lh!$A$11:$WT$200,366,FALSE)))</f>
        <v/>
      </c>
      <c r="AC184" s="249" t="str">
        <f>IF(ISERROR(VLOOKUP($A184,parlvotes_lh!$A$11:$WT$200,386,FALSE))=TRUE,"",IF(VLOOKUP($A184,parlvotes_lh!$A$11:$WT$200,386,FALSE)=0,"",VLOOKUP($A184,parlvotes_lh!$A$11:$WT$200,386,FALSE)))</f>
        <v/>
      </c>
    </row>
    <row r="185" spans="1:29" ht="13.5" customHeight="1">
      <c r="A185" s="243"/>
      <c r="B185" s="87" t="str">
        <f>IF(A185="","",MID(info_weblinks!$C$3,32,3))</f>
        <v/>
      </c>
      <c r="C185" s="87" t="str">
        <f>IF(info_parties!G184="","",info_parties!G184)</f>
        <v/>
      </c>
      <c r="D185" s="87" t="str">
        <f>IF(info_parties!K184="","",info_parties!K184)</f>
        <v/>
      </c>
      <c r="E185" s="87" t="str">
        <f>IF(info_parties!H184="","",info_parties!H184)</f>
        <v/>
      </c>
      <c r="F185" s="244" t="str">
        <f t="shared" si="8"/>
        <v/>
      </c>
      <c r="G185" s="245" t="str">
        <f t="shared" si="9"/>
        <v/>
      </c>
      <c r="H185" s="246" t="str">
        <f t="shared" si="10"/>
        <v/>
      </c>
      <c r="I185" s="247" t="str">
        <f t="shared" si="11"/>
        <v/>
      </c>
      <c r="J185" s="248" t="str">
        <f>IF(ISERROR(VLOOKUP($A185,parlvotes_lh!$A$11:$WT$200,6,FALSE))=TRUE,"",IF(VLOOKUP($A185,parlvotes_lh!$A$11:$WT$200,6,FALSE)=0,"",VLOOKUP($A185,parlvotes_lh!$A$11:$WT$200,6,FALSE)))</f>
        <v/>
      </c>
      <c r="K185" s="248" t="str">
        <f>IF(ISERROR(VLOOKUP($A185,parlvotes_lh!$A$11:$WT$200,26,FALSE))=TRUE,"",IF(VLOOKUP($A185,parlvotes_lh!$A$11:$WT$200,26,FALSE)=0,"",VLOOKUP($A185,parlvotes_lh!$A$11:$WT$200,26,FALSE)))</f>
        <v/>
      </c>
      <c r="L185" s="248" t="str">
        <f>IF(ISERROR(VLOOKUP($A185,parlvotes_lh!$A$11:$WT$200,46,FALSE))=TRUE,"",IF(VLOOKUP($A185,parlvotes_lh!$A$11:$WT$200,46,FALSE)=0,"",VLOOKUP($A185,parlvotes_lh!$A$11:$WT$200,46,FALSE)))</f>
        <v/>
      </c>
      <c r="M185" s="248" t="str">
        <f>IF(ISERROR(VLOOKUP($A185,parlvotes_lh!$A$11:$WT$200,66,FALSE))=TRUE,"",IF(VLOOKUP($A185,parlvotes_lh!$A$11:$WT$200,66,FALSE)=0,"",VLOOKUP($A185,parlvotes_lh!$A$11:$WT$200,66,FALSE)))</f>
        <v/>
      </c>
      <c r="N185" s="248" t="str">
        <f>IF(ISERROR(VLOOKUP($A185,parlvotes_lh!$A$11:$WT$200,86,FALSE))=TRUE,"",IF(VLOOKUP($A185,parlvotes_lh!$A$11:$WT$200,86,FALSE)=0,"",VLOOKUP($A185,parlvotes_lh!$A$11:$WT$200,86,FALSE)))</f>
        <v/>
      </c>
      <c r="O185" s="248" t="str">
        <f>IF(ISERROR(VLOOKUP($A185,parlvotes_lh!$A$11:$WT$200,106,FALSE))=TRUE,"",IF(VLOOKUP($A185,parlvotes_lh!$A$11:$WT$200,106,FALSE)=0,"",VLOOKUP($A185,parlvotes_lh!$A$11:$WT$200,106,FALSE)))</f>
        <v/>
      </c>
      <c r="P185" s="248" t="str">
        <f>IF(ISERROR(VLOOKUP($A185,parlvotes_lh!$A$11:$WT$200,126,FALSE))=TRUE,"",IF(VLOOKUP($A185,parlvotes_lh!$A$11:$WT$200,126,FALSE)=0,"",VLOOKUP($A185,parlvotes_lh!$A$11:$WT$200,126,FALSE)))</f>
        <v/>
      </c>
      <c r="Q185" s="249" t="str">
        <f>IF(ISERROR(VLOOKUP($A185,parlvotes_lh!$A$11:$WT$200,146,FALSE))=TRUE,"",IF(VLOOKUP($A185,parlvotes_lh!$A$11:$WT$200,146,FALSE)=0,"",VLOOKUP($A185,parlvotes_lh!$A$11:$WT$200,146,FALSE)))</f>
        <v/>
      </c>
      <c r="R185" s="249" t="str">
        <f>IF(ISERROR(VLOOKUP($A185,parlvotes_lh!$A$11:$WT$200,166,FALSE))=TRUE,"",IF(VLOOKUP($A185,parlvotes_lh!$A$11:$WT$200,166,FALSE)=0,"",VLOOKUP($A185,parlvotes_lh!$A$11:$WT$200,166,FALSE)))</f>
        <v/>
      </c>
      <c r="S185" s="249" t="str">
        <f>IF(ISERROR(VLOOKUP($A185,parlvotes_lh!$A$11:$WT$200,186,FALSE))=TRUE,"",IF(VLOOKUP($A185,parlvotes_lh!$A$11:$WT$200,186,FALSE)=0,"",VLOOKUP($A185,parlvotes_lh!$A$11:$WT$200,186,FALSE)))</f>
        <v/>
      </c>
      <c r="T185" s="249" t="str">
        <f>IF(ISERROR(VLOOKUP($A185,parlvotes_lh!$A$11:$WT$200,206,FALSE))=TRUE,"",IF(VLOOKUP($A185,parlvotes_lh!$A$11:$WT$200,206,FALSE)=0,"",VLOOKUP($A185,parlvotes_lh!$A$11:$WT$200,206,FALSE)))</f>
        <v/>
      </c>
      <c r="U185" s="249" t="str">
        <f>IF(ISERROR(VLOOKUP($A185,parlvotes_lh!$A$11:$WT$200,226,FALSE))=TRUE,"",IF(VLOOKUP($A185,parlvotes_lh!$A$11:$WT$200,226,FALSE)=0,"",VLOOKUP($A185,parlvotes_lh!$A$11:$WT$200,226,FALSE)))</f>
        <v/>
      </c>
      <c r="V185" s="249" t="str">
        <f>IF(ISERROR(VLOOKUP($A185,parlvotes_lh!$A$11:$WT$200,246,FALSE))=TRUE,"",IF(VLOOKUP($A185,parlvotes_lh!$A$11:$WT$200,246,FALSE)=0,"",VLOOKUP($A185,parlvotes_lh!$A$11:$WT$200,246,FALSE)))</f>
        <v/>
      </c>
      <c r="W185" s="249" t="str">
        <f>IF(ISERROR(VLOOKUP($A185,parlvotes_lh!$A$11:$WT$200,266,FALSE))=TRUE,"",IF(VLOOKUP($A185,parlvotes_lh!$A$11:$WT$200,266,FALSE)=0,"",VLOOKUP($A185,parlvotes_lh!$A$11:$WT$200,266,FALSE)))</f>
        <v/>
      </c>
      <c r="X185" s="249" t="str">
        <f>IF(ISERROR(VLOOKUP($A185,parlvotes_lh!$A$11:$WT$200,286,FALSE))=TRUE,"",IF(VLOOKUP($A185,parlvotes_lh!$A$11:$WT$200,286,FALSE)=0,"",VLOOKUP($A185,parlvotes_lh!$A$11:$WT$200,286,FALSE)))</f>
        <v/>
      </c>
      <c r="Y185" s="249" t="str">
        <f>IF(ISERROR(VLOOKUP($A185,parlvotes_lh!$A$11:$WT$200,306,FALSE))=TRUE,"",IF(VLOOKUP($A185,parlvotes_lh!$A$11:$WT$200,306,FALSE)=0,"",VLOOKUP($A185,parlvotes_lh!$A$11:$WT$200,306,FALSE)))</f>
        <v/>
      </c>
      <c r="Z185" s="249" t="str">
        <f>IF(ISERROR(VLOOKUP($A185,parlvotes_lh!$A$11:$WT$200,326,FALSE))=TRUE,"",IF(VLOOKUP($A185,parlvotes_lh!$A$11:$WT$200,326,FALSE)=0,"",VLOOKUP($A185,parlvotes_lh!$A$11:$WT$200,326,FALSE)))</f>
        <v/>
      </c>
      <c r="AA185" s="249" t="str">
        <f>IF(ISERROR(VLOOKUP($A185,parlvotes_lh!$A$11:$WT$200,346,FALSE))=TRUE,"",IF(VLOOKUP($A185,parlvotes_lh!$A$11:$WT$200,346,FALSE)=0,"",VLOOKUP($A185,parlvotes_lh!$A$11:$WT$200,346,FALSE)))</f>
        <v/>
      </c>
      <c r="AB185" s="249" t="str">
        <f>IF(ISERROR(VLOOKUP($A185,parlvotes_lh!$A$11:$WT$200,366,FALSE))=TRUE,"",IF(VLOOKUP($A185,parlvotes_lh!$A$11:$WT$200,366,FALSE)=0,"",VLOOKUP($A185,parlvotes_lh!$A$11:$WT$200,366,FALSE)))</f>
        <v/>
      </c>
      <c r="AC185" s="249" t="str">
        <f>IF(ISERROR(VLOOKUP($A185,parlvotes_lh!$A$11:$WT$200,386,FALSE))=TRUE,"",IF(VLOOKUP($A185,parlvotes_lh!$A$11:$WT$200,386,FALSE)=0,"",VLOOKUP($A185,parlvotes_lh!$A$11:$WT$200,386,FALSE)))</f>
        <v/>
      </c>
    </row>
    <row r="186" spans="1:29" ht="13.5" customHeight="1">
      <c r="A186" s="243"/>
      <c r="B186" s="87" t="str">
        <f>IF(A186="","",MID(info_weblinks!$C$3,32,3))</f>
        <v/>
      </c>
      <c r="C186" s="87" t="str">
        <f>IF(info_parties!G185="","",info_parties!G185)</f>
        <v/>
      </c>
      <c r="D186" s="87" t="str">
        <f>IF(info_parties!K185="","",info_parties!K185)</f>
        <v/>
      </c>
      <c r="E186" s="87" t="str">
        <f>IF(info_parties!H185="","",info_parties!H185)</f>
        <v/>
      </c>
      <c r="F186" s="244" t="str">
        <f t="shared" si="8"/>
        <v/>
      </c>
      <c r="G186" s="245" t="str">
        <f t="shared" si="9"/>
        <v/>
      </c>
      <c r="H186" s="246" t="str">
        <f t="shared" si="10"/>
        <v/>
      </c>
      <c r="I186" s="247" t="str">
        <f t="shared" si="11"/>
        <v/>
      </c>
      <c r="J186" s="248" t="str">
        <f>IF(ISERROR(VLOOKUP($A186,parlvotes_lh!$A$11:$WT$200,6,FALSE))=TRUE,"",IF(VLOOKUP($A186,parlvotes_lh!$A$11:$WT$200,6,FALSE)=0,"",VLOOKUP($A186,parlvotes_lh!$A$11:$WT$200,6,FALSE)))</f>
        <v/>
      </c>
      <c r="K186" s="248" t="str">
        <f>IF(ISERROR(VLOOKUP($A186,parlvotes_lh!$A$11:$WT$200,26,FALSE))=TRUE,"",IF(VLOOKUP($A186,parlvotes_lh!$A$11:$WT$200,26,FALSE)=0,"",VLOOKUP($A186,parlvotes_lh!$A$11:$WT$200,26,FALSE)))</f>
        <v/>
      </c>
      <c r="L186" s="248" t="str">
        <f>IF(ISERROR(VLOOKUP($A186,parlvotes_lh!$A$11:$WT$200,46,FALSE))=TRUE,"",IF(VLOOKUP($A186,parlvotes_lh!$A$11:$WT$200,46,FALSE)=0,"",VLOOKUP($A186,parlvotes_lh!$A$11:$WT$200,46,FALSE)))</f>
        <v/>
      </c>
      <c r="M186" s="248" t="str">
        <f>IF(ISERROR(VLOOKUP($A186,parlvotes_lh!$A$11:$WT$200,66,FALSE))=TRUE,"",IF(VLOOKUP($A186,parlvotes_lh!$A$11:$WT$200,66,FALSE)=0,"",VLOOKUP($A186,parlvotes_lh!$A$11:$WT$200,66,FALSE)))</f>
        <v/>
      </c>
      <c r="N186" s="248" t="str">
        <f>IF(ISERROR(VLOOKUP($A186,parlvotes_lh!$A$11:$WT$200,86,FALSE))=TRUE,"",IF(VLOOKUP($A186,parlvotes_lh!$A$11:$WT$200,86,FALSE)=0,"",VLOOKUP($A186,parlvotes_lh!$A$11:$WT$200,86,FALSE)))</f>
        <v/>
      </c>
      <c r="O186" s="248" t="str">
        <f>IF(ISERROR(VLOOKUP($A186,parlvotes_lh!$A$11:$WT$200,106,FALSE))=TRUE,"",IF(VLOOKUP($A186,parlvotes_lh!$A$11:$WT$200,106,FALSE)=0,"",VLOOKUP($A186,parlvotes_lh!$A$11:$WT$200,106,FALSE)))</f>
        <v/>
      </c>
      <c r="P186" s="248" t="str">
        <f>IF(ISERROR(VLOOKUP($A186,parlvotes_lh!$A$11:$WT$200,126,FALSE))=TRUE,"",IF(VLOOKUP($A186,parlvotes_lh!$A$11:$WT$200,126,FALSE)=0,"",VLOOKUP($A186,parlvotes_lh!$A$11:$WT$200,126,FALSE)))</f>
        <v/>
      </c>
      <c r="Q186" s="249" t="str">
        <f>IF(ISERROR(VLOOKUP($A186,parlvotes_lh!$A$11:$WT$200,146,FALSE))=TRUE,"",IF(VLOOKUP($A186,parlvotes_lh!$A$11:$WT$200,146,FALSE)=0,"",VLOOKUP($A186,parlvotes_lh!$A$11:$WT$200,146,FALSE)))</f>
        <v/>
      </c>
      <c r="R186" s="249" t="str">
        <f>IF(ISERROR(VLOOKUP($A186,parlvotes_lh!$A$11:$WT$200,166,FALSE))=TRUE,"",IF(VLOOKUP($A186,parlvotes_lh!$A$11:$WT$200,166,FALSE)=0,"",VLOOKUP($A186,parlvotes_lh!$A$11:$WT$200,166,FALSE)))</f>
        <v/>
      </c>
      <c r="S186" s="249" t="str">
        <f>IF(ISERROR(VLOOKUP($A186,parlvotes_lh!$A$11:$WT$200,186,FALSE))=TRUE,"",IF(VLOOKUP($A186,parlvotes_lh!$A$11:$WT$200,186,FALSE)=0,"",VLOOKUP($A186,parlvotes_lh!$A$11:$WT$200,186,FALSE)))</f>
        <v/>
      </c>
      <c r="T186" s="249" t="str">
        <f>IF(ISERROR(VLOOKUP($A186,parlvotes_lh!$A$11:$WT$200,206,FALSE))=TRUE,"",IF(VLOOKUP($A186,parlvotes_lh!$A$11:$WT$200,206,FALSE)=0,"",VLOOKUP($A186,parlvotes_lh!$A$11:$WT$200,206,FALSE)))</f>
        <v/>
      </c>
      <c r="U186" s="249" t="str">
        <f>IF(ISERROR(VLOOKUP($A186,parlvotes_lh!$A$11:$WT$200,226,FALSE))=TRUE,"",IF(VLOOKUP($A186,parlvotes_lh!$A$11:$WT$200,226,FALSE)=0,"",VLOOKUP($A186,parlvotes_lh!$A$11:$WT$200,226,FALSE)))</f>
        <v/>
      </c>
      <c r="V186" s="249" t="str">
        <f>IF(ISERROR(VLOOKUP($A186,parlvotes_lh!$A$11:$WT$200,246,FALSE))=TRUE,"",IF(VLOOKUP($A186,parlvotes_lh!$A$11:$WT$200,246,FALSE)=0,"",VLOOKUP($A186,parlvotes_lh!$A$11:$WT$200,246,FALSE)))</f>
        <v/>
      </c>
      <c r="W186" s="249" t="str">
        <f>IF(ISERROR(VLOOKUP($A186,parlvotes_lh!$A$11:$WT$200,266,FALSE))=TRUE,"",IF(VLOOKUP($A186,parlvotes_lh!$A$11:$WT$200,266,FALSE)=0,"",VLOOKUP($A186,parlvotes_lh!$A$11:$WT$200,266,FALSE)))</f>
        <v/>
      </c>
      <c r="X186" s="249" t="str">
        <f>IF(ISERROR(VLOOKUP($A186,parlvotes_lh!$A$11:$WT$200,286,FALSE))=TRUE,"",IF(VLOOKUP($A186,parlvotes_lh!$A$11:$WT$200,286,FALSE)=0,"",VLOOKUP($A186,parlvotes_lh!$A$11:$WT$200,286,FALSE)))</f>
        <v/>
      </c>
      <c r="Y186" s="249" t="str">
        <f>IF(ISERROR(VLOOKUP($A186,parlvotes_lh!$A$11:$WT$200,306,FALSE))=TRUE,"",IF(VLOOKUP($A186,parlvotes_lh!$A$11:$WT$200,306,FALSE)=0,"",VLOOKUP($A186,parlvotes_lh!$A$11:$WT$200,306,FALSE)))</f>
        <v/>
      </c>
      <c r="Z186" s="249" t="str">
        <f>IF(ISERROR(VLOOKUP($A186,parlvotes_lh!$A$11:$WT$200,326,FALSE))=TRUE,"",IF(VLOOKUP($A186,parlvotes_lh!$A$11:$WT$200,326,FALSE)=0,"",VLOOKUP($A186,parlvotes_lh!$A$11:$WT$200,326,FALSE)))</f>
        <v/>
      </c>
      <c r="AA186" s="249" t="str">
        <f>IF(ISERROR(VLOOKUP($A186,parlvotes_lh!$A$11:$WT$200,346,FALSE))=TRUE,"",IF(VLOOKUP($A186,parlvotes_lh!$A$11:$WT$200,346,FALSE)=0,"",VLOOKUP($A186,parlvotes_lh!$A$11:$WT$200,346,FALSE)))</f>
        <v/>
      </c>
      <c r="AB186" s="249" t="str">
        <f>IF(ISERROR(VLOOKUP($A186,parlvotes_lh!$A$11:$WT$200,366,FALSE))=TRUE,"",IF(VLOOKUP($A186,parlvotes_lh!$A$11:$WT$200,366,FALSE)=0,"",VLOOKUP($A186,parlvotes_lh!$A$11:$WT$200,366,FALSE)))</f>
        <v/>
      </c>
      <c r="AC186" s="249" t="str">
        <f>IF(ISERROR(VLOOKUP($A186,parlvotes_lh!$A$11:$WT$200,386,FALSE))=TRUE,"",IF(VLOOKUP($A186,parlvotes_lh!$A$11:$WT$200,386,FALSE)=0,"",VLOOKUP($A186,parlvotes_lh!$A$11:$WT$200,386,FALSE)))</f>
        <v/>
      </c>
    </row>
    <row r="187" spans="1:29" ht="13.5" customHeight="1">
      <c r="A187" s="243"/>
      <c r="B187" s="87" t="str">
        <f>IF(A187="","",MID(info_weblinks!$C$3,32,3))</f>
        <v/>
      </c>
      <c r="C187" s="87" t="str">
        <f>IF(info_parties!G186="","",info_parties!G186)</f>
        <v/>
      </c>
      <c r="D187" s="87" t="str">
        <f>IF(info_parties!K186="","",info_parties!K186)</f>
        <v/>
      </c>
      <c r="E187" s="87" t="str">
        <f>IF(info_parties!H186="","",info_parties!H186)</f>
        <v/>
      </c>
      <c r="F187" s="244" t="str">
        <f t="shared" si="8"/>
        <v/>
      </c>
      <c r="G187" s="245" t="str">
        <f t="shared" si="9"/>
        <v/>
      </c>
      <c r="H187" s="246" t="str">
        <f t="shared" si="10"/>
        <v/>
      </c>
      <c r="I187" s="247" t="str">
        <f t="shared" si="11"/>
        <v/>
      </c>
      <c r="J187" s="248" t="str">
        <f>IF(ISERROR(VLOOKUP($A187,parlvotes_lh!$A$11:$WT$200,6,FALSE))=TRUE,"",IF(VLOOKUP($A187,parlvotes_lh!$A$11:$WT$200,6,FALSE)=0,"",VLOOKUP($A187,parlvotes_lh!$A$11:$WT$200,6,FALSE)))</f>
        <v/>
      </c>
      <c r="K187" s="248" t="str">
        <f>IF(ISERROR(VLOOKUP($A187,parlvotes_lh!$A$11:$WT$200,26,FALSE))=TRUE,"",IF(VLOOKUP($A187,parlvotes_lh!$A$11:$WT$200,26,FALSE)=0,"",VLOOKUP($A187,parlvotes_lh!$A$11:$WT$200,26,FALSE)))</f>
        <v/>
      </c>
      <c r="L187" s="248" t="str">
        <f>IF(ISERROR(VLOOKUP($A187,parlvotes_lh!$A$11:$WT$200,46,FALSE))=TRUE,"",IF(VLOOKUP($A187,parlvotes_lh!$A$11:$WT$200,46,FALSE)=0,"",VLOOKUP($A187,parlvotes_lh!$A$11:$WT$200,46,FALSE)))</f>
        <v/>
      </c>
      <c r="M187" s="248" t="str">
        <f>IF(ISERROR(VLOOKUP($A187,parlvotes_lh!$A$11:$WT$200,66,FALSE))=TRUE,"",IF(VLOOKUP($A187,parlvotes_lh!$A$11:$WT$200,66,FALSE)=0,"",VLOOKUP($A187,parlvotes_lh!$A$11:$WT$200,66,FALSE)))</f>
        <v/>
      </c>
      <c r="N187" s="248" t="str">
        <f>IF(ISERROR(VLOOKUP($A187,parlvotes_lh!$A$11:$WT$200,86,FALSE))=TRUE,"",IF(VLOOKUP($A187,parlvotes_lh!$A$11:$WT$200,86,FALSE)=0,"",VLOOKUP($A187,parlvotes_lh!$A$11:$WT$200,86,FALSE)))</f>
        <v/>
      </c>
      <c r="O187" s="248" t="str">
        <f>IF(ISERROR(VLOOKUP($A187,parlvotes_lh!$A$11:$WT$200,106,FALSE))=TRUE,"",IF(VLOOKUP($A187,parlvotes_lh!$A$11:$WT$200,106,FALSE)=0,"",VLOOKUP($A187,parlvotes_lh!$A$11:$WT$200,106,FALSE)))</f>
        <v/>
      </c>
      <c r="P187" s="248" t="str">
        <f>IF(ISERROR(VLOOKUP($A187,parlvotes_lh!$A$11:$WT$200,126,FALSE))=TRUE,"",IF(VLOOKUP($A187,parlvotes_lh!$A$11:$WT$200,126,FALSE)=0,"",VLOOKUP($A187,parlvotes_lh!$A$11:$WT$200,126,FALSE)))</f>
        <v/>
      </c>
      <c r="Q187" s="249" t="str">
        <f>IF(ISERROR(VLOOKUP($A187,parlvotes_lh!$A$11:$WT$200,146,FALSE))=TRUE,"",IF(VLOOKUP($A187,parlvotes_lh!$A$11:$WT$200,146,FALSE)=0,"",VLOOKUP($A187,parlvotes_lh!$A$11:$WT$200,146,FALSE)))</f>
        <v/>
      </c>
      <c r="R187" s="249" t="str">
        <f>IF(ISERROR(VLOOKUP($A187,parlvotes_lh!$A$11:$WT$200,166,FALSE))=TRUE,"",IF(VLOOKUP($A187,parlvotes_lh!$A$11:$WT$200,166,FALSE)=0,"",VLOOKUP($A187,parlvotes_lh!$A$11:$WT$200,166,FALSE)))</f>
        <v/>
      </c>
      <c r="S187" s="249" t="str">
        <f>IF(ISERROR(VLOOKUP($A187,parlvotes_lh!$A$11:$WT$200,186,FALSE))=TRUE,"",IF(VLOOKUP($A187,parlvotes_lh!$A$11:$WT$200,186,FALSE)=0,"",VLOOKUP($A187,parlvotes_lh!$A$11:$WT$200,186,FALSE)))</f>
        <v/>
      </c>
      <c r="T187" s="249" t="str">
        <f>IF(ISERROR(VLOOKUP($A187,parlvotes_lh!$A$11:$WT$200,206,FALSE))=TRUE,"",IF(VLOOKUP($A187,parlvotes_lh!$A$11:$WT$200,206,FALSE)=0,"",VLOOKUP($A187,parlvotes_lh!$A$11:$WT$200,206,FALSE)))</f>
        <v/>
      </c>
      <c r="U187" s="249" t="str">
        <f>IF(ISERROR(VLOOKUP($A187,parlvotes_lh!$A$11:$WT$200,226,FALSE))=TRUE,"",IF(VLOOKUP($A187,parlvotes_lh!$A$11:$WT$200,226,FALSE)=0,"",VLOOKUP($A187,parlvotes_lh!$A$11:$WT$200,226,FALSE)))</f>
        <v/>
      </c>
      <c r="V187" s="249" t="str">
        <f>IF(ISERROR(VLOOKUP($A187,parlvotes_lh!$A$11:$WT$200,246,FALSE))=TRUE,"",IF(VLOOKUP($A187,parlvotes_lh!$A$11:$WT$200,246,FALSE)=0,"",VLOOKUP($A187,parlvotes_lh!$A$11:$WT$200,246,FALSE)))</f>
        <v/>
      </c>
      <c r="W187" s="249" t="str">
        <f>IF(ISERROR(VLOOKUP($A187,parlvotes_lh!$A$11:$WT$200,266,FALSE))=TRUE,"",IF(VLOOKUP($A187,parlvotes_lh!$A$11:$WT$200,266,FALSE)=0,"",VLOOKUP($A187,parlvotes_lh!$A$11:$WT$200,266,FALSE)))</f>
        <v/>
      </c>
      <c r="X187" s="249" t="str">
        <f>IF(ISERROR(VLOOKUP($A187,parlvotes_lh!$A$11:$WT$200,286,FALSE))=TRUE,"",IF(VLOOKUP($A187,parlvotes_lh!$A$11:$WT$200,286,FALSE)=0,"",VLOOKUP($A187,parlvotes_lh!$A$11:$WT$200,286,FALSE)))</f>
        <v/>
      </c>
      <c r="Y187" s="249" t="str">
        <f>IF(ISERROR(VLOOKUP($A187,parlvotes_lh!$A$11:$WT$200,306,FALSE))=TRUE,"",IF(VLOOKUP($A187,parlvotes_lh!$A$11:$WT$200,306,FALSE)=0,"",VLOOKUP($A187,parlvotes_lh!$A$11:$WT$200,306,FALSE)))</f>
        <v/>
      </c>
      <c r="Z187" s="249" t="str">
        <f>IF(ISERROR(VLOOKUP($A187,parlvotes_lh!$A$11:$WT$200,326,FALSE))=TRUE,"",IF(VLOOKUP($A187,parlvotes_lh!$A$11:$WT$200,326,FALSE)=0,"",VLOOKUP($A187,parlvotes_lh!$A$11:$WT$200,326,FALSE)))</f>
        <v/>
      </c>
      <c r="AA187" s="249" t="str">
        <f>IF(ISERROR(VLOOKUP($A187,parlvotes_lh!$A$11:$WT$200,346,FALSE))=TRUE,"",IF(VLOOKUP($A187,parlvotes_lh!$A$11:$WT$200,346,FALSE)=0,"",VLOOKUP($A187,parlvotes_lh!$A$11:$WT$200,346,FALSE)))</f>
        <v/>
      </c>
      <c r="AB187" s="249" t="str">
        <f>IF(ISERROR(VLOOKUP($A187,parlvotes_lh!$A$11:$WT$200,366,FALSE))=TRUE,"",IF(VLOOKUP($A187,parlvotes_lh!$A$11:$WT$200,366,FALSE)=0,"",VLOOKUP($A187,parlvotes_lh!$A$11:$WT$200,366,FALSE)))</f>
        <v/>
      </c>
      <c r="AC187" s="249" t="str">
        <f>IF(ISERROR(VLOOKUP($A187,parlvotes_lh!$A$11:$WT$200,386,FALSE))=TRUE,"",IF(VLOOKUP($A187,parlvotes_lh!$A$11:$WT$200,386,FALSE)=0,"",VLOOKUP($A187,parlvotes_lh!$A$11:$WT$200,386,FALSE)))</f>
        <v/>
      </c>
    </row>
    <row r="188" spans="1:29" ht="13.5" customHeight="1">
      <c r="A188" s="243"/>
      <c r="B188" s="87" t="str">
        <f>IF(A188="","",MID(info_weblinks!$C$3,32,3))</f>
        <v/>
      </c>
      <c r="C188" s="87" t="str">
        <f>IF(info_parties!G187="","",info_parties!G187)</f>
        <v/>
      </c>
      <c r="D188" s="87" t="str">
        <f>IF(info_parties!K187="","",info_parties!K187)</f>
        <v/>
      </c>
      <c r="E188" s="87" t="str">
        <f>IF(info_parties!H187="","",info_parties!H187)</f>
        <v/>
      </c>
      <c r="F188" s="244" t="str">
        <f t="shared" si="8"/>
        <v/>
      </c>
      <c r="G188" s="245" t="str">
        <f t="shared" si="9"/>
        <v/>
      </c>
      <c r="H188" s="246" t="str">
        <f t="shared" si="10"/>
        <v/>
      </c>
      <c r="I188" s="247" t="str">
        <f t="shared" si="11"/>
        <v/>
      </c>
      <c r="J188" s="248" t="str">
        <f>IF(ISERROR(VLOOKUP($A188,parlvotes_lh!$A$11:$WT$200,6,FALSE))=TRUE,"",IF(VLOOKUP($A188,parlvotes_lh!$A$11:$WT$200,6,FALSE)=0,"",VLOOKUP($A188,parlvotes_lh!$A$11:$WT$200,6,FALSE)))</f>
        <v/>
      </c>
      <c r="K188" s="248" t="str">
        <f>IF(ISERROR(VLOOKUP($A188,parlvotes_lh!$A$11:$WT$200,26,FALSE))=TRUE,"",IF(VLOOKUP($A188,parlvotes_lh!$A$11:$WT$200,26,FALSE)=0,"",VLOOKUP($A188,parlvotes_lh!$A$11:$WT$200,26,FALSE)))</f>
        <v/>
      </c>
      <c r="L188" s="248" t="str">
        <f>IF(ISERROR(VLOOKUP($A188,parlvotes_lh!$A$11:$WT$200,46,FALSE))=TRUE,"",IF(VLOOKUP($A188,parlvotes_lh!$A$11:$WT$200,46,FALSE)=0,"",VLOOKUP($A188,parlvotes_lh!$A$11:$WT$200,46,FALSE)))</f>
        <v/>
      </c>
      <c r="M188" s="248" t="str">
        <f>IF(ISERROR(VLOOKUP($A188,parlvotes_lh!$A$11:$WT$200,66,FALSE))=TRUE,"",IF(VLOOKUP($A188,parlvotes_lh!$A$11:$WT$200,66,FALSE)=0,"",VLOOKUP($A188,parlvotes_lh!$A$11:$WT$200,66,FALSE)))</f>
        <v/>
      </c>
      <c r="N188" s="248" t="str">
        <f>IF(ISERROR(VLOOKUP($A188,parlvotes_lh!$A$11:$WT$200,86,FALSE))=TRUE,"",IF(VLOOKUP($A188,parlvotes_lh!$A$11:$WT$200,86,FALSE)=0,"",VLOOKUP($A188,parlvotes_lh!$A$11:$WT$200,86,FALSE)))</f>
        <v/>
      </c>
      <c r="O188" s="248" t="str">
        <f>IF(ISERROR(VLOOKUP($A188,parlvotes_lh!$A$11:$WT$200,106,FALSE))=TRUE,"",IF(VLOOKUP($A188,parlvotes_lh!$A$11:$WT$200,106,FALSE)=0,"",VLOOKUP($A188,parlvotes_lh!$A$11:$WT$200,106,FALSE)))</f>
        <v/>
      </c>
      <c r="P188" s="248" t="str">
        <f>IF(ISERROR(VLOOKUP($A188,parlvotes_lh!$A$11:$WT$200,126,FALSE))=TRUE,"",IF(VLOOKUP($A188,parlvotes_lh!$A$11:$WT$200,126,FALSE)=0,"",VLOOKUP($A188,parlvotes_lh!$A$11:$WT$200,126,FALSE)))</f>
        <v/>
      </c>
      <c r="Q188" s="249" t="str">
        <f>IF(ISERROR(VLOOKUP($A188,parlvotes_lh!$A$11:$WT$200,146,FALSE))=TRUE,"",IF(VLOOKUP($A188,parlvotes_lh!$A$11:$WT$200,146,FALSE)=0,"",VLOOKUP($A188,parlvotes_lh!$A$11:$WT$200,146,FALSE)))</f>
        <v/>
      </c>
      <c r="R188" s="249" t="str">
        <f>IF(ISERROR(VLOOKUP($A188,parlvotes_lh!$A$11:$WT$200,166,FALSE))=TRUE,"",IF(VLOOKUP($A188,parlvotes_lh!$A$11:$WT$200,166,FALSE)=0,"",VLOOKUP($A188,parlvotes_lh!$A$11:$WT$200,166,FALSE)))</f>
        <v/>
      </c>
      <c r="S188" s="249" t="str">
        <f>IF(ISERROR(VLOOKUP($A188,parlvotes_lh!$A$11:$WT$200,186,FALSE))=TRUE,"",IF(VLOOKUP($A188,parlvotes_lh!$A$11:$WT$200,186,FALSE)=0,"",VLOOKUP($A188,parlvotes_lh!$A$11:$WT$200,186,FALSE)))</f>
        <v/>
      </c>
      <c r="T188" s="249" t="str">
        <f>IF(ISERROR(VLOOKUP($A188,parlvotes_lh!$A$11:$WT$200,206,FALSE))=TRUE,"",IF(VLOOKUP($A188,parlvotes_lh!$A$11:$WT$200,206,FALSE)=0,"",VLOOKUP($A188,parlvotes_lh!$A$11:$WT$200,206,FALSE)))</f>
        <v/>
      </c>
      <c r="U188" s="249" t="str">
        <f>IF(ISERROR(VLOOKUP($A188,parlvotes_lh!$A$11:$WT$200,226,FALSE))=TRUE,"",IF(VLOOKUP($A188,parlvotes_lh!$A$11:$WT$200,226,FALSE)=0,"",VLOOKUP($A188,parlvotes_lh!$A$11:$WT$200,226,FALSE)))</f>
        <v/>
      </c>
      <c r="V188" s="249" t="str">
        <f>IF(ISERROR(VLOOKUP($A188,parlvotes_lh!$A$11:$WT$200,246,FALSE))=TRUE,"",IF(VLOOKUP($A188,parlvotes_lh!$A$11:$WT$200,246,FALSE)=0,"",VLOOKUP($A188,parlvotes_lh!$A$11:$WT$200,246,FALSE)))</f>
        <v/>
      </c>
      <c r="W188" s="249" t="str">
        <f>IF(ISERROR(VLOOKUP($A188,parlvotes_lh!$A$11:$WT$200,266,FALSE))=TRUE,"",IF(VLOOKUP($A188,parlvotes_lh!$A$11:$WT$200,266,FALSE)=0,"",VLOOKUP($A188,parlvotes_lh!$A$11:$WT$200,266,FALSE)))</f>
        <v/>
      </c>
      <c r="X188" s="249" t="str">
        <f>IF(ISERROR(VLOOKUP($A188,parlvotes_lh!$A$11:$WT$200,286,FALSE))=TRUE,"",IF(VLOOKUP($A188,parlvotes_lh!$A$11:$WT$200,286,FALSE)=0,"",VLOOKUP($A188,parlvotes_lh!$A$11:$WT$200,286,FALSE)))</f>
        <v/>
      </c>
      <c r="Y188" s="249" t="str">
        <f>IF(ISERROR(VLOOKUP($A188,parlvotes_lh!$A$11:$WT$200,306,FALSE))=TRUE,"",IF(VLOOKUP($A188,parlvotes_lh!$A$11:$WT$200,306,FALSE)=0,"",VLOOKUP($A188,parlvotes_lh!$A$11:$WT$200,306,FALSE)))</f>
        <v/>
      </c>
      <c r="Z188" s="249" t="str">
        <f>IF(ISERROR(VLOOKUP($A188,parlvotes_lh!$A$11:$WT$200,326,FALSE))=TRUE,"",IF(VLOOKUP($A188,parlvotes_lh!$A$11:$WT$200,326,FALSE)=0,"",VLOOKUP($A188,parlvotes_lh!$A$11:$WT$200,326,FALSE)))</f>
        <v/>
      </c>
      <c r="AA188" s="249" t="str">
        <f>IF(ISERROR(VLOOKUP($A188,parlvotes_lh!$A$11:$WT$200,346,FALSE))=TRUE,"",IF(VLOOKUP($A188,parlvotes_lh!$A$11:$WT$200,346,FALSE)=0,"",VLOOKUP($A188,parlvotes_lh!$A$11:$WT$200,346,FALSE)))</f>
        <v/>
      </c>
      <c r="AB188" s="249" t="str">
        <f>IF(ISERROR(VLOOKUP($A188,parlvotes_lh!$A$11:$WT$200,366,FALSE))=TRUE,"",IF(VLOOKUP($A188,parlvotes_lh!$A$11:$WT$200,366,FALSE)=0,"",VLOOKUP($A188,parlvotes_lh!$A$11:$WT$200,366,FALSE)))</f>
        <v/>
      </c>
      <c r="AC188" s="249" t="str">
        <f>IF(ISERROR(VLOOKUP($A188,parlvotes_lh!$A$11:$WT$200,386,FALSE))=TRUE,"",IF(VLOOKUP($A188,parlvotes_lh!$A$11:$WT$200,386,FALSE)=0,"",VLOOKUP($A188,parlvotes_lh!$A$11:$WT$200,386,FALSE)))</f>
        <v/>
      </c>
    </row>
    <row r="189" spans="1:29" ht="13.5" customHeight="1">
      <c r="A189" s="243"/>
      <c r="B189" s="87" t="str">
        <f>IF(A189="","",MID(info_weblinks!$C$3,32,3))</f>
        <v/>
      </c>
      <c r="C189" s="87" t="str">
        <f>IF(info_parties!G188="","",info_parties!G188)</f>
        <v/>
      </c>
      <c r="D189" s="87" t="str">
        <f>IF(info_parties!K188="","",info_parties!K188)</f>
        <v/>
      </c>
      <c r="E189" s="87" t="str">
        <f>IF(info_parties!H188="","",info_parties!H188)</f>
        <v/>
      </c>
      <c r="F189" s="244" t="str">
        <f t="shared" si="8"/>
        <v/>
      </c>
      <c r="G189" s="245" t="str">
        <f t="shared" si="9"/>
        <v/>
      </c>
      <c r="H189" s="246" t="str">
        <f t="shared" si="10"/>
        <v/>
      </c>
      <c r="I189" s="247" t="str">
        <f t="shared" si="11"/>
        <v/>
      </c>
      <c r="J189" s="248" t="str">
        <f>IF(ISERROR(VLOOKUP($A189,parlvotes_lh!$A$11:$WT$200,6,FALSE))=TRUE,"",IF(VLOOKUP($A189,parlvotes_lh!$A$11:$WT$200,6,FALSE)=0,"",VLOOKUP($A189,parlvotes_lh!$A$11:$WT$200,6,FALSE)))</f>
        <v/>
      </c>
      <c r="K189" s="248" t="str">
        <f>IF(ISERROR(VLOOKUP($A189,parlvotes_lh!$A$11:$WT$200,26,FALSE))=TRUE,"",IF(VLOOKUP($A189,parlvotes_lh!$A$11:$WT$200,26,FALSE)=0,"",VLOOKUP($A189,parlvotes_lh!$A$11:$WT$200,26,FALSE)))</f>
        <v/>
      </c>
      <c r="L189" s="248" t="str">
        <f>IF(ISERROR(VLOOKUP($A189,parlvotes_lh!$A$11:$WT$200,46,FALSE))=TRUE,"",IF(VLOOKUP($A189,parlvotes_lh!$A$11:$WT$200,46,FALSE)=0,"",VLOOKUP($A189,parlvotes_lh!$A$11:$WT$200,46,FALSE)))</f>
        <v/>
      </c>
      <c r="M189" s="248" t="str">
        <f>IF(ISERROR(VLOOKUP($A189,parlvotes_lh!$A$11:$WT$200,66,FALSE))=TRUE,"",IF(VLOOKUP($A189,parlvotes_lh!$A$11:$WT$200,66,FALSE)=0,"",VLOOKUP($A189,parlvotes_lh!$A$11:$WT$200,66,FALSE)))</f>
        <v/>
      </c>
      <c r="N189" s="248" t="str">
        <f>IF(ISERROR(VLOOKUP($A189,parlvotes_lh!$A$11:$WT$200,86,FALSE))=TRUE,"",IF(VLOOKUP($A189,parlvotes_lh!$A$11:$WT$200,86,FALSE)=0,"",VLOOKUP($A189,parlvotes_lh!$A$11:$WT$200,86,FALSE)))</f>
        <v/>
      </c>
      <c r="O189" s="248" t="str">
        <f>IF(ISERROR(VLOOKUP($A189,parlvotes_lh!$A$11:$WT$200,106,FALSE))=TRUE,"",IF(VLOOKUP($A189,parlvotes_lh!$A$11:$WT$200,106,FALSE)=0,"",VLOOKUP($A189,parlvotes_lh!$A$11:$WT$200,106,FALSE)))</f>
        <v/>
      </c>
      <c r="P189" s="248" t="str">
        <f>IF(ISERROR(VLOOKUP($A189,parlvotes_lh!$A$11:$WT$200,126,FALSE))=TRUE,"",IF(VLOOKUP($A189,parlvotes_lh!$A$11:$WT$200,126,FALSE)=0,"",VLOOKUP($A189,parlvotes_lh!$A$11:$WT$200,126,FALSE)))</f>
        <v/>
      </c>
      <c r="Q189" s="249" t="str">
        <f>IF(ISERROR(VLOOKUP($A189,parlvotes_lh!$A$11:$WT$200,146,FALSE))=TRUE,"",IF(VLOOKUP($A189,parlvotes_lh!$A$11:$WT$200,146,FALSE)=0,"",VLOOKUP($A189,parlvotes_lh!$A$11:$WT$200,146,FALSE)))</f>
        <v/>
      </c>
      <c r="R189" s="249" t="str">
        <f>IF(ISERROR(VLOOKUP($A189,parlvotes_lh!$A$11:$WT$200,166,FALSE))=TRUE,"",IF(VLOOKUP($A189,parlvotes_lh!$A$11:$WT$200,166,FALSE)=0,"",VLOOKUP($A189,parlvotes_lh!$A$11:$WT$200,166,FALSE)))</f>
        <v/>
      </c>
      <c r="S189" s="249" t="str">
        <f>IF(ISERROR(VLOOKUP($A189,parlvotes_lh!$A$11:$WT$200,186,FALSE))=TRUE,"",IF(VLOOKUP($A189,parlvotes_lh!$A$11:$WT$200,186,FALSE)=0,"",VLOOKUP($A189,parlvotes_lh!$A$11:$WT$200,186,FALSE)))</f>
        <v/>
      </c>
      <c r="T189" s="249" t="str">
        <f>IF(ISERROR(VLOOKUP($A189,parlvotes_lh!$A$11:$WT$200,206,FALSE))=TRUE,"",IF(VLOOKUP($A189,parlvotes_lh!$A$11:$WT$200,206,FALSE)=0,"",VLOOKUP($A189,parlvotes_lh!$A$11:$WT$200,206,FALSE)))</f>
        <v/>
      </c>
      <c r="U189" s="249" t="str">
        <f>IF(ISERROR(VLOOKUP($A189,parlvotes_lh!$A$11:$WT$200,226,FALSE))=TRUE,"",IF(VLOOKUP($A189,parlvotes_lh!$A$11:$WT$200,226,FALSE)=0,"",VLOOKUP($A189,parlvotes_lh!$A$11:$WT$200,226,FALSE)))</f>
        <v/>
      </c>
      <c r="V189" s="249" t="str">
        <f>IF(ISERROR(VLOOKUP($A189,parlvotes_lh!$A$11:$WT$200,246,FALSE))=TRUE,"",IF(VLOOKUP($A189,parlvotes_lh!$A$11:$WT$200,246,FALSE)=0,"",VLOOKUP($A189,parlvotes_lh!$A$11:$WT$200,246,FALSE)))</f>
        <v/>
      </c>
      <c r="W189" s="249" t="str">
        <f>IF(ISERROR(VLOOKUP($A189,parlvotes_lh!$A$11:$WT$200,266,FALSE))=TRUE,"",IF(VLOOKUP($A189,parlvotes_lh!$A$11:$WT$200,266,FALSE)=0,"",VLOOKUP($A189,parlvotes_lh!$A$11:$WT$200,266,FALSE)))</f>
        <v/>
      </c>
      <c r="X189" s="249" t="str">
        <f>IF(ISERROR(VLOOKUP($A189,parlvotes_lh!$A$11:$WT$200,286,FALSE))=TRUE,"",IF(VLOOKUP($A189,parlvotes_lh!$A$11:$WT$200,286,FALSE)=0,"",VLOOKUP($A189,parlvotes_lh!$A$11:$WT$200,286,FALSE)))</f>
        <v/>
      </c>
      <c r="Y189" s="249" t="str">
        <f>IF(ISERROR(VLOOKUP($A189,parlvotes_lh!$A$11:$WT$200,306,FALSE))=TRUE,"",IF(VLOOKUP($A189,parlvotes_lh!$A$11:$WT$200,306,FALSE)=0,"",VLOOKUP($A189,parlvotes_lh!$A$11:$WT$200,306,FALSE)))</f>
        <v/>
      </c>
      <c r="Z189" s="249" t="str">
        <f>IF(ISERROR(VLOOKUP($A189,parlvotes_lh!$A$11:$WT$200,326,FALSE))=TRUE,"",IF(VLOOKUP($A189,parlvotes_lh!$A$11:$WT$200,326,FALSE)=0,"",VLOOKUP($A189,parlvotes_lh!$A$11:$WT$200,326,FALSE)))</f>
        <v/>
      </c>
      <c r="AA189" s="249" t="str">
        <f>IF(ISERROR(VLOOKUP($A189,parlvotes_lh!$A$11:$WT$200,346,FALSE))=TRUE,"",IF(VLOOKUP($A189,parlvotes_lh!$A$11:$WT$200,346,FALSE)=0,"",VLOOKUP($A189,parlvotes_lh!$A$11:$WT$200,346,FALSE)))</f>
        <v/>
      </c>
      <c r="AB189" s="249" t="str">
        <f>IF(ISERROR(VLOOKUP($A189,parlvotes_lh!$A$11:$WT$200,366,FALSE))=TRUE,"",IF(VLOOKUP($A189,parlvotes_lh!$A$11:$WT$200,366,FALSE)=0,"",VLOOKUP($A189,parlvotes_lh!$A$11:$WT$200,366,FALSE)))</f>
        <v/>
      </c>
      <c r="AC189" s="249" t="str">
        <f>IF(ISERROR(VLOOKUP($A189,parlvotes_lh!$A$11:$WT$200,386,FALSE))=TRUE,"",IF(VLOOKUP($A189,parlvotes_lh!$A$11:$WT$200,386,FALSE)=0,"",VLOOKUP($A189,parlvotes_lh!$A$11:$WT$200,386,FALSE)))</f>
        <v/>
      </c>
    </row>
    <row r="190" spans="1:29" ht="13.5" customHeight="1">
      <c r="A190" s="243"/>
      <c r="B190" s="87" t="str">
        <f>IF(A190="","",MID(info_weblinks!$C$3,32,3))</f>
        <v/>
      </c>
      <c r="C190" s="87" t="str">
        <f>IF(info_parties!G189="","",info_parties!G189)</f>
        <v/>
      </c>
      <c r="D190" s="87" t="str">
        <f>IF(info_parties!K189="","",info_parties!K189)</f>
        <v/>
      </c>
      <c r="E190" s="87" t="str">
        <f>IF(info_parties!H189="","",info_parties!H189)</f>
        <v/>
      </c>
      <c r="F190" s="244" t="str">
        <f t="shared" si="8"/>
        <v/>
      </c>
      <c r="G190" s="245" t="str">
        <f t="shared" si="9"/>
        <v/>
      </c>
      <c r="H190" s="246" t="str">
        <f t="shared" si="10"/>
        <v/>
      </c>
      <c r="I190" s="247" t="str">
        <f t="shared" si="11"/>
        <v/>
      </c>
      <c r="J190" s="248" t="str">
        <f>IF(ISERROR(VLOOKUP($A190,parlvotes_lh!$A$11:$WT$200,6,FALSE))=TRUE,"",IF(VLOOKUP($A190,parlvotes_lh!$A$11:$WT$200,6,FALSE)=0,"",VLOOKUP($A190,parlvotes_lh!$A$11:$WT$200,6,FALSE)))</f>
        <v/>
      </c>
      <c r="K190" s="248" t="str">
        <f>IF(ISERROR(VLOOKUP($A190,parlvotes_lh!$A$11:$WT$200,26,FALSE))=TRUE,"",IF(VLOOKUP($A190,parlvotes_lh!$A$11:$WT$200,26,FALSE)=0,"",VLOOKUP($A190,parlvotes_lh!$A$11:$WT$200,26,FALSE)))</f>
        <v/>
      </c>
      <c r="L190" s="248" t="str">
        <f>IF(ISERROR(VLOOKUP($A190,parlvotes_lh!$A$11:$WT$200,46,FALSE))=TRUE,"",IF(VLOOKUP($A190,parlvotes_lh!$A$11:$WT$200,46,FALSE)=0,"",VLOOKUP($A190,parlvotes_lh!$A$11:$WT$200,46,FALSE)))</f>
        <v/>
      </c>
      <c r="M190" s="248" t="str">
        <f>IF(ISERROR(VLOOKUP($A190,parlvotes_lh!$A$11:$WT$200,66,FALSE))=TRUE,"",IF(VLOOKUP($A190,parlvotes_lh!$A$11:$WT$200,66,FALSE)=0,"",VLOOKUP($A190,parlvotes_lh!$A$11:$WT$200,66,FALSE)))</f>
        <v/>
      </c>
      <c r="N190" s="248" t="str">
        <f>IF(ISERROR(VLOOKUP($A190,parlvotes_lh!$A$11:$WT$200,86,FALSE))=TRUE,"",IF(VLOOKUP($A190,parlvotes_lh!$A$11:$WT$200,86,FALSE)=0,"",VLOOKUP($A190,parlvotes_lh!$A$11:$WT$200,86,FALSE)))</f>
        <v/>
      </c>
      <c r="O190" s="248" t="str">
        <f>IF(ISERROR(VLOOKUP($A190,parlvotes_lh!$A$11:$WT$200,106,FALSE))=TRUE,"",IF(VLOOKUP($A190,parlvotes_lh!$A$11:$WT$200,106,FALSE)=0,"",VLOOKUP($A190,parlvotes_lh!$A$11:$WT$200,106,FALSE)))</f>
        <v/>
      </c>
      <c r="P190" s="248" t="str">
        <f>IF(ISERROR(VLOOKUP($A190,parlvotes_lh!$A$11:$WT$200,126,FALSE))=TRUE,"",IF(VLOOKUP($A190,parlvotes_lh!$A$11:$WT$200,126,FALSE)=0,"",VLOOKUP($A190,parlvotes_lh!$A$11:$WT$200,126,FALSE)))</f>
        <v/>
      </c>
      <c r="Q190" s="249" t="str">
        <f>IF(ISERROR(VLOOKUP($A190,parlvotes_lh!$A$11:$WT$200,146,FALSE))=TRUE,"",IF(VLOOKUP($A190,parlvotes_lh!$A$11:$WT$200,146,FALSE)=0,"",VLOOKUP($A190,parlvotes_lh!$A$11:$WT$200,146,FALSE)))</f>
        <v/>
      </c>
      <c r="R190" s="249" t="str">
        <f>IF(ISERROR(VLOOKUP($A190,parlvotes_lh!$A$11:$WT$200,166,FALSE))=TRUE,"",IF(VLOOKUP($A190,parlvotes_lh!$A$11:$WT$200,166,FALSE)=0,"",VLOOKUP($A190,parlvotes_lh!$A$11:$WT$200,166,FALSE)))</f>
        <v/>
      </c>
      <c r="S190" s="249" t="str">
        <f>IF(ISERROR(VLOOKUP($A190,parlvotes_lh!$A$11:$WT$200,186,FALSE))=TRUE,"",IF(VLOOKUP($A190,parlvotes_lh!$A$11:$WT$200,186,FALSE)=0,"",VLOOKUP($A190,parlvotes_lh!$A$11:$WT$200,186,FALSE)))</f>
        <v/>
      </c>
      <c r="T190" s="249" t="str">
        <f>IF(ISERROR(VLOOKUP($A190,parlvotes_lh!$A$11:$WT$200,206,FALSE))=TRUE,"",IF(VLOOKUP($A190,parlvotes_lh!$A$11:$WT$200,206,FALSE)=0,"",VLOOKUP($A190,parlvotes_lh!$A$11:$WT$200,206,FALSE)))</f>
        <v/>
      </c>
      <c r="U190" s="249" t="str">
        <f>IF(ISERROR(VLOOKUP($A190,parlvotes_lh!$A$11:$WT$200,226,FALSE))=TRUE,"",IF(VLOOKUP($A190,parlvotes_lh!$A$11:$WT$200,226,FALSE)=0,"",VLOOKUP($A190,parlvotes_lh!$A$11:$WT$200,226,FALSE)))</f>
        <v/>
      </c>
      <c r="V190" s="249" t="str">
        <f>IF(ISERROR(VLOOKUP($A190,parlvotes_lh!$A$11:$WT$200,246,FALSE))=TRUE,"",IF(VLOOKUP($A190,parlvotes_lh!$A$11:$WT$200,246,FALSE)=0,"",VLOOKUP($A190,parlvotes_lh!$A$11:$WT$200,246,FALSE)))</f>
        <v/>
      </c>
      <c r="W190" s="249" t="str">
        <f>IF(ISERROR(VLOOKUP($A190,parlvotes_lh!$A$11:$WT$200,266,FALSE))=TRUE,"",IF(VLOOKUP($A190,parlvotes_lh!$A$11:$WT$200,266,FALSE)=0,"",VLOOKUP($A190,parlvotes_lh!$A$11:$WT$200,266,FALSE)))</f>
        <v/>
      </c>
      <c r="X190" s="249" t="str">
        <f>IF(ISERROR(VLOOKUP($A190,parlvotes_lh!$A$11:$WT$200,286,FALSE))=TRUE,"",IF(VLOOKUP($A190,parlvotes_lh!$A$11:$WT$200,286,FALSE)=0,"",VLOOKUP($A190,parlvotes_lh!$A$11:$WT$200,286,FALSE)))</f>
        <v/>
      </c>
      <c r="Y190" s="249" t="str">
        <f>IF(ISERROR(VLOOKUP($A190,parlvotes_lh!$A$11:$WT$200,306,FALSE))=TRUE,"",IF(VLOOKUP($A190,parlvotes_lh!$A$11:$WT$200,306,FALSE)=0,"",VLOOKUP($A190,parlvotes_lh!$A$11:$WT$200,306,FALSE)))</f>
        <v/>
      </c>
      <c r="Z190" s="249" t="str">
        <f>IF(ISERROR(VLOOKUP($A190,parlvotes_lh!$A$11:$WT$200,326,FALSE))=TRUE,"",IF(VLOOKUP($A190,parlvotes_lh!$A$11:$WT$200,326,FALSE)=0,"",VLOOKUP($A190,parlvotes_lh!$A$11:$WT$200,326,FALSE)))</f>
        <v/>
      </c>
      <c r="AA190" s="249" t="str">
        <f>IF(ISERROR(VLOOKUP($A190,parlvotes_lh!$A$11:$WT$200,346,FALSE))=TRUE,"",IF(VLOOKUP($A190,parlvotes_lh!$A$11:$WT$200,346,FALSE)=0,"",VLOOKUP($A190,parlvotes_lh!$A$11:$WT$200,346,FALSE)))</f>
        <v/>
      </c>
      <c r="AB190" s="249" t="str">
        <f>IF(ISERROR(VLOOKUP($A190,parlvotes_lh!$A$11:$WT$200,366,FALSE))=TRUE,"",IF(VLOOKUP($A190,parlvotes_lh!$A$11:$WT$200,366,FALSE)=0,"",VLOOKUP($A190,parlvotes_lh!$A$11:$WT$200,366,FALSE)))</f>
        <v/>
      </c>
      <c r="AC190" s="249" t="str">
        <f>IF(ISERROR(VLOOKUP($A190,parlvotes_lh!$A$11:$WT$200,386,FALSE))=TRUE,"",IF(VLOOKUP($A190,parlvotes_lh!$A$11:$WT$200,386,FALSE)=0,"",VLOOKUP($A190,parlvotes_lh!$A$11:$WT$200,386,FALSE)))</f>
        <v/>
      </c>
    </row>
    <row r="191" spans="1:29" ht="13.5" customHeight="1">
      <c r="A191" s="243"/>
      <c r="B191" s="87" t="str">
        <f>IF(A191="","",MID(info_weblinks!$C$3,32,3))</f>
        <v/>
      </c>
      <c r="C191" s="87" t="str">
        <f>IF(info_parties!G190="","",info_parties!G190)</f>
        <v/>
      </c>
      <c r="D191" s="87" t="str">
        <f>IF(info_parties!K190="","",info_parties!K190)</f>
        <v/>
      </c>
      <c r="E191" s="87" t="str">
        <f>IF(info_parties!H190="","",info_parties!H190)</f>
        <v/>
      </c>
      <c r="F191" s="244" t="str">
        <f t="shared" si="8"/>
        <v/>
      </c>
      <c r="G191" s="245" t="str">
        <f t="shared" si="9"/>
        <v/>
      </c>
      <c r="H191" s="246" t="str">
        <f t="shared" si="10"/>
        <v/>
      </c>
      <c r="I191" s="247" t="str">
        <f t="shared" si="11"/>
        <v/>
      </c>
      <c r="J191" s="248" t="str">
        <f>IF(ISERROR(VLOOKUP($A191,parlvotes_lh!$A$11:$WT$200,6,FALSE))=TRUE,"",IF(VLOOKUP($A191,parlvotes_lh!$A$11:$WT$200,6,FALSE)=0,"",VLOOKUP($A191,parlvotes_lh!$A$11:$WT$200,6,FALSE)))</f>
        <v/>
      </c>
      <c r="K191" s="248" t="str">
        <f>IF(ISERROR(VLOOKUP($A191,parlvotes_lh!$A$11:$WT$200,26,FALSE))=TRUE,"",IF(VLOOKUP($A191,parlvotes_lh!$A$11:$WT$200,26,FALSE)=0,"",VLOOKUP($A191,parlvotes_lh!$A$11:$WT$200,26,FALSE)))</f>
        <v/>
      </c>
      <c r="L191" s="248" t="str">
        <f>IF(ISERROR(VLOOKUP($A191,parlvotes_lh!$A$11:$WT$200,46,FALSE))=TRUE,"",IF(VLOOKUP($A191,parlvotes_lh!$A$11:$WT$200,46,FALSE)=0,"",VLOOKUP($A191,parlvotes_lh!$A$11:$WT$200,46,FALSE)))</f>
        <v/>
      </c>
      <c r="M191" s="248" t="str">
        <f>IF(ISERROR(VLOOKUP($A191,parlvotes_lh!$A$11:$WT$200,66,FALSE))=TRUE,"",IF(VLOOKUP($A191,parlvotes_lh!$A$11:$WT$200,66,FALSE)=0,"",VLOOKUP($A191,parlvotes_lh!$A$11:$WT$200,66,FALSE)))</f>
        <v/>
      </c>
      <c r="N191" s="248" t="str">
        <f>IF(ISERROR(VLOOKUP($A191,parlvotes_lh!$A$11:$WT$200,86,FALSE))=TRUE,"",IF(VLOOKUP($A191,parlvotes_lh!$A$11:$WT$200,86,FALSE)=0,"",VLOOKUP($A191,parlvotes_lh!$A$11:$WT$200,86,FALSE)))</f>
        <v/>
      </c>
      <c r="O191" s="248" t="str">
        <f>IF(ISERROR(VLOOKUP($A191,parlvotes_lh!$A$11:$WT$200,106,FALSE))=TRUE,"",IF(VLOOKUP($A191,parlvotes_lh!$A$11:$WT$200,106,FALSE)=0,"",VLOOKUP($A191,parlvotes_lh!$A$11:$WT$200,106,FALSE)))</f>
        <v/>
      </c>
      <c r="P191" s="248" t="str">
        <f>IF(ISERROR(VLOOKUP($A191,parlvotes_lh!$A$11:$WT$200,126,FALSE))=TRUE,"",IF(VLOOKUP($A191,parlvotes_lh!$A$11:$WT$200,126,FALSE)=0,"",VLOOKUP($A191,parlvotes_lh!$A$11:$WT$200,126,FALSE)))</f>
        <v/>
      </c>
      <c r="Q191" s="249" t="str">
        <f>IF(ISERROR(VLOOKUP($A191,parlvotes_lh!$A$11:$WT$200,146,FALSE))=TRUE,"",IF(VLOOKUP($A191,parlvotes_lh!$A$11:$WT$200,146,FALSE)=0,"",VLOOKUP($A191,parlvotes_lh!$A$11:$WT$200,146,FALSE)))</f>
        <v/>
      </c>
      <c r="R191" s="249" t="str">
        <f>IF(ISERROR(VLOOKUP($A191,parlvotes_lh!$A$11:$WT$200,166,FALSE))=TRUE,"",IF(VLOOKUP($A191,parlvotes_lh!$A$11:$WT$200,166,FALSE)=0,"",VLOOKUP($A191,parlvotes_lh!$A$11:$WT$200,166,FALSE)))</f>
        <v/>
      </c>
      <c r="S191" s="249" t="str">
        <f>IF(ISERROR(VLOOKUP($A191,parlvotes_lh!$A$11:$WT$200,186,FALSE))=TRUE,"",IF(VLOOKUP($A191,parlvotes_lh!$A$11:$WT$200,186,FALSE)=0,"",VLOOKUP($A191,parlvotes_lh!$A$11:$WT$200,186,FALSE)))</f>
        <v/>
      </c>
      <c r="T191" s="249" t="str">
        <f>IF(ISERROR(VLOOKUP($A191,parlvotes_lh!$A$11:$WT$200,206,FALSE))=TRUE,"",IF(VLOOKUP($A191,parlvotes_lh!$A$11:$WT$200,206,FALSE)=0,"",VLOOKUP($A191,parlvotes_lh!$A$11:$WT$200,206,FALSE)))</f>
        <v/>
      </c>
      <c r="U191" s="249" t="str">
        <f>IF(ISERROR(VLOOKUP($A191,parlvotes_lh!$A$11:$WT$200,226,FALSE))=TRUE,"",IF(VLOOKUP($A191,parlvotes_lh!$A$11:$WT$200,226,FALSE)=0,"",VLOOKUP($A191,parlvotes_lh!$A$11:$WT$200,226,FALSE)))</f>
        <v/>
      </c>
      <c r="V191" s="249" t="str">
        <f>IF(ISERROR(VLOOKUP($A191,parlvotes_lh!$A$11:$WT$200,246,FALSE))=TRUE,"",IF(VLOOKUP($A191,parlvotes_lh!$A$11:$WT$200,246,FALSE)=0,"",VLOOKUP($A191,parlvotes_lh!$A$11:$WT$200,246,FALSE)))</f>
        <v/>
      </c>
      <c r="W191" s="249" t="str">
        <f>IF(ISERROR(VLOOKUP($A191,parlvotes_lh!$A$11:$WT$200,266,FALSE))=TRUE,"",IF(VLOOKUP($A191,parlvotes_lh!$A$11:$WT$200,266,FALSE)=0,"",VLOOKUP($A191,parlvotes_lh!$A$11:$WT$200,266,FALSE)))</f>
        <v/>
      </c>
      <c r="X191" s="249" t="str">
        <f>IF(ISERROR(VLOOKUP($A191,parlvotes_lh!$A$11:$WT$200,286,FALSE))=TRUE,"",IF(VLOOKUP($A191,parlvotes_lh!$A$11:$WT$200,286,FALSE)=0,"",VLOOKUP($A191,parlvotes_lh!$A$11:$WT$200,286,FALSE)))</f>
        <v/>
      </c>
      <c r="Y191" s="249" t="str">
        <f>IF(ISERROR(VLOOKUP($A191,parlvotes_lh!$A$11:$WT$200,306,FALSE))=TRUE,"",IF(VLOOKUP($A191,parlvotes_lh!$A$11:$WT$200,306,FALSE)=0,"",VLOOKUP($A191,parlvotes_lh!$A$11:$WT$200,306,FALSE)))</f>
        <v/>
      </c>
      <c r="Z191" s="249" t="str">
        <f>IF(ISERROR(VLOOKUP($A191,parlvotes_lh!$A$11:$WT$200,326,FALSE))=TRUE,"",IF(VLOOKUP($A191,parlvotes_lh!$A$11:$WT$200,326,FALSE)=0,"",VLOOKUP($A191,parlvotes_lh!$A$11:$WT$200,326,FALSE)))</f>
        <v/>
      </c>
      <c r="AA191" s="249" t="str">
        <f>IF(ISERROR(VLOOKUP($A191,parlvotes_lh!$A$11:$WT$200,346,FALSE))=TRUE,"",IF(VLOOKUP($A191,parlvotes_lh!$A$11:$WT$200,346,FALSE)=0,"",VLOOKUP($A191,parlvotes_lh!$A$11:$WT$200,346,FALSE)))</f>
        <v/>
      </c>
      <c r="AB191" s="249" t="str">
        <f>IF(ISERROR(VLOOKUP($A191,parlvotes_lh!$A$11:$WT$200,366,FALSE))=TRUE,"",IF(VLOOKUP($A191,parlvotes_lh!$A$11:$WT$200,366,FALSE)=0,"",VLOOKUP($A191,parlvotes_lh!$A$11:$WT$200,366,FALSE)))</f>
        <v/>
      </c>
      <c r="AC191" s="249" t="str">
        <f>IF(ISERROR(VLOOKUP($A191,parlvotes_lh!$A$11:$WT$200,386,FALSE))=TRUE,"",IF(VLOOKUP($A191,parlvotes_lh!$A$11:$WT$200,386,FALSE)=0,"",VLOOKUP($A191,parlvotes_lh!$A$11:$WT$200,386,FALSE)))</f>
        <v/>
      </c>
    </row>
    <row r="192" spans="1:29" ht="13.5" customHeight="1">
      <c r="A192" s="243"/>
      <c r="B192" s="87" t="str">
        <f>IF(A192="","",MID(info_weblinks!$C$3,32,3))</f>
        <v/>
      </c>
      <c r="C192" s="87" t="str">
        <f>IF(info_parties!G191="","",info_parties!G191)</f>
        <v/>
      </c>
      <c r="D192" s="87" t="str">
        <f>IF(info_parties!K191="","",info_parties!K191)</f>
        <v/>
      </c>
      <c r="E192" s="87" t="str">
        <f>IF(info_parties!H191="","",info_parties!H191)</f>
        <v/>
      </c>
      <c r="F192" s="244" t="str">
        <f t="shared" si="8"/>
        <v/>
      </c>
      <c r="G192" s="245" t="str">
        <f t="shared" si="9"/>
        <v/>
      </c>
      <c r="H192" s="246" t="str">
        <f t="shared" si="10"/>
        <v/>
      </c>
      <c r="I192" s="247" t="str">
        <f t="shared" si="11"/>
        <v/>
      </c>
      <c r="J192" s="248" t="str">
        <f>IF(ISERROR(VLOOKUP($A192,parlvotes_lh!$A$11:$WT$200,6,FALSE))=TRUE,"",IF(VLOOKUP($A192,parlvotes_lh!$A$11:$WT$200,6,FALSE)=0,"",VLOOKUP($A192,parlvotes_lh!$A$11:$WT$200,6,FALSE)))</f>
        <v/>
      </c>
      <c r="K192" s="248" t="str">
        <f>IF(ISERROR(VLOOKUP($A192,parlvotes_lh!$A$11:$WT$200,26,FALSE))=TRUE,"",IF(VLOOKUP($A192,parlvotes_lh!$A$11:$WT$200,26,FALSE)=0,"",VLOOKUP($A192,parlvotes_lh!$A$11:$WT$200,26,FALSE)))</f>
        <v/>
      </c>
      <c r="L192" s="248" t="str">
        <f>IF(ISERROR(VLOOKUP($A192,parlvotes_lh!$A$11:$WT$200,46,FALSE))=TRUE,"",IF(VLOOKUP($A192,parlvotes_lh!$A$11:$WT$200,46,FALSE)=0,"",VLOOKUP($A192,parlvotes_lh!$A$11:$WT$200,46,FALSE)))</f>
        <v/>
      </c>
      <c r="M192" s="248" t="str">
        <f>IF(ISERROR(VLOOKUP($A192,parlvotes_lh!$A$11:$WT$200,66,FALSE))=TRUE,"",IF(VLOOKUP($A192,parlvotes_lh!$A$11:$WT$200,66,FALSE)=0,"",VLOOKUP($A192,parlvotes_lh!$A$11:$WT$200,66,FALSE)))</f>
        <v/>
      </c>
      <c r="N192" s="248" t="str">
        <f>IF(ISERROR(VLOOKUP($A192,parlvotes_lh!$A$11:$WT$200,86,FALSE))=TRUE,"",IF(VLOOKUP($A192,parlvotes_lh!$A$11:$WT$200,86,FALSE)=0,"",VLOOKUP($A192,parlvotes_lh!$A$11:$WT$200,86,FALSE)))</f>
        <v/>
      </c>
      <c r="O192" s="248" t="str">
        <f>IF(ISERROR(VLOOKUP($A192,parlvotes_lh!$A$11:$WT$200,106,FALSE))=TRUE,"",IF(VLOOKUP($A192,parlvotes_lh!$A$11:$WT$200,106,FALSE)=0,"",VLOOKUP($A192,parlvotes_lh!$A$11:$WT$200,106,FALSE)))</f>
        <v/>
      </c>
      <c r="P192" s="248" t="str">
        <f>IF(ISERROR(VLOOKUP($A192,parlvotes_lh!$A$11:$WT$200,126,FALSE))=TRUE,"",IF(VLOOKUP($A192,parlvotes_lh!$A$11:$WT$200,126,FALSE)=0,"",VLOOKUP($A192,parlvotes_lh!$A$11:$WT$200,126,FALSE)))</f>
        <v/>
      </c>
      <c r="Q192" s="249" t="str">
        <f>IF(ISERROR(VLOOKUP($A192,parlvotes_lh!$A$11:$WT$200,146,FALSE))=TRUE,"",IF(VLOOKUP($A192,parlvotes_lh!$A$11:$WT$200,146,FALSE)=0,"",VLOOKUP($A192,parlvotes_lh!$A$11:$WT$200,146,FALSE)))</f>
        <v/>
      </c>
      <c r="R192" s="249" t="str">
        <f>IF(ISERROR(VLOOKUP($A192,parlvotes_lh!$A$11:$WT$200,166,FALSE))=TRUE,"",IF(VLOOKUP($A192,parlvotes_lh!$A$11:$WT$200,166,FALSE)=0,"",VLOOKUP($A192,parlvotes_lh!$A$11:$WT$200,166,FALSE)))</f>
        <v/>
      </c>
      <c r="S192" s="249" t="str">
        <f>IF(ISERROR(VLOOKUP($A192,parlvotes_lh!$A$11:$WT$200,186,FALSE))=TRUE,"",IF(VLOOKUP($A192,parlvotes_lh!$A$11:$WT$200,186,FALSE)=0,"",VLOOKUP($A192,parlvotes_lh!$A$11:$WT$200,186,FALSE)))</f>
        <v/>
      </c>
      <c r="T192" s="249" t="str">
        <f>IF(ISERROR(VLOOKUP($A192,parlvotes_lh!$A$11:$WT$200,206,FALSE))=TRUE,"",IF(VLOOKUP($A192,parlvotes_lh!$A$11:$WT$200,206,FALSE)=0,"",VLOOKUP($A192,parlvotes_lh!$A$11:$WT$200,206,FALSE)))</f>
        <v/>
      </c>
      <c r="U192" s="249" t="str">
        <f>IF(ISERROR(VLOOKUP($A192,parlvotes_lh!$A$11:$WT$200,226,FALSE))=TRUE,"",IF(VLOOKUP($A192,parlvotes_lh!$A$11:$WT$200,226,FALSE)=0,"",VLOOKUP($A192,parlvotes_lh!$A$11:$WT$200,226,FALSE)))</f>
        <v/>
      </c>
      <c r="V192" s="249" t="str">
        <f>IF(ISERROR(VLOOKUP($A192,parlvotes_lh!$A$11:$WT$200,246,FALSE))=TRUE,"",IF(VLOOKUP($A192,parlvotes_lh!$A$11:$WT$200,246,FALSE)=0,"",VLOOKUP($A192,parlvotes_lh!$A$11:$WT$200,246,FALSE)))</f>
        <v/>
      </c>
      <c r="W192" s="249" t="str">
        <f>IF(ISERROR(VLOOKUP($A192,parlvotes_lh!$A$11:$WT$200,266,FALSE))=TRUE,"",IF(VLOOKUP($A192,parlvotes_lh!$A$11:$WT$200,266,FALSE)=0,"",VLOOKUP($A192,parlvotes_lh!$A$11:$WT$200,266,FALSE)))</f>
        <v/>
      </c>
      <c r="X192" s="249" t="str">
        <f>IF(ISERROR(VLOOKUP($A192,parlvotes_lh!$A$11:$WT$200,286,FALSE))=TRUE,"",IF(VLOOKUP($A192,parlvotes_lh!$A$11:$WT$200,286,FALSE)=0,"",VLOOKUP($A192,parlvotes_lh!$A$11:$WT$200,286,FALSE)))</f>
        <v/>
      </c>
      <c r="Y192" s="249" t="str">
        <f>IF(ISERROR(VLOOKUP($A192,parlvotes_lh!$A$11:$WT$200,306,FALSE))=TRUE,"",IF(VLOOKUP($A192,parlvotes_lh!$A$11:$WT$200,306,FALSE)=0,"",VLOOKUP($A192,parlvotes_lh!$A$11:$WT$200,306,FALSE)))</f>
        <v/>
      </c>
      <c r="Z192" s="249" t="str">
        <f>IF(ISERROR(VLOOKUP($A192,parlvotes_lh!$A$11:$WT$200,326,FALSE))=TRUE,"",IF(VLOOKUP($A192,parlvotes_lh!$A$11:$WT$200,326,FALSE)=0,"",VLOOKUP($A192,parlvotes_lh!$A$11:$WT$200,326,FALSE)))</f>
        <v/>
      </c>
      <c r="AA192" s="249" t="str">
        <f>IF(ISERROR(VLOOKUP($A192,parlvotes_lh!$A$11:$WT$200,346,FALSE))=TRUE,"",IF(VLOOKUP($A192,parlvotes_lh!$A$11:$WT$200,346,FALSE)=0,"",VLOOKUP($A192,parlvotes_lh!$A$11:$WT$200,346,FALSE)))</f>
        <v/>
      </c>
      <c r="AB192" s="249" t="str">
        <f>IF(ISERROR(VLOOKUP($A192,parlvotes_lh!$A$11:$WT$200,366,FALSE))=TRUE,"",IF(VLOOKUP($A192,parlvotes_lh!$A$11:$WT$200,366,FALSE)=0,"",VLOOKUP($A192,parlvotes_lh!$A$11:$WT$200,366,FALSE)))</f>
        <v/>
      </c>
      <c r="AC192" s="249" t="str">
        <f>IF(ISERROR(VLOOKUP($A192,parlvotes_lh!$A$11:$WT$200,386,FALSE))=TRUE,"",IF(VLOOKUP($A192,parlvotes_lh!$A$11:$WT$200,386,FALSE)=0,"",VLOOKUP($A192,parlvotes_lh!$A$11:$WT$200,386,FALSE)))</f>
        <v/>
      </c>
    </row>
    <row r="193" spans="1:29" ht="13.5" customHeight="1">
      <c r="A193" s="243"/>
      <c r="B193" s="87" t="str">
        <f>IF(A193="","",MID(info_weblinks!$C$3,32,3))</f>
        <v/>
      </c>
      <c r="C193" s="87" t="str">
        <f>IF(info_parties!G192="","",info_parties!G192)</f>
        <v/>
      </c>
      <c r="D193" s="87" t="str">
        <f>IF(info_parties!K192="","",info_parties!K192)</f>
        <v/>
      </c>
      <c r="E193" s="87" t="str">
        <f>IF(info_parties!H192="","",info_parties!H192)</f>
        <v/>
      </c>
      <c r="F193" s="244" t="str">
        <f t="shared" si="8"/>
        <v/>
      </c>
      <c r="G193" s="245" t="str">
        <f t="shared" si="9"/>
        <v/>
      </c>
      <c r="H193" s="246" t="str">
        <f t="shared" si="10"/>
        <v/>
      </c>
      <c r="I193" s="247" t="str">
        <f t="shared" si="11"/>
        <v/>
      </c>
      <c r="J193" s="248" t="str">
        <f>IF(ISERROR(VLOOKUP($A193,parlvotes_lh!$A$11:$WT$200,6,FALSE))=TRUE,"",IF(VLOOKUP($A193,parlvotes_lh!$A$11:$WT$200,6,FALSE)=0,"",VLOOKUP($A193,parlvotes_lh!$A$11:$WT$200,6,FALSE)))</f>
        <v/>
      </c>
      <c r="K193" s="248" t="str">
        <f>IF(ISERROR(VLOOKUP($A193,parlvotes_lh!$A$11:$WT$200,26,FALSE))=TRUE,"",IF(VLOOKUP($A193,parlvotes_lh!$A$11:$WT$200,26,FALSE)=0,"",VLOOKUP($A193,parlvotes_lh!$A$11:$WT$200,26,FALSE)))</f>
        <v/>
      </c>
      <c r="L193" s="248" t="str">
        <f>IF(ISERROR(VLOOKUP($A193,parlvotes_lh!$A$11:$WT$200,46,FALSE))=TRUE,"",IF(VLOOKUP($A193,parlvotes_lh!$A$11:$WT$200,46,FALSE)=0,"",VLOOKUP($A193,parlvotes_lh!$A$11:$WT$200,46,FALSE)))</f>
        <v/>
      </c>
      <c r="M193" s="248" t="str">
        <f>IF(ISERROR(VLOOKUP($A193,parlvotes_lh!$A$11:$WT$200,66,FALSE))=TRUE,"",IF(VLOOKUP($A193,parlvotes_lh!$A$11:$WT$200,66,FALSE)=0,"",VLOOKUP($A193,parlvotes_lh!$A$11:$WT$200,66,FALSE)))</f>
        <v/>
      </c>
      <c r="N193" s="248" t="str">
        <f>IF(ISERROR(VLOOKUP($A193,parlvotes_lh!$A$11:$WT$200,86,FALSE))=TRUE,"",IF(VLOOKUP($A193,parlvotes_lh!$A$11:$WT$200,86,FALSE)=0,"",VLOOKUP($A193,parlvotes_lh!$A$11:$WT$200,86,FALSE)))</f>
        <v/>
      </c>
      <c r="O193" s="248" t="str">
        <f>IF(ISERROR(VLOOKUP($A193,parlvotes_lh!$A$11:$WT$200,106,FALSE))=TRUE,"",IF(VLOOKUP($A193,parlvotes_lh!$A$11:$WT$200,106,FALSE)=0,"",VLOOKUP($A193,parlvotes_lh!$A$11:$WT$200,106,FALSE)))</f>
        <v/>
      </c>
      <c r="P193" s="248" t="str">
        <f>IF(ISERROR(VLOOKUP($A193,parlvotes_lh!$A$11:$WT$200,126,FALSE))=TRUE,"",IF(VLOOKUP($A193,parlvotes_lh!$A$11:$WT$200,126,FALSE)=0,"",VLOOKUP($A193,parlvotes_lh!$A$11:$WT$200,126,FALSE)))</f>
        <v/>
      </c>
      <c r="Q193" s="249" t="str">
        <f>IF(ISERROR(VLOOKUP($A193,parlvotes_lh!$A$11:$WT$200,146,FALSE))=TRUE,"",IF(VLOOKUP($A193,parlvotes_lh!$A$11:$WT$200,146,FALSE)=0,"",VLOOKUP($A193,parlvotes_lh!$A$11:$WT$200,146,FALSE)))</f>
        <v/>
      </c>
      <c r="R193" s="249" t="str">
        <f>IF(ISERROR(VLOOKUP($A193,parlvotes_lh!$A$11:$WT$200,166,FALSE))=TRUE,"",IF(VLOOKUP($A193,parlvotes_lh!$A$11:$WT$200,166,FALSE)=0,"",VLOOKUP($A193,parlvotes_lh!$A$11:$WT$200,166,FALSE)))</f>
        <v/>
      </c>
      <c r="S193" s="249" t="str">
        <f>IF(ISERROR(VLOOKUP($A193,parlvotes_lh!$A$11:$WT$200,186,FALSE))=TRUE,"",IF(VLOOKUP($A193,parlvotes_lh!$A$11:$WT$200,186,FALSE)=0,"",VLOOKUP($A193,parlvotes_lh!$A$11:$WT$200,186,FALSE)))</f>
        <v/>
      </c>
      <c r="T193" s="249" t="str">
        <f>IF(ISERROR(VLOOKUP($A193,parlvotes_lh!$A$11:$WT$200,206,FALSE))=TRUE,"",IF(VLOOKUP($A193,parlvotes_lh!$A$11:$WT$200,206,FALSE)=0,"",VLOOKUP($A193,parlvotes_lh!$A$11:$WT$200,206,FALSE)))</f>
        <v/>
      </c>
      <c r="U193" s="249" t="str">
        <f>IF(ISERROR(VLOOKUP($A193,parlvotes_lh!$A$11:$WT$200,226,FALSE))=TRUE,"",IF(VLOOKUP($A193,parlvotes_lh!$A$11:$WT$200,226,FALSE)=0,"",VLOOKUP($A193,parlvotes_lh!$A$11:$WT$200,226,FALSE)))</f>
        <v/>
      </c>
      <c r="V193" s="249" t="str">
        <f>IF(ISERROR(VLOOKUP($A193,parlvotes_lh!$A$11:$WT$200,246,FALSE))=TRUE,"",IF(VLOOKUP($A193,parlvotes_lh!$A$11:$WT$200,246,FALSE)=0,"",VLOOKUP($A193,parlvotes_lh!$A$11:$WT$200,246,FALSE)))</f>
        <v/>
      </c>
      <c r="W193" s="249" t="str">
        <f>IF(ISERROR(VLOOKUP($A193,parlvotes_lh!$A$11:$WT$200,266,FALSE))=TRUE,"",IF(VLOOKUP($A193,parlvotes_lh!$A$11:$WT$200,266,FALSE)=0,"",VLOOKUP($A193,parlvotes_lh!$A$11:$WT$200,266,FALSE)))</f>
        <v/>
      </c>
      <c r="X193" s="249" t="str">
        <f>IF(ISERROR(VLOOKUP($A193,parlvotes_lh!$A$11:$WT$200,286,FALSE))=TRUE,"",IF(VLOOKUP($A193,parlvotes_lh!$A$11:$WT$200,286,FALSE)=0,"",VLOOKUP($A193,parlvotes_lh!$A$11:$WT$200,286,FALSE)))</f>
        <v/>
      </c>
      <c r="Y193" s="249" t="str">
        <f>IF(ISERROR(VLOOKUP($A193,parlvotes_lh!$A$11:$WT$200,306,FALSE))=TRUE,"",IF(VLOOKUP($A193,parlvotes_lh!$A$11:$WT$200,306,FALSE)=0,"",VLOOKUP($A193,parlvotes_lh!$A$11:$WT$200,306,FALSE)))</f>
        <v/>
      </c>
      <c r="Z193" s="249" t="str">
        <f>IF(ISERROR(VLOOKUP($A193,parlvotes_lh!$A$11:$WT$200,326,FALSE))=TRUE,"",IF(VLOOKUP($A193,parlvotes_lh!$A$11:$WT$200,326,FALSE)=0,"",VLOOKUP($A193,parlvotes_lh!$A$11:$WT$200,326,FALSE)))</f>
        <v/>
      </c>
      <c r="AA193" s="249" t="str">
        <f>IF(ISERROR(VLOOKUP($A193,parlvotes_lh!$A$11:$WT$200,346,FALSE))=TRUE,"",IF(VLOOKUP($A193,parlvotes_lh!$A$11:$WT$200,346,FALSE)=0,"",VLOOKUP($A193,parlvotes_lh!$A$11:$WT$200,346,FALSE)))</f>
        <v/>
      </c>
      <c r="AB193" s="249" t="str">
        <f>IF(ISERROR(VLOOKUP($A193,parlvotes_lh!$A$11:$WT$200,366,FALSE))=TRUE,"",IF(VLOOKUP($A193,parlvotes_lh!$A$11:$WT$200,366,FALSE)=0,"",VLOOKUP($A193,parlvotes_lh!$A$11:$WT$200,366,FALSE)))</f>
        <v/>
      </c>
      <c r="AC193" s="249" t="str">
        <f>IF(ISERROR(VLOOKUP($A193,parlvotes_lh!$A$11:$WT$200,386,FALSE))=TRUE,"",IF(VLOOKUP($A193,parlvotes_lh!$A$11:$WT$200,386,FALSE)=0,"",VLOOKUP($A193,parlvotes_lh!$A$11:$WT$200,386,FALSE)))</f>
        <v/>
      </c>
    </row>
    <row r="194" spans="1:29" ht="13.5" customHeight="1">
      <c r="A194" s="243"/>
      <c r="B194" s="87" t="str">
        <f>IF(A194="","",MID(info_weblinks!$C$3,32,3))</f>
        <v/>
      </c>
      <c r="C194" s="87" t="str">
        <f>IF(info_parties!G193="","",info_parties!G193)</f>
        <v/>
      </c>
      <c r="D194" s="87" t="str">
        <f>IF(info_parties!K193="","",info_parties!K193)</f>
        <v/>
      </c>
      <c r="E194" s="87" t="str">
        <f>IF(info_parties!H193="","",info_parties!H193)</f>
        <v/>
      </c>
      <c r="F194" s="244" t="str">
        <f t="shared" ref="F194:F200" si="12">IF(MAX(J194:AC194)=0,"",INDEX(J$1:AC$1,MATCH(TRUE,INDEX((J194:AC194&lt;&gt;""),0),0)))</f>
        <v/>
      </c>
      <c r="G194" s="245" t="str">
        <f t="shared" ref="G194:G200" si="13">IF(MAX(J194:AC194)=0,"",INDEX(J$1:AC$1,1,MATCH(LOOKUP(9.99+307,J194:AC194),J194:AC194,0)))</f>
        <v/>
      </c>
      <c r="H194" s="246" t="str">
        <f t="shared" ref="H194:H200" si="14">IF(MAX(J194:AC194)=0,"",MAX(J194:AC194))</f>
        <v/>
      </c>
      <c r="I194" s="247" t="str">
        <f t="shared" ref="I194:I200" si="15">IF(H194="","",INDEX(J$1:AC$1,1,MATCH(H194,J194:AC194,0)))</f>
        <v/>
      </c>
      <c r="J194" s="248" t="str">
        <f>IF(ISERROR(VLOOKUP($A194,parlvotes_lh!$A$11:$WT$200,6,FALSE))=TRUE,"",IF(VLOOKUP($A194,parlvotes_lh!$A$11:$WT$200,6,FALSE)=0,"",VLOOKUP($A194,parlvotes_lh!$A$11:$WT$200,6,FALSE)))</f>
        <v/>
      </c>
      <c r="K194" s="248" t="str">
        <f>IF(ISERROR(VLOOKUP($A194,parlvotes_lh!$A$11:$WT$200,26,FALSE))=TRUE,"",IF(VLOOKUP($A194,parlvotes_lh!$A$11:$WT$200,26,FALSE)=0,"",VLOOKUP($A194,parlvotes_lh!$A$11:$WT$200,26,FALSE)))</f>
        <v/>
      </c>
      <c r="L194" s="248" t="str">
        <f>IF(ISERROR(VLOOKUP($A194,parlvotes_lh!$A$11:$WT$200,46,FALSE))=TRUE,"",IF(VLOOKUP($A194,parlvotes_lh!$A$11:$WT$200,46,FALSE)=0,"",VLOOKUP($A194,parlvotes_lh!$A$11:$WT$200,46,FALSE)))</f>
        <v/>
      </c>
      <c r="M194" s="248" t="str">
        <f>IF(ISERROR(VLOOKUP($A194,parlvotes_lh!$A$11:$WT$200,66,FALSE))=TRUE,"",IF(VLOOKUP($A194,parlvotes_lh!$A$11:$WT$200,66,FALSE)=0,"",VLOOKUP($A194,parlvotes_lh!$A$11:$WT$200,66,FALSE)))</f>
        <v/>
      </c>
      <c r="N194" s="248" t="str">
        <f>IF(ISERROR(VLOOKUP($A194,parlvotes_lh!$A$11:$WT$200,86,FALSE))=TRUE,"",IF(VLOOKUP($A194,parlvotes_lh!$A$11:$WT$200,86,FALSE)=0,"",VLOOKUP($A194,parlvotes_lh!$A$11:$WT$200,86,FALSE)))</f>
        <v/>
      </c>
      <c r="O194" s="248" t="str">
        <f>IF(ISERROR(VLOOKUP($A194,parlvotes_lh!$A$11:$WT$200,106,FALSE))=TRUE,"",IF(VLOOKUP($A194,parlvotes_lh!$A$11:$WT$200,106,FALSE)=0,"",VLOOKUP($A194,parlvotes_lh!$A$11:$WT$200,106,FALSE)))</f>
        <v/>
      </c>
      <c r="P194" s="248" t="str">
        <f>IF(ISERROR(VLOOKUP($A194,parlvotes_lh!$A$11:$WT$200,126,FALSE))=TRUE,"",IF(VLOOKUP($A194,parlvotes_lh!$A$11:$WT$200,126,FALSE)=0,"",VLOOKUP($A194,parlvotes_lh!$A$11:$WT$200,126,FALSE)))</f>
        <v/>
      </c>
      <c r="Q194" s="249" t="str">
        <f>IF(ISERROR(VLOOKUP($A194,parlvotes_lh!$A$11:$WT$200,146,FALSE))=TRUE,"",IF(VLOOKUP($A194,parlvotes_lh!$A$11:$WT$200,146,FALSE)=0,"",VLOOKUP($A194,parlvotes_lh!$A$11:$WT$200,146,FALSE)))</f>
        <v/>
      </c>
      <c r="R194" s="249" t="str">
        <f>IF(ISERROR(VLOOKUP($A194,parlvotes_lh!$A$11:$WT$200,166,FALSE))=TRUE,"",IF(VLOOKUP($A194,parlvotes_lh!$A$11:$WT$200,166,FALSE)=0,"",VLOOKUP($A194,parlvotes_lh!$A$11:$WT$200,166,FALSE)))</f>
        <v/>
      </c>
      <c r="S194" s="249" t="str">
        <f>IF(ISERROR(VLOOKUP($A194,parlvotes_lh!$A$11:$WT$200,186,FALSE))=TRUE,"",IF(VLOOKUP($A194,parlvotes_lh!$A$11:$WT$200,186,FALSE)=0,"",VLOOKUP($A194,parlvotes_lh!$A$11:$WT$200,186,FALSE)))</f>
        <v/>
      </c>
      <c r="T194" s="249" t="str">
        <f>IF(ISERROR(VLOOKUP($A194,parlvotes_lh!$A$11:$WT$200,206,FALSE))=TRUE,"",IF(VLOOKUP($A194,parlvotes_lh!$A$11:$WT$200,206,FALSE)=0,"",VLOOKUP($A194,parlvotes_lh!$A$11:$WT$200,206,FALSE)))</f>
        <v/>
      </c>
      <c r="U194" s="249" t="str">
        <f>IF(ISERROR(VLOOKUP($A194,parlvotes_lh!$A$11:$WT$200,226,FALSE))=TRUE,"",IF(VLOOKUP($A194,parlvotes_lh!$A$11:$WT$200,226,FALSE)=0,"",VLOOKUP($A194,parlvotes_lh!$A$11:$WT$200,226,FALSE)))</f>
        <v/>
      </c>
      <c r="V194" s="249" t="str">
        <f>IF(ISERROR(VLOOKUP($A194,parlvotes_lh!$A$11:$WT$200,246,FALSE))=TRUE,"",IF(VLOOKUP($A194,parlvotes_lh!$A$11:$WT$200,246,FALSE)=0,"",VLOOKUP($A194,parlvotes_lh!$A$11:$WT$200,246,FALSE)))</f>
        <v/>
      </c>
      <c r="W194" s="249" t="str">
        <f>IF(ISERROR(VLOOKUP($A194,parlvotes_lh!$A$11:$WT$200,266,FALSE))=TRUE,"",IF(VLOOKUP($A194,parlvotes_lh!$A$11:$WT$200,266,FALSE)=0,"",VLOOKUP($A194,parlvotes_lh!$A$11:$WT$200,266,FALSE)))</f>
        <v/>
      </c>
      <c r="X194" s="249" t="str">
        <f>IF(ISERROR(VLOOKUP($A194,parlvotes_lh!$A$11:$WT$200,286,FALSE))=TRUE,"",IF(VLOOKUP($A194,parlvotes_lh!$A$11:$WT$200,286,FALSE)=0,"",VLOOKUP($A194,parlvotes_lh!$A$11:$WT$200,286,FALSE)))</f>
        <v/>
      </c>
      <c r="Y194" s="249" t="str">
        <f>IF(ISERROR(VLOOKUP($A194,parlvotes_lh!$A$11:$WT$200,306,FALSE))=TRUE,"",IF(VLOOKUP($A194,parlvotes_lh!$A$11:$WT$200,306,FALSE)=0,"",VLOOKUP($A194,parlvotes_lh!$A$11:$WT$200,306,FALSE)))</f>
        <v/>
      </c>
      <c r="Z194" s="249" t="str">
        <f>IF(ISERROR(VLOOKUP($A194,parlvotes_lh!$A$11:$WT$200,326,FALSE))=TRUE,"",IF(VLOOKUP($A194,parlvotes_lh!$A$11:$WT$200,326,FALSE)=0,"",VLOOKUP($A194,parlvotes_lh!$A$11:$WT$200,326,FALSE)))</f>
        <v/>
      </c>
      <c r="AA194" s="249" t="str">
        <f>IF(ISERROR(VLOOKUP($A194,parlvotes_lh!$A$11:$WT$200,346,FALSE))=TRUE,"",IF(VLOOKUP($A194,parlvotes_lh!$A$11:$WT$200,346,FALSE)=0,"",VLOOKUP($A194,parlvotes_lh!$A$11:$WT$200,346,FALSE)))</f>
        <v/>
      </c>
      <c r="AB194" s="249" t="str">
        <f>IF(ISERROR(VLOOKUP($A194,parlvotes_lh!$A$11:$WT$200,366,FALSE))=TRUE,"",IF(VLOOKUP($A194,parlvotes_lh!$A$11:$WT$200,366,FALSE)=0,"",VLOOKUP($A194,parlvotes_lh!$A$11:$WT$200,366,FALSE)))</f>
        <v/>
      </c>
      <c r="AC194" s="249" t="str">
        <f>IF(ISERROR(VLOOKUP($A194,parlvotes_lh!$A$11:$WT$200,386,FALSE))=TRUE,"",IF(VLOOKUP($A194,parlvotes_lh!$A$11:$WT$200,386,FALSE)=0,"",VLOOKUP($A194,parlvotes_lh!$A$11:$WT$200,386,FALSE)))</f>
        <v/>
      </c>
    </row>
    <row r="195" spans="1:29" ht="13.5" customHeight="1">
      <c r="A195" s="243"/>
      <c r="B195" s="87" t="str">
        <f>IF(A195="","",MID(info_weblinks!$C$3,32,3))</f>
        <v/>
      </c>
      <c r="C195" s="87" t="str">
        <f>IF(info_parties!G194="","",info_parties!G194)</f>
        <v/>
      </c>
      <c r="D195" s="87" t="str">
        <f>IF(info_parties!K194="","",info_parties!K194)</f>
        <v/>
      </c>
      <c r="E195" s="87" t="str">
        <f>IF(info_parties!H194="","",info_parties!H194)</f>
        <v/>
      </c>
      <c r="F195" s="244" t="str">
        <f t="shared" si="12"/>
        <v/>
      </c>
      <c r="G195" s="245" t="str">
        <f t="shared" si="13"/>
        <v/>
      </c>
      <c r="H195" s="246" t="str">
        <f t="shared" si="14"/>
        <v/>
      </c>
      <c r="I195" s="247" t="str">
        <f t="shared" si="15"/>
        <v/>
      </c>
      <c r="J195" s="248" t="str">
        <f>IF(ISERROR(VLOOKUP($A195,parlvotes_lh!$A$11:$WT$200,6,FALSE))=TRUE,"",IF(VLOOKUP($A195,parlvotes_lh!$A$11:$WT$200,6,FALSE)=0,"",VLOOKUP($A195,parlvotes_lh!$A$11:$WT$200,6,FALSE)))</f>
        <v/>
      </c>
      <c r="K195" s="248" t="str">
        <f>IF(ISERROR(VLOOKUP($A195,parlvotes_lh!$A$11:$WT$200,26,FALSE))=TRUE,"",IF(VLOOKUP($A195,parlvotes_lh!$A$11:$WT$200,26,FALSE)=0,"",VLOOKUP($A195,parlvotes_lh!$A$11:$WT$200,26,FALSE)))</f>
        <v/>
      </c>
      <c r="L195" s="248" t="str">
        <f>IF(ISERROR(VLOOKUP($A195,parlvotes_lh!$A$11:$WT$200,46,FALSE))=TRUE,"",IF(VLOOKUP($A195,parlvotes_lh!$A$11:$WT$200,46,FALSE)=0,"",VLOOKUP($A195,parlvotes_lh!$A$11:$WT$200,46,FALSE)))</f>
        <v/>
      </c>
      <c r="M195" s="248" t="str">
        <f>IF(ISERROR(VLOOKUP($A195,parlvotes_lh!$A$11:$WT$200,66,FALSE))=TRUE,"",IF(VLOOKUP($A195,parlvotes_lh!$A$11:$WT$200,66,FALSE)=0,"",VLOOKUP($A195,parlvotes_lh!$A$11:$WT$200,66,FALSE)))</f>
        <v/>
      </c>
      <c r="N195" s="248" t="str">
        <f>IF(ISERROR(VLOOKUP($A195,parlvotes_lh!$A$11:$WT$200,86,FALSE))=TRUE,"",IF(VLOOKUP($A195,parlvotes_lh!$A$11:$WT$200,86,FALSE)=0,"",VLOOKUP($A195,parlvotes_lh!$A$11:$WT$200,86,FALSE)))</f>
        <v/>
      </c>
      <c r="O195" s="248" t="str">
        <f>IF(ISERROR(VLOOKUP($A195,parlvotes_lh!$A$11:$WT$200,106,FALSE))=TRUE,"",IF(VLOOKUP($A195,parlvotes_lh!$A$11:$WT$200,106,FALSE)=0,"",VLOOKUP($A195,parlvotes_lh!$A$11:$WT$200,106,FALSE)))</f>
        <v/>
      </c>
      <c r="P195" s="248" t="str">
        <f>IF(ISERROR(VLOOKUP($A195,parlvotes_lh!$A$11:$WT$200,126,FALSE))=TRUE,"",IF(VLOOKUP($A195,parlvotes_lh!$A$11:$WT$200,126,FALSE)=0,"",VLOOKUP($A195,parlvotes_lh!$A$11:$WT$200,126,FALSE)))</f>
        <v/>
      </c>
      <c r="Q195" s="249" t="str">
        <f>IF(ISERROR(VLOOKUP($A195,parlvotes_lh!$A$11:$WT$200,146,FALSE))=TRUE,"",IF(VLOOKUP($A195,parlvotes_lh!$A$11:$WT$200,146,FALSE)=0,"",VLOOKUP($A195,parlvotes_lh!$A$11:$WT$200,146,FALSE)))</f>
        <v/>
      </c>
      <c r="R195" s="249" t="str">
        <f>IF(ISERROR(VLOOKUP($A195,parlvotes_lh!$A$11:$WT$200,166,FALSE))=TRUE,"",IF(VLOOKUP($A195,parlvotes_lh!$A$11:$WT$200,166,FALSE)=0,"",VLOOKUP($A195,parlvotes_lh!$A$11:$WT$200,166,FALSE)))</f>
        <v/>
      </c>
      <c r="S195" s="249" t="str">
        <f>IF(ISERROR(VLOOKUP($A195,parlvotes_lh!$A$11:$WT$200,186,FALSE))=TRUE,"",IF(VLOOKUP($A195,parlvotes_lh!$A$11:$WT$200,186,FALSE)=0,"",VLOOKUP($A195,parlvotes_lh!$A$11:$WT$200,186,FALSE)))</f>
        <v/>
      </c>
      <c r="T195" s="249" t="str">
        <f>IF(ISERROR(VLOOKUP($A195,parlvotes_lh!$A$11:$WT$200,206,FALSE))=TRUE,"",IF(VLOOKUP($A195,parlvotes_lh!$A$11:$WT$200,206,FALSE)=0,"",VLOOKUP($A195,parlvotes_lh!$A$11:$WT$200,206,FALSE)))</f>
        <v/>
      </c>
      <c r="U195" s="249" t="str">
        <f>IF(ISERROR(VLOOKUP($A195,parlvotes_lh!$A$11:$WT$200,226,FALSE))=TRUE,"",IF(VLOOKUP($A195,parlvotes_lh!$A$11:$WT$200,226,FALSE)=0,"",VLOOKUP($A195,parlvotes_lh!$A$11:$WT$200,226,FALSE)))</f>
        <v/>
      </c>
      <c r="V195" s="249" t="str">
        <f>IF(ISERROR(VLOOKUP($A195,parlvotes_lh!$A$11:$WT$200,246,FALSE))=TRUE,"",IF(VLOOKUP($A195,parlvotes_lh!$A$11:$WT$200,246,FALSE)=0,"",VLOOKUP($A195,parlvotes_lh!$A$11:$WT$200,246,FALSE)))</f>
        <v/>
      </c>
      <c r="W195" s="249" t="str">
        <f>IF(ISERROR(VLOOKUP($A195,parlvotes_lh!$A$11:$WT$200,266,FALSE))=TRUE,"",IF(VLOOKUP($A195,parlvotes_lh!$A$11:$WT$200,266,FALSE)=0,"",VLOOKUP($A195,parlvotes_lh!$A$11:$WT$200,266,FALSE)))</f>
        <v/>
      </c>
      <c r="X195" s="249" t="str">
        <f>IF(ISERROR(VLOOKUP($A195,parlvotes_lh!$A$11:$WT$200,286,FALSE))=TRUE,"",IF(VLOOKUP($A195,parlvotes_lh!$A$11:$WT$200,286,FALSE)=0,"",VLOOKUP($A195,parlvotes_lh!$A$11:$WT$200,286,FALSE)))</f>
        <v/>
      </c>
      <c r="Y195" s="249" t="str">
        <f>IF(ISERROR(VLOOKUP($A195,parlvotes_lh!$A$11:$WT$200,306,FALSE))=TRUE,"",IF(VLOOKUP($A195,parlvotes_lh!$A$11:$WT$200,306,FALSE)=0,"",VLOOKUP($A195,parlvotes_lh!$A$11:$WT$200,306,FALSE)))</f>
        <v/>
      </c>
      <c r="Z195" s="249" t="str">
        <f>IF(ISERROR(VLOOKUP($A195,parlvotes_lh!$A$11:$WT$200,326,FALSE))=TRUE,"",IF(VLOOKUP($A195,parlvotes_lh!$A$11:$WT$200,326,FALSE)=0,"",VLOOKUP($A195,parlvotes_lh!$A$11:$WT$200,326,FALSE)))</f>
        <v/>
      </c>
      <c r="AA195" s="249" t="str">
        <f>IF(ISERROR(VLOOKUP($A195,parlvotes_lh!$A$11:$WT$200,346,FALSE))=TRUE,"",IF(VLOOKUP($A195,parlvotes_lh!$A$11:$WT$200,346,FALSE)=0,"",VLOOKUP($A195,parlvotes_lh!$A$11:$WT$200,346,FALSE)))</f>
        <v/>
      </c>
      <c r="AB195" s="249" t="str">
        <f>IF(ISERROR(VLOOKUP($A195,parlvotes_lh!$A$11:$WT$200,366,FALSE))=TRUE,"",IF(VLOOKUP($A195,parlvotes_lh!$A$11:$WT$200,366,FALSE)=0,"",VLOOKUP($A195,parlvotes_lh!$A$11:$WT$200,366,FALSE)))</f>
        <v/>
      </c>
      <c r="AC195" s="249" t="str">
        <f>IF(ISERROR(VLOOKUP($A195,parlvotes_lh!$A$11:$WT$200,386,FALSE))=TRUE,"",IF(VLOOKUP($A195,parlvotes_lh!$A$11:$WT$200,386,FALSE)=0,"",VLOOKUP($A195,parlvotes_lh!$A$11:$WT$200,386,FALSE)))</f>
        <v/>
      </c>
    </row>
    <row r="196" spans="1:29" ht="13.5" customHeight="1">
      <c r="A196" s="243"/>
      <c r="B196" s="87" t="str">
        <f>IF(A196="","",MID(info_weblinks!$C$3,32,3))</f>
        <v/>
      </c>
      <c r="C196" s="87" t="str">
        <f>IF(info_parties!G195="","",info_parties!G195)</f>
        <v/>
      </c>
      <c r="D196" s="87" t="str">
        <f>IF(info_parties!K195="","",info_parties!K195)</f>
        <v/>
      </c>
      <c r="E196" s="87" t="str">
        <f>IF(info_parties!H195="","",info_parties!H195)</f>
        <v/>
      </c>
      <c r="F196" s="244" t="str">
        <f t="shared" si="12"/>
        <v/>
      </c>
      <c r="G196" s="245" t="str">
        <f t="shared" si="13"/>
        <v/>
      </c>
      <c r="H196" s="246" t="str">
        <f t="shared" si="14"/>
        <v/>
      </c>
      <c r="I196" s="247" t="str">
        <f t="shared" si="15"/>
        <v/>
      </c>
      <c r="J196" s="248" t="str">
        <f>IF(ISERROR(VLOOKUP($A196,parlvotes_lh!$A$11:$WT$200,6,FALSE))=TRUE,"",IF(VLOOKUP($A196,parlvotes_lh!$A$11:$WT$200,6,FALSE)=0,"",VLOOKUP($A196,parlvotes_lh!$A$11:$WT$200,6,FALSE)))</f>
        <v/>
      </c>
      <c r="K196" s="248" t="str">
        <f>IF(ISERROR(VLOOKUP($A196,parlvotes_lh!$A$11:$WT$200,26,FALSE))=TRUE,"",IF(VLOOKUP($A196,parlvotes_lh!$A$11:$WT$200,26,FALSE)=0,"",VLOOKUP($A196,parlvotes_lh!$A$11:$WT$200,26,FALSE)))</f>
        <v/>
      </c>
      <c r="L196" s="248" t="str">
        <f>IF(ISERROR(VLOOKUP($A196,parlvotes_lh!$A$11:$WT$200,46,FALSE))=TRUE,"",IF(VLOOKUP($A196,parlvotes_lh!$A$11:$WT$200,46,FALSE)=0,"",VLOOKUP($A196,parlvotes_lh!$A$11:$WT$200,46,FALSE)))</f>
        <v/>
      </c>
      <c r="M196" s="248" t="str">
        <f>IF(ISERROR(VLOOKUP($A196,parlvotes_lh!$A$11:$WT$200,66,FALSE))=TRUE,"",IF(VLOOKUP($A196,parlvotes_lh!$A$11:$WT$200,66,FALSE)=0,"",VLOOKUP($A196,parlvotes_lh!$A$11:$WT$200,66,FALSE)))</f>
        <v/>
      </c>
      <c r="N196" s="248" t="str">
        <f>IF(ISERROR(VLOOKUP($A196,parlvotes_lh!$A$11:$WT$200,86,FALSE))=TRUE,"",IF(VLOOKUP($A196,parlvotes_lh!$A$11:$WT$200,86,FALSE)=0,"",VLOOKUP($A196,parlvotes_lh!$A$11:$WT$200,86,FALSE)))</f>
        <v/>
      </c>
      <c r="O196" s="248" t="str">
        <f>IF(ISERROR(VLOOKUP($A196,parlvotes_lh!$A$11:$WT$200,106,FALSE))=TRUE,"",IF(VLOOKUP($A196,parlvotes_lh!$A$11:$WT$200,106,FALSE)=0,"",VLOOKUP($A196,parlvotes_lh!$A$11:$WT$200,106,FALSE)))</f>
        <v/>
      </c>
      <c r="P196" s="248" t="str">
        <f>IF(ISERROR(VLOOKUP($A196,parlvotes_lh!$A$11:$WT$200,126,FALSE))=TRUE,"",IF(VLOOKUP($A196,parlvotes_lh!$A$11:$WT$200,126,FALSE)=0,"",VLOOKUP($A196,parlvotes_lh!$A$11:$WT$200,126,FALSE)))</f>
        <v/>
      </c>
      <c r="Q196" s="249" t="str">
        <f>IF(ISERROR(VLOOKUP($A196,parlvotes_lh!$A$11:$WT$200,146,FALSE))=TRUE,"",IF(VLOOKUP($A196,parlvotes_lh!$A$11:$WT$200,146,FALSE)=0,"",VLOOKUP($A196,parlvotes_lh!$A$11:$WT$200,146,FALSE)))</f>
        <v/>
      </c>
      <c r="R196" s="249" t="str">
        <f>IF(ISERROR(VLOOKUP($A196,parlvotes_lh!$A$11:$WT$200,166,FALSE))=TRUE,"",IF(VLOOKUP($A196,parlvotes_lh!$A$11:$WT$200,166,FALSE)=0,"",VLOOKUP($A196,parlvotes_lh!$A$11:$WT$200,166,FALSE)))</f>
        <v/>
      </c>
      <c r="S196" s="249" t="str">
        <f>IF(ISERROR(VLOOKUP($A196,parlvotes_lh!$A$11:$WT$200,186,FALSE))=TRUE,"",IF(VLOOKUP($A196,parlvotes_lh!$A$11:$WT$200,186,FALSE)=0,"",VLOOKUP($A196,parlvotes_lh!$A$11:$WT$200,186,FALSE)))</f>
        <v/>
      </c>
      <c r="T196" s="249" t="str">
        <f>IF(ISERROR(VLOOKUP($A196,parlvotes_lh!$A$11:$WT$200,206,FALSE))=TRUE,"",IF(VLOOKUP($A196,parlvotes_lh!$A$11:$WT$200,206,FALSE)=0,"",VLOOKUP($A196,parlvotes_lh!$A$11:$WT$200,206,FALSE)))</f>
        <v/>
      </c>
      <c r="U196" s="249" t="str">
        <f>IF(ISERROR(VLOOKUP($A196,parlvotes_lh!$A$11:$WT$200,226,FALSE))=TRUE,"",IF(VLOOKUP($A196,parlvotes_lh!$A$11:$WT$200,226,FALSE)=0,"",VLOOKUP($A196,parlvotes_lh!$A$11:$WT$200,226,FALSE)))</f>
        <v/>
      </c>
      <c r="V196" s="249" t="str">
        <f>IF(ISERROR(VLOOKUP($A196,parlvotes_lh!$A$11:$WT$200,246,FALSE))=TRUE,"",IF(VLOOKUP($A196,parlvotes_lh!$A$11:$WT$200,246,FALSE)=0,"",VLOOKUP($A196,parlvotes_lh!$A$11:$WT$200,246,FALSE)))</f>
        <v/>
      </c>
      <c r="W196" s="249" t="str">
        <f>IF(ISERROR(VLOOKUP($A196,parlvotes_lh!$A$11:$WT$200,266,FALSE))=TRUE,"",IF(VLOOKUP($A196,parlvotes_lh!$A$11:$WT$200,266,FALSE)=0,"",VLOOKUP($A196,parlvotes_lh!$A$11:$WT$200,266,FALSE)))</f>
        <v/>
      </c>
      <c r="X196" s="249" t="str">
        <f>IF(ISERROR(VLOOKUP($A196,parlvotes_lh!$A$11:$WT$200,286,FALSE))=TRUE,"",IF(VLOOKUP($A196,parlvotes_lh!$A$11:$WT$200,286,FALSE)=0,"",VLOOKUP($A196,parlvotes_lh!$A$11:$WT$200,286,FALSE)))</f>
        <v/>
      </c>
      <c r="Y196" s="249" t="str">
        <f>IF(ISERROR(VLOOKUP($A196,parlvotes_lh!$A$11:$WT$200,306,FALSE))=TRUE,"",IF(VLOOKUP($A196,parlvotes_lh!$A$11:$WT$200,306,FALSE)=0,"",VLOOKUP($A196,parlvotes_lh!$A$11:$WT$200,306,FALSE)))</f>
        <v/>
      </c>
      <c r="Z196" s="249" t="str">
        <f>IF(ISERROR(VLOOKUP($A196,parlvotes_lh!$A$11:$WT$200,326,FALSE))=TRUE,"",IF(VLOOKUP($A196,parlvotes_lh!$A$11:$WT$200,326,FALSE)=0,"",VLOOKUP($A196,parlvotes_lh!$A$11:$WT$200,326,FALSE)))</f>
        <v/>
      </c>
      <c r="AA196" s="249" t="str">
        <f>IF(ISERROR(VLOOKUP($A196,parlvotes_lh!$A$11:$WT$200,346,FALSE))=TRUE,"",IF(VLOOKUP($A196,parlvotes_lh!$A$11:$WT$200,346,FALSE)=0,"",VLOOKUP($A196,parlvotes_lh!$A$11:$WT$200,346,FALSE)))</f>
        <v/>
      </c>
      <c r="AB196" s="249" t="str">
        <f>IF(ISERROR(VLOOKUP($A196,parlvotes_lh!$A$11:$WT$200,366,FALSE))=TRUE,"",IF(VLOOKUP($A196,parlvotes_lh!$A$11:$WT$200,366,FALSE)=0,"",VLOOKUP($A196,parlvotes_lh!$A$11:$WT$200,366,FALSE)))</f>
        <v/>
      </c>
      <c r="AC196" s="249" t="str">
        <f>IF(ISERROR(VLOOKUP($A196,parlvotes_lh!$A$11:$WT$200,386,FALSE))=TRUE,"",IF(VLOOKUP($A196,parlvotes_lh!$A$11:$WT$200,386,FALSE)=0,"",VLOOKUP($A196,parlvotes_lh!$A$11:$WT$200,386,FALSE)))</f>
        <v/>
      </c>
    </row>
    <row r="197" spans="1:29" ht="13.5" customHeight="1">
      <c r="A197" s="243"/>
      <c r="B197" s="87" t="str">
        <f>IF(A197="","",MID(info_weblinks!$C$3,32,3))</f>
        <v/>
      </c>
      <c r="C197" s="87" t="str">
        <f>IF(info_parties!G196="","",info_parties!G196)</f>
        <v/>
      </c>
      <c r="D197" s="87" t="str">
        <f>IF(info_parties!K196="","",info_parties!K196)</f>
        <v/>
      </c>
      <c r="E197" s="87" t="str">
        <f>IF(info_parties!H196="","",info_parties!H196)</f>
        <v/>
      </c>
      <c r="F197" s="244" t="str">
        <f t="shared" si="12"/>
        <v/>
      </c>
      <c r="G197" s="245" t="str">
        <f t="shared" si="13"/>
        <v/>
      </c>
      <c r="H197" s="246" t="str">
        <f t="shared" si="14"/>
        <v/>
      </c>
      <c r="I197" s="247" t="str">
        <f t="shared" si="15"/>
        <v/>
      </c>
      <c r="J197" s="248" t="str">
        <f>IF(ISERROR(VLOOKUP($A197,parlvotes_lh!$A$11:$WT$200,6,FALSE))=TRUE,"",IF(VLOOKUP($A197,parlvotes_lh!$A$11:$WT$200,6,FALSE)=0,"",VLOOKUP($A197,parlvotes_lh!$A$11:$WT$200,6,FALSE)))</f>
        <v/>
      </c>
      <c r="K197" s="248" t="str">
        <f>IF(ISERROR(VLOOKUP($A197,parlvotes_lh!$A$11:$WT$200,26,FALSE))=TRUE,"",IF(VLOOKUP($A197,parlvotes_lh!$A$11:$WT$200,26,FALSE)=0,"",VLOOKUP($A197,parlvotes_lh!$A$11:$WT$200,26,FALSE)))</f>
        <v/>
      </c>
      <c r="L197" s="248" t="str">
        <f>IF(ISERROR(VLOOKUP($A197,parlvotes_lh!$A$11:$WT$200,46,FALSE))=TRUE,"",IF(VLOOKUP($A197,parlvotes_lh!$A$11:$WT$200,46,FALSE)=0,"",VLOOKUP($A197,parlvotes_lh!$A$11:$WT$200,46,FALSE)))</f>
        <v/>
      </c>
      <c r="M197" s="248" t="str">
        <f>IF(ISERROR(VLOOKUP($A197,parlvotes_lh!$A$11:$WT$200,66,FALSE))=TRUE,"",IF(VLOOKUP($A197,parlvotes_lh!$A$11:$WT$200,66,FALSE)=0,"",VLOOKUP($A197,parlvotes_lh!$A$11:$WT$200,66,FALSE)))</f>
        <v/>
      </c>
      <c r="N197" s="248" t="str">
        <f>IF(ISERROR(VLOOKUP($A197,parlvotes_lh!$A$11:$WT$200,86,FALSE))=TRUE,"",IF(VLOOKUP($A197,parlvotes_lh!$A$11:$WT$200,86,FALSE)=0,"",VLOOKUP($A197,parlvotes_lh!$A$11:$WT$200,86,FALSE)))</f>
        <v/>
      </c>
      <c r="O197" s="248" t="str">
        <f>IF(ISERROR(VLOOKUP($A197,parlvotes_lh!$A$11:$WT$200,106,FALSE))=TRUE,"",IF(VLOOKUP($A197,parlvotes_lh!$A$11:$WT$200,106,FALSE)=0,"",VLOOKUP($A197,parlvotes_lh!$A$11:$WT$200,106,FALSE)))</f>
        <v/>
      </c>
      <c r="P197" s="248" t="str">
        <f>IF(ISERROR(VLOOKUP($A197,parlvotes_lh!$A$11:$WT$200,126,FALSE))=TRUE,"",IF(VLOOKUP($A197,parlvotes_lh!$A$11:$WT$200,126,FALSE)=0,"",VLOOKUP($A197,parlvotes_lh!$A$11:$WT$200,126,FALSE)))</f>
        <v/>
      </c>
      <c r="Q197" s="249" t="str">
        <f>IF(ISERROR(VLOOKUP($A197,parlvotes_lh!$A$11:$WT$200,146,FALSE))=TRUE,"",IF(VLOOKUP($A197,parlvotes_lh!$A$11:$WT$200,146,FALSE)=0,"",VLOOKUP($A197,parlvotes_lh!$A$11:$WT$200,146,FALSE)))</f>
        <v/>
      </c>
      <c r="R197" s="249" t="str">
        <f>IF(ISERROR(VLOOKUP($A197,parlvotes_lh!$A$11:$WT$200,166,FALSE))=TRUE,"",IF(VLOOKUP($A197,parlvotes_lh!$A$11:$WT$200,166,FALSE)=0,"",VLOOKUP($A197,parlvotes_lh!$A$11:$WT$200,166,FALSE)))</f>
        <v/>
      </c>
      <c r="S197" s="249" t="str">
        <f>IF(ISERROR(VLOOKUP($A197,parlvotes_lh!$A$11:$WT$200,186,FALSE))=TRUE,"",IF(VLOOKUP($A197,parlvotes_lh!$A$11:$WT$200,186,FALSE)=0,"",VLOOKUP($A197,parlvotes_lh!$A$11:$WT$200,186,FALSE)))</f>
        <v/>
      </c>
      <c r="T197" s="249" t="str">
        <f>IF(ISERROR(VLOOKUP($A197,parlvotes_lh!$A$11:$WT$200,206,FALSE))=TRUE,"",IF(VLOOKUP($A197,parlvotes_lh!$A$11:$WT$200,206,FALSE)=0,"",VLOOKUP($A197,parlvotes_lh!$A$11:$WT$200,206,FALSE)))</f>
        <v/>
      </c>
      <c r="U197" s="249" t="str">
        <f>IF(ISERROR(VLOOKUP($A197,parlvotes_lh!$A$11:$WT$200,226,FALSE))=TRUE,"",IF(VLOOKUP($A197,parlvotes_lh!$A$11:$WT$200,226,FALSE)=0,"",VLOOKUP($A197,parlvotes_lh!$A$11:$WT$200,226,FALSE)))</f>
        <v/>
      </c>
      <c r="V197" s="249" t="str">
        <f>IF(ISERROR(VLOOKUP($A197,parlvotes_lh!$A$11:$WT$200,246,FALSE))=TRUE,"",IF(VLOOKUP($A197,parlvotes_lh!$A$11:$WT$200,246,FALSE)=0,"",VLOOKUP($A197,parlvotes_lh!$A$11:$WT$200,246,FALSE)))</f>
        <v/>
      </c>
      <c r="W197" s="249" t="str">
        <f>IF(ISERROR(VLOOKUP($A197,parlvotes_lh!$A$11:$WT$200,266,FALSE))=TRUE,"",IF(VLOOKUP($A197,parlvotes_lh!$A$11:$WT$200,266,FALSE)=0,"",VLOOKUP($A197,parlvotes_lh!$A$11:$WT$200,266,FALSE)))</f>
        <v/>
      </c>
      <c r="X197" s="249" t="str">
        <f>IF(ISERROR(VLOOKUP($A197,parlvotes_lh!$A$11:$WT$200,286,FALSE))=TRUE,"",IF(VLOOKUP($A197,parlvotes_lh!$A$11:$WT$200,286,FALSE)=0,"",VLOOKUP($A197,parlvotes_lh!$A$11:$WT$200,286,FALSE)))</f>
        <v/>
      </c>
      <c r="Y197" s="249" t="str">
        <f>IF(ISERROR(VLOOKUP($A197,parlvotes_lh!$A$11:$WT$200,306,FALSE))=TRUE,"",IF(VLOOKUP($A197,parlvotes_lh!$A$11:$WT$200,306,FALSE)=0,"",VLOOKUP($A197,parlvotes_lh!$A$11:$WT$200,306,FALSE)))</f>
        <v/>
      </c>
      <c r="Z197" s="249" t="str">
        <f>IF(ISERROR(VLOOKUP($A197,parlvotes_lh!$A$11:$WT$200,326,FALSE))=TRUE,"",IF(VLOOKUP($A197,parlvotes_lh!$A$11:$WT$200,326,FALSE)=0,"",VLOOKUP($A197,parlvotes_lh!$A$11:$WT$200,326,FALSE)))</f>
        <v/>
      </c>
      <c r="AA197" s="249" t="str">
        <f>IF(ISERROR(VLOOKUP($A197,parlvotes_lh!$A$11:$WT$200,346,FALSE))=TRUE,"",IF(VLOOKUP($A197,parlvotes_lh!$A$11:$WT$200,346,FALSE)=0,"",VLOOKUP($A197,parlvotes_lh!$A$11:$WT$200,346,FALSE)))</f>
        <v/>
      </c>
      <c r="AB197" s="249" t="str">
        <f>IF(ISERROR(VLOOKUP($A197,parlvotes_lh!$A$11:$WT$200,366,FALSE))=TRUE,"",IF(VLOOKUP($A197,parlvotes_lh!$A$11:$WT$200,366,FALSE)=0,"",VLOOKUP($A197,parlvotes_lh!$A$11:$WT$200,366,FALSE)))</f>
        <v/>
      </c>
      <c r="AC197" s="249" t="str">
        <f>IF(ISERROR(VLOOKUP($A197,parlvotes_lh!$A$11:$WT$200,386,FALSE))=TRUE,"",IF(VLOOKUP($A197,parlvotes_lh!$A$11:$WT$200,386,FALSE)=0,"",VLOOKUP($A197,parlvotes_lh!$A$11:$WT$200,386,FALSE)))</f>
        <v/>
      </c>
    </row>
    <row r="198" spans="1:29" ht="13.5" customHeight="1">
      <c r="A198" s="243"/>
      <c r="B198" s="87" t="str">
        <f>IF(A198="","",MID(info_weblinks!$C$3,32,3))</f>
        <v/>
      </c>
      <c r="C198" s="87" t="str">
        <f>IF(info_parties!G197="","",info_parties!G197)</f>
        <v/>
      </c>
      <c r="D198" s="87" t="str">
        <f>IF(info_parties!K197="","",info_parties!K197)</f>
        <v/>
      </c>
      <c r="E198" s="87" t="str">
        <f>IF(info_parties!H197="","",info_parties!H197)</f>
        <v/>
      </c>
      <c r="F198" s="244" t="str">
        <f t="shared" si="12"/>
        <v/>
      </c>
      <c r="G198" s="245" t="str">
        <f t="shared" si="13"/>
        <v/>
      </c>
      <c r="H198" s="246" t="str">
        <f t="shared" si="14"/>
        <v/>
      </c>
      <c r="I198" s="247" t="str">
        <f t="shared" si="15"/>
        <v/>
      </c>
      <c r="J198" s="248" t="str">
        <f>IF(ISERROR(VLOOKUP($A198,parlvotes_lh!$A$11:$WT$200,6,FALSE))=TRUE,"",IF(VLOOKUP($A198,parlvotes_lh!$A$11:$WT$200,6,FALSE)=0,"",VLOOKUP($A198,parlvotes_lh!$A$11:$WT$200,6,FALSE)))</f>
        <v/>
      </c>
      <c r="K198" s="248" t="str">
        <f>IF(ISERROR(VLOOKUP($A198,parlvotes_lh!$A$11:$WT$200,26,FALSE))=TRUE,"",IF(VLOOKUP($A198,parlvotes_lh!$A$11:$WT$200,26,FALSE)=0,"",VLOOKUP($A198,parlvotes_lh!$A$11:$WT$200,26,FALSE)))</f>
        <v/>
      </c>
      <c r="L198" s="248" t="str">
        <f>IF(ISERROR(VLOOKUP($A198,parlvotes_lh!$A$11:$WT$200,46,FALSE))=TRUE,"",IF(VLOOKUP($A198,parlvotes_lh!$A$11:$WT$200,46,FALSE)=0,"",VLOOKUP($A198,parlvotes_lh!$A$11:$WT$200,46,FALSE)))</f>
        <v/>
      </c>
      <c r="M198" s="248" t="str">
        <f>IF(ISERROR(VLOOKUP($A198,parlvotes_lh!$A$11:$WT$200,66,FALSE))=TRUE,"",IF(VLOOKUP($A198,parlvotes_lh!$A$11:$WT$200,66,FALSE)=0,"",VLOOKUP($A198,parlvotes_lh!$A$11:$WT$200,66,FALSE)))</f>
        <v/>
      </c>
      <c r="N198" s="248" t="str">
        <f>IF(ISERROR(VLOOKUP($A198,parlvotes_lh!$A$11:$WT$200,86,FALSE))=TRUE,"",IF(VLOOKUP($A198,parlvotes_lh!$A$11:$WT$200,86,FALSE)=0,"",VLOOKUP($A198,parlvotes_lh!$A$11:$WT$200,86,FALSE)))</f>
        <v/>
      </c>
      <c r="O198" s="248" t="str">
        <f>IF(ISERROR(VLOOKUP($A198,parlvotes_lh!$A$11:$WT$200,106,FALSE))=TRUE,"",IF(VLOOKUP($A198,parlvotes_lh!$A$11:$WT$200,106,FALSE)=0,"",VLOOKUP($A198,parlvotes_lh!$A$11:$WT$200,106,FALSE)))</f>
        <v/>
      </c>
      <c r="P198" s="248" t="str">
        <f>IF(ISERROR(VLOOKUP($A198,parlvotes_lh!$A$11:$WT$200,126,FALSE))=TRUE,"",IF(VLOOKUP($A198,parlvotes_lh!$A$11:$WT$200,126,FALSE)=0,"",VLOOKUP($A198,parlvotes_lh!$A$11:$WT$200,126,FALSE)))</f>
        <v/>
      </c>
      <c r="Q198" s="249" t="str">
        <f>IF(ISERROR(VLOOKUP($A198,parlvotes_lh!$A$11:$WT$200,146,FALSE))=TRUE,"",IF(VLOOKUP($A198,parlvotes_lh!$A$11:$WT$200,146,FALSE)=0,"",VLOOKUP($A198,parlvotes_lh!$A$11:$WT$200,146,FALSE)))</f>
        <v/>
      </c>
      <c r="R198" s="249" t="str">
        <f>IF(ISERROR(VLOOKUP($A198,parlvotes_lh!$A$11:$WT$200,166,FALSE))=TRUE,"",IF(VLOOKUP($A198,parlvotes_lh!$A$11:$WT$200,166,FALSE)=0,"",VLOOKUP($A198,parlvotes_lh!$A$11:$WT$200,166,FALSE)))</f>
        <v/>
      </c>
      <c r="S198" s="249" t="str">
        <f>IF(ISERROR(VLOOKUP($A198,parlvotes_lh!$A$11:$WT$200,186,FALSE))=TRUE,"",IF(VLOOKUP($A198,parlvotes_lh!$A$11:$WT$200,186,FALSE)=0,"",VLOOKUP($A198,parlvotes_lh!$A$11:$WT$200,186,FALSE)))</f>
        <v/>
      </c>
      <c r="T198" s="249" t="str">
        <f>IF(ISERROR(VLOOKUP($A198,parlvotes_lh!$A$11:$WT$200,206,FALSE))=TRUE,"",IF(VLOOKUP($A198,parlvotes_lh!$A$11:$WT$200,206,FALSE)=0,"",VLOOKUP($A198,parlvotes_lh!$A$11:$WT$200,206,FALSE)))</f>
        <v/>
      </c>
      <c r="U198" s="249" t="str">
        <f>IF(ISERROR(VLOOKUP($A198,parlvotes_lh!$A$11:$WT$200,226,FALSE))=TRUE,"",IF(VLOOKUP($A198,parlvotes_lh!$A$11:$WT$200,226,FALSE)=0,"",VLOOKUP($A198,parlvotes_lh!$A$11:$WT$200,226,FALSE)))</f>
        <v/>
      </c>
      <c r="V198" s="249" t="str">
        <f>IF(ISERROR(VLOOKUP($A198,parlvotes_lh!$A$11:$WT$200,246,FALSE))=TRUE,"",IF(VLOOKUP($A198,parlvotes_lh!$A$11:$WT$200,246,FALSE)=0,"",VLOOKUP($A198,parlvotes_lh!$A$11:$WT$200,246,FALSE)))</f>
        <v/>
      </c>
      <c r="W198" s="249" t="str">
        <f>IF(ISERROR(VLOOKUP($A198,parlvotes_lh!$A$11:$WT$200,266,FALSE))=TRUE,"",IF(VLOOKUP($A198,parlvotes_lh!$A$11:$WT$200,266,FALSE)=0,"",VLOOKUP($A198,parlvotes_lh!$A$11:$WT$200,266,FALSE)))</f>
        <v/>
      </c>
      <c r="X198" s="249" t="str">
        <f>IF(ISERROR(VLOOKUP($A198,parlvotes_lh!$A$11:$WT$200,286,FALSE))=TRUE,"",IF(VLOOKUP($A198,parlvotes_lh!$A$11:$WT$200,286,FALSE)=0,"",VLOOKUP($A198,parlvotes_lh!$A$11:$WT$200,286,FALSE)))</f>
        <v/>
      </c>
      <c r="Y198" s="249" t="str">
        <f>IF(ISERROR(VLOOKUP($A198,parlvotes_lh!$A$11:$WT$200,306,FALSE))=TRUE,"",IF(VLOOKUP($A198,parlvotes_lh!$A$11:$WT$200,306,FALSE)=0,"",VLOOKUP($A198,parlvotes_lh!$A$11:$WT$200,306,FALSE)))</f>
        <v/>
      </c>
      <c r="Z198" s="249" t="str">
        <f>IF(ISERROR(VLOOKUP($A198,parlvotes_lh!$A$11:$WT$200,326,FALSE))=TRUE,"",IF(VLOOKUP($A198,parlvotes_lh!$A$11:$WT$200,326,FALSE)=0,"",VLOOKUP($A198,parlvotes_lh!$A$11:$WT$200,326,FALSE)))</f>
        <v/>
      </c>
      <c r="AA198" s="249" t="str">
        <f>IF(ISERROR(VLOOKUP($A198,parlvotes_lh!$A$11:$WT$200,346,FALSE))=TRUE,"",IF(VLOOKUP($A198,parlvotes_lh!$A$11:$WT$200,346,FALSE)=0,"",VLOOKUP($A198,parlvotes_lh!$A$11:$WT$200,346,FALSE)))</f>
        <v/>
      </c>
      <c r="AB198" s="249" t="str">
        <f>IF(ISERROR(VLOOKUP($A198,parlvotes_lh!$A$11:$WT$200,366,FALSE))=TRUE,"",IF(VLOOKUP($A198,parlvotes_lh!$A$11:$WT$200,366,FALSE)=0,"",VLOOKUP($A198,parlvotes_lh!$A$11:$WT$200,366,FALSE)))</f>
        <v/>
      </c>
      <c r="AC198" s="249" t="str">
        <f>IF(ISERROR(VLOOKUP($A198,parlvotes_lh!$A$11:$WT$200,386,FALSE))=TRUE,"",IF(VLOOKUP($A198,parlvotes_lh!$A$11:$WT$200,386,FALSE)=0,"",VLOOKUP($A198,parlvotes_lh!$A$11:$WT$200,386,FALSE)))</f>
        <v/>
      </c>
    </row>
    <row r="199" spans="1:29" ht="13.5" customHeight="1">
      <c r="A199" s="243"/>
      <c r="B199" s="87" t="str">
        <f>IF(A199="","",MID(info_weblinks!$C$3,32,3))</f>
        <v/>
      </c>
      <c r="C199" s="87" t="str">
        <f>IF(info_parties!G198="","",info_parties!G198)</f>
        <v/>
      </c>
      <c r="D199" s="87" t="str">
        <f>IF(info_parties!K198="","",info_parties!K198)</f>
        <v/>
      </c>
      <c r="E199" s="87" t="str">
        <f>IF(info_parties!H198="","",info_parties!H198)</f>
        <v/>
      </c>
      <c r="F199" s="244" t="str">
        <f t="shared" si="12"/>
        <v/>
      </c>
      <c r="G199" s="245" t="str">
        <f t="shared" si="13"/>
        <v/>
      </c>
      <c r="H199" s="246" t="str">
        <f t="shared" si="14"/>
        <v/>
      </c>
      <c r="I199" s="247" t="str">
        <f t="shared" si="15"/>
        <v/>
      </c>
      <c r="J199" s="248" t="str">
        <f>IF(ISERROR(VLOOKUP($A199,parlvotes_lh!$A$11:$WT$200,6,FALSE))=TRUE,"",IF(VLOOKUP($A199,parlvotes_lh!$A$11:$WT$200,6,FALSE)=0,"",VLOOKUP($A199,parlvotes_lh!$A$11:$WT$200,6,FALSE)))</f>
        <v/>
      </c>
      <c r="K199" s="248" t="str">
        <f>IF(ISERROR(VLOOKUP($A199,parlvotes_lh!$A$11:$WT$200,26,FALSE))=TRUE,"",IF(VLOOKUP($A199,parlvotes_lh!$A$11:$WT$200,26,FALSE)=0,"",VLOOKUP($A199,parlvotes_lh!$A$11:$WT$200,26,FALSE)))</f>
        <v/>
      </c>
      <c r="L199" s="248" t="str">
        <f>IF(ISERROR(VLOOKUP($A199,parlvotes_lh!$A$11:$WT$200,46,FALSE))=TRUE,"",IF(VLOOKUP($A199,parlvotes_lh!$A$11:$WT$200,46,FALSE)=0,"",VLOOKUP($A199,parlvotes_lh!$A$11:$WT$200,46,FALSE)))</f>
        <v/>
      </c>
      <c r="M199" s="248" t="str">
        <f>IF(ISERROR(VLOOKUP($A199,parlvotes_lh!$A$11:$WT$200,66,FALSE))=TRUE,"",IF(VLOOKUP($A199,parlvotes_lh!$A$11:$WT$200,66,FALSE)=0,"",VLOOKUP($A199,parlvotes_lh!$A$11:$WT$200,66,FALSE)))</f>
        <v/>
      </c>
      <c r="N199" s="248" t="str">
        <f>IF(ISERROR(VLOOKUP($A199,parlvotes_lh!$A$11:$WT$200,86,FALSE))=TRUE,"",IF(VLOOKUP($A199,parlvotes_lh!$A$11:$WT$200,86,FALSE)=0,"",VLOOKUP($A199,parlvotes_lh!$A$11:$WT$200,86,FALSE)))</f>
        <v/>
      </c>
      <c r="O199" s="248" t="str">
        <f>IF(ISERROR(VLOOKUP($A199,parlvotes_lh!$A$11:$WT$200,106,FALSE))=TRUE,"",IF(VLOOKUP($A199,parlvotes_lh!$A$11:$WT$200,106,FALSE)=0,"",VLOOKUP($A199,parlvotes_lh!$A$11:$WT$200,106,FALSE)))</f>
        <v/>
      </c>
      <c r="P199" s="248" t="str">
        <f>IF(ISERROR(VLOOKUP($A199,parlvotes_lh!$A$11:$WT$200,126,FALSE))=TRUE,"",IF(VLOOKUP($A199,parlvotes_lh!$A$11:$WT$200,126,FALSE)=0,"",VLOOKUP($A199,parlvotes_lh!$A$11:$WT$200,126,FALSE)))</f>
        <v/>
      </c>
      <c r="Q199" s="249" t="str">
        <f>IF(ISERROR(VLOOKUP($A199,parlvotes_lh!$A$11:$WT$200,146,FALSE))=TRUE,"",IF(VLOOKUP($A199,parlvotes_lh!$A$11:$WT$200,146,FALSE)=0,"",VLOOKUP($A199,parlvotes_lh!$A$11:$WT$200,146,FALSE)))</f>
        <v/>
      </c>
      <c r="R199" s="249" t="str">
        <f>IF(ISERROR(VLOOKUP($A199,parlvotes_lh!$A$11:$WT$200,166,FALSE))=TRUE,"",IF(VLOOKUP($A199,parlvotes_lh!$A$11:$WT$200,166,FALSE)=0,"",VLOOKUP($A199,parlvotes_lh!$A$11:$WT$200,166,FALSE)))</f>
        <v/>
      </c>
      <c r="S199" s="249" t="str">
        <f>IF(ISERROR(VLOOKUP($A199,parlvotes_lh!$A$11:$WT$200,186,FALSE))=TRUE,"",IF(VLOOKUP($A199,parlvotes_lh!$A$11:$WT$200,186,FALSE)=0,"",VLOOKUP($A199,parlvotes_lh!$A$11:$WT$200,186,FALSE)))</f>
        <v/>
      </c>
      <c r="T199" s="249" t="str">
        <f>IF(ISERROR(VLOOKUP($A199,parlvotes_lh!$A$11:$WT$200,206,FALSE))=TRUE,"",IF(VLOOKUP($A199,parlvotes_lh!$A$11:$WT$200,206,FALSE)=0,"",VLOOKUP($A199,parlvotes_lh!$A$11:$WT$200,206,FALSE)))</f>
        <v/>
      </c>
      <c r="U199" s="249" t="str">
        <f>IF(ISERROR(VLOOKUP($A199,parlvotes_lh!$A$11:$WT$200,226,FALSE))=TRUE,"",IF(VLOOKUP($A199,parlvotes_lh!$A$11:$WT$200,226,FALSE)=0,"",VLOOKUP($A199,parlvotes_lh!$A$11:$WT$200,226,FALSE)))</f>
        <v/>
      </c>
      <c r="V199" s="249" t="str">
        <f>IF(ISERROR(VLOOKUP($A199,parlvotes_lh!$A$11:$WT$200,246,FALSE))=TRUE,"",IF(VLOOKUP($A199,parlvotes_lh!$A$11:$WT$200,246,FALSE)=0,"",VLOOKUP($A199,parlvotes_lh!$A$11:$WT$200,246,FALSE)))</f>
        <v/>
      </c>
      <c r="W199" s="249" t="str">
        <f>IF(ISERROR(VLOOKUP($A199,parlvotes_lh!$A$11:$WT$200,266,FALSE))=TRUE,"",IF(VLOOKUP($A199,parlvotes_lh!$A$11:$WT$200,266,FALSE)=0,"",VLOOKUP($A199,parlvotes_lh!$A$11:$WT$200,266,FALSE)))</f>
        <v/>
      </c>
      <c r="X199" s="249" t="str">
        <f>IF(ISERROR(VLOOKUP($A199,parlvotes_lh!$A$11:$WT$200,286,FALSE))=TRUE,"",IF(VLOOKUP($A199,parlvotes_lh!$A$11:$WT$200,286,FALSE)=0,"",VLOOKUP($A199,parlvotes_lh!$A$11:$WT$200,286,FALSE)))</f>
        <v/>
      </c>
      <c r="Y199" s="249" t="str">
        <f>IF(ISERROR(VLOOKUP($A199,parlvotes_lh!$A$11:$WT$200,306,FALSE))=TRUE,"",IF(VLOOKUP($A199,parlvotes_lh!$A$11:$WT$200,306,FALSE)=0,"",VLOOKUP($A199,parlvotes_lh!$A$11:$WT$200,306,FALSE)))</f>
        <v/>
      </c>
      <c r="Z199" s="249" t="str">
        <f>IF(ISERROR(VLOOKUP($A199,parlvotes_lh!$A$11:$WT$200,326,FALSE))=TRUE,"",IF(VLOOKUP($A199,parlvotes_lh!$A$11:$WT$200,326,FALSE)=0,"",VLOOKUP($A199,parlvotes_lh!$A$11:$WT$200,326,FALSE)))</f>
        <v/>
      </c>
      <c r="AA199" s="249" t="str">
        <f>IF(ISERROR(VLOOKUP($A199,parlvotes_lh!$A$11:$WT$200,346,FALSE))=TRUE,"",IF(VLOOKUP($A199,parlvotes_lh!$A$11:$WT$200,346,FALSE)=0,"",VLOOKUP($A199,parlvotes_lh!$A$11:$WT$200,346,FALSE)))</f>
        <v/>
      </c>
      <c r="AB199" s="249" t="str">
        <f>IF(ISERROR(VLOOKUP($A199,parlvotes_lh!$A$11:$WT$200,366,FALSE))=TRUE,"",IF(VLOOKUP($A199,parlvotes_lh!$A$11:$WT$200,366,FALSE)=0,"",VLOOKUP($A199,parlvotes_lh!$A$11:$WT$200,366,FALSE)))</f>
        <v/>
      </c>
      <c r="AC199" s="249" t="str">
        <f>IF(ISERROR(VLOOKUP($A199,parlvotes_lh!$A$11:$WT$200,386,FALSE))=TRUE,"",IF(VLOOKUP($A199,parlvotes_lh!$A$11:$WT$200,386,FALSE)=0,"",VLOOKUP($A199,parlvotes_lh!$A$11:$WT$200,386,FALSE)))</f>
        <v/>
      </c>
    </row>
    <row r="200" spans="1:29" ht="13.5" customHeight="1">
      <c r="A200" s="243"/>
      <c r="B200" s="87" t="str">
        <f>IF(A200="","",MID(info_weblinks!$C$3,32,3))</f>
        <v/>
      </c>
      <c r="C200" s="87" t="str">
        <f>IF(info_parties!G199="","",info_parties!G199)</f>
        <v/>
      </c>
      <c r="D200" s="87" t="str">
        <f>IF(info_parties!K199="","",info_parties!K199)</f>
        <v/>
      </c>
      <c r="E200" s="87" t="str">
        <f>IF(info_parties!H199="","",info_parties!H199)</f>
        <v/>
      </c>
      <c r="F200" s="244" t="str">
        <f t="shared" si="12"/>
        <v/>
      </c>
      <c r="G200" s="245" t="str">
        <f t="shared" si="13"/>
        <v/>
      </c>
      <c r="H200" s="246" t="str">
        <f t="shared" si="14"/>
        <v/>
      </c>
      <c r="I200" s="247" t="str">
        <f t="shared" si="15"/>
        <v/>
      </c>
      <c r="J200" s="248" t="str">
        <f>IF(ISERROR(VLOOKUP($A200,parlvotes_lh!$A$11:$WT$200,6,FALSE))=TRUE,"",IF(VLOOKUP($A200,parlvotes_lh!$A$11:$WT$200,6,FALSE)=0,"",VLOOKUP($A200,parlvotes_lh!$A$11:$WT$200,6,FALSE)))</f>
        <v/>
      </c>
      <c r="K200" s="248" t="str">
        <f>IF(ISERROR(VLOOKUP($A200,parlvotes_lh!$A$11:$WT$200,26,FALSE))=TRUE,"",IF(VLOOKUP($A200,parlvotes_lh!$A$11:$WT$200,26,FALSE)=0,"",VLOOKUP($A200,parlvotes_lh!$A$11:$WT$200,26,FALSE)))</f>
        <v/>
      </c>
      <c r="L200" s="248" t="str">
        <f>IF(ISERROR(VLOOKUP($A200,parlvotes_lh!$A$11:$WT$200,46,FALSE))=TRUE,"",IF(VLOOKUP($A200,parlvotes_lh!$A$11:$WT$200,46,FALSE)=0,"",VLOOKUP($A200,parlvotes_lh!$A$11:$WT$200,46,FALSE)))</f>
        <v/>
      </c>
      <c r="M200" s="248" t="str">
        <f>IF(ISERROR(VLOOKUP($A200,parlvotes_lh!$A$11:$WT$200,66,FALSE))=TRUE,"",IF(VLOOKUP($A200,parlvotes_lh!$A$11:$WT$200,66,FALSE)=0,"",VLOOKUP($A200,parlvotes_lh!$A$11:$WT$200,66,FALSE)))</f>
        <v/>
      </c>
      <c r="N200" s="248" t="str">
        <f>IF(ISERROR(VLOOKUP($A200,parlvotes_lh!$A$11:$WT$200,86,FALSE))=TRUE,"",IF(VLOOKUP($A200,parlvotes_lh!$A$11:$WT$200,86,FALSE)=0,"",VLOOKUP($A200,parlvotes_lh!$A$11:$WT$200,86,FALSE)))</f>
        <v/>
      </c>
      <c r="O200" s="248" t="str">
        <f>IF(ISERROR(VLOOKUP($A200,parlvotes_lh!$A$11:$WT$200,106,FALSE))=TRUE,"",IF(VLOOKUP($A200,parlvotes_lh!$A$11:$WT$200,106,FALSE)=0,"",VLOOKUP($A200,parlvotes_lh!$A$11:$WT$200,106,FALSE)))</f>
        <v/>
      </c>
      <c r="P200" s="248" t="str">
        <f>IF(ISERROR(VLOOKUP($A200,parlvotes_lh!$A$11:$WT$200,126,FALSE))=TRUE,"",IF(VLOOKUP($A200,parlvotes_lh!$A$11:$WT$200,126,FALSE)=0,"",VLOOKUP($A200,parlvotes_lh!$A$11:$WT$200,126,FALSE)))</f>
        <v/>
      </c>
      <c r="Q200" s="249" t="str">
        <f>IF(ISERROR(VLOOKUP($A200,parlvotes_lh!$A$11:$WT$200,146,FALSE))=TRUE,"",IF(VLOOKUP($A200,parlvotes_lh!$A$11:$WT$200,146,FALSE)=0,"",VLOOKUP($A200,parlvotes_lh!$A$11:$WT$200,146,FALSE)))</f>
        <v/>
      </c>
      <c r="R200" s="249" t="str">
        <f>IF(ISERROR(VLOOKUP($A200,parlvotes_lh!$A$11:$WT$200,166,FALSE))=TRUE,"",IF(VLOOKUP($A200,parlvotes_lh!$A$11:$WT$200,166,FALSE)=0,"",VLOOKUP($A200,parlvotes_lh!$A$11:$WT$200,166,FALSE)))</f>
        <v/>
      </c>
      <c r="S200" s="249" t="str">
        <f>IF(ISERROR(VLOOKUP($A200,parlvotes_lh!$A$11:$WT$200,186,FALSE))=TRUE,"",IF(VLOOKUP($A200,parlvotes_lh!$A$11:$WT$200,186,FALSE)=0,"",VLOOKUP($A200,parlvotes_lh!$A$11:$WT$200,186,FALSE)))</f>
        <v/>
      </c>
      <c r="T200" s="249" t="str">
        <f>IF(ISERROR(VLOOKUP($A200,parlvotes_lh!$A$11:$WT$200,206,FALSE))=TRUE,"",IF(VLOOKUP($A200,parlvotes_lh!$A$11:$WT$200,206,FALSE)=0,"",VLOOKUP($A200,parlvotes_lh!$A$11:$WT$200,206,FALSE)))</f>
        <v/>
      </c>
      <c r="U200" s="249" t="str">
        <f>IF(ISERROR(VLOOKUP($A200,parlvotes_lh!$A$11:$WT$200,226,FALSE))=TRUE,"",IF(VLOOKUP($A200,parlvotes_lh!$A$11:$WT$200,226,FALSE)=0,"",VLOOKUP($A200,parlvotes_lh!$A$11:$WT$200,226,FALSE)))</f>
        <v/>
      </c>
      <c r="V200" s="249" t="str">
        <f>IF(ISERROR(VLOOKUP($A200,parlvotes_lh!$A$11:$WT$200,246,FALSE))=TRUE,"",IF(VLOOKUP($A200,parlvotes_lh!$A$11:$WT$200,246,FALSE)=0,"",VLOOKUP($A200,parlvotes_lh!$A$11:$WT$200,246,FALSE)))</f>
        <v/>
      </c>
      <c r="W200" s="249" t="str">
        <f>IF(ISERROR(VLOOKUP($A200,parlvotes_lh!$A$11:$WT$200,266,FALSE))=TRUE,"",IF(VLOOKUP($A200,parlvotes_lh!$A$11:$WT$200,266,FALSE)=0,"",VLOOKUP($A200,parlvotes_lh!$A$11:$WT$200,266,FALSE)))</f>
        <v/>
      </c>
      <c r="X200" s="249" t="str">
        <f>IF(ISERROR(VLOOKUP($A200,parlvotes_lh!$A$11:$WT$200,286,FALSE))=TRUE,"",IF(VLOOKUP($A200,parlvotes_lh!$A$11:$WT$200,286,FALSE)=0,"",VLOOKUP($A200,parlvotes_lh!$A$11:$WT$200,286,FALSE)))</f>
        <v/>
      </c>
      <c r="Y200" s="249" t="str">
        <f>IF(ISERROR(VLOOKUP($A200,parlvotes_lh!$A$11:$WT$200,306,FALSE))=TRUE,"",IF(VLOOKUP($A200,parlvotes_lh!$A$11:$WT$200,306,FALSE)=0,"",VLOOKUP($A200,parlvotes_lh!$A$11:$WT$200,306,FALSE)))</f>
        <v/>
      </c>
      <c r="Z200" s="249" t="str">
        <f>IF(ISERROR(VLOOKUP($A200,parlvotes_lh!$A$11:$WT$200,326,FALSE))=TRUE,"",IF(VLOOKUP($A200,parlvotes_lh!$A$11:$WT$200,326,FALSE)=0,"",VLOOKUP($A200,parlvotes_lh!$A$11:$WT$200,326,FALSE)))</f>
        <v/>
      </c>
      <c r="AA200" s="249" t="str">
        <f>IF(ISERROR(VLOOKUP($A200,parlvotes_lh!$A$11:$WT$200,346,FALSE))=TRUE,"",IF(VLOOKUP($A200,parlvotes_lh!$A$11:$WT$200,346,FALSE)=0,"",VLOOKUP($A200,parlvotes_lh!$A$11:$WT$200,346,FALSE)))</f>
        <v/>
      </c>
      <c r="AB200" s="249" t="str">
        <f>IF(ISERROR(VLOOKUP($A200,parlvotes_lh!$A$11:$WT$200,366,FALSE))=TRUE,"",IF(VLOOKUP($A200,parlvotes_lh!$A$11:$WT$200,366,FALSE)=0,"",VLOOKUP($A200,parlvotes_lh!$A$11:$WT$200,366,FALSE)))</f>
        <v/>
      </c>
      <c r="AC200" s="249" t="str">
        <f>IF(ISERROR(VLOOKUP($A200,parlvotes_lh!$A$11:$WT$200,386,FALSE))=TRUE,"",IF(VLOOKUP($A200,parlvotes_lh!$A$11:$WT$200,386,FALSE)=0,"",VLOOKUP($A200,parlvotes_lh!$A$11:$WT$200,386,FALSE)))</f>
        <v/>
      </c>
    </row>
    <row r="201" spans="1:29" ht="13.5" customHeight="1">
      <c r="J201" s="250"/>
      <c r="K201" s="250"/>
      <c r="L201" s="250"/>
      <c r="M201" s="250"/>
      <c r="N201" s="250"/>
      <c r="O201" s="250"/>
      <c r="P201" s="250"/>
      <c r="Q201" s="250"/>
      <c r="R201" s="250"/>
      <c r="S201" s="250"/>
      <c r="T201" s="250"/>
      <c r="U201" s="250"/>
      <c r="V201" s="250"/>
      <c r="W201" s="250"/>
      <c r="X201" s="250"/>
      <c r="Y201" s="250"/>
      <c r="Z201" s="250"/>
      <c r="AA201" s="250"/>
      <c r="AB201" s="250">
        <f>IF(ISERROR(VLOOKUP("Election Start Date:",parlvotes_lh!$A$1:$WT$1,23,FALSE))=TRUE,0,IF(VLOOKUP("Election Start Date:",parlvotes_lh!$A$1:$WT$1,23,FALSE)=0,0,VLOOKUP("Election Start Date:",parlvotes_lh!$A$1:$WT$1,23,FALSE)))</f>
        <v>35126</v>
      </c>
      <c r="AC201" s="250">
        <f>IF(ISERROR(VLOOKUP("Election Start Date:",parlvotes_lh!$A$1:$WT$1,23,FALSE))=TRUE,0,IF(VLOOKUP("Election Start Date:",parlvotes_lh!$A$1:$WT$1,23,FALSE)=0,0,VLOOKUP("Election Start Date:",parlvotes_lh!$A$1:$WT$1,23,FALSE)))</f>
        <v>35126</v>
      </c>
    </row>
  </sheetData>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5A6E5A"/>
  </sheetPr>
  <dimension ref="A1:H3"/>
  <sheetViews>
    <sheetView zoomScaleNormal="100" workbookViewId="0"/>
  </sheetViews>
  <sheetFormatPr defaultRowHeight="13.5" customHeight="1"/>
  <sheetData>
    <row r="1" spans="1:8" ht="13.5" customHeight="1">
      <c r="A1" s="117" t="s">
        <v>224</v>
      </c>
      <c r="B1" s="1"/>
      <c r="C1" s="1"/>
      <c r="D1" s="1"/>
      <c r="E1" s="1"/>
      <c r="F1" s="1"/>
      <c r="G1" s="1"/>
      <c r="H1" s="1"/>
    </row>
    <row r="2" spans="1:8" ht="13.5" customHeight="1">
      <c r="A2" s="1"/>
      <c r="B2" s="1"/>
      <c r="C2" s="1"/>
      <c r="D2" s="1"/>
      <c r="E2" s="1"/>
      <c r="F2" s="1"/>
      <c r="G2" s="1"/>
      <c r="H2" s="1"/>
    </row>
    <row r="3" spans="1:8" ht="13.5" customHeight="1">
      <c r="A3" s="1"/>
      <c r="B3" s="1"/>
      <c r="C3" s="1"/>
      <c r="D3" s="1"/>
      <c r="E3" s="1"/>
      <c r="F3" s="1"/>
      <c r="G3" s="1"/>
      <c r="H3" s="1"/>
    </row>
  </sheetData>
  <customSheetViews>
    <customSheetView guid="{58E98FBC-18A6-4DF7-8BE5-466B393E75B5}">
      <selection activeCell="A9" sqref="A9"/>
      <pageMargins left="0.75" right="0.75" top="1" bottom="1" header="0.5" footer="0.5"/>
      <headerFooter alignWithMargins="0"/>
    </customSheetView>
  </customSheetViews>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DCDCF0"/>
  </sheetPr>
  <dimension ref="A1:AV32"/>
  <sheetViews>
    <sheetView zoomScaleNormal="100" workbookViewId="0">
      <pane xSplit="1" ySplit="1" topLeftCell="B2" activePane="bottomRight" state="frozen"/>
      <selection activeCell="A9" sqref="A9"/>
      <selection pane="topRight" activeCell="A9" sqref="A9"/>
      <selection pane="bottomLeft" activeCell="A9" sqref="A9"/>
      <selection pane="bottomRight" activeCell="A32" sqref="A32"/>
    </sheetView>
  </sheetViews>
  <sheetFormatPr defaultColWidth="9.08984375" defaultRowHeight="13.5" customHeight="1"/>
  <cols>
    <col min="1" max="1" width="21.453125" style="2" customWidth="1"/>
    <col min="2" max="2" width="12.1796875" style="2" customWidth="1"/>
    <col min="3" max="3" width="11" style="2" customWidth="1"/>
    <col min="4" max="4" width="6.08984375" style="2" customWidth="1"/>
    <col min="5" max="5" width="34.36328125" style="2" customWidth="1"/>
    <col min="6" max="6" width="16.81640625" style="2" customWidth="1"/>
    <col min="7" max="7" width="23.453125" style="2" customWidth="1"/>
    <col min="8" max="8" width="10.6328125" style="2" customWidth="1"/>
    <col min="9" max="9" width="0.54296875" style="2" customWidth="1"/>
    <col min="10" max="10" width="0.6328125" style="2" customWidth="1"/>
    <col min="11" max="11" width="25" style="2" customWidth="1"/>
    <col min="12" max="12" width="9.08984375" style="2"/>
    <col min="13" max="13" width="12.26953125" style="2" customWidth="1"/>
    <col min="14" max="16384" width="9.08984375" style="2"/>
  </cols>
  <sheetData>
    <row r="1" spans="1:48" ht="31.5">
      <c r="A1" s="68" t="s">
        <v>127</v>
      </c>
      <c r="B1" s="38" t="s">
        <v>115</v>
      </c>
      <c r="C1" s="38" t="s">
        <v>116</v>
      </c>
      <c r="D1" s="99" t="s">
        <v>117</v>
      </c>
      <c r="E1" s="98" t="s">
        <v>169</v>
      </c>
      <c r="F1" s="98" t="s">
        <v>170</v>
      </c>
      <c r="G1" s="38" t="s">
        <v>171</v>
      </c>
      <c r="H1" s="73" t="s">
        <v>172</v>
      </c>
      <c r="I1" s="99" t="s">
        <v>171</v>
      </c>
      <c r="J1" s="99" t="s">
        <v>171</v>
      </c>
      <c r="K1" s="16" t="s">
        <v>173</v>
      </c>
      <c r="L1" s="16" t="s">
        <v>174</v>
      </c>
      <c r="M1" s="100" t="s">
        <v>175</v>
      </c>
      <c r="N1" s="100" t="s">
        <v>176</v>
      </c>
      <c r="O1" s="100" t="s">
        <v>177</v>
      </c>
      <c r="P1" s="100" t="s">
        <v>178</v>
      </c>
      <c r="Q1" s="100" t="s">
        <v>179</v>
      </c>
      <c r="R1" s="100" t="s">
        <v>180</v>
      </c>
      <c r="S1" s="38" t="s">
        <v>181</v>
      </c>
      <c r="T1" s="38" t="s">
        <v>182</v>
      </c>
      <c r="U1" s="38" t="s">
        <v>183</v>
      </c>
      <c r="V1" s="38" t="s">
        <v>184</v>
      </c>
      <c r="W1" s="38" t="s">
        <v>185</v>
      </c>
      <c r="X1" s="38" t="s">
        <v>186</v>
      </c>
      <c r="Y1" s="100" t="s">
        <v>187</v>
      </c>
      <c r="Z1" s="100" t="s">
        <v>188</v>
      </c>
      <c r="AA1" s="100" t="s">
        <v>189</v>
      </c>
      <c r="AB1" s="100" t="s">
        <v>190</v>
      </c>
      <c r="AC1" s="100" t="s">
        <v>191</v>
      </c>
      <c r="AD1" s="100" t="s">
        <v>192</v>
      </c>
      <c r="AE1" s="38" t="s">
        <v>193</v>
      </c>
      <c r="AF1" s="38" t="s">
        <v>194</v>
      </c>
      <c r="AG1" s="38" t="s">
        <v>195</v>
      </c>
      <c r="AH1" s="38" t="s">
        <v>196</v>
      </c>
      <c r="AI1" s="38" t="s">
        <v>197</v>
      </c>
      <c r="AJ1" s="38" t="s">
        <v>198</v>
      </c>
      <c r="AK1" s="100" t="s">
        <v>199</v>
      </c>
      <c r="AL1" s="100" t="s">
        <v>200</v>
      </c>
      <c r="AM1" s="100" t="s">
        <v>201</v>
      </c>
      <c r="AN1" s="100" t="s">
        <v>202</v>
      </c>
      <c r="AO1" s="100" t="s">
        <v>203</v>
      </c>
      <c r="AP1" s="100" t="s">
        <v>204</v>
      </c>
      <c r="AQ1" s="38" t="s">
        <v>205</v>
      </c>
      <c r="AR1" s="38" t="s">
        <v>206</v>
      </c>
      <c r="AS1" s="38" t="s">
        <v>207</v>
      </c>
      <c r="AT1" s="38" t="s">
        <v>208</v>
      </c>
      <c r="AU1" s="38" t="s">
        <v>209</v>
      </c>
      <c r="AV1" s="38" t="s">
        <v>210</v>
      </c>
    </row>
    <row r="2" spans="1:48" ht="13.5" customHeight="1">
      <c r="A2" s="101" t="s">
        <v>293</v>
      </c>
      <c r="B2" s="2" t="s">
        <v>496</v>
      </c>
      <c r="D2" s="102"/>
      <c r="E2" s="75" t="str">
        <f t="shared" ref="E2:E8" si="0">G2&amp;" "&amp;F2</f>
        <v>Labor Party (Labor Party, Lab)</v>
      </c>
      <c r="F2" s="98" t="str">
        <f t="shared" ref="F2" si="1">"("&amp;K2&amp;", "&amp;H2&amp;")"&amp;IF(M2="","",", known until "&amp;R2&amp;" as "&amp;M2&amp;" ("&amp;N2&amp;", "&amp;O2&amp;IF(P2="","","/ "&amp;P2)&amp;")"&amp;IF(S2="","",", known from "&amp;R2&amp;" until "&amp;X2&amp;" as "&amp;S2&amp;" ("&amp;T2&amp;", "&amp;U2&amp;IF(V2="","","/ "&amp;V2)&amp;")"))&amp;IF(AD2="","",", known from "&amp;X2&amp;" until "&amp;AD2&amp;" as "&amp;Y2&amp;" ("&amp;Z2&amp;", "&amp;AA2&amp;")"&amp;IF(AB2="","","/ "&amp;AB2)&amp;")")&amp;IF(AE2="","",", known from "&amp;AD2&amp;" until "&amp;AJ2&amp;" as "&amp;AE2&amp;" ("&amp;AF2&amp;", "&amp;AG2&amp;IF(AH2="","","/ "&amp;AH2)&amp;")")&amp;IF(AK2="","",", known from "&amp;AJ2&amp;" until "&amp;AP2&amp;" as "&amp;AK2&amp;" ("&amp;AL2&amp;", "&amp;AM2&amp;IF(AN2="","","/ "&amp;AN2)&amp;")")&amp;IF(AQ2="","",", known from "&amp;AP2&amp;" until "&amp;AV2&amp;" as "&amp;AQ2&amp;" ("&amp;AR2&amp;", "&amp;AS2&amp;IF(AT2="","","/ "&amp;AT2)&amp;")")</f>
        <v>(Labor Party, Lab)</v>
      </c>
      <c r="G2" s="2" t="s">
        <v>301</v>
      </c>
      <c r="H2" s="2" t="s">
        <v>497</v>
      </c>
      <c r="I2" s="102"/>
      <c r="J2" s="102"/>
      <c r="K2" s="2" t="s">
        <v>301</v>
      </c>
      <c r="M2" s="103"/>
      <c r="O2" s="104"/>
      <c r="P2" s="103"/>
    </row>
    <row r="3" spans="1:48" ht="13.5" customHeight="1">
      <c r="A3" s="101" t="s">
        <v>294</v>
      </c>
      <c r="B3" s="2" t="s">
        <v>498</v>
      </c>
      <c r="D3" s="102"/>
      <c r="E3" s="75" t="str">
        <f t="shared" si="0"/>
        <v>Liberal Party  (Liberal Party , Lib)</v>
      </c>
      <c r="F3" s="98" t="str">
        <f t="shared" ref="F3" si="2">"("&amp;K3&amp;", "&amp;H3&amp;")"&amp;IF(M3="","",", known until "&amp;R3&amp;" as "&amp;M3&amp;" ("&amp;N3&amp;", "&amp;O3&amp;IF(P3="","","/ "&amp;P3)&amp;")"&amp;IF(S3="","",", known from "&amp;R3&amp;" until "&amp;X3&amp;" as "&amp;S3&amp;" ("&amp;T3&amp;", "&amp;U3&amp;IF(V3="","","/ "&amp;V3)&amp;")"))&amp;IF(AD3="","",", known from "&amp;X3&amp;" until "&amp;AD3&amp;" as "&amp;Y3&amp;" ("&amp;Z3&amp;", "&amp;AA3&amp;")"&amp;IF(AB3="","","/ "&amp;AB3)&amp;")")&amp;IF(AE3="","",", known from "&amp;AD3&amp;" until "&amp;AJ3&amp;" as "&amp;AE3&amp;" ("&amp;AF3&amp;", "&amp;AG3&amp;IF(AH3="","","/ "&amp;AH3)&amp;")")&amp;IF(AK3="","",", known from "&amp;AJ3&amp;" until "&amp;AP3&amp;" as "&amp;AK3&amp;" ("&amp;AL3&amp;", "&amp;AM3&amp;IF(AN3="","","/ "&amp;AN3)&amp;")")&amp;IF(AQ3="","",", known from "&amp;AP3&amp;" until "&amp;AV3&amp;" as "&amp;AQ3&amp;" ("&amp;AR3&amp;", "&amp;AS3&amp;IF(AT3="","","/ "&amp;AT3)&amp;")")</f>
        <v>(Liberal Party , Lib)</v>
      </c>
      <c r="G3" s="2" t="s">
        <v>302</v>
      </c>
      <c r="H3" s="2" t="s">
        <v>499</v>
      </c>
      <c r="I3" s="102"/>
      <c r="J3" s="102"/>
      <c r="K3" s="2" t="s">
        <v>302</v>
      </c>
      <c r="M3" s="103"/>
      <c r="O3" s="103"/>
      <c r="P3" s="103"/>
    </row>
    <row r="4" spans="1:48" ht="13.5" customHeight="1">
      <c r="A4" s="101" t="s">
        <v>319</v>
      </c>
      <c r="B4" s="2" t="s">
        <v>500</v>
      </c>
      <c r="C4" s="2" t="s">
        <v>501</v>
      </c>
      <c r="D4" s="102"/>
      <c r="E4" s="75" t="str">
        <f t="shared" si="0"/>
        <v>National Party (National Party, Nat)</v>
      </c>
      <c r="F4" s="98" t="str">
        <f t="shared" ref="F4" si="3">"("&amp;K4&amp;", "&amp;H4&amp;")"&amp;IF(M4="","",", known until "&amp;R4&amp;" as "&amp;M4&amp;" ("&amp;N4&amp;", "&amp;O4&amp;IF(P4="","","/ "&amp;P4)&amp;")"&amp;IF(S4="","",", known from "&amp;R4&amp;" until "&amp;X4&amp;" as "&amp;S4&amp;" ("&amp;T4&amp;", "&amp;U4&amp;IF(V4="","","/ "&amp;V4)&amp;")"))&amp;IF(AD4="","",", known from "&amp;X4&amp;" until "&amp;AD4&amp;" as "&amp;Y4&amp;" ("&amp;Z4&amp;", "&amp;AA4&amp;")"&amp;IF(AB4="","","/ "&amp;AB4)&amp;")")&amp;IF(AE4="","",", known from "&amp;AD4&amp;" until "&amp;AJ4&amp;" as "&amp;AE4&amp;" ("&amp;AF4&amp;", "&amp;AG4&amp;IF(AH4="","","/ "&amp;AH4)&amp;")")&amp;IF(AK4="","",", known from "&amp;AJ4&amp;" until "&amp;AP4&amp;" as "&amp;AK4&amp;" ("&amp;AL4&amp;", "&amp;AM4&amp;IF(AN4="","","/ "&amp;AN4)&amp;")")&amp;IF(AQ4="","",", known from "&amp;AP4&amp;" until "&amp;AV4&amp;" as "&amp;AQ4&amp;" ("&amp;AR4&amp;", "&amp;AS4&amp;IF(AT4="","","/ "&amp;AT4)&amp;")")</f>
        <v>(National Party, Nat)</v>
      </c>
      <c r="G4" s="2" t="s">
        <v>309</v>
      </c>
      <c r="H4" s="2" t="s">
        <v>502</v>
      </c>
      <c r="I4" s="102"/>
      <c r="J4" s="102"/>
      <c r="K4" s="2" t="s">
        <v>309</v>
      </c>
      <c r="M4" s="103"/>
      <c r="O4" s="103"/>
      <c r="P4" s="103"/>
    </row>
    <row r="5" spans="1:48" ht="13.5" customHeight="1">
      <c r="A5" s="101" t="s">
        <v>295</v>
      </c>
      <c r="B5" s="2" t="s">
        <v>1061</v>
      </c>
      <c r="D5" s="102"/>
      <c r="E5" s="75" t="str">
        <f t="shared" si="0"/>
        <v>Liberal-National Coalition (Liberal-National Coalition, LN)</v>
      </c>
      <c r="F5" s="98" t="str">
        <f t="shared" ref="F5" si="4">"("&amp;K5&amp;", "&amp;H5&amp;")"&amp;IF(M5="","",", known until "&amp;R5&amp;" as "&amp;M5&amp;" ("&amp;N5&amp;", "&amp;O5&amp;IF(P5="","","/ "&amp;P5)&amp;")"&amp;IF(S5="","",", known from "&amp;R5&amp;" until "&amp;X5&amp;" as "&amp;S5&amp;" ("&amp;T5&amp;", "&amp;U5&amp;IF(V5="","","/ "&amp;V5)&amp;")"))&amp;IF(AD5="","",", known from "&amp;X5&amp;" until "&amp;AD5&amp;" as "&amp;Y5&amp;" ("&amp;Z5&amp;", "&amp;AA5&amp;")"&amp;IF(AB5="","","/ "&amp;AB5)&amp;")")&amp;IF(AE5="","",", known from "&amp;AD5&amp;" until "&amp;AJ5&amp;" as "&amp;AE5&amp;" ("&amp;AF5&amp;", "&amp;AG5&amp;IF(AH5="","","/ "&amp;AH5)&amp;")")&amp;IF(AK5="","",", known from "&amp;AJ5&amp;" until "&amp;AP5&amp;" as "&amp;AK5&amp;" ("&amp;AL5&amp;", "&amp;AM5&amp;IF(AN5="","","/ "&amp;AN5)&amp;")")&amp;IF(AQ5="","",", known from "&amp;AP5&amp;" until "&amp;AV5&amp;" as "&amp;AQ5&amp;" ("&amp;AR5&amp;", "&amp;AS5&amp;IF(AT5="","","/ "&amp;AT5)&amp;")")</f>
        <v>(Liberal-National Coalition, LN)</v>
      </c>
      <c r="G5" s="2" t="s">
        <v>1062</v>
      </c>
      <c r="H5" s="2" t="s">
        <v>504</v>
      </c>
      <c r="I5" s="102"/>
      <c r="J5" s="102"/>
      <c r="K5" s="2" t="s">
        <v>1062</v>
      </c>
      <c r="M5" s="103"/>
      <c r="O5" s="103"/>
      <c r="P5" s="103"/>
    </row>
    <row r="6" spans="1:48" ht="13.5" customHeight="1">
      <c r="A6" s="101" t="s">
        <v>1063</v>
      </c>
      <c r="B6" s="2" t="s">
        <v>503</v>
      </c>
      <c r="D6" s="102"/>
      <c r="E6" s="75" t="str">
        <f t="shared" si="0"/>
        <v>Liberal-National Party ( Queensland) (Liberal-National, LNP)</v>
      </c>
      <c r="F6" s="98" t="str">
        <f t="shared" ref="F6" si="5">"("&amp;K6&amp;", "&amp;H6&amp;")"&amp;IF(M6="","",", known until "&amp;R6&amp;" as "&amp;M6&amp;" ("&amp;N6&amp;", "&amp;O6&amp;IF(P6="","","/ "&amp;P6)&amp;")"&amp;IF(S6="","",", known from "&amp;R6&amp;" until "&amp;X6&amp;" as "&amp;S6&amp;" ("&amp;T6&amp;", "&amp;U6&amp;IF(V6="","","/ "&amp;V6)&amp;")"))&amp;IF(AD6="","",", known from "&amp;X6&amp;" until "&amp;AD6&amp;" as "&amp;Y6&amp;" ("&amp;Z6&amp;", "&amp;AA6&amp;")"&amp;IF(AB6="","","/ "&amp;AB6)&amp;")")&amp;IF(AE6="","",", known from "&amp;AD6&amp;" until "&amp;AJ6&amp;" as "&amp;AE6&amp;" ("&amp;AF6&amp;", "&amp;AG6&amp;IF(AH6="","","/ "&amp;AH6)&amp;")")&amp;IF(AK6="","",", known from "&amp;AJ6&amp;" until "&amp;AP6&amp;" as "&amp;AK6&amp;" ("&amp;AL6&amp;", "&amp;AM6&amp;IF(AN6="","","/ "&amp;AN6)&amp;")")&amp;IF(AQ6="","",", known from "&amp;AP6&amp;" until "&amp;AV6&amp;" as "&amp;AQ6&amp;" ("&amp;AR6&amp;", "&amp;AS6&amp;IF(AT6="","","/ "&amp;AT6)&amp;")")</f>
        <v>(Liberal-National, LNP)</v>
      </c>
      <c r="G6" s="2" t="s">
        <v>1065</v>
      </c>
      <c r="H6" s="2" t="s">
        <v>1064</v>
      </c>
      <c r="I6" s="102"/>
      <c r="J6" s="102"/>
      <c r="K6" s="2" t="s">
        <v>310</v>
      </c>
      <c r="M6" s="103"/>
      <c r="O6" s="103"/>
      <c r="P6" s="103"/>
    </row>
    <row r="7" spans="1:48" ht="13.5" customHeight="1">
      <c r="A7" s="101" t="s">
        <v>296</v>
      </c>
      <c r="B7" s="2" t="s">
        <v>501</v>
      </c>
      <c r="C7" s="2" t="s">
        <v>498</v>
      </c>
      <c r="D7" s="102"/>
      <c r="E7" s="75" t="str">
        <f t="shared" si="0"/>
        <v>One Nation (One Nation, ON)</v>
      </c>
      <c r="F7" s="98" t="str">
        <f t="shared" ref="F7" si="6">"("&amp;K7&amp;", "&amp;H7&amp;")"&amp;IF(M7="","",", known until "&amp;R7&amp;" as "&amp;M7&amp;" ("&amp;N7&amp;", "&amp;O7&amp;IF(P7="","","/ "&amp;P7)&amp;")"&amp;IF(S7="","",", known from "&amp;R7&amp;" until "&amp;X7&amp;" as "&amp;S7&amp;" ("&amp;T7&amp;", "&amp;U7&amp;IF(V7="","","/ "&amp;V7)&amp;")"))&amp;IF(AD7="","",", known from "&amp;X7&amp;" until "&amp;AD7&amp;" as "&amp;Y7&amp;" ("&amp;Z7&amp;", "&amp;AA7&amp;")"&amp;IF(AB7="","","/ "&amp;AB7)&amp;")")&amp;IF(AE7="","",", known from "&amp;AD7&amp;" until "&amp;AJ7&amp;" as "&amp;AE7&amp;" ("&amp;AF7&amp;", "&amp;AG7&amp;IF(AH7="","","/ "&amp;AH7)&amp;")")&amp;IF(AK7="","",", known from "&amp;AJ7&amp;" until "&amp;AP7&amp;" as "&amp;AK7&amp;" ("&amp;AL7&amp;", "&amp;AM7&amp;IF(AN7="","","/ "&amp;AN7)&amp;")")&amp;IF(AQ7="","",", known from "&amp;AP7&amp;" until "&amp;AV7&amp;" as "&amp;AQ7&amp;" ("&amp;AR7&amp;", "&amp;AS7&amp;IF(AT7="","","/ "&amp;AT7)&amp;")")</f>
        <v>(One Nation, ON)</v>
      </c>
      <c r="G7" s="2" t="s">
        <v>303</v>
      </c>
      <c r="H7" s="2" t="s">
        <v>307</v>
      </c>
      <c r="I7" s="102"/>
      <c r="J7" s="102"/>
      <c r="K7" s="2" t="s">
        <v>303</v>
      </c>
      <c r="M7" s="103"/>
      <c r="O7" s="51"/>
      <c r="P7" s="103"/>
    </row>
    <row r="8" spans="1:48" ht="13.5" customHeight="1">
      <c r="A8" s="101" t="s">
        <v>297</v>
      </c>
      <c r="B8" s="2" t="s">
        <v>505</v>
      </c>
      <c r="D8" s="102"/>
      <c r="E8" s="75" t="str">
        <f t="shared" si="0"/>
        <v>Democrat (Democrat, Dem)</v>
      </c>
      <c r="F8" s="98" t="str">
        <f t="shared" ref="F8" si="7">"("&amp;K8&amp;", "&amp;H8&amp;")"&amp;IF(M8="","",", known until "&amp;R8&amp;" as "&amp;M8&amp;" ("&amp;N8&amp;", "&amp;O8&amp;IF(P8="","","/ "&amp;P8)&amp;")"&amp;IF(S8="","",", known from "&amp;R8&amp;" until "&amp;X8&amp;" as "&amp;S8&amp;" ("&amp;T8&amp;", "&amp;U8&amp;IF(V8="","","/ "&amp;V8)&amp;")"))&amp;IF(AD8="","",", known from "&amp;X8&amp;" until "&amp;AD8&amp;" as "&amp;Y8&amp;" ("&amp;Z8&amp;", "&amp;AA8&amp;")"&amp;IF(AB8="","","/ "&amp;AB8)&amp;")")&amp;IF(AE8="","",", known from "&amp;AD8&amp;" until "&amp;AJ8&amp;" as "&amp;AE8&amp;" ("&amp;AF8&amp;", "&amp;AG8&amp;IF(AH8="","","/ "&amp;AH8)&amp;")")&amp;IF(AK8="","",", known from "&amp;AJ8&amp;" until "&amp;AP8&amp;" as "&amp;AK8&amp;" ("&amp;AL8&amp;", "&amp;AM8&amp;IF(AN8="","","/ "&amp;AN8)&amp;")")&amp;IF(AQ8="","",", known from "&amp;AP8&amp;" until "&amp;AV8&amp;" as "&amp;AQ8&amp;" ("&amp;AR8&amp;", "&amp;AS8&amp;IF(AT8="","","/ "&amp;AT8)&amp;")")</f>
        <v>(Democrat, Dem)</v>
      </c>
      <c r="G8" s="2" t="s">
        <v>304</v>
      </c>
      <c r="H8" s="2" t="s">
        <v>506</v>
      </c>
      <c r="I8" s="102"/>
      <c r="J8" s="102"/>
      <c r="K8" s="2" t="s">
        <v>304</v>
      </c>
      <c r="M8" s="103"/>
      <c r="O8" s="103"/>
      <c r="P8" s="103"/>
    </row>
    <row r="9" spans="1:48" ht="13.5" customHeight="1">
      <c r="A9" s="101" t="s">
        <v>298</v>
      </c>
      <c r="B9" s="2" t="s">
        <v>507</v>
      </c>
      <c r="D9" s="102"/>
      <c r="E9" s="75" t="str">
        <f t="shared" ref="E9" si="8">G9&amp;" "&amp;F9</f>
        <v>Green (Green, G)</v>
      </c>
      <c r="F9" s="98" t="str">
        <f t="shared" ref="F9" si="9">"("&amp;K9&amp;", "&amp;H9&amp;")"&amp;IF(M9="","",", known until "&amp;R9&amp;" as "&amp;M9&amp;" ("&amp;N9&amp;", "&amp;O9&amp;IF(P9="","","/ "&amp;P9)&amp;")"&amp;IF(S9="","",", known from "&amp;R9&amp;" until "&amp;X9&amp;" as "&amp;S9&amp;" ("&amp;T9&amp;", "&amp;U9&amp;IF(V9="","","/ "&amp;V9)&amp;")"))&amp;IF(AD9="","",", known from "&amp;X9&amp;" until "&amp;AD9&amp;" as "&amp;Y9&amp;" ("&amp;Z9&amp;", "&amp;AA9&amp;")"&amp;IF(AB9="","","/ "&amp;AB9)&amp;")")&amp;IF(AE9="","",", known from "&amp;AD9&amp;" until "&amp;AJ9&amp;" as "&amp;AE9&amp;" ("&amp;AF9&amp;", "&amp;AG9&amp;IF(AH9="","","/ "&amp;AH9)&amp;")")&amp;IF(AK9="","",", known from "&amp;AJ9&amp;" until "&amp;AP9&amp;" as "&amp;AK9&amp;" ("&amp;AL9&amp;", "&amp;AM9&amp;IF(AN9="","","/ "&amp;AN9)&amp;")")&amp;IF(AQ9="","",", known from "&amp;AP9&amp;" until "&amp;AV9&amp;" as "&amp;AQ9&amp;" ("&amp;AR9&amp;", "&amp;AS9&amp;IF(AT9="","","/ "&amp;AT9)&amp;")")</f>
        <v>(Green, G)</v>
      </c>
      <c r="G9" s="2" t="s">
        <v>241</v>
      </c>
      <c r="H9" s="2" t="s">
        <v>508</v>
      </c>
      <c r="I9" s="102"/>
      <c r="J9" s="102"/>
      <c r="K9" s="2" t="s">
        <v>241</v>
      </c>
      <c r="M9" s="103"/>
      <c r="O9" s="103"/>
      <c r="P9" s="103"/>
    </row>
    <row r="10" spans="1:48" ht="13.5" customHeight="1">
      <c r="A10" s="101" t="s">
        <v>299</v>
      </c>
      <c r="B10" s="2" t="s">
        <v>509</v>
      </c>
      <c r="D10" s="102"/>
      <c r="E10" s="75" t="str">
        <f t="shared" ref="E10" si="10">G10&amp;" "&amp;F10</f>
        <v>Family First (Family First, FF)</v>
      </c>
      <c r="F10" s="98" t="str">
        <f t="shared" ref="F10" si="11">"("&amp;K10&amp;", "&amp;H10&amp;")"&amp;IF(M10="","",", known until "&amp;R10&amp;" as "&amp;M10&amp;" ("&amp;N10&amp;", "&amp;O10&amp;IF(P10="","","/ "&amp;P10)&amp;")"&amp;IF(S10="","",", known from "&amp;R10&amp;" until "&amp;X10&amp;" as "&amp;S10&amp;" ("&amp;T10&amp;", "&amp;U10&amp;IF(V10="","","/ "&amp;V10)&amp;")"))&amp;IF(AD10="","",", known from "&amp;X10&amp;" until "&amp;AD10&amp;" as "&amp;Y10&amp;" ("&amp;Z10&amp;", "&amp;AA10&amp;")"&amp;IF(AB10="","","/ "&amp;AB10)&amp;")")&amp;IF(AE10="","",", known from "&amp;AD10&amp;" until "&amp;AJ10&amp;" as "&amp;AE10&amp;" ("&amp;AF10&amp;", "&amp;AG10&amp;IF(AH10="","","/ "&amp;AH10)&amp;")")&amp;IF(AK10="","",", known from "&amp;AJ10&amp;" until "&amp;AP10&amp;" as "&amp;AK10&amp;" ("&amp;AL10&amp;", "&amp;AM10&amp;IF(AN10="","","/ "&amp;AN10)&amp;")")&amp;IF(AQ10="","",", known from "&amp;AP10&amp;" until "&amp;AV10&amp;" as "&amp;AQ10&amp;" ("&amp;AR10&amp;", "&amp;AS10&amp;IF(AT10="","","/ "&amp;AT10)&amp;")")</f>
        <v>(Family First, FF)</v>
      </c>
      <c r="G10" s="2" t="s">
        <v>305</v>
      </c>
      <c r="H10" s="2" t="s">
        <v>308</v>
      </c>
      <c r="I10" s="102"/>
      <c r="J10" s="102"/>
      <c r="K10" s="2" t="s">
        <v>305</v>
      </c>
      <c r="M10" s="103"/>
      <c r="O10" s="103"/>
      <c r="P10" s="103"/>
    </row>
    <row r="11" spans="1:48" ht="13.5" customHeight="1">
      <c r="A11" s="70" t="s">
        <v>1035</v>
      </c>
      <c r="B11" s="2" t="s">
        <v>1036</v>
      </c>
      <c r="D11" s="102"/>
      <c r="E11" s="75" t="str">
        <f t="shared" ref="E11:E12" si="12">G11&amp;" "&amp;F11</f>
        <v>Democratic Labour Party (Democratic Labour Party, DLP)</v>
      </c>
      <c r="F11" s="98" t="str">
        <f t="shared" ref="F11:F12" si="13">"("&amp;K11&amp;", "&amp;H11&amp;")"&amp;IF(M11="","",", known until "&amp;R11&amp;" as "&amp;M11&amp;" ("&amp;N11&amp;", "&amp;O11&amp;IF(P11="","","/ "&amp;P11)&amp;")"&amp;IF(S11="","",", known from "&amp;R11&amp;" until "&amp;X11&amp;" as "&amp;S11&amp;" ("&amp;T11&amp;", "&amp;U11&amp;IF(V11="","","/ "&amp;V11)&amp;")"))&amp;IF(AD11="","",", known from "&amp;X11&amp;" until "&amp;AD11&amp;" as "&amp;Y11&amp;" ("&amp;Z11&amp;", "&amp;AA11&amp;")"&amp;IF(AB11="","","/ "&amp;AB11)&amp;")")&amp;IF(AE11="","",", known from "&amp;AD11&amp;" until "&amp;AJ11&amp;" as "&amp;AE11&amp;" ("&amp;AF11&amp;", "&amp;AG11&amp;IF(AH11="","","/ "&amp;AH11)&amp;")")&amp;IF(AK11="","",", known from "&amp;AJ11&amp;" until "&amp;AP11&amp;" as "&amp;AK11&amp;" ("&amp;AL11&amp;", "&amp;AM11&amp;IF(AN11="","","/ "&amp;AN11)&amp;")")&amp;IF(AQ11="","",", known from "&amp;AP11&amp;" until "&amp;AV11&amp;" as "&amp;AQ11&amp;" ("&amp;AR11&amp;", "&amp;AS11&amp;IF(AT11="","","/ "&amp;AT11)&amp;")")</f>
        <v>(Democratic Labour Party, DLP)</v>
      </c>
      <c r="G11" s="2" t="s">
        <v>1037</v>
      </c>
      <c r="H11" s="2" t="s">
        <v>1038</v>
      </c>
      <c r="I11" s="102"/>
      <c r="J11" s="102"/>
      <c r="K11" s="2" t="s">
        <v>1037</v>
      </c>
      <c r="M11" s="103"/>
      <c r="O11" s="103"/>
      <c r="P11" s="103"/>
    </row>
    <row r="12" spans="1:48" ht="13.5" customHeight="1">
      <c r="A12" s="70" t="s">
        <v>1058</v>
      </c>
      <c r="B12" s="2" t="s">
        <v>498</v>
      </c>
      <c r="D12" s="102"/>
      <c r="E12" s="75" t="str">
        <f t="shared" si="12"/>
        <v>Country Liberal Party (Country Liberal Party, CLP)</v>
      </c>
      <c r="F12" s="98" t="str">
        <f t="shared" si="13"/>
        <v>(Country Liberal Party, CLP)</v>
      </c>
      <c r="G12" s="2" t="s">
        <v>1053</v>
      </c>
      <c r="H12" s="2" t="s">
        <v>1054</v>
      </c>
      <c r="I12" s="102"/>
      <c r="J12" s="102"/>
      <c r="K12" s="2" t="s">
        <v>1053</v>
      </c>
      <c r="M12" s="103"/>
      <c r="O12" s="103"/>
      <c r="P12" s="103"/>
    </row>
    <row r="13" spans="1:48" ht="13.5" customHeight="1">
      <c r="A13" s="70" t="s">
        <v>1059</v>
      </c>
      <c r="D13" s="102"/>
      <c r="E13" s="75" t="str">
        <f t="shared" ref="E13" si="14">G13&amp;" "&amp;F13</f>
        <v>Christian Democratic Party (Christian Democrats, CDP)</v>
      </c>
      <c r="F13" s="98" t="str">
        <f t="shared" ref="F13" si="15">"("&amp;K13&amp;", "&amp;H13&amp;")"&amp;IF(M13="","",", known until "&amp;R13&amp;" as "&amp;M13&amp;" ("&amp;N13&amp;", "&amp;O13&amp;IF(P13="","","/ "&amp;P13)&amp;")"&amp;IF(S13="","",", known from "&amp;R13&amp;" until "&amp;X13&amp;" as "&amp;S13&amp;" ("&amp;T13&amp;", "&amp;U13&amp;IF(V13="","","/ "&amp;V13)&amp;")"))&amp;IF(AD13="","",", known from "&amp;X13&amp;" until "&amp;AD13&amp;" as "&amp;Y13&amp;" ("&amp;Z13&amp;", "&amp;AA13&amp;")"&amp;IF(AB13="","","/ "&amp;AB13)&amp;")")&amp;IF(AE13="","",", known from "&amp;AD13&amp;" until "&amp;AJ13&amp;" as "&amp;AE13&amp;" ("&amp;AF13&amp;", "&amp;AG13&amp;IF(AH13="","","/ "&amp;AH13)&amp;")")&amp;IF(AK13="","",", known from "&amp;AJ13&amp;" until "&amp;AP13&amp;" as "&amp;AK13&amp;" ("&amp;AL13&amp;", "&amp;AM13&amp;IF(AN13="","","/ "&amp;AN13)&amp;")")&amp;IF(AQ13="","",", known from "&amp;AP13&amp;" until "&amp;AV13&amp;" as "&amp;AQ13&amp;" ("&amp;AR13&amp;", "&amp;AS13&amp;IF(AT13="","","/ "&amp;AT13)&amp;")")</f>
        <v>(Christian Democrats, CDP)</v>
      </c>
      <c r="G13" s="2" t="s">
        <v>1055</v>
      </c>
      <c r="H13" s="2" t="s">
        <v>1056</v>
      </c>
      <c r="I13" s="102"/>
      <c r="J13" s="102"/>
      <c r="K13" s="2" t="s">
        <v>1057</v>
      </c>
      <c r="M13" s="103"/>
      <c r="O13" s="103"/>
      <c r="P13" s="103"/>
    </row>
    <row r="14" spans="1:48" ht="13.5" customHeight="1">
      <c r="A14" s="70" t="s">
        <v>1073</v>
      </c>
      <c r="B14" s="2" t="s">
        <v>501</v>
      </c>
      <c r="D14" s="102"/>
      <c r="E14" s="75" t="str">
        <f t="shared" ref="E14:E16" si="16">G14&amp;" "&amp;F14</f>
        <v>United Australia Party (United Australia Party, UAP), known until  as Palmer United Party (PUP, )</v>
      </c>
      <c r="F14" s="98" t="str">
        <f t="shared" ref="F14:F16" si="17">"("&amp;K14&amp;", "&amp;H14&amp;")"&amp;IF(M14="","",", known until "&amp;R14&amp;" as "&amp;M14&amp;" ("&amp;N14&amp;", "&amp;O14&amp;IF(P14="","","/ "&amp;P14)&amp;")"&amp;IF(S14="","",", known from "&amp;R14&amp;" until "&amp;X14&amp;" as "&amp;S14&amp;" ("&amp;T14&amp;", "&amp;U14&amp;IF(V14="","","/ "&amp;V14)&amp;")"))&amp;IF(AD14="","",", known from "&amp;X14&amp;" until "&amp;AD14&amp;" as "&amp;Y14&amp;" ("&amp;Z14&amp;", "&amp;AA14&amp;")"&amp;IF(AB14="","","/ "&amp;AB14)&amp;")")&amp;IF(AE14="","",", known from "&amp;AD14&amp;" until "&amp;AJ14&amp;" as "&amp;AE14&amp;" ("&amp;AF14&amp;", "&amp;AG14&amp;IF(AH14="","","/ "&amp;AH14)&amp;")")&amp;IF(AK14="","",", known from "&amp;AJ14&amp;" until "&amp;AP14&amp;" as "&amp;AK14&amp;" ("&amp;AL14&amp;", "&amp;AM14&amp;IF(AN14="","","/ "&amp;AN14)&amp;")")&amp;IF(AQ14="","",", known from "&amp;AP14&amp;" until "&amp;AV14&amp;" as "&amp;AQ14&amp;" ("&amp;AR14&amp;", "&amp;AS14&amp;IF(AT14="","","/ "&amp;AT14)&amp;")")</f>
        <v>(United Australia Party, UAP), known until  as Palmer United Party (PUP, )</v>
      </c>
      <c r="G14" s="2" t="s">
        <v>1368</v>
      </c>
      <c r="H14" s="2" t="s">
        <v>1367</v>
      </c>
      <c r="I14" s="102"/>
      <c r="J14" s="102"/>
      <c r="K14" s="2" t="s">
        <v>1368</v>
      </c>
      <c r="L14" s="2" t="s">
        <v>1367</v>
      </c>
      <c r="M14" s="2" t="s">
        <v>1070</v>
      </c>
      <c r="N14" s="2" t="s">
        <v>1076</v>
      </c>
      <c r="O14" s="103"/>
      <c r="P14" s="103"/>
    </row>
    <row r="15" spans="1:48" ht="13.5" customHeight="1">
      <c r="A15" s="70" t="s">
        <v>1074</v>
      </c>
      <c r="B15" s="2" t="s">
        <v>1094</v>
      </c>
      <c r="D15" s="102"/>
      <c r="E15" s="75" t="str">
        <f t="shared" si="16"/>
        <v>Katter's Australian Party (Katter's Australian Party, KAP)</v>
      </c>
      <c r="F15" s="98" t="str">
        <f t="shared" si="17"/>
        <v>(Katter's Australian Party, KAP)</v>
      </c>
      <c r="G15" s="2" t="s">
        <v>1071</v>
      </c>
      <c r="H15" s="2" t="s">
        <v>1077</v>
      </c>
      <c r="I15" s="102"/>
      <c r="J15" s="102"/>
      <c r="K15" s="2" t="s">
        <v>1071</v>
      </c>
      <c r="M15" s="103"/>
      <c r="O15" s="103"/>
      <c r="P15" s="103"/>
    </row>
    <row r="16" spans="1:48" ht="13.5" customHeight="1">
      <c r="A16" s="70" t="s">
        <v>1088</v>
      </c>
      <c r="B16" s="2" t="s">
        <v>1095</v>
      </c>
      <c r="C16" s="2" t="s">
        <v>503</v>
      </c>
      <c r="D16" s="102"/>
      <c r="E16" s="75" t="str">
        <f t="shared" si="16"/>
        <v>Australian Sex Party (Australian Sex Party, ASXP)</v>
      </c>
      <c r="F16" s="98" t="str">
        <f t="shared" si="17"/>
        <v>(Australian Sex Party, ASXP)</v>
      </c>
      <c r="G16" s="2" t="s">
        <v>1072</v>
      </c>
      <c r="H16" s="2" t="s">
        <v>1086</v>
      </c>
      <c r="I16" s="102"/>
      <c r="J16" s="102"/>
      <c r="K16" s="2" t="s">
        <v>1072</v>
      </c>
      <c r="M16" s="103"/>
      <c r="O16" s="103"/>
      <c r="P16" s="103"/>
    </row>
    <row r="17" spans="1:16" ht="13.5" customHeight="1">
      <c r="A17" s="70" t="s">
        <v>1090</v>
      </c>
      <c r="B17" s="2" t="s">
        <v>1061</v>
      </c>
      <c r="C17" s="2" t="s">
        <v>1093</v>
      </c>
      <c r="D17" s="102"/>
      <c r="E17" s="75" t="str">
        <f t="shared" ref="E17:E20" si="18">G17&amp;" "&amp;F17</f>
        <v>Liberal Democratic Party (Liberal Democratic Party, LDP)</v>
      </c>
      <c r="F17" s="98" t="str">
        <f t="shared" ref="F17:F20" si="19">"("&amp;K17&amp;", "&amp;H17&amp;")"&amp;IF(M17="","",", known until "&amp;R17&amp;" as "&amp;M17&amp;" ("&amp;N17&amp;", "&amp;O17&amp;IF(P17="","","/ "&amp;P17)&amp;")"&amp;IF(S17="","",", known from "&amp;R17&amp;" until "&amp;X17&amp;" as "&amp;S17&amp;" ("&amp;T17&amp;", "&amp;U17&amp;IF(V17="","","/ "&amp;V17)&amp;")"))&amp;IF(AD17="","",", known from "&amp;X17&amp;" until "&amp;AD17&amp;" as "&amp;Y17&amp;" ("&amp;Z17&amp;", "&amp;AA17&amp;")"&amp;IF(AB17="","","/ "&amp;AB17)&amp;")")&amp;IF(AE17="","",", known from "&amp;AD17&amp;" until "&amp;AJ17&amp;" as "&amp;AE17&amp;" ("&amp;AF17&amp;", "&amp;AG17&amp;IF(AH17="","","/ "&amp;AH17)&amp;")")&amp;IF(AK17="","",", known from "&amp;AJ17&amp;" until "&amp;AP17&amp;" as "&amp;AK17&amp;" ("&amp;AL17&amp;", "&amp;AM17&amp;IF(AN17="","","/ "&amp;AN17)&amp;")")&amp;IF(AQ17="","",", known from "&amp;AP17&amp;" until "&amp;AV17&amp;" as "&amp;AQ17&amp;" ("&amp;AR17&amp;", "&amp;AS17&amp;IF(AT17="","","/ "&amp;AT17)&amp;")")</f>
        <v>(Liberal Democratic Party, LDP)</v>
      </c>
      <c r="G17" s="2" t="s">
        <v>1079</v>
      </c>
      <c r="H17" s="2" t="s">
        <v>1084</v>
      </c>
      <c r="I17" s="102"/>
      <c r="J17" s="102"/>
      <c r="K17" s="2" t="s">
        <v>1079</v>
      </c>
      <c r="M17" s="103"/>
      <c r="O17" s="103"/>
      <c r="P17" s="103"/>
    </row>
    <row r="18" spans="1:16" ht="13.5" customHeight="1">
      <c r="A18" s="70" t="s">
        <v>1089</v>
      </c>
      <c r="B18" s="2" t="s">
        <v>1092</v>
      </c>
      <c r="D18" s="102"/>
      <c r="E18" s="75" t="str">
        <f t="shared" si="18"/>
        <v>Australian Motoring Enthusiast Party (Australian Motoring Enthusiast Party, AMEP)</v>
      </c>
      <c r="F18" s="98" t="str">
        <f t="shared" si="19"/>
        <v>(Australian Motoring Enthusiast Party, AMEP)</v>
      </c>
      <c r="G18" s="2" t="s">
        <v>1080</v>
      </c>
      <c r="H18" s="2" t="s">
        <v>1085</v>
      </c>
      <c r="I18" s="102"/>
      <c r="J18" s="102"/>
      <c r="K18" s="2" t="s">
        <v>1080</v>
      </c>
      <c r="M18" s="103"/>
      <c r="O18" s="103"/>
      <c r="P18" s="103"/>
    </row>
    <row r="19" spans="1:16" ht="13.5" customHeight="1">
      <c r="A19" s="70" t="s">
        <v>1075</v>
      </c>
      <c r="B19" s="2" t="s">
        <v>1091</v>
      </c>
      <c r="D19" s="102"/>
      <c r="E19" s="75" t="str">
        <f t="shared" si="18"/>
        <v>Australian Sports Party (Australian Sports Party, ASP)</v>
      </c>
      <c r="F19" s="98" t="str">
        <f t="shared" si="19"/>
        <v>(Australian Sports Party, ASP)</v>
      </c>
      <c r="G19" s="2" t="s">
        <v>1081</v>
      </c>
      <c r="H19" s="2" t="s">
        <v>1078</v>
      </c>
      <c r="I19" s="102"/>
      <c r="J19" s="102"/>
      <c r="K19" s="2" t="s">
        <v>1081</v>
      </c>
      <c r="M19" s="103"/>
      <c r="O19" s="103"/>
      <c r="P19" s="103"/>
    </row>
    <row r="20" spans="1:16" ht="13.5" customHeight="1">
      <c r="A20" s="70" t="s">
        <v>1228</v>
      </c>
      <c r="D20" s="102"/>
      <c r="E20" s="75" t="str">
        <f t="shared" si="18"/>
        <v>Xenophon Group (Xenophon Group, X)</v>
      </c>
      <c r="F20" s="98" t="str">
        <f t="shared" si="19"/>
        <v>(Xenophon Group, X)</v>
      </c>
      <c r="G20" s="2" t="s">
        <v>1083</v>
      </c>
      <c r="H20" s="2" t="s">
        <v>1087</v>
      </c>
      <c r="I20" s="102"/>
      <c r="J20" s="102"/>
      <c r="K20" s="2" t="s">
        <v>1083</v>
      </c>
      <c r="M20" s="103"/>
      <c r="O20" s="103"/>
      <c r="P20" s="103"/>
    </row>
    <row r="21" spans="1:16" ht="13.5" customHeight="1">
      <c r="A21" s="70" t="s">
        <v>1132</v>
      </c>
      <c r="D21" s="102"/>
      <c r="E21" s="75" t="str">
        <f t="shared" ref="E21:E25" si="20">G21&amp;" "&amp;F21</f>
        <v>Shooters and Fishers (Shooters and Fishers, SaF)</v>
      </c>
      <c r="F21" s="98" t="str">
        <f t="shared" ref="F21:F25" si="21">"("&amp;K21&amp;", "&amp;H21&amp;")"&amp;IF(M21="","",", known until "&amp;R21&amp;" as "&amp;M21&amp;" ("&amp;N21&amp;", "&amp;O21&amp;IF(P21="","","/ "&amp;P21)&amp;")"&amp;IF(S21="","",", known from "&amp;R21&amp;" until "&amp;X21&amp;" as "&amp;S21&amp;" ("&amp;T21&amp;", "&amp;U21&amp;IF(V21="","","/ "&amp;V21)&amp;")"))&amp;IF(AD21="","",", known from "&amp;X21&amp;" until "&amp;AD21&amp;" as "&amp;Y21&amp;" ("&amp;Z21&amp;", "&amp;AA21&amp;")"&amp;IF(AB21="","","/ "&amp;AB21)&amp;")")&amp;IF(AE21="","",", known from "&amp;AD21&amp;" until "&amp;AJ21&amp;" as "&amp;AE21&amp;" ("&amp;AF21&amp;", "&amp;AG21&amp;IF(AH21="","","/ "&amp;AH21)&amp;")")&amp;IF(AK21="","",", known from "&amp;AJ21&amp;" until "&amp;AP21&amp;" as "&amp;AK21&amp;" ("&amp;AL21&amp;", "&amp;AM21&amp;IF(AN21="","","/ "&amp;AN21)&amp;")")&amp;IF(AQ21="","",", known from "&amp;AP21&amp;" until "&amp;AV21&amp;" as "&amp;AQ21&amp;" ("&amp;AR21&amp;", "&amp;AS21&amp;IF(AT21="","","/ "&amp;AT21)&amp;")")</f>
        <v>(Shooters and Fishers, SaF)</v>
      </c>
      <c r="G21" s="2" t="s">
        <v>1122</v>
      </c>
      <c r="H21" s="2" t="s">
        <v>1127</v>
      </c>
      <c r="I21" s="102"/>
      <c r="J21" s="102"/>
      <c r="K21" s="2" t="s">
        <v>1122</v>
      </c>
      <c r="M21" s="103"/>
      <c r="O21" s="103"/>
      <c r="P21" s="103"/>
    </row>
    <row r="22" spans="1:16" ht="13.5" customHeight="1">
      <c r="A22" s="70" t="s">
        <v>1133</v>
      </c>
      <c r="D22" s="102"/>
      <c r="E22" s="75" t="str">
        <f t="shared" si="20"/>
        <v>Help End Marijuana Prohibition (HEMP) Party (Help End Marijuana Prohibition (HEMP) Party, HEMP)</v>
      </c>
      <c r="F22" s="98" t="str">
        <f t="shared" si="21"/>
        <v>(Help End Marijuana Prohibition (HEMP) Party, HEMP)</v>
      </c>
      <c r="G22" s="2" t="s">
        <v>1123</v>
      </c>
      <c r="H22" s="2" t="s">
        <v>1128</v>
      </c>
      <c r="I22" s="102"/>
      <c r="J22" s="102"/>
      <c r="K22" s="2" t="s">
        <v>1123</v>
      </c>
      <c r="M22" s="103"/>
      <c r="O22" s="103"/>
      <c r="P22" s="103"/>
    </row>
    <row r="23" spans="1:16" ht="13.5" customHeight="1">
      <c r="A23" s="70" t="s">
        <v>1134</v>
      </c>
      <c r="D23" s="102"/>
      <c r="E23" s="75" t="str">
        <f t="shared" si="20"/>
        <v>Animal Justice Party (Animal Justice Party, AJP)</v>
      </c>
      <c r="F23" s="98" t="str">
        <f t="shared" si="21"/>
        <v>(Animal Justice Party, AJP)</v>
      </c>
      <c r="G23" s="2" t="s">
        <v>1124</v>
      </c>
      <c r="H23" s="2" t="s">
        <v>1129</v>
      </c>
      <c r="I23" s="102"/>
      <c r="J23" s="102"/>
      <c r="K23" s="2" t="s">
        <v>1124</v>
      </c>
      <c r="M23" s="103"/>
      <c r="O23" s="103"/>
      <c r="P23" s="103"/>
    </row>
    <row r="24" spans="1:16" ht="13.5" customHeight="1">
      <c r="A24" s="70" t="s">
        <v>1135</v>
      </c>
      <c r="D24" s="102"/>
      <c r="E24" s="75" t="str">
        <f t="shared" si="20"/>
        <v>The Wikileaks Party (The Wikileaks Party, WP)</v>
      </c>
      <c r="F24" s="98" t="str">
        <f t="shared" si="21"/>
        <v>(The Wikileaks Party, WP)</v>
      </c>
      <c r="G24" s="2" t="s">
        <v>1125</v>
      </c>
      <c r="H24" s="2" t="s">
        <v>1130</v>
      </c>
      <c r="I24" s="102"/>
      <c r="J24" s="102"/>
      <c r="K24" s="2" t="s">
        <v>1125</v>
      </c>
      <c r="M24" s="103"/>
      <c r="O24" s="103"/>
      <c r="P24" s="103"/>
    </row>
    <row r="25" spans="1:16" ht="13.5" customHeight="1">
      <c r="A25" s="70" t="s">
        <v>1136</v>
      </c>
      <c r="D25" s="102"/>
      <c r="E25" s="75" t="str">
        <f t="shared" si="20"/>
        <v>The Nationals (The Nationals, TNAT)</v>
      </c>
      <c r="F25" s="98" t="str">
        <f t="shared" si="21"/>
        <v>(The Nationals, TNAT)</v>
      </c>
      <c r="G25" s="2" t="s">
        <v>1126</v>
      </c>
      <c r="H25" s="2" t="s">
        <v>1131</v>
      </c>
      <c r="I25" s="102"/>
      <c r="J25" s="102"/>
      <c r="K25" s="2" t="s">
        <v>1126</v>
      </c>
      <c r="M25" s="103"/>
      <c r="O25" s="103"/>
      <c r="P25" s="103"/>
    </row>
    <row r="26" spans="1:16" ht="13.5" customHeight="1">
      <c r="A26" s="70" t="s">
        <v>1050</v>
      </c>
      <c r="B26" s="2" t="s">
        <v>1051</v>
      </c>
      <c r="D26" s="102"/>
      <c r="E26" s="75" t="str">
        <f t="shared" ref="E26:E27" si="22">G26&amp;" "&amp;F26</f>
        <v>Independent Candidates (Independent Candidates, no acronym)</v>
      </c>
      <c r="F26" s="98" t="str">
        <f t="shared" ref="F26:F31" si="23">"("&amp;K26&amp;", "&amp;H26&amp;")"&amp;IF(M26="","",", known until "&amp;R26&amp;" as "&amp;M26&amp;" ("&amp;N26&amp;", "&amp;O26&amp;IF(P26="","","/ "&amp;P26)&amp;")"&amp;IF(S26="","",", known from "&amp;R26&amp;" until "&amp;X26&amp;" as "&amp;S26&amp;" ("&amp;T26&amp;", "&amp;U26&amp;IF(V26="","","/ "&amp;V26)&amp;")"))&amp;IF(AD26="","",", known from "&amp;X26&amp;" until "&amp;AD26&amp;" as "&amp;Y26&amp;" ("&amp;Z26&amp;", "&amp;AA26&amp;")"&amp;IF(AB26="","","/ "&amp;AB26)&amp;")")&amp;IF(AE26="","",", known from "&amp;AD26&amp;" until "&amp;AJ26&amp;" as "&amp;AE26&amp;" ("&amp;AF26&amp;", "&amp;AG26&amp;IF(AH26="","","/ "&amp;AH26)&amp;")")&amp;IF(AK26="","",", known from "&amp;AJ26&amp;" until "&amp;AP26&amp;" as "&amp;AK26&amp;" ("&amp;AL26&amp;", "&amp;AM26&amp;IF(AN26="","","/ "&amp;AN26)&amp;")")&amp;IF(AQ26="","",", known from "&amp;AP26&amp;" until "&amp;AV26&amp;" as "&amp;AQ26&amp;" ("&amp;AR26&amp;", "&amp;AS26&amp;IF(AT26="","","/ "&amp;AT26)&amp;")")</f>
        <v>(Independent Candidates, no acronym)</v>
      </c>
      <c r="G26" s="2" t="s">
        <v>1044</v>
      </c>
      <c r="H26" s="2" t="s">
        <v>511</v>
      </c>
      <c r="I26" s="102"/>
      <c r="J26" s="102"/>
      <c r="K26" s="2" t="s">
        <v>1044</v>
      </c>
      <c r="M26" s="103"/>
      <c r="O26" s="103"/>
      <c r="P26" s="103"/>
    </row>
    <row r="27" spans="1:16" ht="13.5" customHeight="1">
      <c r="A27" s="70" t="s">
        <v>1067</v>
      </c>
      <c r="B27" s="2" t="s">
        <v>510</v>
      </c>
      <c r="D27" s="102"/>
      <c r="E27" s="75" t="str">
        <f t="shared" si="22"/>
        <v>To be decided (None, TBD)</v>
      </c>
      <c r="F27" s="98" t="str">
        <f t="shared" si="23"/>
        <v>(None, TBD)</v>
      </c>
      <c r="G27" s="2" t="s">
        <v>1066</v>
      </c>
      <c r="H27" s="2" t="s">
        <v>1068</v>
      </c>
      <c r="I27" s="102"/>
      <c r="J27" s="102"/>
      <c r="K27" s="2" t="s">
        <v>1069</v>
      </c>
      <c r="M27" s="103"/>
      <c r="O27" s="103"/>
      <c r="P27" s="103"/>
    </row>
    <row r="28" spans="1:16" ht="13.5" customHeight="1">
      <c r="A28" s="70" t="s">
        <v>300</v>
      </c>
      <c r="B28" s="2" t="s">
        <v>510</v>
      </c>
      <c r="D28" s="102"/>
      <c r="E28" s="75" t="str">
        <f t="shared" ref="E28" si="24">G28&amp;" "&amp;F28</f>
        <v>Other (Other, no acronym)</v>
      </c>
      <c r="F28" s="98" t="str">
        <f t="shared" ref="F28" si="25">"("&amp;K28&amp;", "&amp;H28&amp;")"&amp;IF(M28="","",", known until "&amp;R28&amp;" as "&amp;M28&amp;" ("&amp;N28&amp;", "&amp;O28&amp;IF(P28="","","/ "&amp;P28)&amp;")"&amp;IF(S28="","",", known from "&amp;R28&amp;" until "&amp;X28&amp;" as "&amp;S28&amp;" ("&amp;T28&amp;", "&amp;U28&amp;IF(V28="","","/ "&amp;V28)&amp;")"))&amp;IF(AD28="","",", known from "&amp;X28&amp;" until "&amp;AD28&amp;" as "&amp;Y28&amp;" ("&amp;Z28&amp;", "&amp;AA28&amp;")"&amp;IF(AB28="","","/ "&amp;AB28)&amp;")")&amp;IF(AE28="","",", known from "&amp;AD28&amp;" until "&amp;AJ28&amp;" as "&amp;AE28&amp;" ("&amp;AF28&amp;", "&amp;AG28&amp;IF(AH28="","","/ "&amp;AH28)&amp;")")&amp;IF(AK28="","",", known from "&amp;AJ28&amp;" until "&amp;AP28&amp;" as "&amp;AK28&amp;" ("&amp;AL28&amp;", "&amp;AM28&amp;IF(AN28="","","/ "&amp;AN28)&amp;")")&amp;IF(AQ28="","",", known from "&amp;AP28&amp;" until "&amp;AV28&amp;" as "&amp;AQ28&amp;" ("&amp;AR28&amp;", "&amp;AS28&amp;IF(AT28="","","/ "&amp;AT28)&amp;")")</f>
        <v>(Other, no acronym)</v>
      </c>
      <c r="G28" s="2" t="s">
        <v>306</v>
      </c>
      <c r="H28" s="2" t="s">
        <v>511</v>
      </c>
      <c r="I28" s="102"/>
      <c r="J28" s="102"/>
      <c r="K28" s="2" t="s">
        <v>306</v>
      </c>
      <c r="M28" s="103"/>
      <c r="O28" s="103"/>
      <c r="P28" s="103"/>
    </row>
    <row r="29" spans="1:16" ht="13.5" customHeight="1">
      <c r="A29" s="70" t="s">
        <v>1220</v>
      </c>
      <c r="D29" s="102"/>
      <c r="E29" s="75" t="str">
        <f t="shared" ref="E29:E31" si="26">G29&amp;" "&amp;F29</f>
        <v>Glenn Lazarus Team (Glenn Lazarus Team, GLT)</v>
      </c>
      <c r="F29" s="98" t="str">
        <f t="shared" si="23"/>
        <v>(Glenn Lazarus Team, GLT)</v>
      </c>
      <c r="G29" s="2" t="s">
        <v>1218</v>
      </c>
      <c r="H29" s="2" t="s">
        <v>1219</v>
      </c>
      <c r="I29" s="102"/>
      <c r="J29" s="102"/>
      <c r="K29" s="2" t="s">
        <v>1218</v>
      </c>
    </row>
    <row r="30" spans="1:16" ht="13.5" customHeight="1">
      <c r="A30" s="70" t="s">
        <v>1224</v>
      </c>
      <c r="E30" s="75" t="str">
        <f t="shared" si="26"/>
        <v>Derryn Hinch’s Justice Party (Derryn Hinch's Justice Party, DHJP)</v>
      </c>
      <c r="F30" s="98" t="str">
        <f t="shared" si="23"/>
        <v>(Derryn Hinch's Justice Party, DHJP)</v>
      </c>
      <c r="G30" s="2" t="s">
        <v>1221</v>
      </c>
      <c r="H30" s="2" t="s">
        <v>1222</v>
      </c>
      <c r="K30" s="2" t="s">
        <v>1223</v>
      </c>
    </row>
    <row r="31" spans="1:16" ht="13.5" customHeight="1">
      <c r="A31" s="70" t="s">
        <v>1227</v>
      </c>
      <c r="E31" s="75" t="str">
        <f t="shared" si="26"/>
        <v>Jacqui Lambie Network (Jacqui Lambie Network, JLN)</v>
      </c>
      <c r="F31" s="98" t="str">
        <f t="shared" si="23"/>
        <v>(Jacqui Lambie Network, JLN)</v>
      </c>
      <c r="G31" s="2" t="s">
        <v>1225</v>
      </c>
      <c r="H31" s="2" t="s">
        <v>1226</v>
      </c>
      <c r="K31" s="2" t="s">
        <v>1225</v>
      </c>
    </row>
    <row r="32" spans="1:16" ht="13.5" customHeight="1">
      <c r="A32" s="70" t="s">
        <v>1370</v>
      </c>
      <c r="E32" s="75" t="str">
        <f t="shared" ref="E32" si="27">G32&amp;" "&amp;F32</f>
        <v>Patrick Team (Patrick Team, PT)</v>
      </c>
      <c r="F32" s="98" t="str">
        <f t="shared" ref="F32" si="28">"("&amp;K32&amp;", "&amp;H32&amp;")"&amp;IF(M32="","",", known until "&amp;R32&amp;" as "&amp;M32&amp;" ("&amp;N32&amp;", "&amp;O32&amp;IF(P32="","","/ "&amp;P32)&amp;")"&amp;IF(S32="","",", known from "&amp;R32&amp;" until "&amp;X32&amp;" as "&amp;S32&amp;" ("&amp;T32&amp;", "&amp;U32&amp;IF(V32="","","/ "&amp;V32)&amp;")"))&amp;IF(AD32="","",", known from "&amp;X32&amp;" until "&amp;AD32&amp;" as "&amp;Y32&amp;" ("&amp;Z32&amp;", "&amp;AA32&amp;")"&amp;IF(AB32="","","/ "&amp;AB32)&amp;")")&amp;IF(AE32="","",", known from "&amp;AD32&amp;" until "&amp;AJ32&amp;" as "&amp;AE32&amp;" ("&amp;AF32&amp;", "&amp;AG32&amp;IF(AH32="","","/ "&amp;AH32)&amp;")")&amp;IF(AK32="","",", known from "&amp;AJ32&amp;" until "&amp;AP32&amp;" as "&amp;AK32&amp;" ("&amp;AL32&amp;", "&amp;AM32&amp;IF(AN32="","","/ "&amp;AN32)&amp;")")&amp;IF(AQ32="","",", known from "&amp;AP32&amp;" until "&amp;AV32&amp;" as "&amp;AQ32&amp;" ("&amp;AR32&amp;", "&amp;AS32&amp;IF(AT32="","","/ "&amp;AT32)&amp;")")</f>
        <v>(Patrick Team, PT)</v>
      </c>
      <c r="G32" s="2" t="s">
        <v>1371</v>
      </c>
      <c r="H32" s="2" t="s">
        <v>1372</v>
      </c>
      <c r="K32" s="2" t="s">
        <v>1371</v>
      </c>
    </row>
  </sheetData>
  <sortState xmlns:xlrd2="http://schemas.microsoft.com/office/spreadsheetml/2017/richdata2" ref="A2:XFD36">
    <sortCondition ref="A2:A36"/>
  </sortState>
  <customSheetViews>
    <customSheetView guid="{58E98FBC-18A6-4DF7-8BE5-466B393E75B5}">
      <pane xSplit="1" ySplit="1" topLeftCell="B2" activePane="bottomRight" state="frozen"/>
      <selection pane="bottomRight"/>
      <pageMargins left="0.75" right="0.75" top="1" bottom="1" header="0.5" footer="0.5"/>
      <headerFooter alignWithMargins="0"/>
    </customSheetView>
  </customSheetViews>
  <phoneticPr fontId="0" type="noConversion"/>
  <pageMargins left="0.75" right="0.75" top="1" bottom="1" header="0.5" footer="0.5"/>
  <pageSetup orientation="portrait" verticalDpi="0"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info_colors!$A$1:$A$102</xm:f>
          </x14:formula1>
          <xm:sqref>B2:C28</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BED2BE"/>
  </sheetPr>
  <dimension ref="A1:DW100"/>
  <sheetViews>
    <sheetView zoomScaleNormal="100" workbookViewId="0">
      <pane xSplit="2" ySplit="10" topLeftCell="CW11" activePane="bottomRight" state="frozen"/>
      <selection activeCell="A25" sqref="A25"/>
      <selection pane="topRight" activeCell="A25" sqref="A25"/>
      <selection pane="bottomLeft" activeCell="A25" sqref="A25"/>
      <selection pane="bottomRight" activeCell="DJ22" sqref="DJ22"/>
    </sheetView>
  </sheetViews>
  <sheetFormatPr defaultColWidth="9.08984375" defaultRowHeight="13.5" customHeight="1"/>
  <cols>
    <col min="1" max="1" width="11.453125" style="2" customWidth="1"/>
    <col min="2" max="2" width="22.81640625" style="2" customWidth="1"/>
    <col min="3" max="3" width="8.81640625" style="72" customWidth="1"/>
    <col min="4" max="4" width="10.6328125" style="2" customWidth="1"/>
    <col min="5" max="16384" width="9.08984375" style="2"/>
  </cols>
  <sheetData>
    <row r="1" spans="1:127" ht="13.5" customHeight="1">
      <c r="A1" s="16" t="s">
        <v>3</v>
      </c>
      <c r="B1" s="18"/>
      <c r="C1" s="17" t="s">
        <v>311</v>
      </c>
      <c r="D1" s="18"/>
      <c r="E1" s="18"/>
      <c r="F1" s="18"/>
      <c r="G1" s="83"/>
      <c r="H1" s="17" t="s">
        <v>312</v>
      </c>
      <c r="I1" s="18"/>
      <c r="J1" s="18"/>
      <c r="K1" s="18"/>
      <c r="L1" s="83"/>
      <c r="M1" s="17" t="s">
        <v>312</v>
      </c>
      <c r="N1" s="18"/>
      <c r="O1" s="18"/>
      <c r="P1" s="18"/>
      <c r="Q1" s="83"/>
      <c r="R1" s="17" t="s">
        <v>312</v>
      </c>
      <c r="S1" s="18"/>
      <c r="T1" s="18"/>
      <c r="U1" s="18"/>
      <c r="V1" s="83"/>
      <c r="W1" s="17" t="s">
        <v>313</v>
      </c>
      <c r="X1" s="18"/>
      <c r="Y1" s="18"/>
      <c r="Z1" s="18"/>
      <c r="AA1" s="83"/>
      <c r="AB1" s="17" t="s">
        <v>313</v>
      </c>
      <c r="AC1" s="18"/>
      <c r="AD1" s="18"/>
      <c r="AE1" s="18"/>
      <c r="AF1" s="83"/>
      <c r="AG1" s="17" t="s">
        <v>313</v>
      </c>
      <c r="AH1" s="18"/>
      <c r="AI1" s="18"/>
      <c r="AJ1" s="18"/>
      <c r="AK1" s="83"/>
      <c r="AL1" s="17" t="s">
        <v>314</v>
      </c>
      <c r="AM1" s="18"/>
      <c r="AN1" s="18"/>
      <c r="AO1" s="18"/>
      <c r="AP1" s="83"/>
      <c r="AQ1" s="17" t="s">
        <v>314</v>
      </c>
      <c r="AR1" s="18"/>
      <c r="AS1" s="18"/>
      <c r="AT1" s="18"/>
      <c r="AU1" s="83"/>
      <c r="AV1" s="17" t="s">
        <v>315</v>
      </c>
      <c r="AW1" s="18"/>
      <c r="AX1" s="18"/>
      <c r="AY1" s="18"/>
      <c r="AZ1" s="83"/>
      <c r="BA1" s="17" t="s">
        <v>315</v>
      </c>
      <c r="BB1" s="18"/>
      <c r="BC1" s="18"/>
      <c r="BD1" s="18"/>
      <c r="BE1" s="83"/>
      <c r="BF1" s="17" t="s">
        <v>315</v>
      </c>
      <c r="BG1" s="18"/>
      <c r="BH1" s="18"/>
      <c r="BI1" s="18"/>
      <c r="BJ1" s="83"/>
      <c r="BK1" s="17" t="s">
        <v>316</v>
      </c>
      <c r="BL1" s="18"/>
      <c r="BM1" s="18"/>
      <c r="BN1" s="18"/>
      <c r="BO1" s="83"/>
      <c r="BP1" s="17" t="s">
        <v>316</v>
      </c>
      <c r="BQ1" s="18"/>
      <c r="BR1" s="18"/>
      <c r="BS1" s="18"/>
      <c r="BT1" s="83"/>
      <c r="BU1" s="17" t="s">
        <v>317</v>
      </c>
      <c r="BV1" s="18"/>
      <c r="BW1" s="18"/>
      <c r="BX1" s="18"/>
      <c r="BY1" s="83"/>
      <c r="BZ1" s="17" t="s">
        <v>318</v>
      </c>
      <c r="CA1" s="18"/>
      <c r="CB1" s="18"/>
      <c r="CC1" s="18"/>
      <c r="CD1" s="83"/>
      <c r="CE1" s="17" t="s">
        <v>318</v>
      </c>
      <c r="CF1" s="18"/>
      <c r="CG1" s="18"/>
      <c r="CH1" s="18"/>
      <c r="CI1" s="83"/>
      <c r="CJ1" s="17" t="s">
        <v>318</v>
      </c>
      <c r="CK1" s="18"/>
      <c r="CL1" s="18"/>
      <c r="CM1" s="18"/>
      <c r="CN1" s="83"/>
      <c r="CO1" s="17" t="s">
        <v>512</v>
      </c>
      <c r="CP1" s="18"/>
      <c r="CQ1" s="18"/>
      <c r="CR1" s="18"/>
      <c r="CS1" s="83"/>
      <c r="CT1" s="17" t="s">
        <v>513</v>
      </c>
      <c r="CU1" s="18"/>
      <c r="CV1" s="18"/>
      <c r="CW1" s="18"/>
      <c r="CX1" s="83"/>
      <c r="CY1" s="17" t="s">
        <v>514</v>
      </c>
      <c r="CZ1" s="18"/>
      <c r="DA1" s="18"/>
      <c r="DB1" s="18"/>
      <c r="DC1" s="83"/>
      <c r="DD1" s="17"/>
      <c r="DE1" s="18"/>
      <c r="DF1" s="18"/>
      <c r="DG1" s="18"/>
      <c r="DH1" s="83"/>
      <c r="DI1" s="17"/>
      <c r="DJ1" s="18"/>
      <c r="DK1" s="18"/>
      <c r="DL1" s="18"/>
      <c r="DM1" s="83"/>
      <c r="DN1" s="17"/>
      <c r="DO1" s="18"/>
      <c r="DP1" s="18"/>
      <c r="DQ1" s="18"/>
      <c r="DR1" s="83"/>
      <c r="DS1" s="17"/>
      <c r="DT1" s="18"/>
      <c r="DU1" s="18"/>
      <c r="DV1" s="18"/>
      <c r="DW1" s="83"/>
    </row>
    <row r="2" spans="1:127" ht="13.5" customHeight="1">
      <c r="A2" s="16" t="s">
        <v>4</v>
      </c>
      <c r="B2" s="18"/>
      <c r="C2" s="11">
        <v>32967</v>
      </c>
      <c r="D2" s="12"/>
      <c r="E2" s="12"/>
      <c r="F2" s="12"/>
      <c r="G2" s="123"/>
      <c r="H2" s="11">
        <v>33599</v>
      </c>
      <c r="I2" s="12"/>
      <c r="J2" s="12"/>
      <c r="K2" s="12"/>
      <c r="L2" s="123"/>
      <c r="M2" s="11">
        <v>33599</v>
      </c>
      <c r="N2" s="12"/>
      <c r="O2" s="12"/>
      <c r="P2" s="12"/>
      <c r="Q2" s="123"/>
      <c r="R2" s="11">
        <v>33599</v>
      </c>
      <c r="S2" s="12"/>
      <c r="T2" s="12"/>
      <c r="U2" s="12"/>
      <c r="V2" s="123"/>
      <c r="W2" s="11">
        <v>34327</v>
      </c>
      <c r="X2" s="12"/>
      <c r="Y2" s="12"/>
      <c r="Z2" s="12"/>
      <c r="AA2" s="123"/>
      <c r="AB2" s="11">
        <v>34327</v>
      </c>
      <c r="AC2" s="12"/>
      <c r="AD2" s="12"/>
      <c r="AE2" s="12"/>
      <c r="AF2" s="123"/>
      <c r="AG2" s="11">
        <v>34327</v>
      </c>
      <c r="AH2" s="12"/>
      <c r="AI2" s="12"/>
      <c r="AJ2" s="12"/>
      <c r="AK2" s="123"/>
      <c r="AL2" s="11">
        <v>35135</v>
      </c>
      <c r="AM2" s="12"/>
      <c r="AN2" s="12"/>
      <c r="AO2" s="12"/>
      <c r="AP2" s="123"/>
      <c r="AQ2" s="11">
        <v>35135</v>
      </c>
      <c r="AR2" s="12"/>
      <c r="AS2" s="12"/>
      <c r="AT2" s="12"/>
      <c r="AU2" s="123"/>
      <c r="AV2" s="11">
        <v>36089</v>
      </c>
      <c r="AW2" s="12"/>
      <c r="AX2" s="12"/>
      <c r="AY2" s="12"/>
      <c r="AZ2" s="123"/>
      <c r="BA2" s="11">
        <v>36089</v>
      </c>
      <c r="BB2" s="12"/>
      <c r="BC2" s="12"/>
      <c r="BD2" s="12"/>
      <c r="BE2" s="123"/>
      <c r="BF2" s="11">
        <v>36089</v>
      </c>
      <c r="BG2" s="12"/>
      <c r="BH2" s="12"/>
      <c r="BI2" s="12"/>
      <c r="BJ2" s="123"/>
      <c r="BK2" s="11">
        <v>37221</v>
      </c>
      <c r="BL2" s="12"/>
      <c r="BM2" s="12"/>
      <c r="BN2" s="12"/>
      <c r="BO2" s="123"/>
      <c r="BP2" s="11">
        <v>37221</v>
      </c>
      <c r="BQ2" s="12"/>
      <c r="BR2" s="12"/>
      <c r="BS2" s="12"/>
      <c r="BT2" s="123"/>
      <c r="BU2" s="11">
        <v>38286</v>
      </c>
      <c r="BV2" s="12"/>
      <c r="BW2" s="12"/>
      <c r="BX2" s="12"/>
      <c r="BY2" s="123"/>
      <c r="BZ2" s="11">
        <v>39419</v>
      </c>
      <c r="CA2" s="12"/>
      <c r="CB2" s="12"/>
      <c r="CC2" s="12"/>
      <c r="CD2" s="123"/>
      <c r="CE2" s="11">
        <v>39419</v>
      </c>
      <c r="CF2" s="12"/>
      <c r="CG2" s="12"/>
      <c r="CH2" s="12"/>
      <c r="CI2" s="123"/>
      <c r="CJ2" s="124">
        <v>39814</v>
      </c>
      <c r="CK2" s="18"/>
      <c r="CL2" s="18"/>
      <c r="CM2" s="18"/>
      <c r="CN2" s="83"/>
      <c r="CO2" s="63">
        <v>40353</v>
      </c>
      <c r="CP2" s="18"/>
      <c r="CQ2" s="18"/>
      <c r="CR2" s="18"/>
      <c r="CS2" s="83"/>
      <c r="CT2" s="63">
        <v>40357</v>
      </c>
      <c r="CU2" s="18"/>
      <c r="CV2" s="18"/>
      <c r="CW2" s="18"/>
      <c r="CX2" s="83"/>
      <c r="CY2" s="63">
        <v>40435</v>
      </c>
      <c r="CZ2" s="18"/>
      <c r="DA2" s="18"/>
      <c r="DB2" s="18"/>
      <c r="DC2" s="83"/>
      <c r="DD2" s="63"/>
      <c r="DE2" s="18"/>
      <c r="DF2" s="18"/>
      <c r="DG2" s="18"/>
      <c r="DH2" s="83"/>
      <c r="DI2" s="63"/>
      <c r="DJ2" s="18"/>
      <c r="DK2" s="18"/>
      <c r="DL2" s="18"/>
      <c r="DM2" s="83"/>
      <c r="DN2" s="63"/>
      <c r="DO2" s="18"/>
      <c r="DP2" s="18"/>
      <c r="DQ2" s="18"/>
      <c r="DR2" s="83"/>
      <c r="DS2" s="63"/>
      <c r="DT2" s="18"/>
      <c r="DU2" s="18"/>
      <c r="DV2" s="18"/>
      <c r="DW2" s="83"/>
    </row>
    <row r="3" spans="1:127" ht="13.5" customHeight="1">
      <c r="A3" s="16" t="s">
        <v>5</v>
      </c>
      <c r="B3" s="18"/>
      <c r="C3" s="11">
        <v>76</v>
      </c>
      <c r="D3" s="12"/>
      <c r="E3" s="12"/>
      <c r="F3" s="12"/>
      <c r="G3" s="123"/>
      <c r="H3" s="11">
        <v>33599</v>
      </c>
      <c r="I3" s="12"/>
      <c r="J3" s="12"/>
      <c r="K3" s="12"/>
      <c r="L3" s="123"/>
      <c r="M3" s="11">
        <v>33604</v>
      </c>
      <c r="N3" s="12"/>
      <c r="O3" s="12"/>
      <c r="P3" s="12"/>
      <c r="Q3" s="123"/>
      <c r="R3" s="11">
        <v>33970</v>
      </c>
      <c r="S3" s="12"/>
      <c r="T3" s="12"/>
      <c r="U3" s="12"/>
      <c r="V3" s="123"/>
      <c r="W3" s="11">
        <v>34335</v>
      </c>
      <c r="X3" s="12"/>
      <c r="Y3" s="12"/>
      <c r="Z3" s="12"/>
      <c r="AA3" s="123"/>
      <c r="AB3" s="11">
        <v>34700</v>
      </c>
      <c r="AC3" s="12"/>
      <c r="AD3" s="12"/>
      <c r="AE3" s="12"/>
      <c r="AF3" s="123"/>
      <c r="AG3" s="11">
        <v>35065</v>
      </c>
      <c r="AH3" s="12"/>
      <c r="AI3" s="12"/>
      <c r="AJ3" s="12"/>
      <c r="AK3" s="123"/>
      <c r="AL3" s="11">
        <v>35431</v>
      </c>
      <c r="AM3" s="12"/>
      <c r="AN3" s="12"/>
      <c r="AO3" s="12"/>
      <c r="AP3" s="123"/>
      <c r="AQ3" s="11">
        <v>35796</v>
      </c>
      <c r="AR3" s="12"/>
      <c r="AS3" s="12"/>
      <c r="AT3" s="12"/>
      <c r="AU3" s="123"/>
      <c r="AV3" s="11">
        <v>36161</v>
      </c>
      <c r="AW3" s="12"/>
      <c r="AX3" s="12"/>
      <c r="AY3" s="12"/>
      <c r="AZ3" s="123"/>
      <c r="BA3" s="11">
        <v>36526</v>
      </c>
      <c r="BB3" s="12"/>
      <c r="BC3" s="12"/>
      <c r="BD3" s="12"/>
      <c r="BE3" s="123"/>
      <c r="BF3" s="11">
        <v>36892</v>
      </c>
      <c r="BG3" s="12"/>
      <c r="BH3" s="12"/>
      <c r="BI3" s="12"/>
      <c r="BJ3" s="123"/>
      <c r="BK3" s="11">
        <v>37257</v>
      </c>
      <c r="BL3" s="12"/>
      <c r="BM3" s="12"/>
      <c r="BN3" s="12"/>
      <c r="BO3" s="123"/>
      <c r="BP3" s="124">
        <v>37622</v>
      </c>
      <c r="BQ3" s="12"/>
      <c r="BR3" s="12"/>
      <c r="BS3" s="12"/>
      <c r="BT3" s="123"/>
      <c r="BU3" s="124">
        <v>38353</v>
      </c>
      <c r="BV3" s="12"/>
      <c r="BW3" s="12"/>
      <c r="BX3" s="12"/>
      <c r="BY3" s="123"/>
      <c r="BZ3" s="124">
        <v>39419</v>
      </c>
      <c r="CA3" s="12"/>
      <c r="CB3" s="12"/>
      <c r="CC3" s="12"/>
      <c r="CD3" s="123"/>
      <c r="CE3" s="124">
        <v>39814</v>
      </c>
      <c r="CF3" s="12"/>
      <c r="CG3" s="12"/>
      <c r="CH3" s="12"/>
      <c r="CI3" s="123"/>
      <c r="CJ3" s="124">
        <v>40353</v>
      </c>
      <c r="CK3" s="18"/>
      <c r="CL3" s="18"/>
      <c r="CM3" s="18"/>
      <c r="CN3" s="83"/>
      <c r="CO3" s="63">
        <v>40357</v>
      </c>
      <c r="CP3" s="18"/>
      <c r="CQ3" s="18"/>
      <c r="CR3" s="18"/>
      <c r="CS3" s="83"/>
      <c r="CT3" s="63">
        <v>40435</v>
      </c>
      <c r="CU3" s="18"/>
      <c r="CV3" s="18"/>
      <c r="CW3" s="18"/>
      <c r="CX3" s="83"/>
      <c r="CY3" s="63">
        <v>41452</v>
      </c>
      <c r="CZ3" s="18"/>
      <c r="DA3" s="18"/>
      <c r="DB3" s="18"/>
      <c r="DC3" s="83"/>
      <c r="DD3" s="7"/>
      <c r="DE3" s="18"/>
      <c r="DF3" s="18"/>
      <c r="DG3" s="18"/>
      <c r="DH3" s="83"/>
      <c r="DI3" s="7"/>
      <c r="DJ3" s="18"/>
      <c r="DK3" s="18"/>
      <c r="DL3" s="18"/>
      <c r="DM3" s="83"/>
      <c r="DN3" s="7"/>
      <c r="DO3" s="18"/>
      <c r="DP3" s="18"/>
      <c r="DQ3" s="18"/>
      <c r="DR3" s="83"/>
      <c r="DS3" s="7"/>
      <c r="DT3" s="18"/>
      <c r="DU3" s="18"/>
      <c r="DV3" s="18"/>
      <c r="DW3" s="83"/>
    </row>
    <row r="4" spans="1:127" ht="4.5" customHeight="1">
      <c r="A4" s="16"/>
      <c r="B4" s="18"/>
      <c r="C4" s="84"/>
      <c r="D4" s="18"/>
      <c r="E4" s="18"/>
      <c r="F4" s="18"/>
      <c r="G4" s="83"/>
      <c r="H4" s="84"/>
      <c r="I4" s="18"/>
      <c r="J4" s="18"/>
      <c r="K4" s="18"/>
      <c r="L4" s="83"/>
      <c r="M4" s="84"/>
      <c r="N4" s="18"/>
      <c r="O4" s="18"/>
      <c r="P4" s="18"/>
      <c r="Q4" s="83"/>
      <c r="R4" s="84"/>
      <c r="S4" s="18"/>
      <c r="T4" s="18"/>
      <c r="U4" s="18"/>
      <c r="V4" s="83"/>
      <c r="W4" s="84"/>
      <c r="X4" s="18"/>
      <c r="Y4" s="18"/>
      <c r="Z4" s="18"/>
      <c r="AA4" s="83"/>
      <c r="AB4" s="84"/>
      <c r="AC4" s="18"/>
      <c r="AD4" s="18"/>
      <c r="AE4" s="18"/>
      <c r="AF4" s="83"/>
      <c r="AG4" s="84"/>
      <c r="AH4" s="18"/>
      <c r="AI4" s="18"/>
      <c r="AJ4" s="18"/>
      <c r="AK4" s="83"/>
      <c r="AL4" s="84"/>
      <c r="AM4" s="18"/>
      <c r="AN4" s="18"/>
      <c r="AO4" s="18"/>
      <c r="AP4" s="83"/>
      <c r="AQ4" s="84"/>
      <c r="AR4" s="18"/>
      <c r="AS4" s="18"/>
      <c r="AT4" s="18"/>
      <c r="AU4" s="83"/>
      <c r="AV4" s="84"/>
      <c r="AW4" s="18"/>
      <c r="AX4" s="18"/>
      <c r="AY4" s="18"/>
      <c r="AZ4" s="83"/>
      <c r="BA4" s="84"/>
      <c r="BB4" s="18"/>
      <c r="BC4" s="18"/>
      <c r="BD4" s="18"/>
      <c r="BE4" s="83"/>
      <c r="BF4" s="84"/>
      <c r="BG4" s="18"/>
      <c r="BH4" s="18"/>
      <c r="BI4" s="18"/>
      <c r="BJ4" s="83"/>
      <c r="BK4" s="84"/>
      <c r="BL4" s="18"/>
      <c r="BM4" s="18"/>
      <c r="BN4" s="18"/>
      <c r="BO4" s="83"/>
      <c r="BP4" s="84"/>
      <c r="BQ4" s="18"/>
      <c r="BR4" s="18"/>
      <c r="BS4" s="18"/>
      <c r="BT4" s="83"/>
      <c r="BU4" s="84"/>
      <c r="BV4" s="18"/>
      <c r="BW4" s="18"/>
      <c r="BX4" s="18"/>
      <c r="BY4" s="83"/>
      <c r="BZ4" s="84"/>
      <c r="CA4" s="18"/>
      <c r="CB4" s="18"/>
      <c r="CC4" s="18"/>
      <c r="CD4" s="83"/>
      <c r="CE4" s="84"/>
      <c r="CF4" s="18"/>
      <c r="CG4" s="18"/>
      <c r="CH4" s="18"/>
      <c r="CI4" s="83"/>
      <c r="CJ4" s="84"/>
      <c r="CK4" s="18"/>
      <c r="CL4" s="18"/>
      <c r="CM4" s="18"/>
      <c r="CN4" s="83"/>
      <c r="CO4" s="84"/>
      <c r="CP4" s="18"/>
      <c r="CQ4" s="18"/>
      <c r="CR4" s="18"/>
      <c r="CS4" s="83"/>
      <c r="CT4" s="84"/>
      <c r="CU4" s="18"/>
      <c r="CV4" s="18"/>
      <c r="CW4" s="18"/>
      <c r="CX4" s="83"/>
      <c r="CY4" s="84"/>
      <c r="CZ4" s="18"/>
      <c r="DA4" s="18"/>
      <c r="DB4" s="18"/>
      <c r="DC4" s="83"/>
      <c r="DD4" s="84"/>
      <c r="DE4" s="18"/>
      <c r="DF4" s="18"/>
      <c r="DG4" s="18"/>
      <c r="DH4" s="83"/>
      <c r="DI4" s="84"/>
      <c r="DJ4" s="18"/>
      <c r="DK4" s="18"/>
      <c r="DL4" s="18"/>
      <c r="DM4" s="83"/>
      <c r="DN4" s="84"/>
      <c r="DO4" s="18"/>
      <c r="DP4" s="18"/>
      <c r="DQ4" s="18"/>
      <c r="DR4" s="83"/>
      <c r="DS4" s="84"/>
      <c r="DT4" s="18"/>
      <c r="DU4" s="18"/>
      <c r="DV4" s="18"/>
      <c r="DW4" s="83"/>
    </row>
    <row r="5" spans="1:127" ht="4.5" customHeight="1">
      <c r="A5" s="16"/>
      <c r="B5" s="18"/>
      <c r="C5" s="65"/>
      <c r="D5" s="18"/>
      <c r="E5" s="18"/>
      <c r="F5" s="18"/>
      <c r="G5" s="83"/>
      <c r="H5" s="65"/>
      <c r="I5" s="18"/>
      <c r="J5" s="18"/>
      <c r="K5" s="18"/>
      <c r="L5" s="83"/>
      <c r="M5" s="65"/>
      <c r="N5" s="18"/>
      <c r="O5" s="18"/>
      <c r="P5" s="18"/>
      <c r="Q5" s="83"/>
      <c r="R5" s="65"/>
      <c r="S5" s="18"/>
      <c r="T5" s="18"/>
      <c r="U5" s="18"/>
      <c r="V5" s="83"/>
      <c r="W5" s="65"/>
      <c r="X5" s="18"/>
      <c r="Y5" s="18"/>
      <c r="Z5" s="18"/>
      <c r="AA5" s="83"/>
      <c r="AB5" s="65"/>
      <c r="AC5" s="18"/>
      <c r="AD5" s="18"/>
      <c r="AE5" s="18"/>
      <c r="AF5" s="83"/>
      <c r="AG5" s="65"/>
      <c r="AH5" s="18"/>
      <c r="AI5" s="18"/>
      <c r="AJ5" s="18"/>
      <c r="AK5" s="83"/>
      <c r="AL5" s="65"/>
      <c r="AM5" s="18"/>
      <c r="AN5" s="18"/>
      <c r="AO5" s="18"/>
      <c r="AP5" s="83"/>
      <c r="AQ5" s="65"/>
      <c r="AR5" s="18"/>
      <c r="AS5" s="18"/>
      <c r="AT5" s="18"/>
      <c r="AU5" s="83"/>
      <c r="AV5" s="65"/>
      <c r="AW5" s="18"/>
      <c r="AX5" s="18"/>
      <c r="AY5" s="18"/>
      <c r="AZ5" s="83"/>
      <c r="BA5" s="65"/>
      <c r="BB5" s="18"/>
      <c r="BC5" s="18"/>
      <c r="BD5" s="18"/>
      <c r="BE5" s="83"/>
      <c r="BF5" s="65"/>
      <c r="BG5" s="18"/>
      <c r="BH5" s="18"/>
      <c r="BI5" s="18"/>
      <c r="BJ5" s="83"/>
      <c r="BK5" s="65"/>
      <c r="BL5" s="18"/>
      <c r="BM5" s="18"/>
      <c r="BN5" s="18"/>
      <c r="BO5" s="83"/>
      <c r="BP5" s="65"/>
      <c r="BQ5" s="18"/>
      <c r="BR5" s="18"/>
      <c r="BS5" s="18"/>
      <c r="BT5" s="83"/>
      <c r="BU5" s="65"/>
      <c r="BV5" s="18"/>
      <c r="BW5" s="18"/>
      <c r="BX5" s="18"/>
      <c r="BY5" s="83"/>
      <c r="BZ5" s="65"/>
      <c r="CA5" s="18"/>
      <c r="CB5" s="18"/>
      <c r="CC5" s="18"/>
      <c r="CD5" s="83"/>
      <c r="CE5" s="65"/>
      <c r="CF5" s="18"/>
      <c r="CG5" s="18"/>
      <c r="CH5" s="18"/>
      <c r="CI5" s="83"/>
      <c r="CJ5" s="65"/>
      <c r="CK5" s="18"/>
      <c r="CL5" s="18"/>
      <c r="CM5" s="18"/>
      <c r="CN5" s="83"/>
      <c r="CO5" s="65"/>
      <c r="CP5" s="18"/>
      <c r="CQ5" s="18"/>
      <c r="CR5" s="18"/>
      <c r="CS5" s="83"/>
      <c r="CT5" s="65"/>
      <c r="CU5" s="18"/>
      <c r="CV5" s="18"/>
      <c r="CW5" s="18"/>
      <c r="CX5" s="83"/>
      <c r="CY5" s="65"/>
      <c r="CZ5" s="18"/>
      <c r="DA5" s="18"/>
      <c r="DB5" s="18"/>
      <c r="DC5" s="83"/>
      <c r="DD5" s="65"/>
      <c r="DE5" s="18"/>
      <c r="DF5" s="18"/>
      <c r="DG5" s="18"/>
      <c r="DH5" s="83"/>
      <c r="DI5" s="65"/>
      <c r="DJ5" s="18"/>
      <c r="DK5" s="18"/>
      <c r="DL5" s="18"/>
      <c r="DM5" s="83"/>
      <c r="DN5" s="65"/>
      <c r="DO5" s="18"/>
      <c r="DP5" s="18"/>
      <c r="DQ5" s="18"/>
      <c r="DR5" s="83"/>
      <c r="DS5" s="65"/>
      <c r="DT5" s="18"/>
      <c r="DU5" s="18"/>
      <c r="DV5" s="18"/>
      <c r="DW5" s="83"/>
    </row>
    <row r="6" spans="1:127" ht="4.5" customHeight="1">
      <c r="A6" s="16"/>
      <c r="B6" s="18"/>
      <c r="C6" s="65"/>
      <c r="D6" s="18"/>
      <c r="E6" s="18"/>
      <c r="F6" s="18"/>
      <c r="G6" s="83"/>
      <c r="H6" s="65"/>
      <c r="I6" s="18"/>
      <c r="J6" s="18"/>
      <c r="K6" s="18"/>
      <c r="L6" s="83"/>
      <c r="M6" s="65"/>
      <c r="N6" s="18"/>
      <c r="O6" s="18"/>
      <c r="P6" s="18"/>
      <c r="Q6" s="83"/>
      <c r="R6" s="65"/>
      <c r="S6" s="18"/>
      <c r="T6" s="18"/>
      <c r="U6" s="18"/>
      <c r="V6" s="83"/>
      <c r="W6" s="65"/>
      <c r="X6" s="18"/>
      <c r="Y6" s="18"/>
      <c r="Z6" s="18"/>
      <c r="AA6" s="83"/>
      <c r="AB6" s="65"/>
      <c r="AC6" s="18"/>
      <c r="AD6" s="18"/>
      <c r="AE6" s="18"/>
      <c r="AF6" s="83"/>
      <c r="AG6" s="65"/>
      <c r="AH6" s="18"/>
      <c r="AI6" s="18"/>
      <c r="AJ6" s="18"/>
      <c r="AK6" s="83"/>
      <c r="AL6" s="65"/>
      <c r="AM6" s="18"/>
      <c r="AN6" s="18"/>
      <c r="AO6" s="18"/>
      <c r="AP6" s="83"/>
      <c r="AQ6" s="65"/>
      <c r="AR6" s="18"/>
      <c r="AS6" s="18"/>
      <c r="AT6" s="18"/>
      <c r="AU6" s="83"/>
      <c r="AV6" s="65"/>
      <c r="AW6" s="18"/>
      <c r="AX6" s="18"/>
      <c r="AY6" s="18"/>
      <c r="AZ6" s="83"/>
      <c r="BA6" s="65"/>
      <c r="BB6" s="18"/>
      <c r="BC6" s="18"/>
      <c r="BD6" s="18"/>
      <c r="BE6" s="83"/>
      <c r="BF6" s="65"/>
      <c r="BG6" s="18"/>
      <c r="BH6" s="18"/>
      <c r="BI6" s="18"/>
      <c r="BJ6" s="83"/>
      <c r="BK6" s="65"/>
      <c r="BL6" s="18"/>
      <c r="BM6" s="18"/>
      <c r="BN6" s="18"/>
      <c r="BO6" s="83"/>
      <c r="BP6" s="65"/>
      <c r="BQ6" s="18"/>
      <c r="BR6" s="18"/>
      <c r="BS6" s="18"/>
      <c r="BT6" s="83"/>
      <c r="BU6" s="65"/>
      <c r="BV6" s="18"/>
      <c r="BW6" s="18"/>
      <c r="BX6" s="18"/>
      <c r="BY6" s="83"/>
      <c r="BZ6" s="65"/>
      <c r="CA6" s="18"/>
      <c r="CB6" s="18"/>
      <c r="CC6" s="18"/>
      <c r="CD6" s="83"/>
      <c r="CE6" s="65"/>
      <c r="CF6" s="18"/>
      <c r="CG6" s="18"/>
      <c r="CH6" s="18"/>
      <c r="CI6" s="83"/>
      <c r="CJ6" s="65"/>
      <c r="CK6" s="18"/>
      <c r="CL6" s="18"/>
      <c r="CM6" s="18"/>
      <c r="CN6" s="83"/>
      <c r="CO6" s="65"/>
      <c r="CP6" s="18"/>
      <c r="CQ6" s="18"/>
      <c r="CR6" s="18"/>
      <c r="CS6" s="83"/>
      <c r="CT6" s="65"/>
      <c r="CU6" s="18"/>
      <c r="CV6" s="18"/>
      <c r="CW6" s="18"/>
      <c r="CX6" s="83"/>
      <c r="CY6" s="65"/>
      <c r="CZ6" s="18"/>
      <c r="DA6" s="18"/>
      <c r="DB6" s="18"/>
      <c r="DC6" s="83"/>
      <c r="DD6" s="65"/>
      <c r="DE6" s="18"/>
      <c r="DF6" s="18"/>
      <c r="DG6" s="18"/>
      <c r="DH6" s="83"/>
      <c r="DI6" s="65"/>
      <c r="DJ6" s="18"/>
      <c r="DK6" s="18"/>
      <c r="DL6" s="18"/>
      <c r="DM6" s="83"/>
      <c r="DN6" s="65"/>
      <c r="DO6" s="18"/>
      <c r="DP6" s="18"/>
      <c r="DQ6" s="18"/>
      <c r="DR6" s="83"/>
      <c r="DS6" s="65"/>
      <c r="DT6" s="18"/>
      <c r="DU6" s="18"/>
      <c r="DV6" s="18"/>
      <c r="DW6" s="83"/>
    </row>
    <row r="7" spans="1:127" ht="4.5" customHeight="1">
      <c r="A7" s="16"/>
      <c r="B7" s="18"/>
      <c r="C7" s="65"/>
      <c r="D7" s="18"/>
      <c r="E7" s="18"/>
      <c r="F7" s="18"/>
      <c r="G7" s="83"/>
      <c r="H7" s="65"/>
      <c r="I7" s="18"/>
      <c r="J7" s="18"/>
      <c r="K7" s="18"/>
      <c r="L7" s="83"/>
      <c r="M7" s="65"/>
      <c r="N7" s="18"/>
      <c r="O7" s="18"/>
      <c r="P7" s="18"/>
      <c r="Q7" s="83"/>
      <c r="R7" s="65"/>
      <c r="S7" s="18"/>
      <c r="T7" s="18"/>
      <c r="U7" s="18"/>
      <c r="V7" s="83"/>
      <c r="W7" s="65"/>
      <c r="X7" s="18"/>
      <c r="Y7" s="18"/>
      <c r="Z7" s="18"/>
      <c r="AA7" s="83"/>
      <c r="AB7" s="65"/>
      <c r="AC7" s="18"/>
      <c r="AD7" s="18"/>
      <c r="AE7" s="18"/>
      <c r="AF7" s="83"/>
      <c r="AG7" s="65"/>
      <c r="AH7" s="18"/>
      <c r="AI7" s="18"/>
      <c r="AJ7" s="18"/>
      <c r="AK7" s="83"/>
      <c r="AL7" s="65"/>
      <c r="AM7" s="18"/>
      <c r="AN7" s="18"/>
      <c r="AO7" s="18"/>
      <c r="AP7" s="83"/>
      <c r="AQ7" s="65"/>
      <c r="AR7" s="18"/>
      <c r="AS7" s="18"/>
      <c r="AT7" s="18"/>
      <c r="AU7" s="83"/>
      <c r="AV7" s="65"/>
      <c r="AW7" s="18"/>
      <c r="AX7" s="18"/>
      <c r="AY7" s="18"/>
      <c r="AZ7" s="83"/>
      <c r="BA7" s="65"/>
      <c r="BB7" s="18"/>
      <c r="BC7" s="18"/>
      <c r="BD7" s="18"/>
      <c r="BE7" s="83"/>
      <c r="BF7" s="65"/>
      <c r="BG7" s="18"/>
      <c r="BH7" s="18"/>
      <c r="BI7" s="18"/>
      <c r="BJ7" s="83"/>
      <c r="BK7" s="65"/>
      <c r="BL7" s="18"/>
      <c r="BM7" s="18"/>
      <c r="BN7" s="18"/>
      <c r="BO7" s="83"/>
      <c r="BP7" s="65"/>
      <c r="BQ7" s="18"/>
      <c r="BR7" s="18"/>
      <c r="BS7" s="18"/>
      <c r="BT7" s="83"/>
      <c r="BU7" s="65"/>
      <c r="BV7" s="18"/>
      <c r="BW7" s="18"/>
      <c r="BX7" s="18"/>
      <c r="BY7" s="83"/>
      <c r="BZ7" s="65"/>
      <c r="CA7" s="18"/>
      <c r="CB7" s="18"/>
      <c r="CC7" s="18"/>
      <c r="CD7" s="83"/>
      <c r="CE7" s="65"/>
      <c r="CF7" s="18"/>
      <c r="CG7" s="18"/>
      <c r="CH7" s="18"/>
      <c r="CI7" s="83"/>
      <c r="CJ7" s="65"/>
      <c r="CK7" s="18"/>
      <c r="CL7" s="18"/>
      <c r="CM7" s="18"/>
      <c r="CN7" s="83"/>
      <c r="CO7" s="65"/>
      <c r="CP7" s="18"/>
      <c r="CQ7" s="18"/>
      <c r="CR7" s="18"/>
      <c r="CS7" s="83"/>
      <c r="CT7" s="65"/>
      <c r="CU7" s="18"/>
      <c r="CV7" s="18"/>
      <c r="CW7" s="18"/>
      <c r="CX7" s="83"/>
      <c r="CY7" s="65"/>
      <c r="CZ7" s="18"/>
      <c r="DA7" s="18"/>
      <c r="DB7" s="18"/>
      <c r="DC7" s="83"/>
      <c r="DD7" s="65"/>
      <c r="DE7" s="18"/>
      <c r="DF7" s="18"/>
      <c r="DG7" s="18"/>
      <c r="DH7" s="83"/>
      <c r="DI7" s="65"/>
      <c r="DJ7" s="18"/>
      <c r="DK7" s="18"/>
      <c r="DL7" s="18"/>
      <c r="DM7" s="83"/>
      <c r="DN7" s="65"/>
      <c r="DO7" s="18"/>
      <c r="DP7" s="18"/>
      <c r="DQ7" s="18"/>
      <c r="DR7" s="83"/>
      <c r="DS7" s="65"/>
      <c r="DT7" s="18"/>
      <c r="DU7" s="18"/>
      <c r="DV7" s="18"/>
      <c r="DW7" s="83"/>
    </row>
    <row r="8" spans="1:127" ht="4.5" customHeight="1">
      <c r="A8" s="16"/>
      <c r="B8" s="18"/>
      <c r="C8" s="65"/>
      <c r="D8" s="18"/>
      <c r="E8" s="18"/>
      <c r="F8" s="18"/>
      <c r="G8" s="83"/>
      <c r="H8" s="65"/>
      <c r="I8" s="18"/>
      <c r="J8" s="18"/>
      <c r="K8" s="18"/>
      <c r="L8" s="83"/>
      <c r="M8" s="65"/>
      <c r="N8" s="18"/>
      <c r="O8" s="18"/>
      <c r="P8" s="18"/>
      <c r="Q8" s="83"/>
      <c r="R8" s="65"/>
      <c r="S8" s="18"/>
      <c r="T8" s="18"/>
      <c r="U8" s="18"/>
      <c r="V8" s="83"/>
      <c r="W8" s="65"/>
      <c r="X8" s="18"/>
      <c r="Y8" s="18"/>
      <c r="Z8" s="18"/>
      <c r="AA8" s="83"/>
      <c r="AB8" s="65"/>
      <c r="AC8" s="18"/>
      <c r="AD8" s="18"/>
      <c r="AE8" s="18"/>
      <c r="AF8" s="83"/>
      <c r="AG8" s="65"/>
      <c r="AH8" s="18"/>
      <c r="AI8" s="18"/>
      <c r="AJ8" s="18"/>
      <c r="AK8" s="83"/>
      <c r="AL8" s="65"/>
      <c r="AM8" s="18"/>
      <c r="AN8" s="18"/>
      <c r="AO8" s="18"/>
      <c r="AP8" s="83"/>
      <c r="AQ8" s="65"/>
      <c r="AR8" s="18"/>
      <c r="AS8" s="18"/>
      <c r="AT8" s="18"/>
      <c r="AU8" s="83"/>
      <c r="AV8" s="65"/>
      <c r="AW8" s="18"/>
      <c r="AX8" s="18"/>
      <c r="AY8" s="18"/>
      <c r="AZ8" s="83"/>
      <c r="BA8" s="65"/>
      <c r="BB8" s="18"/>
      <c r="BC8" s="18"/>
      <c r="BD8" s="18"/>
      <c r="BE8" s="83"/>
      <c r="BF8" s="65"/>
      <c r="BG8" s="18"/>
      <c r="BH8" s="18"/>
      <c r="BI8" s="18"/>
      <c r="BJ8" s="83"/>
      <c r="BK8" s="65"/>
      <c r="BL8" s="18"/>
      <c r="BM8" s="18"/>
      <c r="BN8" s="18"/>
      <c r="BO8" s="83"/>
      <c r="BP8" s="65"/>
      <c r="BQ8" s="18"/>
      <c r="BR8" s="18"/>
      <c r="BS8" s="18"/>
      <c r="BT8" s="83"/>
      <c r="BU8" s="65"/>
      <c r="BV8" s="18"/>
      <c r="BW8" s="18"/>
      <c r="BX8" s="18"/>
      <c r="BY8" s="83"/>
      <c r="BZ8" s="65"/>
      <c r="CA8" s="18"/>
      <c r="CB8" s="18"/>
      <c r="CC8" s="18"/>
      <c r="CD8" s="83"/>
      <c r="CE8" s="65"/>
      <c r="CF8" s="18"/>
      <c r="CG8" s="18"/>
      <c r="CH8" s="18"/>
      <c r="CI8" s="83"/>
      <c r="CJ8" s="65"/>
      <c r="CK8" s="18"/>
      <c r="CL8" s="18"/>
      <c r="CM8" s="18"/>
      <c r="CN8" s="83"/>
      <c r="CO8" s="65"/>
      <c r="CP8" s="18"/>
      <c r="CQ8" s="18"/>
      <c r="CR8" s="18"/>
      <c r="CS8" s="83"/>
      <c r="CT8" s="65"/>
      <c r="CU8" s="18"/>
      <c r="CV8" s="18"/>
      <c r="CW8" s="18"/>
      <c r="CX8" s="83"/>
      <c r="CY8" s="65"/>
      <c r="CZ8" s="18"/>
      <c r="DA8" s="18"/>
      <c r="DB8" s="18"/>
      <c r="DC8" s="83"/>
      <c r="DD8" s="65"/>
      <c r="DE8" s="18"/>
      <c r="DF8" s="18"/>
      <c r="DG8" s="18"/>
      <c r="DH8" s="83"/>
      <c r="DI8" s="65"/>
      <c r="DJ8" s="18"/>
      <c r="DK8" s="18"/>
      <c r="DL8" s="18"/>
      <c r="DM8" s="83"/>
      <c r="DN8" s="65"/>
      <c r="DO8" s="18"/>
      <c r="DP8" s="18"/>
      <c r="DQ8" s="18"/>
      <c r="DR8" s="83"/>
      <c r="DS8" s="65"/>
      <c r="DT8" s="18"/>
      <c r="DU8" s="18"/>
      <c r="DV8" s="18"/>
      <c r="DW8" s="83"/>
    </row>
    <row r="9" spans="1:127" ht="13.5" customHeight="1">
      <c r="A9" s="16" t="s">
        <v>6</v>
      </c>
      <c r="B9" s="18"/>
      <c r="C9" s="63"/>
      <c r="D9" s="18"/>
      <c r="E9" s="18"/>
      <c r="F9" s="18"/>
      <c r="G9" s="83"/>
      <c r="H9" s="63"/>
      <c r="I9" s="18"/>
      <c r="J9" s="18"/>
      <c r="K9" s="18"/>
      <c r="L9" s="83"/>
      <c r="M9" s="63"/>
      <c r="N9" s="18"/>
      <c r="O9" s="18"/>
      <c r="P9" s="18"/>
      <c r="Q9" s="83"/>
      <c r="R9" s="63"/>
      <c r="S9" s="18"/>
      <c r="T9" s="18"/>
      <c r="U9" s="18"/>
      <c r="V9" s="83"/>
      <c r="W9" s="63"/>
      <c r="X9" s="18"/>
      <c r="Y9" s="18"/>
      <c r="Z9" s="18"/>
      <c r="AA9" s="83"/>
      <c r="AB9" s="63"/>
      <c r="AC9" s="18"/>
      <c r="AD9" s="18"/>
      <c r="AE9" s="18"/>
      <c r="AF9" s="83"/>
      <c r="AG9" s="7"/>
      <c r="AH9" s="18"/>
      <c r="AI9" s="18"/>
      <c r="AJ9" s="18"/>
      <c r="AK9" s="83"/>
      <c r="AL9" s="7"/>
      <c r="AM9" s="18"/>
      <c r="AN9" s="18"/>
      <c r="AO9" s="18"/>
      <c r="AP9" s="83"/>
      <c r="AQ9" s="63"/>
      <c r="AR9" s="18"/>
      <c r="AS9" s="18"/>
      <c r="AT9" s="18"/>
      <c r="AU9" s="83"/>
      <c r="AV9" s="63"/>
      <c r="AW9" s="18"/>
      <c r="AX9" s="18"/>
      <c r="AY9" s="18"/>
      <c r="AZ9" s="83"/>
      <c r="BA9" s="63"/>
      <c r="BB9" s="18"/>
      <c r="BC9" s="18"/>
      <c r="BD9" s="18"/>
      <c r="BE9" s="83"/>
      <c r="BF9" s="63"/>
      <c r="BG9" s="18"/>
      <c r="BH9" s="18"/>
      <c r="BI9" s="18"/>
      <c r="BJ9" s="83"/>
      <c r="BK9" s="63"/>
      <c r="BL9" s="18"/>
      <c r="BM9" s="18"/>
      <c r="BN9" s="18"/>
      <c r="BO9" s="83"/>
      <c r="BP9" s="7"/>
      <c r="BQ9" s="18"/>
      <c r="BR9" s="18"/>
      <c r="BS9" s="18"/>
      <c r="BT9" s="83"/>
      <c r="BU9" s="7"/>
      <c r="BV9" s="18"/>
      <c r="BW9" s="18"/>
      <c r="BX9" s="18"/>
      <c r="BY9" s="83"/>
      <c r="BZ9" s="7"/>
      <c r="CA9" s="18"/>
      <c r="CB9" s="18"/>
      <c r="CC9" s="18"/>
      <c r="CD9" s="83"/>
      <c r="CE9" s="7"/>
      <c r="CF9" s="18"/>
      <c r="CG9" s="18"/>
      <c r="CH9" s="18"/>
      <c r="CI9" s="83"/>
      <c r="CJ9" s="7"/>
      <c r="CK9" s="18"/>
      <c r="CL9" s="18"/>
      <c r="CM9" s="18"/>
      <c r="CN9" s="83"/>
      <c r="CO9" s="7"/>
      <c r="CP9" s="18"/>
      <c r="CQ9" s="18"/>
      <c r="CR9" s="18"/>
      <c r="CS9" s="83"/>
      <c r="CT9" s="7"/>
      <c r="CU9" s="18"/>
      <c r="CV9" s="18"/>
      <c r="CW9" s="18"/>
      <c r="CX9" s="83"/>
      <c r="CY9" s="7"/>
      <c r="CZ9" s="18"/>
      <c r="DA9" s="18"/>
      <c r="DB9" s="18"/>
      <c r="DC9" s="83"/>
      <c r="DD9" s="7"/>
      <c r="DE9" s="18"/>
      <c r="DF9" s="18"/>
      <c r="DG9" s="18"/>
      <c r="DH9" s="83"/>
      <c r="DI9" s="7"/>
      <c r="DJ9" s="18"/>
      <c r="DK9" s="18"/>
      <c r="DL9" s="18"/>
      <c r="DM9" s="83"/>
      <c r="DN9" s="7"/>
      <c r="DO9" s="18"/>
      <c r="DP9" s="18"/>
      <c r="DQ9" s="18"/>
      <c r="DR9" s="83"/>
      <c r="DS9" s="7"/>
      <c r="DT9" s="18"/>
      <c r="DU9" s="18"/>
      <c r="DV9" s="18"/>
      <c r="DW9" s="83"/>
    </row>
    <row r="10" spans="1:127" ht="31.5">
      <c r="A10" s="16" t="s">
        <v>131</v>
      </c>
      <c r="B10" s="16" t="s">
        <v>7</v>
      </c>
      <c r="C10" s="39" t="s">
        <v>93</v>
      </c>
      <c r="D10" s="38" t="s">
        <v>94</v>
      </c>
      <c r="E10" s="38" t="s">
        <v>8</v>
      </c>
      <c r="F10" s="38" t="s">
        <v>95</v>
      </c>
      <c r="G10" s="38" t="s">
        <v>9</v>
      </c>
      <c r="H10" s="39" t="s">
        <v>93</v>
      </c>
      <c r="I10" s="38" t="s">
        <v>94</v>
      </c>
      <c r="J10" s="38" t="s">
        <v>8</v>
      </c>
      <c r="K10" s="38" t="s">
        <v>95</v>
      </c>
      <c r="L10" s="38" t="s">
        <v>9</v>
      </c>
      <c r="M10" s="39" t="s">
        <v>93</v>
      </c>
      <c r="N10" s="38" t="s">
        <v>94</v>
      </c>
      <c r="O10" s="38" t="s">
        <v>8</v>
      </c>
      <c r="P10" s="38" t="s">
        <v>95</v>
      </c>
      <c r="Q10" s="38" t="s">
        <v>9</v>
      </c>
      <c r="R10" s="39" t="s">
        <v>93</v>
      </c>
      <c r="S10" s="38" t="s">
        <v>94</v>
      </c>
      <c r="T10" s="38" t="s">
        <v>8</v>
      </c>
      <c r="U10" s="38" t="s">
        <v>95</v>
      </c>
      <c r="V10" s="38" t="s">
        <v>9</v>
      </c>
      <c r="W10" s="39" t="s">
        <v>93</v>
      </c>
      <c r="X10" s="38" t="s">
        <v>94</v>
      </c>
      <c r="Y10" s="38" t="s">
        <v>8</v>
      </c>
      <c r="Z10" s="38" t="s">
        <v>95</v>
      </c>
      <c r="AA10" s="38" t="s">
        <v>9</v>
      </c>
      <c r="AB10" s="39" t="s">
        <v>93</v>
      </c>
      <c r="AC10" s="38" t="s">
        <v>94</v>
      </c>
      <c r="AD10" s="38" t="s">
        <v>8</v>
      </c>
      <c r="AE10" s="38" t="s">
        <v>95</v>
      </c>
      <c r="AF10" s="38" t="s">
        <v>9</v>
      </c>
      <c r="AG10" s="39" t="s">
        <v>93</v>
      </c>
      <c r="AH10" s="38" t="s">
        <v>94</v>
      </c>
      <c r="AI10" s="38" t="s">
        <v>8</v>
      </c>
      <c r="AJ10" s="38" t="s">
        <v>95</v>
      </c>
      <c r="AK10" s="38" t="s">
        <v>9</v>
      </c>
      <c r="AL10" s="39" t="s">
        <v>93</v>
      </c>
      <c r="AM10" s="38" t="s">
        <v>94</v>
      </c>
      <c r="AN10" s="38" t="s">
        <v>8</v>
      </c>
      <c r="AO10" s="38" t="s">
        <v>95</v>
      </c>
      <c r="AP10" s="38" t="s">
        <v>9</v>
      </c>
      <c r="AQ10" s="39" t="s">
        <v>93</v>
      </c>
      <c r="AR10" s="38" t="s">
        <v>94</v>
      </c>
      <c r="AS10" s="38" t="s">
        <v>8</v>
      </c>
      <c r="AT10" s="38" t="s">
        <v>95</v>
      </c>
      <c r="AU10" s="38" t="s">
        <v>9</v>
      </c>
      <c r="AV10" s="39" t="s">
        <v>93</v>
      </c>
      <c r="AW10" s="38" t="s">
        <v>94</v>
      </c>
      <c r="AX10" s="38" t="s">
        <v>8</v>
      </c>
      <c r="AY10" s="38" t="s">
        <v>95</v>
      </c>
      <c r="AZ10" s="38" t="s">
        <v>9</v>
      </c>
      <c r="BA10" s="39" t="s">
        <v>93</v>
      </c>
      <c r="BB10" s="38" t="s">
        <v>94</v>
      </c>
      <c r="BC10" s="38" t="s">
        <v>8</v>
      </c>
      <c r="BD10" s="38" t="s">
        <v>95</v>
      </c>
      <c r="BE10" s="38" t="s">
        <v>9</v>
      </c>
      <c r="BF10" s="39" t="s">
        <v>93</v>
      </c>
      <c r="BG10" s="38" t="s">
        <v>94</v>
      </c>
      <c r="BH10" s="38" t="s">
        <v>8</v>
      </c>
      <c r="BI10" s="38" t="s">
        <v>95</v>
      </c>
      <c r="BJ10" s="38" t="s">
        <v>9</v>
      </c>
      <c r="BK10" s="39" t="s">
        <v>93</v>
      </c>
      <c r="BL10" s="38" t="s">
        <v>94</v>
      </c>
      <c r="BM10" s="38" t="s">
        <v>8</v>
      </c>
      <c r="BN10" s="38" t="s">
        <v>95</v>
      </c>
      <c r="BO10" s="38" t="s">
        <v>9</v>
      </c>
      <c r="BP10" s="39" t="s">
        <v>93</v>
      </c>
      <c r="BQ10" s="38" t="s">
        <v>94</v>
      </c>
      <c r="BR10" s="38" t="s">
        <v>8</v>
      </c>
      <c r="BS10" s="38" t="s">
        <v>95</v>
      </c>
      <c r="BT10" s="38" t="s">
        <v>9</v>
      </c>
      <c r="BU10" s="39" t="s">
        <v>93</v>
      </c>
      <c r="BV10" s="38" t="s">
        <v>94</v>
      </c>
      <c r="BW10" s="38" t="s">
        <v>8</v>
      </c>
      <c r="BX10" s="38" t="s">
        <v>95</v>
      </c>
      <c r="BY10" s="38" t="s">
        <v>9</v>
      </c>
      <c r="BZ10" s="39" t="s">
        <v>93</v>
      </c>
      <c r="CA10" s="38" t="s">
        <v>94</v>
      </c>
      <c r="CB10" s="38" t="s">
        <v>8</v>
      </c>
      <c r="CC10" s="38" t="s">
        <v>95</v>
      </c>
      <c r="CD10" s="38" t="s">
        <v>9</v>
      </c>
      <c r="CE10" s="39" t="s">
        <v>93</v>
      </c>
      <c r="CF10" s="38" t="s">
        <v>94</v>
      </c>
      <c r="CG10" s="38" t="s">
        <v>8</v>
      </c>
      <c r="CH10" s="38" t="s">
        <v>95</v>
      </c>
      <c r="CI10" s="38" t="s">
        <v>9</v>
      </c>
      <c r="CJ10" s="39" t="s">
        <v>93</v>
      </c>
      <c r="CK10" s="38" t="s">
        <v>94</v>
      </c>
      <c r="CL10" s="38" t="s">
        <v>8</v>
      </c>
      <c r="CM10" s="38" t="s">
        <v>95</v>
      </c>
      <c r="CN10" s="38" t="s">
        <v>9</v>
      </c>
      <c r="CO10" s="39" t="s">
        <v>93</v>
      </c>
      <c r="CP10" s="38" t="s">
        <v>94</v>
      </c>
      <c r="CQ10" s="38" t="s">
        <v>8</v>
      </c>
      <c r="CR10" s="38" t="s">
        <v>95</v>
      </c>
      <c r="CS10" s="38" t="s">
        <v>9</v>
      </c>
      <c r="CT10" s="39" t="s">
        <v>93</v>
      </c>
      <c r="CU10" s="38" t="s">
        <v>94</v>
      </c>
      <c r="CV10" s="38" t="s">
        <v>8</v>
      </c>
      <c r="CW10" s="38" t="s">
        <v>95</v>
      </c>
      <c r="CX10" s="38" t="s">
        <v>9</v>
      </c>
      <c r="CY10" s="39"/>
      <c r="CZ10" s="38"/>
      <c r="DA10" s="38"/>
      <c r="DB10" s="38"/>
      <c r="DC10" s="38"/>
      <c r="DD10" s="39"/>
      <c r="DE10" s="38"/>
      <c r="DF10" s="38"/>
      <c r="DG10" s="38"/>
      <c r="DH10" s="38"/>
      <c r="DI10" s="39"/>
      <c r="DJ10" s="38"/>
      <c r="DK10" s="38"/>
      <c r="DL10" s="38"/>
      <c r="DM10" s="38"/>
      <c r="DN10" s="39"/>
      <c r="DO10" s="38"/>
      <c r="DP10" s="38"/>
      <c r="DQ10" s="38"/>
      <c r="DR10" s="38"/>
      <c r="DS10" s="39"/>
      <c r="DT10" s="38"/>
      <c r="DU10" s="38"/>
      <c r="DV10" s="38"/>
      <c r="DW10" s="38"/>
    </row>
    <row r="11" spans="1:127" ht="13.5" customHeight="1">
      <c r="A11" s="68" t="s">
        <v>293</v>
      </c>
      <c r="B11" s="2" t="s">
        <v>301</v>
      </c>
      <c r="C11" s="17"/>
      <c r="D11" s="2">
        <v>78</v>
      </c>
      <c r="E11" s="36">
        <v>0.52700000000000002</v>
      </c>
      <c r="F11" s="2">
        <v>17</v>
      </c>
      <c r="G11" s="85">
        <v>1</v>
      </c>
      <c r="H11" s="17"/>
      <c r="I11" s="2">
        <v>78</v>
      </c>
      <c r="J11" s="36">
        <v>0.52700000000000002</v>
      </c>
      <c r="K11" s="2">
        <v>18</v>
      </c>
      <c r="L11" s="85">
        <v>1</v>
      </c>
      <c r="M11" s="17"/>
      <c r="N11" s="2">
        <v>78</v>
      </c>
      <c r="O11" s="36">
        <v>0.52700000000000002</v>
      </c>
      <c r="P11" s="2">
        <v>18</v>
      </c>
      <c r="Q11" s="85">
        <v>1</v>
      </c>
      <c r="R11" s="17"/>
      <c r="S11" s="2">
        <v>77</v>
      </c>
      <c r="T11" s="36">
        <v>0.52</v>
      </c>
      <c r="U11" s="2">
        <v>19</v>
      </c>
      <c r="V11" s="85">
        <v>1</v>
      </c>
      <c r="W11" s="17"/>
      <c r="X11" s="2">
        <v>80</v>
      </c>
      <c r="Y11" s="36">
        <v>0.54400000000000004</v>
      </c>
      <c r="Z11" s="2">
        <v>17</v>
      </c>
      <c r="AA11" s="85">
        <v>1</v>
      </c>
      <c r="AB11" s="17"/>
      <c r="AC11" s="2">
        <v>80</v>
      </c>
      <c r="AD11" s="36">
        <v>0.54400000000000004</v>
      </c>
      <c r="AE11" s="2">
        <v>17</v>
      </c>
      <c r="AF11" s="85">
        <v>1</v>
      </c>
      <c r="AG11" s="17"/>
      <c r="AH11" s="2">
        <v>80</v>
      </c>
      <c r="AI11" s="36">
        <v>0.54400000000000004</v>
      </c>
      <c r="AJ11" s="2">
        <v>17</v>
      </c>
      <c r="AK11" s="85">
        <v>1</v>
      </c>
      <c r="AL11" s="17"/>
      <c r="AN11" s="36"/>
      <c r="AP11" s="85"/>
      <c r="AQ11" s="17"/>
      <c r="AS11" s="36"/>
      <c r="AU11" s="85"/>
      <c r="AV11" s="17"/>
      <c r="AX11" s="36"/>
      <c r="AZ11" s="85"/>
      <c r="BA11" s="17"/>
      <c r="BC11" s="36"/>
      <c r="BE11" s="85"/>
      <c r="BF11" s="17"/>
      <c r="BH11" s="36"/>
      <c r="BJ11" s="85"/>
      <c r="BK11" s="17"/>
      <c r="BM11" s="36"/>
      <c r="BO11" s="85"/>
      <c r="BP11" s="17"/>
      <c r="BR11" s="36"/>
      <c r="BT11" s="85"/>
      <c r="BU11" s="17"/>
      <c r="BW11" s="36"/>
      <c r="BY11" s="85"/>
      <c r="BZ11" s="17"/>
      <c r="CA11" s="2">
        <v>83</v>
      </c>
      <c r="CB11" s="36">
        <v>0.55300000000000005</v>
      </c>
      <c r="CC11" s="2">
        <v>20</v>
      </c>
      <c r="CD11" s="85">
        <v>1</v>
      </c>
      <c r="CE11" s="17"/>
      <c r="CF11" s="2">
        <v>83</v>
      </c>
      <c r="CG11" s="36">
        <v>1</v>
      </c>
      <c r="CH11" s="2">
        <v>20</v>
      </c>
      <c r="CI11" s="85">
        <v>1</v>
      </c>
      <c r="CJ11" s="17"/>
      <c r="CK11" s="2">
        <v>83</v>
      </c>
      <c r="CL11" s="36">
        <v>1</v>
      </c>
      <c r="CM11" s="2">
        <v>20</v>
      </c>
      <c r="CN11" s="85">
        <v>1</v>
      </c>
      <c r="CO11" s="17"/>
      <c r="CQ11" s="36"/>
      <c r="CS11" s="85"/>
      <c r="CT11" s="17"/>
      <c r="CV11" s="36"/>
      <c r="CX11" s="85"/>
      <c r="CY11" s="17"/>
      <c r="DA11" s="36"/>
      <c r="DC11" s="36"/>
      <c r="DD11" s="17"/>
      <c r="DF11" s="36"/>
      <c r="DH11" s="85"/>
      <c r="DI11" s="17"/>
      <c r="DK11" s="36"/>
      <c r="DM11" s="85"/>
      <c r="DN11" s="17"/>
      <c r="DP11" s="36"/>
      <c r="DR11" s="85"/>
      <c r="DS11" s="17"/>
      <c r="DU11" s="36"/>
      <c r="DW11" s="85"/>
    </row>
    <row r="12" spans="1:127" ht="13.5" customHeight="1">
      <c r="A12" s="68" t="s">
        <v>294</v>
      </c>
      <c r="B12" s="2" t="s">
        <v>302</v>
      </c>
      <c r="C12" s="17"/>
      <c r="E12" s="36"/>
      <c r="G12" s="85"/>
      <c r="H12" s="17"/>
      <c r="J12" s="36"/>
      <c r="L12" s="85"/>
      <c r="M12" s="17"/>
      <c r="O12" s="36"/>
      <c r="Q12" s="85"/>
      <c r="R12" s="17"/>
      <c r="T12" s="36"/>
      <c r="V12" s="85"/>
      <c r="W12" s="17"/>
      <c r="Y12" s="36"/>
      <c r="AA12" s="85"/>
      <c r="AB12" s="17"/>
      <c r="AD12" s="36"/>
      <c r="AF12" s="85"/>
      <c r="AG12" s="17"/>
      <c r="AI12" s="36"/>
      <c r="AK12" s="85"/>
      <c r="AL12" s="17"/>
      <c r="AM12" s="2">
        <v>76</v>
      </c>
      <c r="AN12" s="36">
        <v>0.51300000000000001</v>
      </c>
      <c r="AO12" s="2">
        <v>12</v>
      </c>
      <c r="AP12" s="85">
        <v>0.8</v>
      </c>
      <c r="AQ12" s="17"/>
      <c r="AR12" s="2">
        <v>76</v>
      </c>
      <c r="AS12" s="36">
        <v>0.51300000000000001</v>
      </c>
      <c r="AT12" s="2">
        <v>13</v>
      </c>
      <c r="AU12" s="85">
        <v>0.81299999999999994</v>
      </c>
      <c r="AV12" s="17"/>
      <c r="AW12" s="2">
        <v>64</v>
      </c>
      <c r="AX12" s="36">
        <v>0.432</v>
      </c>
      <c r="AY12" s="2">
        <v>13</v>
      </c>
      <c r="AZ12" s="85">
        <v>0.81299999999999994</v>
      </c>
      <c r="BA12" s="17"/>
      <c r="BB12" s="2">
        <v>64</v>
      </c>
      <c r="BC12" s="36">
        <v>0.432</v>
      </c>
      <c r="BD12" s="2">
        <v>13</v>
      </c>
      <c r="BE12" s="85">
        <v>0.81299999999999994</v>
      </c>
      <c r="BF12" s="17"/>
      <c r="BG12" s="2">
        <v>64</v>
      </c>
      <c r="BH12" s="36">
        <v>0.432</v>
      </c>
      <c r="BI12" s="2">
        <v>13</v>
      </c>
      <c r="BJ12" s="85">
        <v>0.81299999999999994</v>
      </c>
      <c r="BK12" s="17"/>
      <c r="BL12" s="2">
        <v>69</v>
      </c>
      <c r="BM12" s="36">
        <v>0.46</v>
      </c>
      <c r="BN12" s="2">
        <v>13</v>
      </c>
      <c r="BO12" s="85">
        <v>0.81299999999999994</v>
      </c>
      <c r="BP12" s="17"/>
      <c r="BQ12" s="2">
        <v>69</v>
      </c>
      <c r="BR12" s="85">
        <v>0.46</v>
      </c>
      <c r="BS12" s="2">
        <v>14</v>
      </c>
      <c r="BT12" s="85">
        <v>0.82399999999999995</v>
      </c>
      <c r="BU12" s="17"/>
      <c r="BV12" s="2">
        <v>75</v>
      </c>
      <c r="BW12" s="36">
        <v>0.5</v>
      </c>
      <c r="BX12" s="2">
        <v>14</v>
      </c>
      <c r="BY12" s="85">
        <v>0.82399999999999995</v>
      </c>
      <c r="BZ12" s="17"/>
      <c r="CB12" s="36"/>
      <c r="CD12" s="85"/>
      <c r="CE12" s="17"/>
      <c r="CG12" s="36"/>
      <c r="CI12" s="85"/>
      <c r="CJ12" s="17"/>
      <c r="CL12" s="36"/>
      <c r="CN12" s="85"/>
      <c r="CO12" s="17"/>
      <c r="CQ12" s="36"/>
      <c r="CS12" s="85"/>
      <c r="CT12" s="17"/>
      <c r="CV12" s="36"/>
      <c r="CX12" s="85"/>
      <c r="CY12" s="17"/>
      <c r="DA12" s="36"/>
      <c r="DC12" s="85"/>
      <c r="DD12" s="17"/>
      <c r="DF12" s="36"/>
      <c r="DH12" s="85"/>
      <c r="DI12" s="17"/>
      <c r="DK12" s="36"/>
      <c r="DM12" s="85"/>
      <c r="DN12" s="17"/>
      <c r="DP12" s="36"/>
      <c r="DR12" s="85"/>
      <c r="DS12" s="17"/>
      <c r="DU12" s="36"/>
      <c r="DW12" s="85"/>
    </row>
    <row r="13" spans="1:127" ht="13.5" customHeight="1">
      <c r="A13" s="120" t="s">
        <v>319</v>
      </c>
      <c r="B13" s="2" t="s">
        <v>309</v>
      </c>
      <c r="C13" s="17"/>
      <c r="E13" s="36"/>
      <c r="G13" s="85"/>
      <c r="H13" s="17"/>
      <c r="J13" s="36"/>
      <c r="L13" s="85"/>
      <c r="M13" s="17"/>
      <c r="O13" s="36"/>
      <c r="Q13" s="85"/>
      <c r="R13" s="17"/>
      <c r="T13" s="36"/>
      <c r="V13" s="85"/>
      <c r="W13" s="17"/>
      <c r="Y13" s="36"/>
      <c r="AA13" s="85"/>
      <c r="AB13" s="17"/>
      <c r="AD13" s="36"/>
      <c r="AF13" s="85"/>
      <c r="AG13" s="17"/>
      <c r="AI13" s="36"/>
      <c r="AK13" s="85"/>
      <c r="AL13" s="17"/>
      <c r="AM13" s="2">
        <v>18</v>
      </c>
      <c r="AN13" s="36">
        <v>0.122</v>
      </c>
      <c r="AO13" s="2">
        <v>3</v>
      </c>
      <c r="AP13" s="85">
        <v>0.2</v>
      </c>
      <c r="AQ13" s="17"/>
      <c r="AR13" s="2">
        <v>18</v>
      </c>
      <c r="AS13" s="36">
        <v>0.122</v>
      </c>
      <c r="AT13" s="2">
        <v>3</v>
      </c>
      <c r="AU13" s="85">
        <v>0.187</v>
      </c>
      <c r="AV13" s="17"/>
      <c r="AW13" s="2">
        <v>16</v>
      </c>
      <c r="AX13" s="36">
        <v>0.108</v>
      </c>
      <c r="AY13" s="2">
        <v>3</v>
      </c>
      <c r="AZ13" s="85">
        <v>0.187</v>
      </c>
      <c r="BA13" s="17"/>
      <c r="BB13" s="2">
        <v>16</v>
      </c>
      <c r="BC13" s="36">
        <v>0.108</v>
      </c>
      <c r="BD13" s="2">
        <v>3</v>
      </c>
      <c r="BE13" s="85">
        <v>0.187</v>
      </c>
      <c r="BF13" s="17"/>
      <c r="BG13" s="2">
        <v>16</v>
      </c>
      <c r="BH13" s="36">
        <v>0.108</v>
      </c>
      <c r="BI13" s="2">
        <v>3</v>
      </c>
      <c r="BJ13" s="85">
        <v>0.187</v>
      </c>
      <c r="BK13" s="17"/>
      <c r="BL13" s="2">
        <v>13</v>
      </c>
      <c r="BM13" s="36">
        <v>8.6999999999999994E-2</v>
      </c>
      <c r="BN13" s="2">
        <v>3</v>
      </c>
      <c r="BO13" s="85">
        <v>0.187</v>
      </c>
      <c r="BP13" s="17"/>
      <c r="BQ13" s="2">
        <v>13</v>
      </c>
      <c r="BR13" s="36">
        <v>8.6999999999999994E-2</v>
      </c>
      <c r="BS13" s="2">
        <v>3</v>
      </c>
      <c r="BT13" s="85">
        <v>0.17599999999999999</v>
      </c>
      <c r="BU13" s="17"/>
      <c r="BV13" s="2">
        <v>12</v>
      </c>
      <c r="BW13" s="36">
        <v>0.08</v>
      </c>
      <c r="BX13" s="2">
        <v>3</v>
      </c>
      <c r="BY13" s="85">
        <v>0.17599999999999999</v>
      </c>
      <c r="BZ13" s="17"/>
      <c r="CB13" s="36"/>
      <c r="CD13" s="85"/>
      <c r="CE13" s="17"/>
      <c r="CG13" s="36"/>
      <c r="CI13" s="85"/>
      <c r="CJ13" s="17"/>
      <c r="CL13" s="36"/>
      <c r="CN13" s="85"/>
      <c r="CO13" s="17"/>
      <c r="CQ13" s="36"/>
      <c r="CS13" s="85"/>
      <c r="CT13" s="17"/>
      <c r="CV13" s="36"/>
      <c r="CX13" s="36"/>
      <c r="CY13" s="17"/>
      <c r="DA13" s="36"/>
      <c r="DC13" s="85"/>
      <c r="DD13" s="17"/>
      <c r="DF13" s="36"/>
      <c r="DH13" s="85"/>
      <c r="DI13" s="17"/>
      <c r="DK13" s="36"/>
      <c r="DM13" s="85"/>
      <c r="DN13" s="17"/>
      <c r="DP13" s="36"/>
      <c r="DR13" s="85"/>
      <c r="DS13" s="17"/>
      <c r="DU13" s="36"/>
      <c r="DW13" s="85"/>
    </row>
    <row r="14" spans="1:127" ht="13.5" customHeight="1">
      <c r="A14" s="68"/>
      <c r="C14" s="17"/>
      <c r="E14" s="36"/>
      <c r="G14" s="85"/>
      <c r="H14" s="17"/>
      <c r="J14" s="36"/>
      <c r="L14" s="85"/>
      <c r="M14" s="17"/>
      <c r="O14" s="36"/>
      <c r="Q14" s="85"/>
      <c r="R14" s="17"/>
      <c r="T14" s="36"/>
      <c r="V14" s="85"/>
      <c r="W14" s="17"/>
      <c r="Y14" s="36"/>
      <c r="AA14" s="85"/>
      <c r="AB14" s="17"/>
      <c r="AD14" s="36"/>
      <c r="AF14" s="85"/>
      <c r="AG14" s="17"/>
      <c r="AI14" s="36"/>
      <c r="AK14" s="85"/>
      <c r="AL14" s="17"/>
      <c r="AN14" s="36"/>
      <c r="AP14" s="85"/>
      <c r="AQ14" s="17"/>
      <c r="AS14" s="36"/>
      <c r="AU14" s="85"/>
      <c r="AV14" s="17"/>
      <c r="AX14" s="36"/>
      <c r="AZ14" s="85"/>
      <c r="BA14" s="17"/>
      <c r="BC14" s="36"/>
      <c r="BE14" s="85"/>
      <c r="BF14" s="17"/>
      <c r="BH14" s="36"/>
      <c r="BJ14" s="85"/>
      <c r="BK14" s="17"/>
      <c r="BM14" s="36"/>
      <c r="BO14" s="85"/>
      <c r="BP14" s="17"/>
      <c r="BR14" s="36"/>
      <c r="BT14" s="85"/>
      <c r="BU14" s="17"/>
      <c r="BW14" s="36"/>
      <c r="BY14" s="85"/>
      <c r="BZ14" s="17"/>
      <c r="CB14" s="36"/>
      <c r="CD14" s="85"/>
      <c r="CE14" s="17"/>
      <c r="CG14" s="36"/>
      <c r="CI14" s="85"/>
      <c r="CJ14" s="17"/>
      <c r="CL14" s="36"/>
      <c r="CN14" s="85"/>
      <c r="CO14" s="17"/>
      <c r="CQ14" s="36"/>
      <c r="CS14" s="85"/>
      <c r="CT14" s="17"/>
      <c r="CV14" s="36"/>
      <c r="CX14" s="85"/>
      <c r="CY14" s="17"/>
      <c r="DA14" s="36"/>
      <c r="DC14" s="85"/>
      <c r="DD14" s="17"/>
      <c r="DF14" s="36"/>
      <c r="DH14" s="85"/>
      <c r="DI14" s="17"/>
      <c r="DK14" s="36"/>
      <c r="DM14" s="85"/>
      <c r="DN14" s="17"/>
      <c r="DP14" s="36"/>
      <c r="DR14" s="85"/>
      <c r="DS14" s="17"/>
      <c r="DU14" s="36"/>
      <c r="DW14" s="85"/>
    </row>
    <row r="15" spans="1:127" ht="13.5" customHeight="1">
      <c r="A15" s="68"/>
      <c r="C15" s="17"/>
      <c r="E15" s="36"/>
      <c r="G15" s="85"/>
      <c r="H15" s="17"/>
      <c r="J15" s="36"/>
      <c r="L15" s="85"/>
      <c r="M15" s="17"/>
      <c r="O15" s="36"/>
      <c r="Q15" s="85"/>
      <c r="R15" s="17"/>
      <c r="T15" s="36"/>
      <c r="V15" s="85"/>
      <c r="W15" s="17"/>
      <c r="Y15" s="36"/>
      <c r="AA15" s="85"/>
      <c r="AB15" s="17"/>
      <c r="AD15" s="36"/>
      <c r="AF15" s="85"/>
      <c r="AG15" s="17"/>
      <c r="AI15" s="36"/>
      <c r="AK15" s="85"/>
      <c r="AL15" s="17"/>
      <c r="AN15" s="36"/>
      <c r="AP15" s="85"/>
      <c r="AQ15" s="17"/>
      <c r="AS15" s="36"/>
      <c r="AU15" s="85"/>
      <c r="AV15" s="17"/>
      <c r="AX15" s="36"/>
      <c r="AZ15" s="85"/>
      <c r="BA15" s="17"/>
      <c r="BC15" s="36"/>
      <c r="BE15" s="85"/>
      <c r="BF15" s="17"/>
      <c r="BH15" s="36"/>
      <c r="BJ15" s="85"/>
      <c r="BK15" s="17"/>
      <c r="BM15" s="36"/>
      <c r="BO15" s="85"/>
      <c r="BP15" s="17"/>
      <c r="BR15" s="36"/>
      <c r="BT15" s="85"/>
      <c r="BU15" s="17"/>
      <c r="BW15" s="36"/>
      <c r="BY15" s="85"/>
      <c r="BZ15" s="17"/>
      <c r="CB15" s="36"/>
      <c r="CD15" s="85"/>
      <c r="CE15" s="17"/>
      <c r="CG15" s="36"/>
      <c r="CI15" s="85"/>
      <c r="CJ15" s="17"/>
      <c r="CL15" s="36"/>
      <c r="CN15" s="85"/>
      <c r="CO15" s="17"/>
      <c r="CQ15" s="36"/>
      <c r="CS15" s="85"/>
      <c r="CT15" s="17"/>
      <c r="CV15" s="36"/>
      <c r="CX15" s="36"/>
      <c r="CY15" s="17"/>
      <c r="DA15" s="36"/>
      <c r="DC15" s="85"/>
      <c r="DD15" s="17"/>
      <c r="DF15" s="36"/>
      <c r="DH15" s="85"/>
      <c r="DI15" s="17"/>
      <c r="DK15" s="36"/>
      <c r="DM15" s="85"/>
      <c r="DN15" s="17"/>
      <c r="DP15" s="36"/>
      <c r="DR15" s="85"/>
      <c r="DS15" s="17"/>
      <c r="DU15" s="36"/>
      <c r="DW15" s="85"/>
    </row>
    <row r="16" spans="1:127" ht="13.5" customHeight="1">
      <c r="A16" s="68"/>
      <c r="C16" s="17"/>
      <c r="E16" s="36"/>
      <c r="G16" s="85"/>
      <c r="H16" s="17"/>
      <c r="J16" s="36"/>
      <c r="L16" s="85"/>
      <c r="M16" s="17"/>
      <c r="O16" s="36"/>
      <c r="Q16" s="85"/>
      <c r="R16" s="17"/>
      <c r="T16" s="36"/>
      <c r="V16" s="85"/>
      <c r="W16" s="17"/>
      <c r="Y16" s="36"/>
      <c r="AA16" s="85"/>
      <c r="AB16" s="17"/>
      <c r="AD16" s="36"/>
      <c r="AF16" s="85"/>
      <c r="AG16" s="17"/>
      <c r="AI16" s="36"/>
      <c r="AK16" s="85"/>
      <c r="AL16" s="17"/>
      <c r="AN16" s="36"/>
      <c r="AP16" s="85"/>
      <c r="AQ16" s="17"/>
      <c r="AS16" s="36"/>
      <c r="AU16" s="85"/>
      <c r="AV16" s="17"/>
      <c r="AX16" s="36"/>
      <c r="AZ16" s="85"/>
      <c r="BA16" s="17"/>
      <c r="BC16" s="36"/>
      <c r="BE16" s="85"/>
      <c r="BF16" s="17"/>
      <c r="BH16" s="36"/>
      <c r="BJ16" s="85"/>
      <c r="BK16" s="17"/>
      <c r="BM16" s="36"/>
      <c r="BO16" s="85"/>
      <c r="BP16" s="17"/>
      <c r="BR16" s="36"/>
      <c r="BT16" s="85"/>
      <c r="BU16" s="17"/>
      <c r="BW16" s="36"/>
      <c r="BY16" s="85"/>
      <c r="BZ16" s="17"/>
      <c r="CB16" s="36"/>
      <c r="CD16" s="85"/>
      <c r="CE16" s="17"/>
      <c r="CG16" s="36"/>
      <c r="CI16" s="85"/>
      <c r="CJ16" s="17"/>
      <c r="CL16" s="36"/>
      <c r="CN16" s="85"/>
      <c r="CO16" s="17"/>
      <c r="CQ16" s="36"/>
      <c r="CS16" s="85"/>
      <c r="CT16" s="17"/>
      <c r="CV16" s="36"/>
      <c r="CX16" s="36"/>
      <c r="CY16" s="17"/>
      <c r="DA16" s="36"/>
      <c r="DC16" s="85"/>
      <c r="DD16" s="17"/>
      <c r="DF16" s="36"/>
      <c r="DH16" s="85"/>
      <c r="DI16" s="17"/>
      <c r="DK16" s="36"/>
      <c r="DM16" s="85"/>
      <c r="DN16" s="17"/>
      <c r="DP16" s="36"/>
      <c r="DR16" s="85"/>
      <c r="DS16" s="17"/>
      <c r="DU16" s="36"/>
      <c r="DW16" s="85"/>
    </row>
    <row r="17" spans="1:127" ht="13.5" customHeight="1">
      <c r="A17" s="68"/>
      <c r="C17" s="17"/>
      <c r="E17" s="36"/>
      <c r="G17" s="85"/>
      <c r="H17" s="17"/>
      <c r="J17" s="36"/>
      <c r="L17" s="85"/>
      <c r="M17" s="17"/>
      <c r="O17" s="36"/>
      <c r="Q17" s="85"/>
      <c r="R17" s="17"/>
      <c r="T17" s="36"/>
      <c r="V17" s="85"/>
      <c r="W17" s="17"/>
      <c r="Y17" s="36"/>
      <c r="AA17" s="85"/>
      <c r="AB17" s="17"/>
      <c r="AD17" s="36"/>
      <c r="AF17" s="85"/>
      <c r="AG17" s="17"/>
      <c r="AI17" s="36"/>
      <c r="AK17" s="85"/>
      <c r="AL17" s="17"/>
      <c r="AN17" s="36"/>
      <c r="AP17" s="85"/>
      <c r="AQ17" s="17"/>
      <c r="AS17" s="36"/>
      <c r="AU17" s="85"/>
      <c r="AV17" s="17"/>
      <c r="AX17" s="36"/>
      <c r="AZ17" s="85"/>
      <c r="BA17" s="17"/>
      <c r="BC17" s="36"/>
      <c r="BE17" s="85"/>
      <c r="BF17" s="17"/>
      <c r="BH17" s="36"/>
      <c r="BJ17" s="85"/>
      <c r="BK17" s="17"/>
      <c r="BM17" s="36"/>
      <c r="BO17" s="85"/>
      <c r="BP17" s="17"/>
      <c r="BR17" s="36"/>
      <c r="BT17" s="85"/>
      <c r="BU17" s="17"/>
      <c r="BW17" s="36"/>
      <c r="BY17" s="85"/>
      <c r="BZ17" s="17"/>
      <c r="CB17" s="36"/>
      <c r="CD17" s="85"/>
      <c r="CE17" s="17"/>
      <c r="CG17" s="36"/>
      <c r="CI17" s="85"/>
      <c r="CJ17" s="17"/>
      <c r="CL17" s="36"/>
      <c r="CN17" s="85"/>
      <c r="CO17" s="17"/>
      <c r="CQ17" s="36"/>
      <c r="CS17" s="85"/>
      <c r="CT17" s="17"/>
      <c r="CV17" s="36"/>
      <c r="CX17" s="85"/>
      <c r="CY17" s="17"/>
      <c r="DA17" s="36"/>
      <c r="DC17" s="85"/>
      <c r="DD17" s="17"/>
      <c r="DF17" s="36"/>
      <c r="DH17" s="85"/>
      <c r="DI17" s="17"/>
      <c r="DK17" s="36"/>
      <c r="DM17" s="85"/>
      <c r="DN17" s="17"/>
      <c r="DP17" s="36"/>
      <c r="DR17" s="85"/>
      <c r="DS17" s="17"/>
      <c r="DU17" s="36"/>
      <c r="DW17" s="85"/>
    </row>
    <row r="18" spans="1:127" ht="13.5" customHeight="1">
      <c r="A18" s="68"/>
      <c r="C18" s="17"/>
      <c r="E18" s="36"/>
      <c r="G18" s="85"/>
      <c r="H18" s="17"/>
      <c r="J18" s="36"/>
      <c r="L18" s="85"/>
      <c r="M18" s="17"/>
      <c r="O18" s="36"/>
      <c r="Q18" s="85"/>
      <c r="R18" s="17"/>
      <c r="T18" s="36"/>
      <c r="V18" s="85"/>
      <c r="W18" s="17"/>
      <c r="Y18" s="36"/>
      <c r="AA18" s="85"/>
      <c r="AB18" s="17"/>
      <c r="AD18" s="36"/>
      <c r="AF18" s="85"/>
      <c r="AG18" s="17"/>
      <c r="AI18" s="36"/>
      <c r="AK18" s="85"/>
      <c r="AL18" s="17"/>
      <c r="AN18" s="36"/>
      <c r="AP18" s="85"/>
      <c r="AQ18" s="17"/>
      <c r="AS18" s="36"/>
      <c r="AU18" s="85"/>
      <c r="AV18" s="17"/>
      <c r="AX18" s="36"/>
      <c r="AZ18" s="85"/>
      <c r="BA18" s="17"/>
      <c r="BC18" s="36"/>
      <c r="BE18" s="85"/>
      <c r="BF18" s="17"/>
      <c r="BH18" s="36"/>
      <c r="BJ18" s="85"/>
      <c r="BK18" s="17"/>
      <c r="BM18" s="36"/>
      <c r="BO18" s="85"/>
      <c r="BP18" s="17"/>
      <c r="BR18" s="36"/>
      <c r="BT18" s="85"/>
      <c r="BU18" s="17"/>
      <c r="BW18" s="36"/>
      <c r="BY18" s="85"/>
      <c r="BZ18" s="17"/>
      <c r="CB18" s="36"/>
      <c r="CD18" s="85"/>
      <c r="CE18" s="17"/>
      <c r="CG18" s="36"/>
      <c r="CI18" s="85"/>
      <c r="CJ18" s="17"/>
      <c r="CL18" s="36"/>
      <c r="CN18" s="85"/>
      <c r="CO18" s="17"/>
      <c r="CQ18" s="36"/>
      <c r="CS18" s="85"/>
      <c r="CT18" s="17"/>
      <c r="CV18" s="36"/>
      <c r="CX18" s="36"/>
      <c r="CY18" s="17"/>
      <c r="DA18" s="36"/>
      <c r="DC18" s="36"/>
      <c r="DD18" s="17"/>
      <c r="DF18" s="36"/>
      <c r="DH18" s="85"/>
      <c r="DI18" s="17"/>
      <c r="DK18" s="36"/>
      <c r="DM18" s="85"/>
      <c r="DN18" s="17"/>
      <c r="DP18" s="36"/>
      <c r="DR18" s="85"/>
      <c r="DS18" s="17"/>
      <c r="DU18" s="36"/>
      <c r="DW18" s="85"/>
    </row>
    <row r="19" spans="1:127" ht="13.5" customHeight="1">
      <c r="A19" s="68"/>
      <c r="C19" s="17"/>
      <c r="E19" s="36"/>
      <c r="G19" s="85"/>
      <c r="H19" s="17"/>
      <c r="J19" s="36"/>
      <c r="L19" s="85"/>
      <c r="M19" s="17"/>
      <c r="O19" s="36"/>
      <c r="Q19" s="85"/>
      <c r="R19" s="17"/>
      <c r="T19" s="36"/>
      <c r="V19" s="85"/>
      <c r="W19" s="17"/>
      <c r="Y19" s="36"/>
      <c r="AA19" s="85"/>
      <c r="AB19" s="17"/>
      <c r="AD19" s="36"/>
      <c r="AF19" s="85"/>
      <c r="AG19" s="17"/>
      <c r="AI19" s="36"/>
      <c r="AK19" s="85"/>
      <c r="AL19" s="17"/>
      <c r="AN19" s="36"/>
      <c r="AP19" s="85"/>
      <c r="AQ19" s="17"/>
      <c r="AS19" s="36"/>
      <c r="AU19" s="85"/>
      <c r="AV19" s="17"/>
      <c r="AX19" s="36"/>
      <c r="AZ19" s="85"/>
      <c r="BA19" s="17"/>
      <c r="BC19" s="36"/>
      <c r="BE19" s="85"/>
      <c r="BF19" s="17"/>
      <c r="BH19" s="36"/>
      <c r="BJ19" s="85"/>
      <c r="BK19" s="17"/>
      <c r="BM19" s="36"/>
      <c r="BO19" s="85"/>
      <c r="BP19" s="17"/>
      <c r="BR19" s="36"/>
      <c r="BT19" s="85"/>
      <c r="BU19" s="17"/>
      <c r="BW19" s="36"/>
      <c r="BY19" s="85"/>
      <c r="BZ19" s="17"/>
      <c r="CB19" s="36"/>
      <c r="CD19" s="85"/>
      <c r="CE19" s="17"/>
      <c r="CG19" s="36"/>
      <c r="CI19" s="85"/>
      <c r="CJ19" s="17"/>
      <c r="CL19" s="36"/>
      <c r="CN19" s="85"/>
      <c r="CO19" s="17"/>
      <c r="CQ19" s="36"/>
      <c r="CS19" s="85"/>
      <c r="CT19" s="17"/>
      <c r="CV19" s="36"/>
      <c r="CX19" s="85"/>
      <c r="CY19" s="17"/>
      <c r="DA19" s="36"/>
      <c r="DC19" s="85"/>
      <c r="DD19" s="17"/>
      <c r="DF19" s="36"/>
      <c r="DH19" s="85"/>
      <c r="DI19" s="17"/>
      <c r="DK19" s="36"/>
      <c r="DM19" s="85"/>
      <c r="DN19" s="17"/>
      <c r="DP19" s="36"/>
      <c r="DR19" s="85"/>
      <c r="DS19" s="17"/>
      <c r="DU19" s="36"/>
      <c r="DW19" s="85"/>
    </row>
    <row r="20" spans="1:127" ht="13.5" customHeight="1">
      <c r="A20" s="68"/>
      <c r="C20" s="17"/>
      <c r="E20" s="36"/>
      <c r="G20" s="85"/>
      <c r="H20" s="17"/>
      <c r="J20" s="36"/>
      <c r="L20" s="85"/>
      <c r="M20" s="17"/>
      <c r="O20" s="36"/>
      <c r="Q20" s="85"/>
      <c r="R20" s="17"/>
      <c r="T20" s="36"/>
      <c r="V20" s="85"/>
      <c r="W20" s="17"/>
      <c r="Y20" s="36"/>
      <c r="AA20" s="85"/>
      <c r="AB20" s="17"/>
      <c r="AD20" s="36"/>
      <c r="AF20" s="85"/>
      <c r="AG20" s="17"/>
      <c r="AI20" s="36"/>
      <c r="AK20" s="85"/>
      <c r="AL20" s="17"/>
      <c r="AN20" s="36"/>
      <c r="AP20" s="85"/>
      <c r="AQ20" s="17"/>
      <c r="AS20" s="36"/>
      <c r="AU20" s="85"/>
      <c r="AV20" s="17"/>
      <c r="AX20" s="36"/>
      <c r="AZ20" s="85"/>
      <c r="BA20" s="17"/>
      <c r="BC20" s="36"/>
      <c r="BE20" s="85"/>
      <c r="BF20" s="17"/>
      <c r="BH20" s="36"/>
      <c r="BJ20" s="85"/>
      <c r="BK20" s="17"/>
      <c r="BM20" s="36"/>
      <c r="BO20" s="85"/>
      <c r="BP20" s="17"/>
      <c r="BR20" s="36"/>
      <c r="BT20" s="85"/>
      <c r="BU20" s="17"/>
      <c r="BW20" s="36"/>
      <c r="BY20" s="85"/>
      <c r="BZ20" s="17"/>
      <c r="CB20" s="36"/>
      <c r="CD20" s="85"/>
      <c r="CE20" s="17"/>
      <c r="CG20" s="36"/>
      <c r="CI20" s="85"/>
      <c r="CJ20" s="17"/>
      <c r="CL20" s="36"/>
      <c r="CN20" s="85"/>
      <c r="CO20" s="17"/>
      <c r="CQ20" s="36"/>
      <c r="CS20" s="85"/>
      <c r="CT20" s="17"/>
      <c r="CV20" s="36"/>
      <c r="CX20" s="85"/>
      <c r="CY20" s="17"/>
      <c r="DA20" s="36"/>
      <c r="DC20" s="85"/>
      <c r="DD20" s="17"/>
      <c r="DF20" s="36"/>
      <c r="DH20" s="85"/>
      <c r="DI20" s="17"/>
      <c r="DK20" s="36"/>
      <c r="DM20" s="85"/>
      <c r="DN20" s="17"/>
      <c r="DP20" s="36"/>
      <c r="DR20" s="85"/>
      <c r="DS20" s="17"/>
      <c r="DU20" s="36"/>
      <c r="DW20" s="85"/>
    </row>
    <row r="21" spans="1:127" ht="13.5" customHeight="1">
      <c r="A21" s="68"/>
      <c r="C21" s="17"/>
      <c r="E21" s="36"/>
      <c r="G21" s="85"/>
      <c r="H21" s="17"/>
      <c r="J21" s="36"/>
      <c r="L21" s="85"/>
      <c r="M21" s="17"/>
      <c r="O21" s="36"/>
      <c r="Q21" s="85"/>
      <c r="R21" s="17"/>
      <c r="T21" s="36"/>
      <c r="V21" s="85"/>
      <c r="W21" s="17"/>
      <c r="Y21" s="36"/>
      <c r="AA21" s="85"/>
      <c r="AB21" s="17"/>
      <c r="AD21" s="36"/>
      <c r="AF21" s="85"/>
      <c r="AG21" s="17"/>
      <c r="AI21" s="36"/>
      <c r="AK21" s="85"/>
      <c r="AL21" s="17"/>
      <c r="AN21" s="36"/>
      <c r="AP21" s="85"/>
      <c r="AQ21" s="17"/>
      <c r="AS21" s="36"/>
      <c r="AU21" s="85"/>
      <c r="AV21" s="17"/>
      <c r="AX21" s="36"/>
      <c r="AZ21" s="85"/>
      <c r="BA21" s="17"/>
      <c r="BC21" s="36"/>
      <c r="BE21" s="85"/>
      <c r="BF21" s="17"/>
      <c r="BH21" s="36"/>
      <c r="BJ21" s="85"/>
      <c r="BK21" s="17"/>
      <c r="BM21" s="36"/>
      <c r="BO21" s="85"/>
      <c r="BP21" s="17"/>
      <c r="BR21" s="36"/>
      <c r="BT21" s="85"/>
      <c r="BU21" s="17"/>
      <c r="BW21" s="36"/>
      <c r="BY21" s="85"/>
      <c r="BZ21" s="17"/>
      <c r="CB21" s="36"/>
      <c r="CD21" s="85"/>
      <c r="CE21" s="17"/>
      <c r="CG21" s="36"/>
      <c r="CI21" s="85"/>
      <c r="CJ21" s="17"/>
      <c r="CL21" s="36"/>
      <c r="CN21" s="85"/>
      <c r="CO21" s="17"/>
      <c r="CQ21" s="36"/>
      <c r="CS21" s="85"/>
      <c r="CT21" s="17"/>
      <c r="CV21" s="36"/>
      <c r="CX21" s="85"/>
      <c r="CY21" s="17"/>
      <c r="DA21" s="36"/>
      <c r="DC21" s="85"/>
      <c r="DD21" s="17"/>
      <c r="DF21" s="36"/>
      <c r="DH21" s="85"/>
      <c r="DI21" s="17"/>
      <c r="DK21" s="36"/>
      <c r="DM21" s="85"/>
      <c r="DN21" s="17"/>
      <c r="DP21" s="36"/>
      <c r="DR21" s="85"/>
      <c r="DS21" s="17"/>
      <c r="DU21" s="36"/>
      <c r="DW21" s="85"/>
    </row>
    <row r="22" spans="1:127" ht="13.5" customHeight="1">
      <c r="A22" s="68"/>
      <c r="C22" s="17"/>
      <c r="E22" s="36"/>
      <c r="G22" s="85"/>
      <c r="H22" s="17"/>
      <c r="J22" s="36"/>
      <c r="L22" s="85"/>
      <c r="M22" s="17"/>
      <c r="O22" s="36"/>
      <c r="Q22" s="85"/>
      <c r="R22" s="17"/>
      <c r="T22" s="36"/>
      <c r="V22" s="85"/>
      <c r="W22" s="17"/>
      <c r="Y22" s="36"/>
      <c r="AA22" s="85"/>
      <c r="AB22" s="17"/>
      <c r="AD22" s="36"/>
      <c r="AF22" s="85"/>
      <c r="AG22" s="17"/>
      <c r="AI22" s="36"/>
      <c r="AK22" s="85"/>
      <c r="AL22" s="17"/>
      <c r="AN22" s="36"/>
      <c r="AP22" s="85"/>
      <c r="AQ22" s="17"/>
      <c r="AS22" s="36"/>
      <c r="AU22" s="85"/>
      <c r="AV22" s="17"/>
      <c r="AX22" s="36"/>
      <c r="AZ22" s="85"/>
      <c r="BA22" s="17"/>
      <c r="BC22" s="36"/>
      <c r="BE22" s="85"/>
      <c r="BF22" s="17"/>
      <c r="BH22" s="36"/>
      <c r="BJ22" s="85"/>
      <c r="BK22" s="17"/>
      <c r="BM22" s="36"/>
      <c r="BO22" s="85"/>
      <c r="BP22" s="17"/>
      <c r="BR22" s="36"/>
      <c r="BT22" s="85"/>
      <c r="BU22" s="17"/>
      <c r="BW22" s="36"/>
      <c r="BY22" s="85"/>
      <c r="BZ22" s="17"/>
      <c r="CB22" s="36"/>
      <c r="CD22" s="85"/>
      <c r="CE22" s="17"/>
      <c r="CG22" s="36"/>
      <c r="CI22" s="85"/>
      <c r="CJ22" s="17"/>
      <c r="CL22" s="36"/>
      <c r="CN22" s="85"/>
      <c r="CO22" s="17"/>
      <c r="CQ22" s="36"/>
      <c r="CS22" s="85"/>
      <c r="CT22" s="17"/>
      <c r="CV22" s="36"/>
      <c r="CX22" s="85"/>
      <c r="CY22" s="17"/>
      <c r="DA22" s="36"/>
      <c r="DC22" s="85"/>
      <c r="DD22" s="17"/>
      <c r="DF22" s="36"/>
      <c r="DH22" s="85"/>
      <c r="DI22" s="17"/>
      <c r="DK22" s="36"/>
      <c r="DM22" s="85"/>
      <c r="DN22" s="17"/>
      <c r="DP22" s="36"/>
      <c r="DR22" s="85"/>
      <c r="DS22" s="17"/>
      <c r="DU22" s="36"/>
      <c r="DW22" s="85"/>
    </row>
    <row r="23" spans="1:127" ht="13.5" customHeight="1">
      <c r="A23" s="68"/>
      <c r="C23" s="17"/>
      <c r="E23" s="36"/>
      <c r="G23" s="85"/>
      <c r="H23" s="17"/>
      <c r="J23" s="36"/>
      <c r="L23" s="85"/>
      <c r="M23" s="17"/>
      <c r="O23" s="36"/>
      <c r="Q23" s="85"/>
      <c r="R23" s="17"/>
      <c r="T23" s="36"/>
      <c r="V23" s="85"/>
      <c r="W23" s="17"/>
      <c r="Y23" s="36"/>
      <c r="AA23" s="85"/>
      <c r="AB23" s="17"/>
      <c r="AD23" s="36"/>
      <c r="AF23" s="85"/>
      <c r="AG23" s="17"/>
      <c r="AI23" s="36"/>
      <c r="AK23" s="85"/>
      <c r="AL23" s="17"/>
      <c r="AN23" s="36"/>
      <c r="AP23" s="85"/>
      <c r="AQ23" s="17"/>
      <c r="AS23" s="36"/>
      <c r="AU23" s="85"/>
      <c r="AV23" s="17"/>
      <c r="AX23" s="36"/>
      <c r="AZ23" s="85"/>
      <c r="BA23" s="17"/>
      <c r="BC23" s="36"/>
      <c r="BE23" s="85"/>
      <c r="BF23" s="17"/>
      <c r="BH23" s="36"/>
      <c r="BJ23" s="85"/>
      <c r="BK23" s="17"/>
      <c r="BM23" s="36"/>
      <c r="BO23" s="85"/>
      <c r="BP23" s="17"/>
      <c r="BR23" s="36"/>
      <c r="BT23" s="85"/>
      <c r="BU23" s="17"/>
      <c r="BW23" s="36"/>
      <c r="BY23" s="85"/>
      <c r="BZ23" s="17"/>
      <c r="CB23" s="36"/>
      <c r="CD23" s="85"/>
      <c r="CE23" s="17"/>
      <c r="CG23" s="36"/>
      <c r="CI23" s="85"/>
      <c r="CJ23" s="17"/>
      <c r="CL23" s="36"/>
      <c r="CN23" s="85"/>
      <c r="CO23" s="17"/>
      <c r="CQ23" s="36"/>
      <c r="CS23" s="85"/>
      <c r="CT23" s="17"/>
      <c r="CV23" s="36"/>
      <c r="CX23" s="85"/>
      <c r="CY23" s="17"/>
      <c r="DA23" s="36"/>
      <c r="DC23" s="85"/>
      <c r="DD23" s="17"/>
      <c r="DF23" s="36"/>
      <c r="DH23" s="85"/>
      <c r="DI23" s="17"/>
      <c r="DK23" s="36"/>
      <c r="DM23" s="85"/>
      <c r="DN23" s="17"/>
      <c r="DP23" s="36"/>
      <c r="DR23" s="85"/>
      <c r="DS23" s="17"/>
      <c r="DU23" s="36"/>
      <c r="DW23" s="85"/>
    </row>
    <row r="24" spans="1:127" ht="13.5" customHeight="1">
      <c r="A24" s="68"/>
      <c r="C24" s="17"/>
      <c r="E24" s="36"/>
      <c r="G24" s="85"/>
      <c r="H24" s="17"/>
      <c r="J24" s="36"/>
      <c r="L24" s="85"/>
      <c r="M24" s="17"/>
      <c r="O24" s="36"/>
      <c r="Q24" s="85"/>
      <c r="R24" s="17"/>
      <c r="T24" s="36"/>
      <c r="V24" s="85"/>
      <c r="W24" s="17"/>
      <c r="Y24" s="36"/>
      <c r="AA24" s="85"/>
      <c r="AB24" s="17"/>
      <c r="AD24" s="36"/>
      <c r="AF24" s="85"/>
      <c r="AG24" s="17"/>
      <c r="AI24" s="36"/>
      <c r="AK24" s="85"/>
      <c r="AL24" s="17"/>
      <c r="AN24" s="36"/>
      <c r="AP24" s="85"/>
      <c r="AQ24" s="17"/>
      <c r="AS24" s="36"/>
      <c r="AU24" s="85"/>
      <c r="AV24" s="17"/>
      <c r="AX24" s="36"/>
      <c r="AZ24" s="85"/>
      <c r="BA24" s="17"/>
      <c r="BC24" s="36"/>
      <c r="BE24" s="85"/>
      <c r="BF24" s="17"/>
      <c r="BH24" s="36"/>
      <c r="BJ24" s="85"/>
      <c r="BK24" s="17"/>
      <c r="BM24" s="36"/>
      <c r="BO24" s="85"/>
      <c r="BP24" s="17"/>
      <c r="BR24" s="36"/>
      <c r="BT24" s="85"/>
      <c r="BU24" s="17"/>
      <c r="BW24" s="36"/>
      <c r="BY24" s="85"/>
      <c r="BZ24" s="17"/>
      <c r="CB24" s="36"/>
      <c r="CD24" s="85"/>
      <c r="CE24" s="17"/>
      <c r="CG24" s="36"/>
      <c r="CI24" s="85"/>
      <c r="CJ24" s="17"/>
      <c r="CL24" s="36"/>
      <c r="CN24" s="85"/>
      <c r="CO24" s="17"/>
      <c r="CQ24" s="36"/>
      <c r="CS24" s="85"/>
      <c r="CT24" s="17"/>
      <c r="CV24" s="36"/>
      <c r="CX24" s="85"/>
      <c r="CY24" s="17"/>
      <c r="DA24" s="36"/>
      <c r="DC24" s="85"/>
      <c r="DD24" s="17"/>
      <c r="DF24" s="36"/>
      <c r="DH24" s="85"/>
      <c r="DI24" s="17"/>
      <c r="DK24" s="36"/>
      <c r="DM24" s="85"/>
      <c r="DN24" s="17"/>
      <c r="DP24" s="36"/>
      <c r="DR24" s="85"/>
      <c r="DS24" s="17"/>
      <c r="DU24" s="36"/>
      <c r="DW24" s="85"/>
    </row>
    <row r="25" spans="1:127" ht="13.5" customHeight="1">
      <c r="A25" s="68"/>
      <c r="C25" s="17"/>
      <c r="E25" s="36"/>
      <c r="G25" s="85"/>
      <c r="H25" s="17"/>
      <c r="J25" s="36"/>
      <c r="L25" s="85"/>
      <c r="M25" s="17"/>
      <c r="O25" s="36"/>
      <c r="Q25" s="85"/>
      <c r="R25" s="17"/>
      <c r="T25" s="36"/>
      <c r="V25" s="85"/>
      <c r="W25" s="17"/>
      <c r="Y25" s="36"/>
      <c r="AA25" s="85"/>
      <c r="AB25" s="17"/>
      <c r="AD25" s="36"/>
      <c r="AF25" s="85"/>
      <c r="AG25" s="17"/>
      <c r="AI25" s="36"/>
      <c r="AK25" s="85"/>
      <c r="AL25" s="17"/>
      <c r="AN25" s="36"/>
      <c r="AP25" s="85"/>
      <c r="AQ25" s="17"/>
      <c r="AS25" s="36"/>
      <c r="AU25" s="85"/>
      <c r="AV25" s="17"/>
      <c r="AX25" s="36"/>
      <c r="AZ25" s="85"/>
      <c r="BA25" s="17"/>
      <c r="BC25" s="36"/>
      <c r="BE25" s="85"/>
      <c r="BF25" s="17"/>
      <c r="BH25" s="36"/>
      <c r="BJ25" s="85"/>
      <c r="BK25" s="17"/>
      <c r="BM25" s="36"/>
      <c r="BO25" s="85"/>
      <c r="BP25" s="17"/>
      <c r="BR25" s="36"/>
      <c r="BT25" s="85"/>
      <c r="BU25" s="17"/>
      <c r="BW25" s="36"/>
      <c r="BY25" s="85"/>
      <c r="BZ25" s="17"/>
      <c r="CB25" s="36"/>
      <c r="CD25" s="85"/>
      <c r="CE25" s="17"/>
      <c r="CG25" s="36"/>
      <c r="CI25" s="85"/>
      <c r="CJ25" s="17"/>
      <c r="CL25" s="36"/>
      <c r="CN25" s="85"/>
      <c r="CO25" s="17"/>
      <c r="CQ25" s="36"/>
      <c r="CS25" s="85"/>
      <c r="CT25" s="17"/>
      <c r="CV25" s="36"/>
      <c r="CX25" s="85"/>
      <c r="CY25" s="17"/>
      <c r="DA25" s="36"/>
      <c r="DC25" s="85"/>
      <c r="DD25" s="17"/>
      <c r="DF25" s="36"/>
      <c r="DH25" s="85"/>
      <c r="DI25" s="17"/>
      <c r="DK25" s="36"/>
      <c r="DM25" s="85"/>
      <c r="DN25" s="17"/>
      <c r="DP25" s="36"/>
      <c r="DR25" s="85"/>
      <c r="DS25" s="17"/>
      <c r="DU25" s="36"/>
      <c r="DW25" s="85"/>
    </row>
    <row r="26" spans="1:127" ht="13.5" customHeight="1">
      <c r="A26" s="68"/>
      <c r="C26" s="17"/>
      <c r="E26" s="36"/>
      <c r="G26" s="85"/>
      <c r="H26" s="17"/>
      <c r="J26" s="36"/>
      <c r="L26" s="85"/>
      <c r="M26" s="17"/>
      <c r="O26" s="36"/>
      <c r="Q26" s="85"/>
      <c r="R26" s="17"/>
      <c r="T26" s="36"/>
      <c r="V26" s="85"/>
      <c r="W26" s="17"/>
      <c r="Y26" s="36"/>
      <c r="AA26" s="85"/>
      <c r="AB26" s="17"/>
      <c r="AD26" s="36"/>
      <c r="AF26" s="85"/>
      <c r="AG26" s="17"/>
      <c r="AI26" s="36"/>
      <c r="AK26" s="85"/>
      <c r="AL26" s="17"/>
      <c r="AN26" s="36"/>
      <c r="AP26" s="85"/>
      <c r="AQ26" s="17"/>
      <c r="AS26" s="36"/>
      <c r="AU26" s="85"/>
      <c r="AV26" s="17"/>
      <c r="AX26" s="36"/>
      <c r="AZ26" s="85"/>
      <c r="BA26" s="17"/>
      <c r="BC26" s="36"/>
      <c r="BE26" s="85"/>
      <c r="BF26" s="17"/>
      <c r="BH26" s="36"/>
      <c r="BJ26" s="85"/>
      <c r="BK26" s="17"/>
      <c r="BM26" s="36"/>
      <c r="BO26" s="85"/>
      <c r="BP26" s="17"/>
      <c r="BR26" s="36"/>
      <c r="BT26" s="85"/>
      <c r="BU26" s="17"/>
      <c r="BW26" s="36"/>
      <c r="BY26" s="85"/>
      <c r="BZ26" s="17"/>
      <c r="CB26" s="36"/>
      <c r="CD26" s="85"/>
      <c r="CE26" s="17"/>
      <c r="CG26" s="36"/>
      <c r="CI26" s="85"/>
      <c r="CJ26" s="17"/>
      <c r="CL26" s="36"/>
      <c r="CN26" s="85"/>
      <c r="CO26" s="17"/>
      <c r="CQ26" s="36"/>
      <c r="CS26" s="85"/>
      <c r="CT26" s="17"/>
      <c r="CV26" s="36"/>
      <c r="CX26" s="85"/>
      <c r="CY26" s="17"/>
      <c r="DA26" s="36"/>
      <c r="DC26" s="85"/>
      <c r="DD26" s="17"/>
      <c r="DF26" s="36"/>
      <c r="DH26" s="85"/>
      <c r="DI26" s="17"/>
      <c r="DK26" s="36"/>
      <c r="DM26" s="85"/>
      <c r="DN26" s="17"/>
      <c r="DP26" s="36"/>
      <c r="DR26" s="85"/>
      <c r="DS26" s="17"/>
      <c r="DU26" s="36"/>
      <c r="DW26" s="85"/>
    </row>
    <row r="27" spans="1:127" ht="13.5" customHeight="1">
      <c r="A27" s="68"/>
      <c r="C27" s="17"/>
      <c r="E27" s="36"/>
      <c r="G27" s="85"/>
      <c r="H27" s="17"/>
      <c r="J27" s="36"/>
      <c r="L27" s="85"/>
      <c r="M27" s="17"/>
      <c r="O27" s="36"/>
      <c r="Q27" s="85"/>
      <c r="R27" s="17"/>
      <c r="T27" s="36"/>
      <c r="V27" s="85"/>
      <c r="W27" s="17"/>
      <c r="Y27" s="36"/>
      <c r="AA27" s="85"/>
      <c r="AB27" s="17"/>
      <c r="AD27" s="36"/>
      <c r="AF27" s="85"/>
      <c r="AG27" s="17"/>
      <c r="AI27" s="36"/>
      <c r="AK27" s="85"/>
      <c r="AL27" s="17"/>
      <c r="AN27" s="36"/>
      <c r="AP27" s="85"/>
      <c r="AQ27" s="17"/>
      <c r="AS27" s="36"/>
      <c r="AU27" s="85"/>
      <c r="AV27" s="17"/>
      <c r="AX27" s="36"/>
      <c r="AZ27" s="85"/>
      <c r="BA27" s="17"/>
      <c r="BC27" s="36"/>
      <c r="BE27" s="85"/>
      <c r="BF27" s="17"/>
      <c r="BH27" s="36"/>
      <c r="BJ27" s="85"/>
      <c r="BK27" s="17"/>
      <c r="BM27" s="36"/>
      <c r="BO27" s="85"/>
      <c r="BP27" s="17"/>
      <c r="BR27" s="36"/>
      <c r="BT27" s="85"/>
      <c r="BU27" s="17"/>
      <c r="BW27" s="36"/>
      <c r="BY27" s="85"/>
      <c r="BZ27" s="17"/>
      <c r="CB27" s="36"/>
      <c r="CD27" s="85"/>
      <c r="CE27" s="17"/>
      <c r="CG27" s="36"/>
      <c r="CI27" s="85"/>
      <c r="CJ27" s="17"/>
      <c r="CL27" s="36"/>
      <c r="CN27" s="85"/>
      <c r="CO27" s="17"/>
      <c r="CQ27" s="36"/>
      <c r="CS27" s="85"/>
      <c r="CT27" s="17"/>
      <c r="CV27" s="36"/>
      <c r="CX27" s="85"/>
      <c r="CY27" s="17"/>
      <c r="DA27" s="36"/>
      <c r="DC27" s="85"/>
      <c r="DD27" s="17"/>
      <c r="DF27" s="36"/>
      <c r="DH27" s="85"/>
      <c r="DI27" s="17"/>
      <c r="DK27" s="36"/>
      <c r="DM27" s="85"/>
      <c r="DN27" s="17"/>
      <c r="DP27" s="36"/>
      <c r="DR27" s="85"/>
      <c r="DS27" s="17"/>
      <c r="DU27" s="36"/>
      <c r="DW27" s="85"/>
    </row>
    <row r="28" spans="1:127" ht="13.5" customHeight="1">
      <c r="A28" s="68"/>
      <c r="C28" s="17"/>
      <c r="E28" s="36"/>
      <c r="G28" s="85"/>
      <c r="H28" s="17"/>
      <c r="J28" s="36"/>
      <c r="L28" s="85"/>
      <c r="M28" s="17"/>
      <c r="O28" s="36"/>
      <c r="Q28" s="85"/>
      <c r="R28" s="17"/>
      <c r="T28" s="36"/>
      <c r="V28" s="85"/>
      <c r="W28" s="17"/>
      <c r="Y28" s="36"/>
      <c r="AA28" s="85"/>
      <c r="AB28" s="17"/>
      <c r="AD28" s="36"/>
      <c r="AF28" s="85"/>
      <c r="AG28" s="17"/>
      <c r="AI28" s="36"/>
      <c r="AK28" s="85"/>
      <c r="AL28" s="17"/>
      <c r="AN28" s="36"/>
      <c r="AP28" s="85"/>
      <c r="AQ28" s="17"/>
      <c r="AS28" s="36"/>
      <c r="AU28" s="85"/>
      <c r="AV28" s="17"/>
      <c r="AX28" s="36"/>
      <c r="AZ28" s="85"/>
      <c r="BA28" s="17"/>
      <c r="BC28" s="36"/>
      <c r="BE28" s="85"/>
      <c r="BF28" s="17"/>
      <c r="BH28" s="36"/>
      <c r="BJ28" s="85"/>
      <c r="BK28" s="17"/>
      <c r="BM28" s="36"/>
      <c r="BO28" s="85"/>
      <c r="BP28" s="17"/>
      <c r="BR28" s="36"/>
      <c r="BT28" s="85"/>
      <c r="BU28" s="17"/>
      <c r="BW28" s="36"/>
      <c r="BY28" s="85"/>
      <c r="BZ28" s="17"/>
      <c r="CB28" s="36"/>
      <c r="CD28" s="85"/>
      <c r="CE28" s="17"/>
      <c r="CG28" s="36"/>
      <c r="CI28" s="85"/>
      <c r="CJ28" s="17"/>
      <c r="CL28" s="36"/>
      <c r="CN28" s="85"/>
      <c r="CO28" s="17"/>
      <c r="CQ28" s="36"/>
      <c r="CS28" s="85"/>
      <c r="CT28" s="17"/>
      <c r="CV28" s="36"/>
      <c r="CX28" s="85"/>
      <c r="CY28" s="17"/>
      <c r="DA28" s="36"/>
      <c r="DC28" s="85"/>
      <c r="DD28" s="17"/>
      <c r="DF28" s="36"/>
      <c r="DH28" s="85"/>
      <c r="DI28" s="17"/>
      <c r="DK28" s="36"/>
      <c r="DM28" s="85"/>
      <c r="DN28" s="17"/>
      <c r="DP28" s="36"/>
      <c r="DR28" s="85"/>
      <c r="DS28" s="17"/>
      <c r="DU28" s="36"/>
      <c r="DW28" s="85"/>
    </row>
    <row r="29" spans="1:127" ht="13.5" customHeight="1">
      <c r="A29" s="68"/>
      <c r="C29" s="17"/>
      <c r="E29" s="36"/>
      <c r="G29" s="85"/>
      <c r="H29" s="17"/>
      <c r="J29" s="36"/>
      <c r="L29" s="85"/>
      <c r="M29" s="17"/>
      <c r="O29" s="36"/>
      <c r="Q29" s="85"/>
      <c r="R29" s="17"/>
      <c r="T29" s="36"/>
      <c r="V29" s="85"/>
      <c r="W29" s="17"/>
      <c r="Y29" s="36"/>
      <c r="AA29" s="85"/>
      <c r="AB29" s="17"/>
      <c r="AD29" s="36"/>
      <c r="AF29" s="85"/>
      <c r="AG29" s="17"/>
      <c r="AI29" s="36"/>
      <c r="AK29" s="85"/>
      <c r="AL29" s="17"/>
      <c r="AN29" s="36"/>
      <c r="AP29" s="85"/>
      <c r="AQ29" s="17"/>
      <c r="AS29" s="36"/>
      <c r="AU29" s="85"/>
      <c r="AV29" s="17"/>
      <c r="AX29" s="36"/>
      <c r="AZ29" s="85"/>
      <c r="BA29" s="17"/>
      <c r="BC29" s="36"/>
      <c r="BE29" s="85"/>
      <c r="BF29" s="17"/>
      <c r="BH29" s="36"/>
      <c r="BJ29" s="85"/>
      <c r="BK29" s="17"/>
      <c r="BM29" s="36"/>
      <c r="BO29" s="85"/>
      <c r="BP29" s="17"/>
      <c r="BR29" s="36"/>
      <c r="BT29" s="85"/>
      <c r="BU29" s="17"/>
      <c r="BW29" s="36"/>
      <c r="BY29" s="85"/>
      <c r="BZ29" s="17"/>
      <c r="CB29" s="36"/>
      <c r="CD29" s="85"/>
      <c r="CE29" s="17"/>
      <c r="CG29" s="36"/>
      <c r="CI29" s="85"/>
      <c r="CJ29" s="17"/>
      <c r="CL29" s="36"/>
      <c r="CN29" s="85"/>
      <c r="CO29" s="17"/>
      <c r="CQ29" s="36"/>
      <c r="CS29" s="85"/>
      <c r="CT29" s="17"/>
      <c r="CV29" s="36"/>
      <c r="CX29" s="85"/>
      <c r="CY29" s="17"/>
      <c r="DA29" s="36"/>
      <c r="DC29" s="85"/>
      <c r="DD29" s="17"/>
      <c r="DF29" s="36"/>
      <c r="DH29" s="85"/>
      <c r="DI29" s="17"/>
      <c r="DK29" s="36"/>
      <c r="DM29" s="85"/>
      <c r="DN29" s="17"/>
      <c r="DP29" s="36"/>
      <c r="DR29" s="85"/>
      <c r="DS29" s="17"/>
      <c r="DU29" s="36"/>
      <c r="DW29" s="85"/>
    </row>
    <row r="30" spans="1:127" ht="13.5" customHeight="1">
      <c r="A30" s="68"/>
      <c r="C30" s="17"/>
      <c r="E30" s="36"/>
      <c r="G30" s="85"/>
      <c r="H30" s="17"/>
      <c r="J30" s="36"/>
      <c r="L30" s="85"/>
      <c r="M30" s="17"/>
      <c r="O30" s="36"/>
      <c r="Q30" s="85"/>
      <c r="R30" s="17"/>
      <c r="T30" s="36"/>
      <c r="V30" s="85"/>
      <c r="W30" s="17"/>
      <c r="Y30" s="36"/>
      <c r="AA30" s="85"/>
      <c r="AB30" s="17"/>
      <c r="AD30" s="36"/>
      <c r="AF30" s="85"/>
      <c r="AG30" s="17"/>
      <c r="AI30" s="36"/>
      <c r="AK30" s="85"/>
      <c r="AL30" s="17"/>
      <c r="AN30" s="36"/>
      <c r="AP30" s="85"/>
      <c r="AQ30" s="17"/>
      <c r="AS30" s="36"/>
      <c r="AU30" s="85"/>
      <c r="AV30" s="17"/>
      <c r="AX30" s="36"/>
      <c r="AZ30" s="85"/>
      <c r="BA30" s="17"/>
      <c r="BC30" s="36"/>
      <c r="BE30" s="85"/>
      <c r="BF30" s="17"/>
      <c r="BH30" s="36"/>
      <c r="BJ30" s="85"/>
      <c r="BK30" s="17"/>
      <c r="BM30" s="36"/>
      <c r="BO30" s="85"/>
      <c r="BP30" s="17"/>
      <c r="BR30" s="36"/>
      <c r="BT30" s="85"/>
      <c r="BU30" s="17"/>
      <c r="BW30" s="36"/>
      <c r="BY30" s="85"/>
      <c r="BZ30" s="17"/>
      <c r="CB30" s="36"/>
      <c r="CD30" s="85"/>
      <c r="CE30" s="17"/>
      <c r="CG30" s="36"/>
      <c r="CI30" s="85"/>
      <c r="CJ30" s="17"/>
      <c r="CL30" s="36"/>
      <c r="CN30" s="85"/>
      <c r="CO30" s="17"/>
      <c r="CQ30" s="36"/>
      <c r="CS30" s="85"/>
      <c r="CT30" s="17"/>
      <c r="CV30" s="36"/>
      <c r="CX30" s="85"/>
      <c r="CY30" s="17"/>
      <c r="DA30" s="36"/>
      <c r="DC30" s="85"/>
      <c r="DD30" s="17"/>
      <c r="DF30" s="36"/>
      <c r="DH30" s="85"/>
      <c r="DI30" s="17"/>
      <c r="DK30" s="36"/>
      <c r="DM30" s="85"/>
      <c r="DN30" s="17"/>
      <c r="DP30" s="36"/>
      <c r="DR30" s="85"/>
      <c r="DS30" s="17"/>
      <c r="DU30" s="36"/>
      <c r="DW30" s="85"/>
    </row>
    <row r="31" spans="1:127" ht="13.5" customHeight="1">
      <c r="A31" s="68"/>
      <c r="C31" s="17"/>
      <c r="E31" s="36"/>
      <c r="G31" s="85"/>
      <c r="H31" s="17"/>
      <c r="J31" s="36"/>
      <c r="L31" s="85"/>
      <c r="M31" s="17"/>
      <c r="O31" s="36"/>
      <c r="Q31" s="85"/>
      <c r="R31" s="17"/>
      <c r="T31" s="36"/>
      <c r="V31" s="85"/>
      <c r="W31" s="17"/>
      <c r="Y31" s="36"/>
      <c r="AA31" s="85"/>
      <c r="AB31" s="17"/>
      <c r="AD31" s="36"/>
      <c r="AF31" s="85"/>
      <c r="AG31" s="17"/>
      <c r="AI31" s="36"/>
      <c r="AK31" s="85"/>
      <c r="AL31" s="17"/>
      <c r="AN31" s="36"/>
      <c r="AP31" s="85"/>
      <c r="AQ31" s="17"/>
      <c r="AS31" s="36"/>
      <c r="AU31" s="85"/>
      <c r="AV31" s="17"/>
      <c r="AX31" s="36"/>
      <c r="AZ31" s="85"/>
      <c r="BA31" s="17"/>
      <c r="BC31" s="36"/>
      <c r="BE31" s="85"/>
      <c r="BF31" s="17"/>
      <c r="BH31" s="36"/>
      <c r="BJ31" s="85"/>
      <c r="BK31" s="17"/>
      <c r="BM31" s="36"/>
      <c r="BO31" s="85"/>
      <c r="BP31" s="17"/>
      <c r="BR31" s="36"/>
      <c r="BT31" s="85"/>
      <c r="BU31" s="17"/>
      <c r="BW31" s="36"/>
      <c r="BY31" s="85"/>
      <c r="BZ31" s="17"/>
      <c r="CB31" s="36"/>
      <c r="CD31" s="85"/>
      <c r="CE31" s="17"/>
      <c r="CG31" s="36"/>
      <c r="CI31" s="85"/>
      <c r="CJ31" s="17"/>
      <c r="CL31" s="36"/>
      <c r="CN31" s="85"/>
      <c r="CO31" s="17"/>
      <c r="CQ31" s="36"/>
      <c r="CS31" s="85"/>
      <c r="CT31" s="17"/>
      <c r="CV31" s="36"/>
      <c r="CX31" s="85"/>
      <c r="CY31" s="17"/>
      <c r="DA31" s="36"/>
      <c r="DC31" s="85"/>
      <c r="DD31" s="17"/>
      <c r="DF31" s="36"/>
      <c r="DH31" s="85"/>
      <c r="DI31" s="17"/>
      <c r="DK31" s="36"/>
      <c r="DM31" s="85"/>
      <c r="DN31" s="17"/>
      <c r="DP31" s="36"/>
      <c r="DR31" s="85"/>
      <c r="DS31" s="17"/>
      <c r="DU31" s="36"/>
      <c r="DW31" s="85"/>
    </row>
    <row r="32" spans="1:127" ht="13.5" customHeight="1">
      <c r="A32" s="68"/>
      <c r="C32" s="17"/>
      <c r="E32" s="36"/>
      <c r="G32" s="85"/>
      <c r="H32" s="17"/>
      <c r="J32" s="36"/>
      <c r="L32" s="85"/>
      <c r="M32" s="17"/>
      <c r="O32" s="36"/>
      <c r="Q32" s="85"/>
      <c r="R32" s="17"/>
      <c r="T32" s="36"/>
      <c r="V32" s="85"/>
      <c r="W32" s="17"/>
      <c r="Y32" s="36"/>
      <c r="AA32" s="85"/>
      <c r="AB32" s="17"/>
      <c r="AD32" s="36"/>
      <c r="AF32" s="85"/>
      <c r="AG32" s="17"/>
      <c r="AI32" s="36"/>
      <c r="AK32" s="85"/>
      <c r="AL32" s="17"/>
      <c r="AN32" s="36"/>
      <c r="AP32" s="85"/>
      <c r="AQ32" s="17"/>
      <c r="AS32" s="36"/>
      <c r="AU32" s="85"/>
      <c r="AV32" s="17"/>
      <c r="AX32" s="36"/>
      <c r="AZ32" s="85"/>
      <c r="BA32" s="17"/>
      <c r="BC32" s="36"/>
      <c r="BE32" s="85"/>
      <c r="BF32" s="17"/>
      <c r="BH32" s="36"/>
      <c r="BJ32" s="85"/>
      <c r="BK32" s="17"/>
      <c r="BM32" s="36"/>
      <c r="BO32" s="85"/>
      <c r="BP32" s="17"/>
      <c r="BR32" s="36"/>
      <c r="BT32" s="85"/>
      <c r="BU32" s="17"/>
      <c r="BW32" s="36"/>
      <c r="BY32" s="85"/>
      <c r="BZ32" s="17"/>
      <c r="CB32" s="36"/>
      <c r="CD32" s="85"/>
      <c r="CE32" s="17"/>
      <c r="CG32" s="36"/>
      <c r="CI32" s="85"/>
      <c r="CJ32" s="17"/>
      <c r="CL32" s="36"/>
      <c r="CN32" s="85"/>
      <c r="CO32" s="17"/>
      <c r="CQ32" s="36"/>
      <c r="CS32" s="85"/>
      <c r="CT32" s="17"/>
      <c r="CV32" s="36"/>
      <c r="CX32" s="85"/>
      <c r="CY32" s="17"/>
      <c r="DA32" s="36"/>
      <c r="DC32" s="85"/>
      <c r="DD32" s="17"/>
      <c r="DF32" s="36"/>
      <c r="DH32" s="85"/>
      <c r="DI32" s="17"/>
      <c r="DK32" s="36"/>
      <c r="DM32" s="85"/>
      <c r="DN32" s="17"/>
      <c r="DP32" s="36"/>
      <c r="DR32" s="85"/>
      <c r="DS32" s="17"/>
      <c r="DU32" s="36"/>
      <c r="DW32" s="85"/>
    </row>
    <row r="33" spans="1:127" ht="13.5" customHeight="1">
      <c r="A33" s="68"/>
      <c r="C33" s="17"/>
      <c r="E33" s="36"/>
      <c r="G33" s="85"/>
      <c r="H33" s="17"/>
      <c r="J33" s="36"/>
      <c r="L33" s="85"/>
      <c r="M33" s="17"/>
      <c r="O33" s="36"/>
      <c r="Q33" s="85"/>
      <c r="R33" s="17"/>
      <c r="T33" s="36"/>
      <c r="V33" s="85"/>
      <c r="W33" s="17"/>
      <c r="Y33" s="36"/>
      <c r="AA33" s="85"/>
      <c r="AB33" s="17"/>
      <c r="AD33" s="36"/>
      <c r="AF33" s="85"/>
      <c r="AG33" s="17"/>
      <c r="AI33" s="36"/>
      <c r="AK33" s="85"/>
      <c r="AL33" s="17"/>
      <c r="AN33" s="36"/>
      <c r="AP33" s="85"/>
      <c r="AQ33" s="17"/>
      <c r="AS33" s="36"/>
      <c r="AU33" s="85"/>
      <c r="AV33" s="17"/>
      <c r="AX33" s="36"/>
      <c r="AZ33" s="85"/>
      <c r="BA33" s="17"/>
      <c r="BC33" s="36"/>
      <c r="BE33" s="85"/>
      <c r="BF33" s="17"/>
      <c r="BH33" s="36"/>
      <c r="BJ33" s="85"/>
      <c r="BK33" s="17"/>
      <c r="BM33" s="36"/>
      <c r="BO33" s="85"/>
      <c r="BP33" s="17"/>
      <c r="BR33" s="36"/>
      <c r="BT33" s="85"/>
      <c r="BU33" s="17"/>
      <c r="BW33" s="36"/>
      <c r="BY33" s="85"/>
      <c r="BZ33" s="17"/>
      <c r="CB33" s="36"/>
      <c r="CD33" s="85"/>
      <c r="CE33" s="17"/>
      <c r="CG33" s="36"/>
      <c r="CI33" s="85"/>
      <c r="CJ33" s="17"/>
      <c r="CL33" s="36"/>
      <c r="CN33" s="85"/>
      <c r="CO33" s="17"/>
      <c r="CQ33" s="36"/>
      <c r="CS33" s="85"/>
      <c r="CT33" s="17"/>
      <c r="CV33" s="36"/>
      <c r="CX33" s="85"/>
      <c r="CY33" s="17"/>
      <c r="DA33" s="36"/>
      <c r="DC33" s="85"/>
      <c r="DD33" s="17"/>
      <c r="DF33" s="36"/>
      <c r="DH33" s="85"/>
      <c r="DI33" s="17"/>
      <c r="DK33" s="36"/>
      <c r="DM33" s="85"/>
      <c r="DN33" s="17"/>
      <c r="DP33" s="36"/>
      <c r="DR33" s="85"/>
      <c r="DS33" s="17"/>
      <c r="DU33" s="36"/>
      <c r="DW33" s="85"/>
    </row>
    <row r="34" spans="1:127" ht="13.5" customHeight="1">
      <c r="A34" s="68"/>
      <c r="C34" s="17"/>
      <c r="E34" s="36"/>
      <c r="G34" s="85"/>
      <c r="H34" s="17"/>
      <c r="J34" s="36"/>
      <c r="L34" s="85"/>
      <c r="M34" s="17"/>
      <c r="O34" s="36"/>
      <c r="Q34" s="85"/>
      <c r="R34" s="17"/>
      <c r="T34" s="36"/>
      <c r="V34" s="85"/>
      <c r="W34" s="17"/>
      <c r="Y34" s="36"/>
      <c r="AA34" s="85"/>
      <c r="AB34" s="17"/>
      <c r="AD34" s="36"/>
      <c r="AF34" s="85"/>
      <c r="AG34" s="17"/>
      <c r="AI34" s="36"/>
      <c r="AK34" s="85"/>
      <c r="AL34" s="17"/>
      <c r="AN34" s="36"/>
      <c r="AP34" s="85"/>
      <c r="AQ34" s="17"/>
      <c r="AS34" s="36"/>
      <c r="AU34" s="85"/>
      <c r="AV34" s="17"/>
      <c r="AX34" s="36"/>
      <c r="AZ34" s="85"/>
      <c r="BA34" s="17"/>
      <c r="BC34" s="36"/>
      <c r="BE34" s="85"/>
      <c r="BF34" s="17"/>
      <c r="BH34" s="36"/>
      <c r="BJ34" s="85"/>
      <c r="BK34" s="17"/>
      <c r="BM34" s="36"/>
      <c r="BO34" s="85"/>
      <c r="BP34" s="17"/>
      <c r="BR34" s="36"/>
      <c r="BT34" s="85"/>
      <c r="BU34" s="17"/>
      <c r="BW34" s="36"/>
      <c r="BY34" s="85"/>
      <c r="BZ34" s="17"/>
      <c r="CB34" s="36"/>
      <c r="CD34" s="85"/>
      <c r="CE34" s="17"/>
      <c r="CG34" s="36"/>
      <c r="CI34" s="85"/>
      <c r="CJ34" s="17"/>
      <c r="CL34" s="36"/>
      <c r="CN34" s="85"/>
      <c r="CO34" s="17"/>
      <c r="CQ34" s="36"/>
      <c r="CS34" s="85"/>
      <c r="CT34" s="17"/>
      <c r="CV34" s="36"/>
      <c r="CX34" s="85"/>
      <c r="CY34" s="17"/>
      <c r="DA34" s="36"/>
      <c r="DC34" s="85"/>
      <c r="DD34" s="17"/>
      <c r="DF34" s="36"/>
      <c r="DH34" s="85"/>
      <c r="DI34" s="17"/>
      <c r="DK34" s="36"/>
      <c r="DM34" s="85"/>
      <c r="DN34" s="17"/>
      <c r="DP34" s="36"/>
      <c r="DR34" s="85"/>
      <c r="DS34" s="17"/>
      <c r="DU34" s="36"/>
      <c r="DW34" s="85"/>
    </row>
    <row r="35" spans="1:127" ht="13.5" customHeight="1">
      <c r="A35" s="68"/>
      <c r="C35" s="17"/>
      <c r="E35" s="36"/>
      <c r="G35" s="85"/>
      <c r="H35" s="17"/>
      <c r="J35" s="36"/>
      <c r="L35" s="85"/>
      <c r="M35" s="17"/>
      <c r="O35" s="36"/>
      <c r="Q35" s="85"/>
      <c r="R35" s="17"/>
      <c r="T35" s="36"/>
      <c r="V35" s="85"/>
      <c r="W35" s="17"/>
      <c r="Y35" s="36"/>
      <c r="AA35" s="85"/>
      <c r="AB35" s="17"/>
      <c r="AD35" s="36"/>
      <c r="AF35" s="85"/>
      <c r="AG35" s="17"/>
      <c r="AI35" s="36"/>
      <c r="AK35" s="85"/>
      <c r="AL35" s="17"/>
      <c r="AN35" s="36"/>
      <c r="AP35" s="85"/>
      <c r="AQ35" s="17"/>
      <c r="AS35" s="36"/>
      <c r="AU35" s="85"/>
      <c r="AV35" s="17"/>
      <c r="AX35" s="36"/>
      <c r="AZ35" s="85"/>
      <c r="BA35" s="17"/>
      <c r="BC35" s="36"/>
      <c r="BE35" s="85"/>
      <c r="BF35" s="17"/>
      <c r="BH35" s="36"/>
      <c r="BJ35" s="85"/>
      <c r="BK35" s="17"/>
      <c r="BM35" s="36"/>
      <c r="BO35" s="85"/>
      <c r="BP35" s="17"/>
      <c r="BR35" s="36"/>
      <c r="BT35" s="85"/>
      <c r="BU35" s="17"/>
      <c r="BW35" s="36"/>
      <c r="BY35" s="85"/>
      <c r="BZ35" s="17"/>
      <c r="CB35" s="36"/>
      <c r="CD35" s="85"/>
      <c r="CE35" s="17"/>
      <c r="CG35" s="36"/>
      <c r="CI35" s="85"/>
      <c r="CJ35" s="17"/>
      <c r="CL35" s="36"/>
      <c r="CN35" s="85"/>
      <c r="CO35" s="17"/>
      <c r="CQ35" s="36"/>
      <c r="CS35" s="85"/>
      <c r="CT35" s="17"/>
      <c r="CV35" s="36"/>
      <c r="CX35" s="85"/>
      <c r="CY35" s="17"/>
      <c r="DA35" s="36"/>
      <c r="DC35" s="85"/>
      <c r="DD35" s="17"/>
      <c r="DF35" s="36"/>
      <c r="DH35" s="85"/>
      <c r="DI35" s="17"/>
      <c r="DK35" s="36"/>
      <c r="DM35" s="85"/>
      <c r="DN35" s="17"/>
      <c r="DP35" s="36"/>
      <c r="DR35" s="85"/>
      <c r="DS35" s="17"/>
      <c r="DU35" s="36"/>
      <c r="DW35" s="85"/>
    </row>
    <row r="36" spans="1:127" ht="13.5" customHeight="1">
      <c r="A36" s="68"/>
      <c r="C36" s="17"/>
      <c r="E36" s="36"/>
      <c r="G36" s="85"/>
      <c r="H36" s="17"/>
      <c r="J36" s="36"/>
      <c r="L36" s="85"/>
      <c r="M36" s="17"/>
      <c r="O36" s="36"/>
      <c r="Q36" s="85"/>
      <c r="R36" s="17"/>
      <c r="T36" s="36"/>
      <c r="V36" s="85"/>
      <c r="W36" s="17"/>
      <c r="Y36" s="36"/>
      <c r="AA36" s="85"/>
      <c r="AB36" s="17"/>
      <c r="AD36" s="36"/>
      <c r="AF36" s="85"/>
      <c r="AG36" s="17"/>
      <c r="AI36" s="36"/>
      <c r="AK36" s="85"/>
      <c r="AL36" s="17"/>
      <c r="AN36" s="36"/>
      <c r="AP36" s="85"/>
      <c r="AQ36" s="17"/>
      <c r="AS36" s="36"/>
      <c r="AU36" s="85"/>
      <c r="AV36" s="17"/>
      <c r="AX36" s="36"/>
      <c r="AZ36" s="85"/>
      <c r="BA36" s="17"/>
      <c r="BC36" s="36"/>
      <c r="BE36" s="85"/>
      <c r="BF36" s="17"/>
      <c r="BH36" s="36"/>
      <c r="BJ36" s="85"/>
      <c r="BK36" s="17"/>
      <c r="BM36" s="36"/>
      <c r="BO36" s="85"/>
      <c r="BP36" s="17"/>
      <c r="BR36" s="36"/>
      <c r="BT36" s="85"/>
      <c r="BU36" s="17"/>
      <c r="BW36" s="36"/>
      <c r="BY36" s="85"/>
      <c r="BZ36" s="17"/>
      <c r="CB36" s="36"/>
      <c r="CD36" s="85"/>
      <c r="CE36" s="17"/>
      <c r="CG36" s="36"/>
      <c r="CI36" s="85"/>
      <c r="CJ36" s="17"/>
      <c r="CL36" s="36"/>
      <c r="CN36" s="85"/>
      <c r="CO36" s="17"/>
      <c r="CQ36" s="36"/>
      <c r="CS36" s="85"/>
      <c r="CT36" s="17"/>
      <c r="CV36" s="36"/>
      <c r="CX36" s="85"/>
      <c r="CY36" s="17"/>
      <c r="DA36" s="36"/>
      <c r="DC36" s="85"/>
      <c r="DD36" s="17"/>
      <c r="DF36" s="36"/>
      <c r="DH36" s="85"/>
      <c r="DI36" s="17"/>
      <c r="DK36" s="36"/>
      <c r="DM36" s="85"/>
      <c r="DN36" s="17"/>
      <c r="DP36" s="36"/>
      <c r="DR36" s="85"/>
      <c r="DS36" s="17"/>
      <c r="DU36" s="36"/>
      <c r="DW36" s="85"/>
    </row>
    <row r="37" spans="1:127" ht="13.5" customHeight="1">
      <c r="A37" s="68"/>
      <c r="C37" s="17"/>
      <c r="E37" s="36"/>
      <c r="G37" s="85"/>
      <c r="H37" s="17"/>
      <c r="J37" s="36"/>
      <c r="L37" s="85"/>
      <c r="M37" s="17"/>
      <c r="O37" s="36"/>
      <c r="Q37" s="85"/>
      <c r="R37" s="17"/>
      <c r="T37" s="36"/>
      <c r="V37" s="85"/>
      <c r="W37" s="17"/>
      <c r="Y37" s="36"/>
      <c r="AA37" s="85"/>
      <c r="AB37" s="17"/>
      <c r="AD37" s="36"/>
      <c r="AF37" s="85"/>
      <c r="AG37" s="17"/>
      <c r="AI37" s="36"/>
      <c r="AK37" s="85"/>
      <c r="AL37" s="17"/>
      <c r="AN37" s="36"/>
      <c r="AP37" s="85"/>
      <c r="AQ37" s="17"/>
      <c r="AS37" s="36"/>
      <c r="AU37" s="85"/>
      <c r="AV37" s="17"/>
      <c r="AX37" s="36"/>
      <c r="AZ37" s="85"/>
      <c r="BA37" s="17"/>
      <c r="BC37" s="36"/>
      <c r="BE37" s="85"/>
      <c r="BF37" s="17"/>
      <c r="BH37" s="36"/>
      <c r="BJ37" s="85"/>
      <c r="BK37" s="17"/>
      <c r="BM37" s="36"/>
      <c r="BO37" s="85"/>
      <c r="BP37" s="17"/>
      <c r="BR37" s="36"/>
      <c r="BT37" s="85"/>
      <c r="BU37" s="17"/>
      <c r="BW37" s="36"/>
      <c r="BY37" s="85"/>
      <c r="BZ37" s="17"/>
      <c r="CB37" s="36"/>
      <c r="CD37" s="85"/>
      <c r="CE37" s="17"/>
      <c r="CG37" s="36"/>
      <c r="CI37" s="85"/>
      <c r="CJ37" s="17"/>
      <c r="CL37" s="36"/>
      <c r="CN37" s="85"/>
      <c r="CO37" s="17"/>
      <c r="CQ37" s="36"/>
      <c r="CS37" s="85"/>
      <c r="CT37" s="17"/>
      <c r="CV37" s="36"/>
      <c r="CX37" s="85"/>
      <c r="CY37" s="17"/>
      <c r="DA37" s="36"/>
      <c r="DC37" s="85"/>
      <c r="DD37" s="17"/>
      <c r="DF37" s="36"/>
      <c r="DH37" s="85"/>
      <c r="DI37" s="17"/>
      <c r="DK37" s="36"/>
      <c r="DM37" s="85"/>
      <c r="DN37" s="17"/>
      <c r="DP37" s="36"/>
      <c r="DR37" s="85"/>
      <c r="DS37" s="17"/>
      <c r="DU37" s="36"/>
      <c r="DW37" s="85"/>
    </row>
    <row r="38" spans="1:127" ht="13.5" customHeight="1">
      <c r="A38" s="68"/>
      <c r="C38" s="17"/>
      <c r="E38" s="36"/>
      <c r="G38" s="85"/>
      <c r="H38" s="17"/>
      <c r="J38" s="36"/>
      <c r="L38" s="85"/>
      <c r="M38" s="17"/>
      <c r="O38" s="36"/>
      <c r="Q38" s="85"/>
      <c r="R38" s="17"/>
      <c r="T38" s="36"/>
      <c r="V38" s="85"/>
      <c r="W38" s="17"/>
      <c r="Y38" s="36"/>
      <c r="AA38" s="85"/>
      <c r="AB38" s="17"/>
      <c r="AD38" s="36"/>
      <c r="AF38" s="85"/>
      <c r="AG38" s="17"/>
      <c r="AI38" s="36"/>
      <c r="AK38" s="85"/>
      <c r="AL38" s="17"/>
      <c r="AN38" s="36"/>
      <c r="AP38" s="85"/>
      <c r="AQ38" s="17"/>
      <c r="AS38" s="36"/>
      <c r="AU38" s="85"/>
      <c r="AV38" s="17"/>
      <c r="AX38" s="36"/>
      <c r="AZ38" s="85"/>
      <c r="BA38" s="17"/>
      <c r="BC38" s="36"/>
      <c r="BE38" s="85"/>
      <c r="BF38" s="17"/>
      <c r="BH38" s="36"/>
      <c r="BJ38" s="85"/>
      <c r="BK38" s="17"/>
      <c r="BM38" s="36"/>
      <c r="BO38" s="85"/>
      <c r="BP38" s="17"/>
      <c r="BR38" s="36"/>
      <c r="BT38" s="85"/>
      <c r="BU38" s="17"/>
      <c r="BW38" s="36"/>
      <c r="BY38" s="85"/>
      <c r="BZ38" s="17"/>
      <c r="CB38" s="36"/>
      <c r="CD38" s="85"/>
      <c r="CE38" s="17"/>
      <c r="CG38" s="36"/>
      <c r="CI38" s="85"/>
      <c r="CJ38" s="17"/>
      <c r="CL38" s="36"/>
      <c r="CN38" s="85"/>
      <c r="CO38" s="17"/>
      <c r="CQ38" s="36"/>
      <c r="CS38" s="85"/>
      <c r="CT38" s="17"/>
      <c r="CV38" s="36"/>
      <c r="CX38" s="85"/>
      <c r="CY38" s="17"/>
      <c r="DA38" s="36"/>
      <c r="DC38" s="85"/>
      <c r="DD38" s="17"/>
      <c r="DF38" s="36"/>
      <c r="DH38" s="85"/>
      <c r="DI38" s="17"/>
      <c r="DK38" s="36"/>
      <c r="DM38" s="85"/>
      <c r="DN38" s="17"/>
      <c r="DP38" s="36"/>
      <c r="DR38" s="85"/>
      <c r="DS38" s="17"/>
      <c r="DU38" s="36"/>
      <c r="DW38" s="85"/>
    </row>
    <row r="39" spans="1:127" ht="13.5" customHeight="1">
      <c r="A39" s="68"/>
      <c r="C39" s="17"/>
      <c r="E39" s="36"/>
      <c r="G39" s="85"/>
      <c r="H39" s="17"/>
      <c r="J39" s="36"/>
      <c r="L39" s="85"/>
      <c r="M39" s="17"/>
      <c r="O39" s="36"/>
      <c r="Q39" s="85"/>
      <c r="R39" s="17"/>
      <c r="T39" s="36"/>
      <c r="V39" s="85"/>
      <c r="W39" s="17"/>
      <c r="Y39" s="36"/>
      <c r="AA39" s="85"/>
      <c r="AB39" s="17"/>
      <c r="AD39" s="36"/>
      <c r="AF39" s="85"/>
      <c r="AG39" s="17"/>
      <c r="AI39" s="36"/>
      <c r="AK39" s="85"/>
      <c r="AL39" s="17"/>
      <c r="AN39" s="36"/>
      <c r="AP39" s="85"/>
      <c r="AQ39" s="17"/>
      <c r="AS39" s="36"/>
      <c r="AU39" s="85"/>
      <c r="AV39" s="17"/>
      <c r="AX39" s="36"/>
      <c r="AZ39" s="85"/>
      <c r="BA39" s="17"/>
      <c r="BC39" s="36"/>
      <c r="BE39" s="85"/>
      <c r="BF39" s="17"/>
      <c r="BH39" s="36"/>
      <c r="BJ39" s="85"/>
      <c r="BK39" s="17"/>
      <c r="BM39" s="36"/>
      <c r="BO39" s="85"/>
      <c r="BP39" s="17"/>
      <c r="BR39" s="36"/>
      <c r="BT39" s="85"/>
      <c r="BU39" s="17"/>
      <c r="BW39" s="36"/>
      <c r="BY39" s="85"/>
      <c r="BZ39" s="17"/>
      <c r="CB39" s="36"/>
      <c r="CD39" s="85"/>
      <c r="CE39" s="17"/>
      <c r="CG39" s="36"/>
      <c r="CI39" s="85"/>
      <c r="CJ39" s="17"/>
      <c r="CL39" s="36"/>
      <c r="CN39" s="85"/>
      <c r="CO39" s="17"/>
      <c r="CQ39" s="36"/>
      <c r="CS39" s="85"/>
      <c r="CT39" s="17"/>
      <c r="CV39" s="36"/>
      <c r="CX39" s="85"/>
      <c r="CY39" s="17"/>
      <c r="DA39" s="36"/>
      <c r="DC39" s="85"/>
      <c r="DD39" s="17"/>
      <c r="DF39" s="36"/>
      <c r="DH39" s="85"/>
      <c r="DI39" s="17"/>
      <c r="DK39" s="36"/>
      <c r="DM39" s="85"/>
      <c r="DN39" s="17"/>
      <c r="DP39" s="36"/>
      <c r="DR39" s="85"/>
      <c r="DS39" s="17"/>
      <c r="DU39" s="36"/>
      <c r="DW39" s="85"/>
    </row>
    <row r="40" spans="1:127" ht="13.5" customHeight="1">
      <c r="A40" s="68"/>
      <c r="C40" s="17"/>
      <c r="E40" s="36"/>
      <c r="G40" s="85"/>
      <c r="H40" s="17"/>
      <c r="J40" s="36"/>
      <c r="L40" s="85"/>
      <c r="M40" s="17"/>
      <c r="O40" s="36"/>
      <c r="Q40" s="85"/>
      <c r="R40" s="17"/>
      <c r="T40" s="36"/>
      <c r="V40" s="85"/>
      <c r="W40" s="17"/>
      <c r="Y40" s="36"/>
      <c r="AA40" s="85"/>
      <c r="AB40" s="17"/>
      <c r="AD40" s="36"/>
      <c r="AF40" s="85"/>
      <c r="AG40" s="17"/>
      <c r="AI40" s="36"/>
      <c r="AK40" s="85"/>
      <c r="AL40" s="17"/>
      <c r="AN40" s="36"/>
      <c r="AP40" s="85"/>
      <c r="AQ40" s="17"/>
      <c r="AS40" s="36"/>
      <c r="AU40" s="85"/>
      <c r="AV40" s="17"/>
      <c r="AX40" s="36"/>
      <c r="AZ40" s="85"/>
      <c r="BA40" s="17"/>
      <c r="BC40" s="36"/>
      <c r="BE40" s="85"/>
      <c r="BF40" s="17"/>
      <c r="BH40" s="36"/>
      <c r="BJ40" s="85"/>
      <c r="BK40" s="17"/>
      <c r="BM40" s="36"/>
      <c r="BO40" s="85"/>
      <c r="BP40" s="17"/>
      <c r="BR40" s="36"/>
      <c r="BT40" s="85"/>
      <c r="BU40" s="17"/>
      <c r="BW40" s="36"/>
      <c r="BY40" s="85"/>
      <c r="BZ40" s="17"/>
      <c r="CB40" s="36"/>
      <c r="CD40" s="85"/>
      <c r="CE40" s="17"/>
      <c r="CG40" s="36"/>
      <c r="CI40" s="85"/>
      <c r="CJ40" s="17"/>
      <c r="CL40" s="36"/>
      <c r="CN40" s="85"/>
      <c r="CO40" s="17"/>
      <c r="CQ40" s="36"/>
      <c r="CS40" s="85"/>
      <c r="CT40" s="17"/>
      <c r="CV40" s="36"/>
      <c r="CX40" s="85"/>
      <c r="CY40" s="17"/>
      <c r="DA40" s="36"/>
      <c r="DC40" s="85"/>
      <c r="DD40" s="17"/>
      <c r="DF40" s="36"/>
      <c r="DH40" s="85"/>
      <c r="DI40" s="17"/>
      <c r="DK40" s="36"/>
      <c r="DM40" s="85"/>
      <c r="DN40" s="17"/>
      <c r="DP40" s="36"/>
      <c r="DR40" s="85"/>
      <c r="DS40" s="17"/>
      <c r="DU40" s="36"/>
      <c r="DW40" s="85"/>
    </row>
    <row r="41" spans="1:127" ht="13.5" customHeight="1">
      <c r="A41" s="68"/>
      <c r="C41" s="17"/>
      <c r="E41" s="36"/>
      <c r="G41" s="85"/>
      <c r="H41" s="17"/>
      <c r="J41" s="36"/>
      <c r="L41" s="85"/>
      <c r="M41" s="17"/>
      <c r="O41" s="36"/>
      <c r="Q41" s="85"/>
      <c r="R41" s="17"/>
      <c r="T41" s="36"/>
      <c r="V41" s="85"/>
      <c r="W41" s="17"/>
      <c r="Y41" s="36"/>
      <c r="AA41" s="85"/>
      <c r="AB41" s="17"/>
      <c r="AD41" s="36"/>
      <c r="AF41" s="85"/>
      <c r="AG41" s="17"/>
      <c r="AI41" s="36"/>
      <c r="AK41" s="85"/>
      <c r="AL41" s="17"/>
      <c r="AN41" s="36"/>
      <c r="AP41" s="85"/>
      <c r="AQ41" s="17"/>
      <c r="AS41" s="36"/>
      <c r="AU41" s="85"/>
      <c r="AV41" s="17"/>
      <c r="AX41" s="36"/>
      <c r="AZ41" s="85"/>
      <c r="BA41" s="17"/>
      <c r="BC41" s="36"/>
      <c r="BE41" s="85"/>
      <c r="BF41" s="17"/>
      <c r="BH41" s="36"/>
      <c r="BJ41" s="85"/>
      <c r="BK41" s="17"/>
      <c r="BM41" s="36"/>
      <c r="BO41" s="85"/>
      <c r="BP41" s="17"/>
      <c r="BR41" s="36"/>
      <c r="BT41" s="85"/>
      <c r="BU41" s="17"/>
      <c r="BW41" s="36"/>
      <c r="BY41" s="85"/>
      <c r="BZ41" s="17"/>
      <c r="CB41" s="36"/>
      <c r="CD41" s="85"/>
      <c r="CE41" s="17"/>
      <c r="CG41" s="36"/>
      <c r="CI41" s="85"/>
      <c r="CJ41" s="17"/>
      <c r="CL41" s="36"/>
      <c r="CN41" s="85"/>
      <c r="CO41" s="17"/>
      <c r="CQ41" s="36"/>
      <c r="CS41" s="85"/>
      <c r="CT41" s="17"/>
      <c r="CV41" s="36"/>
      <c r="CX41" s="85"/>
      <c r="CY41" s="17"/>
      <c r="DA41" s="36"/>
      <c r="DC41" s="85"/>
      <c r="DD41" s="17"/>
      <c r="DF41" s="36"/>
      <c r="DH41" s="85"/>
      <c r="DI41" s="17"/>
      <c r="DK41" s="36"/>
      <c r="DM41" s="85"/>
      <c r="DN41" s="17"/>
      <c r="DP41" s="36"/>
      <c r="DR41" s="85"/>
      <c r="DS41" s="17"/>
      <c r="DU41" s="36"/>
      <c r="DW41" s="85"/>
    </row>
    <row r="42" spans="1:127" ht="13.5" customHeight="1">
      <c r="A42" s="68"/>
      <c r="C42" s="17"/>
      <c r="E42" s="36"/>
      <c r="G42" s="85"/>
      <c r="H42" s="17"/>
      <c r="J42" s="36"/>
      <c r="L42" s="85"/>
      <c r="M42" s="17"/>
      <c r="O42" s="36"/>
      <c r="Q42" s="85"/>
      <c r="R42" s="17"/>
      <c r="T42" s="36"/>
      <c r="V42" s="85"/>
      <c r="W42" s="17"/>
      <c r="Y42" s="36"/>
      <c r="AA42" s="85"/>
      <c r="AB42" s="17"/>
      <c r="AD42" s="36"/>
      <c r="AF42" s="85"/>
      <c r="AG42" s="17"/>
      <c r="AI42" s="36"/>
      <c r="AK42" s="85"/>
      <c r="AL42" s="17"/>
      <c r="AN42" s="36"/>
      <c r="AP42" s="85"/>
      <c r="AQ42" s="17"/>
      <c r="AS42" s="36"/>
      <c r="AU42" s="85"/>
      <c r="AV42" s="17"/>
      <c r="AX42" s="36"/>
      <c r="AZ42" s="85"/>
      <c r="BA42" s="17"/>
      <c r="BC42" s="36"/>
      <c r="BE42" s="85"/>
      <c r="BF42" s="17"/>
      <c r="BH42" s="36"/>
      <c r="BJ42" s="85"/>
      <c r="BK42" s="17"/>
      <c r="BM42" s="36"/>
      <c r="BO42" s="85"/>
      <c r="BP42" s="17"/>
      <c r="BR42" s="36"/>
      <c r="BT42" s="85"/>
      <c r="BU42" s="17"/>
      <c r="BW42" s="36"/>
      <c r="BY42" s="85"/>
      <c r="BZ42" s="17"/>
      <c r="CB42" s="36"/>
      <c r="CD42" s="85"/>
      <c r="CE42" s="17"/>
      <c r="CG42" s="36"/>
      <c r="CI42" s="85"/>
      <c r="CJ42" s="17"/>
      <c r="CL42" s="36"/>
      <c r="CN42" s="85"/>
      <c r="CO42" s="17"/>
      <c r="CQ42" s="36"/>
      <c r="CS42" s="85"/>
      <c r="CT42" s="17"/>
      <c r="CV42" s="36"/>
      <c r="CX42" s="85"/>
      <c r="CY42" s="17"/>
      <c r="DA42" s="36"/>
      <c r="DC42" s="85"/>
      <c r="DD42" s="17"/>
      <c r="DF42" s="36"/>
      <c r="DH42" s="85"/>
      <c r="DI42" s="17"/>
      <c r="DK42" s="36"/>
      <c r="DM42" s="85"/>
      <c r="DN42" s="17"/>
      <c r="DP42" s="36"/>
      <c r="DR42" s="85"/>
      <c r="DS42" s="17"/>
      <c r="DU42" s="36"/>
      <c r="DW42" s="85"/>
    </row>
    <row r="43" spans="1:127" ht="13.5" customHeight="1">
      <c r="A43" s="68"/>
      <c r="C43" s="17"/>
      <c r="E43" s="36"/>
      <c r="G43" s="85"/>
      <c r="H43" s="17"/>
      <c r="J43" s="36"/>
      <c r="L43" s="85"/>
      <c r="M43" s="17"/>
      <c r="O43" s="36"/>
      <c r="Q43" s="85"/>
      <c r="R43" s="17"/>
      <c r="T43" s="36"/>
      <c r="V43" s="85"/>
      <c r="W43" s="17"/>
      <c r="Y43" s="36"/>
      <c r="AA43" s="85"/>
      <c r="AB43" s="17"/>
      <c r="AD43" s="36"/>
      <c r="AF43" s="85"/>
      <c r="AG43" s="17"/>
      <c r="AI43" s="36"/>
      <c r="AK43" s="85"/>
      <c r="AL43" s="17"/>
      <c r="AN43" s="36"/>
      <c r="AP43" s="85"/>
      <c r="AQ43" s="17"/>
      <c r="AS43" s="36"/>
      <c r="AU43" s="85"/>
      <c r="AV43" s="17"/>
      <c r="AX43" s="36"/>
      <c r="AZ43" s="85"/>
      <c r="BA43" s="17"/>
      <c r="BC43" s="36"/>
      <c r="BE43" s="85"/>
      <c r="BF43" s="17"/>
      <c r="BH43" s="36"/>
      <c r="BJ43" s="85"/>
      <c r="BK43" s="17"/>
      <c r="BM43" s="36"/>
      <c r="BO43" s="85"/>
      <c r="BP43" s="17"/>
      <c r="BR43" s="36"/>
      <c r="BT43" s="85"/>
      <c r="BU43" s="17"/>
      <c r="BW43" s="36"/>
      <c r="BY43" s="85"/>
      <c r="BZ43" s="17"/>
      <c r="CB43" s="36"/>
      <c r="CD43" s="85"/>
      <c r="CE43" s="17"/>
      <c r="CG43" s="36"/>
      <c r="CI43" s="85"/>
      <c r="CJ43" s="17"/>
      <c r="CL43" s="36"/>
      <c r="CN43" s="85"/>
      <c r="CO43" s="17"/>
      <c r="CQ43" s="36"/>
      <c r="CS43" s="85"/>
      <c r="CT43" s="17"/>
      <c r="CV43" s="36"/>
      <c r="CX43" s="85"/>
      <c r="CY43" s="17"/>
      <c r="DA43" s="36"/>
      <c r="DC43" s="85"/>
      <c r="DD43" s="17"/>
      <c r="DF43" s="36"/>
      <c r="DH43" s="85"/>
      <c r="DI43" s="17"/>
      <c r="DK43" s="36"/>
      <c r="DM43" s="85"/>
      <c r="DN43" s="17"/>
      <c r="DP43" s="36"/>
      <c r="DR43" s="85"/>
      <c r="DS43" s="17"/>
      <c r="DU43" s="36"/>
      <c r="DW43" s="85"/>
    </row>
    <row r="44" spans="1:127" ht="13.5" customHeight="1">
      <c r="A44" s="68"/>
      <c r="C44" s="17"/>
      <c r="E44" s="36"/>
      <c r="G44" s="85"/>
      <c r="H44" s="17"/>
      <c r="J44" s="36"/>
      <c r="L44" s="85"/>
      <c r="M44" s="17"/>
      <c r="O44" s="36"/>
      <c r="Q44" s="85"/>
      <c r="R44" s="17"/>
      <c r="T44" s="36"/>
      <c r="V44" s="85"/>
      <c r="W44" s="17"/>
      <c r="Y44" s="36"/>
      <c r="AA44" s="85"/>
      <c r="AB44" s="17"/>
      <c r="AD44" s="36"/>
      <c r="AF44" s="85"/>
      <c r="AG44" s="17"/>
      <c r="AI44" s="36"/>
      <c r="AK44" s="85"/>
      <c r="AL44" s="17"/>
      <c r="AN44" s="36"/>
      <c r="AP44" s="85"/>
      <c r="AQ44" s="17"/>
      <c r="AS44" s="36"/>
      <c r="AU44" s="85"/>
      <c r="AV44" s="17"/>
      <c r="AX44" s="36"/>
      <c r="AZ44" s="85"/>
      <c r="BA44" s="17"/>
      <c r="BC44" s="36"/>
      <c r="BE44" s="85"/>
      <c r="BF44" s="17"/>
      <c r="BH44" s="36"/>
      <c r="BJ44" s="85"/>
      <c r="BK44" s="17"/>
      <c r="BM44" s="36"/>
      <c r="BO44" s="85"/>
      <c r="BP44" s="17"/>
      <c r="BR44" s="36"/>
      <c r="BT44" s="85"/>
      <c r="BU44" s="17"/>
      <c r="BW44" s="36"/>
      <c r="BY44" s="85"/>
      <c r="BZ44" s="17"/>
      <c r="CB44" s="36"/>
      <c r="CD44" s="85"/>
      <c r="CE44" s="17"/>
      <c r="CG44" s="36"/>
      <c r="CI44" s="85"/>
      <c r="CJ44" s="17"/>
      <c r="CL44" s="36"/>
      <c r="CN44" s="85"/>
      <c r="CO44" s="17"/>
      <c r="CQ44" s="36"/>
      <c r="CS44" s="85"/>
      <c r="CT44" s="17"/>
      <c r="CV44" s="36"/>
      <c r="CX44" s="85"/>
      <c r="CY44" s="17"/>
      <c r="DA44" s="36"/>
      <c r="DC44" s="85"/>
      <c r="DD44" s="17"/>
      <c r="DF44" s="36"/>
      <c r="DH44" s="85"/>
      <c r="DI44" s="17"/>
      <c r="DK44" s="36"/>
      <c r="DM44" s="85"/>
      <c r="DN44" s="17"/>
      <c r="DP44" s="36"/>
      <c r="DR44" s="85"/>
      <c r="DS44" s="17"/>
      <c r="DU44" s="36"/>
      <c r="DW44" s="85"/>
    </row>
    <row r="45" spans="1:127" ht="13.5" customHeight="1">
      <c r="A45" s="68"/>
      <c r="C45" s="17"/>
      <c r="E45" s="36"/>
      <c r="G45" s="85"/>
      <c r="H45" s="17"/>
      <c r="J45" s="36"/>
      <c r="L45" s="85"/>
      <c r="M45" s="17"/>
      <c r="O45" s="36"/>
      <c r="Q45" s="85"/>
      <c r="R45" s="17"/>
      <c r="T45" s="36"/>
      <c r="V45" s="85"/>
      <c r="W45" s="17"/>
      <c r="Y45" s="36"/>
      <c r="AA45" s="85"/>
      <c r="AB45" s="17"/>
      <c r="AD45" s="36"/>
      <c r="AF45" s="85"/>
      <c r="AG45" s="17"/>
      <c r="AI45" s="36"/>
      <c r="AK45" s="85"/>
      <c r="AL45" s="17"/>
      <c r="AN45" s="36"/>
      <c r="AP45" s="85"/>
      <c r="AQ45" s="17"/>
      <c r="AS45" s="36"/>
      <c r="AU45" s="85"/>
      <c r="AV45" s="17"/>
      <c r="AX45" s="36"/>
      <c r="AZ45" s="85"/>
      <c r="BA45" s="17"/>
      <c r="BC45" s="36"/>
      <c r="BE45" s="85"/>
      <c r="BF45" s="17"/>
      <c r="BH45" s="36"/>
      <c r="BJ45" s="85"/>
      <c r="BK45" s="17"/>
      <c r="BM45" s="36"/>
      <c r="BO45" s="85"/>
      <c r="BP45" s="17"/>
      <c r="BR45" s="36"/>
      <c r="BT45" s="85"/>
      <c r="BU45" s="17"/>
      <c r="BW45" s="36"/>
      <c r="BY45" s="85"/>
      <c r="BZ45" s="17"/>
      <c r="CB45" s="36"/>
      <c r="CD45" s="85"/>
      <c r="CE45" s="17"/>
      <c r="CG45" s="36"/>
      <c r="CI45" s="85"/>
      <c r="CJ45" s="17"/>
      <c r="CL45" s="36"/>
      <c r="CN45" s="85"/>
      <c r="CO45" s="17"/>
      <c r="CQ45" s="36"/>
      <c r="CS45" s="85"/>
      <c r="CT45" s="17"/>
      <c r="CV45" s="36"/>
      <c r="CX45" s="85"/>
      <c r="CY45" s="17"/>
      <c r="DA45" s="36"/>
      <c r="DC45" s="85"/>
      <c r="DD45" s="17"/>
      <c r="DF45" s="36"/>
      <c r="DH45" s="85"/>
      <c r="DI45" s="17"/>
      <c r="DK45" s="36"/>
      <c r="DM45" s="85"/>
      <c r="DN45" s="17"/>
      <c r="DP45" s="36"/>
      <c r="DR45" s="85"/>
      <c r="DS45" s="17"/>
      <c r="DU45" s="36"/>
      <c r="DW45" s="85"/>
    </row>
    <row r="46" spans="1:127" ht="13.5" customHeight="1">
      <c r="A46" s="68"/>
      <c r="C46" s="17"/>
      <c r="E46" s="36"/>
      <c r="G46" s="85"/>
      <c r="H46" s="17"/>
      <c r="J46" s="36"/>
      <c r="L46" s="85"/>
      <c r="M46" s="17"/>
      <c r="O46" s="36"/>
      <c r="Q46" s="85"/>
      <c r="R46" s="17"/>
      <c r="T46" s="36"/>
      <c r="V46" s="85"/>
      <c r="W46" s="17"/>
      <c r="Y46" s="36"/>
      <c r="AA46" s="85"/>
      <c r="AB46" s="17"/>
      <c r="AD46" s="36"/>
      <c r="AF46" s="85"/>
      <c r="AG46" s="17"/>
      <c r="AI46" s="36"/>
      <c r="AK46" s="85"/>
      <c r="AL46" s="17"/>
      <c r="AN46" s="36"/>
      <c r="AP46" s="85"/>
      <c r="AQ46" s="17"/>
      <c r="AS46" s="36"/>
      <c r="AU46" s="85"/>
      <c r="AV46" s="17"/>
      <c r="AX46" s="36"/>
      <c r="AZ46" s="85"/>
      <c r="BA46" s="17"/>
      <c r="BC46" s="36"/>
      <c r="BE46" s="85"/>
      <c r="BF46" s="17"/>
      <c r="BH46" s="36"/>
      <c r="BJ46" s="85"/>
      <c r="BK46" s="17"/>
      <c r="BM46" s="36"/>
      <c r="BO46" s="85"/>
      <c r="BP46" s="17"/>
      <c r="BR46" s="36"/>
      <c r="BT46" s="85"/>
      <c r="BU46" s="17"/>
      <c r="BW46" s="36"/>
      <c r="BY46" s="85"/>
      <c r="BZ46" s="17"/>
      <c r="CB46" s="36"/>
      <c r="CD46" s="85"/>
      <c r="CE46" s="17"/>
      <c r="CG46" s="36"/>
      <c r="CI46" s="85"/>
      <c r="CJ46" s="17"/>
      <c r="CL46" s="36"/>
      <c r="CN46" s="85"/>
      <c r="CO46" s="17"/>
      <c r="CQ46" s="36"/>
      <c r="CS46" s="85"/>
      <c r="CT46" s="17"/>
      <c r="CV46" s="36"/>
      <c r="CX46" s="85"/>
      <c r="CY46" s="17"/>
      <c r="DA46" s="36"/>
      <c r="DC46" s="85"/>
      <c r="DD46" s="17"/>
      <c r="DF46" s="36"/>
      <c r="DH46" s="85"/>
      <c r="DI46" s="17"/>
      <c r="DK46" s="36"/>
      <c r="DM46" s="85"/>
      <c r="DN46" s="17"/>
      <c r="DP46" s="36"/>
      <c r="DR46" s="85"/>
      <c r="DS46" s="17"/>
      <c r="DU46" s="36"/>
      <c r="DW46" s="85"/>
    </row>
    <row r="47" spans="1:127" ht="13.5" customHeight="1">
      <c r="A47" s="68"/>
      <c r="C47" s="17"/>
      <c r="E47" s="36"/>
      <c r="G47" s="85"/>
      <c r="H47" s="17"/>
      <c r="J47" s="36"/>
      <c r="L47" s="85"/>
      <c r="M47" s="17"/>
      <c r="O47" s="36"/>
      <c r="Q47" s="85"/>
      <c r="R47" s="17"/>
      <c r="T47" s="36"/>
      <c r="V47" s="85"/>
      <c r="W47" s="17"/>
      <c r="Y47" s="36"/>
      <c r="AA47" s="85"/>
      <c r="AB47" s="17"/>
      <c r="AD47" s="36"/>
      <c r="AF47" s="85"/>
      <c r="AG47" s="17"/>
      <c r="AI47" s="36"/>
      <c r="AK47" s="85"/>
      <c r="AL47" s="17"/>
      <c r="AN47" s="36"/>
      <c r="AP47" s="85"/>
      <c r="AQ47" s="17"/>
      <c r="AS47" s="36"/>
      <c r="AU47" s="85"/>
      <c r="AV47" s="17"/>
      <c r="AX47" s="36"/>
      <c r="AZ47" s="85"/>
      <c r="BA47" s="17"/>
      <c r="BC47" s="36"/>
      <c r="BE47" s="85"/>
      <c r="BF47" s="17"/>
      <c r="BH47" s="36"/>
      <c r="BJ47" s="85"/>
      <c r="BK47" s="17"/>
      <c r="BM47" s="36"/>
      <c r="BO47" s="85"/>
      <c r="BP47" s="17"/>
      <c r="BR47" s="36"/>
      <c r="BT47" s="85"/>
      <c r="BU47" s="17"/>
      <c r="BW47" s="36"/>
      <c r="BY47" s="85"/>
      <c r="BZ47" s="17"/>
      <c r="CB47" s="36"/>
      <c r="CD47" s="85"/>
      <c r="CE47" s="17"/>
      <c r="CG47" s="36"/>
      <c r="CI47" s="85"/>
      <c r="CJ47" s="17"/>
      <c r="CL47" s="36"/>
      <c r="CN47" s="85"/>
      <c r="CO47" s="17"/>
      <c r="CQ47" s="36"/>
      <c r="CS47" s="85"/>
      <c r="CT47" s="17"/>
      <c r="CV47" s="36"/>
      <c r="CX47" s="85"/>
      <c r="CY47" s="17"/>
      <c r="DA47" s="36"/>
      <c r="DC47" s="85"/>
      <c r="DD47" s="17"/>
      <c r="DF47" s="36"/>
      <c r="DH47" s="85"/>
      <c r="DI47" s="17"/>
      <c r="DK47" s="36"/>
      <c r="DM47" s="85"/>
      <c r="DN47" s="17"/>
      <c r="DP47" s="36"/>
      <c r="DR47" s="85"/>
      <c r="DS47" s="17"/>
      <c r="DU47" s="36"/>
      <c r="DW47" s="85"/>
    </row>
    <row r="48" spans="1:127" ht="13.5" customHeight="1">
      <c r="A48" s="68"/>
      <c r="C48" s="17"/>
      <c r="E48" s="36"/>
      <c r="G48" s="85"/>
      <c r="H48" s="17"/>
      <c r="J48" s="36"/>
      <c r="L48" s="85"/>
      <c r="M48" s="17"/>
      <c r="O48" s="36"/>
      <c r="Q48" s="85"/>
      <c r="R48" s="17"/>
      <c r="T48" s="36"/>
      <c r="V48" s="85"/>
      <c r="W48" s="17"/>
      <c r="Y48" s="36"/>
      <c r="AA48" s="85"/>
      <c r="AB48" s="17"/>
      <c r="AD48" s="36"/>
      <c r="AF48" s="85"/>
      <c r="AG48" s="17"/>
      <c r="AI48" s="36"/>
      <c r="AK48" s="85"/>
      <c r="AL48" s="17"/>
      <c r="AN48" s="36"/>
      <c r="AP48" s="85"/>
      <c r="AQ48" s="17"/>
      <c r="AS48" s="36"/>
      <c r="AU48" s="85"/>
      <c r="AV48" s="17"/>
      <c r="AX48" s="36"/>
      <c r="AZ48" s="85"/>
      <c r="BA48" s="17"/>
      <c r="BC48" s="36"/>
      <c r="BE48" s="85"/>
      <c r="BF48" s="17"/>
      <c r="BH48" s="36"/>
      <c r="BJ48" s="85"/>
      <c r="BK48" s="17"/>
      <c r="BM48" s="36"/>
      <c r="BO48" s="85"/>
      <c r="BP48" s="17"/>
      <c r="BR48" s="36"/>
      <c r="BT48" s="85"/>
      <c r="BU48" s="17"/>
      <c r="BW48" s="36"/>
      <c r="BY48" s="85"/>
      <c r="BZ48" s="17"/>
      <c r="CB48" s="36"/>
      <c r="CD48" s="85"/>
      <c r="CE48" s="17"/>
      <c r="CG48" s="36"/>
      <c r="CI48" s="85"/>
      <c r="CJ48" s="17"/>
      <c r="CL48" s="36"/>
      <c r="CN48" s="85"/>
      <c r="CO48" s="17"/>
      <c r="CQ48" s="36"/>
      <c r="CS48" s="85"/>
      <c r="CT48" s="17"/>
      <c r="CV48" s="36"/>
      <c r="CX48" s="85"/>
      <c r="CY48" s="17"/>
      <c r="DA48" s="36"/>
      <c r="DC48" s="85"/>
      <c r="DD48" s="17"/>
      <c r="DF48" s="36"/>
      <c r="DH48" s="85"/>
      <c r="DI48" s="17"/>
      <c r="DK48" s="36"/>
      <c r="DM48" s="85"/>
      <c r="DN48" s="17"/>
      <c r="DP48" s="36"/>
      <c r="DR48" s="85"/>
      <c r="DS48" s="17"/>
      <c r="DU48" s="36"/>
      <c r="DW48" s="85"/>
    </row>
    <row r="49" spans="1:127" ht="13.5" customHeight="1">
      <c r="A49" s="68"/>
      <c r="C49" s="17"/>
      <c r="E49" s="36"/>
      <c r="G49" s="85"/>
      <c r="H49" s="17"/>
      <c r="J49" s="36"/>
      <c r="L49" s="85"/>
      <c r="M49" s="17"/>
      <c r="O49" s="36"/>
      <c r="Q49" s="85"/>
      <c r="R49" s="17"/>
      <c r="T49" s="36"/>
      <c r="V49" s="85"/>
      <c r="W49" s="17"/>
      <c r="Y49" s="36"/>
      <c r="AA49" s="85"/>
      <c r="AB49" s="17"/>
      <c r="AD49" s="36"/>
      <c r="AF49" s="85"/>
      <c r="AG49" s="17"/>
      <c r="AI49" s="36"/>
      <c r="AK49" s="85"/>
      <c r="AL49" s="17"/>
      <c r="AN49" s="36"/>
      <c r="AP49" s="85"/>
      <c r="AQ49" s="17"/>
      <c r="AS49" s="36"/>
      <c r="AU49" s="85"/>
      <c r="AV49" s="17"/>
      <c r="AX49" s="36"/>
      <c r="AZ49" s="85"/>
      <c r="BA49" s="17"/>
      <c r="BC49" s="36"/>
      <c r="BE49" s="85"/>
      <c r="BF49" s="17"/>
      <c r="BH49" s="36"/>
      <c r="BJ49" s="85"/>
      <c r="BK49" s="17"/>
      <c r="BM49" s="36"/>
      <c r="BO49" s="85"/>
      <c r="BP49" s="17"/>
      <c r="BR49" s="36"/>
      <c r="BT49" s="85"/>
      <c r="BU49" s="17"/>
      <c r="BW49" s="36"/>
      <c r="BY49" s="85"/>
      <c r="BZ49" s="17"/>
      <c r="CB49" s="36"/>
      <c r="CD49" s="85"/>
      <c r="CE49" s="17"/>
      <c r="CG49" s="36"/>
      <c r="CI49" s="85"/>
      <c r="CJ49" s="17"/>
      <c r="CL49" s="36"/>
      <c r="CN49" s="85"/>
      <c r="CO49" s="17"/>
      <c r="CQ49" s="36"/>
      <c r="CS49" s="85"/>
      <c r="CT49" s="17"/>
      <c r="CV49" s="36"/>
      <c r="CX49" s="85"/>
      <c r="CY49" s="17"/>
      <c r="DA49" s="36"/>
      <c r="DC49" s="85"/>
      <c r="DD49" s="17"/>
      <c r="DF49" s="36"/>
      <c r="DH49" s="85"/>
      <c r="DI49" s="17"/>
      <c r="DK49" s="36"/>
      <c r="DM49" s="85"/>
      <c r="DN49" s="17"/>
      <c r="DP49" s="36"/>
      <c r="DR49" s="85"/>
      <c r="DS49" s="17"/>
      <c r="DU49" s="36"/>
      <c r="DW49" s="85"/>
    </row>
    <row r="50" spans="1:127" ht="13.5" customHeight="1">
      <c r="A50" s="68"/>
      <c r="C50" s="17"/>
      <c r="E50" s="36"/>
      <c r="G50" s="85"/>
      <c r="H50" s="17"/>
      <c r="J50" s="36"/>
      <c r="L50" s="85"/>
      <c r="M50" s="17"/>
      <c r="O50" s="36"/>
      <c r="Q50" s="85"/>
      <c r="R50" s="17"/>
      <c r="T50" s="36"/>
      <c r="V50" s="85"/>
      <c r="W50" s="17"/>
      <c r="Y50" s="36"/>
      <c r="AA50" s="85"/>
      <c r="AB50" s="17"/>
      <c r="AD50" s="36"/>
      <c r="AF50" s="85"/>
      <c r="AG50" s="17"/>
      <c r="AI50" s="36"/>
      <c r="AK50" s="85"/>
      <c r="AL50" s="17"/>
      <c r="AN50" s="36"/>
      <c r="AP50" s="85"/>
      <c r="AQ50" s="17"/>
      <c r="AS50" s="36"/>
      <c r="AU50" s="85"/>
      <c r="AV50" s="17"/>
      <c r="AX50" s="36"/>
      <c r="AZ50" s="85"/>
      <c r="BA50" s="17"/>
      <c r="BC50" s="36"/>
      <c r="BE50" s="85"/>
      <c r="BF50" s="17"/>
      <c r="BH50" s="36"/>
      <c r="BJ50" s="85"/>
      <c r="BK50" s="17"/>
      <c r="BM50" s="36"/>
      <c r="BO50" s="85"/>
      <c r="BP50" s="17"/>
      <c r="BR50" s="36"/>
      <c r="BT50" s="85"/>
      <c r="BU50" s="17"/>
      <c r="BW50" s="36"/>
      <c r="BY50" s="85"/>
      <c r="BZ50" s="17"/>
      <c r="CB50" s="36"/>
      <c r="CD50" s="85"/>
      <c r="CE50" s="17"/>
      <c r="CG50" s="36"/>
      <c r="CI50" s="85"/>
      <c r="CJ50" s="17"/>
      <c r="CL50" s="36"/>
      <c r="CN50" s="85"/>
      <c r="CO50" s="17"/>
      <c r="CQ50" s="36"/>
      <c r="CS50" s="85"/>
      <c r="CT50" s="17"/>
      <c r="CV50" s="36"/>
      <c r="CX50" s="85"/>
      <c r="CY50" s="17"/>
      <c r="DA50" s="36"/>
      <c r="DC50" s="85"/>
      <c r="DD50" s="17"/>
      <c r="DF50" s="36"/>
      <c r="DH50" s="85"/>
      <c r="DI50" s="17"/>
      <c r="DK50" s="36"/>
      <c r="DM50" s="85"/>
      <c r="DN50" s="17"/>
      <c r="DP50" s="36"/>
      <c r="DR50" s="85"/>
      <c r="DS50" s="17"/>
      <c r="DU50" s="36"/>
      <c r="DW50" s="85"/>
    </row>
    <row r="51" spans="1:127" ht="13.5" customHeight="1">
      <c r="A51" s="68"/>
      <c r="C51" s="17"/>
      <c r="E51" s="36"/>
      <c r="G51" s="85"/>
      <c r="H51" s="17"/>
      <c r="J51" s="36"/>
      <c r="L51" s="85"/>
      <c r="M51" s="17"/>
      <c r="O51" s="36"/>
      <c r="Q51" s="85"/>
      <c r="R51" s="17"/>
      <c r="T51" s="36"/>
      <c r="V51" s="85"/>
      <c r="W51" s="17"/>
      <c r="Y51" s="36"/>
      <c r="AA51" s="85"/>
      <c r="AB51" s="17"/>
      <c r="AD51" s="36"/>
      <c r="AF51" s="85"/>
      <c r="AG51" s="17"/>
      <c r="AI51" s="36"/>
      <c r="AK51" s="85"/>
      <c r="AL51" s="17"/>
      <c r="AN51" s="36"/>
      <c r="AP51" s="85"/>
      <c r="AQ51" s="17"/>
      <c r="AS51" s="36"/>
      <c r="AU51" s="85"/>
      <c r="AV51" s="17"/>
      <c r="AX51" s="36"/>
      <c r="AZ51" s="85"/>
      <c r="BA51" s="17"/>
      <c r="BC51" s="36"/>
      <c r="BE51" s="85"/>
      <c r="BF51" s="17"/>
      <c r="BH51" s="36"/>
      <c r="BJ51" s="85"/>
      <c r="BK51" s="17"/>
      <c r="BM51" s="36"/>
      <c r="BO51" s="85"/>
      <c r="BP51" s="17"/>
      <c r="BR51" s="36"/>
      <c r="BT51" s="85"/>
      <c r="BU51" s="17"/>
      <c r="BW51" s="36"/>
      <c r="BY51" s="85"/>
      <c r="BZ51" s="17"/>
      <c r="CB51" s="36"/>
      <c r="CD51" s="85"/>
      <c r="CE51" s="17"/>
      <c r="CG51" s="36"/>
      <c r="CI51" s="85"/>
      <c r="CJ51" s="17"/>
      <c r="CL51" s="36"/>
      <c r="CN51" s="85"/>
      <c r="CO51" s="17"/>
      <c r="CQ51" s="36"/>
      <c r="CS51" s="85"/>
      <c r="CT51" s="17"/>
      <c r="CV51" s="36"/>
      <c r="CX51" s="85"/>
      <c r="CY51" s="17"/>
      <c r="DA51" s="36"/>
      <c r="DC51" s="85"/>
      <c r="DD51" s="17"/>
      <c r="DF51" s="36"/>
      <c r="DH51" s="85"/>
      <c r="DI51" s="17"/>
      <c r="DK51" s="36"/>
      <c r="DM51" s="85"/>
      <c r="DN51" s="17"/>
      <c r="DP51" s="36"/>
      <c r="DR51" s="85"/>
      <c r="DS51" s="17"/>
      <c r="DU51" s="36"/>
      <c r="DW51" s="85"/>
    </row>
    <row r="52" spans="1:127" ht="13.5" customHeight="1">
      <c r="A52" s="68"/>
      <c r="C52" s="17"/>
      <c r="E52" s="36"/>
      <c r="G52" s="85"/>
      <c r="H52" s="17"/>
      <c r="J52" s="36"/>
      <c r="L52" s="85"/>
      <c r="M52" s="17"/>
      <c r="O52" s="36"/>
      <c r="Q52" s="85"/>
      <c r="R52" s="17"/>
      <c r="T52" s="36"/>
      <c r="V52" s="85"/>
      <c r="W52" s="17"/>
      <c r="Y52" s="36"/>
      <c r="AA52" s="85"/>
      <c r="AB52" s="17"/>
      <c r="AD52" s="36"/>
      <c r="AF52" s="85"/>
      <c r="AG52" s="17"/>
      <c r="AI52" s="36"/>
      <c r="AK52" s="85"/>
      <c r="AL52" s="17"/>
      <c r="AN52" s="36"/>
      <c r="AP52" s="85"/>
      <c r="AQ52" s="17"/>
      <c r="AS52" s="36"/>
      <c r="AU52" s="85"/>
      <c r="AV52" s="17"/>
      <c r="AX52" s="36"/>
      <c r="AZ52" s="85"/>
      <c r="BA52" s="17"/>
      <c r="BC52" s="36"/>
      <c r="BE52" s="85"/>
      <c r="BF52" s="17"/>
      <c r="BH52" s="36"/>
      <c r="BJ52" s="85"/>
      <c r="BK52" s="17"/>
      <c r="BM52" s="36"/>
      <c r="BO52" s="85"/>
      <c r="BP52" s="17"/>
      <c r="BR52" s="36"/>
      <c r="BT52" s="85"/>
      <c r="BU52" s="17"/>
      <c r="BW52" s="36"/>
      <c r="BY52" s="85"/>
      <c r="BZ52" s="17"/>
      <c r="CB52" s="36"/>
      <c r="CD52" s="85"/>
      <c r="CE52" s="17"/>
      <c r="CG52" s="36"/>
      <c r="CI52" s="85"/>
      <c r="CJ52" s="17"/>
      <c r="CL52" s="36"/>
      <c r="CN52" s="85"/>
      <c r="CO52" s="17"/>
      <c r="CQ52" s="36"/>
      <c r="CS52" s="85"/>
      <c r="CT52" s="17"/>
      <c r="CV52" s="36"/>
      <c r="CX52" s="85"/>
      <c r="CY52" s="17"/>
      <c r="DA52" s="36"/>
      <c r="DC52" s="85"/>
      <c r="DD52" s="17"/>
      <c r="DF52" s="36"/>
      <c r="DH52" s="85"/>
      <c r="DI52" s="17"/>
      <c r="DK52" s="36"/>
      <c r="DM52" s="85"/>
      <c r="DN52" s="17"/>
      <c r="DP52" s="36"/>
      <c r="DR52" s="85"/>
      <c r="DS52" s="17"/>
      <c r="DU52" s="36"/>
      <c r="DW52" s="85"/>
    </row>
    <row r="53" spans="1:127" ht="13.5" customHeight="1">
      <c r="A53" s="68"/>
      <c r="C53" s="17"/>
      <c r="E53" s="36"/>
      <c r="G53" s="85"/>
      <c r="H53" s="17"/>
      <c r="J53" s="36"/>
      <c r="L53" s="85"/>
      <c r="M53" s="17"/>
      <c r="O53" s="36"/>
      <c r="Q53" s="85"/>
      <c r="R53" s="17"/>
      <c r="T53" s="36"/>
      <c r="V53" s="85"/>
      <c r="W53" s="17"/>
      <c r="Y53" s="36"/>
      <c r="AA53" s="85"/>
      <c r="AB53" s="17"/>
      <c r="AD53" s="36"/>
      <c r="AF53" s="85"/>
      <c r="AG53" s="17"/>
      <c r="AI53" s="36"/>
      <c r="AK53" s="85"/>
      <c r="AL53" s="17"/>
      <c r="AN53" s="36"/>
      <c r="AP53" s="85"/>
      <c r="AQ53" s="17"/>
      <c r="AS53" s="36"/>
      <c r="AU53" s="85"/>
      <c r="AV53" s="17"/>
      <c r="AX53" s="36"/>
      <c r="AZ53" s="85"/>
      <c r="BA53" s="17"/>
      <c r="BC53" s="36"/>
      <c r="BE53" s="85"/>
      <c r="BF53" s="17"/>
      <c r="BH53" s="36"/>
      <c r="BJ53" s="85"/>
      <c r="BK53" s="17"/>
      <c r="BM53" s="36"/>
      <c r="BO53" s="85"/>
      <c r="BP53" s="17"/>
      <c r="BR53" s="36"/>
      <c r="BT53" s="85"/>
      <c r="BU53" s="17"/>
      <c r="BW53" s="36"/>
      <c r="BY53" s="85"/>
      <c r="BZ53" s="17"/>
      <c r="CB53" s="36"/>
      <c r="CD53" s="85"/>
      <c r="CE53" s="17"/>
      <c r="CG53" s="36"/>
      <c r="CI53" s="85"/>
      <c r="CJ53" s="17"/>
      <c r="CL53" s="36"/>
      <c r="CN53" s="85"/>
      <c r="CO53" s="17"/>
      <c r="CQ53" s="36"/>
      <c r="CS53" s="85"/>
      <c r="CT53" s="17"/>
      <c r="CV53" s="36"/>
      <c r="CX53" s="85"/>
      <c r="CY53" s="17"/>
      <c r="DA53" s="36"/>
      <c r="DC53" s="85"/>
      <c r="DD53" s="17"/>
      <c r="DF53" s="36"/>
      <c r="DH53" s="85"/>
      <c r="DI53" s="17"/>
      <c r="DK53" s="36"/>
      <c r="DM53" s="85"/>
      <c r="DN53" s="17"/>
      <c r="DP53" s="36"/>
      <c r="DR53" s="85"/>
      <c r="DS53" s="17"/>
      <c r="DU53" s="36"/>
      <c r="DW53" s="85"/>
    </row>
    <row r="54" spans="1:127" ht="13.5" customHeight="1">
      <c r="A54" s="68"/>
      <c r="C54" s="17"/>
      <c r="E54" s="36"/>
      <c r="G54" s="85"/>
      <c r="H54" s="17"/>
      <c r="J54" s="36"/>
      <c r="L54" s="85"/>
      <c r="M54" s="17"/>
      <c r="O54" s="36"/>
      <c r="Q54" s="85"/>
      <c r="R54" s="17"/>
      <c r="T54" s="36"/>
      <c r="V54" s="85"/>
      <c r="W54" s="17"/>
      <c r="Y54" s="36"/>
      <c r="AA54" s="85"/>
      <c r="AB54" s="17"/>
      <c r="AD54" s="36"/>
      <c r="AF54" s="85"/>
      <c r="AG54" s="17"/>
      <c r="AI54" s="36"/>
      <c r="AK54" s="85"/>
      <c r="AL54" s="17"/>
      <c r="AN54" s="36"/>
      <c r="AP54" s="85"/>
      <c r="AQ54" s="17"/>
      <c r="AS54" s="36"/>
      <c r="AU54" s="85"/>
      <c r="AV54" s="17"/>
      <c r="AX54" s="36"/>
      <c r="AZ54" s="85"/>
      <c r="BA54" s="17"/>
      <c r="BC54" s="36"/>
      <c r="BE54" s="85"/>
      <c r="BF54" s="17"/>
      <c r="BH54" s="36"/>
      <c r="BJ54" s="85"/>
      <c r="BK54" s="17"/>
      <c r="BM54" s="36"/>
      <c r="BO54" s="85"/>
      <c r="BP54" s="17"/>
      <c r="BR54" s="36"/>
      <c r="BT54" s="85"/>
      <c r="BU54" s="17"/>
      <c r="BW54" s="36"/>
      <c r="BY54" s="85"/>
      <c r="BZ54" s="17"/>
      <c r="CB54" s="36"/>
      <c r="CD54" s="85"/>
      <c r="CE54" s="17"/>
      <c r="CG54" s="36"/>
      <c r="CI54" s="85"/>
      <c r="CJ54" s="17"/>
      <c r="CL54" s="36"/>
      <c r="CN54" s="85"/>
      <c r="CO54" s="17"/>
      <c r="CQ54" s="36"/>
      <c r="CS54" s="85"/>
      <c r="CT54" s="17"/>
      <c r="CV54" s="36"/>
      <c r="CX54" s="85"/>
      <c r="CY54" s="17"/>
      <c r="DA54" s="36"/>
      <c r="DC54" s="85"/>
      <c r="DD54" s="17"/>
      <c r="DF54" s="36"/>
      <c r="DH54" s="85"/>
      <c r="DI54" s="17"/>
      <c r="DK54" s="36"/>
      <c r="DM54" s="85"/>
      <c r="DN54" s="17"/>
      <c r="DP54" s="36"/>
      <c r="DR54" s="85"/>
      <c r="DS54" s="17"/>
      <c r="DU54" s="36"/>
      <c r="DW54" s="85"/>
    </row>
    <row r="55" spans="1:127" ht="13.5" customHeight="1">
      <c r="A55" s="68"/>
      <c r="C55" s="17"/>
      <c r="E55" s="36"/>
      <c r="G55" s="85"/>
      <c r="H55" s="17"/>
      <c r="J55" s="36"/>
      <c r="L55" s="85"/>
      <c r="M55" s="17"/>
      <c r="O55" s="36"/>
      <c r="Q55" s="85"/>
      <c r="R55" s="17"/>
      <c r="T55" s="36"/>
      <c r="V55" s="85"/>
      <c r="W55" s="17"/>
      <c r="Y55" s="36"/>
      <c r="AA55" s="85"/>
      <c r="AB55" s="17"/>
      <c r="AD55" s="36"/>
      <c r="AF55" s="85"/>
      <c r="AG55" s="17"/>
      <c r="AI55" s="36"/>
      <c r="AK55" s="85"/>
      <c r="AL55" s="17"/>
      <c r="AN55" s="36"/>
      <c r="AP55" s="85"/>
      <c r="AQ55" s="17"/>
      <c r="AS55" s="36"/>
      <c r="AU55" s="85"/>
      <c r="AV55" s="17"/>
      <c r="AX55" s="36"/>
      <c r="AZ55" s="85"/>
      <c r="BA55" s="17"/>
      <c r="BC55" s="36"/>
      <c r="BE55" s="85"/>
      <c r="BF55" s="17"/>
      <c r="BH55" s="36"/>
      <c r="BJ55" s="85"/>
      <c r="BK55" s="17"/>
      <c r="BM55" s="36"/>
      <c r="BO55" s="85"/>
      <c r="BP55" s="17"/>
      <c r="BR55" s="36"/>
      <c r="BT55" s="85"/>
      <c r="BU55" s="17"/>
      <c r="BW55" s="36"/>
      <c r="BY55" s="85"/>
      <c r="BZ55" s="17"/>
      <c r="CB55" s="36"/>
      <c r="CD55" s="85"/>
      <c r="CE55" s="17"/>
      <c r="CG55" s="36"/>
      <c r="CI55" s="85"/>
      <c r="CJ55" s="17"/>
      <c r="CL55" s="36"/>
      <c r="CN55" s="85"/>
      <c r="CO55" s="17"/>
      <c r="CQ55" s="36"/>
      <c r="CS55" s="85"/>
      <c r="CT55" s="17"/>
      <c r="CV55" s="36"/>
      <c r="CX55" s="85"/>
      <c r="CY55" s="17"/>
      <c r="DA55" s="36"/>
      <c r="DC55" s="85"/>
      <c r="DD55" s="17"/>
      <c r="DF55" s="36"/>
      <c r="DH55" s="85"/>
      <c r="DI55" s="17"/>
      <c r="DK55" s="36"/>
      <c r="DM55" s="85"/>
      <c r="DN55" s="17"/>
      <c r="DP55" s="36"/>
      <c r="DR55" s="85"/>
      <c r="DS55" s="17"/>
      <c r="DU55" s="36"/>
      <c r="DW55" s="85"/>
    </row>
    <row r="56" spans="1:127" ht="13.5" customHeight="1">
      <c r="A56" s="68"/>
      <c r="C56" s="17"/>
      <c r="E56" s="36"/>
      <c r="G56" s="85"/>
      <c r="H56" s="17"/>
      <c r="J56" s="36"/>
      <c r="L56" s="85"/>
      <c r="M56" s="17"/>
      <c r="O56" s="36"/>
      <c r="Q56" s="85"/>
      <c r="R56" s="17"/>
      <c r="T56" s="36"/>
      <c r="V56" s="85"/>
      <c r="W56" s="17"/>
      <c r="Y56" s="36"/>
      <c r="AA56" s="85"/>
      <c r="AB56" s="17"/>
      <c r="AD56" s="36"/>
      <c r="AF56" s="85"/>
      <c r="AG56" s="17"/>
      <c r="AI56" s="36"/>
      <c r="AK56" s="85"/>
      <c r="AL56" s="17"/>
      <c r="AN56" s="36"/>
      <c r="AP56" s="85"/>
      <c r="AQ56" s="17"/>
      <c r="AS56" s="36"/>
      <c r="AU56" s="85"/>
      <c r="AV56" s="17"/>
      <c r="AX56" s="36"/>
      <c r="AZ56" s="85"/>
      <c r="BA56" s="17"/>
      <c r="BC56" s="36"/>
      <c r="BE56" s="85"/>
      <c r="BF56" s="17"/>
      <c r="BH56" s="36"/>
      <c r="BJ56" s="85"/>
      <c r="BK56" s="17"/>
      <c r="BM56" s="36"/>
      <c r="BO56" s="85"/>
      <c r="BP56" s="17"/>
      <c r="BR56" s="36"/>
      <c r="BT56" s="85"/>
      <c r="BU56" s="17"/>
      <c r="BW56" s="36"/>
      <c r="BY56" s="85"/>
      <c r="BZ56" s="17"/>
      <c r="CB56" s="36"/>
      <c r="CD56" s="85"/>
      <c r="CE56" s="17"/>
      <c r="CG56" s="36"/>
      <c r="CI56" s="85"/>
      <c r="CJ56" s="17"/>
      <c r="CL56" s="36"/>
      <c r="CN56" s="85"/>
      <c r="CO56" s="17"/>
      <c r="CQ56" s="36"/>
      <c r="CS56" s="85"/>
      <c r="CT56" s="17"/>
      <c r="CV56" s="36"/>
      <c r="CX56" s="85"/>
      <c r="CY56" s="17"/>
      <c r="DA56" s="36"/>
      <c r="DC56" s="85"/>
      <c r="DD56" s="17"/>
      <c r="DF56" s="36"/>
      <c r="DH56" s="85"/>
      <c r="DI56" s="17"/>
      <c r="DK56" s="36"/>
      <c r="DM56" s="85"/>
      <c r="DN56" s="17"/>
      <c r="DP56" s="36"/>
      <c r="DR56" s="85"/>
      <c r="DS56" s="17"/>
      <c r="DU56" s="36"/>
      <c r="DW56" s="85"/>
    </row>
    <row r="57" spans="1:127" ht="13.5" customHeight="1">
      <c r="A57" s="68"/>
      <c r="C57" s="17"/>
      <c r="E57" s="36"/>
      <c r="G57" s="85"/>
      <c r="H57" s="17"/>
      <c r="J57" s="36"/>
      <c r="L57" s="85"/>
      <c r="M57" s="17"/>
      <c r="O57" s="36"/>
      <c r="Q57" s="85"/>
      <c r="R57" s="17"/>
      <c r="T57" s="36"/>
      <c r="V57" s="85"/>
      <c r="W57" s="17"/>
      <c r="Y57" s="36"/>
      <c r="AA57" s="85"/>
      <c r="AB57" s="17"/>
      <c r="AD57" s="36"/>
      <c r="AF57" s="85"/>
      <c r="AG57" s="17"/>
      <c r="AI57" s="36"/>
      <c r="AK57" s="85"/>
      <c r="AL57" s="17"/>
      <c r="AN57" s="36"/>
      <c r="AP57" s="85"/>
      <c r="AQ57" s="17"/>
      <c r="AS57" s="36"/>
      <c r="AU57" s="85"/>
      <c r="AV57" s="17"/>
      <c r="AX57" s="36"/>
      <c r="AZ57" s="85"/>
      <c r="BA57" s="17"/>
      <c r="BC57" s="36"/>
      <c r="BE57" s="85"/>
      <c r="BF57" s="17"/>
      <c r="BH57" s="36"/>
      <c r="BJ57" s="85"/>
      <c r="BK57" s="17"/>
      <c r="BM57" s="36"/>
      <c r="BO57" s="85"/>
      <c r="BP57" s="17"/>
      <c r="BR57" s="36"/>
      <c r="BT57" s="85"/>
      <c r="BU57" s="17"/>
      <c r="BW57" s="36"/>
      <c r="BY57" s="85"/>
      <c r="BZ57" s="17"/>
      <c r="CB57" s="36"/>
      <c r="CD57" s="85"/>
      <c r="CE57" s="17"/>
      <c r="CG57" s="36"/>
      <c r="CI57" s="85"/>
      <c r="CJ57" s="17"/>
      <c r="CL57" s="36"/>
      <c r="CN57" s="85"/>
      <c r="CO57" s="17"/>
      <c r="CQ57" s="36"/>
      <c r="CS57" s="85"/>
      <c r="CT57" s="17"/>
      <c r="CV57" s="36"/>
      <c r="CX57" s="85"/>
      <c r="CY57" s="17"/>
      <c r="DA57" s="36"/>
      <c r="DC57" s="85"/>
      <c r="DD57" s="17"/>
      <c r="DF57" s="36"/>
      <c r="DH57" s="85"/>
      <c r="DI57" s="17"/>
      <c r="DK57" s="36"/>
      <c r="DM57" s="85"/>
      <c r="DN57" s="17"/>
      <c r="DP57" s="36"/>
      <c r="DR57" s="85"/>
      <c r="DS57" s="17"/>
      <c r="DU57" s="36"/>
      <c r="DW57" s="85"/>
    </row>
    <row r="58" spans="1:127" ht="13.5" customHeight="1">
      <c r="A58" s="68"/>
      <c r="C58" s="17"/>
      <c r="E58" s="36"/>
      <c r="G58" s="85"/>
      <c r="H58" s="17"/>
      <c r="J58" s="36"/>
      <c r="L58" s="85"/>
      <c r="M58" s="17"/>
      <c r="O58" s="36"/>
      <c r="Q58" s="85"/>
      <c r="R58" s="17"/>
      <c r="T58" s="36"/>
      <c r="V58" s="85"/>
      <c r="W58" s="17"/>
      <c r="Y58" s="36"/>
      <c r="AA58" s="85"/>
      <c r="AB58" s="17"/>
      <c r="AD58" s="36"/>
      <c r="AF58" s="85"/>
      <c r="AG58" s="17"/>
      <c r="AI58" s="36"/>
      <c r="AK58" s="85"/>
      <c r="AL58" s="17"/>
      <c r="AN58" s="36"/>
      <c r="AP58" s="85"/>
      <c r="AQ58" s="17"/>
      <c r="AS58" s="36"/>
      <c r="AU58" s="85"/>
      <c r="AV58" s="17"/>
      <c r="AX58" s="36"/>
      <c r="AZ58" s="85"/>
      <c r="BA58" s="17"/>
      <c r="BC58" s="36"/>
      <c r="BE58" s="85"/>
      <c r="BF58" s="17"/>
      <c r="BH58" s="36"/>
      <c r="BJ58" s="85"/>
      <c r="BK58" s="17"/>
      <c r="BM58" s="36"/>
      <c r="BO58" s="85"/>
      <c r="BP58" s="17"/>
      <c r="BR58" s="36"/>
      <c r="BT58" s="85"/>
      <c r="BU58" s="17"/>
      <c r="BW58" s="36"/>
      <c r="BY58" s="85"/>
      <c r="BZ58" s="17"/>
      <c r="CB58" s="36"/>
      <c r="CD58" s="85"/>
      <c r="CE58" s="17"/>
      <c r="CG58" s="36"/>
      <c r="CI58" s="85"/>
      <c r="CJ58" s="17"/>
      <c r="CL58" s="36"/>
      <c r="CN58" s="85"/>
      <c r="CO58" s="17"/>
      <c r="CQ58" s="36"/>
      <c r="CS58" s="85"/>
      <c r="CT58" s="17"/>
      <c r="CV58" s="36"/>
      <c r="CX58" s="85"/>
      <c r="CY58" s="17"/>
      <c r="DA58" s="36"/>
      <c r="DC58" s="85"/>
      <c r="DD58" s="17"/>
      <c r="DF58" s="36"/>
      <c r="DH58" s="85"/>
      <c r="DI58" s="17"/>
      <c r="DK58" s="36"/>
      <c r="DM58" s="85"/>
      <c r="DN58" s="17"/>
      <c r="DP58" s="36"/>
      <c r="DR58" s="85"/>
      <c r="DS58" s="17"/>
      <c r="DU58" s="36"/>
      <c r="DW58" s="85"/>
    </row>
    <row r="59" spans="1:127" ht="13.5" customHeight="1">
      <c r="A59" s="68"/>
      <c r="C59" s="17"/>
      <c r="E59" s="36"/>
      <c r="G59" s="85"/>
      <c r="H59" s="17"/>
      <c r="J59" s="36"/>
      <c r="L59" s="85"/>
      <c r="M59" s="17"/>
      <c r="O59" s="36"/>
      <c r="Q59" s="85"/>
      <c r="R59" s="17"/>
      <c r="T59" s="36"/>
      <c r="V59" s="85"/>
      <c r="W59" s="17"/>
      <c r="Y59" s="36"/>
      <c r="AA59" s="85"/>
      <c r="AB59" s="17"/>
      <c r="AD59" s="36"/>
      <c r="AF59" s="85"/>
      <c r="AG59" s="17"/>
      <c r="AI59" s="36"/>
      <c r="AK59" s="85"/>
      <c r="AL59" s="17"/>
      <c r="AN59" s="36"/>
      <c r="AP59" s="85"/>
      <c r="AQ59" s="17"/>
      <c r="AS59" s="36"/>
      <c r="AU59" s="85"/>
      <c r="AV59" s="17"/>
      <c r="AX59" s="36"/>
      <c r="AZ59" s="85"/>
      <c r="BA59" s="17"/>
      <c r="BC59" s="36"/>
      <c r="BE59" s="85"/>
      <c r="BF59" s="17"/>
      <c r="BH59" s="36"/>
      <c r="BJ59" s="85"/>
      <c r="BK59" s="17"/>
      <c r="BM59" s="36"/>
      <c r="BO59" s="85"/>
      <c r="BP59" s="17"/>
      <c r="BR59" s="36"/>
      <c r="BT59" s="85"/>
      <c r="BU59" s="17"/>
      <c r="BW59" s="36"/>
      <c r="BY59" s="85"/>
      <c r="BZ59" s="17"/>
      <c r="CB59" s="36"/>
      <c r="CD59" s="85"/>
      <c r="CE59" s="17"/>
      <c r="CG59" s="36"/>
      <c r="CI59" s="85"/>
      <c r="CJ59" s="17"/>
      <c r="CL59" s="36"/>
      <c r="CN59" s="85"/>
      <c r="CO59" s="17"/>
      <c r="CQ59" s="36"/>
      <c r="CS59" s="85"/>
      <c r="CT59" s="17"/>
      <c r="CV59" s="36"/>
      <c r="CX59" s="85"/>
      <c r="CY59" s="17"/>
      <c r="DA59" s="36"/>
      <c r="DC59" s="85"/>
      <c r="DD59" s="17"/>
      <c r="DF59" s="36"/>
      <c r="DH59" s="85"/>
      <c r="DI59" s="17"/>
      <c r="DK59" s="36"/>
      <c r="DM59" s="85"/>
      <c r="DN59" s="17"/>
      <c r="DP59" s="36"/>
      <c r="DR59" s="85"/>
      <c r="DS59" s="17"/>
      <c r="DU59" s="36"/>
      <c r="DW59" s="85"/>
    </row>
    <row r="60" spans="1:127" ht="13.5" customHeight="1">
      <c r="A60" s="68"/>
      <c r="C60" s="17"/>
      <c r="E60" s="36"/>
      <c r="G60" s="85"/>
      <c r="H60" s="17"/>
      <c r="J60" s="36"/>
      <c r="L60" s="85"/>
      <c r="M60" s="17"/>
      <c r="O60" s="36"/>
      <c r="Q60" s="85"/>
      <c r="R60" s="17"/>
      <c r="T60" s="36"/>
      <c r="V60" s="85"/>
      <c r="W60" s="17"/>
      <c r="Y60" s="36"/>
      <c r="AA60" s="85"/>
      <c r="AB60" s="17"/>
      <c r="AD60" s="36"/>
      <c r="AF60" s="85"/>
      <c r="AG60" s="17"/>
      <c r="AI60" s="36"/>
      <c r="AK60" s="85"/>
      <c r="AL60" s="17"/>
      <c r="AN60" s="36"/>
      <c r="AP60" s="85"/>
      <c r="AQ60" s="17"/>
      <c r="AS60" s="36"/>
      <c r="AU60" s="85"/>
      <c r="AV60" s="17"/>
      <c r="AX60" s="36"/>
      <c r="AZ60" s="85"/>
      <c r="BA60" s="17"/>
      <c r="BC60" s="36"/>
      <c r="BE60" s="85"/>
      <c r="BF60" s="17"/>
      <c r="BH60" s="36"/>
      <c r="BJ60" s="85"/>
      <c r="BK60" s="17"/>
      <c r="BM60" s="36"/>
      <c r="BO60" s="85"/>
      <c r="BP60" s="17"/>
      <c r="BR60" s="36"/>
      <c r="BT60" s="85"/>
      <c r="BU60" s="17"/>
      <c r="BW60" s="36"/>
      <c r="BY60" s="85"/>
      <c r="BZ60" s="17"/>
      <c r="CB60" s="36"/>
      <c r="CD60" s="85"/>
      <c r="CE60" s="17"/>
      <c r="CG60" s="36"/>
      <c r="CI60" s="85"/>
      <c r="CJ60" s="17"/>
      <c r="CL60" s="36"/>
      <c r="CN60" s="85"/>
      <c r="CO60" s="17"/>
      <c r="CQ60" s="36"/>
      <c r="CS60" s="85"/>
      <c r="CT60" s="17"/>
      <c r="CV60" s="36"/>
      <c r="CX60" s="85"/>
      <c r="CY60" s="17"/>
      <c r="DA60" s="36"/>
      <c r="DC60" s="85"/>
      <c r="DD60" s="17"/>
      <c r="DF60" s="36"/>
      <c r="DH60" s="85"/>
      <c r="DI60" s="17"/>
      <c r="DK60" s="36"/>
      <c r="DM60" s="85"/>
      <c r="DN60" s="17"/>
      <c r="DP60" s="36"/>
      <c r="DR60" s="85"/>
      <c r="DS60" s="17"/>
      <c r="DU60" s="36"/>
      <c r="DW60" s="85"/>
    </row>
    <row r="61" spans="1:127" ht="13.5" customHeight="1">
      <c r="A61" s="68"/>
      <c r="C61" s="17"/>
      <c r="E61" s="36"/>
      <c r="G61" s="85"/>
      <c r="H61" s="17"/>
      <c r="J61" s="36"/>
      <c r="L61" s="85"/>
      <c r="M61" s="17"/>
      <c r="O61" s="36"/>
      <c r="Q61" s="85"/>
      <c r="R61" s="17"/>
      <c r="T61" s="36"/>
      <c r="V61" s="85"/>
      <c r="W61" s="17"/>
      <c r="Y61" s="36"/>
      <c r="AA61" s="85"/>
      <c r="AB61" s="17"/>
      <c r="AD61" s="36"/>
      <c r="AF61" s="85"/>
      <c r="AG61" s="17"/>
      <c r="AI61" s="36"/>
      <c r="AK61" s="85"/>
      <c r="AL61" s="17"/>
      <c r="AN61" s="36"/>
      <c r="AP61" s="85"/>
      <c r="AQ61" s="17"/>
      <c r="AS61" s="36"/>
      <c r="AU61" s="85"/>
      <c r="AV61" s="17"/>
      <c r="AX61" s="36"/>
      <c r="AZ61" s="85"/>
      <c r="BA61" s="17"/>
      <c r="BC61" s="36"/>
      <c r="BE61" s="85"/>
      <c r="BF61" s="17"/>
      <c r="BH61" s="36"/>
      <c r="BJ61" s="85"/>
      <c r="BK61" s="17"/>
      <c r="BM61" s="36"/>
      <c r="BO61" s="85"/>
      <c r="BP61" s="17"/>
      <c r="BR61" s="36"/>
      <c r="BT61" s="85"/>
      <c r="BU61" s="17"/>
      <c r="BW61" s="36"/>
      <c r="BY61" s="85"/>
      <c r="BZ61" s="17"/>
      <c r="CB61" s="36"/>
      <c r="CD61" s="85"/>
      <c r="CE61" s="17"/>
      <c r="CG61" s="36"/>
      <c r="CI61" s="85"/>
      <c r="CJ61" s="17"/>
      <c r="CL61" s="36"/>
      <c r="CN61" s="85"/>
      <c r="CO61" s="17"/>
      <c r="CQ61" s="36"/>
      <c r="CS61" s="85"/>
      <c r="CT61" s="17"/>
      <c r="CV61" s="36"/>
      <c r="CX61" s="85"/>
      <c r="CY61" s="17"/>
      <c r="DA61" s="36"/>
      <c r="DC61" s="85"/>
      <c r="DD61" s="17"/>
      <c r="DF61" s="36"/>
      <c r="DH61" s="85"/>
      <c r="DI61" s="17"/>
      <c r="DK61" s="36"/>
      <c r="DM61" s="85"/>
      <c r="DN61" s="17"/>
      <c r="DP61" s="36"/>
      <c r="DR61" s="85"/>
      <c r="DS61" s="17"/>
      <c r="DU61" s="36"/>
      <c r="DW61" s="85"/>
    </row>
    <row r="62" spans="1:127" ht="13.5" customHeight="1">
      <c r="A62" s="68"/>
      <c r="C62" s="17"/>
      <c r="E62" s="36"/>
      <c r="G62" s="85"/>
      <c r="H62" s="17"/>
      <c r="J62" s="36"/>
      <c r="L62" s="85"/>
      <c r="M62" s="17"/>
      <c r="O62" s="36"/>
      <c r="Q62" s="85"/>
      <c r="R62" s="17"/>
      <c r="T62" s="36"/>
      <c r="V62" s="85"/>
      <c r="W62" s="17"/>
      <c r="Y62" s="36"/>
      <c r="AA62" s="85"/>
      <c r="AB62" s="17"/>
      <c r="AD62" s="36"/>
      <c r="AF62" s="85"/>
      <c r="AG62" s="17"/>
      <c r="AI62" s="36"/>
      <c r="AK62" s="85"/>
      <c r="AL62" s="17"/>
      <c r="AN62" s="36"/>
      <c r="AP62" s="85"/>
      <c r="AQ62" s="17"/>
      <c r="AS62" s="36"/>
      <c r="AU62" s="85"/>
      <c r="AV62" s="17"/>
      <c r="AX62" s="36"/>
      <c r="AZ62" s="85"/>
      <c r="BA62" s="17"/>
      <c r="BC62" s="36"/>
      <c r="BE62" s="85"/>
      <c r="BF62" s="17"/>
      <c r="BH62" s="36"/>
      <c r="BJ62" s="85"/>
      <c r="BK62" s="17"/>
      <c r="BM62" s="36"/>
      <c r="BO62" s="85"/>
      <c r="BP62" s="17"/>
      <c r="BR62" s="36"/>
      <c r="BT62" s="85"/>
      <c r="BU62" s="17"/>
      <c r="BW62" s="36"/>
      <c r="BY62" s="85"/>
      <c r="BZ62" s="17"/>
      <c r="CB62" s="36"/>
      <c r="CD62" s="85"/>
      <c r="CE62" s="17"/>
      <c r="CG62" s="36"/>
      <c r="CI62" s="85"/>
      <c r="CJ62" s="17"/>
      <c r="CL62" s="36"/>
      <c r="CN62" s="85"/>
      <c r="CO62" s="17"/>
      <c r="CQ62" s="36"/>
      <c r="CS62" s="85"/>
      <c r="CT62" s="17"/>
      <c r="CV62" s="36"/>
      <c r="CX62" s="85"/>
      <c r="CY62" s="17"/>
      <c r="DA62" s="36"/>
      <c r="DC62" s="85"/>
      <c r="DD62" s="17"/>
      <c r="DF62" s="36"/>
      <c r="DH62" s="85"/>
      <c r="DI62" s="17"/>
      <c r="DK62" s="36"/>
      <c r="DM62" s="85"/>
      <c r="DN62" s="17"/>
      <c r="DP62" s="36"/>
      <c r="DR62" s="85"/>
      <c r="DS62" s="17"/>
      <c r="DU62" s="36"/>
      <c r="DW62" s="85"/>
    </row>
    <row r="63" spans="1:127" ht="13.5" customHeight="1">
      <c r="A63" s="68"/>
      <c r="C63" s="17"/>
      <c r="E63" s="36"/>
      <c r="G63" s="85"/>
      <c r="H63" s="17"/>
      <c r="J63" s="36"/>
      <c r="L63" s="85"/>
      <c r="M63" s="17"/>
      <c r="O63" s="36"/>
      <c r="Q63" s="85"/>
      <c r="R63" s="17"/>
      <c r="T63" s="36"/>
      <c r="V63" s="85"/>
      <c r="W63" s="17"/>
      <c r="Y63" s="36"/>
      <c r="AA63" s="85"/>
      <c r="AB63" s="17"/>
      <c r="AD63" s="36"/>
      <c r="AF63" s="85"/>
      <c r="AG63" s="17"/>
      <c r="AI63" s="36"/>
      <c r="AK63" s="85"/>
      <c r="AL63" s="17"/>
      <c r="AN63" s="36"/>
      <c r="AP63" s="85"/>
      <c r="AQ63" s="17"/>
      <c r="AS63" s="36"/>
      <c r="AU63" s="85"/>
      <c r="AV63" s="17"/>
      <c r="AX63" s="36"/>
      <c r="AZ63" s="85"/>
      <c r="BA63" s="17"/>
      <c r="BC63" s="36"/>
      <c r="BE63" s="85"/>
      <c r="BF63" s="17"/>
      <c r="BH63" s="36"/>
      <c r="BJ63" s="85"/>
      <c r="BK63" s="17"/>
      <c r="BM63" s="36"/>
      <c r="BO63" s="85"/>
      <c r="BP63" s="17"/>
      <c r="BR63" s="36"/>
      <c r="BT63" s="85"/>
      <c r="BU63" s="17"/>
      <c r="BW63" s="36"/>
      <c r="BY63" s="85"/>
      <c r="BZ63" s="17"/>
      <c r="CB63" s="36"/>
      <c r="CD63" s="85"/>
      <c r="CE63" s="17"/>
      <c r="CG63" s="36"/>
      <c r="CI63" s="85"/>
      <c r="CJ63" s="17"/>
      <c r="CL63" s="36"/>
      <c r="CN63" s="85"/>
      <c r="CO63" s="17"/>
      <c r="CQ63" s="36"/>
      <c r="CS63" s="85"/>
      <c r="CT63" s="17"/>
      <c r="CV63" s="36"/>
      <c r="CX63" s="85"/>
      <c r="CY63" s="17"/>
      <c r="DA63" s="36"/>
      <c r="DC63" s="85"/>
      <c r="DD63" s="17"/>
      <c r="DF63" s="36"/>
      <c r="DH63" s="85"/>
      <c r="DI63" s="17"/>
      <c r="DK63" s="36"/>
      <c r="DM63" s="85"/>
      <c r="DN63" s="17"/>
      <c r="DP63" s="36"/>
      <c r="DR63" s="85"/>
      <c r="DS63" s="17"/>
      <c r="DU63" s="36"/>
      <c r="DW63" s="85"/>
    </row>
    <row r="64" spans="1:127" ht="13.5" customHeight="1">
      <c r="A64" s="68"/>
      <c r="C64" s="17"/>
      <c r="E64" s="36"/>
      <c r="G64" s="85"/>
      <c r="H64" s="17"/>
      <c r="J64" s="36"/>
      <c r="L64" s="85"/>
      <c r="M64" s="17"/>
      <c r="O64" s="36"/>
      <c r="Q64" s="85"/>
      <c r="R64" s="17"/>
      <c r="T64" s="36"/>
      <c r="V64" s="85"/>
      <c r="W64" s="17"/>
      <c r="Y64" s="36"/>
      <c r="AA64" s="85"/>
      <c r="AB64" s="17"/>
      <c r="AD64" s="36"/>
      <c r="AF64" s="85"/>
      <c r="AG64" s="17"/>
      <c r="AI64" s="36"/>
      <c r="AK64" s="85"/>
      <c r="AL64" s="17"/>
      <c r="AN64" s="36"/>
      <c r="AP64" s="85"/>
      <c r="AQ64" s="17"/>
      <c r="AS64" s="36"/>
      <c r="AU64" s="85"/>
      <c r="AV64" s="17"/>
      <c r="AX64" s="36"/>
      <c r="AZ64" s="85"/>
      <c r="BA64" s="17"/>
      <c r="BC64" s="36"/>
      <c r="BE64" s="85"/>
      <c r="BF64" s="17"/>
      <c r="BH64" s="36"/>
      <c r="BJ64" s="85"/>
      <c r="BK64" s="17"/>
      <c r="BM64" s="36"/>
      <c r="BO64" s="85"/>
      <c r="BP64" s="17"/>
      <c r="BR64" s="36"/>
      <c r="BT64" s="85"/>
      <c r="BU64" s="17"/>
      <c r="BW64" s="36"/>
      <c r="BY64" s="85"/>
      <c r="BZ64" s="17"/>
      <c r="CB64" s="36"/>
      <c r="CD64" s="85"/>
      <c r="CE64" s="17"/>
      <c r="CG64" s="36"/>
      <c r="CI64" s="85"/>
      <c r="CJ64" s="17"/>
      <c r="CL64" s="36"/>
      <c r="CN64" s="85"/>
      <c r="CO64" s="17"/>
      <c r="CQ64" s="36"/>
      <c r="CS64" s="85"/>
      <c r="CT64" s="17"/>
      <c r="CV64" s="36"/>
      <c r="CX64" s="85"/>
      <c r="CY64" s="17"/>
      <c r="DA64" s="36"/>
      <c r="DC64" s="85"/>
      <c r="DD64" s="17"/>
      <c r="DF64" s="36"/>
      <c r="DH64" s="85"/>
      <c r="DI64" s="17"/>
      <c r="DK64" s="36"/>
      <c r="DM64" s="85"/>
      <c r="DN64" s="17"/>
      <c r="DP64" s="36"/>
      <c r="DR64" s="85"/>
      <c r="DS64" s="17"/>
      <c r="DU64" s="36"/>
      <c r="DW64" s="85"/>
    </row>
    <row r="65" spans="1:127" ht="13.5" customHeight="1">
      <c r="A65" s="68"/>
      <c r="C65" s="17"/>
      <c r="E65" s="36"/>
      <c r="G65" s="85"/>
      <c r="H65" s="17"/>
      <c r="J65" s="36"/>
      <c r="L65" s="85"/>
      <c r="M65" s="17"/>
      <c r="O65" s="36"/>
      <c r="Q65" s="85"/>
      <c r="R65" s="17"/>
      <c r="T65" s="36"/>
      <c r="V65" s="85"/>
      <c r="W65" s="17"/>
      <c r="Y65" s="36"/>
      <c r="AA65" s="85"/>
      <c r="AB65" s="17"/>
      <c r="AD65" s="36"/>
      <c r="AF65" s="85"/>
      <c r="AG65" s="17"/>
      <c r="AI65" s="36"/>
      <c r="AK65" s="85"/>
      <c r="AL65" s="17"/>
      <c r="AN65" s="36"/>
      <c r="AP65" s="85"/>
      <c r="AQ65" s="17"/>
      <c r="AS65" s="36"/>
      <c r="AU65" s="85"/>
      <c r="AV65" s="17"/>
      <c r="AX65" s="36"/>
      <c r="AZ65" s="85"/>
      <c r="BA65" s="17"/>
      <c r="BC65" s="36"/>
      <c r="BE65" s="85"/>
      <c r="BF65" s="17"/>
      <c r="BH65" s="36"/>
      <c r="BJ65" s="85"/>
      <c r="BK65" s="17"/>
      <c r="BM65" s="36"/>
      <c r="BO65" s="85"/>
      <c r="BP65" s="17"/>
      <c r="BR65" s="36"/>
      <c r="BT65" s="85"/>
      <c r="BU65" s="17"/>
      <c r="BW65" s="36"/>
      <c r="BY65" s="85"/>
      <c r="BZ65" s="17"/>
      <c r="CB65" s="36"/>
      <c r="CD65" s="85"/>
      <c r="CE65" s="17"/>
      <c r="CG65" s="36"/>
      <c r="CI65" s="85"/>
      <c r="CJ65" s="17"/>
      <c r="CL65" s="36"/>
      <c r="CN65" s="85"/>
      <c r="CO65" s="17"/>
      <c r="CQ65" s="36"/>
      <c r="CS65" s="85"/>
      <c r="CT65" s="17"/>
      <c r="CV65" s="36"/>
      <c r="CX65" s="85"/>
      <c r="CY65" s="17"/>
      <c r="DA65" s="36"/>
      <c r="DC65" s="85"/>
      <c r="DD65" s="17"/>
      <c r="DF65" s="36"/>
      <c r="DH65" s="85"/>
      <c r="DI65" s="17"/>
      <c r="DK65" s="36"/>
      <c r="DM65" s="85"/>
      <c r="DN65" s="17"/>
      <c r="DP65" s="36"/>
      <c r="DR65" s="85"/>
      <c r="DS65" s="17"/>
      <c r="DU65" s="36"/>
      <c r="DW65" s="85"/>
    </row>
    <row r="66" spans="1:127" ht="13.5" customHeight="1">
      <c r="A66" s="68"/>
      <c r="C66" s="17"/>
      <c r="E66" s="36"/>
      <c r="G66" s="85"/>
      <c r="H66" s="17"/>
      <c r="J66" s="36"/>
      <c r="L66" s="85"/>
      <c r="M66" s="17"/>
      <c r="O66" s="36"/>
      <c r="Q66" s="85"/>
      <c r="R66" s="17"/>
      <c r="T66" s="36"/>
      <c r="V66" s="85"/>
      <c r="W66" s="17"/>
      <c r="Y66" s="36"/>
      <c r="AA66" s="85"/>
      <c r="AB66" s="17"/>
      <c r="AD66" s="36"/>
      <c r="AF66" s="85"/>
      <c r="AG66" s="17"/>
      <c r="AI66" s="36"/>
      <c r="AK66" s="85"/>
      <c r="AL66" s="17"/>
      <c r="AN66" s="36"/>
      <c r="AP66" s="85"/>
      <c r="AQ66" s="17"/>
      <c r="AS66" s="36"/>
      <c r="AU66" s="85"/>
      <c r="AV66" s="17"/>
      <c r="AX66" s="36"/>
      <c r="AZ66" s="85"/>
      <c r="BA66" s="17"/>
      <c r="BC66" s="36"/>
      <c r="BE66" s="85"/>
      <c r="BF66" s="17"/>
      <c r="BH66" s="36"/>
      <c r="BJ66" s="85"/>
      <c r="BK66" s="17"/>
      <c r="BM66" s="36"/>
      <c r="BO66" s="85"/>
      <c r="BP66" s="17"/>
      <c r="BR66" s="36"/>
      <c r="BT66" s="85"/>
      <c r="BU66" s="17"/>
      <c r="BW66" s="36"/>
      <c r="BY66" s="85"/>
      <c r="BZ66" s="17"/>
      <c r="CB66" s="36"/>
      <c r="CD66" s="85"/>
      <c r="CE66" s="17"/>
      <c r="CG66" s="36"/>
      <c r="CI66" s="85"/>
      <c r="CJ66" s="17"/>
      <c r="CL66" s="36"/>
      <c r="CN66" s="85"/>
      <c r="CO66" s="17"/>
      <c r="CQ66" s="36"/>
      <c r="CS66" s="85"/>
      <c r="CT66" s="17"/>
      <c r="CV66" s="36"/>
      <c r="CX66" s="85"/>
      <c r="CY66" s="17"/>
      <c r="DA66" s="36"/>
      <c r="DC66" s="85"/>
      <c r="DD66" s="17"/>
      <c r="DF66" s="36"/>
      <c r="DH66" s="85"/>
      <c r="DI66" s="17"/>
      <c r="DK66" s="36"/>
      <c r="DM66" s="85"/>
      <c r="DN66" s="17"/>
      <c r="DP66" s="36"/>
      <c r="DR66" s="85"/>
      <c r="DS66" s="17"/>
      <c r="DU66" s="36"/>
      <c r="DW66" s="85"/>
    </row>
    <row r="67" spans="1:127" ht="13.5" customHeight="1">
      <c r="A67" s="68"/>
      <c r="C67" s="17"/>
      <c r="E67" s="36"/>
      <c r="G67" s="85"/>
      <c r="H67" s="17"/>
      <c r="J67" s="36"/>
      <c r="L67" s="85"/>
      <c r="M67" s="17"/>
      <c r="O67" s="36"/>
      <c r="Q67" s="85"/>
      <c r="R67" s="17"/>
      <c r="T67" s="36"/>
      <c r="V67" s="85"/>
      <c r="W67" s="17"/>
      <c r="Y67" s="36"/>
      <c r="AA67" s="85"/>
      <c r="AB67" s="17"/>
      <c r="AD67" s="36"/>
      <c r="AF67" s="85"/>
      <c r="AG67" s="17"/>
      <c r="AI67" s="36"/>
      <c r="AK67" s="85"/>
      <c r="AL67" s="17"/>
      <c r="AN67" s="36"/>
      <c r="AP67" s="85"/>
      <c r="AQ67" s="17"/>
      <c r="AS67" s="36"/>
      <c r="AU67" s="85"/>
      <c r="AV67" s="17"/>
      <c r="AX67" s="36"/>
      <c r="AZ67" s="85"/>
      <c r="BA67" s="17"/>
      <c r="BC67" s="36"/>
      <c r="BE67" s="85"/>
      <c r="BF67" s="17"/>
      <c r="BH67" s="36"/>
      <c r="BJ67" s="85"/>
      <c r="BK67" s="17"/>
      <c r="BM67" s="36"/>
      <c r="BO67" s="85"/>
      <c r="BP67" s="17"/>
      <c r="BR67" s="36"/>
      <c r="BT67" s="85"/>
      <c r="BU67" s="17"/>
      <c r="BW67" s="36"/>
      <c r="BY67" s="85"/>
      <c r="BZ67" s="17"/>
      <c r="CB67" s="36"/>
      <c r="CD67" s="85"/>
      <c r="CE67" s="17"/>
      <c r="CG67" s="36"/>
      <c r="CI67" s="85"/>
      <c r="CJ67" s="17"/>
      <c r="CL67" s="36"/>
      <c r="CN67" s="85"/>
      <c r="CO67" s="17"/>
      <c r="CQ67" s="36"/>
      <c r="CS67" s="85"/>
      <c r="CT67" s="17"/>
      <c r="CV67" s="36"/>
      <c r="CX67" s="85"/>
      <c r="CY67" s="17"/>
      <c r="DA67" s="36"/>
      <c r="DC67" s="85"/>
      <c r="DD67" s="17"/>
      <c r="DF67" s="36"/>
      <c r="DH67" s="85"/>
      <c r="DI67" s="17"/>
      <c r="DK67" s="36"/>
      <c r="DM67" s="85"/>
      <c r="DN67" s="17"/>
      <c r="DP67" s="36"/>
      <c r="DR67" s="85"/>
      <c r="DS67" s="17"/>
      <c r="DU67" s="36"/>
      <c r="DW67" s="85"/>
    </row>
    <row r="68" spans="1:127" ht="13.5" customHeight="1">
      <c r="A68" s="68"/>
      <c r="C68" s="17"/>
      <c r="E68" s="36"/>
      <c r="G68" s="85"/>
      <c r="H68" s="17"/>
      <c r="J68" s="36"/>
      <c r="L68" s="85"/>
      <c r="M68" s="17"/>
      <c r="O68" s="36"/>
      <c r="Q68" s="85"/>
      <c r="R68" s="17"/>
      <c r="T68" s="36"/>
      <c r="V68" s="85"/>
      <c r="W68" s="17"/>
      <c r="Y68" s="36"/>
      <c r="AA68" s="85"/>
      <c r="AB68" s="17"/>
      <c r="AD68" s="36"/>
      <c r="AF68" s="85"/>
      <c r="AG68" s="17"/>
      <c r="AI68" s="36"/>
      <c r="AK68" s="85"/>
      <c r="AL68" s="17"/>
      <c r="AN68" s="36"/>
      <c r="AP68" s="85"/>
      <c r="AQ68" s="17"/>
      <c r="AS68" s="36"/>
      <c r="AU68" s="85"/>
      <c r="AV68" s="17"/>
      <c r="AX68" s="36"/>
      <c r="AZ68" s="85"/>
      <c r="BA68" s="17"/>
      <c r="BC68" s="36"/>
      <c r="BE68" s="85"/>
      <c r="BF68" s="17"/>
      <c r="BH68" s="36"/>
      <c r="BJ68" s="85"/>
      <c r="BK68" s="17"/>
      <c r="BM68" s="36"/>
      <c r="BO68" s="85"/>
      <c r="BP68" s="17"/>
      <c r="BR68" s="36"/>
      <c r="BT68" s="85"/>
      <c r="BU68" s="17"/>
      <c r="BW68" s="36"/>
      <c r="BY68" s="85"/>
      <c r="BZ68" s="17"/>
      <c r="CB68" s="36"/>
      <c r="CD68" s="85"/>
      <c r="CE68" s="17"/>
      <c r="CG68" s="36"/>
      <c r="CI68" s="85"/>
      <c r="CJ68" s="17"/>
      <c r="CL68" s="36"/>
      <c r="CN68" s="85"/>
      <c r="CO68" s="17"/>
      <c r="CQ68" s="36"/>
      <c r="CS68" s="85"/>
      <c r="CT68" s="17"/>
      <c r="CV68" s="36"/>
      <c r="CX68" s="85"/>
      <c r="CY68" s="17"/>
      <c r="DA68" s="36"/>
      <c r="DC68" s="85"/>
      <c r="DD68" s="17"/>
      <c r="DF68" s="36"/>
      <c r="DH68" s="85"/>
      <c r="DI68" s="17"/>
      <c r="DK68" s="36"/>
      <c r="DM68" s="85"/>
      <c r="DN68" s="17"/>
      <c r="DP68" s="36"/>
      <c r="DR68" s="85"/>
      <c r="DS68" s="17"/>
      <c r="DU68" s="36"/>
      <c r="DW68" s="85"/>
    </row>
    <row r="69" spans="1:127" ht="13.5" customHeight="1">
      <c r="A69" s="68"/>
      <c r="C69" s="17"/>
      <c r="E69" s="36"/>
      <c r="G69" s="85"/>
      <c r="H69" s="17"/>
      <c r="J69" s="36"/>
      <c r="L69" s="85"/>
      <c r="M69" s="17"/>
      <c r="O69" s="36"/>
      <c r="Q69" s="85"/>
      <c r="R69" s="17"/>
      <c r="T69" s="36"/>
      <c r="V69" s="85"/>
      <c r="W69" s="17"/>
      <c r="Y69" s="36"/>
      <c r="AA69" s="85"/>
      <c r="AB69" s="17"/>
      <c r="AD69" s="36"/>
      <c r="AF69" s="85"/>
      <c r="AG69" s="17"/>
      <c r="AI69" s="36"/>
      <c r="AK69" s="85"/>
      <c r="AL69" s="17"/>
      <c r="AN69" s="36"/>
      <c r="AP69" s="85"/>
      <c r="AQ69" s="17"/>
      <c r="AS69" s="36"/>
      <c r="AU69" s="85"/>
      <c r="AV69" s="17"/>
      <c r="AX69" s="36"/>
      <c r="AZ69" s="85"/>
      <c r="BA69" s="17"/>
      <c r="BC69" s="36"/>
      <c r="BE69" s="85"/>
      <c r="BF69" s="17"/>
      <c r="BH69" s="36"/>
      <c r="BJ69" s="85"/>
      <c r="BK69" s="17"/>
      <c r="BM69" s="36"/>
      <c r="BO69" s="85"/>
      <c r="BP69" s="17"/>
      <c r="BR69" s="36"/>
      <c r="BT69" s="85"/>
      <c r="BU69" s="17"/>
      <c r="BW69" s="36"/>
      <c r="BY69" s="85"/>
      <c r="BZ69" s="17"/>
      <c r="CB69" s="36"/>
      <c r="CD69" s="85"/>
      <c r="CE69" s="17"/>
      <c r="CG69" s="36"/>
      <c r="CI69" s="85"/>
      <c r="CJ69" s="17"/>
      <c r="CL69" s="36"/>
      <c r="CN69" s="85"/>
      <c r="CO69" s="17"/>
      <c r="CQ69" s="36"/>
      <c r="CS69" s="85"/>
      <c r="CT69" s="17"/>
      <c r="CV69" s="36"/>
      <c r="CX69" s="85"/>
      <c r="CY69" s="17"/>
      <c r="DA69" s="36"/>
      <c r="DC69" s="85"/>
      <c r="DD69" s="17"/>
      <c r="DF69" s="36"/>
      <c r="DH69" s="85"/>
      <c r="DI69" s="17"/>
      <c r="DK69" s="36"/>
      <c r="DM69" s="85"/>
      <c r="DN69" s="17"/>
      <c r="DP69" s="36"/>
      <c r="DR69" s="85"/>
      <c r="DS69" s="17"/>
      <c r="DU69" s="36"/>
      <c r="DW69" s="85"/>
    </row>
    <row r="70" spans="1:127" ht="13.5" customHeight="1">
      <c r="A70" s="68"/>
      <c r="C70" s="17"/>
      <c r="E70" s="36"/>
      <c r="G70" s="85"/>
      <c r="H70" s="17"/>
      <c r="J70" s="36"/>
      <c r="L70" s="85"/>
      <c r="M70" s="17"/>
      <c r="O70" s="36"/>
      <c r="Q70" s="85"/>
      <c r="R70" s="17"/>
      <c r="T70" s="36"/>
      <c r="V70" s="85"/>
      <c r="W70" s="17"/>
      <c r="Y70" s="36"/>
      <c r="AA70" s="85"/>
      <c r="AB70" s="17"/>
      <c r="AD70" s="36"/>
      <c r="AF70" s="85"/>
      <c r="AG70" s="17"/>
      <c r="AI70" s="36"/>
      <c r="AK70" s="85"/>
      <c r="AL70" s="17"/>
      <c r="AN70" s="36"/>
      <c r="AP70" s="85"/>
      <c r="AQ70" s="17"/>
      <c r="AS70" s="36"/>
      <c r="AU70" s="85"/>
      <c r="AV70" s="17"/>
      <c r="AX70" s="36"/>
      <c r="AZ70" s="85"/>
      <c r="BA70" s="17"/>
      <c r="BC70" s="36"/>
      <c r="BE70" s="85"/>
      <c r="BF70" s="17"/>
      <c r="BH70" s="36"/>
      <c r="BJ70" s="85"/>
      <c r="BK70" s="17"/>
      <c r="BM70" s="36"/>
      <c r="BO70" s="85"/>
      <c r="BP70" s="17"/>
      <c r="BR70" s="36"/>
      <c r="BT70" s="85"/>
      <c r="BU70" s="17"/>
      <c r="BW70" s="36"/>
      <c r="BY70" s="85"/>
      <c r="BZ70" s="17"/>
      <c r="CB70" s="36"/>
      <c r="CD70" s="85"/>
      <c r="CE70" s="17"/>
      <c r="CG70" s="36"/>
      <c r="CI70" s="85"/>
      <c r="CJ70" s="17"/>
      <c r="CL70" s="36"/>
      <c r="CN70" s="85"/>
      <c r="CO70" s="17"/>
      <c r="CQ70" s="36"/>
      <c r="CS70" s="85"/>
      <c r="CT70" s="17"/>
      <c r="CV70" s="36"/>
      <c r="CX70" s="85"/>
      <c r="CY70" s="17"/>
      <c r="DA70" s="36"/>
      <c r="DC70" s="85"/>
      <c r="DD70" s="17"/>
      <c r="DF70" s="36"/>
      <c r="DH70" s="85"/>
      <c r="DI70" s="17"/>
      <c r="DK70" s="36"/>
      <c r="DM70" s="85"/>
      <c r="DN70" s="17"/>
      <c r="DP70" s="36"/>
      <c r="DR70" s="85"/>
      <c r="DS70" s="17"/>
      <c r="DU70" s="36"/>
      <c r="DW70" s="85"/>
    </row>
    <row r="71" spans="1:127" ht="13.5" customHeight="1">
      <c r="A71" s="68"/>
      <c r="C71" s="17"/>
      <c r="E71" s="36"/>
      <c r="G71" s="85"/>
      <c r="H71" s="17"/>
      <c r="J71" s="36"/>
      <c r="L71" s="85"/>
      <c r="M71" s="17"/>
      <c r="O71" s="36"/>
      <c r="Q71" s="85"/>
      <c r="R71" s="17"/>
      <c r="T71" s="36"/>
      <c r="V71" s="85"/>
      <c r="W71" s="17"/>
      <c r="Y71" s="36"/>
      <c r="AA71" s="85"/>
      <c r="AB71" s="17"/>
      <c r="AD71" s="36"/>
      <c r="AF71" s="85"/>
      <c r="AG71" s="17"/>
      <c r="AI71" s="36"/>
      <c r="AK71" s="85"/>
      <c r="AL71" s="17"/>
      <c r="AN71" s="36"/>
      <c r="AP71" s="85"/>
      <c r="AQ71" s="17"/>
      <c r="AS71" s="36"/>
      <c r="AU71" s="85"/>
      <c r="AV71" s="17"/>
      <c r="AX71" s="36"/>
      <c r="AZ71" s="85"/>
      <c r="BA71" s="17"/>
      <c r="BC71" s="36"/>
      <c r="BE71" s="85"/>
      <c r="BF71" s="17"/>
      <c r="BH71" s="36"/>
      <c r="BJ71" s="85"/>
      <c r="BK71" s="17"/>
      <c r="BM71" s="36"/>
      <c r="BO71" s="85"/>
      <c r="BP71" s="17"/>
      <c r="BR71" s="36"/>
      <c r="BT71" s="85"/>
      <c r="BU71" s="17"/>
      <c r="BW71" s="36"/>
      <c r="BY71" s="85"/>
      <c r="BZ71" s="17"/>
      <c r="CB71" s="36"/>
      <c r="CD71" s="85"/>
      <c r="CE71" s="17"/>
      <c r="CG71" s="36"/>
      <c r="CI71" s="85"/>
      <c r="CJ71" s="17"/>
      <c r="CL71" s="36"/>
      <c r="CN71" s="85"/>
      <c r="CO71" s="17"/>
      <c r="CQ71" s="36"/>
      <c r="CS71" s="85"/>
      <c r="CT71" s="17"/>
      <c r="CV71" s="36"/>
      <c r="CX71" s="85"/>
      <c r="CY71" s="17"/>
      <c r="DA71" s="36"/>
      <c r="DC71" s="85"/>
      <c r="DD71" s="17"/>
      <c r="DF71" s="36"/>
      <c r="DH71" s="85"/>
      <c r="DI71" s="17"/>
      <c r="DK71" s="36"/>
      <c r="DM71" s="85"/>
      <c r="DN71" s="17"/>
      <c r="DP71" s="36"/>
      <c r="DR71" s="85"/>
      <c r="DS71" s="17"/>
      <c r="DU71" s="36"/>
      <c r="DW71" s="85"/>
    </row>
    <row r="72" spans="1:127" ht="13.5" customHeight="1">
      <c r="A72" s="68"/>
      <c r="C72" s="17"/>
      <c r="E72" s="36"/>
      <c r="G72" s="85"/>
      <c r="H72" s="17"/>
      <c r="J72" s="36"/>
      <c r="L72" s="85"/>
      <c r="M72" s="17"/>
      <c r="O72" s="36"/>
      <c r="Q72" s="85"/>
      <c r="R72" s="17"/>
      <c r="T72" s="36"/>
      <c r="V72" s="85"/>
      <c r="W72" s="17"/>
      <c r="Y72" s="36"/>
      <c r="AA72" s="85"/>
      <c r="AB72" s="17"/>
      <c r="AD72" s="36"/>
      <c r="AF72" s="85"/>
      <c r="AG72" s="17"/>
      <c r="AI72" s="36"/>
      <c r="AK72" s="85"/>
      <c r="AL72" s="17"/>
      <c r="AN72" s="36"/>
      <c r="AP72" s="85"/>
      <c r="AQ72" s="17"/>
      <c r="AS72" s="36"/>
      <c r="AU72" s="85"/>
      <c r="AV72" s="17"/>
      <c r="AX72" s="36"/>
      <c r="AZ72" s="85"/>
      <c r="BA72" s="17"/>
      <c r="BC72" s="36"/>
      <c r="BE72" s="85"/>
      <c r="BF72" s="17"/>
      <c r="BH72" s="36"/>
      <c r="BJ72" s="85"/>
      <c r="BK72" s="17"/>
      <c r="BM72" s="36"/>
      <c r="BO72" s="85"/>
      <c r="BP72" s="17"/>
      <c r="BR72" s="36"/>
      <c r="BT72" s="85"/>
      <c r="BU72" s="17"/>
      <c r="BW72" s="36"/>
      <c r="BY72" s="85"/>
      <c r="BZ72" s="17"/>
      <c r="CB72" s="36"/>
      <c r="CD72" s="85"/>
      <c r="CE72" s="17"/>
      <c r="CG72" s="36"/>
      <c r="CI72" s="85"/>
      <c r="CJ72" s="17"/>
      <c r="CL72" s="36"/>
      <c r="CN72" s="85"/>
      <c r="CO72" s="17"/>
      <c r="CQ72" s="36"/>
      <c r="CS72" s="85"/>
      <c r="CT72" s="17"/>
      <c r="CV72" s="36"/>
      <c r="CX72" s="85"/>
      <c r="CY72" s="17"/>
      <c r="DA72" s="36"/>
      <c r="DC72" s="85"/>
      <c r="DD72" s="17"/>
      <c r="DF72" s="36"/>
      <c r="DH72" s="85"/>
      <c r="DI72" s="17"/>
      <c r="DK72" s="36"/>
      <c r="DM72" s="85"/>
      <c r="DN72" s="17"/>
      <c r="DP72" s="36"/>
      <c r="DR72" s="85"/>
      <c r="DS72" s="17"/>
      <c r="DU72" s="36"/>
      <c r="DW72" s="85"/>
    </row>
    <row r="73" spans="1:127" ht="13.5" customHeight="1">
      <c r="A73" s="68"/>
      <c r="C73" s="17"/>
      <c r="E73" s="36"/>
      <c r="G73" s="85"/>
      <c r="H73" s="17"/>
      <c r="J73" s="36"/>
      <c r="L73" s="85"/>
      <c r="M73" s="17"/>
      <c r="O73" s="36"/>
      <c r="Q73" s="85"/>
      <c r="R73" s="17"/>
      <c r="T73" s="36"/>
      <c r="V73" s="85"/>
      <c r="W73" s="17"/>
      <c r="Y73" s="36"/>
      <c r="AA73" s="85"/>
      <c r="AB73" s="17"/>
      <c r="AD73" s="36"/>
      <c r="AF73" s="85"/>
      <c r="AG73" s="17"/>
      <c r="AI73" s="36"/>
      <c r="AK73" s="85"/>
      <c r="AL73" s="17"/>
      <c r="AN73" s="36"/>
      <c r="AP73" s="85"/>
      <c r="AQ73" s="17"/>
      <c r="AS73" s="36"/>
      <c r="AU73" s="85"/>
      <c r="AV73" s="17"/>
      <c r="AX73" s="36"/>
      <c r="AZ73" s="85"/>
      <c r="BA73" s="17"/>
      <c r="BC73" s="36"/>
      <c r="BE73" s="85"/>
      <c r="BF73" s="17"/>
      <c r="BH73" s="36"/>
      <c r="BJ73" s="85"/>
      <c r="BK73" s="17"/>
      <c r="BM73" s="36"/>
      <c r="BO73" s="85"/>
      <c r="BP73" s="17"/>
      <c r="BR73" s="36"/>
      <c r="BT73" s="85"/>
      <c r="BU73" s="17"/>
      <c r="BW73" s="36"/>
      <c r="BY73" s="85"/>
      <c r="BZ73" s="17"/>
      <c r="CB73" s="36"/>
      <c r="CD73" s="85"/>
      <c r="CE73" s="17"/>
      <c r="CG73" s="36"/>
      <c r="CI73" s="85"/>
      <c r="CJ73" s="17"/>
      <c r="CL73" s="36"/>
      <c r="CN73" s="85"/>
      <c r="CO73" s="17"/>
      <c r="CQ73" s="36"/>
      <c r="CS73" s="85"/>
      <c r="CT73" s="17"/>
      <c r="CV73" s="36"/>
      <c r="CX73" s="85"/>
      <c r="CY73" s="17"/>
      <c r="DA73" s="36"/>
      <c r="DC73" s="85"/>
      <c r="DD73" s="17"/>
      <c r="DF73" s="36"/>
      <c r="DH73" s="85"/>
      <c r="DI73" s="17"/>
      <c r="DK73" s="36"/>
      <c r="DM73" s="85"/>
      <c r="DN73" s="17"/>
      <c r="DP73" s="36"/>
      <c r="DR73" s="85"/>
      <c r="DS73" s="17"/>
      <c r="DU73" s="36"/>
      <c r="DW73" s="85"/>
    </row>
    <row r="74" spans="1:127" ht="13.5" customHeight="1">
      <c r="A74" s="68"/>
      <c r="C74" s="17"/>
      <c r="E74" s="36"/>
      <c r="G74" s="85"/>
      <c r="H74" s="17"/>
      <c r="J74" s="36"/>
      <c r="L74" s="85"/>
      <c r="M74" s="17"/>
      <c r="O74" s="36"/>
      <c r="Q74" s="85"/>
      <c r="R74" s="17"/>
      <c r="T74" s="36"/>
      <c r="V74" s="85"/>
      <c r="W74" s="17"/>
      <c r="Y74" s="36"/>
      <c r="AA74" s="85"/>
      <c r="AB74" s="17"/>
      <c r="AD74" s="36"/>
      <c r="AF74" s="85"/>
      <c r="AG74" s="17"/>
      <c r="AI74" s="36"/>
      <c r="AK74" s="85"/>
      <c r="AL74" s="17"/>
      <c r="AN74" s="36"/>
      <c r="AP74" s="85"/>
      <c r="AQ74" s="17"/>
      <c r="AS74" s="36"/>
      <c r="AU74" s="85"/>
      <c r="AV74" s="17"/>
      <c r="AX74" s="36"/>
      <c r="AZ74" s="85"/>
      <c r="BA74" s="17"/>
      <c r="BC74" s="36"/>
      <c r="BE74" s="85"/>
      <c r="BF74" s="17"/>
      <c r="BH74" s="36"/>
      <c r="BJ74" s="85"/>
      <c r="BK74" s="17"/>
      <c r="BM74" s="36"/>
      <c r="BO74" s="85"/>
      <c r="BP74" s="17"/>
      <c r="BR74" s="36"/>
      <c r="BT74" s="85"/>
      <c r="BU74" s="17"/>
      <c r="BW74" s="36"/>
      <c r="BY74" s="85"/>
      <c r="BZ74" s="17"/>
      <c r="CB74" s="36"/>
      <c r="CD74" s="85"/>
      <c r="CE74" s="17"/>
      <c r="CG74" s="36"/>
      <c r="CI74" s="85"/>
      <c r="CJ74" s="17"/>
      <c r="CL74" s="36"/>
      <c r="CN74" s="85"/>
      <c r="CO74" s="17"/>
      <c r="CQ74" s="36"/>
      <c r="CS74" s="85"/>
      <c r="CT74" s="17"/>
      <c r="CV74" s="36"/>
      <c r="CX74" s="85"/>
      <c r="CY74" s="17"/>
      <c r="DA74" s="36"/>
      <c r="DC74" s="85"/>
      <c r="DD74" s="17"/>
      <c r="DF74" s="36"/>
      <c r="DH74" s="85"/>
      <c r="DI74" s="17"/>
      <c r="DK74" s="36"/>
      <c r="DM74" s="85"/>
      <c r="DN74" s="17"/>
      <c r="DP74" s="36"/>
      <c r="DR74" s="85"/>
      <c r="DS74" s="17"/>
      <c r="DU74" s="36"/>
      <c r="DW74" s="85"/>
    </row>
    <row r="75" spans="1:127" ht="13.5" customHeight="1">
      <c r="A75" s="68"/>
      <c r="C75" s="17"/>
      <c r="E75" s="36"/>
      <c r="G75" s="85"/>
      <c r="H75" s="17"/>
      <c r="J75" s="36"/>
      <c r="L75" s="85"/>
      <c r="M75" s="17"/>
      <c r="O75" s="36"/>
      <c r="Q75" s="85"/>
      <c r="R75" s="17"/>
      <c r="T75" s="36"/>
      <c r="V75" s="85"/>
      <c r="W75" s="17"/>
      <c r="Y75" s="36"/>
      <c r="AA75" s="85"/>
      <c r="AB75" s="17"/>
      <c r="AD75" s="36"/>
      <c r="AF75" s="85"/>
      <c r="AG75" s="17"/>
      <c r="AI75" s="36"/>
      <c r="AK75" s="85"/>
      <c r="AL75" s="17"/>
      <c r="AN75" s="36"/>
      <c r="AP75" s="85"/>
      <c r="AQ75" s="17"/>
      <c r="AS75" s="36"/>
      <c r="AU75" s="85"/>
      <c r="AV75" s="17"/>
      <c r="AX75" s="36"/>
      <c r="AZ75" s="85"/>
      <c r="BA75" s="17"/>
      <c r="BC75" s="36"/>
      <c r="BE75" s="85"/>
      <c r="BF75" s="17"/>
      <c r="BH75" s="36"/>
      <c r="BJ75" s="85"/>
      <c r="BK75" s="17"/>
      <c r="BM75" s="36"/>
      <c r="BO75" s="85"/>
      <c r="BP75" s="17"/>
      <c r="BR75" s="36"/>
      <c r="BT75" s="85"/>
      <c r="BU75" s="17"/>
      <c r="BW75" s="36"/>
      <c r="BY75" s="85"/>
      <c r="BZ75" s="17"/>
      <c r="CB75" s="36"/>
      <c r="CD75" s="85"/>
      <c r="CE75" s="17"/>
      <c r="CG75" s="36"/>
      <c r="CI75" s="85"/>
      <c r="CJ75" s="17"/>
      <c r="CL75" s="36"/>
      <c r="CN75" s="85"/>
      <c r="CO75" s="17"/>
      <c r="CQ75" s="36"/>
      <c r="CS75" s="85"/>
      <c r="CT75" s="17"/>
      <c r="CV75" s="36"/>
      <c r="CX75" s="85"/>
      <c r="CY75" s="17"/>
      <c r="DA75" s="36"/>
      <c r="DC75" s="85"/>
      <c r="DD75" s="17"/>
      <c r="DF75" s="36"/>
      <c r="DH75" s="85"/>
      <c r="DI75" s="17"/>
      <c r="DK75" s="36"/>
      <c r="DM75" s="85"/>
      <c r="DN75" s="17"/>
      <c r="DP75" s="36"/>
      <c r="DR75" s="85"/>
      <c r="DS75" s="17"/>
      <c r="DU75" s="36"/>
      <c r="DW75" s="85"/>
    </row>
    <row r="76" spans="1:127" ht="13.5" customHeight="1">
      <c r="A76" s="68"/>
      <c r="C76" s="17"/>
      <c r="E76" s="36"/>
      <c r="G76" s="85"/>
      <c r="H76" s="17"/>
      <c r="J76" s="36"/>
      <c r="L76" s="85"/>
      <c r="M76" s="17"/>
      <c r="O76" s="36"/>
      <c r="Q76" s="85"/>
      <c r="R76" s="17"/>
      <c r="T76" s="36"/>
      <c r="V76" s="85"/>
      <c r="W76" s="17"/>
      <c r="Y76" s="36"/>
      <c r="AA76" s="85"/>
      <c r="AB76" s="17"/>
      <c r="AD76" s="36"/>
      <c r="AF76" s="85"/>
      <c r="AG76" s="17"/>
      <c r="AI76" s="36"/>
      <c r="AK76" s="85"/>
      <c r="AL76" s="17"/>
      <c r="AN76" s="36"/>
      <c r="AP76" s="85"/>
      <c r="AQ76" s="17"/>
      <c r="AS76" s="36"/>
      <c r="AU76" s="85"/>
      <c r="AV76" s="17"/>
      <c r="AX76" s="36"/>
      <c r="AZ76" s="85"/>
      <c r="BA76" s="17"/>
      <c r="BC76" s="36"/>
      <c r="BE76" s="85"/>
      <c r="BF76" s="17"/>
      <c r="BH76" s="36"/>
      <c r="BJ76" s="85"/>
      <c r="BK76" s="17"/>
      <c r="BM76" s="36"/>
      <c r="BO76" s="85"/>
      <c r="BP76" s="17"/>
      <c r="BR76" s="36"/>
      <c r="BT76" s="85"/>
      <c r="BU76" s="17"/>
      <c r="BW76" s="36"/>
      <c r="BY76" s="85"/>
      <c r="BZ76" s="17"/>
      <c r="CB76" s="36"/>
      <c r="CD76" s="85"/>
      <c r="CE76" s="17"/>
      <c r="CG76" s="36"/>
      <c r="CI76" s="85"/>
      <c r="CJ76" s="17"/>
      <c r="CL76" s="36"/>
      <c r="CN76" s="85"/>
      <c r="CO76" s="17"/>
      <c r="CQ76" s="36"/>
      <c r="CS76" s="85"/>
      <c r="CT76" s="17"/>
      <c r="CV76" s="36"/>
      <c r="CX76" s="85"/>
      <c r="CY76" s="17"/>
      <c r="DA76" s="36"/>
      <c r="DC76" s="85"/>
      <c r="DD76" s="17"/>
      <c r="DF76" s="36"/>
      <c r="DH76" s="85"/>
      <c r="DI76" s="17"/>
      <c r="DK76" s="36"/>
      <c r="DM76" s="85"/>
      <c r="DN76" s="17"/>
      <c r="DP76" s="36"/>
      <c r="DR76" s="85"/>
      <c r="DS76" s="17"/>
      <c r="DU76" s="36"/>
      <c r="DW76" s="85"/>
    </row>
    <row r="77" spans="1:127" ht="13.5" customHeight="1">
      <c r="A77" s="68"/>
      <c r="C77" s="17"/>
      <c r="E77" s="36"/>
      <c r="G77" s="85"/>
      <c r="H77" s="17"/>
      <c r="J77" s="36"/>
      <c r="L77" s="85"/>
      <c r="M77" s="17"/>
      <c r="O77" s="36"/>
      <c r="Q77" s="85"/>
      <c r="R77" s="17"/>
      <c r="T77" s="36"/>
      <c r="V77" s="85"/>
      <c r="W77" s="17"/>
      <c r="Y77" s="36"/>
      <c r="AA77" s="85"/>
      <c r="AB77" s="17"/>
      <c r="AD77" s="36"/>
      <c r="AF77" s="85"/>
      <c r="AG77" s="17"/>
      <c r="AI77" s="36"/>
      <c r="AK77" s="85"/>
      <c r="AL77" s="17"/>
      <c r="AN77" s="36"/>
      <c r="AP77" s="85"/>
      <c r="AQ77" s="17"/>
      <c r="AS77" s="36"/>
      <c r="AU77" s="85"/>
      <c r="AV77" s="17"/>
      <c r="AX77" s="36"/>
      <c r="AZ77" s="85"/>
      <c r="BA77" s="17"/>
      <c r="BC77" s="36"/>
      <c r="BE77" s="85"/>
      <c r="BF77" s="17"/>
      <c r="BH77" s="36"/>
      <c r="BJ77" s="85"/>
      <c r="BK77" s="17"/>
      <c r="BM77" s="36"/>
      <c r="BO77" s="85"/>
      <c r="BP77" s="17"/>
      <c r="BR77" s="36"/>
      <c r="BT77" s="85"/>
      <c r="BU77" s="17"/>
      <c r="BW77" s="36"/>
      <c r="BY77" s="85"/>
      <c r="BZ77" s="17"/>
      <c r="CB77" s="36"/>
      <c r="CD77" s="85"/>
      <c r="CE77" s="17"/>
      <c r="CG77" s="36"/>
      <c r="CI77" s="85"/>
      <c r="CJ77" s="17"/>
      <c r="CL77" s="36"/>
      <c r="CN77" s="85"/>
      <c r="CO77" s="17"/>
      <c r="CQ77" s="36"/>
      <c r="CS77" s="85"/>
      <c r="CT77" s="17"/>
      <c r="CV77" s="36"/>
      <c r="CX77" s="85"/>
      <c r="CY77" s="17"/>
      <c r="DA77" s="36"/>
      <c r="DC77" s="85"/>
      <c r="DD77" s="17"/>
      <c r="DF77" s="36"/>
      <c r="DH77" s="85"/>
      <c r="DI77" s="17"/>
      <c r="DK77" s="36"/>
      <c r="DM77" s="85"/>
      <c r="DN77" s="17"/>
      <c r="DP77" s="36"/>
      <c r="DR77" s="85"/>
      <c r="DS77" s="17"/>
      <c r="DU77" s="36"/>
      <c r="DW77" s="85"/>
    </row>
    <row r="78" spans="1:127" ht="13.5" customHeight="1">
      <c r="A78" s="68"/>
      <c r="C78" s="17"/>
      <c r="E78" s="36"/>
      <c r="G78" s="85"/>
      <c r="H78" s="17"/>
      <c r="J78" s="36"/>
      <c r="L78" s="85"/>
      <c r="M78" s="17"/>
      <c r="O78" s="36"/>
      <c r="Q78" s="85"/>
      <c r="R78" s="17"/>
      <c r="T78" s="36"/>
      <c r="V78" s="85"/>
      <c r="W78" s="17"/>
      <c r="Y78" s="36"/>
      <c r="AA78" s="85"/>
      <c r="AB78" s="17"/>
      <c r="AD78" s="36"/>
      <c r="AF78" s="85"/>
      <c r="AG78" s="17"/>
      <c r="AI78" s="36"/>
      <c r="AK78" s="85"/>
      <c r="AL78" s="17"/>
      <c r="AN78" s="36"/>
      <c r="AP78" s="85"/>
      <c r="AQ78" s="17"/>
      <c r="AS78" s="36"/>
      <c r="AU78" s="85"/>
      <c r="AV78" s="17"/>
      <c r="AX78" s="36"/>
      <c r="AZ78" s="85"/>
      <c r="BA78" s="17"/>
      <c r="BC78" s="36"/>
      <c r="BE78" s="85"/>
      <c r="BF78" s="17"/>
      <c r="BH78" s="36"/>
      <c r="BJ78" s="85"/>
      <c r="BK78" s="17"/>
      <c r="BM78" s="36"/>
      <c r="BO78" s="85"/>
      <c r="BP78" s="17"/>
      <c r="BR78" s="36"/>
      <c r="BT78" s="85"/>
      <c r="BU78" s="17"/>
      <c r="BW78" s="36"/>
      <c r="BY78" s="85"/>
      <c r="BZ78" s="17"/>
      <c r="CB78" s="36"/>
      <c r="CD78" s="85"/>
      <c r="CE78" s="17"/>
      <c r="CG78" s="36"/>
      <c r="CI78" s="85"/>
      <c r="CJ78" s="17"/>
      <c r="CL78" s="36"/>
      <c r="CN78" s="85"/>
      <c r="CO78" s="17"/>
      <c r="CQ78" s="36"/>
      <c r="CS78" s="85"/>
      <c r="CT78" s="17"/>
      <c r="CV78" s="36"/>
      <c r="CX78" s="85"/>
      <c r="CY78" s="17"/>
      <c r="DA78" s="36"/>
      <c r="DC78" s="85"/>
      <c r="DD78" s="17"/>
      <c r="DF78" s="36"/>
      <c r="DH78" s="85"/>
      <c r="DI78" s="17"/>
      <c r="DK78" s="36"/>
      <c r="DM78" s="85"/>
      <c r="DN78" s="17"/>
      <c r="DP78" s="36"/>
      <c r="DR78" s="85"/>
      <c r="DS78" s="17"/>
      <c r="DU78" s="36"/>
      <c r="DW78" s="85"/>
    </row>
    <row r="79" spans="1:127" ht="13.5" customHeight="1">
      <c r="A79" s="68"/>
      <c r="C79" s="17"/>
      <c r="E79" s="36"/>
      <c r="G79" s="85"/>
      <c r="H79" s="17"/>
      <c r="J79" s="36"/>
      <c r="L79" s="85"/>
      <c r="M79" s="17"/>
      <c r="O79" s="36"/>
      <c r="Q79" s="85"/>
      <c r="R79" s="17"/>
      <c r="T79" s="36"/>
      <c r="V79" s="85"/>
      <c r="W79" s="17"/>
      <c r="Y79" s="36"/>
      <c r="AA79" s="85"/>
      <c r="AB79" s="17"/>
      <c r="AD79" s="36"/>
      <c r="AF79" s="85"/>
      <c r="AG79" s="17"/>
      <c r="AI79" s="36"/>
      <c r="AK79" s="85"/>
      <c r="AL79" s="17"/>
      <c r="AN79" s="36"/>
      <c r="AP79" s="85"/>
      <c r="AQ79" s="17"/>
      <c r="AS79" s="36"/>
      <c r="AU79" s="85"/>
      <c r="AV79" s="17"/>
      <c r="AX79" s="36"/>
      <c r="AZ79" s="85"/>
      <c r="BA79" s="17"/>
      <c r="BC79" s="36"/>
      <c r="BE79" s="85"/>
      <c r="BF79" s="17"/>
      <c r="BH79" s="36"/>
      <c r="BJ79" s="85"/>
      <c r="BK79" s="17"/>
      <c r="BM79" s="36"/>
      <c r="BO79" s="85"/>
      <c r="BP79" s="17"/>
      <c r="BR79" s="36"/>
      <c r="BT79" s="85"/>
      <c r="BU79" s="17"/>
      <c r="BW79" s="36"/>
      <c r="BY79" s="85"/>
      <c r="BZ79" s="17"/>
      <c r="CB79" s="36"/>
      <c r="CD79" s="85"/>
      <c r="CE79" s="17"/>
      <c r="CG79" s="36"/>
      <c r="CI79" s="85"/>
      <c r="CJ79" s="17"/>
      <c r="CL79" s="36"/>
      <c r="CN79" s="85"/>
      <c r="CO79" s="17"/>
      <c r="CQ79" s="36"/>
      <c r="CS79" s="85"/>
      <c r="CT79" s="17"/>
      <c r="CV79" s="36"/>
      <c r="CX79" s="85"/>
      <c r="CY79" s="17"/>
      <c r="DA79" s="36"/>
      <c r="DC79" s="85"/>
      <c r="DD79" s="17"/>
      <c r="DF79" s="36"/>
      <c r="DH79" s="85"/>
      <c r="DI79" s="17"/>
      <c r="DK79" s="36"/>
      <c r="DM79" s="85"/>
      <c r="DN79" s="17"/>
      <c r="DP79" s="36"/>
      <c r="DR79" s="85"/>
      <c r="DS79" s="17"/>
      <c r="DU79" s="36"/>
      <c r="DW79" s="85"/>
    </row>
    <row r="80" spans="1:127" ht="13.5" customHeight="1">
      <c r="A80" s="68"/>
      <c r="C80" s="17"/>
      <c r="E80" s="36"/>
      <c r="G80" s="85"/>
      <c r="H80" s="17"/>
      <c r="J80" s="36"/>
      <c r="L80" s="85"/>
      <c r="M80" s="17"/>
      <c r="O80" s="36"/>
      <c r="Q80" s="85"/>
      <c r="R80" s="17"/>
      <c r="T80" s="36"/>
      <c r="V80" s="85"/>
      <c r="W80" s="17"/>
      <c r="Y80" s="36"/>
      <c r="AA80" s="85"/>
      <c r="AB80" s="17"/>
      <c r="AD80" s="36"/>
      <c r="AF80" s="85"/>
      <c r="AG80" s="17"/>
      <c r="AI80" s="36"/>
      <c r="AK80" s="85"/>
      <c r="AL80" s="17"/>
      <c r="AN80" s="36"/>
      <c r="AP80" s="85"/>
      <c r="AQ80" s="17"/>
      <c r="AS80" s="36"/>
      <c r="AU80" s="85"/>
      <c r="AV80" s="17"/>
      <c r="AX80" s="36"/>
      <c r="AZ80" s="85"/>
      <c r="BA80" s="17"/>
      <c r="BC80" s="36"/>
      <c r="BE80" s="85"/>
      <c r="BF80" s="17"/>
      <c r="BH80" s="36"/>
      <c r="BJ80" s="85"/>
      <c r="BK80" s="17"/>
      <c r="BM80" s="36"/>
      <c r="BO80" s="85"/>
      <c r="BP80" s="17"/>
      <c r="BR80" s="36"/>
      <c r="BT80" s="85"/>
      <c r="BU80" s="17"/>
      <c r="BW80" s="36"/>
      <c r="BY80" s="85"/>
      <c r="BZ80" s="17"/>
      <c r="CB80" s="36"/>
      <c r="CD80" s="85"/>
      <c r="CE80" s="17"/>
      <c r="CG80" s="36"/>
      <c r="CI80" s="85"/>
      <c r="CJ80" s="17"/>
      <c r="CL80" s="36"/>
      <c r="CN80" s="85"/>
      <c r="CO80" s="17"/>
      <c r="CQ80" s="36"/>
      <c r="CS80" s="85"/>
      <c r="CT80" s="17"/>
      <c r="CV80" s="36"/>
      <c r="CX80" s="85"/>
      <c r="CY80" s="17"/>
      <c r="DA80" s="36"/>
      <c r="DC80" s="85"/>
      <c r="DD80" s="17"/>
      <c r="DF80" s="36"/>
      <c r="DH80" s="85"/>
      <c r="DI80" s="17"/>
      <c r="DK80" s="36"/>
      <c r="DM80" s="85"/>
      <c r="DN80" s="17"/>
      <c r="DP80" s="36"/>
      <c r="DR80" s="85"/>
      <c r="DS80" s="17"/>
      <c r="DU80" s="36"/>
      <c r="DW80" s="85"/>
    </row>
    <row r="81" spans="1:127" ht="13.5" customHeight="1">
      <c r="A81" s="68"/>
      <c r="C81" s="17"/>
      <c r="E81" s="36"/>
      <c r="G81" s="85"/>
      <c r="H81" s="17"/>
      <c r="J81" s="36"/>
      <c r="L81" s="85"/>
      <c r="M81" s="17"/>
      <c r="O81" s="36"/>
      <c r="Q81" s="85"/>
      <c r="R81" s="17"/>
      <c r="T81" s="36"/>
      <c r="V81" s="85"/>
      <c r="W81" s="17"/>
      <c r="Y81" s="36"/>
      <c r="AA81" s="85"/>
      <c r="AB81" s="17"/>
      <c r="AD81" s="36"/>
      <c r="AF81" s="85"/>
      <c r="AG81" s="17"/>
      <c r="AI81" s="36"/>
      <c r="AK81" s="85"/>
      <c r="AL81" s="17"/>
      <c r="AN81" s="36"/>
      <c r="AP81" s="85"/>
      <c r="AQ81" s="17"/>
      <c r="AS81" s="36"/>
      <c r="AU81" s="85"/>
      <c r="AV81" s="17"/>
      <c r="AX81" s="36"/>
      <c r="AZ81" s="85"/>
      <c r="BA81" s="17"/>
      <c r="BC81" s="36"/>
      <c r="BE81" s="85"/>
      <c r="BF81" s="17"/>
      <c r="BH81" s="36"/>
      <c r="BJ81" s="85"/>
      <c r="BK81" s="17"/>
      <c r="BM81" s="36"/>
      <c r="BO81" s="85"/>
      <c r="BP81" s="17"/>
      <c r="BR81" s="36"/>
      <c r="BT81" s="85"/>
      <c r="BU81" s="17"/>
      <c r="BW81" s="36"/>
      <c r="BY81" s="85"/>
      <c r="BZ81" s="17"/>
      <c r="CB81" s="36"/>
      <c r="CD81" s="85"/>
      <c r="CE81" s="17"/>
      <c r="CG81" s="36"/>
      <c r="CI81" s="85"/>
      <c r="CJ81" s="17"/>
      <c r="CL81" s="36"/>
      <c r="CN81" s="85"/>
      <c r="CO81" s="17"/>
      <c r="CQ81" s="36"/>
      <c r="CS81" s="85"/>
      <c r="CT81" s="17"/>
      <c r="CV81" s="36"/>
      <c r="CX81" s="85"/>
      <c r="CY81" s="17"/>
      <c r="DA81" s="36"/>
      <c r="DC81" s="85"/>
      <c r="DD81" s="17"/>
      <c r="DF81" s="36"/>
      <c r="DH81" s="85"/>
      <c r="DI81" s="17"/>
      <c r="DK81" s="36"/>
      <c r="DM81" s="85"/>
      <c r="DN81" s="17"/>
      <c r="DP81" s="36"/>
      <c r="DR81" s="85"/>
      <c r="DS81" s="17"/>
      <c r="DU81" s="36"/>
      <c r="DW81" s="85"/>
    </row>
    <row r="82" spans="1:127" ht="13.5" customHeight="1">
      <c r="A82" s="68"/>
      <c r="C82" s="17"/>
      <c r="E82" s="36"/>
      <c r="G82" s="85"/>
      <c r="H82" s="17"/>
      <c r="J82" s="36"/>
      <c r="L82" s="85"/>
      <c r="M82" s="17"/>
      <c r="O82" s="36"/>
      <c r="Q82" s="85"/>
      <c r="R82" s="17"/>
      <c r="T82" s="36"/>
      <c r="V82" s="85"/>
      <c r="W82" s="17"/>
      <c r="Y82" s="36"/>
      <c r="AA82" s="85"/>
      <c r="AB82" s="17"/>
      <c r="AD82" s="36"/>
      <c r="AF82" s="85"/>
      <c r="AG82" s="17"/>
      <c r="AI82" s="36"/>
      <c r="AK82" s="85"/>
      <c r="AL82" s="17"/>
      <c r="AN82" s="36"/>
      <c r="AP82" s="85"/>
      <c r="AQ82" s="17"/>
      <c r="AS82" s="36"/>
      <c r="AU82" s="85"/>
      <c r="AV82" s="17"/>
      <c r="AX82" s="36"/>
      <c r="AZ82" s="85"/>
      <c r="BA82" s="17"/>
      <c r="BC82" s="36"/>
      <c r="BE82" s="85"/>
      <c r="BF82" s="17"/>
      <c r="BH82" s="36"/>
      <c r="BJ82" s="85"/>
      <c r="BK82" s="17"/>
      <c r="BM82" s="36"/>
      <c r="BO82" s="85"/>
      <c r="BP82" s="17"/>
      <c r="BR82" s="36"/>
      <c r="BT82" s="85"/>
      <c r="BU82" s="17"/>
      <c r="BW82" s="36"/>
      <c r="BY82" s="85"/>
      <c r="BZ82" s="17"/>
      <c r="CB82" s="36"/>
      <c r="CD82" s="85"/>
      <c r="CE82" s="17"/>
      <c r="CG82" s="36"/>
      <c r="CI82" s="85"/>
      <c r="CJ82" s="17"/>
      <c r="CL82" s="36"/>
      <c r="CN82" s="85"/>
      <c r="CO82" s="17"/>
      <c r="CQ82" s="36"/>
      <c r="CS82" s="85"/>
      <c r="CT82" s="17"/>
      <c r="CV82" s="36"/>
      <c r="CX82" s="85"/>
      <c r="CY82" s="17"/>
      <c r="DA82" s="36"/>
      <c r="DC82" s="85"/>
      <c r="DD82" s="17"/>
      <c r="DF82" s="36"/>
      <c r="DH82" s="85"/>
      <c r="DI82" s="17"/>
      <c r="DK82" s="36"/>
      <c r="DM82" s="85"/>
      <c r="DN82" s="17"/>
      <c r="DP82" s="36"/>
      <c r="DR82" s="85"/>
      <c r="DS82" s="17"/>
      <c r="DU82" s="36"/>
      <c r="DW82" s="85"/>
    </row>
    <row r="83" spans="1:127" ht="13.5" customHeight="1">
      <c r="A83" s="68"/>
      <c r="C83" s="17"/>
      <c r="E83" s="36"/>
      <c r="G83" s="85"/>
      <c r="H83" s="17"/>
      <c r="J83" s="36"/>
      <c r="L83" s="85"/>
      <c r="M83" s="17"/>
      <c r="O83" s="36"/>
      <c r="Q83" s="85"/>
      <c r="R83" s="17"/>
      <c r="T83" s="36"/>
      <c r="V83" s="85"/>
      <c r="W83" s="17"/>
      <c r="Y83" s="36"/>
      <c r="AA83" s="85"/>
      <c r="AB83" s="17"/>
      <c r="AD83" s="36"/>
      <c r="AF83" s="85"/>
      <c r="AG83" s="17"/>
      <c r="AI83" s="36"/>
      <c r="AK83" s="85"/>
      <c r="AL83" s="17"/>
      <c r="AN83" s="36"/>
      <c r="AP83" s="85"/>
      <c r="AQ83" s="17"/>
      <c r="AS83" s="36"/>
      <c r="AU83" s="85"/>
      <c r="AV83" s="17"/>
      <c r="AX83" s="36"/>
      <c r="AZ83" s="85"/>
      <c r="BA83" s="17"/>
      <c r="BC83" s="36"/>
      <c r="BE83" s="85"/>
      <c r="BF83" s="17"/>
      <c r="BH83" s="36"/>
      <c r="BJ83" s="85"/>
      <c r="BK83" s="17"/>
      <c r="BM83" s="36"/>
      <c r="BO83" s="85"/>
      <c r="BP83" s="17"/>
      <c r="BR83" s="36"/>
      <c r="BT83" s="85"/>
      <c r="BU83" s="17"/>
      <c r="BW83" s="36"/>
      <c r="BY83" s="85"/>
      <c r="BZ83" s="17"/>
      <c r="CB83" s="36"/>
      <c r="CD83" s="85"/>
      <c r="CE83" s="17"/>
      <c r="CG83" s="36"/>
      <c r="CI83" s="85"/>
      <c r="CJ83" s="17"/>
      <c r="CL83" s="36"/>
      <c r="CN83" s="85"/>
      <c r="CO83" s="17"/>
      <c r="CQ83" s="36"/>
      <c r="CS83" s="85"/>
      <c r="CT83" s="17"/>
      <c r="CV83" s="36"/>
      <c r="CX83" s="85"/>
      <c r="CY83" s="17"/>
      <c r="DA83" s="36"/>
      <c r="DC83" s="85"/>
      <c r="DD83" s="17"/>
      <c r="DF83" s="36"/>
      <c r="DH83" s="85"/>
      <c r="DI83" s="17"/>
      <c r="DK83" s="36"/>
      <c r="DM83" s="85"/>
      <c r="DN83" s="17"/>
      <c r="DP83" s="36"/>
      <c r="DR83" s="85"/>
      <c r="DS83" s="17"/>
      <c r="DU83" s="36"/>
      <c r="DW83" s="85"/>
    </row>
    <row r="84" spans="1:127" ht="13.5" customHeight="1">
      <c r="A84" s="68"/>
      <c r="C84" s="17"/>
      <c r="E84" s="36"/>
      <c r="G84" s="85"/>
      <c r="H84" s="17"/>
      <c r="J84" s="36"/>
      <c r="L84" s="85"/>
      <c r="M84" s="17"/>
      <c r="O84" s="36"/>
      <c r="Q84" s="85"/>
      <c r="R84" s="17"/>
      <c r="T84" s="36"/>
      <c r="V84" s="85"/>
      <c r="W84" s="17"/>
      <c r="Y84" s="36"/>
      <c r="AA84" s="85"/>
      <c r="AB84" s="17"/>
      <c r="AD84" s="36"/>
      <c r="AF84" s="85"/>
      <c r="AG84" s="17"/>
      <c r="AI84" s="36"/>
      <c r="AK84" s="85"/>
      <c r="AL84" s="17"/>
      <c r="AN84" s="36"/>
      <c r="AP84" s="85"/>
      <c r="AQ84" s="17"/>
      <c r="AS84" s="36"/>
      <c r="AU84" s="85"/>
      <c r="AV84" s="17"/>
      <c r="AX84" s="36"/>
      <c r="AZ84" s="85"/>
      <c r="BA84" s="17"/>
      <c r="BC84" s="36"/>
      <c r="BE84" s="85"/>
      <c r="BF84" s="17"/>
      <c r="BH84" s="36"/>
      <c r="BJ84" s="85"/>
      <c r="BK84" s="17"/>
      <c r="BM84" s="36"/>
      <c r="BO84" s="85"/>
      <c r="BP84" s="17"/>
      <c r="BR84" s="36"/>
      <c r="BT84" s="85"/>
      <c r="BU84" s="17"/>
      <c r="BW84" s="36"/>
      <c r="BY84" s="85"/>
      <c r="BZ84" s="17"/>
      <c r="CB84" s="36"/>
      <c r="CD84" s="85"/>
      <c r="CE84" s="17"/>
      <c r="CG84" s="36"/>
      <c r="CI84" s="85"/>
      <c r="CJ84" s="17"/>
      <c r="CL84" s="36"/>
      <c r="CN84" s="85"/>
      <c r="CO84" s="17"/>
      <c r="CQ84" s="36"/>
      <c r="CS84" s="85"/>
      <c r="CT84" s="17"/>
      <c r="CV84" s="36"/>
      <c r="CX84" s="85"/>
      <c r="CY84" s="17"/>
      <c r="DA84" s="36"/>
      <c r="DC84" s="85"/>
      <c r="DD84" s="17"/>
      <c r="DF84" s="36"/>
      <c r="DH84" s="85"/>
      <c r="DI84" s="17"/>
      <c r="DK84" s="36"/>
      <c r="DM84" s="85"/>
      <c r="DN84" s="17"/>
      <c r="DP84" s="36"/>
      <c r="DR84" s="85"/>
      <c r="DS84" s="17"/>
      <c r="DU84" s="36"/>
      <c r="DW84" s="85"/>
    </row>
    <row r="85" spans="1:127" ht="13.5" customHeight="1">
      <c r="A85" s="68"/>
      <c r="C85" s="17"/>
      <c r="E85" s="36"/>
      <c r="G85" s="85"/>
      <c r="H85" s="17"/>
      <c r="J85" s="36"/>
      <c r="L85" s="85"/>
      <c r="M85" s="17"/>
      <c r="O85" s="36"/>
      <c r="Q85" s="85"/>
      <c r="R85" s="17"/>
      <c r="T85" s="36"/>
      <c r="V85" s="85"/>
      <c r="W85" s="17"/>
      <c r="Y85" s="36"/>
      <c r="AA85" s="85"/>
      <c r="AB85" s="17"/>
      <c r="AD85" s="36"/>
      <c r="AF85" s="85"/>
      <c r="AG85" s="17"/>
      <c r="AI85" s="36"/>
      <c r="AK85" s="85"/>
      <c r="AL85" s="17"/>
      <c r="AN85" s="36"/>
      <c r="AP85" s="85"/>
      <c r="AQ85" s="17"/>
      <c r="AS85" s="36"/>
      <c r="AU85" s="85"/>
      <c r="AV85" s="17"/>
      <c r="AX85" s="36"/>
      <c r="AZ85" s="85"/>
      <c r="BA85" s="17"/>
      <c r="BC85" s="36"/>
      <c r="BE85" s="85"/>
      <c r="BF85" s="17"/>
      <c r="BH85" s="36"/>
      <c r="BJ85" s="85"/>
      <c r="BK85" s="17"/>
      <c r="BM85" s="36"/>
      <c r="BO85" s="85"/>
      <c r="BP85" s="17"/>
      <c r="BR85" s="36"/>
      <c r="BT85" s="85"/>
      <c r="BU85" s="17"/>
      <c r="BW85" s="36"/>
      <c r="BY85" s="85"/>
      <c r="BZ85" s="17"/>
      <c r="CB85" s="36"/>
      <c r="CD85" s="85"/>
      <c r="CE85" s="17"/>
      <c r="CG85" s="36"/>
      <c r="CI85" s="85"/>
      <c r="CJ85" s="17"/>
      <c r="CL85" s="36"/>
      <c r="CN85" s="85"/>
      <c r="CO85" s="17"/>
      <c r="CQ85" s="36"/>
      <c r="CS85" s="85"/>
      <c r="CT85" s="17"/>
      <c r="CV85" s="36"/>
      <c r="CX85" s="85"/>
      <c r="CY85" s="17"/>
      <c r="DA85" s="36"/>
      <c r="DC85" s="85"/>
      <c r="DD85" s="17"/>
      <c r="DF85" s="36"/>
      <c r="DH85" s="85"/>
      <c r="DI85" s="17"/>
      <c r="DK85" s="36"/>
      <c r="DM85" s="85"/>
      <c r="DN85" s="17"/>
      <c r="DP85" s="36"/>
      <c r="DR85" s="85"/>
      <c r="DS85" s="17"/>
      <c r="DU85" s="36"/>
      <c r="DW85" s="85"/>
    </row>
    <row r="86" spans="1:127" ht="13.5" customHeight="1">
      <c r="A86" s="68"/>
      <c r="C86" s="17"/>
      <c r="E86" s="36"/>
      <c r="G86" s="85"/>
      <c r="H86" s="17"/>
      <c r="J86" s="36"/>
      <c r="L86" s="85"/>
      <c r="M86" s="17"/>
      <c r="O86" s="36"/>
      <c r="Q86" s="85"/>
      <c r="R86" s="17"/>
      <c r="T86" s="36"/>
      <c r="V86" s="85"/>
      <c r="W86" s="17"/>
      <c r="Y86" s="36"/>
      <c r="AA86" s="85"/>
      <c r="AB86" s="17"/>
      <c r="AD86" s="36"/>
      <c r="AF86" s="85"/>
      <c r="AG86" s="17"/>
      <c r="AI86" s="36"/>
      <c r="AK86" s="85"/>
      <c r="AL86" s="17"/>
      <c r="AN86" s="36"/>
      <c r="AP86" s="85"/>
      <c r="AQ86" s="17"/>
      <c r="AS86" s="36"/>
      <c r="AU86" s="85"/>
      <c r="AV86" s="17"/>
      <c r="AX86" s="36"/>
      <c r="AZ86" s="85"/>
      <c r="BA86" s="17"/>
      <c r="BC86" s="36"/>
      <c r="BE86" s="85"/>
      <c r="BF86" s="17"/>
      <c r="BH86" s="36"/>
      <c r="BJ86" s="85"/>
      <c r="BK86" s="17"/>
      <c r="BM86" s="36"/>
      <c r="BO86" s="85"/>
      <c r="BP86" s="17"/>
      <c r="BR86" s="36"/>
      <c r="BT86" s="85"/>
      <c r="BU86" s="17"/>
      <c r="BW86" s="36"/>
      <c r="BY86" s="85"/>
      <c r="BZ86" s="17"/>
      <c r="CB86" s="36"/>
      <c r="CD86" s="85"/>
      <c r="CE86" s="17"/>
      <c r="CG86" s="36"/>
      <c r="CI86" s="85"/>
      <c r="CJ86" s="17"/>
      <c r="CL86" s="36"/>
      <c r="CN86" s="85"/>
      <c r="CO86" s="17"/>
      <c r="CQ86" s="36"/>
      <c r="CS86" s="85"/>
      <c r="CT86" s="17"/>
      <c r="CV86" s="36"/>
      <c r="CX86" s="85"/>
      <c r="CY86" s="17"/>
      <c r="DA86" s="36"/>
      <c r="DC86" s="85"/>
      <c r="DD86" s="17"/>
      <c r="DF86" s="36"/>
      <c r="DH86" s="85"/>
      <c r="DI86" s="17"/>
      <c r="DK86" s="36"/>
      <c r="DM86" s="85"/>
      <c r="DN86" s="17"/>
      <c r="DP86" s="36"/>
      <c r="DR86" s="85"/>
      <c r="DS86" s="17"/>
      <c r="DU86" s="36"/>
      <c r="DW86" s="85"/>
    </row>
    <row r="87" spans="1:127" ht="13.5" customHeight="1">
      <c r="A87" s="68"/>
      <c r="C87" s="17"/>
      <c r="E87" s="36"/>
      <c r="G87" s="85"/>
      <c r="H87" s="17"/>
      <c r="J87" s="36"/>
      <c r="L87" s="85"/>
      <c r="M87" s="17"/>
      <c r="O87" s="36"/>
      <c r="Q87" s="85"/>
      <c r="R87" s="17"/>
      <c r="T87" s="36"/>
      <c r="V87" s="85"/>
      <c r="W87" s="17"/>
      <c r="Y87" s="36"/>
      <c r="AA87" s="85"/>
      <c r="AB87" s="17"/>
      <c r="AD87" s="36"/>
      <c r="AF87" s="85"/>
      <c r="AG87" s="17"/>
      <c r="AI87" s="36"/>
      <c r="AK87" s="85"/>
      <c r="AL87" s="17"/>
      <c r="AN87" s="36"/>
      <c r="AP87" s="85"/>
      <c r="AQ87" s="17"/>
      <c r="AS87" s="36"/>
      <c r="AU87" s="85"/>
      <c r="AV87" s="17"/>
      <c r="AX87" s="36"/>
      <c r="AZ87" s="85"/>
      <c r="BA87" s="17"/>
      <c r="BC87" s="36"/>
      <c r="BE87" s="85"/>
      <c r="BF87" s="17"/>
      <c r="BH87" s="36"/>
      <c r="BJ87" s="85"/>
      <c r="BK87" s="17"/>
      <c r="BM87" s="36"/>
      <c r="BO87" s="85"/>
      <c r="BP87" s="17"/>
      <c r="BR87" s="36"/>
      <c r="BT87" s="85"/>
      <c r="BU87" s="17"/>
      <c r="BW87" s="36"/>
      <c r="BY87" s="85"/>
      <c r="BZ87" s="17"/>
      <c r="CB87" s="36"/>
      <c r="CD87" s="85"/>
      <c r="CE87" s="17"/>
      <c r="CG87" s="36"/>
      <c r="CI87" s="85"/>
      <c r="CJ87" s="17"/>
      <c r="CL87" s="36"/>
      <c r="CN87" s="85"/>
      <c r="CO87" s="17"/>
      <c r="CQ87" s="36"/>
      <c r="CS87" s="85"/>
      <c r="CT87" s="17"/>
      <c r="CV87" s="36"/>
      <c r="CX87" s="85"/>
      <c r="CY87" s="17"/>
      <c r="DA87" s="36"/>
      <c r="DC87" s="85"/>
      <c r="DD87" s="17"/>
      <c r="DF87" s="36"/>
      <c r="DH87" s="85"/>
      <c r="DI87" s="17"/>
      <c r="DK87" s="36"/>
      <c r="DM87" s="85"/>
      <c r="DN87" s="17"/>
      <c r="DP87" s="36"/>
      <c r="DR87" s="85"/>
      <c r="DS87" s="17"/>
      <c r="DU87" s="36"/>
      <c r="DW87" s="85"/>
    </row>
    <row r="88" spans="1:127" ht="13.5" customHeight="1">
      <c r="A88" s="68"/>
      <c r="C88" s="17"/>
      <c r="E88" s="36"/>
      <c r="G88" s="85"/>
      <c r="H88" s="17"/>
      <c r="J88" s="36"/>
      <c r="L88" s="85"/>
      <c r="M88" s="17"/>
      <c r="O88" s="36"/>
      <c r="Q88" s="85"/>
      <c r="R88" s="17"/>
      <c r="T88" s="36"/>
      <c r="V88" s="85"/>
      <c r="W88" s="17"/>
      <c r="Y88" s="36"/>
      <c r="AA88" s="85"/>
      <c r="AB88" s="17"/>
      <c r="AD88" s="36"/>
      <c r="AF88" s="85"/>
      <c r="AG88" s="17"/>
      <c r="AI88" s="36"/>
      <c r="AK88" s="85"/>
      <c r="AL88" s="17"/>
      <c r="AN88" s="36"/>
      <c r="AP88" s="85"/>
      <c r="AQ88" s="17"/>
      <c r="AS88" s="36"/>
      <c r="AU88" s="85"/>
      <c r="AV88" s="17"/>
      <c r="AX88" s="36"/>
      <c r="AZ88" s="85"/>
      <c r="BA88" s="17"/>
      <c r="BC88" s="36"/>
      <c r="BE88" s="85"/>
      <c r="BF88" s="17"/>
      <c r="BH88" s="36"/>
      <c r="BJ88" s="85"/>
      <c r="BK88" s="17"/>
      <c r="BM88" s="36"/>
      <c r="BO88" s="85"/>
      <c r="BP88" s="17"/>
      <c r="BR88" s="36"/>
      <c r="BT88" s="85"/>
      <c r="BU88" s="17"/>
      <c r="BW88" s="36"/>
      <c r="BY88" s="85"/>
      <c r="BZ88" s="17"/>
      <c r="CB88" s="36"/>
      <c r="CD88" s="85"/>
      <c r="CE88" s="17"/>
      <c r="CG88" s="36"/>
      <c r="CI88" s="85"/>
      <c r="CJ88" s="17"/>
      <c r="CL88" s="36"/>
      <c r="CN88" s="85"/>
      <c r="CO88" s="17"/>
      <c r="CQ88" s="36"/>
      <c r="CS88" s="85"/>
      <c r="CT88" s="17"/>
      <c r="CV88" s="36"/>
      <c r="CX88" s="85"/>
      <c r="CY88" s="17"/>
      <c r="DA88" s="36"/>
      <c r="DC88" s="85"/>
      <c r="DD88" s="17"/>
      <c r="DF88" s="36"/>
      <c r="DH88" s="85"/>
      <c r="DI88" s="17"/>
      <c r="DK88" s="36"/>
      <c r="DM88" s="85"/>
      <c r="DN88" s="17"/>
      <c r="DP88" s="36"/>
      <c r="DR88" s="85"/>
      <c r="DS88" s="17"/>
      <c r="DU88" s="36"/>
      <c r="DW88" s="85"/>
    </row>
    <row r="89" spans="1:127" ht="13.5" customHeight="1">
      <c r="A89" s="68"/>
      <c r="C89" s="17"/>
      <c r="E89" s="36"/>
      <c r="G89" s="85"/>
      <c r="H89" s="17"/>
      <c r="J89" s="36"/>
      <c r="L89" s="85"/>
      <c r="M89" s="17"/>
      <c r="O89" s="36"/>
      <c r="Q89" s="85"/>
      <c r="R89" s="17"/>
      <c r="T89" s="36"/>
      <c r="V89" s="85"/>
      <c r="W89" s="17"/>
      <c r="Y89" s="36"/>
      <c r="AA89" s="85"/>
      <c r="AB89" s="17"/>
      <c r="AD89" s="36"/>
      <c r="AF89" s="85"/>
      <c r="AG89" s="17"/>
      <c r="AI89" s="36"/>
      <c r="AK89" s="85"/>
      <c r="AL89" s="17"/>
      <c r="AN89" s="36"/>
      <c r="AP89" s="85"/>
      <c r="AQ89" s="17"/>
      <c r="AS89" s="36"/>
      <c r="AU89" s="85"/>
      <c r="AV89" s="17"/>
      <c r="AX89" s="36"/>
      <c r="AZ89" s="85"/>
      <c r="BA89" s="17"/>
      <c r="BC89" s="36"/>
      <c r="BE89" s="85"/>
      <c r="BF89" s="17"/>
      <c r="BH89" s="36"/>
      <c r="BJ89" s="85"/>
      <c r="BK89" s="17"/>
      <c r="BM89" s="36"/>
      <c r="BO89" s="85"/>
      <c r="BP89" s="17"/>
      <c r="BR89" s="36"/>
      <c r="BT89" s="85"/>
      <c r="BU89" s="17"/>
      <c r="BW89" s="36"/>
      <c r="BY89" s="85"/>
      <c r="BZ89" s="17"/>
      <c r="CB89" s="36"/>
      <c r="CD89" s="85"/>
      <c r="CE89" s="17"/>
      <c r="CG89" s="36"/>
      <c r="CI89" s="85"/>
      <c r="CJ89" s="17"/>
      <c r="CL89" s="36"/>
      <c r="CN89" s="85"/>
      <c r="CO89" s="17"/>
      <c r="CQ89" s="36"/>
      <c r="CS89" s="85"/>
      <c r="CT89" s="17"/>
      <c r="CV89" s="36"/>
      <c r="CX89" s="85"/>
      <c r="CY89" s="17"/>
      <c r="DA89" s="36"/>
      <c r="DC89" s="85"/>
      <c r="DD89" s="17"/>
      <c r="DF89" s="36"/>
      <c r="DH89" s="85"/>
      <c r="DI89" s="17"/>
      <c r="DK89" s="36"/>
      <c r="DM89" s="85"/>
      <c r="DN89" s="17"/>
      <c r="DP89" s="36"/>
      <c r="DR89" s="85"/>
      <c r="DS89" s="17"/>
      <c r="DU89" s="36"/>
      <c r="DW89" s="85"/>
    </row>
    <row r="90" spans="1:127" ht="13.5" customHeight="1">
      <c r="A90" s="68"/>
      <c r="C90" s="17"/>
      <c r="E90" s="36"/>
      <c r="G90" s="85"/>
      <c r="H90" s="17"/>
      <c r="J90" s="36"/>
      <c r="L90" s="85"/>
      <c r="M90" s="17"/>
      <c r="O90" s="36"/>
      <c r="Q90" s="85"/>
      <c r="R90" s="17"/>
      <c r="T90" s="36"/>
      <c r="V90" s="85"/>
      <c r="W90" s="17"/>
      <c r="Y90" s="36"/>
      <c r="AA90" s="85"/>
      <c r="AB90" s="17"/>
      <c r="AD90" s="36"/>
      <c r="AF90" s="85"/>
      <c r="AG90" s="17"/>
      <c r="AI90" s="36"/>
      <c r="AK90" s="85"/>
      <c r="AL90" s="17"/>
      <c r="AN90" s="36"/>
      <c r="AP90" s="85"/>
      <c r="AQ90" s="17"/>
      <c r="AS90" s="36"/>
      <c r="AU90" s="85"/>
      <c r="AV90" s="17"/>
      <c r="AX90" s="36"/>
      <c r="AZ90" s="85"/>
      <c r="BA90" s="17"/>
      <c r="BC90" s="36"/>
      <c r="BE90" s="85"/>
      <c r="BF90" s="17"/>
      <c r="BH90" s="36"/>
      <c r="BJ90" s="85"/>
      <c r="BK90" s="17"/>
      <c r="BM90" s="36"/>
      <c r="BO90" s="85"/>
      <c r="BP90" s="17"/>
      <c r="BR90" s="36"/>
      <c r="BT90" s="85"/>
      <c r="BU90" s="17"/>
      <c r="BW90" s="36"/>
      <c r="BY90" s="85"/>
      <c r="BZ90" s="17"/>
      <c r="CB90" s="36"/>
      <c r="CD90" s="85"/>
      <c r="CE90" s="17"/>
      <c r="CG90" s="36"/>
      <c r="CI90" s="85"/>
      <c r="CJ90" s="17"/>
      <c r="CL90" s="36"/>
      <c r="CN90" s="85"/>
      <c r="CO90" s="17"/>
      <c r="CQ90" s="36"/>
      <c r="CS90" s="85"/>
      <c r="CT90" s="17"/>
      <c r="CV90" s="36"/>
      <c r="CX90" s="85"/>
      <c r="CY90" s="17"/>
      <c r="DA90" s="36"/>
      <c r="DC90" s="85"/>
      <c r="DD90" s="17"/>
      <c r="DF90" s="36"/>
      <c r="DH90" s="85"/>
      <c r="DI90" s="17"/>
      <c r="DK90" s="36"/>
      <c r="DM90" s="85"/>
      <c r="DN90" s="17"/>
      <c r="DP90" s="36"/>
      <c r="DR90" s="85"/>
      <c r="DS90" s="17"/>
      <c r="DU90" s="36"/>
      <c r="DW90" s="85"/>
    </row>
    <row r="91" spans="1:127" ht="13.5" customHeight="1">
      <c r="A91" s="68"/>
      <c r="C91" s="17"/>
      <c r="E91" s="36"/>
      <c r="G91" s="85"/>
      <c r="H91" s="17"/>
      <c r="J91" s="36"/>
      <c r="L91" s="85"/>
      <c r="M91" s="17"/>
      <c r="O91" s="36"/>
      <c r="Q91" s="85"/>
      <c r="R91" s="17"/>
      <c r="T91" s="36"/>
      <c r="V91" s="85"/>
      <c r="W91" s="17"/>
      <c r="Y91" s="36"/>
      <c r="AA91" s="85"/>
      <c r="AB91" s="17"/>
      <c r="AD91" s="36"/>
      <c r="AF91" s="85"/>
      <c r="AG91" s="17"/>
      <c r="AI91" s="36"/>
      <c r="AK91" s="85"/>
      <c r="AL91" s="17"/>
      <c r="AN91" s="36"/>
      <c r="AP91" s="85"/>
      <c r="AQ91" s="17"/>
      <c r="AS91" s="36"/>
      <c r="AU91" s="85"/>
      <c r="AV91" s="17"/>
      <c r="AX91" s="36"/>
      <c r="AZ91" s="85"/>
      <c r="BA91" s="17"/>
      <c r="BC91" s="36"/>
      <c r="BE91" s="85"/>
      <c r="BF91" s="17"/>
      <c r="BH91" s="36"/>
      <c r="BJ91" s="85"/>
      <c r="BK91" s="17"/>
      <c r="BM91" s="36"/>
      <c r="BO91" s="85"/>
      <c r="BP91" s="17"/>
      <c r="BR91" s="36"/>
      <c r="BT91" s="85"/>
      <c r="BU91" s="17"/>
      <c r="BW91" s="36"/>
      <c r="BY91" s="85"/>
      <c r="BZ91" s="17"/>
      <c r="CB91" s="36"/>
      <c r="CD91" s="85"/>
      <c r="CE91" s="17"/>
      <c r="CG91" s="36"/>
      <c r="CI91" s="85"/>
      <c r="CJ91" s="17"/>
      <c r="CL91" s="36"/>
      <c r="CN91" s="85"/>
      <c r="CO91" s="17"/>
      <c r="CQ91" s="36"/>
      <c r="CS91" s="85"/>
      <c r="CT91" s="17"/>
      <c r="CV91" s="36"/>
      <c r="CX91" s="85"/>
      <c r="CY91" s="17"/>
      <c r="DA91" s="36"/>
      <c r="DC91" s="85"/>
      <c r="DD91" s="17"/>
      <c r="DF91" s="36"/>
      <c r="DH91" s="85"/>
      <c r="DI91" s="17"/>
      <c r="DK91" s="36"/>
      <c r="DM91" s="85"/>
      <c r="DN91" s="17"/>
      <c r="DP91" s="36"/>
      <c r="DR91" s="85"/>
      <c r="DS91" s="17"/>
      <c r="DU91" s="36"/>
      <c r="DW91" s="85"/>
    </row>
    <row r="92" spans="1:127" ht="13.5" customHeight="1">
      <c r="A92" s="68"/>
      <c r="C92" s="17"/>
      <c r="E92" s="36"/>
      <c r="G92" s="85"/>
      <c r="H92" s="17"/>
      <c r="J92" s="36"/>
      <c r="L92" s="85"/>
      <c r="M92" s="17"/>
      <c r="O92" s="36"/>
      <c r="Q92" s="85"/>
      <c r="R92" s="17"/>
      <c r="T92" s="36"/>
      <c r="V92" s="85"/>
      <c r="W92" s="17"/>
      <c r="Y92" s="36"/>
      <c r="AA92" s="85"/>
      <c r="AB92" s="17"/>
      <c r="AD92" s="36"/>
      <c r="AF92" s="85"/>
      <c r="AG92" s="17"/>
      <c r="AI92" s="36"/>
      <c r="AK92" s="85"/>
      <c r="AL92" s="17"/>
      <c r="AN92" s="36"/>
      <c r="AP92" s="85"/>
      <c r="AQ92" s="17"/>
      <c r="AS92" s="36"/>
      <c r="AU92" s="85"/>
      <c r="AV92" s="17"/>
      <c r="AX92" s="36"/>
      <c r="AZ92" s="85"/>
      <c r="BA92" s="17"/>
      <c r="BC92" s="36"/>
      <c r="BE92" s="85"/>
      <c r="BF92" s="17"/>
      <c r="BH92" s="36"/>
      <c r="BJ92" s="85"/>
      <c r="BK92" s="17"/>
      <c r="BM92" s="36"/>
      <c r="BO92" s="85"/>
      <c r="BP92" s="17"/>
      <c r="BR92" s="36"/>
      <c r="BT92" s="85"/>
      <c r="BU92" s="17"/>
      <c r="BW92" s="36"/>
      <c r="BY92" s="85"/>
      <c r="BZ92" s="17"/>
      <c r="CB92" s="36"/>
      <c r="CD92" s="85"/>
      <c r="CE92" s="17"/>
      <c r="CG92" s="36"/>
      <c r="CI92" s="85"/>
      <c r="CJ92" s="17"/>
      <c r="CL92" s="36"/>
      <c r="CN92" s="85"/>
      <c r="CO92" s="17"/>
      <c r="CQ92" s="36"/>
      <c r="CS92" s="85"/>
      <c r="CT92" s="17"/>
      <c r="CV92" s="36"/>
      <c r="CX92" s="85"/>
      <c r="CY92" s="17"/>
      <c r="DA92" s="36"/>
      <c r="DC92" s="85"/>
      <c r="DD92" s="17"/>
      <c r="DF92" s="36"/>
      <c r="DH92" s="85"/>
      <c r="DI92" s="17"/>
      <c r="DK92" s="36"/>
      <c r="DM92" s="85"/>
      <c r="DN92" s="17"/>
      <c r="DP92" s="36"/>
      <c r="DR92" s="85"/>
      <c r="DS92" s="17"/>
      <c r="DU92" s="36"/>
      <c r="DW92" s="85"/>
    </row>
    <row r="93" spans="1:127" ht="13.5" customHeight="1">
      <c r="A93" s="68"/>
      <c r="C93" s="17"/>
      <c r="E93" s="36"/>
      <c r="G93" s="85"/>
      <c r="H93" s="17"/>
      <c r="J93" s="36"/>
      <c r="L93" s="85"/>
      <c r="M93" s="17"/>
      <c r="O93" s="36"/>
      <c r="Q93" s="85"/>
      <c r="R93" s="17"/>
      <c r="T93" s="36"/>
      <c r="V93" s="85"/>
      <c r="W93" s="17"/>
      <c r="Y93" s="36"/>
      <c r="AA93" s="85"/>
      <c r="AB93" s="17"/>
      <c r="AD93" s="36"/>
      <c r="AF93" s="85"/>
      <c r="AG93" s="17"/>
      <c r="AI93" s="36"/>
      <c r="AK93" s="85"/>
      <c r="AL93" s="17"/>
      <c r="AN93" s="36"/>
      <c r="AP93" s="85"/>
      <c r="AQ93" s="17"/>
      <c r="AS93" s="36"/>
      <c r="AU93" s="85"/>
      <c r="AV93" s="17"/>
      <c r="AX93" s="36"/>
      <c r="AZ93" s="85"/>
      <c r="BA93" s="17"/>
      <c r="BC93" s="36"/>
      <c r="BE93" s="85"/>
      <c r="BF93" s="17"/>
      <c r="BH93" s="36"/>
      <c r="BJ93" s="85"/>
      <c r="BK93" s="17"/>
      <c r="BM93" s="36"/>
      <c r="BO93" s="85"/>
      <c r="BP93" s="17"/>
      <c r="BR93" s="36"/>
      <c r="BT93" s="85"/>
      <c r="BU93" s="17"/>
      <c r="BW93" s="36"/>
      <c r="BY93" s="85"/>
      <c r="BZ93" s="17"/>
      <c r="CB93" s="36"/>
      <c r="CD93" s="85"/>
      <c r="CE93" s="17"/>
      <c r="CG93" s="36"/>
      <c r="CI93" s="85"/>
      <c r="CJ93" s="17"/>
      <c r="CL93" s="36"/>
      <c r="CN93" s="85"/>
      <c r="CO93" s="17"/>
      <c r="CQ93" s="36"/>
      <c r="CS93" s="85"/>
      <c r="CT93" s="17"/>
      <c r="CV93" s="36"/>
      <c r="CX93" s="85"/>
      <c r="CY93" s="17"/>
      <c r="DA93" s="36"/>
      <c r="DC93" s="85"/>
      <c r="DD93" s="17"/>
      <c r="DF93" s="36"/>
      <c r="DH93" s="85"/>
      <c r="DI93" s="17"/>
      <c r="DK93" s="36"/>
      <c r="DM93" s="85"/>
      <c r="DN93" s="17"/>
      <c r="DP93" s="36"/>
      <c r="DR93" s="85"/>
      <c r="DS93" s="17"/>
      <c r="DU93" s="36"/>
      <c r="DW93" s="85"/>
    </row>
    <row r="94" spans="1:127" ht="13.5" customHeight="1">
      <c r="A94" s="68"/>
      <c r="C94" s="17"/>
      <c r="E94" s="36"/>
      <c r="G94" s="85"/>
      <c r="H94" s="17"/>
      <c r="J94" s="36"/>
      <c r="L94" s="85"/>
      <c r="M94" s="17"/>
      <c r="O94" s="36"/>
      <c r="Q94" s="85"/>
      <c r="R94" s="17"/>
      <c r="T94" s="36"/>
      <c r="V94" s="85"/>
      <c r="W94" s="17"/>
      <c r="Y94" s="36"/>
      <c r="AA94" s="85"/>
      <c r="AB94" s="17"/>
      <c r="AD94" s="36"/>
      <c r="AF94" s="85"/>
      <c r="AG94" s="17"/>
      <c r="AI94" s="36"/>
      <c r="AK94" s="85"/>
      <c r="AL94" s="17"/>
      <c r="AN94" s="36"/>
      <c r="AP94" s="85"/>
      <c r="AQ94" s="17"/>
      <c r="AS94" s="36"/>
      <c r="AU94" s="85"/>
      <c r="AV94" s="17"/>
      <c r="AX94" s="36"/>
      <c r="AZ94" s="85"/>
      <c r="BA94" s="17"/>
      <c r="BC94" s="36"/>
      <c r="BE94" s="85"/>
      <c r="BF94" s="17"/>
      <c r="BH94" s="36"/>
      <c r="BJ94" s="85"/>
      <c r="BK94" s="17"/>
      <c r="BM94" s="36"/>
      <c r="BO94" s="85"/>
      <c r="BP94" s="17"/>
      <c r="BR94" s="36"/>
      <c r="BT94" s="85"/>
      <c r="BU94" s="17"/>
      <c r="BW94" s="36"/>
      <c r="BY94" s="85"/>
      <c r="BZ94" s="17"/>
      <c r="CB94" s="36"/>
      <c r="CD94" s="85"/>
      <c r="CE94" s="17"/>
      <c r="CG94" s="36"/>
      <c r="CI94" s="85"/>
      <c r="CJ94" s="17"/>
      <c r="CL94" s="36"/>
      <c r="CN94" s="85"/>
      <c r="CO94" s="17"/>
      <c r="CQ94" s="36"/>
      <c r="CS94" s="85"/>
      <c r="CT94" s="17"/>
      <c r="CV94" s="36"/>
      <c r="CX94" s="85"/>
      <c r="CY94" s="17"/>
      <c r="DA94" s="36"/>
      <c r="DC94" s="85"/>
      <c r="DD94" s="17"/>
      <c r="DF94" s="36"/>
      <c r="DH94" s="85"/>
      <c r="DI94" s="17"/>
      <c r="DK94" s="36"/>
      <c r="DM94" s="85"/>
      <c r="DN94" s="17"/>
      <c r="DP94" s="36"/>
      <c r="DR94" s="85"/>
      <c r="DS94" s="17"/>
      <c r="DU94" s="36"/>
      <c r="DW94" s="85"/>
    </row>
    <row r="95" spans="1:127" ht="13.5" customHeight="1">
      <c r="A95" s="68"/>
      <c r="C95" s="17"/>
      <c r="E95" s="36"/>
      <c r="G95" s="85"/>
      <c r="H95" s="17"/>
      <c r="J95" s="36"/>
      <c r="L95" s="85"/>
      <c r="M95" s="17"/>
      <c r="O95" s="36"/>
      <c r="Q95" s="85"/>
      <c r="R95" s="17"/>
      <c r="T95" s="36"/>
      <c r="V95" s="85"/>
      <c r="W95" s="17"/>
      <c r="Y95" s="36"/>
      <c r="AA95" s="85"/>
      <c r="AB95" s="17"/>
      <c r="AD95" s="36"/>
      <c r="AF95" s="85"/>
      <c r="AG95" s="17"/>
      <c r="AI95" s="36"/>
      <c r="AK95" s="85"/>
      <c r="AL95" s="17"/>
      <c r="AN95" s="36"/>
      <c r="AP95" s="85"/>
      <c r="AQ95" s="17"/>
      <c r="AS95" s="36"/>
      <c r="AU95" s="85"/>
      <c r="AV95" s="17"/>
      <c r="AX95" s="36"/>
      <c r="AZ95" s="85"/>
      <c r="BA95" s="17"/>
      <c r="BC95" s="36"/>
      <c r="BE95" s="85"/>
      <c r="BF95" s="17"/>
      <c r="BH95" s="36"/>
      <c r="BJ95" s="85"/>
      <c r="BK95" s="17"/>
      <c r="BM95" s="36"/>
      <c r="BO95" s="85"/>
      <c r="BP95" s="17"/>
      <c r="BR95" s="36"/>
      <c r="BT95" s="85"/>
      <c r="BU95" s="17"/>
      <c r="BW95" s="36"/>
      <c r="BY95" s="85"/>
      <c r="BZ95" s="17"/>
      <c r="CB95" s="36"/>
      <c r="CD95" s="85"/>
      <c r="CE95" s="17"/>
      <c r="CG95" s="36"/>
      <c r="CI95" s="85"/>
      <c r="CJ95" s="17"/>
      <c r="CL95" s="36"/>
      <c r="CN95" s="85"/>
      <c r="CO95" s="17"/>
      <c r="CQ95" s="36"/>
      <c r="CS95" s="85"/>
      <c r="CT95" s="17"/>
      <c r="CV95" s="36"/>
      <c r="CX95" s="85"/>
      <c r="CY95" s="17"/>
      <c r="DA95" s="36"/>
      <c r="DC95" s="85"/>
      <c r="DD95" s="17"/>
      <c r="DF95" s="36"/>
      <c r="DH95" s="85"/>
      <c r="DI95" s="17"/>
      <c r="DK95" s="36"/>
      <c r="DM95" s="85"/>
      <c r="DN95" s="17"/>
      <c r="DP95" s="36"/>
      <c r="DR95" s="85"/>
      <c r="DS95" s="17"/>
      <c r="DU95" s="36"/>
      <c r="DW95" s="85"/>
    </row>
    <row r="96" spans="1:127" ht="13.5" customHeight="1">
      <c r="A96" s="68"/>
      <c r="C96" s="17"/>
      <c r="E96" s="36"/>
      <c r="G96" s="85"/>
      <c r="H96" s="17"/>
      <c r="J96" s="36"/>
      <c r="L96" s="85"/>
      <c r="M96" s="17"/>
      <c r="O96" s="36"/>
      <c r="Q96" s="85"/>
      <c r="R96" s="17"/>
      <c r="T96" s="36"/>
      <c r="V96" s="85"/>
      <c r="W96" s="17"/>
      <c r="Y96" s="36"/>
      <c r="AA96" s="85"/>
      <c r="AB96" s="17"/>
      <c r="AD96" s="36"/>
      <c r="AF96" s="85"/>
      <c r="AG96" s="17"/>
      <c r="AI96" s="36"/>
      <c r="AK96" s="85"/>
      <c r="AL96" s="17"/>
      <c r="AN96" s="36"/>
      <c r="AP96" s="85"/>
      <c r="AQ96" s="17"/>
      <c r="AS96" s="36"/>
      <c r="AU96" s="85"/>
      <c r="AV96" s="17"/>
      <c r="AX96" s="36"/>
      <c r="AZ96" s="85"/>
      <c r="BA96" s="17"/>
      <c r="BC96" s="36"/>
      <c r="BE96" s="85"/>
      <c r="BF96" s="17"/>
      <c r="BH96" s="36"/>
      <c r="BJ96" s="85"/>
      <c r="BK96" s="17"/>
      <c r="BM96" s="36"/>
      <c r="BO96" s="85"/>
      <c r="BP96" s="17"/>
      <c r="BR96" s="36"/>
      <c r="BT96" s="85"/>
      <c r="BU96" s="17"/>
      <c r="BW96" s="36"/>
      <c r="BY96" s="85"/>
      <c r="BZ96" s="17"/>
      <c r="CB96" s="36"/>
      <c r="CD96" s="85"/>
      <c r="CE96" s="17"/>
      <c r="CG96" s="36"/>
      <c r="CI96" s="85"/>
      <c r="CJ96" s="17"/>
      <c r="CL96" s="36"/>
      <c r="CN96" s="85"/>
      <c r="CO96" s="17"/>
      <c r="CQ96" s="36"/>
      <c r="CS96" s="85"/>
      <c r="CT96" s="17"/>
      <c r="CV96" s="36"/>
      <c r="CX96" s="85"/>
      <c r="CY96" s="17"/>
      <c r="DA96" s="36"/>
      <c r="DC96" s="85"/>
      <c r="DD96" s="17"/>
      <c r="DF96" s="36"/>
      <c r="DH96" s="85"/>
      <c r="DI96" s="17"/>
      <c r="DK96" s="36"/>
      <c r="DM96" s="85"/>
      <c r="DN96" s="17"/>
      <c r="DP96" s="36"/>
      <c r="DR96" s="85"/>
      <c r="DS96" s="17"/>
      <c r="DU96" s="36"/>
      <c r="DW96" s="85"/>
    </row>
    <row r="97" spans="1:127" ht="13.5" customHeight="1">
      <c r="A97" s="68"/>
      <c r="C97" s="17"/>
      <c r="E97" s="36"/>
      <c r="G97" s="85"/>
      <c r="H97" s="17"/>
      <c r="J97" s="36"/>
      <c r="L97" s="85"/>
      <c r="M97" s="17"/>
      <c r="O97" s="36"/>
      <c r="Q97" s="85"/>
      <c r="R97" s="17"/>
      <c r="T97" s="36"/>
      <c r="V97" s="85"/>
      <c r="W97" s="17"/>
      <c r="Y97" s="36"/>
      <c r="AA97" s="85"/>
      <c r="AB97" s="17"/>
      <c r="AD97" s="36"/>
      <c r="AF97" s="85"/>
      <c r="AG97" s="17"/>
      <c r="AI97" s="36"/>
      <c r="AK97" s="85"/>
      <c r="AL97" s="17"/>
      <c r="AN97" s="36"/>
      <c r="AP97" s="85"/>
      <c r="AQ97" s="17"/>
      <c r="AS97" s="36"/>
      <c r="AU97" s="85"/>
      <c r="AV97" s="17"/>
      <c r="AX97" s="36"/>
      <c r="AZ97" s="85"/>
      <c r="BA97" s="17"/>
      <c r="BC97" s="36"/>
      <c r="BE97" s="85"/>
      <c r="BF97" s="17"/>
      <c r="BH97" s="36"/>
      <c r="BJ97" s="85"/>
      <c r="BK97" s="17"/>
      <c r="BM97" s="36"/>
      <c r="BO97" s="85"/>
      <c r="BP97" s="17"/>
      <c r="BR97" s="36"/>
      <c r="BT97" s="85"/>
      <c r="BU97" s="17"/>
      <c r="BW97" s="36"/>
      <c r="BY97" s="85"/>
      <c r="BZ97" s="17"/>
      <c r="CB97" s="36"/>
      <c r="CD97" s="85"/>
      <c r="CE97" s="17"/>
      <c r="CG97" s="36"/>
      <c r="CI97" s="85"/>
      <c r="CJ97" s="17"/>
      <c r="CL97" s="36"/>
      <c r="CN97" s="85"/>
      <c r="CO97" s="17"/>
      <c r="CQ97" s="36"/>
      <c r="CS97" s="85"/>
      <c r="CT97" s="17"/>
      <c r="CV97" s="36"/>
      <c r="CX97" s="85"/>
      <c r="CY97" s="17"/>
      <c r="DA97" s="36"/>
      <c r="DC97" s="85"/>
      <c r="DD97" s="17"/>
      <c r="DF97" s="36"/>
      <c r="DH97" s="85"/>
      <c r="DI97" s="17"/>
      <c r="DK97" s="36"/>
      <c r="DM97" s="85"/>
      <c r="DN97" s="17"/>
      <c r="DP97" s="36"/>
      <c r="DR97" s="85"/>
      <c r="DS97" s="17"/>
      <c r="DU97" s="36"/>
      <c r="DW97" s="85"/>
    </row>
    <row r="98" spans="1:127" ht="13.5" customHeight="1">
      <c r="A98" s="68"/>
      <c r="C98" s="17"/>
      <c r="E98" s="36"/>
      <c r="G98" s="85"/>
      <c r="H98" s="17"/>
      <c r="J98" s="36"/>
      <c r="L98" s="85"/>
      <c r="M98" s="17"/>
      <c r="O98" s="36"/>
      <c r="Q98" s="85"/>
      <c r="R98" s="17"/>
      <c r="T98" s="36"/>
      <c r="V98" s="85"/>
      <c r="W98" s="17"/>
      <c r="Y98" s="36"/>
      <c r="AA98" s="85"/>
      <c r="AB98" s="17"/>
      <c r="AD98" s="36"/>
      <c r="AF98" s="85"/>
      <c r="AG98" s="17"/>
      <c r="AI98" s="36"/>
      <c r="AK98" s="85"/>
      <c r="AL98" s="17"/>
      <c r="AN98" s="36"/>
      <c r="AP98" s="85"/>
      <c r="AQ98" s="17"/>
      <c r="AS98" s="36"/>
      <c r="AU98" s="85"/>
      <c r="AV98" s="17"/>
      <c r="AX98" s="36"/>
      <c r="AZ98" s="85"/>
      <c r="BA98" s="17"/>
      <c r="BC98" s="36"/>
      <c r="BE98" s="85"/>
      <c r="BF98" s="17"/>
      <c r="BH98" s="36"/>
      <c r="BJ98" s="85"/>
      <c r="BK98" s="17"/>
      <c r="BM98" s="36"/>
      <c r="BO98" s="85"/>
      <c r="BP98" s="17"/>
      <c r="BR98" s="36"/>
      <c r="BT98" s="85"/>
      <c r="BU98" s="17"/>
      <c r="BW98" s="36"/>
      <c r="BY98" s="85"/>
      <c r="BZ98" s="17"/>
      <c r="CB98" s="36"/>
      <c r="CD98" s="85"/>
      <c r="CE98" s="17"/>
      <c r="CG98" s="36"/>
      <c r="CI98" s="85"/>
      <c r="CJ98" s="17"/>
      <c r="CL98" s="36"/>
      <c r="CN98" s="85"/>
      <c r="CO98" s="17"/>
      <c r="CQ98" s="36"/>
      <c r="CS98" s="85"/>
      <c r="CT98" s="17"/>
      <c r="CV98" s="36"/>
      <c r="CX98" s="85"/>
      <c r="CY98" s="17"/>
      <c r="DA98" s="36"/>
      <c r="DC98" s="85"/>
      <c r="DD98" s="17"/>
      <c r="DF98" s="36"/>
      <c r="DH98" s="85"/>
      <c r="DI98" s="17"/>
      <c r="DK98" s="36"/>
      <c r="DM98" s="85"/>
      <c r="DN98" s="17"/>
      <c r="DP98" s="36"/>
      <c r="DR98" s="85"/>
      <c r="DS98" s="17"/>
      <c r="DU98" s="36"/>
      <c r="DW98" s="85"/>
    </row>
    <row r="99" spans="1:127" ht="13.5" customHeight="1">
      <c r="A99" s="68"/>
      <c r="C99" s="17"/>
      <c r="E99" s="36"/>
      <c r="G99" s="85"/>
      <c r="H99" s="17"/>
      <c r="J99" s="36"/>
      <c r="L99" s="85"/>
      <c r="M99" s="17"/>
      <c r="O99" s="36"/>
      <c r="Q99" s="85"/>
      <c r="R99" s="17"/>
      <c r="T99" s="36"/>
      <c r="V99" s="85"/>
      <c r="W99" s="17"/>
      <c r="Y99" s="36"/>
      <c r="AA99" s="85"/>
      <c r="AB99" s="17"/>
      <c r="AD99" s="36"/>
      <c r="AF99" s="85"/>
      <c r="AG99" s="17"/>
      <c r="AI99" s="36"/>
      <c r="AK99" s="85"/>
      <c r="AL99" s="17"/>
      <c r="AN99" s="36"/>
      <c r="AP99" s="85"/>
      <c r="AQ99" s="17"/>
      <c r="AS99" s="36"/>
      <c r="AU99" s="85"/>
      <c r="AV99" s="17"/>
      <c r="AX99" s="36"/>
      <c r="AZ99" s="85"/>
      <c r="BA99" s="17"/>
      <c r="BC99" s="36"/>
      <c r="BE99" s="85"/>
      <c r="BF99" s="17"/>
      <c r="BH99" s="36"/>
      <c r="BJ99" s="85"/>
      <c r="BK99" s="17"/>
      <c r="BM99" s="36"/>
      <c r="BO99" s="85"/>
      <c r="BP99" s="17"/>
      <c r="BR99" s="36"/>
      <c r="BT99" s="85"/>
      <c r="BU99" s="17"/>
      <c r="BW99" s="36"/>
      <c r="BY99" s="85"/>
      <c r="BZ99" s="17"/>
      <c r="CB99" s="36"/>
      <c r="CD99" s="85"/>
      <c r="CE99" s="17"/>
      <c r="CG99" s="36"/>
      <c r="CI99" s="85"/>
      <c r="CJ99" s="17"/>
      <c r="CL99" s="36"/>
      <c r="CN99" s="85"/>
      <c r="CO99" s="17"/>
      <c r="CQ99" s="36"/>
      <c r="CS99" s="85"/>
      <c r="CT99" s="17"/>
      <c r="CV99" s="36"/>
      <c r="CX99" s="85"/>
      <c r="CY99" s="17"/>
      <c r="DA99" s="36"/>
      <c r="DC99" s="85"/>
      <c r="DD99" s="17"/>
      <c r="DF99" s="36"/>
      <c r="DH99" s="85"/>
      <c r="DI99" s="17"/>
      <c r="DK99" s="36"/>
      <c r="DM99" s="85"/>
      <c r="DN99" s="17"/>
      <c r="DP99" s="36"/>
      <c r="DR99" s="85"/>
      <c r="DS99" s="17"/>
      <c r="DU99" s="36"/>
      <c r="DW99" s="85"/>
    </row>
    <row r="100" spans="1:127" ht="13.5" customHeight="1">
      <c r="A100" s="68"/>
      <c r="C100" s="17"/>
      <c r="E100" s="36"/>
      <c r="G100" s="85"/>
      <c r="H100" s="17"/>
      <c r="J100" s="36"/>
      <c r="L100" s="85"/>
      <c r="M100" s="17"/>
      <c r="O100" s="36"/>
      <c r="Q100" s="85"/>
      <c r="R100" s="17"/>
      <c r="T100" s="36"/>
      <c r="V100" s="85"/>
      <c r="W100" s="17"/>
      <c r="Y100" s="36"/>
      <c r="AA100" s="85"/>
      <c r="AB100" s="17"/>
      <c r="AD100" s="36"/>
      <c r="AF100" s="85"/>
      <c r="AG100" s="17"/>
      <c r="AI100" s="36"/>
      <c r="AK100" s="85"/>
      <c r="AL100" s="17"/>
      <c r="AN100" s="36"/>
      <c r="AP100" s="85"/>
      <c r="AQ100" s="17"/>
      <c r="AS100" s="36"/>
      <c r="AU100" s="85"/>
      <c r="AV100" s="17"/>
      <c r="AX100" s="36"/>
      <c r="AZ100" s="85"/>
      <c r="BA100" s="17"/>
      <c r="BC100" s="36"/>
      <c r="BE100" s="85"/>
      <c r="BF100" s="17"/>
      <c r="BH100" s="36"/>
      <c r="BJ100" s="85"/>
      <c r="BK100" s="17"/>
      <c r="BM100" s="36"/>
      <c r="BO100" s="85"/>
      <c r="BP100" s="17"/>
      <c r="BR100" s="36"/>
      <c r="BT100" s="85"/>
      <c r="BU100" s="17"/>
      <c r="BW100" s="36"/>
      <c r="BY100" s="85"/>
      <c r="BZ100" s="17"/>
      <c r="CB100" s="36"/>
      <c r="CD100" s="85"/>
      <c r="CE100" s="17"/>
      <c r="CG100" s="36"/>
      <c r="CI100" s="85"/>
      <c r="CJ100" s="17"/>
      <c r="CL100" s="36"/>
      <c r="CN100" s="85"/>
      <c r="CO100" s="17"/>
      <c r="CQ100" s="36"/>
      <c r="CS100" s="85"/>
      <c r="CT100" s="17"/>
      <c r="CV100" s="36"/>
      <c r="CX100" s="85"/>
      <c r="CY100" s="17"/>
      <c r="DA100" s="36"/>
      <c r="DC100" s="85"/>
      <c r="DD100" s="17"/>
      <c r="DF100" s="36"/>
      <c r="DH100" s="85"/>
      <c r="DI100" s="17"/>
      <c r="DK100" s="36"/>
      <c r="DM100" s="85"/>
      <c r="DN100" s="17"/>
      <c r="DP100" s="36"/>
      <c r="DR100" s="85"/>
      <c r="DS100" s="17"/>
      <c r="DU100" s="36"/>
      <c r="DW100" s="85"/>
    </row>
  </sheetData>
  <customSheetViews>
    <customSheetView guid="{58E98FBC-18A6-4DF7-8BE5-466B393E75B5}">
      <pane xSplit="2" ySplit="10" topLeftCell="C11" activePane="bottomRight" state="frozen"/>
      <selection pane="bottomRight" sqref="A1:G1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info_parties!$A$1:$A$28</xm:f>
          </x14:formula1>
          <xm:sqref>A11:A200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BED2BE"/>
  </sheetPr>
  <dimension ref="A1:GZ311"/>
  <sheetViews>
    <sheetView zoomScaleNormal="100" workbookViewId="0">
      <pane xSplit="4" ySplit="10" topLeftCell="GP249" activePane="bottomRight" state="frozen"/>
      <selection activeCell="I6" sqref="I6"/>
      <selection pane="topRight" activeCell="I6" sqref="I6"/>
      <selection pane="bottomLeft" activeCell="I6" sqref="I6"/>
      <selection pane="bottomRight" activeCell="GZ280" sqref="GZ1:GZ1048576"/>
    </sheetView>
  </sheetViews>
  <sheetFormatPr defaultColWidth="9.08984375" defaultRowHeight="13.5" customHeight="1"/>
  <cols>
    <col min="1" max="1" width="6.54296875" style="117" customWidth="1"/>
    <col min="2" max="2" width="34.54296875" style="117" customWidth="1"/>
    <col min="3" max="3" width="1.81640625" style="117" customWidth="1"/>
    <col min="4" max="4" width="5.08984375" style="117" customWidth="1"/>
    <col min="5" max="5" width="8.81640625" style="117" customWidth="1"/>
    <col min="6" max="6" width="16.08984375" style="117" customWidth="1"/>
    <col min="7" max="7" width="9.08984375" style="117" customWidth="1"/>
    <col min="8" max="8" width="9.08984375" style="117" bestFit="1" customWidth="1"/>
    <col min="9" max="9" width="24.08984375" style="117" customWidth="1"/>
    <col min="10" max="11" width="11.453125" style="117" customWidth="1"/>
    <col min="12" max="12" width="10.1796875" style="117" customWidth="1"/>
    <col min="13" max="16" width="11.453125" style="117" customWidth="1"/>
    <col min="17" max="18" width="8.81640625" style="117" customWidth="1"/>
    <col min="19" max="19" width="9.453125" style="117" customWidth="1"/>
    <col min="20" max="20" width="9.1796875" style="117" customWidth="1"/>
    <col min="21" max="21" width="13.6328125" style="117" customWidth="1"/>
    <col min="22" max="23" width="8.81640625" style="117" customWidth="1"/>
    <col min="24" max="24" width="22.6328125" style="117" customWidth="1"/>
    <col min="25" max="28" width="8.81640625" style="117" customWidth="1"/>
    <col min="29" max="36" width="9.08984375" style="117"/>
    <col min="37" max="37" width="17" style="117" customWidth="1"/>
    <col min="38" max="48" width="9.08984375" style="117"/>
    <col min="49" max="49" width="22.6328125" style="117" customWidth="1"/>
    <col min="50" max="60" width="9.08984375" style="117"/>
    <col min="61" max="61" width="33.1796875" style="117" customWidth="1"/>
    <col min="62" max="72" width="9.08984375" style="117"/>
    <col min="73" max="73" width="17.81640625" style="117" customWidth="1"/>
    <col min="74" max="84" width="9.08984375" style="117"/>
    <col min="85" max="85" width="37.81640625" style="117" customWidth="1"/>
    <col min="86" max="96" width="9.08984375" style="117"/>
    <col min="97" max="97" width="23.08984375" style="117" customWidth="1"/>
    <col min="98" max="159" width="9.08984375" style="117"/>
    <col min="160" max="160" width="19.08984375" style="117" customWidth="1"/>
    <col min="161" max="171" width="9.08984375" style="117"/>
    <col min="172" max="172" width="32.08984375" style="117" customWidth="1"/>
    <col min="173" max="183" width="9.08984375" style="117"/>
    <col min="184" max="184" width="27.36328125" style="117" customWidth="1"/>
    <col min="185" max="196" width="9.08984375" style="117"/>
    <col min="197" max="197" width="7.7265625" style="117" customWidth="1"/>
    <col min="198" max="198" width="7" style="117" customWidth="1"/>
    <col min="199" max="207" width="9.08984375" style="117"/>
    <col min="208" max="208" width="18.90625" style="117" customWidth="1"/>
    <col min="209" max="16384" width="9.08984375" style="117"/>
  </cols>
  <sheetData>
    <row r="1" spans="1:208" ht="13.5" customHeight="1">
      <c r="A1" s="125" t="s">
        <v>10</v>
      </c>
      <c r="B1" s="126"/>
      <c r="C1" s="127"/>
      <c r="D1" s="128"/>
      <c r="E1" s="129" t="s">
        <v>311</v>
      </c>
      <c r="F1" s="128"/>
      <c r="G1" s="128"/>
      <c r="H1" s="128"/>
      <c r="I1" s="128"/>
      <c r="J1" s="128"/>
      <c r="K1" s="128"/>
      <c r="L1" s="128"/>
      <c r="M1" s="128"/>
      <c r="N1" s="128"/>
      <c r="O1" s="128"/>
      <c r="P1" s="128"/>
      <c r="Q1" s="129" t="s">
        <v>312</v>
      </c>
      <c r="R1" s="128"/>
      <c r="S1" s="128"/>
      <c r="T1" s="128"/>
      <c r="U1" s="128"/>
      <c r="V1" s="128"/>
      <c r="W1" s="128"/>
      <c r="X1" s="128"/>
      <c r="Y1" s="128"/>
      <c r="Z1" s="128"/>
      <c r="AA1" s="128"/>
      <c r="AB1" s="128"/>
      <c r="AC1" s="129" t="s">
        <v>313</v>
      </c>
      <c r="AD1" s="128"/>
      <c r="AE1" s="128"/>
      <c r="AF1" s="128"/>
      <c r="AG1" s="128"/>
      <c r="AH1" s="128"/>
      <c r="AI1" s="128"/>
      <c r="AJ1" s="128"/>
      <c r="AK1" s="128"/>
      <c r="AL1" s="128"/>
      <c r="AM1" s="128"/>
      <c r="AN1" s="128"/>
      <c r="AO1" s="129" t="s">
        <v>314</v>
      </c>
      <c r="AP1" s="128"/>
      <c r="AQ1" s="128"/>
      <c r="AR1" s="128"/>
      <c r="AS1" s="128"/>
      <c r="AT1" s="128"/>
      <c r="AU1" s="128"/>
      <c r="AV1" s="128"/>
      <c r="AW1" s="128"/>
      <c r="AX1" s="128"/>
      <c r="AY1" s="128"/>
      <c r="AZ1" s="128"/>
      <c r="BA1" s="129" t="s">
        <v>315</v>
      </c>
      <c r="BB1" s="128"/>
      <c r="BC1" s="128"/>
      <c r="BD1" s="128"/>
      <c r="BE1" s="128"/>
      <c r="BF1" s="128"/>
      <c r="BG1" s="128"/>
      <c r="BH1" s="128"/>
      <c r="BI1" s="128"/>
      <c r="BJ1" s="128"/>
      <c r="BK1" s="128"/>
      <c r="BL1" s="128"/>
      <c r="BM1" s="129" t="s">
        <v>316</v>
      </c>
      <c r="BN1" s="128"/>
      <c r="BO1" s="128"/>
      <c r="BP1" s="128"/>
      <c r="BQ1" s="128"/>
      <c r="BR1" s="128"/>
      <c r="BS1" s="128"/>
      <c r="BT1" s="128"/>
      <c r="BU1" s="128"/>
      <c r="BV1" s="128"/>
      <c r="BW1" s="128"/>
      <c r="BX1" s="128"/>
      <c r="BY1" s="129" t="s">
        <v>317</v>
      </c>
      <c r="BZ1" s="128"/>
      <c r="CA1" s="128"/>
      <c r="CB1" s="128"/>
      <c r="CC1" s="128"/>
      <c r="CD1" s="128"/>
      <c r="CE1" s="128"/>
      <c r="CF1" s="128"/>
      <c r="CG1" s="128"/>
      <c r="CH1" s="128"/>
      <c r="CI1" s="128"/>
      <c r="CJ1" s="128"/>
      <c r="CK1" s="129" t="s">
        <v>318</v>
      </c>
      <c r="CL1" s="128"/>
      <c r="CM1" s="128"/>
      <c r="CN1" s="128"/>
      <c r="CO1" s="128"/>
      <c r="CP1" s="128"/>
      <c r="CQ1" s="128"/>
      <c r="CR1" s="128"/>
      <c r="CS1" s="128"/>
      <c r="CT1" s="128"/>
      <c r="CU1" s="128"/>
      <c r="CV1" s="128"/>
      <c r="CW1" s="129" t="s">
        <v>512</v>
      </c>
      <c r="CX1" s="128"/>
      <c r="CY1" s="128"/>
      <c r="CZ1" s="128"/>
      <c r="DA1" s="128"/>
      <c r="DB1" s="128"/>
      <c r="DC1" s="128"/>
      <c r="DD1" s="128"/>
      <c r="DE1" s="128"/>
      <c r="DF1" s="128"/>
      <c r="DG1" s="128"/>
      <c r="DH1" s="128"/>
      <c r="DI1" s="129" t="s">
        <v>513</v>
      </c>
      <c r="DJ1" s="128"/>
      <c r="DK1" s="128"/>
      <c r="DL1" s="128"/>
      <c r="DM1" s="128"/>
      <c r="DN1" s="128"/>
      <c r="DO1" s="128"/>
      <c r="DP1" s="128"/>
      <c r="DQ1" s="128"/>
      <c r="DR1" s="128"/>
      <c r="DS1" s="128"/>
      <c r="DT1" s="128"/>
      <c r="DU1" s="129" t="s">
        <v>514</v>
      </c>
      <c r="DV1" s="128"/>
      <c r="DW1" s="128"/>
      <c r="DX1" s="128"/>
      <c r="DY1" s="128"/>
      <c r="DZ1" s="128"/>
      <c r="EA1" s="128"/>
      <c r="EB1" s="128"/>
      <c r="EC1" s="128"/>
      <c r="ED1" s="128"/>
      <c r="EE1" s="128"/>
      <c r="EF1" s="128"/>
      <c r="EG1" s="129" t="s">
        <v>1096</v>
      </c>
      <c r="EH1" s="128"/>
      <c r="EI1" s="128"/>
      <c r="EJ1" s="128"/>
      <c r="EK1" s="128"/>
      <c r="EL1" s="128"/>
      <c r="EM1" s="128"/>
      <c r="EN1" s="128"/>
      <c r="EO1" s="128"/>
      <c r="EP1" s="128"/>
      <c r="EQ1" s="128"/>
      <c r="ER1" s="128"/>
      <c r="ES1" s="129" t="s">
        <v>1157</v>
      </c>
      <c r="ET1" s="128"/>
      <c r="EU1" s="128"/>
      <c r="EV1" s="128"/>
      <c r="EW1" s="128"/>
      <c r="EX1" s="128"/>
      <c r="EY1" s="128"/>
      <c r="EZ1" s="128"/>
      <c r="FA1" s="128"/>
      <c r="FB1" s="128"/>
      <c r="FC1" s="128"/>
      <c r="FD1" s="128"/>
      <c r="FE1" s="129" t="s">
        <v>1234</v>
      </c>
      <c r="FF1" s="128"/>
      <c r="FG1" s="128"/>
      <c r="FH1" s="128"/>
      <c r="FI1" s="128"/>
      <c r="FJ1" s="128"/>
      <c r="FK1" s="128"/>
      <c r="FL1" s="128"/>
      <c r="FM1" s="128"/>
      <c r="FN1" s="128"/>
      <c r="FO1" s="128"/>
      <c r="FP1" s="128"/>
      <c r="FQ1" s="129" t="s">
        <v>1264</v>
      </c>
      <c r="FR1" s="128"/>
      <c r="FS1" s="128"/>
      <c r="FT1" s="128"/>
      <c r="FU1" s="128"/>
      <c r="FV1" s="128"/>
      <c r="FW1" s="128"/>
      <c r="FX1" s="128"/>
      <c r="FY1" s="128"/>
      <c r="FZ1" s="128"/>
      <c r="GA1" s="128"/>
      <c r="GB1" s="128"/>
      <c r="GC1" s="129" t="s">
        <v>1276</v>
      </c>
      <c r="GD1" s="128"/>
      <c r="GE1" s="128"/>
      <c r="GF1" s="128"/>
      <c r="GG1" s="128"/>
      <c r="GH1" s="128"/>
      <c r="GI1" s="128"/>
      <c r="GJ1" s="128"/>
      <c r="GK1" s="128"/>
      <c r="GL1" s="128"/>
      <c r="GM1" s="128"/>
      <c r="GN1" s="128"/>
      <c r="GO1" s="129" t="s">
        <v>1373</v>
      </c>
      <c r="GP1" s="128"/>
      <c r="GQ1" s="128"/>
      <c r="GR1" s="128"/>
      <c r="GS1" s="128"/>
      <c r="GT1" s="128"/>
      <c r="GU1" s="128"/>
      <c r="GV1" s="128"/>
      <c r="GW1" s="128"/>
      <c r="GX1" s="128"/>
      <c r="GY1" s="128"/>
      <c r="GZ1" s="128"/>
    </row>
    <row r="2" spans="1:208" ht="13.5" customHeight="1">
      <c r="A2" s="130" t="s">
        <v>4</v>
      </c>
      <c r="B2" s="126"/>
      <c r="C2" s="131"/>
      <c r="D2" s="132"/>
      <c r="E2" s="133">
        <v>32997</v>
      </c>
      <c r="F2" s="132"/>
      <c r="G2" s="132"/>
      <c r="H2" s="132"/>
      <c r="I2" s="132"/>
      <c r="J2" s="132"/>
      <c r="K2" s="132"/>
      <c r="L2" s="132"/>
      <c r="M2" s="132"/>
      <c r="N2" s="132"/>
      <c r="O2" s="132"/>
      <c r="P2" s="132"/>
      <c r="Q2" s="133">
        <v>33599</v>
      </c>
      <c r="R2" s="132"/>
      <c r="S2" s="132"/>
      <c r="T2" s="132"/>
      <c r="U2" s="132"/>
      <c r="V2" s="132"/>
      <c r="W2" s="132"/>
      <c r="X2" s="132"/>
      <c r="Y2" s="132"/>
      <c r="Z2" s="132"/>
      <c r="AA2" s="132"/>
      <c r="AB2" s="132"/>
      <c r="AC2" s="133">
        <v>34052</v>
      </c>
      <c r="AD2" s="132"/>
      <c r="AE2" s="132"/>
      <c r="AF2" s="132"/>
      <c r="AG2" s="132"/>
      <c r="AH2" s="132"/>
      <c r="AI2" s="132"/>
      <c r="AJ2" s="132"/>
      <c r="AK2" s="132"/>
      <c r="AL2" s="132"/>
      <c r="AM2" s="132"/>
      <c r="AN2" s="132"/>
      <c r="AO2" s="133">
        <v>35135</v>
      </c>
      <c r="AP2" s="132"/>
      <c r="AQ2" s="132"/>
      <c r="AR2" s="132"/>
      <c r="AS2" s="132"/>
      <c r="AT2" s="132"/>
      <c r="AU2" s="132"/>
      <c r="AV2" s="132"/>
      <c r="AW2" s="132"/>
      <c r="AX2" s="132"/>
      <c r="AY2" s="132"/>
      <c r="AZ2" s="132"/>
      <c r="BA2" s="133">
        <v>36089</v>
      </c>
      <c r="BB2" s="132"/>
      <c r="BC2" s="132"/>
      <c r="BD2" s="132"/>
      <c r="BE2" s="132"/>
      <c r="BF2" s="132"/>
      <c r="BG2" s="132"/>
      <c r="BH2" s="132"/>
      <c r="BI2" s="132"/>
      <c r="BJ2" s="132"/>
      <c r="BK2" s="132"/>
      <c r="BL2" s="132"/>
      <c r="BM2" s="133">
        <v>37221</v>
      </c>
      <c r="BN2" s="132"/>
      <c r="BO2" s="132"/>
      <c r="BP2" s="132"/>
      <c r="BQ2" s="132"/>
      <c r="BR2" s="132"/>
      <c r="BS2" s="132"/>
      <c r="BT2" s="132"/>
      <c r="BU2" s="132"/>
      <c r="BV2" s="132"/>
      <c r="BW2" s="132"/>
      <c r="BX2" s="132"/>
      <c r="BY2" s="133">
        <v>38286</v>
      </c>
      <c r="BZ2" s="132"/>
      <c r="CA2" s="132"/>
      <c r="CB2" s="132"/>
      <c r="CC2" s="132"/>
      <c r="CD2" s="132"/>
      <c r="CE2" s="132"/>
      <c r="CF2" s="132"/>
      <c r="CG2" s="132"/>
      <c r="CH2" s="132"/>
      <c r="CI2" s="132"/>
      <c r="CJ2" s="132"/>
      <c r="CK2" s="133">
        <v>39419</v>
      </c>
      <c r="CL2" s="132"/>
      <c r="CM2" s="132"/>
      <c r="CN2" s="132"/>
      <c r="CO2" s="132"/>
      <c r="CP2" s="132"/>
      <c r="CQ2" s="132"/>
      <c r="CR2" s="132"/>
      <c r="CS2" s="132"/>
      <c r="CT2" s="132"/>
      <c r="CU2" s="132"/>
      <c r="CV2" s="132"/>
      <c r="CW2" s="133">
        <v>40357</v>
      </c>
      <c r="CX2" s="132"/>
      <c r="CY2" s="132"/>
      <c r="CZ2" s="132"/>
      <c r="DA2" s="132"/>
      <c r="DB2" s="132"/>
      <c r="DC2" s="132"/>
      <c r="DD2" s="132"/>
      <c r="DE2" s="132"/>
      <c r="DF2" s="132"/>
      <c r="DG2" s="132"/>
      <c r="DH2" s="132"/>
      <c r="DI2" s="133">
        <v>40435</v>
      </c>
      <c r="DJ2" s="132"/>
      <c r="DK2" s="132"/>
      <c r="DL2" s="132"/>
      <c r="DM2" s="132"/>
      <c r="DN2" s="132"/>
      <c r="DO2" s="132"/>
      <c r="DP2" s="132"/>
      <c r="DQ2" s="132"/>
      <c r="DR2" s="132"/>
      <c r="DS2" s="132"/>
      <c r="DT2" s="132"/>
      <c r="DU2" s="133">
        <v>41452</v>
      </c>
      <c r="DV2" s="132"/>
      <c r="DW2" s="132"/>
      <c r="DX2" s="132"/>
      <c r="DY2" s="132"/>
      <c r="DZ2" s="132"/>
      <c r="EA2" s="132"/>
      <c r="EB2" s="132"/>
      <c r="EC2" s="132"/>
      <c r="ED2" s="132"/>
      <c r="EE2" s="132"/>
      <c r="EF2" s="132"/>
      <c r="EG2" s="133">
        <v>41517</v>
      </c>
      <c r="EH2" s="132"/>
      <c r="EI2" s="132"/>
      <c r="EJ2" s="132"/>
      <c r="EK2" s="132"/>
      <c r="EL2" s="132"/>
      <c r="EM2" s="132"/>
      <c r="EN2" s="132"/>
      <c r="EO2" s="132"/>
      <c r="EP2" s="132"/>
      <c r="EQ2" s="132"/>
      <c r="ER2" s="132"/>
      <c r="ES2" s="133">
        <v>42262</v>
      </c>
      <c r="ET2" s="132"/>
      <c r="EU2" s="132"/>
      <c r="EV2" s="132"/>
      <c r="EW2" s="132"/>
      <c r="EX2" s="132"/>
      <c r="EY2" s="132"/>
      <c r="EZ2" s="132"/>
      <c r="FA2" s="132"/>
      <c r="FB2" s="132"/>
      <c r="FC2" s="132"/>
      <c r="FD2" s="132"/>
      <c r="FE2" s="133">
        <v>42570</v>
      </c>
      <c r="FF2" s="132"/>
      <c r="FG2" s="132"/>
      <c r="FH2" s="132"/>
      <c r="FI2" s="132"/>
      <c r="FJ2" s="132"/>
      <c r="FK2" s="132"/>
      <c r="FL2" s="132"/>
      <c r="FM2" s="132"/>
      <c r="FN2" s="132"/>
      <c r="FO2" s="132"/>
      <c r="FP2" s="132"/>
      <c r="FQ2" s="133">
        <v>43340</v>
      </c>
      <c r="FR2" s="132"/>
      <c r="FS2" s="132"/>
      <c r="FT2" s="132"/>
      <c r="FU2" s="132"/>
      <c r="FV2" s="132"/>
      <c r="FW2" s="132"/>
      <c r="FX2" s="132"/>
      <c r="FY2" s="132"/>
      <c r="FZ2" s="132"/>
      <c r="GA2" s="132"/>
      <c r="GB2" s="132"/>
      <c r="GC2" s="133">
        <v>43614</v>
      </c>
      <c r="GD2" s="132"/>
      <c r="GE2" s="132"/>
      <c r="GF2" s="132"/>
      <c r="GG2" s="132"/>
      <c r="GH2" s="132"/>
      <c r="GI2" s="132"/>
      <c r="GJ2" s="132"/>
      <c r="GK2" s="132"/>
      <c r="GL2" s="132"/>
      <c r="GM2" s="132"/>
      <c r="GN2" s="132"/>
      <c r="GO2" s="133">
        <v>44713</v>
      </c>
      <c r="GP2" s="132"/>
      <c r="GQ2" s="132"/>
      <c r="GR2" s="132"/>
      <c r="GS2" s="132"/>
      <c r="GT2" s="132"/>
      <c r="GU2" s="132"/>
      <c r="GV2" s="132"/>
      <c r="GW2" s="132"/>
      <c r="GX2" s="132"/>
      <c r="GY2" s="132"/>
      <c r="GZ2" s="132"/>
    </row>
    <row r="3" spans="1:208" ht="13.5" customHeight="1">
      <c r="A3" s="130" t="s">
        <v>5</v>
      </c>
      <c r="B3" s="126"/>
      <c r="C3" s="134"/>
      <c r="D3" s="132"/>
      <c r="E3" s="133">
        <v>33592</v>
      </c>
      <c r="F3" s="132"/>
      <c r="G3" s="132"/>
      <c r="H3" s="132"/>
      <c r="I3" s="132"/>
      <c r="J3" s="132"/>
      <c r="K3" s="132"/>
      <c r="L3" s="132"/>
      <c r="M3" s="132"/>
      <c r="N3" s="132"/>
      <c r="O3" s="132"/>
      <c r="P3" s="132"/>
      <c r="Q3" s="133">
        <v>34052</v>
      </c>
      <c r="R3" s="132"/>
      <c r="S3" s="132"/>
      <c r="T3" s="132"/>
      <c r="U3" s="132"/>
      <c r="V3" s="132"/>
      <c r="W3" s="132"/>
      <c r="X3" s="132"/>
      <c r="Y3" s="132"/>
      <c r="Z3" s="132"/>
      <c r="AA3" s="132"/>
      <c r="AB3" s="132"/>
      <c r="AC3" s="133">
        <v>35135</v>
      </c>
      <c r="AD3" s="132"/>
      <c r="AE3" s="132"/>
      <c r="AF3" s="132"/>
      <c r="AG3" s="132"/>
      <c r="AH3" s="132"/>
      <c r="AI3" s="132"/>
      <c r="AJ3" s="132"/>
      <c r="AK3" s="132"/>
      <c r="AL3" s="132"/>
      <c r="AM3" s="132"/>
      <c r="AN3" s="132"/>
      <c r="AO3" s="133">
        <v>36089</v>
      </c>
      <c r="AP3" s="132"/>
      <c r="AQ3" s="132"/>
      <c r="AR3" s="132"/>
      <c r="AS3" s="132"/>
      <c r="AT3" s="132"/>
      <c r="AU3" s="132"/>
      <c r="AV3" s="132"/>
      <c r="AW3" s="132"/>
      <c r="AX3" s="132"/>
      <c r="AY3" s="132"/>
      <c r="AZ3" s="132"/>
      <c r="BA3" s="133">
        <v>37221</v>
      </c>
      <c r="BB3" s="132"/>
      <c r="BC3" s="132"/>
      <c r="BD3" s="132"/>
      <c r="BE3" s="132"/>
      <c r="BF3" s="132"/>
      <c r="BG3" s="132"/>
      <c r="BH3" s="132"/>
      <c r="BI3" s="132"/>
      <c r="BJ3" s="132"/>
      <c r="BK3" s="132"/>
      <c r="BL3" s="132"/>
      <c r="BM3" s="133">
        <v>38286</v>
      </c>
      <c r="BN3" s="132"/>
      <c r="BO3" s="132"/>
      <c r="BP3" s="132"/>
      <c r="BQ3" s="132"/>
      <c r="BR3" s="132"/>
      <c r="BS3" s="132"/>
      <c r="BT3" s="132"/>
      <c r="BU3" s="132"/>
      <c r="BV3" s="132"/>
      <c r="BW3" s="132"/>
      <c r="BX3" s="132"/>
      <c r="BY3" s="133">
        <v>39419</v>
      </c>
      <c r="BZ3" s="132"/>
      <c r="CA3" s="132"/>
      <c r="CB3" s="132"/>
      <c r="CC3" s="132"/>
      <c r="CD3" s="132"/>
      <c r="CE3" s="132"/>
      <c r="CF3" s="132"/>
      <c r="CG3" s="132"/>
      <c r="CH3" s="132"/>
      <c r="CI3" s="132"/>
      <c r="CJ3" s="132"/>
      <c r="CK3" s="133">
        <v>40353</v>
      </c>
      <c r="CL3" s="132"/>
      <c r="CM3" s="132"/>
      <c r="CN3" s="132"/>
      <c r="CO3" s="132"/>
      <c r="CP3" s="132"/>
      <c r="CQ3" s="132"/>
      <c r="CR3" s="132"/>
      <c r="CS3" s="132"/>
      <c r="CT3" s="132"/>
      <c r="CU3" s="132"/>
      <c r="CV3" s="132"/>
      <c r="CW3" s="133">
        <v>40435</v>
      </c>
      <c r="CX3" s="132"/>
      <c r="CY3" s="132"/>
      <c r="CZ3" s="132"/>
      <c r="DA3" s="132"/>
      <c r="DB3" s="132"/>
      <c r="DC3" s="132"/>
      <c r="DD3" s="132"/>
      <c r="DE3" s="132"/>
      <c r="DF3" s="132"/>
      <c r="DG3" s="132"/>
      <c r="DH3" s="132"/>
      <c r="DI3" s="133">
        <v>41452</v>
      </c>
      <c r="DJ3" s="132"/>
      <c r="DK3" s="132"/>
      <c r="DL3" s="132"/>
      <c r="DM3" s="132"/>
      <c r="DN3" s="132"/>
      <c r="DO3" s="132"/>
      <c r="DP3" s="132"/>
      <c r="DQ3" s="132"/>
      <c r="DR3" s="132"/>
      <c r="DS3" s="132"/>
      <c r="DT3" s="132"/>
      <c r="DU3" s="133">
        <v>41517</v>
      </c>
      <c r="DV3" s="132"/>
      <c r="DW3" s="132"/>
      <c r="DX3" s="132"/>
      <c r="DY3" s="132"/>
      <c r="DZ3" s="132"/>
      <c r="EA3" s="132"/>
      <c r="EB3" s="132"/>
      <c r="EC3" s="132"/>
      <c r="ED3" s="132"/>
      <c r="EE3" s="132"/>
      <c r="EF3" s="132"/>
      <c r="EG3" s="133">
        <v>42262</v>
      </c>
      <c r="EH3" s="132"/>
      <c r="EI3" s="132"/>
      <c r="EJ3" s="132"/>
      <c r="EK3" s="132"/>
      <c r="EL3" s="132"/>
      <c r="EM3" s="132"/>
      <c r="EN3" s="132"/>
      <c r="EO3" s="132"/>
      <c r="EP3" s="132"/>
      <c r="EQ3" s="132"/>
      <c r="ER3" s="132"/>
      <c r="ES3" s="133">
        <v>42570</v>
      </c>
      <c r="ET3" s="132"/>
      <c r="EU3" s="132"/>
      <c r="EV3" s="132"/>
      <c r="EW3" s="132"/>
      <c r="EX3" s="132"/>
      <c r="EY3" s="132"/>
      <c r="EZ3" s="132"/>
      <c r="FA3" s="132"/>
      <c r="FB3" s="132"/>
      <c r="FC3" s="132"/>
      <c r="FD3" s="132"/>
      <c r="FE3" s="133">
        <v>43340</v>
      </c>
      <c r="FF3" s="132"/>
      <c r="FG3" s="132"/>
      <c r="FH3" s="132"/>
      <c r="FI3" s="132"/>
      <c r="FJ3" s="132"/>
      <c r="FK3" s="132"/>
      <c r="FL3" s="132"/>
      <c r="FM3" s="132"/>
      <c r="FN3" s="132"/>
      <c r="FO3" s="132"/>
      <c r="FP3" s="132"/>
      <c r="FQ3" s="133">
        <v>43614</v>
      </c>
      <c r="FR3" s="132"/>
      <c r="FS3" s="132"/>
      <c r="FT3" s="132"/>
      <c r="FU3" s="132"/>
      <c r="FV3" s="132"/>
      <c r="FW3" s="132"/>
      <c r="FX3" s="132"/>
      <c r="FY3" s="132"/>
      <c r="FZ3" s="132"/>
      <c r="GA3" s="132"/>
      <c r="GB3" s="132"/>
      <c r="GC3" s="133">
        <v>44704</v>
      </c>
      <c r="GD3" s="132"/>
      <c r="GE3" s="132"/>
      <c r="GF3" s="132"/>
      <c r="GG3" s="132"/>
      <c r="GH3" s="132"/>
      <c r="GI3" s="132"/>
      <c r="GJ3" s="132"/>
      <c r="GK3" s="132"/>
      <c r="GL3" s="132"/>
      <c r="GM3" s="132"/>
      <c r="GN3" s="132"/>
      <c r="GO3" s="133">
        <v>44926</v>
      </c>
      <c r="GP3" s="132"/>
      <c r="GQ3" s="132"/>
      <c r="GR3" s="132"/>
      <c r="GS3" s="132"/>
      <c r="GT3" s="132"/>
      <c r="GU3" s="132"/>
      <c r="GV3" s="132"/>
      <c r="GW3" s="132"/>
      <c r="GX3" s="132"/>
      <c r="GY3" s="132"/>
      <c r="GZ3" s="132"/>
    </row>
    <row r="4" spans="1:208" ht="6" customHeight="1">
      <c r="A4" s="125"/>
      <c r="B4" s="126"/>
      <c r="C4" s="126"/>
      <c r="D4" s="126"/>
      <c r="E4" s="135"/>
      <c r="F4" s="126"/>
      <c r="G4" s="126"/>
      <c r="H4" s="126"/>
      <c r="I4" s="126"/>
      <c r="J4" s="126"/>
      <c r="K4" s="126"/>
      <c r="L4" s="126"/>
      <c r="M4" s="126"/>
      <c r="N4" s="126"/>
      <c r="O4" s="126"/>
      <c r="P4" s="126"/>
      <c r="Q4" s="135"/>
      <c r="R4" s="126"/>
      <c r="S4" s="126"/>
      <c r="T4" s="126"/>
      <c r="U4" s="126"/>
      <c r="V4" s="126"/>
      <c r="W4" s="126"/>
      <c r="X4" s="126"/>
      <c r="Y4" s="126"/>
      <c r="Z4" s="126"/>
      <c r="AA4" s="126"/>
      <c r="AB4" s="126"/>
      <c r="AC4" s="135"/>
      <c r="AD4" s="126"/>
      <c r="AE4" s="126"/>
      <c r="AF4" s="126"/>
      <c r="AG4" s="126"/>
      <c r="AH4" s="126"/>
      <c r="AI4" s="126"/>
      <c r="AJ4" s="126"/>
      <c r="AK4" s="126"/>
      <c r="AL4" s="126"/>
      <c r="AM4" s="126"/>
      <c r="AN4" s="126"/>
      <c r="AO4" s="135"/>
      <c r="AP4" s="126"/>
      <c r="AQ4" s="126"/>
      <c r="AR4" s="126"/>
      <c r="AS4" s="126"/>
      <c r="AT4" s="126"/>
      <c r="AU4" s="126"/>
      <c r="AV4" s="126"/>
      <c r="AW4" s="126"/>
      <c r="AX4" s="126"/>
      <c r="AY4" s="126"/>
      <c r="AZ4" s="126"/>
      <c r="BA4" s="135"/>
      <c r="BB4" s="126"/>
      <c r="BC4" s="126"/>
      <c r="BD4" s="126"/>
      <c r="BE4" s="126"/>
      <c r="BF4" s="126"/>
      <c r="BG4" s="126"/>
      <c r="BH4" s="126"/>
      <c r="BI4" s="126"/>
      <c r="BJ4" s="126"/>
      <c r="BK4" s="126"/>
      <c r="BL4" s="126"/>
      <c r="BM4" s="135"/>
      <c r="BN4" s="126"/>
      <c r="BO4" s="126"/>
      <c r="BP4" s="126"/>
      <c r="BQ4" s="126"/>
      <c r="BR4" s="126"/>
      <c r="BS4" s="126"/>
      <c r="BT4" s="126"/>
      <c r="BU4" s="126"/>
      <c r="BV4" s="126"/>
      <c r="BW4" s="126"/>
      <c r="BX4" s="126"/>
      <c r="BY4" s="135"/>
      <c r="BZ4" s="126"/>
      <c r="CA4" s="126"/>
      <c r="CB4" s="126"/>
      <c r="CC4" s="126"/>
      <c r="CD4" s="126"/>
      <c r="CE4" s="126"/>
      <c r="CF4" s="126"/>
      <c r="CG4" s="126"/>
      <c r="CH4" s="126"/>
      <c r="CI4" s="126"/>
      <c r="CJ4" s="126"/>
      <c r="CK4" s="135"/>
      <c r="CL4" s="126"/>
      <c r="CM4" s="126"/>
      <c r="CN4" s="126"/>
      <c r="CO4" s="126"/>
      <c r="CP4" s="126"/>
      <c r="CQ4" s="126"/>
      <c r="CR4" s="126"/>
      <c r="CS4" s="126"/>
      <c r="CT4" s="126"/>
      <c r="CU4" s="126"/>
      <c r="CV4" s="126"/>
      <c r="CW4" s="135"/>
      <c r="CX4" s="126"/>
      <c r="CY4" s="126"/>
      <c r="CZ4" s="126"/>
      <c r="DA4" s="126"/>
      <c r="DB4" s="126"/>
      <c r="DC4" s="126"/>
      <c r="DD4" s="126"/>
      <c r="DE4" s="126"/>
      <c r="DF4" s="126"/>
      <c r="DG4" s="126"/>
      <c r="DH4" s="126"/>
      <c r="DI4" s="135"/>
      <c r="DJ4" s="126"/>
      <c r="DK4" s="126"/>
      <c r="DL4" s="126"/>
      <c r="DM4" s="126"/>
      <c r="DN4" s="126"/>
      <c r="DO4" s="126"/>
      <c r="DP4" s="126"/>
      <c r="DQ4" s="126"/>
      <c r="DR4" s="126"/>
      <c r="DS4" s="126"/>
      <c r="DT4" s="126"/>
      <c r="DU4" s="135"/>
      <c r="DV4" s="126"/>
      <c r="DW4" s="126"/>
      <c r="DX4" s="126"/>
      <c r="DY4" s="126"/>
      <c r="DZ4" s="126"/>
      <c r="EA4" s="126"/>
      <c r="EB4" s="126"/>
      <c r="EC4" s="126"/>
      <c r="ED4" s="126"/>
      <c r="EE4" s="126"/>
      <c r="EF4" s="126"/>
      <c r="EG4" s="135"/>
      <c r="EH4" s="126"/>
      <c r="EI4" s="126"/>
      <c r="EJ4" s="126"/>
      <c r="EK4" s="126"/>
      <c r="EL4" s="126"/>
      <c r="EM4" s="126"/>
      <c r="EN4" s="126"/>
      <c r="EO4" s="126"/>
      <c r="EP4" s="126"/>
      <c r="EQ4" s="126"/>
      <c r="ER4" s="126"/>
      <c r="ES4" s="135"/>
      <c r="ET4" s="126"/>
      <c r="EU4" s="126"/>
      <c r="EV4" s="126"/>
      <c r="EW4" s="126"/>
      <c r="EX4" s="126"/>
      <c r="EY4" s="126"/>
      <c r="EZ4" s="126"/>
      <c r="FA4" s="126"/>
      <c r="FB4" s="126"/>
      <c r="FC4" s="126"/>
      <c r="FD4" s="126"/>
      <c r="FE4" s="135"/>
      <c r="FF4" s="126"/>
      <c r="FG4" s="126"/>
      <c r="FH4" s="126"/>
      <c r="FI4" s="126"/>
      <c r="FJ4" s="126"/>
      <c r="FK4" s="126"/>
      <c r="FL4" s="126"/>
      <c r="FM4" s="126"/>
      <c r="FN4" s="126"/>
      <c r="FO4" s="126"/>
      <c r="FP4" s="126"/>
      <c r="FQ4" s="135" t="s">
        <v>118</v>
      </c>
      <c r="FR4" s="126"/>
      <c r="FS4" s="126"/>
      <c r="FT4" s="126"/>
      <c r="FU4" s="126"/>
      <c r="FV4" s="126"/>
      <c r="FW4" s="126"/>
      <c r="FX4" s="126"/>
      <c r="FY4" s="126"/>
      <c r="FZ4" s="126"/>
      <c r="GA4" s="126"/>
      <c r="GB4" s="126"/>
      <c r="GC4" s="135"/>
      <c r="GD4" s="126"/>
      <c r="GE4" s="126"/>
      <c r="GF4" s="126"/>
      <c r="GG4" s="126"/>
      <c r="GH4" s="126"/>
      <c r="GI4" s="126"/>
      <c r="GJ4" s="126"/>
      <c r="GK4" s="126"/>
      <c r="GL4" s="126"/>
      <c r="GM4" s="126"/>
      <c r="GN4" s="126"/>
      <c r="GO4" s="135"/>
      <c r="GP4" s="126"/>
      <c r="GQ4" s="126"/>
      <c r="GR4" s="126"/>
      <c r="GS4" s="126"/>
      <c r="GT4" s="126"/>
      <c r="GU4" s="126"/>
      <c r="GV4" s="126"/>
      <c r="GW4" s="126"/>
      <c r="GX4" s="126"/>
      <c r="GY4" s="126"/>
      <c r="GZ4" s="126"/>
    </row>
    <row r="5" spans="1:208" ht="6" customHeight="1">
      <c r="A5" s="136"/>
      <c r="B5" s="126"/>
      <c r="C5" s="128"/>
      <c r="D5" s="128"/>
      <c r="E5" s="135"/>
      <c r="F5" s="128"/>
      <c r="G5" s="128"/>
      <c r="H5" s="128"/>
      <c r="I5" s="128"/>
      <c r="J5" s="128"/>
      <c r="K5" s="128"/>
      <c r="L5" s="128"/>
      <c r="M5" s="128"/>
      <c r="N5" s="128"/>
      <c r="O5" s="128"/>
      <c r="P5" s="128"/>
      <c r="Q5" s="135"/>
      <c r="R5" s="128"/>
      <c r="S5" s="128"/>
      <c r="T5" s="128"/>
      <c r="U5" s="128"/>
      <c r="V5" s="128"/>
      <c r="W5" s="128"/>
      <c r="X5" s="128"/>
      <c r="Y5" s="128"/>
      <c r="Z5" s="128"/>
      <c r="AA5" s="128"/>
      <c r="AB5" s="128"/>
      <c r="AC5" s="135"/>
      <c r="AD5" s="128"/>
      <c r="AE5" s="128"/>
      <c r="AF5" s="128"/>
      <c r="AG5" s="128"/>
      <c r="AH5" s="128"/>
      <c r="AI5" s="128"/>
      <c r="AJ5" s="128"/>
      <c r="AK5" s="128"/>
      <c r="AL5" s="128"/>
      <c r="AM5" s="128"/>
      <c r="AN5" s="128"/>
      <c r="AO5" s="135"/>
      <c r="AP5" s="128"/>
      <c r="AQ5" s="128"/>
      <c r="AR5" s="128"/>
      <c r="AS5" s="128"/>
      <c r="AT5" s="128"/>
      <c r="AU5" s="128"/>
      <c r="AV5" s="128"/>
      <c r="AW5" s="128"/>
      <c r="AX5" s="128"/>
      <c r="AY5" s="128"/>
      <c r="AZ5" s="128"/>
      <c r="BA5" s="135"/>
      <c r="BB5" s="128"/>
      <c r="BC5" s="128"/>
      <c r="BD5" s="128"/>
      <c r="BE5" s="128"/>
      <c r="BF5" s="128"/>
      <c r="BG5" s="128"/>
      <c r="BH5" s="128"/>
      <c r="BI5" s="128"/>
      <c r="BJ5" s="128"/>
      <c r="BK5" s="128"/>
      <c r="BL5" s="128"/>
      <c r="BM5" s="135"/>
      <c r="BN5" s="128"/>
      <c r="BO5" s="128"/>
      <c r="BP5" s="128"/>
      <c r="BQ5" s="128"/>
      <c r="BR5" s="128"/>
      <c r="BS5" s="128"/>
      <c r="BT5" s="128"/>
      <c r="BU5" s="128"/>
      <c r="BV5" s="128"/>
      <c r="BW5" s="128"/>
      <c r="BX5" s="128"/>
      <c r="BY5" s="135"/>
      <c r="BZ5" s="128"/>
      <c r="CA5" s="128"/>
      <c r="CB5" s="128"/>
      <c r="CC5" s="128"/>
      <c r="CD5" s="128"/>
      <c r="CE5" s="128"/>
      <c r="CF5" s="128"/>
      <c r="CG5" s="128"/>
      <c r="CH5" s="128"/>
      <c r="CI5" s="128"/>
      <c r="CJ5" s="128"/>
      <c r="CK5" s="135"/>
      <c r="CL5" s="128"/>
      <c r="CM5" s="128"/>
      <c r="CN5" s="128"/>
      <c r="CO5" s="128"/>
      <c r="CP5" s="128"/>
      <c r="CQ5" s="128"/>
      <c r="CR5" s="128"/>
      <c r="CS5" s="128"/>
      <c r="CT5" s="128"/>
      <c r="CU5" s="128"/>
      <c r="CV5" s="128"/>
      <c r="CW5" s="135"/>
      <c r="CX5" s="128"/>
      <c r="CY5" s="128"/>
      <c r="CZ5" s="128"/>
      <c r="DA5" s="128"/>
      <c r="DB5" s="128"/>
      <c r="DC5" s="128"/>
      <c r="DD5" s="128"/>
      <c r="DE5" s="128"/>
      <c r="DF5" s="128"/>
      <c r="DG5" s="128"/>
      <c r="DH5" s="128"/>
      <c r="DI5" s="135"/>
      <c r="DJ5" s="128"/>
      <c r="DK5" s="128"/>
      <c r="DL5" s="128"/>
      <c r="DM5" s="128"/>
      <c r="DN5" s="128"/>
      <c r="DO5" s="128"/>
      <c r="DP5" s="128"/>
      <c r="DQ5" s="128"/>
      <c r="DR5" s="128"/>
      <c r="DS5" s="128"/>
      <c r="DT5" s="128"/>
      <c r="DU5" s="135"/>
      <c r="DV5" s="128"/>
      <c r="DW5" s="128"/>
      <c r="DX5" s="128"/>
      <c r="DY5" s="128"/>
      <c r="DZ5" s="128"/>
      <c r="EA5" s="128"/>
      <c r="EB5" s="128"/>
      <c r="EC5" s="128"/>
      <c r="ED5" s="128"/>
      <c r="EE5" s="128"/>
      <c r="EF5" s="128"/>
      <c r="EG5" s="135"/>
      <c r="EH5" s="128"/>
      <c r="EI5" s="128"/>
      <c r="EJ5" s="128"/>
      <c r="EK5" s="128"/>
      <c r="EL5" s="128"/>
      <c r="EM5" s="128"/>
      <c r="EN5" s="128"/>
      <c r="EO5" s="128"/>
      <c r="EP5" s="128"/>
      <c r="EQ5" s="128"/>
      <c r="ER5" s="128"/>
      <c r="ES5" s="135"/>
      <c r="ET5" s="128"/>
      <c r="EU5" s="128"/>
      <c r="EV5" s="128"/>
      <c r="EW5" s="128"/>
      <c r="EX5" s="128"/>
      <c r="EY5" s="128"/>
      <c r="EZ5" s="128"/>
      <c r="FA5" s="128"/>
      <c r="FB5" s="128"/>
      <c r="FC5" s="128"/>
      <c r="FD5" s="128"/>
      <c r="FE5" s="135"/>
      <c r="FF5" s="128"/>
      <c r="FG5" s="128"/>
      <c r="FH5" s="128"/>
      <c r="FI5" s="128"/>
      <c r="FJ5" s="128"/>
      <c r="FK5" s="128"/>
      <c r="FL5" s="128"/>
      <c r="FM5" s="128"/>
      <c r="FN5" s="128"/>
      <c r="FO5" s="128"/>
      <c r="FP5" s="128"/>
      <c r="FQ5" s="135"/>
      <c r="FR5" s="128"/>
      <c r="FS5" s="128"/>
      <c r="FT5" s="128"/>
      <c r="FU5" s="128"/>
      <c r="FV5" s="128"/>
      <c r="FW5" s="128"/>
      <c r="FX5" s="128"/>
      <c r="FY5" s="128"/>
      <c r="FZ5" s="128"/>
      <c r="GA5" s="128"/>
      <c r="GB5" s="128"/>
      <c r="GC5" s="135"/>
      <c r="GD5" s="128"/>
      <c r="GE5" s="128"/>
      <c r="GF5" s="128"/>
      <c r="GG5" s="128"/>
      <c r="GH5" s="128"/>
      <c r="GI5" s="128"/>
      <c r="GJ5" s="128"/>
      <c r="GK5" s="128"/>
      <c r="GL5" s="128"/>
      <c r="GM5" s="128"/>
      <c r="GN5" s="128"/>
      <c r="GO5" s="135"/>
      <c r="GP5" s="128"/>
      <c r="GQ5" s="128"/>
      <c r="GR5" s="128"/>
      <c r="GS5" s="128"/>
      <c r="GT5" s="128"/>
      <c r="GU5" s="128"/>
      <c r="GV5" s="128"/>
      <c r="GW5" s="128"/>
      <c r="GX5" s="128"/>
      <c r="GY5" s="128"/>
      <c r="GZ5" s="128"/>
    </row>
    <row r="6" spans="1:208" ht="6" customHeight="1">
      <c r="A6" s="136"/>
      <c r="B6" s="126"/>
      <c r="C6" s="128"/>
      <c r="D6" s="128"/>
      <c r="E6" s="135"/>
      <c r="F6" s="128"/>
      <c r="G6" s="128"/>
      <c r="H6" s="128"/>
      <c r="I6" s="128"/>
      <c r="J6" s="128"/>
      <c r="K6" s="128"/>
      <c r="L6" s="128"/>
      <c r="M6" s="128"/>
      <c r="N6" s="128"/>
      <c r="O6" s="128"/>
      <c r="P6" s="128"/>
      <c r="Q6" s="135"/>
      <c r="R6" s="128"/>
      <c r="S6" s="128"/>
      <c r="T6" s="128"/>
      <c r="U6" s="128"/>
      <c r="V6" s="128"/>
      <c r="W6" s="128"/>
      <c r="X6" s="128"/>
      <c r="Y6" s="128"/>
      <c r="Z6" s="128"/>
      <c r="AA6" s="128"/>
      <c r="AB6" s="128"/>
      <c r="AC6" s="135"/>
      <c r="AD6" s="128"/>
      <c r="AE6" s="128"/>
      <c r="AF6" s="128"/>
      <c r="AG6" s="128"/>
      <c r="AH6" s="128"/>
      <c r="AI6" s="128"/>
      <c r="AJ6" s="128"/>
      <c r="AK6" s="128"/>
      <c r="AL6" s="128"/>
      <c r="AM6" s="128"/>
      <c r="AN6" s="128"/>
      <c r="AO6" s="135"/>
      <c r="AP6" s="128"/>
      <c r="AQ6" s="128"/>
      <c r="AR6" s="128"/>
      <c r="AS6" s="128"/>
      <c r="AT6" s="128"/>
      <c r="AU6" s="128"/>
      <c r="AV6" s="128"/>
      <c r="AW6" s="128"/>
      <c r="AX6" s="128"/>
      <c r="AY6" s="128"/>
      <c r="AZ6" s="128"/>
      <c r="BA6" s="135"/>
      <c r="BB6" s="128"/>
      <c r="BC6" s="128"/>
      <c r="BD6" s="128"/>
      <c r="BE6" s="128"/>
      <c r="BF6" s="128"/>
      <c r="BG6" s="128"/>
      <c r="BH6" s="128"/>
      <c r="BI6" s="128"/>
      <c r="BJ6" s="128"/>
      <c r="BK6" s="128"/>
      <c r="BL6" s="128"/>
      <c r="BM6" s="135"/>
      <c r="BN6" s="128"/>
      <c r="BO6" s="128"/>
      <c r="BP6" s="128"/>
      <c r="BQ6" s="128"/>
      <c r="BR6" s="128"/>
      <c r="BS6" s="128"/>
      <c r="BT6" s="128"/>
      <c r="BU6" s="128"/>
      <c r="BV6" s="128"/>
      <c r="BW6" s="128"/>
      <c r="BX6" s="128"/>
      <c r="BY6" s="135"/>
      <c r="BZ6" s="128"/>
      <c r="CA6" s="128"/>
      <c r="CB6" s="128"/>
      <c r="CC6" s="128"/>
      <c r="CD6" s="128"/>
      <c r="CE6" s="128"/>
      <c r="CF6" s="128"/>
      <c r="CG6" s="128"/>
      <c r="CH6" s="128"/>
      <c r="CI6" s="128"/>
      <c r="CJ6" s="128"/>
      <c r="CK6" s="135"/>
      <c r="CL6" s="128"/>
      <c r="CM6" s="128"/>
      <c r="CN6" s="128"/>
      <c r="CO6" s="128"/>
      <c r="CP6" s="128"/>
      <c r="CQ6" s="128"/>
      <c r="CR6" s="128"/>
      <c r="CS6" s="128"/>
      <c r="CT6" s="128"/>
      <c r="CU6" s="128"/>
      <c r="CV6" s="128"/>
      <c r="CW6" s="135"/>
      <c r="CX6" s="128"/>
      <c r="CY6" s="128"/>
      <c r="CZ6" s="128"/>
      <c r="DA6" s="128"/>
      <c r="DB6" s="128"/>
      <c r="DC6" s="128"/>
      <c r="DD6" s="128"/>
      <c r="DE6" s="128"/>
      <c r="DF6" s="128"/>
      <c r="DG6" s="128"/>
      <c r="DH6" s="128"/>
      <c r="DI6" s="135"/>
      <c r="DJ6" s="128"/>
      <c r="DK6" s="128"/>
      <c r="DL6" s="128"/>
      <c r="DM6" s="128"/>
      <c r="DN6" s="128"/>
      <c r="DO6" s="128"/>
      <c r="DP6" s="128"/>
      <c r="DQ6" s="128"/>
      <c r="DR6" s="128"/>
      <c r="DS6" s="128"/>
      <c r="DT6" s="128"/>
      <c r="DU6" s="135"/>
      <c r="DV6" s="128"/>
      <c r="DW6" s="128"/>
      <c r="DX6" s="128"/>
      <c r="DY6" s="128"/>
      <c r="DZ6" s="128"/>
      <c r="EA6" s="128"/>
      <c r="EB6" s="128"/>
      <c r="EC6" s="128"/>
      <c r="ED6" s="128"/>
      <c r="EE6" s="128"/>
      <c r="EF6" s="128"/>
      <c r="EG6" s="135"/>
      <c r="EH6" s="128"/>
      <c r="EI6" s="128"/>
      <c r="EJ6" s="128"/>
      <c r="EK6" s="128"/>
      <c r="EL6" s="128"/>
      <c r="EM6" s="128"/>
      <c r="EN6" s="128"/>
      <c r="EO6" s="128"/>
      <c r="EP6" s="128"/>
      <c r="EQ6" s="128"/>
      <c r="ER6" s="128"/>
      <c r="ES6" s="135"/>
      <c r="ET6" s="128"/>
      <c r="EU6" s="128"/>
      <c r="EV6" s="128"/>
      <c r="EW6" s="128"/>
      <c r="EX6" s="128"/>
      <c r="EY6" s="128"/>
      <c r="EZ6" s="128"/>
      <c r="FA6" s="128"/>
      <c r="FB6" s="128"/>
      <c r="FC6" s="128"/>
      <c r="FD6" s="128"/>
      <c r="FE6" s="135"/>
      <c r="FF6" s="128"/>
      <c r="FG6" s="128"/>
      <c r="FH6" s="128"/>
      <c r="FI6" s="128"/>
      <c r="FJ6" s="128"/>
      <c r="FK6" s="128"/>
      <c r="FL6" s="128"/>
      <c r="FM6" s="128"/>
      <c r="FN6" s="128"/>
      <c r="FO6" s="128"/>
      <c r="FP6" s="128"/>
      <c r="FQ6" s="135"/>
      <c r="FR6" s="128"/>
      <c r="FS6" s="128"/>
      <c r="FT6" s="128"/>
      <c r="FU6" s="128"/>
      <c r="FV6" s="128"/>
      <c r="FW6" s="128"/>
      <c r="FX6" s="128"/>
      <c r="FY6" s="128"/>
      <c r="FZ6" s="128"/>
      <c r="GA6" s="128"/>
      <c r="GB6" s="128"/>
      <c r="GC6" s="135"/>
      <c r="GD6" s="128"/>
      <c r="GE6" s="128"/>
      <c r="GF6" s="128"/>
      <c r="GG6" s="128"/>
      <c r="GH6" s="128"/>
      <c r="GI6" s="128"/>
      <c r="GJ6" s="128"/>
      <c r="GK6" s="128"/>
      <c r="GL6" s="128"/>
      <c r="GM6" s="128"/>
      <c r="GN6" s="128"/>
      <c r="GO6" s="135"/>
      <c r="GP6" s="128"/>
      <c r="GQ6" s="128"/>
      <c r="GR6" s="128"/>
      <c r="GS6" s="128"/>
      <c r="GT6" s="128"/>
      <c r="GU6" s="128"/>
      <c r="GV6" s="128"/>
      <c r="GW6" s="128"/>
      <c r="GX6" s="128"/>
      <c r="GY6" s="128"/>
      <c r="GZ6" s="128"/>
    </row>
    <row r="7" spans="1:208" ht="6" customHeight="1">
      <c r="A7" s="136"/>
      <c r="B7" s="126"/>
      <c r="C7" s="128"/>
      <c r="D7" s="128"/>
      <c r="E7" s="135"/>
      <c r="F7" s="128"/>
      <c r="G7" s="128"/>
      <c r="H7" s="128"/>
      <c r="I7" s="128"/>
      <c r="J7" s="128"/>
      <c r="K7" s="128"/>
      <c r="L7" s="128"/>
      <c r="M7" s="128"/>
      <c r="N7" s="128"/>
      <c r="O7" s="128"/>
      <c r="P7" s="128"/>
      <c r="Q7" s="135"/>
      <c r="R7" s="128"/>
      <c r="S7" s="128"/>
      <c r="T7" s="128"/>
      <c r="U7" s="128"/>
      <c r="V7" s="128"/>
      <c r="W7" s="128"/>
      <c r="X7" s="128"/>
      <c r="Y7" s="128"/>
      <c r="Z7" s="128"/>
      <c r="AA7" s="128"/>
      <c r="AB7" s="128"/>
      <c r="AC7" s="135"/>
      <c r="AD7" s="128"/>
      <c r="AE7" s="128"/>
      <c r="AF7" s="128"/>
      <c r="AG7" s="128"/>
      <c r="AH7" s="128"/>
      <c r="AI7" s="128"/>
      <c r="AJ7" s="128"/>
      <c r="AK7" s="128"/>
      <c r="AL7" s="128"/>
      <c r="AM7" s="128"/>
      <c r="AN7" s="128"/>
      <c r="AO7" s="135"/>
      <c r="AP7" s="128"/>
      <c r="AQ7" s="128"/>
      <c r="AR7" s="128"/>
      <c r="AS7" s="128"/>
      <c r="AT7" s="128"/>
      <c r="AU7" s="128"/>
      <c r="AV7" s="128"/>
      <c r="AW7" s="128"/>
      <c r="AX7" s="128"/>
      <c r="AY7" s="128"/>
      <c r="AZ7" s="128"/>
      <c r="BA7" s="135"/>
      <c r="BB7" s="128"/>
      <c r="BC7" s="128"/>
      <c r="BD7" s="128"/>
      <c r="BE7" s="128"/>
      <c r="BF7" s="128"/>
      <c r="BG7" s="128"/>
      <c r="BH7" s="128"/>
      <c r="BI7" s="128"/>
      <c r="BJ7" s="128"/>
      <c r="BK7" s="128"/>
      <c r="BL7" s="128"/>
      <c r="BM7" s="135"/>
      <c r="BN7" s="128"/>
      <c r="BO7" s="128"/>
      <c r="BP7" s="128"/>
      <c r="BQ7" s="128"/>
      <c r="BR7" s="128"/>
      <c r="BS7" s="128"/>
      <c r="BT7" s="128"/>
      <c r="BU7" s="128"/>
      <c r="BV7" s="128"/>
      <c r="BW7" s="128"/>
      <c r="BX7" s="128"/>
      <c r="BY7" s="135"/>
      <c r="BZ7" s="128"/>
      <c r="CA7" s="128"/>
      <c r="CB7" s="128"/>
      <c r="CC7" s="128"/>
      <c r="CD7" s="128"/>
      <c r="CE7" s="128"/>
      <c r="CF7" s="128"/>
      <c r="CG7" s="128"/>
      <c r="CH7" s="128"/>
      <c r="CI7" s="128"/>
      <c r="CJ7" s="128"/>
      <c r="CK7" s="135"/>
      <c r="CL7" s="128"/>
      <c r="CM7" s="128"/>
      <c r="CN7" s="128"/>
      <c r="CO7" s="128"/>
      <c r="CP7" s="128"/>
      <c r="CQ7" s="128"/>
      <c r="CR7" s="128"/>
      <c r="CS7" s="128"/>
      <c r="CT7" s="128"/>
      <c r="CU7" s="128"/>
      <c r="CV7" s="128"/>
      <c r="CW7" s="135"/>
      <c r="CX7" s="128"/>
      <c r="CY7" s="128"/>
      <c r="CZ7" s="128"/>
      <c r="DA7" s="128"/>
      <c r="DB7" s="128"/>
      <c r="DC7" s="128"/>
      <c r="DD7" s="128"/>
      <c r="DE7" s="128"/>
      <c r="DF7" s="128"/>
      <c r="DG7" s="128"/>
      <c r="DH7" s="128"/>
      <c r="DI7" s="135"/>
      <c r="DJ7" s="128"/>
      <c r="DK7" s="128"/>
      <c r="DL7" s="128"/>
      <c r="DM7" s="128"/>
      <c r="DN7" s="128"/>
      <c r="DO7" s="128"/>
      <c r="DP7" s="128"/>
      <c r="DQ7" s="128"/>
      <c r="DR7" s="128"/>
      <c r="DS7" s="128"/>
      <c r="DT7" s="128"/>
      <c r="DU7" s="135"/>
      <c r="DV7" s="128"/>
      <c r="DW7" s="128"/>
      <c r="DX7" s="128"/>
      <c r="DY7" s="128"/>
      <c r="DZ7" s="128"/>
      <c r="EA7" s="128"/>
      <c r="EB7" s="128"/>
      <c r="EC7" s="128"/>
      <c r="ED7" s="128"/>
      <c r="EE7" s="128"/>
      <c r="EF7" s="128"/>
      <c r="EG7" s="135"/>
      <c r="EH7" s="128"/>
      <c r="EI7" s="128"/>
      <c r="EJ7" s="128"/>
      <c r="EK7" s="128"/>
      <c r="EL7" s="128"/>
      <c r="EM7" s="128"/>
      <c r="EN7" s="128"/>
      <c r="EO7" s="128"/>
      <c r="EP7" s="128"/>
      <c r="EQ7" s="128"/>
      <c r="ER7" s="128"/>
      <c r="ES7" s="135"/>
      <c r="ET7" s="128"/>
      <c r="EU7" s="128"/>
      <c r="EV7" s="128"/>
      <c r="EW7" s="128"/>
      <c r="EX7" s="128"/>
      <c r="EY7" s="128"/>
      <c r="EZ7" s="128"/>
      <c r="FA7" s="128"/>
      <c r="FB7" s="128"/>
      <c r="FC7" s="128"/>
      <c r="FD7" s="128"/>
      <c r="FE7" s="135"/>
      <c r="FF7" s="128"/>
      <c r="FG7" s="128"/>
      <c r="FH7" s="128"/>
      <c r="FI7" s="128"/>
      <c r="FJ7" s="128"/>
      <c r="FK7" s="128"/>
      <c r="FL7" s="128"/>
      <c r="FM7" s="128"/>
      <c r="FN7" s="128"/>
      <c r="FO7" s="128"/>
      <c r="FP7" s="128"/>
      <c r="FQ7" s="135"/>
      <c r="FR7" s="128"/>
      <c r="FS7" s="128"/>
      <c r="FT7" s="128"/>
      <c r="FU7" s="128"/>
      <c r="FV7" s="128"/>
      <c r="FW7" s="128"/>
      <c r="FX7" s="128"/>
      <c r="FY7" s="128"/>
      <c r="FZ7" s="128"/>
      <c r="GA7" s="128"/>
      <c r="GB7" s="128"/>
      <c r="GC7" s="135"/>
      <c r="GD7" s="128"/>
      <c r="GE7" s="128"/>
      <c r="GF7" s="128"/>
      <c r="GG7" s="128"/>
      <c r="GH7" s="128"/>
      <c r="GI7" s="128"/>
      <c r="GJ7" s="128"/>
      <c r="GK7" s="128"/>
      <c r="GL7" s="128"/>
      <c r="GM7" s="128"/>
      <c r="GN7" s="128"/>
      <c r="GO7" s="135"/>
      <c r="GP7" s="128"/>
      <c r="GQ7" s="128"/>
      <c r="GR7" s="128"/>
      <c r="GS7" s="128"/>
      <c r="GT7" s="128"/>
      <c r="GU7" s="128"/>
      <c r="GV7" s="128"/>
      <c r="GW7" s="128"/>
      <c r="GX7" s="128"/>
      <c r="GY7" s="128"/>
      <c r="GZ7" s="128"/>
    </row>
    <row r="8" spans="1:208" ht="6" customHeight="1">
      <c r="A8" s="136"/>
      <c r="B8" s="126"/>
      <c r="C8" s="128"/>
      <c r="D8" s="128"/>
      <c r="E8" s="135"/>
      <c r="F8" s="128"/>
      <c r="G8" s="128"/>
      <c r="H8" s="128"/>
      <c r="I8" s="128"/>
      <c r="J8" s="128"/>
      <c r="K8" s="128"/>
      <c r="L8" s="128"/>
      <c r="M8" s="128"/>
      <c r="N8" s="128"/>
      <c r="O8" s="128"/>
      <c r="P8" s="128"/>
      <c r="Q8" s="135"/>
      <c r="R8" s="128"/>
      <c r="S8" s="128"/>
      <c r="T8" s="128"/>
      <c r="U8" s="128"/>
      <c r="V8" s="128"/>
      <c r="W8" s="128"/>
      <c r="X8" s="128"/>
      <c r="Y8" s="128"/>
      <c r="Z8" s="128"/>
      <c r="AA8" s="128"/>
      <c r="AB8" s="128"/>
      <c r="AC8" s="135"/>
      <c r="AD8" s="128"/>
      <c r="AE8" s="128"/>
      <c r="AF8" s="128"/>
      <c r="AG8" s="128"/>
      <c r="AH8" s="128"/>
      <c r="AI8" s="128"/>
      <c r="AJ8" s="128"/>
      <c r="AK8" s="128"/>
      <c r="AL8" s="128"/>
      <c r="AM8" s="128"/>
      <c r="AN8" s="128"/>
      <c r="AO8" s="135"/>
      <c r="AP8" s="128"/>
      <c r="AQ8" s="128"/>
      <c r="AR8" s="128"/>
      <c r="AS8" s="128"/>
      <c r="AT8" s="128"/>
      <c r="AU8" s="128"/>
      <c r="AV8" s="128"/>
      <c r="AW8" s="128"/>
      <c r="AX8" s="128"/>
      <c r="AY8" s="128"/>
      <c r="AZ8" s="128"/>
      <c r="BA8" s="135"/>
      <c r="BB8" s="128"/>
      <c r="BC8" s="128"/>
      <c r="BD8" s="128"/>
      <c r="BE8" s="128"/>
      <c r="BF8" s="128"/>
      <c r="BG8" s="128"/>
      <c r="BH8" s="128"/>
      <c r="BI8" s="128"/>
      <c r="BJ8" s="128"/>
      <c r="BK8" s="128"/>
      <c r="BL8" s="128"/>
      <c r="BM8" s="135"/>
      <c r="BN8" s="128"/>
      <c r="BO8" s="128"/>
      <c r="BP8" s="128"/>
      <c r="BQ8" s="128"/>
      <c r="BR8" s="128"/>
      <c r="BS8" s="128"/>
      <c r="BT8" s="128"/>
      <c r="BU8" s="128"/>
      <c r="BV8" s="128"/>
      <c r="BW8" s="128"/>
      <c r="BX8" s="128"/>
      <c r="BY8" s="135"/>
      <c r="BZ8" s="128"/>
      <c r="CA8" s="128"/>
      <c r="CB8" s="128"/>
      <c r="CC8" s="128"/>
      <c r="CD8" s="128"/>
      <c r="CE8" s="128"/>
      <c r="CF8" s="128"/>
      <c r="CG8" s="128"/>
      <c r="CH8" s="128"/>
      <c r="CI8" s="128"/>
      <c r="CJ8" s="128"/>
      <c r="CK8" s="135"/>
      <c r="CL8" s="128"/>
      <c r="CM8" s="128"/>
      <c r="CN8" s="128"/>
      <c r="CO8" s="128"/>
      <c r="CP8" s="128"/>
      <c r="CQ8" s="128"/>
      <c r="CR8" s="128"/>
      <c r="CS8" s="128"/>
      <c r="CT8" s="128"/>
      <c r="CU8" s="128"/>
      <c r="CV8" s="128"/>
      <c r="CW8" s="135"/>
      <c r="CX8" s="128"/>
      <c r="CY8" s="128"/>
      <c r="CZ8" s="128"/>
      <c r="DA8" s="128"/>
      <c r="DB8" s="128"/>
      <c r="DC8" s="128"/>
      <c r="DD8" s="128"/>
      <c r="DE8" s="128"/>
      <c r="DF8" s="128"/>
      <c r="DG8" s="128"/>
      <c r="DH8" s="128"/>
      <c r="DI8" s="135"/>
      <c r="DJ8" s="128"/>
      <c r="DK8" s="128"/>
      <c r="DL8" s="128"/>
      <c r="DM8" s="128"/>
      <c r="DN8" s="128"/>
      <c r="DO8" s="128"/>
      <c r="DP8" s="128"/>
      <c r="DQ8" s="128"/>
      <c r="DR8" s="128"/>
      <c r="DS8" s="128"/>
      <c r="DT8" s="128"/>
      <c r="DU8" s="135"/>
      <c r="DV8" s="128"/>
      <c r="DW8" s="128"/>
      <c r="DX8" s="128"/>
      <c r="DY8" s="128"/>
      <c r="DZ8" s="128"/>
      <c r="EA8" s="128"/>
      <c r="EB8" s="128"/>
      <c r="EC8" s="128"/>
      <c r="ED8" s="128"/>
      <c r="EE8" s="128"/>
      <c r="EF8" s="128"/>
      <c r="EG8" s="135"/>
      <c r="EH8" s="128"/>
      <c r="EI8" s="128"/>
      <c r="EJ8" s="128"/>
      <c r="EK8" s="128"/>
      <c r="EL8" s="128"/>
      <c r="EM8" s="128"/>
      <c r="EN8" s="128"/>
      <c r="EO8" s="128"/>
      <c r="EP8" s="128"/>
      <c r="EQ8" s="128"/>
      <c r="ER8" s="128"/>
      <c r="ES8" s="135"/>
      <c r="ET8" s="128"/>
      <c r="EU8" s="128"/>
      <c r="EV8" s="128"/>
      <c r="EW8" s="128"/>
      <c r="EX8" s="128"/>
      <c r="EY8" s="128"/>
      <c r="EZ8" s="128"/>
      <c r="FA8" s="128"/>
      <c r="FB8" s="128"/>
      <c r="FC8" s="128"/>
      <c r="FD8" s="128"/>
      <c r="FE8" s="135"/>
      <c r="FF8" s="128"/>
      <c r="FG8" s="128"/>
      <c r="FH8" s="128"/>
      <c r="FI8" s="128"/>
      <c r="FJ8" s="128"/>
      <c r="FK8" s="128"/>
      <c r="FL8" s="128"/>
      <c r="FM8" s="128"/>
      <c r="FN8" s="128"/>
      <c r="FO8" s="128"/>
      <c r="FP8" s="128"/>
      <c r="FQ8" s="135"/>
      <c r="FR8" s="128"/>
      <c r="FS8" s="128"/>
      <c r="FT8" s="128"/>
      <c r="FU8" s="128"/>
      <c r="FV8" s="128"/>
      <c r="FW8" s="128"/>
      <c r="FX8" s="128"/>
      <c r="FY8" s="128"/>
      <c r="FZ8" s="128"/>
      <c r="GA8" s="128"/>
      <c r="GB8" s="128"/>
      <c r="GC8" s="135"/>
      <c r="GD8" s="128"/>
      <c r="GE8" s="128"/>
      <c r="GF8" s="128"/>
      <c r="GG8" s="128"/>
      <c r="GH8" s="128"/>
      <c r="GI8" s="128"/>
      <c r="GJ8" s="128"/>
      <c r="GK8" s="128"/>
      <c r="GL8" s="128"/>
      <c r="GM8" s="128"/>
      <c r="GN8" s="128"/>
      <c r="GO8" s="135"/>
      <c r="GP8" s="128"/>
      <c r="GQ8" s="128"/>
      <c r="GR8" s="128"/>
      <c r="GS8" s="128"/>
      <c r="GT8" s="128"/>
      <c r="GU8" s="128"/>
      <c r="GV8" s="128"/>
      <c r="GW8" s="128"/>
      <c r="GX8" s="128"/>
      <c r="GY8" s="128"/>
      <c r="GZ8" s="128"/>
    </row>
    <row r="9" spans="1:208" ht="13.5" customHeight="1">
      <c r="A9" s="136" t="s">
        <v>11</v>
      </c>
      <c r="B9" s="126"/>
      <c r="C9" s="127"/>
      <c r="D9" s="128"/>
      <c r="E9" s="137"/>
      <c r="F9" s="128"/>
      <c r="G9" s="128"/>
      <c r="H9" s="128"/>
      <c r="I9" s="128"/>
      <c r="J9" s="128"/>
      <c r="K9" s="128"/>
      <c r="L9" s="128"/>
      <c r="M9" s="128"/>
      <c r="N9" s="128"/>
      <c r="O9" s="128"/>
      <c r="P9" s="128"/>
      <c r="Q9" s="137"/>
      <c r="R9" s="128"/>
      <c r="S9" s="128"/>
      <c r="T9" s="128"/>
      <c r="U9" s="128"/>
      <c r="V9" s="128"/>
      <c r="W9" s="128"/>
      <c r="X9" s="128"/>
      <c r="Y9" s="128"/>
      <c r="Z9" s="128"/>
      <c r="AA9" s="128"/>
      <c r="AB9" s="128"/>
      <c r="AC9" s="137"/>
      <c r="AD9" s="128"/>
      <c r="AE9" s="128"/>
      <c r="AF9" s="128"/>
      <c r="AG9" s="128"/>
      <c r="AH9" s="128"/>
      <c r="AI9" s="128"/>
      <c r="AJ9" s="128"/>
      <c r="AK9" s="128"/>
      <c r="AL9" s="128"/>
      <c r="AM9" s="128"/>
      <c r="AN9" s="128"/>
      <c r="AO9" s="137"/>
      <c r="AP9" s="128"/>
      <c r="AQ9" s="128"/>
      <c r="AR9" s="128"/>
      <c r="AS9" s="128"/>
      <c r="AT9" s="128"/>
      <c r="AU9" s="128"/>
      <c r="AV9" s="128"/>
      <c r="AW9" s="128"/>
      <c r="AX9" s="128"/>
      <c r="AY9" s="128"/>
      <c r="AZ9" s="128"/>
      <c r="BA9" s="137"/>
      <c r="BB9" s="128"/>
      <c r="BC9" s="128"/>
      <c r="BD9" s="128"/>
      <c r="BE9" s="128"/>
      <c r="BF9" s="128"/>
      <c r="BG9" s="128"/>
      <c r="BH9" s="128"/>
      <c r="BI9" s="128"/>
      <c r="BJ9" s="128"/>
      <c r="BK9" s="128"/>
      <c r="BL9" s="128"/>
      <c r="BM9" s="137"/>
      <c r="BN9" s="128"/>
      <c r="BO9" s="128"/>
      <c r="BP9" s="128"/>
      <c r="BQ9" s="128"/>
      <c r="BR9" s="128"/>
      <c r="BS9" s="128"/>
      <c r="BT9" s="128"/>
      <c r="BU9" s="128"/>
      <c r="BV9" s="128"/>
      <c r="BW9" s="128"/>
      <c r="BX9" s="128"/>
      <c r="BY9" s="137"/>
      <c r="BZ9" s="128"/>
      <c r="CA9" s="128"/>
      <c r="CB9" s="128"/>
      <c r="CC9" s="128"/>
      <c r="CD9" s="128"/>
      <c r="CE9" s="128"/>
      <c r="CF9" s="128"/>
      <c r="CG9" s="128"/>
      <c r="CH9" s="128"/>
      <c r="CI9" s="128"/>
      <c r="CJ9" s="128"/>
      <c r="CK9" s="137"/>
      <c r="CL9" s="128"/>
      <c r="CM9" s="128"/>
      <c r="CN9" s="128"/>
      <c r="CO9" s="128"/>
      <c r="CP9" s="128"/>
      <c r="CQ9" s="128"/>
      <c r="CR9" s="128"/>
      <c r="CS9" s="128"/>
      <c r="CT9" s="128"/>
      <c r="CU9" s="128"/>
      <c r="CV9" s="128"/>
      <c r="CW9" s="137"/>
      <c r="CX9" s="128"/>
      <c r="CY9" s="128"/>
      <c r="CZ9" s="128"/>
      <c r="DA9" s="128"/>
      <c r="DB9" s="128"/>
      <c r="DC9" s="128"/>
      <c r="DD9" s="128"/>
      <c r="DE9" s="128"/>
      <c r="DF9" s="128"/>
      <c r="DG9" s="128"/>
      <c r="DH9" s="128"/>
      <c r="DI9" s="137"/>
      <c r="DJ9" s="128"/>
      <c r="DK9" s="128"/>
      <c r="DL9" s="128"/>
      <c r="DM9" s="128"/>
      <c r="DN9" s="128"/>
      <c r="DO9" s="128"/>
      <c r="DP9" s="128"/>
      <c r="DQ9" s="128"/>
      <c r="DR9" s="128"/>
      <c r="DS9" s="128"/>
      <c r="DT9" s="128"/>
      <c r="DU9" s="137"/>
      <c r="DV9" s="128"/>
      <c r="DW9" s="128"/>
      <c r="DX9" s="128"/>
      <c r="DY9" s="128"/>
      <c r="DZ9" s="128"/>
      <c r="EA9" s="128"/>
      <c r="EB9" s="128"/>
      <c r="EC9" s="128"/>
      <c r="ED9" s="128"/>
      <c r="EE9" s="128"/>
      <c r="EF9" s="128"/>
      <c r="EG9" s="137"/>
      <c r="EH9" s="128"/>
      <c r="EI9" s="128"/>
      <c r="EJ9" s="128"/>
      <c r="EK9" s="128"/>
      <c r="EL9" s="128"/>
      <c r="EM9" s="128"/>
      <c r="EN9" s="128"/>
      <c r="EO9" s="128"/>
      <c r="EP9" s="128"/>
      <c r="EQ9" s="128"/>
      <c r="ER9" s="128"/>
      <c r="ES9" s="137"/>
      <c r="ET9" s="128"/>
      <c r="EU9" s="128"/>
      <c r="EV9" s="128"/>
      <c r="EW9" s="128"/>
      <c r="EX9" s="128"/>
      <c r="EY9" s="128"/>
      <c r="EZ9" s="128"/>
      <c r="FA9" s="128"/>
      <c r="FB9" s="128"/>
      <c r="FC9" s="128"/>
      <c r="FD9" s="128"/>
      <c r="FE9" s="137"/>
      <c r="FF9" s="128"/>
      <c r="FG9" s="128"/>
      <c r="FH9" s="128"/>
      <c r="FI9" s="128"/>
      <c r="FJ9" s="128"/>
      <c r="FK9" s="128"/>
      <c r="FL9" s="128"/>
      <c r="FM9" s="128"/>
      <c r="FN9" s="128"/>
      <c r="FO9" s="128"/>
      <c r="FP9" s="128"/>
      <c r="FQ9" s="137"/>
      <c r="FR9" s="128"/>
      <c r="FS9" s="128"/>
      <c r="FT9" s="128"/>
      <c r="FU9" s="128"/>
      <c r="FV9" s="128"/>
      <c r="FW9" s="128"/>
      <c r="FX9" s="128"/>
      <c r="FY9" s="128"/>
      <c r="FZ9" s="128"/>
      <c r="GA9" s="128"/>
      <c r="GB9" s="128"/>
      <c r="GC9" s="137"/>
      <c r="GD9" s="128"/>
      <c r="GE9" s="128"/>
      <c r="GF9" s="128"/>
      <c r="GG9" s="128"/>
      <c r="GH9" s="128"/>
      <c r="GI9" s="128"/>
      <c r="GJ9" s="128"/>
      <c r="GK9" s="128"/>
      <c r="GL9" s="128"/>
      <c r="GM9" s="128"/>
      <c r="GN9" s="128"/>
      <c r="GO9" s="137"/>
      <c r="GP9" s="128"/>
      <c r="GQ9" s="128"/>
      <c r="GR9" s="128"/>
      <c r="GS9" s="128"/>
      <c r="GT9" s="128"/>
      <c r="GU9" s="128"/>
      <c r="GV9" s="128"/>
      <c r="GW9" s="128"/>
      <c r="GX9" s="128"/>
      <c r="GY9" s="128"/>
      <c r="GZ9" s="128"/>
    </row>
    <row r="10" spans="1:208" ht="27.5" customHeight="1">
      <c r="A10" s="138" t="s">
        <v>133</v>
      </c>
      <c r="B10" s="139" t="s">
        <v>119</v>
      </c>
      <c r="C10" s="139" t="s">
        <v>120</v>
      </c>
      <c r="D10" s="139" t="s">
        <v>140</v>
      </c>
      <c r="E10" s="140" t="s">
        <v>12</v>
      </c>
      <c r="F10" s="139" t="s">
        <v>13</v>
      </c>
      <c r="G10" s="139" t="s">
        <v>121</v>
      </c>
      <c r="H10" s="141" t="s">
        <v>122</v>
      </c>
      <c r="I10" s="139" t="s">
        <v>14</v>
      </c>
      <c r="J10" s="139" t="s">
        <v>123</v>
      </c>
      <c r="K10" s="139" t="s">
        <v>15</v>
      </c>
      <c r="L10" s="142" t="s">
        <v>16</v>
      </c>
      <c r="M10" s="142" t="s">
        <v>124</v>
      </c>
      <c r="N10" s="142" t="s">
        <v>17</v>
      </c>
      <c r="O10" s="142" t="s">
        <v>18</v>
      </c>
      <c r="P10" s="142" t="s">
        <v>6</v>
      </c>
      <c r="Q10" s="140" t="s">
        <v>12</v>
      </c>
      <c r="R10" s="139" t="s">
        <v>13</v>
      </c>
      <c r="S10" s="139" t="s">
        <v>121</v>
      </c>
      <c r="T10" s="141" t="s">
        <v>122</v>
      </c>
      <c r="U10" s="139" t="s">
        <v>14</v>
      </c>
      <c r="V10" s="139" t="s">
        <v>123</v>
      </c>
      <c r="W10" s="139" t="s">
        <v>15</v>
      </c>
      <c r="X10" s="142" t="s">
        <v>16</v>
      </c>
      <c r="Y10" s="142" t="s">
        <v>124</v>
      </c>
      <c r="Z10" s="142" t="s">
        <v>17</v>
      </c>
      <c r="AA10" s="142" t="s">
        <v>18</v>
      </c>
      <c r="AB10" s="142" t="s">
        <v>6</v>
      </c>
      <c r="AC10" s="140" t="s">
        <v>12</v>
      </c>
      <c r="AD10" s="139" t="s">
        <v>13</v>
      </c>
      <c r="AE10" s="139" t="s">
        <v>121</v>
      </c>
      <c r="AF10" s="141" t="s">
        <v>122</v>
      </c>
      <c r="AG10" s="139" t="s">
        <v>14</v>
      </c>
      <c r="AH10" s="139" t="s">
        <v>123</v>
      </c>
      <c r="AI10" s="139" t="s">
        <v>15</v>
      </c>
      <c r="AJ10" s="142" t="s">
        <v>16</v>
      </c>
      <c r="AK10" s="142" t="s">
        <v>124</v>
      </c>
      <c r="AL10" s="142" t="s">
        <v>17</v>
      </c>
      <c r="AM10" s="142" t="s">
        <v>18</v>
      </c>
      <c r="AN10" s="142" t="s">
        <v>6</v>
      </c>
      <c r="AO10" s="140" t="s">
        <v>12</v>
      </c>
      <c r="AP10" s="139" t="s">
        <v>13</v>
      </c>
      <c r="AQ10" s="139" t="s">
        <v>121</v>
      </c>
      <c r="AR10" s="141" t="s">
        <v>122</v>
      </c>
      <c r="AS10" s="139" t="s">
        <v>14</v>
      </c>
      <c r="AT10" s="139" t="s">
        <v>123</v>
      </c>
      <c r="AU10" s="139" t="s">
        <v>15</v>
      </c>
      <c r="AV10" s="142" t="s">
        <v>16</v>
      </c>
      <c r="AW10" s="142" t="s">
        <v>124</v>
      </c>
      <c r="AX10" s="142" t="s">
        <v>17</v>
      </c>
      <c r="AY10" s="142" t="s">
        <v>18</v>
      </c>
      <c r="AZ10" s="142" t="s">
        <v>6</v>
      </c>
      <c r="BA10" s="140" t="s">
        <v>12</v>
      </c>
      <c r="BB10" s="139" t="s">
        <v>13</v>
      </c>
      <c r="BC10" s="139" t="s">
        <v>121</v>
      </c>
      <c r="BD10" s="141" t="s">
        <v>122</v>
      </c>
      <c r="BE10" s="139" t="s">
        <v>14</v>
      </c>
      <c r="BF10" s="139" t="s">
        <v>123</v>
      </c>
      <c r="BG10" s="139" t="s">
        <v>15</v>
      </c>
      <c r="BH10" s="142" t="s">
        <v>16</v>
      </c>
      <c r="BI10" s="142" t="s">
        <v>124</v>
      </c>
      <c r="BJ10" s="142" t="s">
        <v>17</v>
      </c>
      <c r="BK10" s="142" t="s">
        <v>18</v>
      </c>
      <c r="BL10" s="142" t="s">
        <v>6</v>
      </c>
      <c r="BM10" s="140" t="s">
        <v>12</v>
      </c>
      <c r="BN10" s="139" t="s">
        <v>13</v>
      </c>
      <c r="BO10" s="139" t="s">
        <v>121</v>
      </c>
      <c r="BP10" s="141" t="s">
        <v>122</v>
      </c>
      <c r="BQ10" s="139" t="s">
        <v>14</v>
      </c>
      <c r="BR10" s="139" t="s">
        <v>123</v>
      </c>
      <c r="BS10" s="139" t="s">
        <v>15</v>
      </c>
      <c r="BT10" s="142" t="s">
        <v>16</v>
      </c>
      <c r="BU10" s="142" t="s">
        <v>124</v>
      </c>
      <c r="BV10" s="142" t="s">
        <v>17</v>
      </c>
      <c r="BW10" s="142" t="s">
        <v>18</v>
      </c>
      <c r="BX10" s="142" t="s">
        <v>6</v>
      </c>
      <c r="BY10" s="140" t="s">
        <v>12</v>
      </c>
      <c r="BZ10" s="139" t="s">
        <v>13</v>
      </c>
      <c r="CA10" s="139" t="s">
        <v>121</v>
      </c>
      <c r="CB10" s="141" t="s">
        <v>122</v>
      </c>
      <c r="CC10" s="139" t="s">
        <v>14</v>
      </c>
      <c r="CD10" s="139" t="s">
        <v>123</v>
      </c>
      <c r="CE10" s="139" t="s">
        <v>15</v>
      </c>
      <c r="CF10" s="142" t="s">
        <v>16</v>
      </c>
      <c r="CG10" s="142" t="s">
        <v>124</v>
      </c>
      <c r="CH10" s="142" t="s">
        <v>17</v>
      </c>
      <c r="CI10" s="142" t="s">
        <v>18</v>
      </c>
      <c r="CJ10" s="142" t="s">
        <v>6</v>
      </c>
      <c r="CK10" s="140" t="s">
        <v>12</v>
      </c>
      <c r="CL10" s="139" t="s">
        <v>13</v>
      </c>
      <c r="CM10" s="139" t="s">
        <v>121</v>
      </c>
      <c r="CN10" s="141" t="s">
        <v>122</v>
      </c>
      <c r="CO10" s="139" t="s">
        <v>14</v>
      </c>
      <c r="CP10" s="139" t="s">
        <v>123</v>
      </c>
      <c r="CQ10" s="139" t="s">
        <v>15</v>
      </c>
      <c r="CR10" s="142" t="s">
        <v>16</v>
      </c>
      <c r="CS10" s="142" t="s">
        <v>124</v>
      </c>
      <c r="CT10" s="142" t="s">
        <v>17</v>
      </c>
      <c r="CU10" s="142" t="s">
        <v>18</v>
      </c>
      <c r="CV10" s="142" t="s">
        <v>6</v>
      </c>
      <c r="CW10" s="140" t="s">
        <v>12</v>
      </c>
      <c r="CX10" s="139" t="s">
        <v>13</v>
      </c>
      <c r="CY10" s="139" t="s">
        <v>121</v>
      </c>
      <c r="CZ10" s="141" t="s">
        <v>122</v>
      </c>
      <c r="DA10" s="139" t="s">
        <v>14</v>
      </c>
      <c r="DB10" s="139" t="s">
        <v>123</v>
      </c>
      <c r="DC10" s="139" t="s">
        <v>15</v>
      </c>
      <c r="DD10" s="142" t="s">
        <v>16</v>
      </c>
      <c r="DE10" s="142" t="s">
        <v>124</v>
      </c>
      <c r="DF10" s="142" t="s">
        <v>17</v>
      </c>
      <c r="DG10" s="142" t="s">
        <v>18</v>
      </c>
      <c r="DH10" s="142" t="s">
        <v>6</v>
      </c>
      <c r="DI10" s="140" t="s">
        <v>12</v>
      </c>
      <c r="DJ10" s="139" t="s">
        <v>13</v>
      </c>
      <c r="DK10" s="139" t="s">
        <v>121</v>
      </c>
      <c r="DL10" s="141" t="s">
        <v>122</v>
      </c>
      <c r="DM10" s="139" t="s">
        <v>14</v>
      </c>
      <c r="DN10" s="139" t="s">
        <v>123</v>
      </c>
      <c r="DO10" s="139" t="s">
        <v>15</v>
      </c>
      <c r="DP10" s="142" t="s">
        <v>16</v>
      </c>
      <c r="DQ10" s="142" t="s">
        <v>124</v>
      </c>
      <c r="DR10" s="142" t="s">
        <v>17</v>
      </c>
      <c r="DS10" s="142" t="s">
        <v>18</v>
      </c>
      <c r="DT10" s="142" t="s">
        <v>6</v>
      </c>
      <c r="DU10" s="140" t="s">
        <v>12</v>
      </c>
      <c r="DV10" s="139" t="s">
        <v>13</v>
      </c>
      <c r="DW10" s="139" t="s">
        <v>121</v>
      </c>
      <c r="DX10" s="141" t="s">
        <v>122</v>
      </c>
      <c r="DY10" s="139" t="s">
        <v>14</v>
      </c>
      <c r="DZ10" s="139" t="s">
        <v>123</v>
      </c>
      <c r="EA10" s="139" t="s">
        <v>15</v>
      </c>
      <c r="EB10" s="142" t="s">
        <v>16</v>
      </c>
      <c r="EC10" s="142" t="s">
        <v>124</v>
      </c>
      <c r="ED10" s="142" t="s">
        <v>17</v>
      </c>
      <c r="EE10" s="142" t="s">
        <v>18</v>
      </c>
      <c r="EF10" s="142" t="s">
        <v>6</v>
      </c>
      <c r="EG10" s="140" t="s">
        <v>12</v>
      </c>
      <c r="EH10" s="139" t="s">
        <v>13</v>
      </c>
      <c r="EI10" s="139" t="s">
        <v>121</v>
      </c>
      <c r="EJ10" s="141" t="s">
        <v>122</v>
      </c>
      <c r="EK10" s="139" t="s">
        <v>14</v>
      </c>
      <c r="EL10" s="139" t="s">
        <v>123</v>
      </c>
      <c r="EM10" s="139" t="s">
        <v>15</v>
      </c>
      <c r="EN10" s="142" t="s">
        <v>16</v>
      </c>
      <c r="EO10" s="142" t="s">
        <v>124</v>
      </c>
      <c r="EP10" s="142" t="s">
        <v>17</v>
      </c>
      <c r="EQ10" s="142" t="s">
        <v>18</v>
      </c>
      <c r="ER10" s="142" t="s">
        <v>6</v>
      </c>
      <c r="ES10" s="140" t="s">
        <v>12</v>
      </c>
      <c r="ET10" s="139" t="s">
        <v>13</v>
      </c>
      <c r="EU10" s="139" t="s">
        <v>121</v>
      </c>
      <c r="EV10" s="141" t="s">
        <v>122</v>
      </c>
      <c r="EW10" s="139" t="s">
        <v>14</v>
      </c>
      <c r="EX10" s="139" t="s">
        <v>123</v>
      </c>
      <c r="EY10" s="139" t="s">
        <v>15</v>
      </c>
      <c r="EZ10" s="142" t="s">
        <v>16</v>
      </c>
      <c r="FA10" s="142" t="s">
        <v>124</v>
      </c>
      <c r="FB10" s="142" t="s">
        <v>17</v>
      </c>
      <c r="FC10" s="142" t="s">
        <v>18</v>
      </c>
      <c r="FD10" s="142" t="s">
        <v>6</v>
      </c>
      <c r="FE10" s="140" t="s">
        <v>12</v>
      </c>
      <c r="FF10" s="139" t="s">
        <v>13</v>
      </c>
      <c r="FG10" s="139" t="s">
        <v>121</v>
      </c>
      <c r="FH10" s="141" t="s">
        <v>122</v>
      </c>
      <c r="FI10" s="139" t="s">
        <v>14</v>
      </c>
      <c r="FJ10" s="139" t="s">
        <v>123</v>
      </c>
      <c r="FK10" s="139" t="s">
        <v>15</v>
      </c>
      <c r="FL10" s="142" t="s">
        <v>16</v>
      </c>
      <c r="FM10" s="142" t="s">
        <v>124</v>
      </c>
      <c r="FN10" s="142" t="s">
        <v>17</v>
      </c>
      <c r="FO10" s="142" t="s">
        <v>18</v>
      </c>
      <c r="FP10" s="142" t="s">
        <v>6</v>
      </c>
      <c r="FQ10" s="140" t="s">
        <v>12</v>
      </c>
      <c r="FR10" s="139" t="s">
        <v>13</v>
      </c>
      <c r="FS10" s="139" t="s">
        <v>121</v>
      </c>
      <c r="FT10" s="141" t="s">
        <v>122</v>
      </c>
      <c r="FU10" s="139" t="s">
        <v>14</v>
      </c>
      <c r="FV10" s="139" t="s">
        <v>123</v>
      </c>
      <c r="FW10" s="139" t="s">
        <v>15</v>
      </c>
      <c r="FX10" s="142" t="s">
        <v>16</v>
      </c>
      <c r="FY10" s="142" t="s">
        <v>124</v>
      </c>
      <c r="FZ10" s="142" t="s">
        <v>17</v>
      </c>
      <c r="GA10" s="142" t="s">
        <v>18</v>
      </c>
      <c r="GB10" s="142" t="s">
        <v>6</v>
      </c>
      <c r="GC10" s="140" t="s">
        <v>12</v>
      </c>
      <c r="GD10" s="139" t="s">
        <v>13</v>
      </c>
      <c r="GE10" s="139" t="s">
        <v>121</v>
      </c>
      <c r="GF10" s="141" t="s">
        <v>122</v>
      </c>
      <c r="GG10" s="139" t="s">
        <v>14</v>
      </c>
      <c r="GH10" s="139" t="s">
        <v>123</v>
      </c>
      <c r="GI10" s="139" t="s">
        <v>15</v>
      </c>
      <c r="GJ10" s="142" t="s">
        <v>16</v>
      </c>
      <c r="GK10" s="142" t="s">
        <v>124</v>
      </c>
      <c r="GL10" s="142" t="s">
        <v>17</v>
      </c>
      <c r="GM10" s="142" t="s">
        <v>18</v>
      </c>
      <c r="GN10" s="142" t="s">
        <v>6</v>
      </c>
      <c r="GO10" s="140" t="s">
        <v>12</v>
      </c>
      <c r="GP10" s="139" t="s">
        <v>13</v>
      </c>
      <c r="GQ10" s="139" t="s">
        <v>121</v>
      </c>
      <c r="GR10" s="141" t="s">
        <v>122</v>
      </c>
      <c r="GS10" s="139" t="s">
        <v>14</v>
      </c>
      <c r="GT10" s="139" t="s">
        <v>123</v>
      </c>
      <c r="GU10" s="139" t="s">
        <v>15</v>
      </c>
      <c r="GV10" s="142" t="s">
        <v>16</v>
      </c>
      <c r="GW10" s="142" t="s">
        <v>124</v>
      </c>
      <c r="GX10" s="142" t="s">
        <v>17</v>
      </c>
      <c r="GY10" s="142" t="s">
        <v>18</v>
      </c>
      <c r="GZ10" s="142" t="s">
        <v>6</v>
      </c>
    </row>
    <row r="11" spans="1:208" ht="13.5" customHeight="1">
      <c r="A11" s="126"/>
      <c r="B11" s="114" t="s">
        <v>515</v>
      </c>
      <c r="D11" s="167"/>
      <c r="E11" s="143">
        <v>33592</v>
      </c>
      <c r="F11" s="144" t="s">
        <v>311</v>
      </c>
      <c r="G11" s="145">
        <v>32997</v>
      </c>
      <c r="H11" s="145">
        <v>33592</v>
      </c>
      <c r="I11" s="146" t="s">
        <v>778</v>
      </c>
      <c r="J11" s="147" t="s">
        <v>779</v>
      </c>
      <c r="K11" s="148" t="s">
        <v>780</v>
      </c>
      <c r="L11" s="149" t="s">
        <v>293</v>
      </c>
      <c r="M11" s="150" t="s">
        <v>781</v>
      </c>
      <c r="N11" s="117" t="s">
        <v>292</v>
      </c>
      <c r="O11" s="114"/>
      <c r="P11" s="168" t="s">
        <v>590</v>
      </c>
      <c r="Q11" s="143">
        <v>34052</v>
      </c>
      <c r="R11" s="144" t="s">
        <v>312</v>
      </c>
      <c r="S11" s="145">
        <v>33599</v>
      </c>
      <c r="T11" s="145">
        <v>34052</v>
      </c>
      <c r="U11" s="146" t="s">
        <v>782</v>
      </c>
      <c r="V11" s="147" t="s">
        <v>783</v>
      </c>
      <c r="W11" s="148" t="s">
        <v>780</v>
      </c>
      <c r="X11" s="149" t="s">
        <v>293</v>
      </c>
      <c r="Y11" s="150" t="s">
        <v>784</v>
      </c>
      <c r="Z11" s="117" t="s">
        <v>292</v>
      </c>
      <c r="AA11" s="114"/>
      <c r="AB11" s="168" t="s">
        <v>591</v>
      </c>
      <c r="AC11" s="143">
        <v>35135</v>
      </c>
      <c r="AD11" s="144" t="s">
        <v>313</v>
      </c>
      <c r="AE11" s="145">
        <v>34052</v>
      </c>
      <c r="AF11" s="145">
        <v>35135</v>
      </c>
      <c r="AG11" s="146" t="s">
        <v>782</v>
      </c>
      <c r="AH11" s="147" t="s">
        <v>783</v>
      </c>
      <c r="AI11" s="148" t="s">
        <v>780</v>
      </c>
      <c r="AJ11" s="149" t="s">
        <v>293</v>
      </c>
      <c r="AK11" s="150" t="s">
        <v>784</v>
      </c>
      <c r="AL11" s="117" t="s">
        <v>292</v>
      </c>
      <c r="AM11" s="114"/>
      <c r="AN11" s="168" t="s">
        <v>591</v>
      </c>
      <c r="AO11" s="143">
        <v>36089</v>
      </c>
      <c r="AP11" s="144" t="s">
        <v>314</v>
      </c>
      <c r="AQ11" s="145">
        <v>35135</v>
      </c>
      <c r="AR11" s="145">
        <v>36089</v>
      </c>
      <c r="AS11" s="146" t="s">
        <v>785</v>
      </c>
      <c r="AT11" s="147" t="s">
        <v>786</v>
      </c>
      <c r="AU11" s="148" t="s">
        <v>780</v>
      </c>
      <c r="AV11" s="149" t="s">
        <v>294</v>
      </c>
      <c r="AW11" s="150" t="s">
        <v>787</v>
      </c>
      <c r="AX11" s="117" t="s">
        <v>292</v>
      </c>
      <c r="AY11" s="114"/>
      <c r="AZ11" s="168" t="s">
        <v>638</v>
      </c>
      <c r="BA11" s="143">
        <v>37221</v>
      </c>
      <c r="BB11" s="144" t="s">
        <v>315</v>
      </c>
      <c r="BC11" s="145">
        <v>36089</v>
      </c>
      <c r="BD11" s="145">
        <v>37221</v>
      </c>
      <c r="BE11" s="146" t="s">
        <v>785</v>
      </c>
      <c r="BF11" s="147" t="s">
        <v>786</v>
      </c>
      <c r="BG11" s="148" t="s">
        <v>780</v>
      </c>
      <c r="BH11" s="149" t="s">
        <v>294</v>
      </c>
      <c r="BI11" s="150" t="s">
        <v>787</v>
      </c>
      <c r="BJ11" s="117" t="s">
        <v>292</v>
      </c>
      <c r="BK11" s="114"/>
      <c r="BL11" s="168" t="s">
        <v>638</v>
      </c>
      <c r="BM11" s="143">
        <v>38286</v>
      </c>
      <c r="BN11" s="144" t="s">
        <v>316</v>
      </c>
      <c r="BO11" s="145">
        <v>37221</v>
      </c>
      <c r="BP11" s="145">
        <v>38286</v>
      </c>
      <c r="BQ11" s="146" t="s">
        <v>785</v>
      </c>
      <c r="BR11" s="147" t="s">
        <v>786</v>
      </c>
      <c r="BS11" s="148" t="s">
        <v>780</v>
      </c>
      <c r="BT11" s="149" t="s">
        <v>294</v>
      </c>
      <c r="BU11" s="150" t="s">
        <v>787</v>
      </c>
      <c r="BV11" s="117" t="s">
        <v>292</v>
      </c>
      <c r="BW11" s="114"/>
      <c r="BX11" s="168" t="s">
        <v>638</v>
      </c>
      <c r="BY11" s="143">
        <v>39419</v>
      </c>
      <c r="BZ11" s="144" t="s">
        <v>317</v>
      </c>
      <c r="CA11" s="145">
        <v>38286</v>
      </c>
      <c r="CB11" s="145">
        <v>39419</v>
      </c>
      <c r="CC11" s="146" t="s">
        <v>785</v>
      </c>
      <c r="CD11" s="147" t="s">
        <v>786</v>
      </c>
      <c r="CE11" s="148" t="s">
        <v>780</v>
      </c>
      <c r="CF11" s="149" t="s">
        <v>294</v>
      </c>
      <c r="CG11" s="150" t="s">
        <v>787</v>
      </c>
      <c r="CH11" s="117" t="s">
        <v>292</v>
      </c>
      <c r="CI11" s="114"/>
      <c r="CJ11" s="168" t="s">
        <v>638</v>
      </c>
      <c r="CK11" s="143">
        <v>40353</v>
      </c>
      <c r="CL11" s="144" t="s">
        <v>318</v>
      </c>
      <c r="CM11" s="145">
        <v>39419</v>
      </c>
      <c r="CN11" s="145">
        <v>40353</v>
      </c>
      <c r="CO11" s="146" t="s">
        <v>788</v>
      </c>
      <c r="CP11" s="147" t="s">
        <v>789</v>
      </c>
      <c r="CQ11" s="148" t="s">
        <v>780</v>
      </c>
      <c r="CR11" s="149" t="s">
        <v>293</v>
      </c>
      <c r="CS11" s="150" t="s">
        <v>790</v>
      </c>
      <c r="CT11" s="117" t="s">
        <v>292</v>
      </c>
      <c r="CU11" s="114"/>
      <c r="CV11" s="168" t="s">
        <v>691</v>
      </c>
      <c r="CW11" s="143">
        <v>40435</v>
      </c>
      <c r="CX11" s="144" t="s">
        <v>512</v>
      </c>
      <c r="CY11" s="145">
        <v>40357</v>
      </c>
      <c r="CZ11" s="145">
        <v>40435</v>
      </c>
      <c r="DA11" s="146" t="s">
        <v>791</v>
      </c>
      <c r="DB11" s="147" t="s">
        <v>792</v>
      </c>
      <c r="DC11" s="148" t="s">
        <v>793</v>
      </c>
      <c r="DD11" s="149" t="s">
        <v>293</v>
      </c>
      <c r="DE11" s="150" t="s">
        <v>794</v>
      </c>
      <c r="DF11" s="117" t="s">
        <v>292</v>
      </c>
      <c r="DG11" s="114"/>
      <c r="DH11" s="173" t="s">
        <v>706</v>
      </c>
      <c r="DI11" s="143">
        <v>41452</v>
      </c>
      <c r="DJ11" s="144" t="s">
        <v>513</v>
      </c>
      <c r="DK11" s="145">
        <v>40435</v>
      </c>
      <c r="DL11" s="145">
        <v>41452</v>
      </c>
      <c r="DM11" s="146" t="s">
        <v>791</v>
      </c>
      <c r="DN11" s="147" t="s">
        <v>792</v>
      </c>
      <c r="DO11" s="148" t="s">
        <v>793</v>
      </c>
      <c r="DP11" s="149" t="s">
        <v>293</v>
      </c>
      <c r="DQ11" s="150" t="s">
        <v>794</v>
      </c>
      <c r="DR11" s="117" t="s">
        <v>292</v>
      </c>
      <c r="DS11" s="114"/>
      <c r="DT11" s="173" t="s">
        <v>692</v>
      </c>
      <c r="DU11" s="143">
        <v>41517</v>
      </c>
      <c r="DV11" s="144" t="s">
        <v>514</v>
      </c>
      <c r="DW11" s="145">
        <v>41452</v>
      </c>
      <c r="DX11" s="145">
        <v>41517</v>
      </c>
      <c r="DY11" s="146" t="s">
        <v>788</v>
      </c>
      <c r="DZ11" s="147" t="s">
        <v>789</v>
      </c>
      <c r="EA11" s="148" t="s">
        <v>780</v>
      </c>
      <c r="EB11" s="149" t="s">
        <v>293</v>
      </c>
      <c r="EC11" s="150" t="s">
        <v>790</v>
      </c>
      <c r="ED11" s="117" t="s">
        <v>292</v>
      </c>
      <c r="EE11" s="114"/>
      <c r="EF11" s="168" t="s">
        <v>691</v>
      </c>
      <c r="EG11" s="143">
        <f>IF(EK11="","",ministers!EG$3)</f>
        <v>42262</v>
      </c>
      <c r="EH11" s="144" t="str">
        <f>IF(EK11="","",ministers!EG$1)</f>
        <v>Abbott I</v>
      </c>
      <c r="EI11" s="145">
        <f>IF(EK11="","",ministers!EG$2)</f>
        <v>41517</v>
      </c>
      <c r="EJ11" s="145">
        <f>IF(EK11="","",ministers!EG$3)</f>
        <v>42262</v>
      </c>
      <c r="EK11" s="146" t="str">
        <f>IF(ER11="","",IF(ISNUMBER(SEARCH(":",ER11)),MID(ER11,FIND(":",ER11)+2,FIND("(",ER11)-FIND(":",ER11)-3),LEFT(ER11,FIND("(",ER11)-2)))</f>
        <v>Anthony John Abbott</v>
      </c>
      <c r="EL11" s="147" t="str">
        <f>IF(ER11="","",MID(ER11,FIND("(",ER11)+1,4))</f>
        <v>1957</v>
      </c>
      <c r="EM11" s="148" t="str">
        <f>IF(ISNUMBER(SEARCH("*female*",ER11)),"female",IF(ISNUMBER(SEARCH("*male*",ER11)),"male",""))</f>
        <v>male</v>
      </c>
      <c r="EN11" s="149" t="str">
        <f>IF(ER11="","",IF(ISERROR(MID(ER11,FIND("male,",ER11)+6,(FIND(")",ER11)-(FIND("male,",ER11)+6))))=TRUE,"missing/error",MID(ER11,FIND("male,",ER11)+6,(FIND(")",ER11)-(FIND("male,",ER11)+6)))))</f>
        <v>au_lib01</v>
      </c>
      <c r="EO11" s="150" t="str">
        <f>IF(EK11="","",(MID(EK11,(SEARCH("^^",SUBSTITUTE(EK11," ","^^",LEN(EK11)-LEN(SUBSTITUTE(EK11," ","")))))+1,99)&amp;"_"&amp;LEFT(EK11,FIND(" ",EK11)-1)&amp;"_"&amp;EL11))</f>
        <v>Abbott_Anthony_1957</v>
      </c>
      <c r="EP11" s="117" t="str">
        <f>IF(ER11="","",IF((LEN(ER11)-LEN(SUBSTITUTE(ER11,"male","")))/LEN("male")&gt;1,"!",IF(RIGHT(ER11,1)=")","",IF(RIGHT(ER11,2)=") ","",IF(RIGHT(ER11,2)=").","","!!")))))</f>
        <v/>
      </c>
      <c r="EQ11" s="114"/>
      <c r="ER11" s="168" t="s">
        <v>1105</v>
      </c>
      <c r="ES11" s="143">
        <f>IF(EW11="","",ministers!ES$3)</f>
        <v>42570</v>
      </c>
      <c r="ET11" s="144" t="str">
        <f>IF(EW11="","",ministers!ES$1)</f>
        <v>Turnbull I</v>
      </c>
      <c r="EU11" s="145">
        <f>IF(EW11="","",ministers!ES$2)</f>
        <v>42262</v>
      </c>
      <c r="EV11" s="145">
        <f>IF(EW11="","",ministers!ES$3)</f>
        <v>42570</v>
      </c>
      <c r="EW11" s="146" t="str">
        <f>IF(FD11="","",IF(ISNUMBER(SEARCH(":",FD11)),MID(FD11,FIND(":",FD11)+2,FIND("(",FD11)-FIND(":",FD11)-3),LEFT(FD11,FIND("(",FD11)-2)))</f>
        <v>Malcolm Bligh Turnbull</v>
      </c>
      <c r="EX11" s="147" t="str">
        <f>IF(FD11="","",MID(FD11,FIND("(",FD11)+1,4))</f>
        <v>1954</v>
      </c>
      <c r="EY11" s="148" t="str">
        <f>IF(ISNUMBER(SEARCH("*female*",FD11)),"female",IF(ISNUMBER(SEARCH("*male*",FD11)),"male",""))</f>
        <v>male</v>
      </c>
      <c r="EZ11" s="149" t="str">
        <f>IF(FD11="","",IF(ISERROR(MID(FD11,FIND("male,",FD11)+6,(FIND(")",FD11)-(FIND("male,",FD11)+6))))=TRUE,"missing/error",MID(FD11,FIND("male,",FD11)+6,(FIND(")",FD11)-(FIND("male,",FD11)+6)))))</f>
        <v>au_lib01</v>
      </c>
      <c r="FA11" s="150" t="str">
        <f>IF(EW11="","",(MID(EW11,(SEARCH("^^",SUBSTITUTE(EW11," ","^^",LEN(EW11)-LEN(SUBSTITUTE(EW11," ","")))))+1,99)&amp;"_"&amp;LEFT(EW11,FIND(" ",EW11)-1)&amp;"_"&amp;EX11))</f>
        <v>Turnbull_Malcolm_1954</v>
      </c>
      <c r="FB11" s="117" t="str">
        <f>IF(FD11="","",IF((LEN(FD11)-LEN(SUBSTITUTE(FD11,"male","")))/LEN("male")&gt;1,"!",IF(RIGHT(FD11,1)=")","",IF(RIGHT(FD11,2)=") ","",IF(RIGHT(FD11,2)=").","","!!")))))</f>
        <v/>
      </c>
      <c r="FC11" s="114"/>
      <c r="FD11" s="168" t="s">
        <v>1117</v>
      </c>
      <c r="FE11" s="143">
        <f>IF(FI11="","",ministers!FE$3)</f>
        <v>43340</v>
      </c>
      <c r="FF11" s="144" t="str">
        <f>IF(FI11="","",ministers!FE$1)</f>
        <v>Turnbull II</v>
      </c>
      <c r="FG11" s="145">
        <f>IF(FI11="","",ministers!FE$2)</f>
        <v>42570</v>
      </c>
      <c r="FH11" s="145">
        <f>IF(FI11="","",ministers!FE$3)</f>
        <v>43340</v>
      </c>
      <c r="FI11" s="146" t="str">
        <f>IF(FP11="","",IF(ISNUMBER(SEARCH(":",FP11)),MID(FP11,FIND(":",FP11)+2,FIND("(",FP11)-FIND(":",FP11)-3),LEFT(FP11,FIND("(",FP11)-2)))</f>
        <v>Malcolm Bligh Turnbull</v>
      </c>
      <c r="FJ11" s="147" t="str">
        <f>IF(FP11="","",MID(FP11,FIND("(",FP11)+1,4))</f>
        <v>1954</v>
      </c>
      <c r="FK11" s="148" t="str">
        <f>IF(ISNUMBER(SEARCH("*female*",FP11)),"female",IF(ISNUMBER(SEARCH("*male*",FP11)),"male",""))</f>
        <v>male</v>
      </c>
      <c r="FL11" s="149" t="str">
        <f>IF(FP11="","",IF(ISERROR(MID(FP11,FIND("male,",FP11)+6,(FIND(")",FP11)-(FIND("male,",FP11)+6))))=TRUE,"missing/error",MID(FP11,FIND("male,",FP11)+6,(FIND(")",FP11)-(FIND("male,",FP11)+6)))))</f>
        <v>au_lib01</v>
      </c>
      <c r="FM11" s="150" t="str">
        <f>IF(FI11="","",(MID(FI11,(SEARCH("^^",SUBSTITUTE(FI11," ","^^",LEN(FI11)-LEN(SUBSTITUTE(FI11," ","")))))+1,99)&amp;"_"&amp;LEFT(FI11,FIND(" ",FI11)-1)&amp;"_"&amp;FJ11))</f>
        <v>Turnbull_Malcolm_1954</v>
      </c>
      <c r="FN11" s="117" t="str">
        <f>IF(FP11="","",IF((LEN(FP11)-LEN(SUBSTITUTE(FP11,"male","")))/LEN("male")&gt;1,"!",IF(RIGHT(FP11,1)=")","",IF(RIGHT(FP11,2)=") ","",IF(RIGHT(FP11,2)=").","","!!")))))</f>
        <v/>
      </c>
      <c r="FO11" s="114"/>
      <c r="FP11" s="168" t="s">
        <v>1117</v>
      </c>
      <c r="FQ11" s="143">
        <f>IF(FU11="","",ministers!FQ$3)</f>
        <v>43614</v>
      </c>
      <c r="FR11" s="144" t="str">
        <f>IF(FU11="","",ministers!FQ$1)</f>
        <v>Morrison I</v>
      </c>
      <c r="FS11" s="145">
        <f>IF(FU11="","",ministers!FQ$2)</f>
        <v>43340</v>
      </c>
      <c r="FT11" s="145">
        <f>IF(FU11="","",ministers!FQ$3)</f>
        <v>43614</v>
      </c>
      <c r="FU11" s="146" t="str">
        <f>IF(GB11="","",IF(ISNUMBER(SEARCH(":",GB11)),MID(GB11,FIND(":",GB11)+2,FIND("(",GB11)-FIND(":",GB11)-3),LEFT(GB11,FIND("(",GB11)-2)))</f>
        <v>Scott John Morrison</v>
      </c>
      <c r="FV11" s="147" t="str">
        <f>IF(GB11="","",MID(GB11,FIND("(",GB11)+1,4))</f>
        <v>1968</v>
      </c>
      <c r="FW11" s="148" t="str">
        <f>IF(ISNUMBER(SEARCH("*female*",GB11)),"female",IF(ISNUMBER(SEARCH("*male*",GB11)),"male",""))</f>
        <v>male</v>
      </c>
      <c r="FX11" s="149" t="str">
        <f>IF(GB11="","",IF(ISERROR(MID(GB11,FIND("male,",GB11)+6,(FIND(")",GB11)-(FIND("male,",GB11)+6))))=TRUE,"missing/error",MID(GB11,FIND("male,",GB11)+6,(FIND(")",GB11)-(FIND("male,",GB11)+6)))))</f>
        <v>au_lib01</v>
      </c>
      <c r="FY11" s="150" t="str">
        <f>IF(FU11="","",(MID(FU11,(SEARCH("^^",SUBSTITUTE(FU11," ","^^",LEN(FU11)-LEN(SUBSTITUTE(FU11," ","")))))+1,99)&amp;"_"&amp;LEFT(FU11,FIND(" ",FU11)-1)&amp;"_"&amp;FV11))</f>
        <v>Morrison_Scott_1968</v>
      </c>
      <c r="FZ11" s="117" t="str">
        <f>IF(GB11="","",IF((LEN(GB11)-LEN(SUBSTITUTE(GB11,"male","")))/LEN("male")&gt;1,"!",IF(RIGHT(GB11,1)=")","",IF(RIGHT(GB11,2)=") ","",IF(RIGHT(GB11,2)=").","","!!")))))</f>
        <v/>
      </c>
      <c r="GA11" s="114"/>
      <c r="GB11" s="168" t="s">
        <v>1193</v>
      </c>
      <c r="GC11" s="143">
        <f>IF(GG11="","",ministers!GC$3)</f>
        <v>44704</v>
      </c>
      <c r="GD11" s="144" t="str">
        <f>IF(GG11="","",ministers!GC$1)</f>
        <v>Morrison II</v>
      </c>
      <c r="GE11" s="145">
        <f>IF(GG11="","",ministers!GC$2)</f>
        <v>43614</v>
      </c>
      <c r="GF11" s="145">
        <f>IF(GG11="","",ministers!GC$3)</f>
        <v>44704</v>
      </c>
      <c r="GG11" s="146" t="str">
        <f t="shared" ref="GG11:GG14" si="0">IF(GN11="","",IF(ISNUMBER(SEARCH(":",GN11)),MID(GN11,FIND(":",GN11)+2,FIND("(",GN11)-FIND(":",GN11)-3),LEFT(GN11,FIND("(",GN11)-2)))</f>
        <v>Scott John Morrison</v>
      </c>
      <c r="GH11" s="147" t="str">
        <f t="shared" ref="GH11:GH14" si="1">IF(GN11="","",MID(GN11,FIND("(",GN11)+1,4))</f>
        <v>1968</v>
      </c>
      <c r="GI11" s="148" t="str">
        <f t="shared" ref="GI11:GI14" si="2">IF(ISNUMBER(SEARCH("*female*",GN11)),"female",IF(ISNUMBER(SEARCH("*male*",GN11)),"male",""))</f>
        <v>male</v>
      </c>
      <c r="GJ11" s="149" t="str">
        <f t="shared" ref="GJ11:GJ14" si="3">IF(GN11="","",IF(ISERROR(MID(GN11,FIND("male,",GN11)+6,(FIND(")",GN11)-(FIND("male,",GN11)+6))))=TRUE,"missing/error",MID(GN11,FIND("male,",GN11)+6,(FIND(")",GN11)-(FIND("male,",GN11)+6)))))</f>
        <v>au_lib01</v>
      </c>
      <c r="GK11" s="150" t="str">
        <f t="shared" ref="GK11:GK14" si="4">IF(GG11="","",(MID(GG11,(SEARCH("^^",SUBSTITUTE(GG11," ","^^",LEN(GG11)-LEN(SUBSTITUTE(GG11," ","")))))+1,99)&amp;"_"&amp;LEFT(GG11,FIND(" ",GG11)-1)&amp;"_"&amp;GH11))</f>
        <v>Morrison_Scott_1968</v>
      </c>
      <c r="GM11" s="114"/>
      <c r="GN11" s="168" t="s">
        <v>1193</v>
      </c>
      <c r="GO11" s="143">
        <f>IF(GS11="","",ministers!GO$3)</f>
        <v>44926</v>
      </c>
      <c r="GP11" s="144" t="str">
        <f>IF(GS11="","",ministers!GO$1)</f>
        <v>Albanaese</v>
      </c>
      <c r="GQ11" s="145">
        <f>IF(GS11="","",ministers!GO$2)</f>
        <v>44713</v>
      </c>
      <c r="GR11" s="145">
        <f>IF(GS11="","",ministers!GO$3)</f>
        <v>44926</v>
      </c>
      <c r="GS11" s="146" t="str">
        <f t="shared" ref="GS11:GS14" si="5">IF(GZ11="","",IF(ISNUMBER(SEARCH(":",GZ11)),MID(GZ11,FIND(":",GZ11)+2,FIND("(",GZ11)-FIND(":",GZ11)-3),LEFT(GZ11,FIND("(",GZ11)-2)))</f>
        <v>Anthony Albanese</v>
      </c>
      <c r="GT11" s="147" t="str">
        <f t="shared" ref="GT11:GT14" si="6">IF(GZ11="","",MID(GZ11,FIND("(",GZ11)+1,4))</f>
        <v>1963</v>
      </c>
      <c r="GU11" s="148" t="str">
        <f t="shared" ref="GU11:GU14" si="7">IF(ISNUMBER(SEARCH("*female*",GZ11)),"female",IF(ISNUMBER(SEARCH("*male*",GZ11)),"male",""))</f>
        <v>male</v>
      </c>
      <c r="GV11" s="149" t="str">
        <f t="shared" ref="GV11:GV14" si="8">IF(GZ11="","",IF(ISERROR(MID(GZ11,FIND("male,",GZ11)+6,(FIND(")",GZ11)-(FIND("male,",GZ11)+6))))=TRUE,"missing/error",MID(GZ11,FIND("male,",GZ11)+6,(FIND(")",GZ11)-(FIND("male,",GZ11)+6)))))</f>
        <v>au_lab01</v>
      </c>
      <c r="GW11" s="150" t="str">
        <f t="shared" ref="GW11:GW14" si="9">IF(GS11="","",(MID(GS11,(SEARCH("^^",SUBSTITUTE(GS11," ","^^",LEN(GS11)-LEN(SUBSTITUTE(GS11," ","")))))+1,99)&amp;"_"&amp;LEFT(GS11,FIND(" ",GS11)-1)&amp;"_"&amp;GT11))</f>
        <v>Albanese_Anthony_1963</v>
      </c>
      <c r="GY11" s="114"/>
      <c r="GZ11" s="168" t="s">
        <v>1381</v>
      </c>
    </row>
    <row r="12" spans="1:208" ht="13.5" customHeight="1">
      <c r="A12" s="126"/>
      <c r="B12" s="114" t="s">
        <v>516</v>
      </c>
      <c r="D12" s="168"/>
      <c r="E12" s="143">
        <v>33592</v>
      </c>
      <c r="F12" s="144" t="s">
        <v>311</v>
      </c>
      <c r="G12" s="145">
        <v>32997</v>
      </c>
      <c r="H12" s="145">
        <v>33393</v>
      </c>
      <c r="I12" s="146" t="s">
        <v>782</v>
      </c>
      <c r="J12" s="147" t="s">
        <v>783</v>
      </c>
      <c r="K12" s="148" t="s">
        <v>780</v>
      </c>
      <c r="L12" s="149" t="s">
        <v>293</v>
      </c>
      <c r="M12" s="150" t="s">
        <v>784</v>
      </c>
      <c r="N12" s="117" t="s">
        <v>292</v>
      </c>
      <c r="O12" s="114" t="s">
        <v>601</v>
      </c>
      <c r="P12" s="168" t="s">
        <v>591</v>
      </c>
      <c r="Q12" s="143">
        <v>34052</v>
      </c>
      <c r="R12" s="144" t="s">
        <v>312</v>
      </c>
      <c r="S12" s="145">
        <v>33599</v>
      </c>
      <c r="T12" s="145">
        <v>34052</v>
      </c>
      <c r="U12" s="146" t="s">
        <v>795</v>
      </c>
      <c r="V12" s="147" t="s">
        <v>796</v>
      </c>
      <c r="W12" s="148" t="s">
        <v>780</v>
      </c>
      <c r="X12" s="149" t="s">
        <v>293</v>
      </c>
      <c r="Y12" s="150" t="s">
        <v>797</v>
      </c>
      <c r="Z12" s="117" t="s">
        <v>292</v>
      </c>
      <c r="AA12" s="114"/>
      <c r="AB12" s="168" t="s">
        <v>594</v>
      </c>
      <c r="AC12" s="143">
        <v>35135</v>
      </c>
      <c r="AD12" s="144" t="s">
        <v>313</v>
      </c>
      <c r="AE12" s="145">
        <v>34052</v>
      </c>
      <c r="AF12" s="145">
        <v>34870</v>
      </c>
      <c r="AG12" s="146" t="s">
        <v>795</v>
      </c>
      <c r="AH12" s="147" t="s">
        <v>796</v>
      </c>
      <c r="AI12" s="148" t="s">
        <v>780</v>
      </c>
      <c r="AJ12" s="149" t="s">
        <v>293</v>
      </c>
      <c r="AK12" s="150" t="s">
        <v>797</v>
      </c>
      <c r="AL12" s="117" t="s">
        <v>292</v>
      </c>
      <c r="AM12" s="114" t="s">
        <v>626</v>
      </c>
      <c r="AN12" s="168" t="s">
        <v>594</v>
      </c>
      <c r="AO12" s="143">
        <v>36089</v>
      </c>
      <c r="AP12" s="144" t="s">
        <v>314</v>
      </c>
      <c r="AQ12" s="145">
        <v>35135</v>
      </c>
      <c r="AR12" s="145">
        <v>36089</v>
      </c>
      <c r="AS12" s="146" t="s">
        <v>798</v>
      </c>
      <c r="AT12" s="147" t="s">
        <v>799</v>
      </c>
      <c r="AU12" s="148" t="s">
        <v>780</v>
      </c>
      <c r="AV12" s="149" t="s">
        <v>319</v>
      </c>
      <c r="AW12" s="150" t="s">
        <v>800</v>
      </c>
      <c r="AX12" s="117" t="s">
        <v>292</v>
      </c>
      <c r="AY12" s="114"/>
      <c r="AZ12" s="168" t="s">
        <v>639</v>
      </c>
      <c r="BA12" s="143">
        <v>37221</v>
      </c>
      <c r="BB12" s="144" t="s">
        <v>315</v>
      </c>
      <c r="BC12" s="145">
        <v>36089</v>
      </c>
      <c r="BD12" s="174">
        <v>36361</v>
      </c>
      <c r="BE12" s="146" t="s">
        <v>798</v>
      </c>
      <c r="BF12" s="147" t="s">
        <v>799</v>
      </c>
      <c r="BG12" s="148" t="s">
        <v>780</v>
      </c>
      <c r="BH12" s="149" t="s">
        <v>319</v>
      </c>
      <c r="BI12" s="150" t="s">
        <v>800</v>
      </c>
      <c r="BJ12" s="117" t="s">
        <v>292</v>
      </c>
      <c r="BK12" s="114"/>
      <c r="BL12" s="168" t="s">
        <v>639</v>
      </c>
      <c r="BM12" s="143">
        <v>38286</v>
      </c>
      <c r="BN12" s="144" t="s">
        <v>316</v>
      </c>
      <c r="BO12" s="145">
        <v>37221</v>
      </c>
      <c r="BP12" s="145">
        <v>38286</v>
      </c>
      <c r="BQ12" s="146" t="s">
        <v>801</v>
      </c>
      <c r="BR12" s="147" t="s">
        <v>802</v>
      </c>
      <c r="BS12" s="148" t="s">
        <v>780</v>
      </c>
      <c r="BT12" s="149" t="s">
        <v>319</v>
      </c>
      <c r="BU12" s="150" t="s">
        <v>803</v>
      </c>
      <c r="BV12" s="117" t="s">
        <v>292</v>
      </c>
      <c r="BW12" s="114"/>
      <c r="BX12" s="168" t="s">
        <v>650</v>
      </c>
      <c r="BY12" s="143">
        <v>39419</v>
      </c>
      <c r="BZ12" s="144" t="s">
        <v>317</v>
      </c>
      <c r="CA12" s="145">
        <v>38286</v>
      </c>
      <c r="CB12" s="145">
        <v>38539</v>
      </c>
      <c r="CC12" s="146" t="s">
        <v>801</v>
      </c>
      <c r="CD12" s="147" t="s">
        <v>802</v>
      </c>
      <c r="CE12" s="148" t="s">
        <v>780</v>
      </c>
      <c r="CF12" s="149" t="s">
        <v>319</v>
      </c>
      <c r="CG12" s="150" t="s">
        <v>803</v>
      </c>
      <c r="CH12" s="117" t="s">
        <v>292</v>
      </c>
      <c r="CI12" s="114"/>
      <c r="CJ12" s="168" t="s">
        <v>650</v>
      </c>
      <c r="CK12" s="143">
        <v>40353</v>
      </c>
      <c r="CL12" s="144" t="s">
        <v>318</v>
      </c>
      <c r="CM12" s="145">
        <v>39419</v>
      </c>
      <c r="CN12" s="145">
        <v>40353</v>
      </c>
      <c r="CO12" s="146" t="s">
        <v>791</v>
      </c>
      <c r="CP12" s="147" t="s">
        <v>792</v>
      </c>
      <c r="CQ12" s="148" t="s">
        <v>793</v>
      </c>
      <c r="CR12" s="149" t="s">
        <v>293</v>
      </c>
      <c r="CS12" s="150" t="s">
        <v>794</v>
      </c>
      <c r="CT12" s="117" t="s">
        <v>292</v>
      </c>
      <c r="CU12" s="114"/>
      <c r="CV12" s="168" t="s">
        <v>692</v>
      </c>
      <c r="CW12" s="143">
        <v>40435</v>
      </c>
      <c r="CX12" s="144" t="s">
        <v>512</v>
      </c>
      <c r="CY12" s="145">
        <v>40357</v>
      </c>
      <c r="CZ12" s="145">
        <v>40435</v>
      </c>
      <c r="DA12" s="146" t="s">
        <v>804</v>
      </c>
      <c r="DB12" s="147" t="s">
        <v>805</v>
      </c>
      <c r="DC12" s="148" t="s">
        <v>780</v>
      </c>
      <c r="DD12" s="149" t="s">
        <v>293</v>
      </c>
      <c r="DE12" s="150" t="s">
        <v>806</v>
      </c>
      <c r="DF12" s="117" t="s">
        <v>292</v>
      </c>
      <c r="DG12" s="114"/>
      <c r="DH12" s="173" t="s">
        <v>716</v>
      </c>
      <c r="DI12" s="143">
        <v>41452</v>
      </c>
      <c r="DJ12" s="144" t="s">
        <v>513</v>
      </c>
      <c r="DK12" s="145">
        <v>40435</v>
      </c>
      <c r="DL12" s="145">
        <v>41452</v>
      </c>
      <c r="DM12" s="146" t="s">
        <v>804</v>
      </c>
      <c r="DN12" s="147" t="s">
        <v>805</v>
      </c>
      <c r="DO12" s="148" t="s">
        <v>780</v>
      </c>
      <c r="DP12" s="149" t="s">
        <v>293</v>
      </c>
      <c r="DQ12" s="150" t="s">
        <v>806</v>
      </c>
      <c r="DR12" s="117" t="s">
        <v>292</v>
      </c>
      <c r="DS12" s="114"/>
      <c r="DT12" s="173" t="s">
        <v>704</v>
      </c>
      <c r="DU12" s="143">
        <v>41517</v>
      </c>
      <c r="DV12" s="144" t="s">
        <v>514</v>
      </c>
      <c r="DW12" s="145">
        <v>41452</v>
      </c>
      <c r="DX12" s="145">
        <v>41517</v>
      </c>
      <c r="DY12" s="146" t="s">
        <v>807</v>
      </c>
      <c r="DZ12" s="147" t="s">
        <v>808</v>
      </c>
      <c r="EA12" s="148" t="s">
        <v>780</v>
      </c>
      <c r="EB12" s="149" t="s">
        <v>293</v>
      </c>
      <c r="EC12" s="150" t="s">
        <v>809</v>
      </c>
      <c r="ED12" s="117" t="s">
        <v>292</v>
      </c>
      <c r="EE12" s="114"/>
      <c r="EF12" s="168" t="s">
        <v>700</v>
      </c>
      <c r="EG12" s="143">
        <f>IF(EK12="","",ministers!EG$3)</f>
        <v>42262</v>
      </c>
      <c r="EH12" s="144" t="str">
        <f>IF(EK12="","",ministers!EG$1)</f>
        <v>Abbott I</v>
      </c>
      <c r="EI12" s="145">
        <f>IF(EK12="","",ministers!EG$2)</f>
        <v>41517</v>
      </c>
      <c r="EJ12" s="145">
        <f>IF(EK12="","",ministers!EG$3)</f>
        <v>42262</v>
      </c>
      <c r="EK12" s="146" t="str">
        <f t="shared" ref="EK12:EK14" si="10">IF(ER12="","",IF(ISNUMBER(SEARCH(":",ER12)),MID(ER12,FIND(":",ER12)+2,FIND("(",ER12)-FIND(":",ER12)-3),LEFT(ER12,FIND("(",ER12)-2)))</f>
        <v>Warren Errol Truss</v>
      </c>
      <c r="EL12" s="147" t="str">
        <f t="shared" ref="EL12:EL14" si="11">IF(ER12="","",MID(ER12,FIND("(",ER12)+1,4))</f>
        <v>1948</v>
      </c>
      <c r="EM12" s="148" t="str">
        <f t="shared" ref="EM12:EM14" si="12">IF(ISNUMBER(SEARCH("*female*",ER12)),"female",IF(ISNUMBER(SEARCH("*male*",ER12)),"male",""))</f>
        <v>male</v>
      </c>
      <c r="EN12" s="149" t="str">
        <f t="shared" ref="EN12:EN14" si="13">IF(ER12="","",IF(ISERROR(MID(ER12,FIND("male,",ER12)+6,(FIND(")",ER12)-(FIND("male,",ER12)+6))))=TRUE,"missing/error",MID(ER12,FIND("male,",ER12)+6,(FIND(")",ER12)-(FIND("male,",ER12)+6)))))</f>
        <v>au_nat01</v>
      </c>
      <c r="EO12" s="150" t="str">
        <f t="shared" ref="EO12:EO14" si="14">IF(EK12="","",(MID(EK12,(SEARCH("^^",SUBSTITUTE(EK12," ","^^",LEN(EK12)-LEN(SUBSTITUTE(EK12," ","")))))+1,99)&amp;"_"&amp;LEFT(EK12,FIND(" ",EK12)-1)&amp;"_"&amp;EL12))</f>
        <v>Truss_Warren_1948</v>
      </c>
      <c r="EP12" s="117" t="str">
        <f t="shared" ref="EP12:EP14" si="15">IF(ER12="","",IF((LEN(ER12)-LEN(SUBSTITUTE(ER12,"male","")))/LEN("male")&gt;1,"!",IF(RIGHT(ER12,1)=")","",IF(RIGHT(ER12,2)=") ","",IF(RIGHT(ER12,2)=").","","!!")))))</f>
        <v/>
      </c>
      <c r="EQ12" s="114"/>
      <c r="ER12" s="168" t="s">
        <v>1119</v>
      </c>
      <c r="ES12" s="143">
        <f>IF(EW12="","",ministers!ES$3)</f>
        <v>42570</v>
      </c>
      <c r="ET12" s="144" t="str">
        <f>IF(EW12="","",ministers!ES$1)</f>
        <v>Turnbull I</v>
      </c>
      <c r="EU12" s="145">
        <v>42262</v>
      </c>
      <c r="EV12" s="145">
        <v>42412</v>
      </c>
      <c r="EW12" s="146" t="str">
        <f t="shared" ref="EW12:EW14" si="16">IF(FD12="","",IF(ISNUMBER(SEARCH(":",FD12)),MID(FD12,FIND(":",FD12)+2,FIND("(",FD12)-FIND(":",FD12)-3),LEFT(FD12,FIND("(",FD12)-2)))</f>
        <v>Warren Errol Truss</v>
      </c>
      <c r="EX12" s="147" t="str">
        <f t="shared" ref="EX12:EX14" si="17">IF(FD12="","",MID(FD12,FIND("(",FD12)+1,4))</f>
        <v>1948</v>
      </c>
      <c r="EY12" s="148" t="str">
        <f t="shared" ref="EY12:EY14" si="18">IF(ISNUMBER(SEARCH("*female*",FD12)),"female",IF(ISNUMBER(SEARCH("*male*",FD12)),"male",""))</f>
        <v>male</v>
      </c>
      <c r="EZ12" s="149" t="str">
        <f t="shared" ref="EZ12:EZ14" si="19">IF(FD12="","",IF(ISERROR(MID(FD12,FIND("male,",FD12)+6,(FIND(")",FD12)-(FIND("male,",FD12)+6))))=TRUE,"missing/error",MID(FD12,FIND("male,",FD12)+6,(FIND(")",FD12)-(FIND("male,",FD12)+6)))))</f>
        <v>au_nat01</v>
      </c>
      <c r="FA12" s="150" t="str">
        <f t="shared" ref="FA12:FA14" si="20">IF(EW12="","",(MID(EW12,(SEARCH("^^",SUBSTITUTE(EW12," ","^^",LEN(EW12)-LEN(SUBSTITUTE(EW12," ","")))))+1,99)&amp;"_"&amp;LEFT(EW12,FIND(" ",EW12)-1)&amp;"_"&amp;EX12))</f>
        <v>Truss_Warren_1948</v>
      </c>
      <c r="FB12" s="117" t="str">
        <f t="shared" ref="FB12:FB14" si="21">IF(FD12="","",IF((LEN(FD12)-LEN(SUBSTITUTE(FD12,"male","")))/LEN("male")&gt;1,"!",IF(RIGHT(FD12,1)=")","",IF(RIGHT(FD12,2)=") ","",IF(RIGHT(FD12,2)=").","","!!")))))</f>
        <v/>
      </c>
      <c r="FC12" s="114"/>
      <c r="FD12" s="168" t="s">
        <v>1206</v>
      </c>
      <c r="FE12" s="143">
        <f>IF(FI12="","",ministers!FE$3)</f>
        <v>43340</v>
      </c>
      <c r="FF12" s="144" t="str">
        <f>IF(FI12="","",ministers!FE$1)</f>
        <v>Turnbull II</v>
      </c>
      <c r="FG12" s="145">
        <f>IF(FI12="","",ministers!FE$2)</f>
        <v>42570</v>
      </c>
      <c r="FH12" s="145">
        <v>43153</v>
      </c>
      <c r="FI12" s="146" t="str">
        <f t="shared" ref="FI12:FI14" si="22">IF(FP12="","",IF(ISNUMBER(SEARCH(":",FP12)),MID(FP12,FIND(":",FP12)+2,FIND("(",FP12)-FIND(":",FP12)-3),LEFT(FP12,FIND("(",FP12)-2)))</f>
        <v>Barnaby Joyce</v>
      </c>
      <c r="FJ12" s="147" t="str">
        <f t="shared" ref="FJ12:FJ14" si="23">IF(FP12="","",MID(FP12,FIND("(",FP12)+1,4))</f>
        <v>1967</v>
      </c>
      <c r="FK12" s="148" t="str">
        <f t="shared" ref="FK12:FK14" si="24">IF(ISNUMBER(SEARCH("*female*",FP12)),"female",IF(ISNUMBER(SEARCH("*male*",FP12)),"male",""))</f>
        <v>male</v>
      </c>
      <c r="FL12" s="149" t="str">
        <f t="shared" ref="FL12:FL14" si="25">IF(FP12="","",IF(ISERROR(MID(FP12,FIND("male,",FP12)+6,(FIND(")",FP12)-(FIND("male,",FP12)+6))))=TRUE,"missing/error",MID(FP12,FIND("male,",FP12)+6,(FIND(")",FP12)-(FIND("male,",FP12)+6)))))</f>
        <v>au_nat01</v>
      </c>
      <c r="FM12" s="150" t="str">
        <f t="shared" ref="FM12:FM14" si="26">IF(FI12="","",(MID(FI12,(SEARCH("^^",SUBSTITUTE(FI12," ","^^",LEN(FI12)-LEN(SUBSTITUTE(FI12," ","")))))+1,99)&amp;"_"&amp;LEFT(FI12,FIND(" ",FI12)-1)&amp;"_"&amp;FJ12))</f>
        <v>Joyce_Barnaby_1967</v>
      </c>
      <c r="FN12" s="117" t="str">
        <f>IF(FP12="","",IF((LEN(FP12)-LEN(SUBSTITUTE(FP12,"male","")))/LEN("male")&gt;1,"!",IF(RIGHT(FP12,1)=")","",IF(RIGHT(FP12,2)=") ","",IF(RIGHT(FP12,2)=").","","!!")))))</f>
        <v/>
      </c>
      <c r="FO12" s="114" t="s">
        <v>1261</v>
      </c>
      <c r="FP12" s="168" t="s">
        <v>1121</v>
      </c>
      <c r="FQ12" s="143">
        <f>IF(FU12="","",ministers!FQ$3)</f>
        <v>43614</v>
      </c>
      <c r="FR12" s="144" t="str">
        <f>IF(FU12="","",ministers!FQ$1)</f>
        <v>Morrison I</v>
      </c>
      <c r="FS12" s="145">
        <f>IF(FU12="","",ministers!FQ$2)</f>
        <v>43340</v>
      </c>
      <c r="FT12" s="145">
        <f>IF(FU12="","",ministers!FQ$3)</f>
        <v>43614</v>
      </c>
      <c r="FU12" s="146" t="str">
        <f>IF(GB12="","",IF(ISNUMBER(SEARCH(":",GB12)),MID(GB12,FIND(":",GB12)+2,FIND("(",GB12)-FIND(":",GB12)-3),LEFT(GB12,FIND("(",GB12)-2)))</f>
        <v>Michael McCormack</v>
      </c>
      <c r="FV12" s="147" t="str">
        <f>IF(GB12="","",MID(GB12,FIND("(",GB12)+1,4))</f>
        <v>1964</v>
      </c>
      <c r="FW12" s="148" t="str">
        <f>IF(ISNUMBER(SEARCH("*female*",GB12)),"female",IF(ISNUMBER(SEARCH("*male*",GB12)),"male",""))</f>
        <v>male</v>
      </c>
      <c r="FX12" s="149" t="str">
        <f>IF(GB12="","",IF(ISERROR(MID(GB12,FIND("male,",GB12)+6,(FIND(")",GB12)-(FIND("male,",GB12)+6))))=TRUE,"missing/error",MID(GB12,FIND("male,",GB12)+6,(FIND(")",GB12)-(FIND("male,",GB12)+6)))))</f>
        <v>au_nat01</v>
      </c>
      <c r="FY12" s="150" t="str">
        <f>IF(FU12="","",(MID(FU12,(SEARCH("^^",SUBSTITUTE(FU12," ","^^",LEN(FU12)-LEN(SUBSTITUTE(FU12," ","")))))+1,99)&amp;"_"&amp;LEFT(FU12,FIND(" ",FU12)-1)&amp;"_"&amp;FV12))</f>
        <v>McCormack_Michael_1964</v>
      </c>
      <c r="FZ12" s="117" t="str">
        <f>IF(GB12="","",IF((LEN(GB12)-LEN(SUBSTITUTE(GB12,"male","")))/LEN("male")&gt;1,"!",IF(RIGHT(GB12,1)=")","",IF(RIGHT(GB12,2)=") ","",IF(RIGHT(GB12,2)=").","","!!")))))</f>
        <v/>
      </c>
      <c r="GA12" s="114"/>
      <c r="GB12" s="168" t="s">
        <v>1260</v>
      </c>
      <c r="GC12" s="143">
        <f>IF(GG12="","",ministers!GC$3)</f>
        <v>44704</v>
      </c>
      <c r="GD12" s="144" t="str">
        <f>IF(GG12="","",ministers!GC$1)</f>
        <v>Morrison II</v>
      </c>
      <c r="GE12" s="145">
        <f>IF(GG12="","",ministers!GC$2)</f>
        <v>43614</v>
      </c>
      <c r="GF12" s="145">
        <v>44379</v>
      </c>
      <c r="GG12" s="146" t="str">
        <f t="shared" si="0"/>
        <v>Michael McCormack</v>
      </c>
      <c r="GH12" s="147" t="str">
        <f t="shared" si="1"/>
        <v>1964</v>
      </c>
      <c r="GI12" s="148" t="str">
        <f t="shared" si="2"/>
        <v>male</v>
      </c>
      <c r="GJ12" s="149" t="str">
        <f t="shared" si="3"/>
        <v>au_nat01</v>
      </c>
      <c r="GK12" s="150" t="str">
        <f t="shared" si="4"/>
        <v>McCormack_Michael_1964</v>
      </c>
      <c r="GM12" s="114"/>
      <c r="GN12" s="168" t="s">
        <v>1260</v>
      </c>
      <c r="GO12" s="143">
        <f>IF(GS12="","",ministers!GO$3)</f>
        <v>44926</v>
      </c>
      <c r="GP12" s="144" t="str">
        <f>IF(GS12="","",ministers!GO$1)</f>
        <v>Albanaese</v>
      </c>
      <c r="GQ12" s="145">
        <f>IF(GS12="","",ministers!GO$2)</f>
        <v>44713</v>
      </c>
      <c r="GR12" s="145">
        <f>IF(GS12="","",ministers!GO$3)</f>
        <v>44926</v>
      </c>
      <c r="GS12" s="146" t="str">
        <f t="shared" si="5"/>
        <v>Richard Marles</v>
      </c>
      <c r="GT12" s="147" t="str">
        <f t="shared" si="6"/>
        <v>1967</v>
      </c>
      <c r="GU12" s="148" t="str">
        <f t="shared" si="7"/>
        <v>male</v>
      </c>
      <c r="GV12" s="149" t="str">
        <f t="shared" si="8"/>
        <v>au_lab01</v>
      </c>
      <c r="GW12" s="150" t="str">
        <f t="shared" si="9"/>
        <v>Marles_Richard_1967</v>
      </c>
      <c r="GY12" s="114"/>
      <c r="GZ12" s="168" t="s">
        <v>1382</v>
      </c>
    </row>
    <row r="13" spans="1:208" ht="13.5" customHeight="1">
      <c r="A13" s="152"/>
      <c r="B13" s="114" t="s">
        <v>516</v>
      </c>
      <c r="D13" s="168"/>
      <c r="E13" s="143">
        <v>33592</v>
      </c>
      <c r="F13" s="144" t="s">
        <v>311</v>
      </c>
      <c r="G13" s="145">
        <v>33393</v>
      </c>
      <c r="H13" s="145">
        <v>33592</v>
      </c>
      <c r="I13" s="146" t="s">
        <v>795</v>
      </c>
      <c r="J13" s="147" t="s">
        <v>796</v>
      </c>
      <c r="K13" s="148" t="s">
        <v>780</v>
      </c>
      <c r="L13" s="149" t="s">
        <v>293</v>
      </c>
      <c r="M13" s="150" t="s">
        <v>797</v>
      </c>
      <c r="N13" s="114" t="s">
        <v>601</v>
      </c>
      <c r="O13" s="114"/>
      <c r="P13" s="168" t="s">
        <v>594</v>
      </c>
      <c r="Q13" s="143" t="s">
        <v>292</v>
      </c>
      <c r="R13" s="144" t="s">
        <v>292</v>
      </c>
      <c r="S13" s="145" t="s">
        <v>292</v>
      </c>
      <c r="T13" s="145" t="s">
        <v>292</v>
      </c>
      <c r="U13" s="146" t="s">
        <v>292</v>
      </c>
      <c r="V13" s="147" t="s">
        <v>292</v>
      </c>
      <c r="W13" s="148" t="s">
        <v>292</v>
      </c>
      <c r="X13" s="149" t="s">
        <v>292</v>
      </c>
      <c r="Y13" s="150" t="s">
        <v>292</v>
      </c>
      <c r="Z13" s="117" t="s">
        <v>292</v>
      </c>
      <c r="AA13" s="114"/>
      <c r="AB13" s="168"/>
      <c r="AC13" s="143">
        <v>35135</v>
      </c>
      <c r="AD13" s="144" t="s">
        <v>313</v>
      </c>
      <c r="AE13" s="145">
        <v>34870</v>
      </c>
      <c r="AF13" s="145">
        <v>35135</v>
      </c>
      <c r="AG13" s="146" t="s">
        <v>810</v>
      </c>
      <c r="AH13" s="147" t="s">
        <v>811</v>
      </c>
      <c r="AI13" s="148" t="s">
        <v>780</v>
      </c>
      <c r="AJ13" s="149" t="s">
        <v>293</v>
      </c>
      <c r="AK13" s="150" t="s">
        <v>812</v>
      </c>
      <c r="AL13" s="117" t="s">
        <v>292</v>
      </c>
      <c r="AM13" s="114"/>
      <c r="AN13" s="168" t="s">
        <v>600</v>
      </c>
      <c r="AO13" s="143" t="s">
        <v>292</v>
      </c>
      <c r="AP13" s="144" t="s">
        <v>292</v>
      </c>
      <c r="AQ13" s="145" t="s">
        <v>292</v>
      </c>
      <c r="AR13" s="145" t="s">
        <v>292</v>
      </c>
      <c r="AS13" s="146" t="s">
        <v>292</v>
      </c>
      <c r="AT13" s="147" t="s">
        <v>292</v>
      </c>
      <c r="AU13" s="148" t="s">
        <v>292</v>
      </c>
      <c r="AV13" s="149" t="s">
        <v>292</v>
      </c>
      <c r="AW13" s="150" t="s">
        <v>292</v>
      </c>
      <c r="AX13" s="117" t="s">
        <v>292</v>
      </c>
      <c r="AY13" s="114"/>
      <c r="AZ13" s="168"/>
      <c r="BA13" s="143">
        <v>37221</v>
      </c>
      <c r="BB13" s="144" t="s">
        <v>315</v>
      </c>
      <c r="BC13" s="174">
        <v>36361</v>
      </c>
      <c r="BD13" s="145">
        <v>37221</v>
      </c>
      <c r="BE13" s="146" t="s">
        <v>801</v>
      </c>
      <c r="BF13" s="147">
        <v>1956</v>
      </c>
      <c r="BG13" s="148" t="s">
        <v>780</v>
      </c>
      <c r="BH13" s="149" t="s">
        <v>319</v>
      </c>
      <c r="BI13" s="150" t="s">
        <v>803</v>
      </c>
      <c r="BJ13" s="117" t="s">
        <v>292</v>
      </c>
      <c r="BK13" s="114"/>
      <c r="BL13" s="168" t="s">
        <v>662</v>
      </c>
      <c r="BM13" s="143" t="s">
        <v>292</v>
      </c>
      <c r="BN13" s="144" t="s">
        <v>292</v>
      </c>
      <c r="BO13" s="145" t="s">
        <v>292</v>
      </c>
      <c r="BP13" s="145" t="s">
        <v>292</v>
      </c>
      <c r="BQ13" s="146" t="s">
        <v>292</v>
      </c>
      <c r="BR13" s="147" t="s">
        <v>292</v>
      </c>
      <c r="BS13" s="148" t="s">
        <v>292</v>
      </c>
      <c r="BT13" s="149" t="s">
        <v>292</v>
      </c>
      <c r="BU13" s="150" t="s">
        <v>292</v>
      </c>
      <c r="BV13" s="117" t="s">
        <v>292</v>
      </c>
      <c r="BW13" s="114"/>
      <c r="BX13" s="168"/>
      <c r="BY13" s="143">
        <v>39419</v>
      </c>
      <c r="BZ13" s="144" t="s">
        <v>317</v>
      </c>
      <c r="CA13" s="145">
        <v>38539</v>
      </c>
      <c r="CB13" s="145">
        <v>39419</v>
      </c>
      <c r="CC13" s="146" t="s">
        <v>813</v>
      </c>
      <c r="CD13" s="147" t="s">
        <v>802</v>
      </c>
      <c r="CE13" s="148" t="s">
        <v>780</v>
      </c>
      <c r="CF13" s="149" t="s">
        <v>319</v>
      </c>
      <c r="CG13" s="150" t="s">
        <v>814</v>
      </c>
      <c r="CH13" s="117" t="s">
        <v>292</v>
      </c>
      <c r="CI13" s="114"/>
      <c r="CJ13" s="168" t="s">
        <v>652</v>
      </c>
      <c r="CK13" s="143" t="s">
        <v>292</v>
      </c>
      <c r="CL13" s="144" t="s">
        <v>292</v>
      </c>
      <c r="CM13" s="145" t="s">
        <v>292</v>
      </c>
      <c r="CN13" s="145" t="s">
        <v>292</v>
      </c>
      <c r="CO13" s="146" t="s">
        <v>292</v>
      </c>
      <c r="CP13" s="147" t="s">
        <v>292</v>
      </c>
      <c r="CQ13" s="148" t="s">
        <v>292</v>
      </c>
      <c r="CR13" s="149" t="s">
        <v>292</v>
      </c>
      <c r="CS13" s="150" t="s">
        <v>292</v>
      </c>
      <c r="CT13" s="117" t="s">
        <v>292</v>
      </c>
      <c r="CU13" s="114"/>
      <c r="CV13" s="168"/>
      <c r="CW13" s="143" t="s">
        <v>292</v>
      </c>
      <c r="CX13" s="144" t="s">
        <v>292</v>
      </c>
      <c r="CY13" s="145" t="s">
        <v>292</v>
      </c>
      <c r="CZ13" s="145" t="s">
        <v>292</v>
      </c>
      <c r="DA13" s="146" t="s">
        <v>292</v>
      </c>
      <c r="DB13" s="147" t="s">
        <v>292</v>
      </c>
      <c r="DC13" s="148" t="s">
        <v>292</v>
      </c>
      <c r="DD13" s="149" t="s">
        <v>292</v>
      </c>
      <c r="DE13" s="150" t="s">
        <v>292</v>
      </c>
      <c r="DF13" s="117" t="s">
        <v>292</v>
      </c>
      <c r="DG13" s="114"/>
      <c r="DH13" s="168"/>
      <c r="DI13" s="143" t="s">
        <v>292</v>
      </c>
      <c r="DJ13" s="144" t="s">
        <v>292</v>
      </c>
      <c r="DK13" s="145" t="s">
        <v>292</v>
      </c>
      <c r="DL13" s="145" t="s">
        <v>292</v>
      </c>
      <c r="DM13" s="146" t="s">
        <v>292</v>
      </c>
      <c r="DN13" s="147" t="s">
        <v>292</v>
      </c>
      <c r="DO13" s="148" t="s">
        <v>292</v>
      </c>
      <c r="DP13" s="149" t="s">
        <v>292</v>
      </c>
      <c r="DQ13" s="150" t="s">
        <v>292</v>
      </c>
      <c r="DR13" s="117" t="s">
        <v>292</v>
      </c>
      <c r="DS13" s="114"/>
      <c r="DT13" s="168"/>
      <c r="DU13" s="143" t="s">
        <v>292</v>
      </c>
      <c r="DV13" s="144" t="s">
        <v>292</v>
      </c>
      <c r="DW13" s="145" t="s">
        <v>292</v>
      </c>
      <c r="DX13" s="145" t="s">
        <v>292</v>
      </c>
      <c r="DY13" s="146" t="s">
        <v>292</v>
      </c>
      <c r="DZ13" s="147" t="s">
        <v>292</v>
      </c>
      <c r="EA13" s="148" t="s">
        <v>292</v>
      </c>
      <c r="EB13" s="149" t="s">
        <v>292</v>
      </c>
      <c r="EC13" s="150" t="s">
        <v>292</v>
      </c>
      <c r="ED13" s="117" t="s">
        <v>292</v>
      </c>
      <c r="EE13" s="114"/>
      <c r="EF13" s="168"/>
      <c r="EG13" s="143" t="str">
        <f>IF(EK13="","",ministers!EG$3)</f>
        <v/>
      </c>
      <c r="EH13" s="144" t="str">
        <f>IF(EK13="","",ministers!EG$1)</f>
        <v/>
      </c>
      <c r="EI13" s="145" t="str">
        <f>IF(EK13="","",ministers!EG$2)</f>
        <v/>
      </c>
      <c r="EJ13" s="145" t="str">
        <f>IF(EK13="","",ministers!EG$3)</f>
        <v/>
      </c>
      <c r="EK13" s="146" t="str">
        <f t="shared" si="10"/>
        <v/>
      </c>
      <c r="EL13" s="147" t="str">
        <f t="shared" si="11"/>
        <v/>
      </c>
      <c r="EM13" s="148" t="str">
        <f t="shared" si="12"/>
        <v/>
      </c>
      <c r="EN13" s="149" t="str">
        <f t="shared" si="13"/>
        <v/>
      </c>
      <c r="EO13" s="150" t="str">
        <f t="shared" si="14"/>
        <v/>
      </c>
      <c r="EP13" s="117" t="str">
        <f t="shared" si="15"/>
        <v/>
      </c>
      <c r="EQ13" s="114"/>
      <c r="ER13" s="168"/>
      <c r="ES13" s="143">
        <f>IF(EW13="","",ministers!ES$3)</f>
        <v>42570</v>
      </c>
      <c r="ET13" s="144" t="str">
        <f>IF(EW13="","",ministers!ES$1)</f>
        <v>Turnbull I</v>
      </c>
      <c r="EU13" s="145">
        <v>42412</v>
      </c>
      <c r="EV13" s="145">
        <f>IF(EW13="","",ministers!ES$3)</f>
        <v>42570</v>
      </c>
      <c r="EW13" s="146" t="str">
        <f t="shared" si="16"/>
        <v>Barnaby Joyce</v>
      </c>
      <c r="EX13" s="147" t="str">
        <f t="shared" si="17"/>
        <v>1967</v>
      </c>
      <c r="EY13" s="148" t="str">
        <f t="shared" si="18"/>
        <v>male</v>
      </c>
      <c r="EZ13" s="149" t="str">
        <f t="shared" si="19"/>
        <v>au_nat01</v>
      </c>
      <c r="FA13" s="150" t="str">
        <f t="shared" si="20"/>
        <v>Joyce_Barnaby_1967</v>
      </c>
      <c r="FB13" s="117" t="str">
        <f t="shared" si="21"/>
        <v/>
      </c>
      <c r="FC13" s="114"/>
      <c r="FD13" s="168" t="s">
        <v>1121</v>
      </c>
      <c r="FE13" s="143">
        <f>IF(FI13="","",ministers!FE$3)</f>
        <v>43340</v>
      </c>
      <c r="FF13" s="144" t="str">
        <f>IF(FI13="","",ministers!FE$1)</f>
        <v>Turnbull II</v>
      </c>
      <c r="FG13" s="145">
        <v>43157</v>
      </c>
      <c r="FH13" s="145">
        <f>IF(FI13="","",ministers!FE$3)</f>
        <v>43340</v>
      </c>
      <c r="FI13" s="146" t="str">
        <f t="shared" si="22"/>
        <v>Michael McCormack</v>
      </c>
      <c r="FJ13" s="147" t="str">
        <f t="shared" si="23"/>
        <v>1964</v>
      </c>
      <c r="FK13" s="148" t="str">
        <f t="shared" si="24"/>
        <v>male</v>
      </c>
      <c r="FL13" s="149" t="str">
        <f t="shared" si="25"/>
        <v>au_nat01</v>
      </c>
      <c r="FM13" s="150" t="str">
        <f t="shared" si="26"/>
        <v>McCormack_Michael_1964</v>
      </c>
      <c r="FN13" s="117" t="str">
        <f>IF(FP13="","",IF((LEN(FP13)-LEN(SUBSTITUTE(FP13,"male","")))/LEN("male")&gt;1,"!",IF(RIGHT(FP13,1)=")","",IF(RIGHT(FP13,2)=") ","",IF(RIGHT(FP13,2)=").","","!!")))))</f>
        <v/>
      </c>
      <c r="FO13" s="114"/>
      <c r="FP13" s="168" t="s">
        <v>1260</v>
      </c>
      <c r="FQ13" s="143" t="str">
        <f>IF(FU13="","",ministers!FT$3)</f>
        <v/>
      </c>
      <c r="FR13" s="144" t="str">
        <f>IF(FU13="","",ministers!FT$1)</f>
        <v/>
      </c>
      <c r="FS13" s="145"/>
      <c r="FT13" s="151"/>
      <c r="FU13" s="146" t="str">
        <f>IF(GB13="","",IF(ISNUMBER(SEARCH(":",GB13)),MID(GB13,FIND(":",GB13)+2,FIND("(",GB13)-FIND(":",GB13)-3),LEFT(GB13,FIND("(",GB13)-2)))</f>
        <v/>
      </c>
      <c r="FV13" s="147" t="str">
        <f>IF(GB13="","",MID(GB13,FIND("(",GB13)+1,4))</f>
        <v/>
      </c>
      <c r="FW13" s="148" t="str">
        <f>IF(ISNUMBER(SEARCH("*female*",GB13)),"female",IF(ISNUMBER(SEARCH("*male*",GB13)),"male",""))</f>
        <v/>
      </c>
      <c r="FX13" s="149" t="str">
        <f>IF(GB13="","",IF(ISERROR(MID(GB13,FIND("male,",GB13)+6,(FIND(")",GB13)-(FIND("male,",GB13)+6))))=TRUE,"missing/error",MID(GB13,FIND("male,",GB13)+6,(FIND(")",GB13)-(FIND("male,",GB13)+6)))))</f>
        <v/>
      </c>
      <c r="FY13" s="150" t="str">
        <f>IF(FU13="","",(MID(FU13,(SEARCH("^^",SUBSTITUTE(FU13," ","^^",LEN(FU13)-LEN(SUBSTITUTE(FU13," ","")))))+1,99)&amp;"_"&amp;LEFT(FU13,FIND(" ",FU13)-1)&amp;"_"&amp;FV13))</f>
        <v/>
      </c>
      <c r="FZ13" s="117" t="str">
        <f>IF(GB13="","",IF((LEN(GB13)-LEN(SUBSTITUTE(GB13,"male","")))/LEN("male")&gt;1,"!",IF(RIGHT(GB13,1)=")","",IF(RIGHT(GB13,2)=") ","",IF(RIGHT(GB13,2)=").","","!!")))))</f>
        <v/>
      </c>
      <c r="GA13" s="114"/>
      <c r="GB13" s="168"/>
      <c r="GC13" s="143">
        <f>IF(GG13="","",ministers!GC$3)</f>
        <v>44704</v>
      </c>
      <c r="GD13" s="144" t="str">
        <f>IF(GG13="","",ministers!GC$1)</f>
        <v>Morrison II</v>
      </c>
      <c r="GE13" s="145">
        <v>44379</v>
      </c>
      <c r="GF13" s="145">
        <f>IF(GG13="","",ministers!GC$3)</f>
        <v>44704</v>
      </c>
      <c r="GG13" s="146" t="str">
        <f t="shared" si="0"/>
        <v>Barnaby Joyce</v>
      </c>
      <c r="GH13" s="147" t="str">
        <f t="shared" si="1"/>
        <v>1967</v>
      </c>
      <c r="GI13" s="148" t="str">
        <f t="shared" si="2"/>
        <v>male</v>
      </c>
      <c r="GJ13" s="149" t="str">
        <f t="shared" si="3"/>
        <v>au_nat01</v>
      </c>
      <c r="GK13" s="150" t="str">
        <f t="shared" si="4"/>
        <v>Joyce_Barnaby_1967</v>
      </c>
      <c r="GM13" s="114"/>
      <c r="GN13" s="168" t="s">
        <v>1121</v>
      </c>
      <c r="GO13" s="143" t="str">
        <f>IF(GS13="","",ministers!GO$3)</f>
        <v/>
      </c>
      <c r="GP13" s="144" t="str">
        <f>IF(GS13="","",ministers!GO$1)</f>
        <v/>
      </c>
      <c r="GQ13" s="145" t="str">
        <f>IF(GS13="","",ministers!GO$2)</f>
        <v/>
      </c>
      <c r="GR13" s="145" t="str">
        <f>IF(GS13="","",ministers!GO$3)</f>
        <v/>
      </c>
      <c r="GS13" s="146" t="str">
        <f t="shared" si="5"/>
        <v/>
      </c>
      <c r="GT13" s="147" t="str">
        <f t="shared" si="6"/>
        <v/>
      </c>
      <c r="GU13" s="148" t="str">
        <f t="shared" si="7"/>
        <v/>
      </c>
      <c r="GV13" s="149" t="str">
        <f t="shared" si="8"/>
        <v/>
      </c>
      <c r="GW13" s="150" t="str">
        <f t="shared" si="9"/>
        <v/>
      </c>
      <c r="GY13" s="114"/>
      <c r="GZ13" s="168"/>
    </row>
    <row r="14" spans="1:208" ht="13.5" customHeight="1">
      <c r="A14" s="126"/>
      <c r="B14" s="114" t="s">
        <v>516</v>
      </c>
      <c r="D14" s="168"/>
      <c r="E14" s="143" t="s">
        <v>292</v>
      </c>
      <c r="F14" s="144" t="s">
        <v>292</v>
      </c>
      <c r="G14" s="145" t="s">
        <v>292</v>
      </c>
      <c r="H14" s="145" t="s">
        <v>292</v>
      </c>
      <c r="I14" s="146" t="s">
        <v>292</v>
      </c>
      <c r="J14" s="147" t="s">
        <v>292</v>
      </c>
      <c r="K14" s="148" t="s">
        <v>292</v>
      </c>
      <c r="L14" s="149" t="s">
        <v>292</v>
      </c>
      <c r="M14" s="150" t="s">
        <v>292</v>
      </c>
      <c r="N14" s="117" t="s">
        <v>292</v>
      </c>
      <c r="O14" s="114"/>
      <c r="P14" s="168"/>
      <c r="Q14" s="143" t="s">
        <v>292</v>
      </c>
      <c r="R14" s="144" t="s">
        <v>292</v>
      </c>
      <c r="S14" s="145" t="s">
        <v>292</v>
      </c>
      <c r="T14" s="145" t="s">
        <v>292</v>
      </c>
      <c r="U14" s="146" t="s">
        <v>292</v>
      </c>
      <c r="V14" s="147" t="s">
        <v>292</v>
      </c>
      <c r="W14" s="148" t="s">
        <v>292</v>
      </c>
      <c r="X14" s="149" t="s">
        <v>292</v>
      </c>
      <c r="Y14" s="150" t="s">
        <v>292</v>
      </c>
      <c r="Z14" s="117" t="s">
        <v>292</v>
      </c>
      <c r="AA14" s="114"/>
      <c r="AB14" s="168"/>
      <c r="AC14" s="143" t="s">
        <v>292</v>
      </c>
      <c r="AD14" s="144" t="s">
        <v>292</v>
      </c>
      <c r="AE14" s="145" t="s">
        <v>292</v>
      </c>
      <c r="AF14" s="145" t="s">
        <v>292</v>
      </c>
      <c r="AG14" s="146" t="s">
        <v>292</v>
      </c>
      <c r="AH14" s="147" t="s">
        <v>292</v>
      </c>
      <c r="AI14" s="148" t="s">
        <v>292</v>
      </c>
      <c r="AJ14" s="149" t="s">
        <v>292</v>
      </c>
      <c r="AK14" s="150" t="s">
        <v>292</v>
      </c>
      <c r="AL14" s="117" t="s">
        <v>292</v>
      </c>
      <c r="AM14" s="114"/>
      <c r="AN14" s="168"/>
      <c r="AO14" s="143" t="s">
        <v>292</v>
      </c>
      <c r="AP14" s="144" t="s">
        <v>292</v>
      </c>
      <c r="AQ14" s="145" t="s">
        <v>292</v>
      </c>
      <c r="AR14" s="145" t="s">
        <v>292</v>
      </c>
      <c r="AS14" s="146" t="s">
        <v>292</v>
      </c>
      <c r="AT14" s="147" t="s">
        <v>292</v>
      </c>
      <c r="AU14" s="148" t="s">
        <v>292</v>
      </c>
      <c r="AV14" s="149" t="s">
        <v>292</v>
      </c>
      <c r="AW14" s="150" t="s">
        <v>292</v>
      </c>
      <c r="AX14" s="117" t="s">
        <v>292</v>
      </c>
      <c r="AY14" s="114"/>
      <c r="AZ14" s="168"/>
      <c r="BA14" s="143" t="s">
        <v>292</v>
      </c>
      <c r="BB14" s="144" t="s">
        <v>292</v>
      </c>
      <c r="BC14" s="145" t="s">
        <v>292</v>
      </c>
      <c r="BD14" s="145" t="s">
        <v>292</v>
      </c>
      <c r="BE14" s="146" t="s">
        <v>292</v>
      </c>
      <c r="BF14" s="147" t="s">
        <v>292</v>
      </c>
      <c r="BG14" s="148" t="s">
        <v>292</v>
      </c>
      <c r="BH14" s="149" t="s">
        <v>292</v>
      </c>
      <c r="BI14" s="150" t="s">
        <v>292</v>
      </c>
      <c r="BJ14" s="117" t="s">
        <v>292</v>
      </c>
      <c r="BK14" s="114"/>
      <c r="BL14" s="168"/>
      <c r="BM14" s="143" t="s">
        <v>292</v>
      </c>
      <c r="BN14" s="144" t="s">
        <v>292</v>
      </c>
      <c r="BO14" s="145" t="s">
        <v>292</v>
      </c>
      <c r="BP14" s="145" t="s">
        <v>292</v>
      </c>
      <c r="BQ14" s="146" t="s">
        <v>292</v>
      </c>
      <c r="BR14" s="147" t="s">
        <v>292</v>
      </c>
      <c r="BS14" s="148" t="s">
        <v>292</v>
      </c>
      <c r="BT14" s="149" t="s">
        <v>292</v>
      </c>
      <c r="BU14" s="150" t="s">
        <v>292</v>
      </c>
      <c r="BV14" s="117" t="s">
        <v>292</v>
      </c>
      <c r="BW14" s="114"/>
      <c r="BX14" s="168"/>
      <c r="BY14" s="143" t="s">
        <v>292</v>
      </c>
      <c r="BZ14" s="144" t="s">
        <v>292</v>
      </c>
      <c r="CA14" s="145" t="s">
        <v>292</v>
      </c>
      <c r="CB14" s="145" t="s">
        <v>292</v>
      </c>
      <c r="CC14" s="146" t="s">
        <v>292</v>
      </c>
      <c r="CD14" s="147" t="s">
        <v>292</v>
      </c>
      <c r="CE14" s="148" t="s">
        <v>292</v>
      </c>
      <c r="CF14" s="149" t="s">
        <v>292</v>
      </c>
      <c r="CG14" s="150" t="s">
        <v>292</v>
      </c>
      <c r="CH14" s="117" t="s">
        <v>292</v>
      </c>
      <c r="CI14" s="114"/>
      <c r="CJ14" s="168"/>
      <c r="CK14" s="143" t="s">
        <v>292</v>
      </c>
      <c r="CL14" s="144" t="s">
        <v>292</v>
      </c>
      <c r="CM14" s="145" t="s">
        <v>292</v>
      </c>
      <c r="CN14" s="145" t="s">
        <v>292</v>
      </c>
      <c r="CO14" s="146" t="s">
        <v>292</v>
      </c>
      <c r="CP14" s="147" t="s">
        <v>292</v>
      </c>
      <c r="CQ14" s="148" t="s">
        <v>292</v>
      </c>
      <c r="CR14" s="149" t="s">
        <v>292</v>
      </c>
      <c r="CS14" s="150" t="s">
        <v>292</v>
      </c>
      <c r="CT14" s="117" t="s">
        <v>292</v>
      </c>
      <c r="CU14" s="114"/>
      <c r="CV14" s="168"/>
      <c r="CW14" s="143" t="s">
        <v>292</v>
      </c>
      <c r="CX14" s="144" t="s">
        <v>292</v>
      </c>
      <c r="CY14" s="145" t="s">
        <v>292</v>
      </c>
      <c r="CZ14" s="145" t="s">
        <v>292</v>
      </c>
      <c r="DA14" s="146" t="s">
        <v>292</v>
      </c>
      <c r="DB14" s="147" t="s">
        <v>292</v>
      </c>
      <c r="DC14" s="148" t="s">
        <v>292</v>
      </c>
      <c r="DD14" s="149" t="s">
        <v>292</v>
      </c>
      <c r="DE14" s="150" t="s">
        <v>292</v>
      </c>
      <c r="DF14" s="117" t="s">
        <v>292</v>
      </c>
      <c r="DG14" s="114"/>
      <c r="DH14" s="168"/>
      <c r="DI14" s="143" t="s">
        <v>292</v>
      </c>
      <c r="DJ14" s="144" t="s">
        <v>292</v>
      </c>
      <c r="DK14" s="145" t="s">
        <v>292</v>
      </c>
      <c r="DL14" s="145" t="s">
        <v>292</v>
      </c>
      <c r="DM14" s="146" t="s">
        <v>292</v>
      </c>
      <c r="DN14" s="147" t="s">
        <v>292</v>
      </c>
      <c r="DO14" s="148" t="s">
        <v>292</v>
      </c>
      <c r="DP14" s="149" t="s">
        <v>292</v>
      </c>
      <c r="DQ14" s="150" t="s">
        <v>292</v>
      </c>
      <c r="DR14" s="117" t="s">
        <v>292</v>
      </c>
      <c r="DS14" s="114"/>
      <c r="DT14" s="168"/>
      <c r="DU14" s="143" t="s">
        <v>292</v>
      </c>
      <c r="DV14" s="144" t="s">
        <v>292</v>
      </c>
      <c r="DW14" s="145" t="s">
        <v>292</v>
      </c>
      <c r="DX14" s="145" t="s">
        <v>292</v>
      </c>
      <c r="DY14" s="146" t="s">
        <v>292</v>
      </c>
      <c r="DZ14" s="147" t="s">
        <v>292</v>
      </c>
      <c r="EA14" s="148" t="s">
        <v>292</v>
      </c>
      <c r="EB14" s="149" t="s">
        <v>292</v>
      </c>
      <c r="EC14" s="150" t="s">
        <v>292</v>
      </c>
      <c r="ED14" s="117" t="s">
        <v>292</v>
      </c>
      <c r="EE14" s="114"/>
      <c r="EF14" s="168"/>
      <c r="EG14" s="143" t="str">
        <f>IF(EK14="","",ministers!EG$3)</f>
        <v/>
      </c>
      <c r="EH14" s="144" t="str">
        <f>IF(EK14="","",ministers!EG$1)</f>
        <v/>
      </c>
      <c r="EI14" s="145" t="str">
        <f>IF(EK14="","",ministers!EG$2)</f>
        <v/>
      </c>
      <c r="EJ14" s="145" t="str">
        <f>IF(EK14="","",ministers!EG$3)</f>
        <v/>
      </c>
      <c r="EK14" s="146" t="str">
        <f t="shared" si="10"/>
        <v/>
      </c>
      <c r="EL14" s="147" t="str">
        <f t="shared" si="11"/>
        <v/>
      </c>
      <c r="EM14" s="148" t="str">
        <f t="shared" si="12"/>
        <v/>
      </c>
      <c r="EN14" s="149" t="str">
        <f t="shared" si="13"/>
        <v/>
      </c>
      <c r="EO14" s="150" t="str">
        <f t="shared" si="14"/>
        <v/>
      </c>
      <c r="EP14" s="117" t="str">
        <f t="shared" si="15"/>
        <v/>
      </c>
      <c r="EQ14" s="114"/>
      <c r="ER14" s="168"/>
      <c r="ES14" s="143" t="str">
        <f>IF(EW14="","",ministers!ES$3)</f>
        <v/>
      </c>
      <c r="ET14" s="144" t="str">
        <f>IF(EW14="","",ministers!ES$1)</f>
        <v/>
      </c>
      <c r="EU14" s="145" t="str">
        <f>IF(EW14="","",ministers!ES$2)</f>
        <v/>
      </c>
      <c r="EV14" s="145" t="str">
        <f>IF(EW14="","",ministers!ES$3)</f>
        <v/>
      </c>
      <c r="EW14" s="146" t="str">
        <f t="shared" si="16"/>
        <v/>
      </c>
      <c r="EX14" s="147" t="str">
        <f t="shared" si="17"/>
        <v/>
      </c>
      <c r="EY14" s="148" t="str">
        <f t="shared" si="18"/>
        <v/>
      </c>
      <c r="EZ14" s="149" t="str">
        <f t="shared" si="19"/>
        <v/>
      </c>
      <c r="FA14" s="150" t="str">
        <f t="shared" si="20"/>
        <v/>
      </c>
      <c r="FB14" s="117" t="str">
        <f t="shared" si="21"/>
        <v/>
      </c>
      <c r="FC14" s="114"/>
      <c r="FD14" s="168"/>
      <c r="FE14" s="143" t="str">
        <f>IF(FI14="","",ministers!FE$3)</f>
        <v/>
      </c>
      <c r="FF14" s="144" t="str">
        <f>IF(FI14="","",ministers!FE$1)</f>
        <v/>
      </c>
      <c r="FG14" s="145" t="str">
        <f>IF(FI14="","",ministers!FE$2)</f>
        <v/>
      </c>
      <c r="FH14" s="145" t="str">
        <f>IF(FI14="","",ministers!FE$3)</f>
        <v/>
      </c>
      <c r="FI14" s="146" t="str">
        <f t="shared" si="22"/>
        <v/>
      </c>
      <c r="FJ14" s="147" t="str">
        <f t="shared" si="23"/>
        <v/>
      </c>
      <c r="FK14" s="148" t="str">
        <f t="shared" si="24"/>
        <v/>
      </c>
      <c r="FL14" s="149" t="str">
        <f t="shared" si="25"/>
        <v/>
      </c>
      <c r="FM14" s="150" t="str">
        <f t="shared" si="26"/>
        <v/>
      </c>
      <c r="FN14" s="117" t="str">
        <f>IF(FP14="","",IF((LEN(FP14)-LEN(SUBSTITUTE(FP14,"male","")))/LEN("male")&gt;1,"!",IF(RIGHT(FP14,1)=")","",IF(RIGHT(FP14,2)=") ","",IF(RIGHT(FP14,2)=").","","!!")))))</f>
        <v/>
      </c>
      <c r="FO14" s="114"/>
      <c r="FP14" s="168"/>
      <c r="FQ14" s="143" t="str">
        <f>IF(FU14="","",ministers!FT$3)</f>
        <v/>
      </c>
      <c r="FR14" s="144" t="str">
        <f>IF(FU14="","",ministers!FT$1)</f>
        <v/>
      </c>
      <c r="FS14" s="145"/>
      <c r="FT14" s="151"/>
      <c r="FU14" s="146" t="str">
        <f>IF(GB14="","",IF(ISNUMBER(SEARCH(":",GB14)),MID(GB14,FIND(":",GB14)+2,FIND("(",GB14)-FIND(":",GB14)-3),LEFT(GB14,FIND("(",GB14)-2)))</f>
        <v/>
      </c>
      <c r="FV14" s="147" t="str">
        <f>IF(GB14="","",MID(GB14,FIND("(",GB14)+1,4))</f>
        <v/>
      </c>
      <c r="FW14" s="148" t="str">
        <f>IF(ISNUMBER(SEARCH("*female*",GB14)),"female",IF(ISNUMBER(SEARCH("*male*",GB14)),"male",""))</f>
        <v/>
      </c>
      <c r="FX14" s="149" t="str">
        <f>IF(GB14="","",IF(ISERROR(MID(GB14,FIND("male,",GB14)+6,(FIND(")",GB14)-(FIND("male,",GB14)+6))))=TRUE,"missing/error",MID(GB14,FIND("male,",GB14)+6,(FIND(")",GB14)-(FIND("male,",GB14)+6)))))</f>
        <v/>
      </c>
      <c r="FY14" s="150" t="str">
        <f>IF(FU14="","",(MID(FU14,(SEARCH("^^",SUBSTITUTE(FU14," ","^^",LEN(FU14)-LEN(SUBSTITUTE(FU14," ","")))))+1,99)&amp;"_"&amp;LEFT(FU14,FIND(" ",FU14)-1)&amp;"_"&amp;FV14))</f>
        <v/>
      </c>
      <c r="FZ14" s="117" t="str">
        <f>IF(GB14="","",IF((LEN(GB14)-LEN(SUBSTITUTE(GB14,"male","")))/LEN("male")&gt;1,"!",IF(RIGHT(GB14,1)=")","",IF(RIGHT(GB14,2)=") ","",IF(RIGHT(GB14,2)=").","","!!")))))</f>
        <v/>
      </c>
      <c r="GA14" s="114"/>
      <c r="GB14" s="168"/>
      <c r="GC14" s="143" t="str">
        <f>IF(GG14="","",ministers!GC$3)</f>
        <v/>
      </c>
      <c r="GD14" s="144" t="str">
        <f>IF(GG14="","",ministers!GC$1)</f>
        <v/>
      </c>
      <c r="GE14" s="145" t="str">
        <f>IF(GG14="","",ministers!GC$2)</f>
        <v/>
      </c>
      <c r="GF14" s="145"/>
      <c r="GG14" s="146" t="str">
        <f t="shared" si="0"/>
        <v/>
      </c>
      <c r="GH14" s="147" t="str">
        <f t="shared" si="1"/>
        <v/>
      </c>
      <c r="GI14" s="148" t="str">
        <f t="shared" si="2"/>
        <v/>
      </c>
      <c r="GJ14" s="149" t="str">
        <f t="shared" si="3"/>
        <v/>
      </c>
      <c r="GK14" s="150" t="str">
        <f t="shared" si="4"/>
        <v/>
      </c>
      <c r="GM14" s="114"/>
      <c r="GN14" s="168"/>
      <c r="GO14" s="143" t="str">
        <f>IF(GS14="","",ministers!GO$3)</f>
        <v/>
      </c>
      <c r="GP14" s="144" t="str">
        <f>IF(GS14="","",ministers!GO$1)</f>
        <v/>
      </c>
      <c r="GQ14" s="145" t="str">
        <f>IF(GS14="","",ministers!GO$2)</f>
        <v/>
      </c>
      <c r="GR14" s="145" t="str">
        <f>IF(GS14="","",ministers!GO$3)</f>
        <v/>
      </c>
      <c r="GS14" s="146" t="str">
        <f t="shared" si="5"/>
        <v/>
      </c>
      <c r="GT14" s="147" t="str">
        <f t="shared" si="6"/>
        <v/>
      </c>
      <c r="GU14" s="148" t="str">
        <f t="shared" si="7"/>
        <v/>
      </c>
      <c r="GV14" s="149" t="str">
        <f t="shared" si="8"/>
        <v/>
      </c>
      <c r="GW14" s="150" t="str">
        <f t="shared" si="9"/>
        <v/>
      </c>
      <c r="GY14" s="114"/>
      <c r="GZ14" s="168"/>
    </row>
    <row r="15" spans="1:208" ht="13.5" customHeight="1">
      <c r="A15" s="126"/>
      <c r="B15" s="114" t="s">
        <v>517</v>
      </c>
      <c r="D15" s="168"/>
      <c r="E15" s="143">
        <v>33592</v>
      </c>
      <c r="F15" s="144" t="s">
        <v>311</v>
      </c>
      <c r="G15" s="145">
        <v>32997</v>
      </c>
      <c r="H15" s="145">
        <v>33592</v>
      </c>
      <c r="I15" s="146" t="s">
        <v>815</v>
      </c>
      <c r="J15" s="147" t="s">
        <v>816</v>
      </c>
      <c r="K15" s="148" t="s">
        <v>780</v>
      </c>
      <c r="L15" s="149" t="s">
        <v>293</v>
      </c>
      <c r="M15" s="150" t="s">
        <v>817</v>
      </c>
      <c r="N15" s="117" t="s">
        <v>292</v>
      </c>
      <c r="O15" s="114"/>
      <c r="P15" s="168" t="s">
        <v>592</v>
      </c>
      <c r="Q15" s="143">
        <v>34052</v>
      </c>
      <c r="R15" s="144" t="s">
        <v>312</v>
      </c>
      <c r="S15" s="145">
        <v>33599</v>
      </c>
      <c r="T15" s="145">
        <v>34052</v>
      </c>
      <c r="U15" s="146" t="s">
        <v>815</v>
      </c>
      <c r="V15" s="147" t="s">
        <v>816</v>
      </c>
      <c r="W15" s="148" t="s">
        <v>780</v>
      </c>
      <c r="X15" s="149" t="s">
        <v>293</v>
      </c>
      <c r="Y15" s="150" t="s">
        <v>817</v>
      </c>
      <c r="Z15" s="117" t="s">
        <v>292</v>
      </c>
      <c r="AA15" s="114"/>
      <c r="AB15" s="168" t="s">
        <v>615</v>
      </c>
      <c r="AC15" s="143">
        <v>35135</v>
      </c>
      <c r="AD15" s="144" t="s">
        <v>313</v>
      </c>
      <c r="AE15" s="145">
        <v>34060</v>
      </c>
      <c r="AF15" s="145">
        <v>34086</v>
      </c>
      <c r="AG15" s="146" t="s">
        <v>818</v>
      </c>
      <c r="AH15" s="147" t="s">
        <v>819</v>
      </c>
      <c r="AI15" s="148" t="s">
        <v>780</v>
      </c>
      <c r="AJ15" s="149" t="s">
        <v>293</v>
      </c>
      <c r="AK15" s="150" t="s">
        <v>820</v>
      </c>
      <c r="AL15" s="117" t="s">
        <v>292</v>
      </c>
      <c r="AM15" s="114"/>
      <c r="AN15" s="168" t="s">
        <v>627</v>
      </c>
      <c r="AO15" s="143">
        <v>36089</v>
      </c>
      <c r="AP15" s="144" t="s">
        <v>314</v>
      </c>
      <c r="AQ15" s="145">
        <v>35712</v>
      </c>
      <c r="AR15" s="145">
        <v>36089</v>
      </c>
      <c r="AS15" s="146" t="s">
        <v>821</v>
      </c>
      <c r="AT15" s="147" t="s">
        <v>822</v>
      </c>
      <c r="AU15" s="148" t="s">
        <v>780</v>
      </c>
      <c r="AV15" s="149" t="s">
        <v>294</v>
      </c>
      <c r="AW15" s="150" t="s">
        <v>823</v>
      </c>
      <c r="AX15" s="117" t="s">
        <v>292</v>
      </c>
      <c r="AY15" s="114"/>
      <c r="AZ15" s="168" t="s">
        <v>644</v>
      </c>
      <c r="BA15" s="143">
        <v>37221</v>
      </c>
      <c r="BB15" s="144" t="s">
        <v>315</v>
      </c>
      <c r="BC15" s="145">
        <v>36089</v>
      </c>
      <c r="BD15" s="145">
        <v>37221</v>
      </c>
      <c r="BE15" s="146" t="s">
        <v>821</v>
      </c>
      <c r="BF15" s="147" t="s">
        <v>822</v>
      </c>
      <c r="BG15" s="148" t="s">
        <v>780</v>
      </c>
      <c r="BH15" s="149" t="s">
        <v>294</v>
      </c>
      <c r="BI15" s="150" t="s">
        <v>823</v>
      </c>
      <c r="BJ15" s="117" t="s">
        <v>292</v>
      </c>
      <c r="BK15" s="114"/>
      <c r="BL15" s="168" t="s">
        <v>663</v>
      </c>
      <c r="BM15" s="143">
        <v>38286</v>
      </c>
      <c r="BN15" s="144" t="s">
        <v>316</v>
      </c>
      <c r="BO15" s="145">
        <v>37221</v>
      </c>
      <c r="BP15" s="145">
        <v>37901</v>
      </c>
      <c r="BQ15" s="146" t="s">
        <v>821</v>
      </c>
      <c r="BR15" s="147" t="s">
        <v>822</v>
      </c>
      <c r="BS15" s="148" t="s">
        <v>780</v>
      </c>
      <c r="BT15" s="149" t="s">
        <v>294</v>
      </c>
      <c r="BU15" s="150" t="s">
        <v>823</v>
      </c>
      <c r="BV15" s="117" t="s">
        <v>671</v>
      </c>
      <c r="BW15" s="114"/>
      <c r="BX15" s="168" t="s">
        <v>663</v>
      </c>
      <c r="BY15" s="143">
        <v>39419</v>
      </c>
      <c r="BZ15" s="144" t="s">
        <v>317</v>
      </c>
      <c r="CA15" s="145">
        <v>38286</v>
      </c>
      <c r="CB15" s="145">
        <v>39419</v>
      </c>
      <c r="CC15" s="146" t="s">
        <v>824</v>
      </c>
      <c r="CD15" s="147" t="s">
        <v>825</v>
      </c>
      <c r="CE15" s="148" t="s">
        <v>780</v>
      </c>
      <c r="CF15" s="149" t="s">
        <v>294</v>
      </c>
      <c r="CG15" s="150" t="s">
        <v>826</v>
      </c>
      <c r="CH15" s="117" t="s">
        <v>292</v>
      </c>
      <c r="CI15" s="114"/>
      <c r="CJ15" s="168" t="s">
        <v>667</v>
      </c>
      <c r="CK15" s="143">
        <v>40353</v>
      </c>
      <c r="CL15" s="144" t="s">
        <v>318</v>
      </c>
      <c r="CM15" s="145">
        <v>39419</v>
      </c>
      <c r="CN15" s="145">
        <v>40353</v>
      </c>
      <c r="CO15" s="146" t="s">
        <v>827</v>
      </c>
      <c r="CP15" s="147" t="s">
        <v>828</v>
      </c>
      <c r="CQ15" s="148" t="s">
        <v>780</v>
      </c>
      <c r="CR15" s="149" t="s">
        <v>293</v>
      </c>
      <c r="CS15" s="150" t="s">
        <v>829</v>
      </c>
      <c r="CT15" s="117" t="s">
        <v>292</v>
      </c>
      <c r="CU15" s="114"/>
      <c r="CV15" s="168" t="s">
        <v>693</v>
      </c>
      <c r="CW15" s="143">
        <v>40435</v>
      </c>
      <c r="CX15" s="144" t="s">
        <v>512</v>
      </c>
      <c r="CY15" s="145">
        <v>40357</v>
      </c>
      <c r="CZ15" s="145">
        <v>40435</v>
      </c>
      <c r="DA15" s="146" t="s">
        <v>827</v>
      </c>
      <c r="DB15" s="147" t="s">
        <v>828</v>
      </c>
      <c r="DC15" s="148" t="s">
        <v>780</v>
      </c>
      <c r="DD15" s="149" t="s">
        <v>293</v>
      </c>
      <c r="DE15" s="150" t="s">
        <v>829</v>
      </c>
      <c r="DF15" s="117" t="s">
        <v>292</v>
      </c>
      <c r="DG15" s="114"/>
      <c r="DH15" s="168" t="s">
        <v>693</v>
      </c>
      <c r="DI15" s="143">
        <v>41452</v>
      </c>
      <c r="DJ15" s="144" t="s">
        <v>513</v>
      </c>
      <c r="DK15" s="145">
        <v>40435</v>
      </c>
      <c r="DL15" s="145">
        <v>40891</v>
      </c>
      <c r="DM15" s="146" t="s">
        <v>830</v>
      </c>
      <c r="DN15" s="147" t="s">
        <v>828</v>
      </c>
      <c r="DO15" s="148" t="s">
        <v>780</v>
      </c>
      <c r="DP15" s="149" t="s">
        <v>293</v>
      </c>
      <c r="DQ15" s="150" t="s">
        <v>829</v>
      </c>
      <c r="DR15" s="117" t="s">
        <v>292</v>
      </c>
      <c r="DS15" s="114"/>
      <c r="DT15" s="173" t="s">
        <v>751</v>
      </c>
      <c r="DU15" s="143">
        <v>41517</v>
      </c>
      <c r="DV15" s="144" t="s">
        <v>514</v>
      </c>
      <c r="DW15" s="145">
        <v>41452</v>
      </c>
      <c r="DX15" s="145">
        <v>41517</v>
      </c>
      <c r="DY15" s="146" t="s">
        <v>831</v>
      </c>
      <c r="DZ15" s="147" t="s">
        <v>802</v>
      </c>
      <c r="EA15" s="148" t="s">
        <v>780</v>
      </c>
      <c r="EB15" s="149" t="s">
        <v>293</v>
      </c>
      <c r="EC15" s="150" t="s">
        <v>832</v>
      </c>
      <c r="ED15" s="117" t="s">
        <v>292</v>
      </c>
      <c r="EE15" s="114"/>
      <c r="EF15" s="168" t="s">
        <v>745</v>
      </c>
      <c r="EG15" s="143">
        <f>IF(EK15="","",ministers!EG$3)</f>
        <v>42262</v>
      </c>
      <c r="EH15" s="144" t="str">
        <f>IF(EK15="","",ministers!EG$1)</f>
        <v>Abbott I</v>
      </c>
      <c r="EI15" s="145">
        <f>IF(EK15="","",ministers!EG$2)</f>
        <v>41517</v>
      </c>
      <c r="EJ15" s="145">
        <f>IF(EK15="","",ministers!EG$3)</f>
        <v>42262</v>
      </c>
      <c r="EK15" s="146" t="str">
        <f t="shared" ref="EK15:EK41" si="27">IF(ER15="","",IF(ISNUMBER(SEARCH(":",ER15)),MID(ER15,FIND(":",ER15)+2,FIND("(",ER15)-FIND(":",ER15)-3),LEFT(ER15,FIND("(",ER15)-2)))</f>
        <v>George Brandis</v>
      </c>
      <c r="EL15" s="147" t="str">
        <f t="shared" ref="EL15:EL41" si="28">IF(ER15="","",MID(ER15,FIND("(",ER15)+1,4))</f>
        <v>1957</v>
      </c>
      <c r="EM15" s="148" t="str">
        <f t="shared" ref="EM15:EM41" si="29">IF(ISNUMBER(SEARCH("*female*",ER15)),"female",IF(ISNUMBER(SEARCH("*male*",ER15)),"male",""))</f>
        <v>male</v>
      </c>
      <c r="EN15" s="149" t="str">
        <f t="shared" ref="EN15:EN41" si="30">IF(ER15="","",IF(ISERROR(MID(ER15,FIND("male,",ER15)+6,(FIND(")",ER15)-(FIND("male,",ER15)+6))))=TRUE,"missing/error",MID(ER15,FIND("male,",ER15)+6,(FIND(")",ER15)-(FIND("male,",ER15)+6)))))</f>
        <v>au_lib01</v>
      </c>
      <c r="EO15" s="150" t="str">
        <f t="shared" ref="EO15:EO41" si="31">IF(EK15="","",(MID(EK15,(SEARCH("^^",SUBSTITUTE(EK15," ","^^",LEN(EK15)-LEN(SUBSTITUTE(EK15," ","")))))+1,99)&amp;"_"&amp;LEFT(EK15,FIND(" ",EK15)-1)&amp;"_"&amp;EL15))</f>
        <v>Brandis_George_1957</v>
      </c>
      <c r="EP15" s="117" t="str">
        <f t="shared" ref="EP15:EP41" si="32">IF(ER15="","",IF((LEN(ER15)-LEN(SUBSTITUTE(ER15,"male","")))/LEN("male")&gt;1,"!",IF(RIGHT(ER15,1)=")","",IF(RIGHT(ER15,2)=") ","",IF(RIGHT(ER15,2)=").","","!!")))))</f>
        <v/>
      </c>
      <c r="EQ15" s="114"/>
      <c r="ER15" s="168" t="s">
        <v>1106</v>
      </c>
      <c r="ES15" s="143">
        <f>IF(EW15="","",ministers!ES$3)</f>
        <v>42570</v>
      </c>
      <c r="ET15" s="144" t="str">
        <f>IF(EW15="","",ministers!ES$1)</f>
        <v>Turnbull I</v>
      </c>
      <c r="EU15" s="145">
        <f>IF(EW15="","",ministers!ES$2)</f>
        <v>42262</v>
      </c>
      <c r="EV15" s="145">
        <f>IF(EW15="","",ministers!ES$3)</f>
        <v>42570</v>
      </c>
      <c r="EW15" s="146" t="str">
        <f t="shared" ref="EW15:EW41" si="33">IF(FD15="","",IF(ISNUMBER(SEARCH(":",FD15)),MID(FD15,FIND(":",FD15)+2,FIND("(",FD15)-FIND(":",FD15)-3),LEFT(FD15,FIND("(",FD15)-2)))</f>
        <v>George Henry Brandis</v>
      </c>
      <c r="EX15" s="147" t="str">
        <f t="shared" ref="EX15:EX41" si="34">IF(FD15="","",MID(FD15,FIND("(",FD15)+1,4))</f>
        <v>1957</v>
      </c>
      <c r="EY15" s="148" t="str">
        <f t="shared" ref="EY15:EY41" si="35">IF(ISNUMBER(SEARCH("*female*",FD15)),"female",IF(ISNUMBER(SEARCH("*male*",FD15)),"male",""))</f>
        <v>male</v>
      </c>
      <c r="EZ15" s="149" t="str">
        <f t="shared" ref="EZ15:EZ41" si="36">IF(FD15="","",IF(ISERROR(MID(FD15,FIND("male,",FD15)+6,(FIND(")",FD15)-(FIND("male,",FD15)+6))))=TRUE,"missing/error",MID(FD15,FIND("male,",FD15)+6,(FIND(")",FD15)-(FIND("male,",FD15)+6)))))</f>
        <v>au_lib01</v>
      </c>
      <c r="FA15" s="150" t="str">
        <f t="shared" ref="FA15:FA41" si="37">IF(EW15="","",(MID(EW15,(SEARCH("^^",SUBSTITUTE(EW15," ","^^",LEN(EW15)-LEN(SUBSTITUTE(EW15," ","")))))+1,99)&amp;"_"&amp;LEFT(EW15,FIND(" ",EW15)-1)&amp;"_"&amp;EX15))</f>
        <v>Brandis_George_1957</v>
      </c>
      <c r="FB15" s="117" t="str">
        <f t="shared" ref="FB15:FB41" si="38">IF(FD15="","",IF((LEN(FD15)-LEN(SUBSTITUTE(FD15,"male","")))/LEN("male")&gt;1,"!",IF(RIGHT(FD15,1)=")","",IF(RIGHT(FD15,2)=") ","",IF(RIGHT(FD15,2)=").","","!!")))))</f>
        <v/>
      </c>
      <c r="FC15" s="114"/>
      <c r="FD15" s="168" t="s">
        <v>1189</v>
      </c>
      <c r="FE15" s="143">
        <f>IF(FI15="","",ministers!FE$3)</f>
        <v>43340</v>
      </c>
      <c r="FF15" s="144" t="str">
        <f>IF(FI15="","",ministers!FE$1)</f>
        <v>Turnbull II</v>
      </c>
      <c r="FG15" s="145">
        <f>IF(FI15="","",ministers!FE$2)</f>
        <v>42570</v>
      </c>
      <c r="FH15" s="145">
        <v>43089</v>
      </c>
      <c r="FI15" s="146" t="str">
        <f t="shared" ref="FI15:FI41" si="39">IF(FP15="","",IF(ISNUMBER(SEARCH(":",FP15)),MID(FP15,FIND(":",FP15)+2,FIND("(",FP15)-FIND(":",FP15)-3),LEFT(FP15,FIND("(",FP15)-2)))</f>
        <v>George Henry Brandis</v>
      </c>
      <c r="FJ15" s="147" t="str">
        <f t="shared" ref="FJ15:FJ41" si="40">IF(FP15="","",MID(FP15,FIND("(",FP15)+1,4))</f>
        <v>1957</v>
      </c>
      <c r="FK15" s="148" t="str">
        <f t="shared" ref="FK15:FK41" si="41">IF(ISNUMBER(SEARCH("*female*",FP15)),"female",IF(ISNUMBER(SEARCH("*male*",FP15)),"male",""))</f>
        <v>male</v>
      </c>
      <c r="FL15" s="149" t="str">
        <f t="shared" ref="FL15:FL41" si="42">IF(FP15="","",IF(ISERROR(MID(FP15,FIND("male,",FP15)+6,(FIND(")",FP15)-(FIND("male,",FP15)+6))))=TRUE,"missing/error",MID(FP15,FIND("male,",FP15)+6,(FIND(")",FP15)-(FIND("male,",FP15)+6)))))</f>
        <v>au_lib01</v>
      </c>
      <c r="FM15" s="150" t="str">
        <f t="shared" ref="FM15:FM41" si="43">IF(FI15="","",(MID(FI15,(SEARCH("^^",SUBSTITUTE(FI15," ","^^",LEN(FI15)-LEN(SUBSTITUTE(FI15," ","")))))+1,99)&amp;"_"&amp;LEFT(FI15,FIND(" ",FI15)-1)&amp;"_"&amp;FJ15))</f>
        <v>Brandis_George_1957</v>
      </c>
      <c r="FN15" s="117" t="str">
        <f>IF(FP15="","",IF((LEN(FP15)-LEN(SUBSTITUTE(FP15,"male","")))/LEN("male")&gt;1,"!",IF(RIGHT(FP15,1)=")","",IF(RIGHT(FP15,2)=") ","",IF(RIGHT(FP15,2)=").","","!!")))))</f>
        <v/>
      </c>
      <c r="FO15" s="114" t="s">
        <v>1252</v>
      </c>
      <c r="FP15" s="168" t="s">
        <v>1189</v>
      </c>
      <c r="FQ15" s="143">
        <f>IF(FU15="","",ministers!FQ$3)</f>
        <v>43614</v>
      </c>
      <c r="FR15" s="144" t="str">
        <f>IF(FU15="","",ministers!FQ$1)</f>
        <v>Morrison I</v>
      </c>
      <c r="FS15" s="145">
        <f>IF(FU15="","",ministers!FQ$2)</f>
        <v>43340</v>
      </c>
      <c r="FT15" s="145">
        <f>IF(FU15="","",ministers!FQ$3)</f>
        <v>43614</v>
      </c>
      <c r="FU15" s="146" t="str">
        <f>IF(GB15="","",IF(ISNUMBER(SEARCH(":",GB15)),MID(GB15,FIND(":",GB15)+2,FIND("(",GB15)-FIND(":",GB15)-3),LEFT(GB15,FIND("(",GB15)-2)))</f>
        <v>Christian Porter</v>
      </c>
      <c r="FV15" s="147" t="str">
        <f>IF(GB15="","",MID(GB15,FIND("(",GB15)+1,4))</f>
        <v>1970</v>
      </c>
      <c r="FW15" s="148" t="str">
        <f>IF(ISNUMBER(SEARCH("*female*",GB15)),"female",IF(ISNUMBER(SEARCH("*male*",GB15)),"male",""))</f>
        <v>male</v>
      </c>
      <c r="FX15" s="149" t="str">
        <f>IF(GB15="","",IF(ISERROR(MID(GB15,FIND("male,",GB15)+6,(FIND(")",GB15)-(FIND("male,",GB15)+6))))=TRUE,"missing/error",MID(GB15,FIND("male,",GB15)+6,(FIND(")",GB15)-(FIND("male,",GB15)+6)))))</f>
        <v>au_lib01</v>
      </c>
      <c r="FY15" s="150" t="str">
        <f>IF(FU15="","",(MID(FU15,(SEARCH("^^",SUBSTITUTE(FU15," ","^^",LEN(FU15)-LEN(SUBSTITUTE(FU15," ","")))))+1,99)&amp;"_"&amp;LEFT(FU15,FIND(" ",FU15)-1)&amp;"_"&amp;FV15))</f>
        <v>Porter_Christian_1970</v>
      </c>
      <c r="FZ15" s="117" t="str">
        <f>IF(GB15="","",IF((LEN(GB15)-LEN(SUBSTITUTE(GB15,"male","")))/LEN("male")&gt;1,"!",IF(RIGHT(GB15,1)=")","",IF(RIGHT(GB15,2)=") ","",IF(RIGHT(GB15,2)=").","","!!")))))</f>
        <v/>
      </c>
      <c r="GA15" s="114"/>
      <c r="GB15" s="168" t="s">
        <v>1199</v>
      </c>
      <c r="GC15" s="143">
        <f>IF(GG15="","",ministers!GC$3)</f>
        <v>44704</v>
      </c>
      <c r="GD15" s="144" t="str">
        <f>IF(GG15="","",ministers!GC$1)</f>
        <v>Morrison II</v>
      </c>
      <c r="GE15" s="145">
        <f>IF(GG15="","",ministers!GC$2)</f>
        <v>43614</v>
      </c>
      <c r="GF15" s="145">
        <v>44285</v>
      </c>
      <c r="GG15" s="146" t="str">
        <f>IF(GN15="","",IF(ISNUMBER(SEARCH(":",GN15)),MID(GN15,FIND(":",GN15)+2,FIND("(",GN15)-FIND(":",GN15)-3),LEFT(GN15,FIND("(",GN15)-2)))</f>
        <v>Christian Porter</v>
      </c>
      <c r="GH15" s="147" t="str">
        <f>IF(GN15="","",MID(GN15,FIND("(",GN15)+1,4))</f>
        <v>1970</v>
      </c>
      <c r="GI15" s="148" t="str">
        <f>IF(ISNUMBER(SEARCH("*female*",GN15)),"female",IF(ISNUMBER(SEARCH("*male*",GN15)),"male",""))</f>
        <v>male</v>
      </c>
      <c r="GJ15" s="149" t="str">
        <f>IF(GN15="","",IF(ISERROR(MID(GN15,FIND("male,",GN15)+6,(FIND(")",GN15)-(FIND("male,",GN15)+6))))=TRUE,"missing/error",MID(GN15,FIND("male,",GN15)+6,(FIND(")",GN15)-(FIND("male,",GN15)+6)))))</f>
        <v>au_lib01</v>
      </c>
      <c r="GK15" s="150" t="str">
        <f>IF(GG15="","",(MID(GG15,(SEARCH("^^",SUBSTITUTE(GG15," ","^^",LEN(GG15)-LEN(SUBSTITUTE(GG15," ","")))))+1,99)&amp;"_"&amp;LEFT(GG15,FIND(" ",GG15)-1)&amp;"_"&amp;GH15))</f>
        <v>Porter_Christian_1970</v>
      </c>
      <c r="GM15" s="114"/>
      <c r="GN15" s="168" t="s">
        <v>1199</v>
      </c>
      <c r="GO15" s="143">
        <f>IF(GS15="","",ministers!GO$3)</f>
        <v>44926</v>
      </c>
      <c r="GP15" s="144" t="str">
        <f>IF(GS15="","",ministers!GO$1)</f>
        <v>Albanaese</v>
      </c>
      <c r="GQ15" s="145">
        <f>IF(GS15="","",ministers!GO$2)</f>
        <v>44713</v>
      </c>
      <c r="GR15" s="145">
        <f>IF(GS15="","",ministers!GO$3)</f>
        <v>44926</v>
      </c>
      <c r="GS15" s="146" t="str">
        <f>IF(GZ15="","",IF(ISNUMBER(SEARCH(":",GZ15)),MID(GZ15,FIND(":",GZ15)+2,FIND("(",GZ15)-FIND(":",GZ15)-3),LEFT(GZ15,FIND("(",GZ15)-2)))</f>
        <v>Mark Dreyfus</v>
      </c>
      <c r="GT15" s="147" t="str">
        <f>IF(GZ15="","",MID(GZ15,FIND("(",GZ15)+1,4))</f>
        <v>1956</v>
      </c>
      <c r="GU15" s="148" t="str">
        <f>IF(ISNUMBER(SEARCH("*female*",GZ15)),"female",IF(ISNUMBER(SEARCH("*male*",GZ15)),"male",""))</f>
        <v>male</v>
      </c>
      <c r="GV15" s="149" t="str">
        <f>IF(GZ15="","",IF(ISERROR(MID(GZ15,FIND("male,",GZ15)+6,(FIND(")",GZ15)-(FIND("male,",GZ15)+6))))=TRUE,"missing/error",MID(GZ15,FIND("male,",GZ15)+6,(FIND(")",GZ15)-(FIND("male,",GZ15)+6)))))</f>
        <v>au_lab01</v>
      </c>
      <c r="GW15" s="150" t="str">
        <f>IF(GS15="","",(MID(GS15,(SEARCH("^^",SUBSTITUTE(GS15," ","^^",LEN(GS15)-LEN(SUBSTITUTE(GS15," ","")))))+1,99)&amp;"_"&amp;LEFT(GS15,FIND(" ",GS15)-1)&amp;"_"&amp;GT15))</f>
        <v>Dreyfus_Mark_1956</v>
      </c>
      <c r="GY15" s="114"/>
      <c r="GZ15" s="168" t="s">
        <v>1383</v>
      </c>
    </row>
    <row r="16" spans="1:208" ht="13.5" customHeight="1">
      <c r="A16" s="126"/>
      <c r="B16" s="114" t="s">
        <v>517</v>
      </c>
      <c r="D16" s="168"/>
      <c r="E16" s="143"/>
      <c r="F16" s="144"/>
      <c r="G16" s="145"/>
      <c r="H16" s="145"/>
      <c r="I16" s="146"/>
      <c r="J16" s="147"/>
      <c r="K16" s="148"/>
      <c r="L16" s="149"/>
      <c r="M16" s="150"/>
      <c r="O16" s="114"/>
      <c r="P16" s="168"/>
      <c r="Q16" s="143"/>
      <c r="R16" s="144"/>
      <c r="S16" s="145"/>
      <c r="T16" s="145"/>
      <c r="U16" s="146"/>
      <c r="V16" s="147"/>
      <c r="W16" s="148"/>
      <c r="X16" s="149"/>
      <c r="Y16" s="150"/>
      <c r="AA16" s="114"/>
      <c r="AB16" s="168"/>
      <c r="AC16" s="143">
        <v>35135</v>
      </c>
      <c r="AD16" s="144" t="s">
        <v>313</v>
      </c>
      <c r="AE16" s="145">
        <v>34086</v>
      </c>
      <c r="AF16" s="145">
        <v>35135</v>
      </c>
      <c r="AG16" s="146" t="s">
        <v>833</v>
      </c>
      <c r="AH16" s="147" t="s">
        <v>792</v>
      </c>
      <c r="AI16" s="148" t="s">
        <v>780</v>
      </c>
      <c r="AJ16" s="149" t="s">
        <v>293</v>
      </c>
      <c r="AK16" s="150" t="s">
        <v>834</v>
      </c>
      <c r="AM16" s="114"/>
      <c r="AN16" s="168" t="s">
        <v>621</v>
      </c>
      <c r="AO16" s="143"/>
      <c r="AP16" s="144"/>
      <c r="AQ16" s="145"/>
      <c r="AR16" s="145"/>
      <c r="AS16" s="146"/>
      <c r="AT16" s="147"/>
      <c r="AU16" s="148"/>
      <c r="AV16" s="149"/>
      <c r="AW16" s="150"/>
      <c r="AY16" s="114"/>
      <c r="AZ16" s="168"/>
      <c r="BA16" s="143"/>
      <c r="BB16" s="144"/>
      <c r="BC16" s="145"/>
      <c r="BD16" s="145"/>
      <c r="BE16" s="146"/>
      <c r="BF16" s="147"/>
      <c r="BG16" s="148"/>
      <c r="BH16" s="149"/>
      <c r="BI16" s="150"/>
      <c r="BK16" s="114"/>
      <c r="BL16" s="168"/>
      <c r="BM16" s="143">
        <v>38286</v>
      </c>
      <c r="BN16" s="144" t="s">
        <v>316</v>
      </c>
      <c r="BO16" s="145">
        <v>37901</v>
      </c>
      <c r="BP16" s="145">
        <v>38286</v>
      </c>
      <c r="BQ16" s="146" t="s">
        <v>824</v>
      </c>
      <c r="BR16" s="147" t="s">
        <v>825</v>
      </c>
      <c r="BS16" s="148" t="s">
        <v>780</v>
      </c>
      <c r="BT16" s="149" t="s">
        <v>294</v>
      </c>
      <c r="BU16" s="150" t="s">
        <v>826</v>
      </c>
      <c r="BW16" s="114"/>
      <c r="BX16" s="168" t="s">
        <v>670</v>
      </c>
      <c r="BY16" s="143"/>
      <c r="BZ16" s="144"/>
      <c r="CA16" s="145"/>
      <c r="CB16" s="145"/>
      <c r="CC16" s="146"/>
      <c r="CD16" s="147"/>
      <c r="CE16" s="148"/>
      <c r="CF16" s="149"/>
      <c r="CG16" s="150"/>
      <c r="CI16" s="114"/>
      <c r="CJ16" s="168"/>
      <c r="CK16" s="143"/>
      <c r="CL16" s="144"/>
      <c r="CM16" s="145"/>
      <c r="CN16" s="145"/>
      <c r="CO16" s="146"/>
      <c r="CP16" s="147"/>
      <c r="CQ16" s="148"/>
      <c r="CR16" s="149"/>
      <c r="CS16" s="150"/>
      <c r="CU16" s="114"/>
      <c r="CV16" s="168"/>
      <c r="CW16" s="143" t="s">
        <v>292</v>
      </c>
      <c r="CX16" s="144" t="s">
        <v>292</v>
      </c>
      <c r="CY16" s="145" t="s">
        <v>292</v>
      </c>
      <c r="CZ16" s="145" t="s">
        <v>292</v>
      </c>
      <c r="DA16" s="146" t="s">
        <v>292</v>
      </c>
      <c r="DB16" s="147" t="s">
        <v>292</v>
      </c>
      <c r="DC16" s="148" t="s">
        <v>292</v>
      </c>
      <c r="DD16" s="149" t="s">
        <v>292</v>
      </c>
      <c r="DE16" s="150" t="s">
        <v>292</v>
      </c>
      <c r="DF16" s="117" t="s">
        <v>292</v>
      </c>
      <c r="DG16" s="114"/>
      <c r="DH16" s="168"/>
      <c r="DI16" s="143">
        <v>41452</v>
      </c>
      <c r="DJ16" s="144" t="s">
        <v>513</v>
      </c>
      <c r="DK16" s="145">
        <v>40891</v>
      </c>
      <c r="DL16" s="145">
        <v>41309</v>
      </c>
      <c r="DM16" s="146" t="s">
        <v>835</v>
      </c>
      <c r="DN16" s="147" t="s">
        <v>836</v>
      </c>
      <c r="DO16" s="148" t="s">
        <v>793</v>
      </c>
      <c r="DP16" s="149" t="s">
        <v>293</v>
      </c>
      <c r="DQ16" s="150" t="s">
        <v>837</v>
      </c>
      <c r="DR16" s="117" t="s">
        <v>292</v>
      </c>
      <c r="DS16" s="114"/>
      <c r="DT16" s="168" t="s">
        <v>699</v>
      </c>
      <c r="DU16" s="143" t="s">
        <v>292</v>
      </c>
      <c r="DV16" s="144" t="s">
        <v>292</v>
      </c>
      <c r="DW16" s="145" t="s">
        <v>292</v>
      </c>
      <c r="DX16" s="145" t="s">
        <v>292</v>
      </c>
      <c r="DY16" s="146" t="s">
        <v>292</v>
      </c>
      <c r="DZ16" s="147" t="s">
        <v>292</v>
      </c>
      <c r="EA16" s="148" t="s">
        <v>292</v>
      </c>
      <c r="EB16" s="149" t="s">
        <v>292</v>
      </c>
      <c r="EC16" s="150" t="s">
        <v>292</v>
      </c>
      <c r="ED16" s="117" t="s">
        <v>292</v>
      </c>
      <c r="EE16" s="114"/>
      <c r="EF16" s="168"/>
      <c r="EG16" s="143" t="str">
        <f>IF(EK16="","",ministers!EG$3)</f>
        <v/>
      </c>
      <c r="EH16" s="144" t="str">
        <f>IF(EK16="","",ministers!EG$1)</f>
        <v/>
      </c>
      <c r="EI16" s="145" t="str">
        <f>IF(EK16="","",ministers!EG$2)</f>
        <v/>
      </c>
      <c r="EJ16" s="145" t="str">
        <f>IF(EK16="","",ministers!EG$3)</f>
        <v/>
      </c>
      <c r="EK16" s="146" t="str">
        <f t="shared" si="27"/>
        <v/>
      </c>
      <c r="EL16" s="147" t="str">
        <f t="shared" si="28"/>
        <v/>
      </c>
      <c r="EM16" s="148" t="str">
        <f t="shared" si="29"/>
        <v/>
      </c>
      <c r="EN16" s="149" t="str">
        <f t="shared" si="30"/>
        <v/>
      </c>
      <c r="EO16" s="150" t="str">
        <f t="shared" si="31"/>
        <v/>
      </c>
      <c r="EP16" s="117" t="str">
        <f t="shared" si="32"/>
        <v/>
      </c>
      <c r="EQ16" s="114"/>
      <c r="ER16" s="168"/>
      <c r="ES16" s="143" t="str">
        <f>IF(EW16="","",ministers!ES$3)</f>
        <v/>
      </c>
      <c r="ET16" s="144" t="str">
        <f>IF(EW16="","",ministers!ES$1)</f>
        <v/>
      </c>
      <c r="EU16" s="145" t="str">
        <f>IF(EW16="","",ministers!ES$2)</f>
        <v/>
      </c>
      <c r="EV16" s="145" t="str">
        <f>IF(EW16="","",ministers!ES$3)</f>
        <v/>
      </c>
      <c r="EW16" s="146" t="str">
        <f t="shared" si="33"/>
        <v/>
      </c>
      <c r="EX16" s="147" t="str">
        <f t="shared" si="34"/>
        <v/>
      </c>
      <c r="EY16" s="148" t="str">
        <f t="shared" si="35"/>
        <v/>
      </c>
      <c r="EZ16" s="149" t="str">
        <f t="shared" si="36"/>
        <v/>
      </c>
      <c r="FA16" s="150" t="str">
        <f t="shared" si="37"/>
        <v/>
      </c>
      <c r="FB16" s="117" t="str">
        <f t="shared" si="38"/>
        <v/>
      </c>
      <c r="FC16" s="114"/>
      <c r="FD16" s="168"/>
      <c r="FE16" s="143">
        <f>IF(FI16="","",ministers!FE$3)</f>
        <v>43340</v>
      </c>
      <c r="FF16" s="144" t="str">
        <f>IF(FI16="","",ministers!FE$1)</f>
        <v>Turnbull II</v>
      </c>
      <c r="FG16" s="145">
        <v>43089</v>
      </c>
      <c r="FH16" s="145">
        <f>IF(FI16="","",ministers!FE$3)</f>
        <v>43340</v>
      </c>
      <c r="FI16" s="146" t="str">
        <f t="shared" si="39"/>
        <v>Christian Porter</v>
      </c>
      <c r="FJ16" s="147" t="str">
        <f t="shared" si="40"/>
        <v>1970</v>
      </c>
      <c r="FK16" s="148" t="str">
        <f t="shared" si="41"/>
        <v>male</v>
      </c>
      <c r="FL16" s="149" t="str">
        <f t="shared" si="42"/>
        <v>au_lib01</v>
      </c>
      <c r="FM16" s="150" t="str">
        <f t="shared" si="43"/>
        <v>Porter_Christian_1970</v>
      </c>
      <c r="FO16" s="114"/>
      <c r="FP16" s="168" t="s">
        <v>1199</v>
      </c>
      <c r="FQ16" s="143"/>
      <c r="FR16" s="144"/>
      <c r="FS16" s="145"/>
      <c r="FT16" s="151"/>
      <c r="FU16" s="146"/>
      <c r="FV16" s="147"/>
      <c r="FW16" s="148"/>
      <c r="FX16" s="149"/>
      <c r="FY16" s="150"/>
      <c r="GA16" s="114"/>
      <c r="GB16" s="168"/>
      <c r="GC16" s="143">
        <f>IF(GG16="","",ministers!GC$3)</f>
        <v>44704</v>
      </c>
      <c r="GD16" s="144" t="str">
        <f>IF(GG16="","",ministers!GC$1)</f>
        <v>Morrison II</v>
      </c>
      <c r="GE16" s="145">
        <v>44285</v>
      </c>
      <c r="GF16" s="145">
        <f>IF(GG16="","",ministers!GC$3)</f>
        <v>44704</v>
      </c>
      <c r="GG16" s="146" t="str">
        <f>IF(GN16="","",IF(ISNUMBER(SEARCH(":",GN16)),MID(GN16,FIND(":",GN16)+2,FIND("(",GN16)-FIND(":",GN16)-3),LEFT(GN16,FIND("(",GN16)-2)))</f>
        <v>Michaelia Cash</v>
      </c>
      <c r="GH16" s="147" t="str">
        <f>IF(GN16="","",MID(GN16,FIND("(",GN16)+1,4))</f>
        <v>1970</v>
      </c>
      <c r="GI16" s="148" t="str">
        <f>IF(ISNUMBER(SEARCH("*female*",GN16)),"female",IF(ISNUMBER(SEARCH("*male*",GN16)),"male",""))</f>
        <v>female</v>
      </c>
      <c r="GJ16" s="149" t="str">
        <f>IF(GN16="","",IF(ISERROR(MID(GN16,FIND("male,",GN16)+6,(FIND(")",GN16)-(FIND("male,",GN16)+6))))=TRUE,"missing/error",MID(GN16,FIND("male,",GN16)+6,(FIND(")",GN16)-(FIND("male,",GN16)+6)))))</f>
        <v>au_lib01</v>
      </c>
      <c r="GK16" s="150" t="str">
        <f>IF(GG16="","",(MID(GG16,(SEARCH("^^",SUBSTITUTE(GG16," ","^^",LEN(GG16)-LEN(SUBSTITUTE(GG16," ","")))))+1,99)&amp;"_"&amp;LEFT(GG16,FIND(" ",GG16)-1)&amp;"_"&amp;GH16))</f>
        <v>Cash_Michaelia_1970</v>
      </c>
      <c r="GM16" s="114"/>
      <c r="GN16" s="168" t="s">
        <v>1300</v>
      </c>
      <c r="GO16" s="143" t="str">
        <f>IF(GS16="","",ministers!GO$3)</f>
        <v/>
      </c>
      <c r="GP16" s="144" t="str">
        <f>IF(GS16="","",ministers!GO$1)</f>
        <v/>
      </c>
      <c r="GQ16" s="145" t="str">
        <f>IF(GS16="","",ministers!GO$2)</f>
        <v/>
      </c>
      <c r="GR16" s="145" t="str">
        <f>IF(GS16="","",ministers!GO$3)</f>
        <v/>
      </c>
      <c r="GS16" s="146" t="str">
        <f>IF(GZ16="","",IF(ISNUMBER(SEARCH(":",GZ16)),MID(GZ16,FIND(":",GZ16)+2,FIND("(",GZ16)-FIND(":",GZ16)-3),LEFT(GZ16,FIND("(",GZ16)-2)))</f>
        <v/>
      </c>
      <c r="GT16" s="147" t="str">
        <f>IF(GZ16="","",MID(GZ16,FIND("(",GZ16)+1,4))</f>
        <v/>
      </c>
      <c r="GU16" s="148" t="str">
        <f>IF(ISNUMBER(SEARCH("*female*",GZ16)),"female",IF(ISNUMBER(SEARCH("*male*",GZ16)),"male",""))</f>
        <v/>
      </c>
      <c r="GV16" s="149" t="str">
        <f>IF(GZ16="","",IF(ISERROR(MID(GZ16,FIND("male,",GZ16)+6,(FIND(")",GZ16)-(FIND("male,",GZ16)+6))))=TRUE,"missing/error",MID(GZ16,FIND("male,",GZ16)+6,(FIND(")",GZ16)-(FIND("male,",GZ16)+6)))))</f>
        <v/>
      </c>
      <c r="GW16" s="150" t="str">
        <f>IF(GS16="","",(MID(GS16,(SEARCH("^^",SUBSTITUTE(GS16," ","^^",LEN(GS16)-LEN(SUBSTITUTE(GS16," ","")))))+1,99)&amp;"_"&amp;LEFT(GS16,FIND(" ",GS16)-1)&amp;"_"&amp;GT16))</f>
        <v/>
      </c>
      <c r="GY16" s="114"/>
      <c r="GZ16" s="168"/>
    </row>
    <row r="17" spans="1:208" ht="13.5" customHeight="1">
      <c r="A17" s="126"/>
      <c r="B17" s="114" t="s">
        <v>517</v>
      </c>
      <c r="D17" s="168"/>
      <c r="E17" s="143"/>
      <c r="F17" s="144"/>
      <c r="G17" s="145"/>
      <c r="H17" s="145"/>
      <c r="I17" s="146"/>
      <c r="J17" s="147"/>
      <c r="K17" s="148"/>
      <c r="L17" s="149"/>
      <c r="M17" s="150"/>
      <c r="O17" s="114"/>
      <c r="P17" s="168"/>
      <c r="Q17" s="143"/>
      <c r="R17" s="144"/>
      <c r="S17" s="145"/>
      <c r="T17" s="145"/>
      <c r="U17" s="146"/>
      <c r="V17" s="147"/>
      <c r="W17" s="148"/>
      <c r="X17" s="149"/>
      <c r="Y17" s="150"/>
      <c r="AA17" s="114"/>
      <c r="AB17" s="168"/>
      <c r="AC17" s="143"/>
      <c r="AD17" s="144"/>
      <c r="AE17" s="145"/>
      <c r="AF17" s="145"/>
      <c r="AG17" s="146"/>
      <c r="AH17" s="147"/>
      <c r="AI17" s="148"/>
      <c r="AJ17" s="149"/>
      <c r="AK17" s="150"/>
      <c r="AM17" s="114"/>
      <c r="AN17" s="168"/>
      <c r="AO17" s="143"/>
      <c r="AP17" s="144"/>
      <c r="AQ17" s="145"/>
      <c r="AR17" s="145"/>
      <c r="AS17" s="146"/>
      <c r="AT17" s="147"/>
      <c r="AU17" s="148"/>
      <c r="AV17" s="149"/>
      <c r="AW17" s="150"/>
      <c r="AY17" s="114"/>
      <c r="AZ17" s="168"/>
      <c r="BA17" s="143"/>
      <c r="BB17" s="144"/>
      <c r="BC17" s="145"/>
      <c r="BD17" s="145"/>
      <c r="BE17" s="146"/>
      <c r="BF17" s="147"/>
      <c r="BG17" s="148"/>
      <c r="BH17" s="149"/>
      <c r="BI17" s="150"/>
      <c r="BK17" s="114"/>
      <c r="BL17" s="168"/>
      <c r="BM17" s="143"/>
      <c r="BN17" s="144"/>
      <c r="BO17" s="145"/>
      <c r="BP17" s="145"/>
      <c r="BQ17" s="146"/>
      <c r="BR17" s="147"/>
      <c r="BS17" s="148"/>
      <c r="BT17" s="149"/>
      <c r="BU17" s="150"/>
      <c r="BW17" s="114"/>
      <c r="BX17" s="168"/>
      <c r="BY17" s="143"/>
      <c r="BZ17" s="144"/>
      <c r="CA17" s="145"/>
      <c r="CB17" s="145"/>
      <c r="CC17" s="146"/>
      <c r="CD17" s="147"/>
      <c r="CE17" s="148"/>
      <c r="CF17" s="149"/>
      <c r="CG17" s="150"/>
      <c r="CI17" s="114"/>
      <c r="CJ17" s="168"/>
      <c r="CK17" s="143"/>
      <c r="CL17" s="144"/>
      <c r="CM17" s="145"/>
      <c r="CN17" s="145"/>
      <c r="CO17" s="146"/>
      <c r="CP17" s="147"/>
      <c r="CQ17" s="148"/>
      <c r="CR17" s="149"/>
      <c r="CS17" s="150"/>
      <c r="CU17" s="114"/>
      <c r="CV17" s="168"/>
      <c r="CW17" s="143"/>
      <c r="CX17" s="144"/>
      <c r="CY17" s="145"/>
      <c r="CZ17" s="145"/>
      <c r="DA17" s="146"/>
      <c r="DB17" s="147"/>
      <c r="DC17" s="148"/>
      <c r="DD17" s="149"/>
      <c r="DE17" s="150"/>
      <c r="DG17" s="114"/>
      <c r="DH17" s="168"/>
      <c r="DI17" s="143">
        <v>41452</v>
      </c>
      <c r="DJ17" s="144" t="s">
        <v>513</v>
      </c>
      <c r="DK17" s="145">
        <v>41309</v>
      </c>
      <c r="DL17" s="145">
        <v>41452</v>
      </c>
      <c r="DM17" s="146" t="s">
        <v>831</v>
      </c>
      <c r="DN17" s="147" t="s">
        <v>802</v>
      </c>
      <c r="DO17" s="148" t="s">
        <v>780</v>
      </c>
      <c r="DP17" s="149" t="s">
        <v>293</v>
      </c>
      <c r="DQ17" s="150" t="s">
        <v>832</v>
      </c>
      <c r="DR17" s="117" t="s">
        <v>292</v>
      </c>
      <c r="DS17" s="114"/>
      <c r="DT17" s="168" t="s">
        <v>745</v>
      </c>
      <c r="DU17" s="143"/>
      <c r="DV17" s="144"/>
      <c r="DW17" s="145"/>
      <c r="DX17" s="145"/>
      <c r="DY17" s="146"/>
      <c r="DZ17" s="147"/>
      <c r="EA17" s="148"/>
      <c r="EB17" s="149"/>
      <c r="EC17" s="150"/>
      <c r="EE17" s="114"/>
      <c r="EF17" s="168"/>
      <c r="EG17" s="143" t="str">
        <f>IF(EK17="","",ministers!EG$3)</f>
        <v/>
      </c>
      <c r="EH17" s="144" t="str">
        <f>IF(EK17="","",ministers!EG$1)</f>
        <v/>
      </c>
      <c r="EI17" s="145" t="str">
        <f>IF(EK17="","",ministers!EG$2)</f>
        <v/>
      </c>
      <c r="EJ17" s="145" t="str">
        <f>IF(EK17="","",ministers!EG$3)</f>
        <v/>
      </c>
      <c r="EK17" s="146" t="str">
        <f t="shared" si="27"/>
        <v/>
      </c>
      <c r="EL17" s="147" t="str">
        <f t="shared" si="28"/>
        <v/>
      </c>
      <c r="EM17" s="148" t="str">
        <f t="shared" si="29"/>
        <v/>
      </c>
      <c r="EN17" s="149" t="str">
        <f t="shared" si="30"/>
        <v/>
      </c>
      <c r="EO17" s="150" t="str">
        <f t="shared" si="31"/>
        <v/>
      </c>
      <c r="EP17" s="117" t="str">
        <f t="shared" si="32"/>
        <v/>
      </c>
      <c r="EQ17" s="114"/>
      <c r="ER17" s="168"/>
      <c r="ES17" s="143" t="str">
        <f>IF(EW17="","",ministers!ES$3)</f>
        <v/>
      </c>
      <c r="ET17" s="144" t="str">
        <f>IF(EW17="","",ministers!ES$1)</f>
        <v/>
      </c>
      <c r="EU17" s="145" t="str">
        <f>IF(EW17="","",ministers!ES$2)</f>
        <v/>
      </c>
      <c r="EV17" s="145" t="str">
        <f>IF(EW17="","",ministers!ES$3)</f>
        <v/>
      </c>
      <c r="EW17" s="146" t="str">
        <f t="shared" si="33"/>
        <v/>
      </c>
      <c r="EX17" s="147" t="str">
        <f t="shared" si="34"/>
        <v/>
      </c>
      <c r="EY17" s="148" t="str">
        <f t="shared" si="35"/>
        <v/>
      </c>
      <c r="EZ17" s="149" t="str">
        <f t="shared" si="36"/>
        <v/>
      </c>
      <c r="FA17" s="150" t="str">
        <f t="shared" si="37"/>
        <v/>
      </c>
      <c r="FB17" s="117" t="str">
        <f t="shared" si="38"/>
        <v/>
      </c>
      <c r="FC17" s="114"/>
      <c r="FD17" s="168"/>
      <c r="FE17" s="143" t="str">
        <f>IF(FI17="","",ministers!FE$3)</f>
        <v/>
      </c>
      <c r="FF17" s="144" t="str">
        <f>IF(FI17="","",ministers!FE$1)</f>
        <v/>
      </c>
      <c r="FG17" s="145" t="str">
        <f>IF(FI17="","",ministers!FE$2)</f>
        <v/>
      </c>
      <c r="FH17" s="145" t="str">
        <f>IF(FI17="","",ministers!FE$3)</f>
        <v/>
      </c>
      <c r="FI17" s="146" t="str">
        <f t="shared" si="39"/>
        <v/>
      </c>
      <c r="FJ17" s="147" t="str">
        <f t="shared" si="40"/>
        <v/>
      </c>
      <c r="FK17" s="148" t="str">
        <f t="shared" si="41"/>
        <v/>
      </c>
      <c r="FL17" s="149" t="str">
        <f t="shared" si="42"/>
        <v/>
      </c>
      <c r="FM17" s="150" t="str">
        <f t="shared" si="43"/>
        <v/>
      </c>
      <c r="FO17" s="114"/>
      <c r="FP17" s="168"/>
      <c r="FQ17" s="143"/>
      <c r="FR17" s="144"/>
      <c r="FS17" s="145"/>
      <c r="FT17" s="151"/>
      <c r="FU17" s="146"/>
      <c r="FV17" s="147"/>
      <c r="FW17" s="148"/>
      <c r="FX17" s="149"/>
      <c r="FY17" s="150"/>
      <c r="GA17" s="114"/>
      <c r="GB17" s="168"/>
      <c r="GC17" s="143" t="str">
        <f>IF(GG17="","",ministers!GC$3)</f>
        <v/>
      </c>
      <c r="GD17" s="144" t="str">
        <f>IF(GG17="","",ministers!GC$1)</f>
        <v/>
      </c>
      <c r="GE17" s="145" t="str">
        <f>IF(GG17="","",ministers!GC$2)</f>
        <v/>
      </c>
      <c r="GF17" s="145"/>
      <c r="GG17" s="146"/>
      <c r="GH17" s="147"/>
      <c r="GI17" s="148"/>
      <c r="GJ17" s="149"/>
      <c r="GK17" s="150"/>
      <c r="GM17" s="114"/>
      <c r="GN17" s="168"/>
      <c r="GO17" s="143" t="str">
        <f>IF(GS17="","",ministers!GO$3)</f>
        <v/>
      </c>
      <c r="GP17" s="144" t="str">
        <f>IF(GS17="","",ministers!GO$1)</f>
        <v/>
      </c>
      <c r="GQ17" s="145" t="str">
        <f>IF(GS17="","",ministers!GO$2)</f>
        <v/>
      </c>
      <c r="GR17" s="145" t="str">
        <f>IF(GS17="","",ministers!GO$3)</f>
        <v/>
      </c>
      <c r="GS17" s="146"/>
      <c r="GT17" s="147"/>
      <c r="GU17" s="148"/>
      <c r="GV17" s="149"/>
      <c r="GW17" s="150"/>
      <c r="GY17" s="114"/>
      <c r="GZ17" s="168"/>
    </row>
    <row r="18" spans="1:208" ht="13.5" customHeight="1">
      <c r="A18" s="126"/>
      <c r="B18" s="114" t="s">
        <v>518</v>
      </c>
      <c r="D18" s="168"/>
      <c r="E18" s="143" t="s">
        <v>292</v>
      </c>
      <c r="F18" s="144" t="s">
        <v>292</v>
      </c>
      <c r="G18" s="145" t="s">
        <v>292</v>
      </c>
      <c r="H18" s="145" t="s">
        <v>292</v>
      </c>
      <c r="I18" s="146" t="s">
        <v>292</v>
      </c>
      <c r="J18" s="147" t="s">
        <v>292</v>
      </c>
      <c r="K18" s="148" t="s">
        <v>292</v>
      </c>
      <c r="L18" s="149" t="s">
        <v>292</v>
      </c>
      <c r="M18" s="150" t="s">
        <v>292</v>
      </c>
      <c r="N18" s="117" t="s">
        <v>292</v>
      </c>
      <c r="O18" s="114"/>
      <c r="P18" s="168"/>
      <c r="Q18" s="143" t="s">
        <v>292</v>
      </c>
      <c r="R18" s="144" t="s">
        <v>292</v>
      </c>
      <c r="S18" s="145" t="s">
        <v>292</v>
      </c>
      <c r="T18" s="145" t="s">
        <v>292</v>
      </c>
      <c r="U18" s="146" t="s">
        <v>292</v>
      </c>
      <c r="V18" s="147" t="s">
        <v>292</v>
      </c>
      <c r="W18" s="148" t="s">
        <v>292</v>
      </c>
      <c r="X18" s="149" t="s">
        <v>292</v>
      </c>
      <c r="Y18" s="150" t="s">
        <v>292</v>
      </c>
      <c r="Z18" s="117" t="s">
        <v>292</v>
      </c>
      <c r="AA18" s="114"/>
      <c r="AB18" s="168"/>
      <c r="AC18" s="143" t="s">
        <v>292</v>
      </c>
      <c r="AD18" s="144" t="s">
        <v>292</v>
      </c>
      <c r="AE18" s="145" t="s">
        <v>292</v>
      </c>
      <c r="AF18" s="145" t="s">
        <v>292</v>
      </c>
      <c r="AG18" s="146" t="s">
        <v>292</v>
      </c>
      <c r="AH18" s="147" t="s">
        <v>292</v>
      </c>
      <c r="AI18" s="148" t="s">
        <v>292</v>
      </c>
      <c r="AJ18" s="149" t="s">
        <v>292</v>
      </c>
      <c r="AK18" s="150" t="s">
        <v>292</v>
      </c>
      <c r="AL18" s="117" t="s">
        <v>292</v>
      </c>
      <c r="AM18" s="114"/>
      <c r="AN18" s="168"/>
      <c r="AO18" s="143" t="s">
        <v>292</v>
      </c>
      <c r="AP18" s="144" t="s">
        <v>292</v>
      </c>
      <c r="AQ18" s="145" t="s">
        <v>292</v>
      </c>
      <c r="AR18" s="145" t="s">
        <v>292</v>
      </c>
      <c r="AS18" s="146" t="s">
        <v>292</v>
      </c>
      <c r="AT18" s="147" t="s">
        <v>292</v>
      </c>
      <c r="AU18" s="148" t="s">
        <v>292</v>
      </c>
      <c r="AV18" s="149" t="s">
        <v>292</v>
      </c>
      <c r="AW18" s="150" t="s">
        <v>292</v>
      </c>
      <c r="AX18" s="117" t="s">
        <v>292</v>
      </c>
      <c r="AY18" s="114"/>
      <c r="AZ18" s="168"/>
      <c r="BA18" s="143" t="s">
        <v>292</v>
      </c>
      <c r="BB18" s="144" t="s">
        <v>292</v>
      </c>
      <c r="BC18" s="145" t="s">
        <v>292</v>
      </c>
      <c r="BD18" s="145" t="s">
        <v>292</v>
      </c>
      <c r="BE18" s="146" t="s">
        <v>292</v>
      </c>
      <c r="BF18" s="147" t="s">
        <v>292</v>
      </c>
      <c r="BG18" s="148" t="s">
        <v>292</v>
      </c>
      <c r="BH18" s="149" t="s">
        <v>292</v>
      </c>
      <c r="BI18" s="150" t="s">
        <v>292</v>
      </c>
      <c r="BJ18" s="117" t="s">
        <v>292</v>
      </c>
      <c r="BK18" s="114"/>
      <c r="BL18" s="168"/>
      <c r="BM18" s="143" t="s">
        <v>292</v>
      </c>
      <c r="BN18" s="144" t="s">
        <v>292</v>
      </c>
      <c r="BO18" s="145" t="s">
        <v>292</v>
      </c>
      <c r="BP18" s="145" t="s">
        <v>292</v>
      </c>
      <c r="BQ18" s="146" t="s">
        <v>292</v>
      </c>
      <c r="BR18" s="147" t="s">
        <v>292</v>
      </c>
      <c r="BS18" s="148" t="s">
        <v>292</v>
      </c>
      <c r="BT18" s="149" t="s">
        <v>292</v>
      </c>
      <c r="BU18" s="150" t="s">
        <v>292</v>
      </c>
      <c r="BV18" s="117" t="s">
        <v>292</v>
      </c>
      <c r="BW18" s="114"/>
      <c r="BX18" s="168"/>
      <c r="BY18" s="143" t="s">
        <v>292</v>
      </c>
      <c r="BZ18" s="144" t="s">
        <v>292</v>
      </c>
      <c r="CA18" s="145" t="s">
        <v>292</v>
      </c>
      <c r="CB18" s="145" t="s">
        <v>292</v>
      </c>
      <c r="CC18" s="146" t="s">
        <v>292</v>
      </c>
      <c r="CD18" s="147" t="s">
        <v>292</v>
      </c>
      <c r="CE18" s="148" t="s">
        <v>292</v>
      </c>
      <c r="CF18" s="149" t="s">
        <v>292</v>
      </c>
      <c r="CG18" s="150" t="s">
        <v>292</v>
      </c>
      <c r="CH18" s="117" t="s">
        <v>292</v>
      </c>
      <c r="CI18" s="114"/>
      <c r="CJ18" s="168"/>
      <c r="CK18" s="143">
        <v>40353</v>
      </c>
      <c r="CL18" s="144" t="s">
        <v>318</v>
      </c>
      <c r="CM18" s="145">
        <v>39419</v>
      </c>
      <c r="CN18" s="145">
        <v>39973</v>
      </c>
      <c r="CO18" s="146" t="s">
        <v>881</v>
      </c>
      <c r="CP18" s="147" t="s">
        <v>805</v>
      </c>
      <c r="CQ18" s="148" t="s">
        <v>780</v>
      </c>
      <c r="CR18" s="149" t="s">
        <v>293</v>
      </c>
      <c r="CS18" s="150" t="s">
        <v>882</v>
      </c>
      <c r="CT18" s="117" t="s">
        <v>292</v>
      </c>
      <c r="CU18" s="114"/>
      <c r="CV18" s="168" t="s">
        <v>633</v>
      </c>
      <c r="CW18" s="143">
        <v>40435</v>
      </c>
      <c r="CX18" s="144" t="s">
        <v>512</v>
      </c>
      <c r="CY18" s="145">
        <v>40357</v>
      </c>
      <c r="CZ18" s="145">
        <v>40435</v>
      </c>
      <c r="DA18" s="146" t="s">
        <v>978</v>
      </c>
      <c r="DB18" s="147" t="s">
        <v>894</v>
      </c>
      <c r="DC18" s="148" t="s">
        <v>780</v>
      </c>
      <c r="DD18" s="149" t="s">
        <v>293</v>
      </c>
      <c r="DE18" s="150" t="s">
        <v>979</v>
      </c>
      <c r="DF18" s="117" t="s">
        <v>292</v>
      </c>
      <c r="DG18" s="114"/>
      <c r="DH18" s="168" t="s">
        <v>713</v>
      </c>
      <c r="DI18" s="143">
        <v>41452</v>
      </c>
      <c r="DJ18" s="144" t="s">
        <v>513</v>
      </c>
      <c r="DK18" s="145">
        <v>41358</v>
      </c>
      <c r="DL18" s="145">
        <v>41452</v>
      </c>
      <c r="DM18" s="146" t="s">
        <v>840</v>
      </c>
      <c r="DN18" s="147" t="s">
        <v>841</v>
      </c>
      <c r="DO18" s="148" t="s">
        <v>780</v>
      </c>
      <c r="DP18" s="149" t="s">
        <v>293</v>
      </c>
      <c r="DQ18" s="150" t="s">
        <v>842</v>
      </c>
      <c r="DR18" s="117" t="s">
        <v>292</v>
      </c>
      <c r="DS18" s="114"/>
      <c r="DT18" s="168" t="s">
        <v>748</v>
      </c>
      <c r="DU18" s="143" t="s">
        <v>292</v>
      </c>
      <c r="DV18" s="144" t="s">
        <v>292</v>
      </c>
      <c r="DW18" s="145" t="s">
        <v>292</v>
      </c>
      <c r="DX18" s="145" t="s">
        <v>292</v>
      </c>
      <c r="DY18" s="146" t="s">
        <v>292</v>
      </c>
      <c r="DZ18" s="147" t="s">
        <v>292</v>
      </c>
      <c r="EA18" s="148" t="s">
        <v>292</v>
      </c>
      <c r="EB18" s="149" t="s">
        <v>292</v>
      </c>
      <c r="EC18" s="150" t="s">
        <v>292</v>
      </c>
      <c r="ED18" s="117" t="s">
        <v>292</v>
      </c>
      <c r="EE18" s="114"/>
      <c r="EF18" s="168"/>
      <c r="EG18" s="143" t="str">
        <f>IF(EK18="","",ministers!EG$3)</f>
        <v/>
      </c>
      <c r="EH18" s="144" t="str">
        <f>IF(EK18="","",ministers!EG$1)</f>
        <v/>
      </c>
      <c r="EI18" s="145" t="str">
        <f>IF(EK18="","",ministers!EG$2)</f>
        <v/>
      </c>
      <c r="EJ18" s="145" t="str">
        <f>IF(EK18="","",ministers!EG$3)</f>
        <v/>
      </c>
      <c r="EK18" s="146" t="str">
        <f t="shared" si="27"/>
        <v/>
      </c>
      <c r="EL18" s="147" t="str">
        <f t="shared" si="28"/>
        <v/>
      </c>
      <c r="EM18" s="148" t="str">
        <f t="shared" si="29"/>
        <v/>
      </c>
      <c r="EN18" s="149" t="str">
        <f t="shared" si="30"/>
        <v/>
      </c>
      <c r="EO18" s="150" t="str">
        <f t="shared" si="31"/>
        <v/>
      </c>
      <c r="EP18" s="117" t="str">
        <f t="shared" si="32"/>
        <v/>
      </c>
      <c r="EQ18" s="114"/>
      <c r="ER18" s="168"/>
      <c r="ES18" s="143">
        <f>IF(EW18="","",ministers!ES$3)</f>
        <v>42570</v>
      </c>
      <c r="ET18" s="144" t="str">
        <f>IF(EW18="","",ministers!ES$1)</f>
        <v>Turnbull I</v>
      </c>
      <c r="EU18" s="145">
        <v>42268</v>
      </c>
      <c r="EV18" s="145">
        <f>IF(EW18="","",ministers!ES$3)</f>
        <v>42570</v>
      </c>
      <c r="EW18" s="146" t="str">
        <f t="shared" si="33"/>
        <v>Arthur Sinodinos</v>
      </c>
      <c r="EX18" s="147" t="str">
        <f t="shared" si="34"/>
        <v>1957</v>
      </c>
      <c r="EY18" s="148" t="str">
        <f t="shared" si="35"/>
        <v>male</v>
      </c>
      <c r="EZ18" s="149" t="str">
        <f t="shared" si="36"/>
        <v>au_lib01</v>
      </c>
      <c r="FA18" s="150" t="str">
        <f t="shared" si="37"/>
        <v>Sinodinos_Arthur_1957</v>
      </c>
      <c r="FB18" s="117" t="str">
        <f t="shared" si="38"/>
        <v/>
      </c>
      <c r="FC18" s="114"/>
      <c r="FD18" s="168" t="s">
        <v>1205</v>
      </c>
      <c r="FE18" s="143">
        <f>IF(FI18="","",ministers!FE$3)</f>
        <v>43340</v>
      </c>
      <c r="FF18" s="144" t="str">
        <f>IF(FI18="","",ministers!FE$1)</f>
        <v>Turnbull II</v>
      </c>
      <c r="FG18" s="145">
        <f>IF(FI18="","",ministers!FE$2)</f>
        <v>42570</v>
      </c>
      <c r="FH18" s="145">
        <f>IF(FI18="","",ministers!FE$3)</f>
        <v>43340</v>
      </c>
      <c r="FI18" s="146" t="str">
        <f t="shared" si="39"/>
        <v>Arthur Sinodinos</v>
      </c>
      <c r="FJ18" s="147" t="str">
        <f t="shared" si="40"/>
        <v>1957</v>
      </c>
      <c r="FK18" s="148" t="str">
        <f t="shared" si="41"/>
        <v>male</v>
      </c>
      <c r="FL18" s="149" t="str">
        <f t="shared" si="42"/>
        <v>au_lib01</v>
      </c>
      <c r="FM18" s="150" t="str">
        <f t="shared" si="43"/>
        <v>Sinodinos_Arthur_1957</v>
      </c>
      <c r="FN18" s="117" t="str">
        <f>IF(FP18="","",IF((LEN(FP18)-LEN(SUBSTITUTE(FP18,"male","")))/LEN("male")&gt;1,"!",IF(RIGHT(FP18,1)=")","",IF(RIGHT(FP18,2)=") ","",IF(RIGHT(FP18,2)=").","","!!")))))</f>
        <v/>
      </c>
      <c r="FO18" s="114"/>
      <c r="FP18" s="168" t="s">
        <v>1205</v>
      </c>
      <c r="FQ18" s="143" t="str">
        <f>IF(FU18="","",ministers!FT$3)</f>
        <v/>
      </c>
      <c r="FR18" s="144" t="str">
        <f>IF(FU18="","",ministers!FT$1)</f>
        <v/>
      </c>
      <c r="FS18" s="145"/>
      <c r="FT18" s="151"/>
      <c r="FU18" s="146" t="str">
        <f>IF(GB18="","",IF(ISNUMBER(SEARCH(":",GB18)),MID(GB18,FIND(":",GB18)+2,FIND("(",GB18)-FIND(":",GB18)-3),LEFT(GB18,FIND("(",GB18)-2)))</f>
        <v/>
      </c>
      <c r="FV18" s="147" t="str">
        <f>IF(GB18="","",MID(GB18,FIND("(",GB18)+1,4))</f>
        <v/>
      </c>
      <c r="FW18" s="148" t="str">
        <f>IF(ISNUMBER(SEARCH("*female*",GB18)),"female",IF(ISNUMBER(SEARCH("*male*",GB18)),"male",""))</f>
        <v/>
      </c>
      <c r="FX18" s="149" t="str">
        <f>IF(GB18="","",IF(ISERROR(MID(GB18,FIND("male,",GB18)+6,(FIND(")",GB18)-(FIND("male,",GB18)+6))))=TRUE,"missing/error",MID(GB18,FIND("male,",GB18)+6,(FIND(")",GB18)-(FIND("male,",GB18)+6)))))</f>
        <v/>
      </c>
      <c r="FY18" s="150" t="str">
        <f>IF(FU18="","",(MID(FU18,(SEARCH("^^",SUBSTITUTE(FU18," ","^^",LEN(FU18)-LEN(SUBSTITUTE(FU18," ","")))))+1,99)&amp;"_"&amp;LEFT(FU18,FIND(" ",FU18)-1)&amp;"_"&amp;FV18))</f>
        <v/>
      </c>
      <c r="FZ18" s="117" t="str">
        <f>IF(GB18="","",IF((LEN(GB18)-LEN(SUBSTITUTE(GB18,"male","")))/LEN("male")&gt;1,"!",IF(RIGHT(GB18,1)=")","",IF(RIGHT(GB18,2)=") ","",IF(RIGHT(GB18,2)=").","","!!")))))</f>
        <v/>
      </c>
      <c r="GA18" s="114"/>
      <c r="GB18" s="168"/>
      <c r="GC18" s="143" t="str">
        <f>IF(GG18="","",ministers!GC$3)</f>
        <v/>
      </c>
      <c r="GD18" s="144" t="str">
        <f>IF(GG18="","",ministers!GC$1)</f>
        <v/>
      </c>
      <c r="GE18" s="145" t="str">
        <f>IF(GG18="","",ministers!GC$2)</f>
        <v/>
      </c>
      <c r="GF18" s="145"/>
      <c r="GG18" s="146" t="str">
        <f>IF(GN18="","",IF(ISNUMBER(SEARCH(":",GN18)),MID(GN18,FIND(":",GN18)+2,FIND("(",GN18)-FIND(":",GN18)-3),LEFT(GN18,FIND("(",GN18)-2)))</f>
        <v/>
      </c>
      <c r="GH18" s="147" t="str">
        <f>IF(GN18="","",MID(GN18,FIND("(",GN18)+1,4))</f>
        <v/>
      </c>
      <c r="GI18" s="148" t="str">
        <f>IF(ISNUMBER(SEARCH("*female*",GN18)),"female",IF(ISNUMBER(SEARCH("*male*",GN18)),"male",""))</f>
        <v/>
      </c>
      <c r="GJ18" s="149" t="str">
        <f>IF(GN18="","",IF(ISERROR(MID(GN18,FIND("male,",GN18)+6,(FIND(")",GN18)-(FIND("male,",GN18)+6))))=TRUE,"missing/error",MID(GN18,FIND("male,",GN18)+6,(FIND(")",GN18)-(FIND("male,",GN18)+6)))))</f>
        <v/>
      </c>
      <c r="GK18" s="150" t="str">
        <f>IF(GG18="","",(MID(GG18,(SEARCH("^^",SUBSTITUTE(GG18," ","^^",LEN(GG18)-LEN(SUBSTITUTE(GG18," ","")))))+1,99)&amp;"_"&amp;LEFT(GG18,FIND(" ",GG18)-1)&amp;"_"&amp;GH18))</f>
        <v/>
      </c>
      <c r="GM18" s="114"/>
      <c r="GN18" s="168"/>
      <c r="GO18" s="143">
        <f>IF(GS18="","",ministers!GO$3)</f>
        <v>44926</v>
      </c>
      <c r="GP18" s="144" t="str">
        <f>IF(GS18="","",ministers!GO$1)</f>
        <v>Albanaese</v>
      </c>
      <c r="GQ18" s="145">
        <f>IF(GS18="","",ministers!GO$2)</f>
        <v>44713</v>
      </c>
      <c r="GR18" s="145">
        <f>IF(GS18="","",ministers!GO$3)</f>
        <v>44926</v>
      </c>
      <c r="GS18" s="146" t="str">
        <f>IF(GZ18="","",IF(ISNUMBER(SEARCH(":",GZ18)),MID(GZ18,FIND(":",GZ18)+2,FIND("(",GZ18)-FIND(":",GZ18)-3),LEFT(GZ18,FIND("(",GZ18)-2)))</f>
        <v>Mark Dreyfus</v>
      </c>
      <c r="GT18" s="147" t="str">
        <f>IF(GZ18="","",MID(GZ18,FIND("(",GZ18)+1,4))</f>
        <v>1956</v>
      </c>
      <c r="GU18" s="148" t="str">
        <f>IF(ISNUMBER(SEARCH("*female*",GZ18)),"female",IF(ISNUMBER(SEARCH("*male*",GZ18)),"male",""))</f>
        <v>male</v>
      </c>
      <c r="GV18" s="149" t="str">
        <f>IF(GZ18="","",IF(ISERROR(MID(GZ18,FIND("male,",GZ18)+6,(FIND(")",GZ18)-(FIND("male,",GZ18)+6))))=TRUE,"missing/error",MID(GZ18,FIND("male,",GZ18)+6,(FIND(")",GZ18)-(FIND("male,",GZ18)+6)))))</f>
        <v>au_lab01</v>
      </c>
      <c r="GW18" s="150" t="str">
        <f>IF(GS18="","",(MID(GS18,(SEARCH("^^",SUBSTITUTE(GS18," ","^^",LEN(GS18)-LEN(SUBSTITUTE(GS18," ","")))))+1,99)&amp;"_"&amp;LEFT(GS18,FIND(" ",GS18)-1)&amp;"_"&amp;GT18))</f>
        <v>Dreyfus_Mark_1956</v>
      </c>
      <c r="GY18" s="114"/>
      <c r="GZ18" s="168" t="s">
        <v>1383</v>
      </c>
    </row>
    <row r="19" spans="1:208" ht="13.5" customHeight="1">
      <c r="A19" s="126"/>
      <c r="B19" s="114" t="s">
        <v>518</v>
      </c>
      <c r="D19" s="168"/>
      <c r="E19" s="143"/>
      <c r="F19" s="144"/>
      <c r="G19" s="145"/>
      <c r="H19" s="145"/>
      <c r="I19" s="146"/>
      <c r="J19" s="147"/>
      <c r="K19" s="148"/>
      <c r="L19" s="149"/>
      <c r="M19" s="150"/>
      <c r="O19" s="114"/>
      <c r="P19" s="168"/>
      <c r="Q19" s="143"/>
      <c r="R19" s="144"/>
      <c r="S19" s="145"/>
      <c r="T19" s="145"/>
      <c r="U19" s="146"/>
      <c r="V19" s="147"/>
      <c r="W19" s="148"/>
      <c r="X19" s="149"/>
      <c r="Y19" s="150"/>
      <c r="AA19" s="114"/>
      <c r="AB19" s="168"/>
      <c r="AC19" s="143"/>
      <c r="AD19" s="144"/>
      <c r="AE19" s="145"/>
      <c r="AF19" s="145"/>
      <c r="AG19" s="146"/>
      <c r="AH19" s="147"/>
      <c r="AI19" s="148"/>
      <c r="AJ19" s="149"/>
      <c r="AK19" s="150"/>
      <c r="AM19" s="114"/>
      <c r="AN19" s="168"/>
      <c r="AO19" s="143"/>
      <c r="AP19" s="144"/>
      <c r="AQ19" s="145"/>
      <c r="AR19" s="145"/>
      <c r="AS19" s="146"/>
      <c r="AT19" s="147"/>
      <c r="AU19" s="148"/>
      <c r="AV19" s="149"/>
      <c r="AW19" s="150"/>
      <c r="AY19" s="114"/>
      <c r="AZ19" s="168"/>
      <c r="BA19" s="143"/>
      <c r="BB19" s="144"/>
      <c r="BC19" s="145"/>
      <c r="BD19" s="145"/>
      <c r="BE19" s="146"/>
      <c r="BF19" s="147"/>
      <c r="BG19" s="148"/>
      <c r="BH19" s="149"/>
      <c r="BI19" s="150"/>
      <c r="BK19" s="114"/>
      <c r="BL19" s="168"/>
      <c r="BM19" s="143"/>
      <c r="BN19" s="144"/>
      <c r="BO19" s="145"/>
      <c r="BP19" s="145"/>
      <c r="BQ19" s="146"/>
      <c r="BR19" s="147"/>
      <c r="BS19" s="148"/>
      <c r="BT19" s="149"/>
      <c r="BU19" s="150"/>
      <c r="BW19" s="114"/>
      <c r="BX19" s="168"/>
      <c r="BY19" s="143"/>
      <c r="BZ19" s="144"/>
      <c r="CA19" s="145"/>
      <c r="CB19" s="145"/>
      <c r="CC19" s="146"/>
      <c r="CD19" s="147"/>
      <c r="CE19" s="148"/>
      <c r="CF19" s="149"/>
      <c r="CG19" s="150"/>
      <c r="CI19" s="114"/>
      <c r="CJ19" s="168"/>
      <c r="CK19" s="143">
        <v>40353</v>
      </c>
      <c r="CL19" s="144" t="s">
        <v>318</v>
      </c>
      <c r="CM19" s="145">
        <v>39973</v>
      </c>
      <c r="CN19" s="145">
        <v>40353</v>
      </c>
      <c r="CO19" s="146" t="s">
        <v>978</v>
      </c>
      <c r="CP19" s="147" t="s">
        <v>894</v>
      </c>
      <c r="CQ19" s="148" t="s">
        <v>780</v>
      </c>
      <c r="CR19" s="149" t="s">
        <v>293</v>
      </c>
      <c r="CS19" s="150" t="s">
        <v>979</v>
      </c>
      <c r="CU19" s="114"/>
      <c r="CV19" s="168" t="s">
        <v>713</v>
      </c>
      <c r="CW19" s="143" t="s">
        <v>292</v>
      </c>
      <c r="CX19" s="144" t="s">
        <v>292</v>
      </c>
      <c r="CY19" s="145" t="s">
        <v>292</v>
      </c>
      <c r="CZ19" s="145" t="s">
        <v>292</v>
      </c>
      <c r="DA19" s="146" t="s">
        <v>292</v>
      </c>
      <c r="DB19" s="147" t="s">
        <v>292</v>
      </c>
      <c r="DC19" s="148" t="s">
        <v>292</v>
      </c>
      <c r="DD19" s="149" t="s">
        <v>292</v>
      </c>
      <c r="DE19" s="150" t="s">
        <v>292</v>
      </c>
      <c r="DF19" s="117" t="s">
        <v>292</v>
      </c>
      <c r="DG19" s="114"/>
      <c r="DH19" s="168"/>
      <c r="DI19" s="143" t="s">
        <v>292</v>
      </c>
      <c r="DJ19" s="144" t="s">
        <v>292</v>
      </c>
      <c r="DK19" s="145" t="s">
        <v>292</v>
      </c>
      <c r="DL19" s="145" t="s">
        <v>292</v>
      </c>
      <c r="DM19" s="146" t="s">
        <v>292</v>
      </c>
      <c r="DN19" s="147" t="s">
        <v>292</v>
      </c>
      <c r="DO19" s="148" t="s">
        <v>292</v>
      </c>
      <c r="DP19" s="149" t="s">
        <v>292</v>
      </c>
      <c r="DQ19" s="150" t="s">
        <v>292</v>
      </c>
      <c r="DR19" s="117" t="s">
        <v>292</v>
      </c>
      <c r="DS19" s="114"/>
      <c r="DT19" s="168"/>
      <c r="DU19" s="143" t="s">
        <v>292</v>
      </c>
      <c r="DV19" s="144" t="s">
        <v>292</v>
      </c>
      <c r="DW19" s="145" t="s">
        <v>292</v>
      </c>
      <c r="DX19" s="145" t="s">
        <v>292</v>
      </c>
      <c r="DY19" s="146" t="s">
        <v>292</v>
      </c>
      <c r="DZ19" s="147" t="s">
        <v>292</v>
      </c>
      <c r="EA19" s="148" t="s">
        <v>292</v>
      </c>
      <c r="EB19" s="149" t="s">
        <v>292</v>
      </c>
      <c r="EC19" s="150" t="s">
        <v>292</v>
      </c>
      <c r="ED19" s="117" t="s">
        <v>292</v>
      </c>
      <c r="EE19" s="114"/>
      <c r="EF19" s="168"/>
      <c r="EG19" s="143" t="str">
        <f>IF(EK19="","",ministers!EG$3)</f>
        <v/>
      </c>
      <c r="EH19" s="144" t="str">
        <f>IF(EK19="","",ministers!EG$1)</f>
        <v/>
      </c>
      <c r="EI19" s="145" t="str">
        <f>IF(EK19="","",ministers!EG$2)</f>
        <v/>
      </c>
      <c r="EJ19" s="145" t="str">
        <f>IF(EK19="","",ministers!EG$3)</f>
        <v/>
      </c>
      <c r="EK19" s="146" t="str">
        <f t="shared" si="27"/>
        <v/>
      </c>
      <c r="EL19" s="147" t="str">
        <f t="shared" si="28"/>
        <v/>
      </c>
      <c r="EM19" s="148" t="str">
        <f t="shared" si="29"/>
        <v/>
      </c>
      <c r="EN19" s="149" t="str">
        <f t="shared" si="30"/>
        <v/>
      </c>
      <c r="EO19" s="150" t="str">
        <f t="shared" si="31"/>
        <v/>
      </c>
      <c r="EP19" s="117" t="str">
        <f t="shared" si="32"/>
        <v/>
      </c>
      <c r="EQ19" s="114"/>
      <c r="ER19" s="168"/>
      <c r="ES19" s="143" t="str">
        <f>IF(EW19="","",ministers!ES$3)</f>
        <v/>
      </c>
      <c r="ET19" s="144" t="str">
        <f>IF(EW19="","",ministers!ES$1)</f>
        <v/>
      </c>
      <c r="EU19" s="145" t="s">
        <v>292</v>
      </c>
      <c r="EV19" s="145" t="str">
        <f>IF(EW19="","",ministers!ES$3)</f>
        <v/>
      </c>
      <c r="EW19" s="146" t="str">
        <f t="shared" si="33"/>
        <v/>
      </c>
      <c r="EX19" s="147" t="str">
        <f t="shared" si="34"/>
        <v/>
      </c>
      <c r="EY19" s="148" t="str">
        <f t="shared" si="35"/>
        <v/>
      </c>
      <c r="EZ19" s="149" t="str">
        <f t="shared" si="36"/>
        <v/>
      </c>
      <c r="FA19" s="150" t="str">
        <f t="shared" si="37"/>
        <v/>
      </c>
      <c r="FB19" s="117" t="str">
        <f t="shared" si="38"/>
        <v/>
      </c>
      <c r="FC19" s="114"/>
      <c r="FD19" s="168"/>
      <c r="FE19" s="143" t="str">
        <f>IF(FI19="","",ministers!FE$3)</f>
        <v/>
      </c>
      <c r="FF19" s="144" t="str">
        <f>IF(FI19="","",ministers!FE$1)</f>
        <v/>
      </c>
      <c r="FG19" s="145" t="str">
        <f>IF(FI19="","",ministers!FE$2)</f>
        <v/>
      </c>
      <c r="FH19" s="145" t="str">
        <f>IF(FI19="","",ministers!FE$3)</f>
        <v/>
      </c>
      <c r="FI19" s="146" t="str">
        <f t="shared" si="39"/>
        <v/>
      </c>
      <c r="FJ19" s="147" t="str">
        <f t="shared" si="40"/>
        <v/>
      </c>
      <c r="FK19" s="148" t="str">
        <f t="shared" si="41"/>
        <v/>
      </c>
      <c r="FL19" s="149" t="str">
        <f t="shared" si="42"/>
        <v/>
      </c>
      <c r="FM19" s="150" t="str">
        <f t="shared" si="43"/>
        <v/>
      </c>
      <c r="FO19" s="114"/>
      <c r="FP19" s="168"/>
      <c r="FQ19" s="143"/>
      <c r="FR19" s="144"/>
      <c r="FS19" s="145"/>
      <c r="FT19" s="151"/>
      <c r="FU19" s="146"/>
      <c r="FV19" s="147"/>
      <c r="FW19" s="148"/>
      <c r="FX19" s="149"/>
      <c r="FY19" s="150"/>
      <c r="GA19" s="114"/>
      <c r="GB19" s="168"/>
      <c r="GC19" s="143" t="str">
        <f>IF(GG19="","",ministers!GC$3)</f>
        <v/>
      </c>
      <c r="GD19" s="144" t="str">
        <f>IF(GG19="","",ministers!GC$1)</f>
        <v/>
      </c>
      <c r="GE19" s="145" t="str">
        <f>IF(GG19="","",ministers!GC$2)</f>
        <v/>
      </c>
      <c r="GF19" s="145"/>
      <c r="GG19" s="146"/>
      <c r="GH19" s="147"/>
      <c r="GI19" s="148"/>
      <c r="GJ19" s="149"/>
      <c r="GK19" s="150"/>
      <c r="GM19" s="114"/>
      <c r="GN19" s="168"/>
      <c r="GO19" s="143" t="str">
        <f>IF(GS19="","",ministers!GO$3)</f>
        <v/>
      </c>
      <c r="GP19" s="144" t="str">
        <f>IF(GS19="","",ministers!GO$1)</f>
        <v/>
      </c>
      <c r="GQ19" s="145" t="str">
        <f>IF(GS19="","",ministers!GO$2)</f>
        <v/>
      </c>
      <c r="GR19" s="145" t="str">
        <f>IF(GS19="","",ministers!GO$3)</f>
        <v/>
      </c>
      <c r="GS19" s="146"/>
      <c r="GT19" s="147"/>
      <c r="GU19" s="148"/>
      <c r="GV19" s="149"/>
      <c r="GW19" s="150"/>
      <c r="GY19" s="114"/>
      <c r="GZ19" s="168"/>
    </row>
    <row r="20" spans="1:208" ht="13.5" customHeight="1">
      <c r="A20" s="126"/>
      <c r="B20" s="114" t="s">
        <v>519</v>
      </c>
      <c r="D20" s="168"/>
      <c r="E20" s="143" t="s">
        <v>292</v>
      </c>
      <c r="F20" s="144" t="s">
        <v>292</v>
      </c>
      <c r="G20" s="145" t="s">
        <v>292</v>
      </c>
      <c r="H20" s="145" t="s">
        <v>292</v>
      </c>
      <c r="I20" s="146" t="s">
        <v>292</v>
      </c>
      <c r="J20" s="147" t="s">
        <v>292</v>
      </c>
      <c r="K20" s="148" t="s">
        <v>292</v>
      </c>
      <c r="L20" s="149" t="s">
        <v>292</v>
      </c>
      <c r="M20" s="150" t="s">
        <v>292</v>
      </c>
      <c r="N20" s="117" t="s">
        <v>292</v>
      </c>
      <c r="O20" s="114"/>
      <c r="P20" s="168"/>
      <c r="Q20" s="143">
        <v>34052</v>
      </c>
      <c r="R20" s="144" t="s">
        <v>312</v>
      </c>
      <c r="S20" s="145">
        <v>33599</v>
      </c>
      <c r="T20" s="145">
        <v>34052</v>
      </c>
      <c r="U20" s="146" t="s">
        <v>843</v>
      </c>
      <c r="V20" s="147" t="s">
        <v>783</v>
      </c>
      <c r="W20" s="148" t="s">
        <v>780</v>
      </c>
      <c r="X20" s="149" t="s">
        <v>293</v>
      </c>
      <c r="Y20" s="150" t="s">
        <v>844</v>
      </c>
      <c r="Z20" s="117" t="s">
        <v>292</v>
      </c>
      <c r="AA20" s="114"/>
      <c r="AB20" s="168" t="s">
        <v>606</v>
      </c>
      <c r="AC20" s="143">
        <v>35135</v>
      </c>
      <c r="AD20" s="144" t="s">
        <v>313</v>
      </c>
      <c r="AE20" s="145">
        <v>34052</v>
      </c>
      <c r="AF20" s="145">
        <v>35135</v>
      </c>
      <c r="AG20" s="146" t="s">
        <v>870</v>
      </c>
      <c r="AH20" s="147" t="s">
        <v>852</v>
      </c>
      <c r="AI20" s="148" t="s">
        <v>780</v>
      </c>
      <c r="AJ20" s="149" t="s">
        <v>293</v>
      </c>
      <c r="AK20" s="150" t="s">
        <v>871</v>
      </c>
      <c r="AL20" s="117" t="s">
        <v>292</v>
      </c>
      <c r="AM20" s="114"/>
      <c r="AN20" s="168" t="s">
        <v>605</v>
      </c>
      <c r="AO20" s="143">
        <v>36089</v>
      </c>
      <c r="AP20" s="144" t="s">
        <v>314</v>
      </c>
      <c r="AQ20" s="145">
        <v>35135</v>
      </c>
      <c r="AR20" s="145">
        <v>36089</v>
      </c>
      <c r="AS20" s="146" t="s">
        <v>910</v>
      </c>
      <c r="AT20" s="147" t="s">
        <v>911</v>
      </c>
      <c r="AU20" s="148" t="s">
        <v>780</v>
      </c>
      <c r="AV20" s="149" t="s">
        <v>294</v>
      </c>
      <c r="AW20" s="150" t="s">
        <v>912</v>
      </c>
      <c r="AX20" s="117" t="s">
        <v>292</v>
      </c>
      <c r="AY20" s="114"/>
      <c r="AZ20" s="168" t="s">
        <v>655</v>
      </c>
      <c r="BA20" s="143">
        <v>37221</v>
      </c>
      <c r="BB20" s="144" t="s">
        <v>315</v>
      </c>
      <c r="BC20" s="145">
        <v>36089</v>
      </c>
      <c r="BD20" s="145">
        <v>37221</v>
      </c>
      <c r="BE20" s="146" t="s">
        <v>910</v>
      </c>
      <c r="BF20" s="147" t="s">
        <v>911</v>
      </c>
      <c r="BG20" s="148" t="s">
        <v>780</v>
      </c>
      <c r="BH20" s="149" t="s">
        <v>294</v>
      </c>
      <c r="BI20" s="150" t="s">
        <v>912</v>
      </c>
      <c r="BJ20" s="117" t="s">
        <v>292</v>
      </c>
      <c r="BK20" s="114"/>
      <c r="BL20" s="168" t="s">
        <v>655</v>
      </c>
      <c r="BM20" s="143">
        <v>38286</v>
      </c>
      <c r="BN20" s="144" t="s">
        <v>316</v>
      </c>
      <c r="BO20" s="145">
        <v>37221</v>
      </c>
      <c r="BP20" s="145">
        <v>37901</v>
      </c>
      <c r="BQ20" s="146" t="s">
        <v>910</v>
      </c>
      <c r="BR20" s="147" t="s">
        <v>911</v>
      </c>
      <c r="BS20" s="148" t="s">
        <v>780</v>
      </c>
      <c r="BT20" s="149" t="s">
        <v>294</v>
      </c>
      <c r="BU20" s="150" t="s">
        <v>912</v>
      </c>
      <c r="BV20" s="117" t="s">
        <v>292</v>
      </c>
      <c r="BW20" s="114"/>
      <c r="BX20" s="168" t="s">
        <v>655</v>
      </c>
      <c r="BY20" s="143">
        <v>39419</v>
      </c>
      <c r="BZ20" s="144" t="s">
        <v>317</v>
      </c>
      <c r="CA20" s="145">
        <v>38286</v>
      </c>
      <c r="CB20" s="145">
        <v>38737</v>
      </c>
      <c r="CC20" s="146" t="s">
        <v>957</v>
      </c>
      <c r="CD20" s="147" t="s">
        <v>923</v>
      </c>
      <c r="CE20" s="148" t="s">
        <v>780</v>
      </c>
      <c r="CF20" s="149" t="s">
        <v>294</v>
      </c>
      <c r="CG20" s="150" t="s">
        <v>958</v>
      </c>
      <c r="CH20" s="117" t="s">
        <v>292</v>
      </c>
      <c r="CI20" s="114"/>
      <c r="CJ20" s="168" t="s">
        <v>690</v>
      </c>
      <c r="CK20" s="143">
        <v>40353</v>
      </c>
      <c r="CL20" s="144" t="s">
        <v>318</v>
      </c>
      <c r="CM20" s="145">
        <v>39419</v>
      </c>
      <c r="CN20" s="145">
        <v>40353</v>
      </c>
      <c r="CO20" s="146" t="s">
        <v>900</v>
      </c>
      <c r="CP20" s="147" t="s">
        <v>808</v>
      </c>
      <c r="CQ20" s="148" t="s">
        <v>780</v>
      </c>
      <c r="CR20" s="149" t="s">
        <v>293</v>
      </c>
      <c r="CS20" s="150" t="s">
        <v>901</v>
      </c>
      <c r="CT20" s="117" t="s">
        <v>292</v>
      </c>
      <c r="CU20" s="114"/>
      <c r="CV20" s="168" t="s">
        <v>711</v>
      </c>
      <c r="CW20" s="143" t="s">
        <v>292</v>
      </c>
      <c r="CX20" s="144" t="s">
        <v>292</v>
      </c>
      <c r="CY20" s="145" t="s">
        <v>292</v>
      </c>
      <c r="CZ20" s="145" t="s">
        <v>292</v>
      </c>
      <c r="DA20" s="146" t="s">
        <v>292</v>
      </c>
      <c r="DB20" s="147" t="s">
        <v>292</v>
      </c>
      <c r="DC20" s="148" t="s">
        <v>292</v>
      </c>
      <c r="DD20" s="149" t="s">
        <v>292</v>
      </c>
      <c r="DE20" s="150" t="s">
        <v>292</v>
      </c>
      <c r="DF20" s="117" t="s">
        <v>292</v>
      </c>
      <c r="DG20" s="114"/>
      <c r="DH20" s="173"/>
      <c r="DI20" s="143">
        <v>41452</v>
      </c>
      <c r="DJ20" s="144" t="s">
        <v>513</v>
      </c>
      <c r="DK20" s="145">
        <v>40435</v>
      </c>
      <c r="DL20" s="145">
        <v>41309</v>
      </c>
      <c r="DM20" s="146" t="s">
        <v>900</v>
      </c>
      <c r="DN20" s="147" t="s">
        <v>808</v>
      </c>
      <c r="DO20" s="148" t="s">
        <v>780</v>
      </c>
      <c r="DP20" s="149" t="s">
        <v>293</v>
      </c>
      <c r="DQ20" s="150" t="s">
        <v>901</v>
      </c>
      <c r="DR20" s="117" t="s">
        <v>292</v>
      </c>
      <c r="DS20" s="114"/>
      <c r="DT20" s="173" t="s">
        <v>711</v>
      </c>
      <c r="DU20" s="143">
        <v>41517</v>
      </c>
      <c r="DV20" s="144" t="s">
        <v>514</v>
      </c>
      <c r="DW20" s="145">
        <v>41452</v>
      </c>
      <c r="DX20" s="145">
        <v>41517</v>
      </c>
      <c r="DY20" s="146" t="s">
        <v>976</v>
      </c>
      <c r="DZ20" s="147" t="s">
        <v>879</v>
      </c>
      <c r="EA20" s="148" t="s">
        <v>793</v>
      </c>
      <c r="EB20" s="149" t="s">
        <v>293</v>
      </c>
      <c r="EC20" s="150" t="s">
        <v>977</v>
      </c>
      <c r="ED20" s="117" t="s">
        <v>292</v>
      </c>
      <c r="EE20" s="114"/>
      <c r="EF20" s="168" t="s">
        <v>767</v>
      </c>
      <c r="EG20" s="143">
        <f>IF(EK20="","",ministers!EG$3)</f>
        <v>42262</v>
      </c>
      <c r="EH20" s="144" t="str">
        <f>IF(EK20="","",ministers!EG$1)</f>
        <v>Abbott I</v>
      </c>
      <c r="EI20" s="145">
        <f>IF(EK20="","",ministers!EG$2)</f>
        <v>41517</v>
      </c>
      <c r="EJ20" s="145">
        <f>IF(EK20="","",ministers!EG$3)</f>
        <v>42262</v>
      </c>
      <c r="EK20" s="146" t="str">
        <f t="shared" si="27"/>
        <v>George Brandis</v>
      </c>
      <c r="EL20" s="147" t="str">
        <f t="shared" si="28"/>
        <v>1957</v>
      </c>
      <c r="EM20" s="148" t="str">
        <f t="shared" si="29"/>
        <v>male</v>
      </c>
      <c r="EN20" s="149" t="str">
        <f t="shared" si="30"/>
        <v>au_lib01</v>
      </c>
      <c r="EO20" s="150" t="str">
        <f t="shared" si="31"/>
        <v>Brandis_George_1957</v>
      </c>
      <c r="EP20" s="117" t="str">
        <f t="shared" si="32"/>
        <v/>
      </c>
      <c r="EQ20" s="114"/>
      <c r="ER20" s="168" t="s">
        <v>1106</v>
      </c>
      <c r="ES20" s="143">
        <f>IF(EW20="","",ministers!ES$3)</f>
        <v>42570</v>
      </c>
      <c r="ET20" s="144" t="str">
        <f>IF(EW20="","",ministers!ES$1)</f>
        <v>Turnbull I</v>
      </c>
      <c r="EU20" s="145">
        <v>42268</v>
      </c>
      <c r="EV20" s="145">
        <f>IF(EW20="","",ministers!ES$3)</f>
        <v>42570</v>
      </c>
      <c r="EW20" s="146" t="str">
        <f t="shared" si="33"/>
        <v>Mathias Hubert Paul Cormann</v>
      </c>
      <c r="EX20" s="147" t="str">
        <f t="shared" si="34"/>
        <v>1970</v>
      </c>
      <c r="EY20" s="148" t="str">
        <f t="shared" si="35"/>
        <v>male</v>
      </c>
      <c r="EZ20" s="149" t="str">
        <f t="shared" si="36"/>
        <v>au_lib01</v>
      </c>
      <c r="FA20" s="150" t="str">
        <f t="shared" si="37"/>
        <v>Cormann_Mathias_1970</v>
      </c>
      <c r="FB20" s="117" t="str">
        <f t="shared" si="38"/>
        <v/>
      </c>
      <c r="FC20" s="114"/>
      <c r="FD20" s="168" t="s">
        <v>1195</v>
      </c>
      <c r="FE20" s="143" t="str">
        <f>IF(FI20="","",ministers!FE$3)</f>
        <v/>
      </c>
      <c r="FF20" s="144" t="str">
        <f>IF(FI20="","",ministers!FE$1)</f>
        <v/>
      </c>
      <c r="FG20" s="145" t="str">
        <f>IF(FI20="","",ministers!FE$2)</f>
        <v/>
      </c>
      <c r="FH20" s="145" t="str">
        <f>IF(FI20="","",ministers!FE$3)</f>
        <v/>
      </c>
      <c r="FI20" s="146" t="str">
        <f t="shared" si="39"/>
        <v/>
      </c>
      <c r="FJ20" s="147" t="str">
        <f t="shared" si="40"/>
        <v/>
      </c>
      <c r="FK20" s="148" t="str">
        <f t="shared" si="41"/>
        <v/>
      </c>
      <c r="FL20" s="149" t="str">
        <f t="shared" si="42"/>
        <v/>
      </c>
      <c r="FM20" s="150" t="str">
        <f t="shared" si="43"/>
        <v/>
      </c>
      <c r="FN20" s="117" t="str">
        <f>IF(FP20="","",IF((LEN(FP20)-LEN(SUBSTITUTE(FP20,"male","")))/LEN("male")&gt;1,"!",IF(RIGHT(FP20,1)=")","",IF(RIGHT(FP20,2)=") ","",IF(RIGHT(FP20,2)=").","","!!")))))</f>
        <v/>
      </c>
      <c r="FO20" s="114"/>
      <c r="FP20" s="168"/>
      <c r="FQ20" s="143">
        <f>IF(FU20="","",ministers!FQ$3)</f>
        <v>43614</v>
      </c>
      <c r="FR20" s="144" t="str">
        <f>IF(FU20="","",ministers!FQ$1)</f>
        <v>Morrison I</v>
      </c>
      <c r="FS20" s="145">
        <f>IF(FU20="","",ministers!FQ$2)</f>
        <v>43340</v>
      </c>
      <c r="FT20" s="145">
        <f>IF(FU20="","",ministers!FQ$3)</f>
        <v>43614</v>
      </c>
      <c r="FU20" s="146" t="str">
        <f>IF(GB20="","",IF(ISNUMBER(SEARCH(":",GB20)),MID(GB20,FIND(":",GB20)+2,FIND("(",GB20)-FIND(":",GB20)-3),LEFT(GB20,FIND("(",GB20)-2)))</f>
        <v>Simon John Birmingham</v>
      </c>
      <c r="FV20" s="147" t="str">
        <f>IF(GB20="","",MID(GB20,FIND("(",GB20)+1,4))</f>
        <v>1974</v>
      </c>
      <c r="FW20" s="148" t="str">
        <f>IF(ISNUMBER(SEARCH("*female*",GB20)),"female",IF(ISNUMBER(SEARCH("*male*",GB20)),"male",""))</f>
        <v>male</v>
      </c>
      <c r="FX20" s="149" t="str">
        <f>IF(GB20="","",IF(ISERROR(MID(GB20,FIND("male,",GB20)+6,(FIND(")",GB20)-(FIND("male,",GB20)+6))))=TRUE,"missing/error",MID(GB20,FIND("male,",GB20)+6,(FIND(")",GB20)-(FIND("male,",GB20)+6)))))</f>
        <v>au_lib01</v>
      </c>
      <c r="FY20" s="150" t="str">
        <f>IF(FU20="","",(MID(FU20,(SEARCH("^^",SUBSTITUTE(FU20," ","^^",LEN(FU20)-LEN(SUBSTITUTE(FU20," ","")))))+1,99)&amp;"_"&amp;LEFT(FU20,FIND(" ",FU20)-1)&amp;"_"&amp;FV20))</f>
        <v>Birmingham_Simon_1974</v>
      </c>
      <c r="FZ20" s="117" t="str">
        <f>IF(GB20="","",IF((LEN(GB20)-LEN(SUBSTITUTE(GB20,"male","")))/LEN("male")&gt;1,"!",IF(RIGHT(GB20,1)=")","",IF(RIGHT(GB20,2)=") ","",IF(RIGHT(GB20,2)=").","","!!")))))</f>
        <v/>
      </c>
      <c r="GA20" s="114"/>
      <c r="GB20" s="168" t="s">
        <v>1196</v>
      </c>
      <c r="GC20" s="143">
        <f>IF(GG20="","",ministers!GC$3)</f>
        <v>44704</v>
      </c>
      <c r="GD20" s="144" t="str">
        <f>IF(GG20="","",ministers!GC$1)</f>
        <v>Morrison II</v>
      </c>
      <c r="GE20" s="145">
        <f>IF(GG20="","",ministers!GC$2)</f>
        <v>43614</v>
      </c>
      <c r="GF20" s="145">
        <f>IF(GG20="","",ministers!GC$3)</f>
        <v>44704</v>
      </c>
      <c r="GG20" s="146" t="str">
        <f>IF(GN20="","",IF(ISNUMBER(SEARCH(":",GN20)),MID(GN20,FIND(":",GN20)+2,FIND("(",GN20)-FIND(":",GN20)-3),LEFT(GN20,FIND("(",GN20)-2)))</f>
        <v>Simon John Birmingham</v>
      </c>
      <c r="GH20" s="147" t="str">
        <f>IF(GN20="","",MID(GN20,FIND("(",GN20)+1,4))</f>
        <v>1974</v>
      </c>
      <c r="GI20" s="148" t="str">
        <f>IF(ISNUMBER(SEARCH("*female*",GN20)),"female",IF(ISNUMBER(SEARCH("*male*",GN20)),"male",""))</f>
        <v>male</v>
      </c>
      <c r="GJ20" s="149" t="str">
        <f>IF(GN20="","",IF(ISERROR(MID(GN20,FIND("male,",GN20)+6,(FIND(")",GN20)-(FIND("male,",GN20)+6))))=TRUE,"missing/error",MID(GN20,FIND("male,",GN20)+6,(FIND(")",GN20)-(FIND("male,",GN20)+6)))))</f>
        <v>au_lib01</v>
      </c>
      <c r="GK20" s="150" t="str">
        <f>IF(GG20="","",(MID(GG20,(SEARCH("^^",SUBSTITUTE(GG20," ","^^",LEN(GG20)-LEN(SUBSTITUTE(GG20," ","")))))+1,99)&amp;"_"&amp;LEFT(GG20,FIND(" ",GG20)-1)&amp;"_"&amp;GH20))</f>
        <v>Birmingham_Simon_1974</v>
      </c>
      <c r="GM20" s="114"/>
      <c r="GN20" s="168" t="s">
        <v>1196</v>
      </c>
      <c r="GO20" s="143" t="str">
        <f>IF(GS20="","",ministers!GO$3)</f>
        <v/>
      </c>
      <c r="GP20" s="144" t="str">
        <f>IF(GS20="","",ministers!GO$1)</f>
        <v/>
      </c>
      <c r="GQ20" s="145" t="str">
        <f>IF(GS20="","",ministers!GO$2)</f>
        <v/>
      </c>
      <c r="GR20" s="145" t="str">
        <f>IF(GS20="","",ministers!GO$3)</f>
        <v/>
      </c>
      <c r="GS20" s="146" t="str">
        <f>IF(GZ20="","",IF(ISNUMBER(SEARCH(":",GZ20)),MID(GZ20,FIND(":",GZ20)+2,FIND("(",GZ20)-FIND(":",GZ20)-3),LEFT(GZ20,FIND("(",GZ20)-2)))</f>
        <v/>
      </c>
      <c r="GT20" s="147" t="str">
        <f>IF(GZ20="","",MID(GZ20,FIND("(",GZ20)+1,4))</f>
        <v/>
      </c>
      <c r="GU20" s="148" t="str">
        <f>IF(ISNUMBER(SEARCH("*female*",GZ20)),"female",IF(ISNUMBER(SEARCH("*male*",GZ20)),"male",""))</f>
        <v/>
      </c>
      <c r="GV20" s="149" t="str">
        <f>IF(GZ20="","",IF(ISERROR(MID(GZ20,FIND("male,",GZ20)+6,(FIND(")",GZ20)-(FIND("male,",GZ20)+6))))=TRUE,"missing/error",MID(GZ20,FIND("male,",GZ20)+6,(FIND(")",GZ20)-(FIND("male,",GZ20)+6)))))</f>
        <v/>
      </c>
      <c r="GW20" s="150" t="str">
        <f>IF(GS20="","",(MID(GS20,(SEARCH("^^",SUBSTITUTE(GS20," ","^^",LEN(GS20)-LEN(SUBSTITUTE(GS20," ","")))))+1,99)&amp;"_"&amp;LEFT(GS20,FIND(" ",GS20)-1)&amp;"_"&amp;GT20))</f>
        <v/>
      </c>
      <c r="GY20" s="114"/>
      <c r="GZ20" s="168"/>
    </row>
    <row r="21" spans="1:208" ht="13.5" customHeight="1">
      <c r="A21" s="126"/>
      <c r="B21" s="114" t="s">
        <v>519</v>
      </c>
      <c r="D21" s="168"/>
      <c r="E21" s="143"/>
      <c r="F21" s="144"/>
      <c r="G21" s="145"/>
      <c r="H21" s="145"/>
      <c r="I21" s="146"/>
      <c r="J21" s="147"/>
      <c r="K21" s="148"/>
      <c r="L21" s="149"/>
      <c r="M21" s="150"/>
      <c r="O21" s="114"/>
      <c r="P21" s="168"/>
      <c r="Q21" s="143"/>
      <c r="R21" s="144"/>
      <c r="S21" s="145"/>
      <c r="T21" s="145"/>
      <c r="U21" s="146"/>
      <c r="V21" s="147"/>
      <c r="W21" s="148"/>
      <c r="X21" s="149"/>
      <c r="Y21" s="150"/>
      <c r="AA21" s="114"/>
      <c r="AB21" s="168"/>
      <c r="AC21" s="143"/>
      <c r="AD21" s="144"/>
      <c r="AE21" s="145"/>
      <c r="AF21" s="145"/>
      <c r="AG21" s="146"/>
      <c r="AH21" s="147"/>
      <c r="AI21" s="148"/>
      <c r="AJ21" s="149"/>
      <c r="AK21" s="150"/>
      <c r="AM21" s="114"/>
      <c r="AN21" s="168"/>
      <c r="AO21" s="143"/>
      <c r="AP21" s="144"/>
      <c r="AQ21" s="145"/>
      <c r="AR21" s="145"/>
      <c r="AS21" s="146"/>
      <c r="AT21" s="147"/>
      <c r="AU21" s="148"/>
      <c r="AV21" s="149"/>
      <c r="AW21" s="150"/>
      <c r="AY21" s="114"/>
      <c r="AZ21" s="168"/>
      <c r="BA21" s="143"/>
      <c r="BB21" s="144"/>
      <c r="BC21" s="145"/>
      <c r="BD21" s="145"/>
      <c r="BE21" s="146"/>
      <c r="BF21" s="147"/>
      <c r="BG21" s="148"/>
      <c r="BH21" s="149"/>
      <c r="BI21" s="150"/>
      <c r="BK21" s="114"/>
      <c r="BL21" s="168"/>
      <c r="BM21" s="143">
        <v>38286</v>
      </c>
      <c r="BN21" s="144" t="s">
        <v>316</v>
      </c>
      <c r="BO21" s="145">
        <v>37901</v>
      </c>
      <c r="BP21" s="145">
        <v>38286</v>
      </c>
      <c r="BQ21" s="146" t="s">
        <v>957</v>
      </c>
      <c r="BR21" s="147" t="s">
        <v>923</v>
      </c>
      <c r="BS21" s="148" t="s">
        <v>780</v>
      </c>
      <c r="BT21" s="149" t="s">
        <v>294</v>
      </c>
      <c r="BU21" s="150" t="s">
        <v>958</v>
      </c>
      <c r="BV21" s="117" t="s">
        <v>292</v>
      </c>
      <c r="BW21" s="114"/>
      <c r="BX21" s="168" t="s">
        <v>669</v>
      </c>
      <c r="BY21" s="143"/>
      <c r="BZ21" s="144"/>
      <c r="CA21" s="145">
        <v>38744</v>
      </c>
      <c r="CB21" s="145">
        <v>39419</v>
      </c>
      <c r="CC21" s="146" t="s">
        <v>913</v>
      </c>
      <c r="CD21" s="147" t="s">
        <v>852</v>
      </c>
      <c r="CE21" s="148" t="s">
        <v>793</v>
      </c>
      <c r="CF21" s="149" t="s">
        <v>294</v>
      </c>
      <c r="CG21" s="150" t="s">
        <v>914</v>
      </c>
      <c r="CI21" s="114"/>
      <c r="CJ21" s="168" t="s">
        <v>680</v>
      </c>
      <c r="CK21" s="143"/>
      <c r="CL21" s="144"/>
      <c r="CM21" s="145"/>
      <c r="CN21" s="145"/>
      <c r="CO21" s="146"/>
      <c r="CP21" s="147"/>
      <c r="CQ21" s="148"/>
      <c r="CR21" s="149"/>
      <c r="CS21" s="150"/>
      <c r="CU21" s="114"/>
      <c r="CV21" s="168"/>
      <c r="CW21" s="143" t="s">
        <v>292</v>
      </c>
      <c r="CX21" s="144" t="s">
        <v>292</v>
      </c>
      <c r="CY21" s="145" t="s">
        <v>292</v>
      </c>
      <c r="CZ21" s="145" t="s">
        <v>292</v>
      </c>
      <c r="DA21" s="146" t="s">
        <v>292</v>
      </c>
      <c r="DB21" s="147" t="s">
        <v>292</v>
      </c>
      <c r="DC21" s="148" t="s">
        <v>292</v>
      </c>
      <c r="DD21" s="149" t="s">
        <v>292</v>
      </c>
      <c r="DE21" s="150" t="s">
        <v>292</v>
      </c>
      <c r="DF21" s="117" t="s">
        <v>292</v>
      </c>
      <c r="DG21" s="114"/>
      <c r="DH21" s="168"/>
      <c r="DI21" s="143">
        <v>41452</v>
      </c>
      <c r="DJ21" s="144" t="s">
        <v>513</v>
      </c>
      <c r="DK21" s="145">
        <v>41309</v>
      </c>
      <c r="DL21" s="145">
        <v>41452</v>
      </c>
      <c r="DM21" s="146" t="s">
        <v>961</v>
      </c>
      <c r="DN21" s="147" t="s">
        <v>903</v>
      </c>
      <c r="DO21" s="148" t="s">
        <v>793</v>
      </c>
      <c r="DP21" s="149" t="s">
        <v>293</v>
      </c>
      <c r="DQ21" s="150" t="s">
        <v>904</v>
      </c>
      <c r="DR21" s="117" t="s">
        <v>292</v>
      </c>
      <c r="DS21" s="114"/>
      <c r="DT21" s="168" t="s">
        <v>752</v>
      </c>
      <c r="DU21" s="143" t="s">
        <v>292</v>
      </c>
      <c r="DV21" s="144" t="s">
        <v>292</v>
      </c>
      <c r="DW21" s="145" t="s">
        <v>292</v>
      </c>
      <c r="DX21" s="145" t="s">
        <v>292</v>
      </c>
      <c r="DY21" s="146" t="s">
        <v>292</v>
      </c>
      <c r="DZ21" s="147" t="s">
        <v>292</v>
      </c>
      <c r="EA21" s="148" t="s">
        <v>292</v>
      </c>
      <c r="EB21" s="149" t="s">
        <v>292</v>
      </c>
      <c r="EC21" s="150" t="s">
        <v>292</v>
      </c>
      <c r="ED21" s="117" t="s">
        <v>292</v>
      </c>
      <c r="EE21" s="114"/>
      <c r="EF21" s="168"/>
      <c r="EG21" s="143" t="str">
        <f>IF(EK21="","",ministers!EG$3)</f>
        <v/>
      </c>
      <c r="EH21" s="144" t="str">
        <f>IF(EK21="","",ministers!EG$1)</f>
        <v/>
      </c>
      <c r="EI21" s="145" t="str">
        <f>IF(EK21="","",ministers!EG$2)</f>
        <v/>
      </c>
      <c r="EJ21" s="145" t="str">
        <f>IF(EK21="","",ministers!EG$3)</f>
        <v/>
      </c>
      <c r="EK21" s="146" t="str">
        <f t="shared" si="27"/>
        <v/>
      </c>
      <c r="EL21" s="147" t="str">
        <f t="shared" si="28"/>
        <v/>
      </c>
      <c r="EM21" s="148" t="str">
        <f t="shared" si="29"/>
        <v/>
      </c>
      <c r="EN21" s="149" t="str">
        <f t="shared" si="30"/>
        <v/>
      </c>
      <c r="EO21" s="150" t="str">
        <f t="shared" si="31"/>
        <v/>
      </c>
      <c r="EP21" s="117" t="str">
        <f t="shared" si="32"/>
        <v/>
      </c>
      <c r="EQ21" s="114"/>
      <c r="ER21" s="168"/>
      <c r="ES21" s="143" t="str">
        <f>IF(EW21="","",ministers!ES$3)</f>
        <v/>
      </c>
      <c r="ET21" s="144" t="str">
        <f>IF(EW21="","",ministers!ES$1)</f>
        <v/>
      </c>
      <c r="EU21" s="145" t="s">
        <v>292</v>
      </c>
      <c r="EV21" s="145" t="str">
        <f>IF(EW21="","",ministers!ES$3)</f>
        <v/>
      </c>
      <c r="EW21" s="146" t="str">
        <f t="shared" si="33"/>
        <v/>
      </c>
      <c r="EX21" s="147" t="str">
        <f t="shared" si="34"/>
        <v/>
      </c>
      <c r="EY21" s="148" t="str">
        <f t="shared" si="35"/>
        <v/>
      </c>
      <c r="EZ21" s="149" t="str">
        <f t="shared" si="36"/>
        <v/>
      </c>
      <c r="FA21" s="150" t="str">
        <f t="shared" si="37"/>
        <v/>
      </c>
      <c r="FB21" s="117" t="str">
        <f t="shared" si="38"/>
        <v/>
      </c>
      <c r="FC21" s="114"/>
      <c r="FD21" s="168"/>
      <c r="FE21" s="143" t="str">
        <f>IF(FI21="","",ministers!FE$3)</f>
        <v/>
      </c>
      <c r="FF21" s="144" t="str">
        <f>IF(FI21="","",ministers!FE$1)</f>
        <v/>
      </c>
      <c r="FG21" s="145" t="str">
        <f>IF(FI21="","",ministers!FE$2)</f>
        <v/>
      </c>
      <c r="FH21" s="145" t="str">
        <f>IF(FI21="","",ministers!FE$3)</f>
        <v/>
      </c>
      <c r="FI21" s="146" t="str">
        <f t="shared" si="39"/>
        <v/>
      </c>
      <c r="FJ21" s="147" t="str">
        <f t="shared" si="40"/>
        <v/>
      </c>
      <c r="FK21" s="148" t="str">
        <f t="shared" si="41"/>
        <v/>
      </c>
      <c r="FL21" s="149" t="str">
        <f t="shared" si="42"/>
        <v/>
      </c>
      <c r="FM21" s="150" t="str">
        <f t="shared" si="43"/>
        <v/>
      </c>
      <c r="FO21" s="114"/>
      <c r="FP21" s="168"/>
      <c r="FQ21" s="143"/>
      <c r="FR21" s="144"/>
      <c r="FS21" s="145"/>
      <c r="FT21" s="151"/>
      <c r="FU21" s="146"/>
      <c r="FV21" s="147"/>
      <c r="FW21" s="148"/>
      <c r="FX21" s="149"/>
      <c r="FY21" s="150"/>
      <c r="GA21" s="114"/>
      <c r="GB21" s="168"/>
      <c r="GC21" s="143" t="str">
        <f>IF(GG21="","",ministers!GC$3)</f>
        <v/>
      </c>
      <c r="GD21" s="144" t="str">
        <f>IF(GG21="","",ministers!GC$1)</f>
        <v/>
      </c>
      <c r="GE21" s="145" t="str">
        <f>IF(GG21="","",ministers!GC$2)</f>
        <v/>
      </c>
      <c r="GF21" s="145"/>
      <c r="GG21" s="146"/>
      <c r="GH21" s="147"/>
      <c r="GI21" s="148"/>
      <c r="GJ21" s="149"/>
      <c r="GK21" s="150"/>
      <c r="GM21" s="114"/>
      <c r="GN21" s="168"/>
      <c r="GO21" s="143" t="str">
        <f>IF(GS21="","",ministers!GO$3)</f>
        <v/>
      </c>
      <c r="GP21" s="144" t="str">
        <f>IF(GS21="","",ministers!GO$1)</f>
        <v/>
      </c>
      <c r="GQ21" s="145" t="str">
        <f>IF(GS21="","",ministers!GO$2)</f>
        <v/>
      </c>
      <c r="GR21" s="145" t="str">
        <f>IF(GS21="","",ministers!GO$3)</f>
        <v/>
      </c>
      <c r="GS21" s="146"/>
      <c r="GT21" s="147"/>
      <c r="GU21" s="148"/>
      <c r="GV21" s="149"/>
      <c r="GW21" s="150"/>
      <c r="GY21" s="114"/>
      <c r="GZ21" s="168"/>
    </row>
    <row r="22" spans="1:208" ht="13.5" customHeight="1">
      <c r="A22" s="126"/>
      <c r="B22" s="114" t="s">
        <v>520</v>
      </c>
      <c r="D22" s="168"/>
      <c r="E22" s="143" t="s">
        <v>292</v>
      </c>
      <c r="F22" s="144" t="s">
        <v>292</v>
      </c>
      <c r="G22" s="145" t="s">
        <v>292</v>
      </c>
      <c r="H22" s="145" t="s">
        <v>292</v>
      </c>
      <c r="I22" s="146" t="s">
        <v>292</v>
      </c>
      <c r="J22" s="147" t="s">
        <v>292</v>
      </c>
      <c r="K22" s="148" t="s">
        <v>292</v>
      </c>
      <c r="L22" s="149" t="s">
        <v>292</v>
      </c>
      <c r="M22" s="150" t="s">
        <v>292</v>
      </c>
      <c r="N22" s="117" t="s">
        <v>292</v>
      </c>
      <c r="O22" s="114"/>
      <c r="P22" s="168"/>
      <c r="Q22" s="143" t="s">
        <v>292</v>
      </c>
      <c r="R22" s="144" t="s">
        <v>292</v>
      </c>
      <c r="S22" s="145" t="s">
        <v>292</v>
      </c>
      <c r="T22" s="145" t="s">
        <v>292</v>
      </c>
      <c r="U22" s="146" t="s">
        <v>292</v>
      </c>
      <c r="V22" s="147" t="s">
        <v>292</v>
      </c>
      <c r="W22" s="148" t="s">
        <v>292</v>
      </c>
      <c r="X22" s="149" t="s">
        <v>292</v>
      </c>
      <c r="Y22" s="150" t="s">
        <v>292</v>
      </c>
      <c r="Z22" s="117" t="s">
        <v>292</v>
      </c>
      <c r="AA22" s="114"/>
      <c r="AB22" s="168"/>
      <c r="AC22" s="143" t="s">
        <v>292</v>
      </c>
      <c r="AD22" s="144" t="s">
        <v>292</v>
      </c>
      <c r="AE22" s="145" t="s">
        <v>292</v>
      </c>
      <c r="AF22" s="145" t="s">
        <v>292</v>
      </c>
      <c r="AG22" s="146" t="s">
        <v>292</v>
      </c>
      <c r="AH22" s="147" t="s">
        <v>292</v>
      </c>
      <c r="AI22" s="148" t="s">
        <v>292</v>
      </c>
      <c r="AJ22" s="149" t="s">
        <v>292</v>
      </c>
      <c r="AK22" s="150" t="s">
        <v>292</v>
      </c>
      <c r="AL22" s="117" t="s">
        <v>292</v>
      </c>
      <c r="AM22" s="114"/>
      <c r="AN22" s="168"/>
      <c r="AO22" s="143" t="s">
        <v>292</v>
      </c>
      <c r="AP22" s="144" t="s">
        <v>292</v>
      </c>
      <c r="AQ22" s="145" t="s">
        <v>292</v>
      </c>
      <c r="AR22" s="145" t="s">
        <v>292</v>
      </c>
      <c r="AS22" s="146" t="s">
        <v>292</v>
      </c>
      <c r="AT22" s="147" t="s">
        <v>292</v>
      </c>
      <c r="AU22" s="148" t="s">
        <v>292</v>
      </c>
      <c r="AV22" s="149" t="s">
        <v>292</v>
      </c>
      <c r="AW22" s="150" t="s">
        <v>292</v>
      </c>
      <c r="AX22" s="117" t="s">
        <v>292</v>
      </c>
      <c r="AY22" s="114"/>
      <c r="AZ22" s="168"/>
      <c r="BA22" s="143" t="s">
        <v>292</v>
      </c>
      <c r="BB22" s="144" t="s">
        <v>292</v>
      </c>
      <c r="BC22" s="145" t="s">
        <v>292</v>
      </c>
      <c r="BD22" s="145" t="s">
        <v>292</v>
      </c>
      <c r="BE22" s="146" t="s">
        <v>292</v>
      </c>
      <c r="BF22" s="147" t="s">
        <v>292</v>
      </c>
      <c r="BG22" s="148" t="s">
        <v>292</v>
      </c>
      <c r="BH22" s="149" t="s">
        <v>292</v>
      </c>
      <c r="BI22" s="150" t="s">
        <v>292</v>
      </c>
      <c r="BJ22" s="117" t="s">
        <v>292</v>
      </c>
      <c r="BK22" s="114"/>
      <c r="BL22" s="168"/>
      <c r="BM22" s="143" t="s">
        <v>292</v>
      </c>
      <c r="BN22" s="144" t="s">
        <v>292</v>
      </c>
      <c r="BO22" s="145" t="s">
        <v>292</v>
      </c>
      <c r="BP22" s="145" t="s">
        <v>292</v>
      </c>
      <c r="BQ22" s="146" t="s">
        <v>292</v>
      </c>
      <c r="BR22" s="147" t="s">
        <v>292</v>
      </c>
      <c r="BS22" s="148" t="s">
        <v>292</v>
      </c>
      <c r="BT22" s="149" t="s">
        <v>292</v>
      </c>
      <c r="BU22" s="150" t="s">
        <v>292</v>
      </c>
      <c r="BV22" s="117" t="s">
        <v>292</v>
      </c>
      <c r="BW22" s="114"/>
      <c r="BX22" s="168"/>
      <c r="BY22" s="143">
        <v>39419</v>
      </c>
      <c r="BZ22" s="144" t="s">
        <v>317</v>
      </c>
      <c r="CA22" s="145">
        <v>38539</v>
      </c>
      <c r="CB22" s="145">
        <v>39419</v>
      </c>
      <c r="CC22" s="146" t="s">
        <v>896</v>
      </c>
      <c r="CD22" s="147" t="s">
        <v>849</v>
      </c>
      <c r="CE22" s="148" t="s">
        <v>780</v>
      </c>
      <c r="CF22" s="149" t="s">
        <v>319</v>
      </c>
      <c r="CG22" s="150" t="s">
        <v>897</v>
      </c>
      <c r="CH22" s="117" t="s">
        <v>292</v>
      </c>
      <c r="CI22" s="114"/>
      <c r="CJ22" s="168" t="s">
        <v>689</v>
      </c>
      <c r="CK22" s="143" t="s">
        <v>292</v>
      </c>
      <c r="CL22" s="144" t="s">
        <v>292</v>
      </c>
      <c r="CM22" s="145" t="s">
        <v>292</v>
      </c>
      <c r="CN22" s="145" t="s">
        <v>292</v>
      </c>
      <c r="CO22" s="146" t="s">
        <v>292</v>
      </c>
      <c r="CP22" s="147" t="s">
        <v>292</v>
      </c>
      <c r="CQ22" s="148" t="s">
        <v>292</v>
      </c>
      <c r="CR22" s="149" t="s">
        <v>292</v>
      </c>
      <c r="CS22" s="150" t="s">
        <v>292</v>
      </c>
      <c r="CT22" s="117" t="s">
        <v>292</v>
      </c>
      <c r="CU22" s="114"/>
      <c r="CV22" s="168"/>
      <c r="CW22" s="143" t="s">
        <v>292</v>
      </c>
      <c r="CX22" s="144" t="s">
        <v>292</v>
      </c>
      <c r="CY22" s="145" t="s">
        <v>292</v>
      </c>
      <c r="CZ22" s="145" t="s">
        <v>292</v>
      </c>
      <c r="DA22" s="146" t="s">
        <v>292</v>
      </c>
      <c r="DB22" s="147" t="s">
        <v>292</v>
      </c>
      <c r="DC22" s="148" t="s">
        <v>292</v>
      </c>
      <c r="DD22" s="149" t="s">
        <v>292</v>
      </c>
      <c r="DE22" s="150" t="s">
        <v>292</v>
      </c>
      <c r="DF22" s="117" t="s">
        <v>292</v>
      </c>
      <c r="DG22" s="114"/>
      <c r="DH22" s="173"/>
      <c r="DI22" s="143">
        <v>41452</v>
      </c>
      <c r="DJ22" s="144" t="s">
        <v>513</v>
      </c>
      <c r="DK22" s="145">
        <v>40435</v>
      </c>
      <c r="DL22" s="145">
        <v>41452</v>
      </c>
      <c r="DM22" s="146" t="s">
        <v>848</v>
      </c>
      <c r="DN22" s="147" t="s">
        <v>849</v>
      </c>
      <c r="DO22" s="148" t="s">
        <v>780</v>
      </c>
      <c r="DP22" s="149" t="s">
        <v>293</v>
      </c>
      <c r="DQ22" s="150" t="s">
        <v>850</v>
      </c>
      <c r="DR22" s="117" t="s">
        <v>292</v>
      </c>
      <c r="DS22" s="114"/>
      <c r="DT22" s="173" t="s">
        <v>698</v>
      </c>
      <c r="DU22" s="143">
        <v>41517</v>
      </c>
      <c r="DV22" s="144" t="s">
        <v>514</v>
      </c>
      <c r="DW22" s="145">
        <v>41452</v>
      </c>
      <c r="DX22" s="145">
        <v>41517</v>
      </c>
      <c r="DY22" s="146" t="s">
        <v>848</v>
      </c>
      <c r="DZ22" s="147" t="s">
        <v>849</v>
      </c>
      <c r="EA22" s="148" t="s">
        <v>780</v>
      </c>
      <c r="EB22" s="149" t="s">
        <v>293</v>
      </c>
      <c r="EC22" s="150" t="s">
        <v>850</v>
      </c>
      <c r="ED22" s="117" t="s">
        <v>292</v>
      </c>
      <c r="EE22" s="114"/>
      <c r="EF22" s="168" t="s">
        <v>698</v>
      </c>
      <c r="EG22" s="143" t="str">
        <f>IF(EK22="","",ministers!EG$3)</f>
        <v/>
      </c>
      <c r="EH22" s="144" t="str">
        <f>IF(EK22="","",ministers!EG$1)</f>
        <v/>
      </c>
      <c r="EI22" s="145" t="str">
        <f>IF(EK22="","",ministers!EG$2)</f>
        <v/>
      </c>
      <c r="EJ22" s="145" t="str">
        <f>IF(EK22="","",ministers!EG$3)</f>
        <v/>
      </c>
      <c r="EK22" s="146" t="str">
        <f t="shared" si="27"/>
        <v/>
      </c>
      <c r="EL22" s="147" t="str">
        <f t="shared" si="28"/>
        <v/>
      </c>
      <c r="EM22" s="148" t="str">
        <f t="shared" si="29"/>
        <v/>
      </c>
      <c r="EN22" s="149" t="str">
        <f t="shared" si="30"/>
        <v/>
      </c>
      <c r="EO22" s="150" t="str">
        <f t="shared" si="31"/>
        <v/>
      </c>
      <c r="EP22" s="117" t="str">
        <f t="shared" si="32"/>
        <v/>
      </c>
      <c r="EQ22" s="114"/>
      <c r="ER22" s="168"/>
      <c r="ES22" s="143" t="str">
        <f>IF(EW22="","",ministers!ES$3)</f>
        <v/>
      </c>
      <c r="ET22" s="144" t="str">
        <f>IF(EW22="","",ministers!ES$1)</f>
        <v/>
      </c>
      <c r="EU22" s="145" t="s">
        <v>292</v>
      </c>
      <c r="EV22" s="145" t="str">
        <f>IF(EW22="","",ministers!ES$3)</f>
        <v/>
      </c>
      <c r="EW22" s="146" t="str">
        <f t="shared" si="33"/>
        <v/>
      </c>
      <c r="EX22" s="147" t="str">
        <f t="shared" si="34"/>
        <v/>
      </c>
      <c r="EY22" s="148" t="str">
        <f t="shared" si="35"/>
        <v/>
      </c>
      <c r="EZ22" s="149" t="str">
        <f t="shared" si="36"/>
        <v/>
      </c>
      <c r="FA22" s="150" t="str">
        <f t="shared" si="37"/>
        <v/>
      </c>
      <c r="FB22" s="117" t="str">
        <f t="shared" si="38"/>
        <v/>
      </c>
      <c r="FC22" s="114"/>
      <c r="FD22" s="168"/>
      <c r="FE22" s="143" t="str">
        <f>IF(FI22="","",ministers!FE$3)</f>
        <v/>
      </c>
      <c r="FF22" s="144" t="str">
        <f>IF(FI22="","",ministers!FE$1)</f>
        <v/>
      </c>
      <c r="FG22" s="145" t="str">
        <f>IF(FI22="","",ministers!FE$2)</f>
        <v/>
      </c>
      <c r="FH22" s="145" t="str">
        <f>IF(FI22="","",ministers!FE$3)</f>
        <v/>
      </c>
      <c r="FI22" s="146" t="str">
        <f t="shared" si="39"/>
        <v/>
      </c>
      <c r="FJ22" s="147" t="str">
        <f t="shared" si="40"/>
        <v/>
      </c>
      <c r="FK22" s="148" t="str">
        <f t="shared" si="41"/>
        <v/>
      </c>
      <c r="FL22" s="149" t="str">
        <f t="shared" si="42"/>
        <v/>
      </c>
      <c r="FM22" s="150" t="str">
        <f t="shared" si="43"/>
        <v/>
      </c>
      <c r="FN22" s="117" t="str">
        <f>IF(FP22="","",IF((LEN(FP22)-LEN(SUBSTITUTE(FP22,"male","")))/LEN("male")&gt;1,"!",IF(RIGHT(FP22,1)=")","",IF(RIGHT(FP22,2)=") ","",IF(RIGHT(FP22,2)=").","","!!")))))</f>
        <v/>
      </c>
      <c r="FO22" s="114"/>
      <c r="FP22" s="168"/>
      <c r="FQ22" s="143" t="str">
        <f>IF(FU22="","",ministers!FT$3)</f>
        <v/>
      </c>
      <c r="FR22" s="144" t="str">
        <f>IF(FU22="","",ministers!FT$1)</f>
        <v/>
      </c>
      <c r="FS22" s="145"/>
      <c r="FT22" s="151"/>
      <c r="FU22" s="146" t="str">
        <f>IF(GB22="","",IF(ISNUMBER(SEARCH(":",GB22)),MID(GB22,FIND(":",GB22)+2,FIND("(",GB22)-FIND(":",GB22)-3),LEFT(GB22,FIND("(",GB22)-2)))</f>
        <v/>
      </c>
      <c r="FV22" s="147" t="str">
        <f>IF(GB22="","",MID(GB22,FIND("(",GB22)+1,4))</f>
        <v/>
      </c>
      <c r="FW22" s="148" t="str">
        <f>IF(ISNUMBER(SEARCH("*female*",GB22)),"female",IF(ISNUMBER(SEARCH("*male*",GB22)),"male",""))</f>
        <v/>
      </c>
      <c r="FX22" s="149" t="str">
        <f>IF(GB22="","",IF(ISERROR(MID(GB22,FIND("male,",GB22)+6,(FIND(")",GB22)-(FIND("male,",GB22)+6))))=TRUE,"missing/error",MID(GB22,FIND("male,",GB22)+6,(FIND(")",GB22)-(FIND("male,",GB22)+6)))))</f>
        <v/>
      </c>
      <c r="FY22" s="150" t="str">
        <f>IF(FU22="","",(MID(FU22,(SEARCH("^^",SUBSTITUTE(FU22," ","^^",LEN(FU22)-LEN(SUBSTITUTE(FU22," ","")))))+1,99)&amp;"_"&amp;LEFT(FU22,FIND(" ",FU22)-1)&amp;"_"&amp;FV22))</f>
        <v/>
      </c>
      <c r="FZ22" s="117" t="str">
        <f>IF(GB22="","",IF((LEN(GB22)-LEN(SUBSTITUTE(GB22,"male","")))/LEN("male")&gt;1,"!",IF(RIGHT(GB22,1)=")","",IF(RIGHT(GB22,2)=") ","",IF(RIGHT(GB22,2)=").","","!!")))))</f>
        <v/>
      </c>
      <c r="GA22" s="114"/>
      <c r="GB22" s="168"/>
      <c r="GC22" s="143" t="str">
        <f>IF(GG22="","",ministers!GC$3)</f>
        <v/>
      </c>
      <c r="GD22" s="144" t="str">
        <f>IF(GG22="","",ministers!GC$1)</f>
        <v/>
      </c>
      <c r="GE22" s="145" t="str">
        <f>IF(GG22="","",ministers!GC$2)</f>
        <v/>
      </c>
      <c r="GF22" s="145"/>
      <c r="GG22" s="146" t="str">
        <f>IF(GN22="","",IF(ISNUMBER(SEARCH(":",GN22)),MID(GN22,FIND(":",GN22)+2,FIND("(",GN22)-FIND(":",GN22)-3),LEFT(GN22,FIND("(",GN22)-2)))</f>
        <v/>
      </c>
      <c r="GH22" s="147" t="str">
        <f>IF(GN22="","",MID(GN22,FIND("(",GN22)+1,4))</f>
        <v/>
      </c>
      <c r="GI22" s="148" t="str">
        <f>IF(ISNUMBER(SEARCH("*female*",GN22)),"female",IF(ISNUMBER(SEARCH("*male*",GN22)),"male",""))</f>
        <v/>
      </c>
      <c r="GJ22" s="149" t="str">
        <f>IF(GN22="","",IF(ISERROR(MID(GN22,FIND("male,",GN22)+6,(FIND(")",GN22)-(FIND("male,",GN22)+6))))=TRUE,"missing/error",MID(GN22,FIND("male,",GN22)+6,(FIND(")",GN22)-(FIND("male,",GN22)+6)))))</f>
        <v/>
      </c>
      <c r="GK22" s="150" t="str">
        <f>IF(GG22="","",(MID(GG22,(SEARCH("^^",SUBSTITUTE(GG22," ","^^",LEN(GG22)-LEN(SUBSTITUTE(GG22," ","")))))+1,99)&amp;"_"&amp;LEFT(GG22,FIND(" ",GG22)-1)&amp;"_"&amp;GH22))</f>
        <v/>
      </c>
      <c r="GM22" s="114"/>
      <c r="GN22" s="168"/>
      <c r="GO22" s="143" t="str">
        <f>IF(GS22="","",ministers!GO$3)</f>
        <v/>
      </c>
      <c r="GP22" s="144" t="str">
        <f>IF(GS22="","",ministers!GO$1)</f>
        <v/>
      </c>
      <c r="GQ22" s="145" t="str">
        <f>IF(GS22="","",ministers!GO$2)</f>
        <v/>
      </c>
      <c r="GR22" s="145" t="str">
        <f>IF(GS22="","",ministers!GO$3)</f>
        <v/>
      </c>
      <c r="GS22" s="146" t="str">
        <f>IF(GZ22="","",IF(ISNUMBER(SEARCH(":",GZ22)),MID(GZ22,FIND(":",GZ22)+2,FIND("(",GZ22)-FIND(":",GZ22)-3),LEFT(GZ22,FIND("(",GZ22)-2)))</f>
        <v/>
      </c>
      <c r="GT22" s="147" t="str">
        <f>IF(GZ22="","",MID(GZ22,FIND("(",GZ22)+1,4))</f>
        <v/>
      </c>
      <c r="GU22" s="148" t="str">
        <f>IF(ISNUMBER(SEARCH("*female*",GZ22)),"female",IF(ISNUMBER(SEARCH("*male*",GZ22)),"male",""))</f>
        <v/>
      </c>
      <c r="GV22" s="149" t="str">
        <f>IF(GZ22="","",IF(ISERROR(MID(GZ22,FIND("male,",GZ22)+6,(FIND(")",GZ22)-(FIND("male,",GZ22)+6))))=TRUE,"missing/error",MID(GZ22,FIND("male,",GZ22)+6,(FIND(")",GZ22)-(FIND("male,",GZ22)+6)))))</f>
        <v/>
      </c>
      <c r="GW22" s="150" t="str">
        <f>IF(GS22="","",(MID(GS22,(SEARCH("^^",SUBSTITUTE(GS22," ","^^",LEN(GS22)-LEN(SUBSTITUTE(GS22," ","")))))+1,99)&amp;"_"&amp;LEFT(GS22,FIND(" ",GS22)-1)&amp;"_"&amp;GT22))</f>
        <v/>
      </c>
      <c r="GY22" s="114"/>
      <c r="GZ22" s="168"/>
    </row>
    <row r="23" spans="1:208" ht="13.5" customHeight="1">
      <c r="A23" s="126"/>
      <c r="B23" s="114" t="s">
        <v>628</v>
      </c>
      <c r="D23" s="168"/>
      <c r="E23" s="143" t="s">
        <v>292</v>
      </c>
      <c r="F23" s="144" t="s">
        <v>292</v>
      </c>
      <c r="G23" s="145" t="s">
        <v>292</v>
      </c>
      <c r="H23" s="145" t="s">
        <v>292</v>
      </c>
      <c r="I23" s="146" t="s">
        <v>292</v>
      </c>
      <c r="J23" s="147" t="s">
        <v>292</v>
      </c>
      <c r="K23" s="148" t="s">
        <v>292</v>
      </c>
      <c r="L23" s="149" t="s">
        <v>292</v>
      </c>
      <c r="M23" s="150" t="s">
        <v>292</v>
      </c>
      <c r="N23" s="117" t="s">
        <v>292</v>
      </c>
      <c r="O23" s="114"/>
      <c r="P23" s="168"/>
      <c r="Q23" s="143" t="s">
        <v>292</v>
      </c>
      <c r="R23" s="144" t="s">
        <v>292</v>
      </c>
      <c r="S23" s="145" t="s">
        <v>292</v>
      </c>
      <c r="T23" s="145" t="s">
        <v>292</v>
      </c>
      <c r="U23" s="146" t="s">
        <v>292</v>
      </c>
      <c r="V23" s="147" t="s">
        <v>292</v>
      </c>
      <c r="W23" s="148" t="s">
        <v>292</v>
      </c>
      <c r="X23" s="149" t="s">
        <v>292</v>
      </c>
      <c r="Y23" s="150" t="s">
        <v>292</v>
      </c>
      <c r="Z23" s="117" t="s">
        <v>292</v>
      </c>
      <c r="AA23" s="114"/>
      <c r="AB23" s="168"/>
      <c r="AC23" s="143">
        <v>35135</v>
      </c>
      <c r="AD23" s="144" t="s">
        <v>313</v>
      </c>
      <c r="AE23" s="145">
        <v>34052</v>
      </c>
      <c r="AF23" s="145">
        <v>34326</v>
      </c>
      <c r="AG23" s="146" t="s">
        <v>795</v>
      </c>
      <c r="AH23" s="147" t="s">
        <v>796</v>
      </c>
      <c r="AI23" s="148" t="s">
        <v>780</v>
      </c>
      <c r="AJ23" s="149" t="s">
        <v>293</v>
      </c>
      <c r="AK23" s="150" t="s">
        <v>797</v>
      </c>
      <c r="AL23" s="117" t="s">
        <v>292</v>
      </c>
      <c r="AM23" s="114"/>
      <c r="AN23" s="168" t="s">
        <v>594</v>
      </c>
      <c r="AO23" s="143" t="s">
        <v>292</v>
      </c>
      <c r="AP23" s="144" t="s">
        <v>292</v>
      </c>
      <c r="AQ23" s="145" t="s">
        <v>292</v>
      </c>
      <c r="AR23" s="145" t="s">
        <v>292</v>
      </c>
      <c r="AS23" s="146" t="s">
        <v>292</v>
      </c>
      <c r="AT23" s="147" t="s">
        <v>292</v>
      </c>
      <c r="AU23" s="148" t="s">
        <v>292</v>
      </c>
      <c r="AV23" s="149" t="s">
        <v>292</v>
      </c>
      <c r="AW23" s="150" t="s">
        <v>292</v>
      </c>
      <c r="AX23" s="117" t="s">
        <v>292</v>
      </c>
      <c r="AY23" s="114"/>
      <c r="AZ23" s="168"/>
      <c r="BA23" s="143" t="s">
        <v>292</v>
      </c>
      <c r="BB23" s="144" t="s">
        <v>292</v>
      </c>
      <c r="BC23" s="145" t="s">
        <v>292</v>
      </c>
      <c r="BD23" s="145" t="s">
        <v>292</v>
      </c>
      <c r="BE23" s="146" t="s">
        <v>292</v>
      </c>
      <c r="BF23" s="147" t="s">
        <v>292</v>
      </c>
      <c r="BG23" s="148" t="s">
        <v>292</v>
      </c>
      <c r="BH23" s="149" t="s">
        <v>292</v>
      </c>
      <c r="BI23" s="150" t="s">
        <v>292</v>
      </c>
      <c r="BJ23" s="117" t="s">
        <v>292</v>
      </c>
      <c r="BK23" s="114"/>
      <c r="BL23" s="168"/>
      <c r="BM23" s="143" t="s">
        <v>292</v>
      </c>
      <c r="BN23" s="144" t="s">
        <v>292</v>
      </c>
      <c r="BO23" s="145" t="s">
        <v>292</v>
      </c>
      <c r="BP23" s="145" t="s">
        <v>292</v>
      </c>
      <c r="BQ23" s="146" t="s">
        <v>292</v>
      </c>
      <c r="BR23" s="147" t="s">
        <v>292</v>
      </c>
      <c r="BS23" s="148" t="s">
        <v>292</v>
      </c>
      <c r="BT23" s="149" t="s">
        <v>292</v>
      </c>
      <c r="BU23" s="150" t="s">
        <v>292</v>
      </c>
      <c r="BV23" s="117" t="s">
        <v>292</v>
      </c>
      <c r="BW23" s="114"/>
      <c r="BX23" s="168"/>
      <c r="BY23" s="143" t="s">
        <v>292</v>
      </c>
      <c r="BZ23" s="144" t="s">
        <v>292</v>
      </c>
      <c r="CA23" s="145" t="s">
        <v>292</v>
      </c>
      <c r="CB23" s="145" t="s">
        <v>292</v>
      </c>
      <c r="CC23" s="146" t="s">
        <v>292</v>
      </c>
      <c r="CD23" s="147" t="s">
        <v>292</v>
      </c>
      <c r="CE23" s="148" t="s">
        <v>292</v>
      </c>
      <c r="CF23" s="149" t="s">
        <v>292</v>
      </c>
      <c r="CG23" s="150" t="s">
        <v>292</v>
      </c>
      <c r="CH23" s="117" t="s">
        <v>292</v>
      </c>
      <c r="CI23" s="114"/>
      <c r="CJ23" s="168"/>
      <c r="CK23" s="143" t="s">
        <v>292</v>
      </c>
      <c r="CL23" s="144" t="s">
        <v>292</v>
      </c>
      <c r="CM23" s="145" t="s">
        <v>292</v>
      </c>
      <c r="CN23" s="145" t="s">
        <v>292</v>
      </c>
      <c r="CO23" s="146" t="s">
        <v>292</v>
      </c>
      <c r="CP23" s="147" t="s">
        <v>292</v>
      </c>
      <c r="CQ23" s="148" t="s">
        <v>292</v>
      </c>
      <c r="CR23" s="149" t="s">
        <v>292</v>
      </c>
      <c r="CS23" s="150" t="s">
        <v>292</v>
      </c>
      <c r="CT23" s="117" t="s">
        <v>292</v>
      </c>
      <c r="CU23" s="114"/>
      <c r="CV23" s="168"/>
      <c r="CW23" s="143" t="s">
        <v>292</v>
      </c>
      <c r="CX23" s="144" t="s">
        <v>292</v>
      </c>
      <c r="CY23" s="145" t="s">
        <v>292</v>
      </c>
      <c r="CZ23" s="145" t="s">
        <v>292</v>
      </c>
      <c r="DA23" s="146" t="s">
        <v>292</v>
      </c>
      <c r="DB23" s="147" t="s">
        <v>292</v>
      </c>
      <c r="DC23" s="148" t="s">
        <v>292</v>
      </c>
      <c r="DD23" s="149" t="s">
        <v>292</v>
      </c>
      <c r="DE23" s="150" t="s">
        <v>292</v>
      </c>
      <c r="DF23" s="117" t="s">
        <v>292</v>
      </c>
      <c r="DG23" s="114"/>
      <c r="DH23" s="168"/>
      <c r="DI23" s="143" t="s">
        <v>292</v>
      </c>
      <c r="DJ23" s="144" t="s">
        <v>292</v>
      </c>
      <c r="DK23" s="145" t="s">
        <v>292</v>
      </c>
      <c r="DL23" s="145" t="s">
        <v>292</v>
      </c>
      <c r="DM23" s="146" t="s">
        <v>292</v>
      </c>
      <c r="DN23" s="147" t="s">
        <v>292</v>
      </c>
      <c r="DO23" s="148" t="s">
        <v>292</v>
      </c>
      <c r="DP23" s="149" t="s">
        <v>292</v>
      </c>
      <c r="DQ23" s="150" t="s">
        <v>292</v>
      </c>
      <c r="DR23" s="117" t="s">
        <v>292</v>
      </c>
      <c r="DS23" s="114"/>
      <c r="DT23" s="168"/>
      <c r="DU23" s="143" t="s">
        <v>292</v>
      </c>
      <c r="DV23" s="144" t="s">
        <v>292</v>
      </c>
      <c r="DW23" s="145" t="s">
        <v>292</v>
      </c>
      <c r="DX23" s="145" t="s">
        <v>292</v>
      </c>
      <c r="DY23" s="146" t="s">
        <v>292</v>
      </c>
      <c r="DZ23" s="147" t="s">
        <v>292</v>
      </c>
      <c r="EA23" s="148" t="s">
        <v>292</v>
      </c>
      <c r="EB23" s="149" t="s">
        <v>292</v>
      </c>
      <c r="EC23" s="150" t="s">
        <v>292</v>
      </c>
      <c r="ED23" s="117" t="s">
        <v>292</v>
      </c>
      <c r="EE23" s="114"/>
      <c r="EF23" s="168"/>
      <c r="EG23" s="143" t="str">
        <f>IF(EK23="","",ministers!EG$3)</f>
        <v/>
      </c>
      <c r="EH23" s="144" t="str">
        <f>IF(EK23="","",ministers!EG$1)</f>
        <v/>
      </c>
      <c r="EI23" s="145" t="str">
        <f>IF(EK23="","",ministers!EG$2)</f>
        <v/>
      </c>
      <c r="EJ23" s="145" t="str">
        <f>IF(EK23="","",ministers!EG$3)</f>
        <v/>
      </c>
      <c r="EK23" s="146" t="str">
        <f t="shared" si="27"/>
        <v/>
      </c>
      <c r="EL23" s="147" t="str">
        <f t="shared" si="28"/>
        <v/>
      </c>
      <c r="EM23" s="148" t="str">
        <f t="shared" si="29"/>
        <v/>
      </c>
      <c r="EN23" s="149" t="str">
        <f t="shared" si="30"/>
        <v/>
      </c>
      <c r="EO23" s="150" t="str">
        <f t="shared" si="31"/>
        <v/>
      </c>
      <c r="EP23" s="117" t="str">
        <f t="shared" si="32"/>
        <v/>
      </c>
      <c r="EQ23" s="114"/>
      <c r="ER23" s="168"/>
      <c r="ES23" s="143" t="str">
        <f>IF(EW23="","",ministers!ES$3)</f>
        <v/>
      </c>
      <c r="ET23" s="144" t="str">
        <f>IF(EW23="","",ministers!ES$1)</f>
        <v/>
      </c>
      <c r="EU23" s="145" t="s">
        <v>292</v>
      </c>
      <c r="EV23" s="145" t="str">
        <f>IF(EW23="","",ministers!ES$3)</f>
        <v/>
      </c>
      <c r="EW23" s="146" t="str">
        <f t="shared" si="33"/>
        <v/>
      </c>
      <c r="EX23" s="147" t="str">
        <f t="shared" si="34"/>
        <v/>
      </c>
      <c r="EY23" s="148" t="str">
        <f t="shared" si="35"/>
        <v/>
      </c>
      <c r="EZ23" s="149" t="str">
        <f t="shared" si="36"/>
        <v/>
      </c>
      <c r="FA23" s="150" t="str">
        <f t="shared" si="37"/>
        <v/>
      </c>
      <c r="FB23" s="117" t="str">
        <f t="shared" si="38"/>
        <v/>
      </c>
      <c r="FC23" s="114"/>
      <c r="FD23" s="168"/>
      <c r="FE23" s="143" t="str">
        <f>IF(FI23="","",ministers!FE$3)</f>
        <v/>
      </c>
      <c r="FF23" s="144" t="str">
        <f>IF(FI23="","",ministers!FE$1)</f>
        <v/>
      </c>
      <c r="FG23" s="145" t="str">
        <f>IF(FI23="","",ministers!FE$2)</f>
        <v/>
      </c>
      <c r="FH23" s="145" t="str">
        <f>IF(FI23="","",ministers!FE$3)</f>
        <v/>
      </c>
      <c r="FI23" s="146" t="str">
        <f t="shared" si="39"/>
        <v/>
      </c>
      <c r="FJ23" s="147" t="str">
        <f t="shared" si="40"/>
        <v/>
      </c>
      <c r="FK23" s="148" t="str">
        <f t="shared" si="41"/>
        <v/>
      </c>
      <c r="FL23" s="149" t="str">
        <f t="shared" si="42"/>
        <v/>
      </c>
      <c r="FM23" s="150" t="str">
        <f t="shared" si="43"/>
        <v/>
      </c>
      <c r="FN23" s="117" t="str">
        <f>IF(FP23="","",IF((LEN(FP23)-LEN(SUBSTITUTE(FP23,"male","")))/LEN("male")&gt;1,"!",IF(RIGHT(FP23,1)=")","",IF(RIGHT(FP23,2)=") ","",IF(RIGHT(FP23,2)=").","","!!")))))</f>
        <v/>
      </c>
      <c r="FO23" s="114"/>
      <c r="FP23" s="168"/>
      <c r="FQ23" s="143" t="str">
        <f>IF(FU23="","",ministers!FT$3)</f>
        <v/>
      </c>
      <c r="FR23" s="144" t="str">
        <f>IF(FU23="","",ministers!FT$1)</f>
        <v/>
      </c>
      <c r="FS23" s="145"/>
      <c r="FT23" s="151"/>
      <c r="FU23" s="146" t="str">
        <f>IF(GB23="","",IF(ISNUMBER(SEARCH(":",GB23)),MID(GB23,FIND(":",GB23)+2,FIND("(",GB23)-FIND(":",GB23)-3),LEFT(GB23,FIND("(",GB23)-2)))</f>
        <v/>
      </c>
      <c r="FV23" s="147" t="str">
        <f>IF(GB23="","",MID(GB23,FIND("(",GB23)+1,4))</f>
        <v/>
      </c>
      <c r="FW23" s="148" t="str">
        <f>IF(ISNUMBER(SEARCH("*female*",GB23)),"female",IF(ISNUMBER(SEARCH("*male*",GB23)),"male",""))</f>
        <v/>
      </c>
      <c r="FX23" s="149" t="str">
        <f>IF(GB23="","",IF(ISERROR(MID(GB23,FIND("male,",GB23)+6,(FIND(")",GB23)-(FIND("male,",GB23)+6))))=TRUE,"missing/error",MID(GB23,FIND("male,",GB23)+6,(FIND(")",GB23)-(FIND("male,",GB23)+6)))))</f>
        <v/>
      </c>
      <c r="FY23" s="150" t="str">
        <f>IF(FU23="","",(MID(FU23,(SEARCH("^^",SUBSTITUTE(FU23," ","^^",LEN(FU23)-LEN(SUBSTITUTE(FU23," ","")))))+1,99)&amp;"_"&amp;LEFT(FU23,FIND(" ",FU23)-1)&amp;"_"&amp;FV23))</f>
        <v/>
      </c>
      <c r="FZ23" s="117" t="str">
        <f>IF(GB23="","",IF((LEN(GB23)-LEN(SUBSTITUTE(GB23,"male","")))/LEN("male")&gt;1,"!",IF(RIGHT(GB23,1)=")","",IF(RIGHT(GB23,2)=") ","",IF(RIGHT(GB23,2)=").","","!!")))))</f>
        <v/>
      </c>
      <c r="GA23" s="114"/>
      <c r="GB23" s="168"/>
      <c r="GC23" s="143" t="str">
        <f>IF(GG23="","",ministers!GC$3)</f>
        <v/>
      </c>
      <c r="GD23" s="144" t="str">
        <f>IF(GG23="","",ministers!GC$1)</f>
        <v/>
      </c>
      <c r="GE23" s="145" t="str">
        <f>IF(GG23="","",ministers!GC$2)</f>
        <v/>
      </c>
      <c r="GF23" s="145"/>
      <c r="GG23" s="146" t="str">
        <f>IF(GN23="","",IF(ISNUMBER(SEARCH(":",GN23)),MID(GN23,FIND(":",GN23)+2,FIND("(",GN23)-FIND(":",GN23)-3),LEFT(GN23,FIND("(",GN23)-2)))</f>
        <v/>
      </c>
      <c r="GH23" s="147" t="str">
        <f>IF(GN23="","",MID(GN23,FIND("(",GN23)+1,4))</f>
        <v/>
      </c>
      <c r="GI23" s="148" t="str">
        <f>IF(ISNUMBER(SEARCH("*female*",GN23)),"female",IF(ISNUMBER(SEARCH("*male*",GN23)),"male",""))</f>
        <v/>
      </c>
      <c r="GJ23" s="149" t="str">
        <f>IF(GN23="","",IF(ISERROR(MID(GN23,FIND("male,",GN23)+6,(FIND(")",GN23)-(FIND("male,",GN23)+6))))=TRUE,"missing/error",MID(GN23,FIND("male,",GN23)+6,(FIND(")",GN23)-(FIND("male,",GN23)+6)))))</f>
        <v/>
      </c>
      <c r="GK23" s="150" t="str">
        <f>IF(GG23="","",(MID(GG23,(SEARCH("^^",SUBSTITUTE(GG23," ","^^",LEN(GG23)-LEN(SUBSTITUTE(GG23," ","")))))+1,99)&amp;"_"&amp;LEFT(GG23,FIND(" ",GG23)-1)&amp;"_"&amp;GH23))</f>
        <v/>
      </c>
      <c r="GM23" s="114"/>
      <c r="GN23" s="168"/>
      <c r="GO23" s="143" t="str">
        <f>IF(GS23="","",ministers!GO$3)</f>
        <v/>
      </c>
      <c r="GP23" s="144" t="str">
        <f>IF(GS23="","",ministers!GO$1)</f>
        <v/>
      </c>
      <c r="GQ23" s="145" t="str">
        <f>IF(GS23="","",ministers!GO$2)</f>
        <v/>
      </c>
      <c r="GR23" s="145" t="str">
        <f>IF(GS23="","",ministers!GO$3)</f>
        <v/>
      </c>
      <c r="GS23" s="146" t="str">
        <f>IF(GZ23="","",IF(ISNUMBER(SEARCH(":",GZ23)),MID(GZ23,FIND(":",GZ23)+2,FIND("(",GZ23)-FIND(":",GZ23)-3),LEFT(GZ23,FIND("(",GZ23)-2)))</f>
        <v/>
      </c>
      <c r="GT23" s="147" t="str">
        <f>IF(GZ23="","",MID(GZ23,FIND("(",GZ23)+1,4))</f>
        <v/>
      </c>
      <c r="GU23" s="148" t="str">
        <f>IF(ISNUMBER(SEARCH("*female*",GZ23)),"female",IF(ISNUMBER(SEARCH("*male*",GZ23)),"male",""))</f>
        <v/>
      </c>
      <c r="GV23" s="149" t="str">
        <f>IF(GZ23="","",IF(ISERROR(MID(GZ23,FIND("male,",GZ23)+6,(FIND(")",GZ23)-(FIND("male,",GZ23)+6))))=TRUE,"missing/error",MID(GZ23,FIND("male,",GZ23)+6,(FIND(")",GZ23)-(FIND("male,",GZ23)+6)))))</f>
        <v/>
      </c>
      <c r="GW23" s="150" t="str">
        <f>IF(GS23="","",(MID(GS23,(SEARCH("^^",SUBSTITUTE(GS23," ","^^",LEN(GS23)-LEN(SUBSTITUTE(GS23," ","")))))+1,99)&amp;"_"&amp;LEFT(GS23,FIND(" ",GS23)-1)&amp;"_"&amp;GT23))</f>
        <v/>
      </c>
      <c r="GY23" s="114"/>
      <c r="GZ23" s="168"/>
    </row>
    <row r="24" spans="1:208" ht="13.5" customHeight="1">
      <c r="A24" s="126"/>
      <c r="B24" s="114" t="s">
        <v>521</v>
      </c>
      <c r="D24" s="168"/>
      <c r="E24" s="143">
        <v>33592</v>
      </c>
      <c r="F24" s="144" t="s">
        <v>311</v>
      </c>
      <c r="G24" s="145">
        <v>32997</v>
      </c>
      <c r="H24" s="145">
        <v>33592</v>
      </c>
      <c r="I24" s="146" t="s">
        <v>991</v>
      </c>
      <c r="J24" s="147" t="s">
        <v>855</v>
      </c>
      <c r="K24" s="148" t="s">
        <v>780</v>
      </c>
      <c r="L24" s="149" t="s">
        <v>293</v>
      </c>
      <c r="M24" s="150" t="s">
        <v>992</v>
      </c>
      <c r="N24" s="117" t="s">
        <v>292</v>
      </c>
      <c r="O24" s="114"/>
      <c r="P24" s="168" t="s">
        <v>603</v>
      </c>
      <c r="Q24" s="143">
        <v>34052</v>
      </c>
      <c r="R24" s="144" t="s">
        <v>312</v>
      </c>
      <c r="S24" s="145">
        <v>33599</v>
      </c>
      <c r="T24" s="145">
        <v>34052</v>
      </c>
      <c r="U24" s="146" t="s">
        <v>991</v>
      </c>
      <c r="V24" s="147" t="s">
        <v>855</v>
      </c>
      <c r="W24" s="148" t="s">
        <v>780</v>
      </c>
      <c r="X24" s="149" t="s">
        <v>293</v>
      </c>
      <c r="Y24" s="150" t="s">
        <v>992</v>
      </c>
      <c r="Z24" s="117" t="s">
        <v>292</v>
      </c>
      <c r="AA24" s="114"/>
      <c r="AB24" s="168" t="s">
        <v>603</v>
      </c>
      <c r="AC24" s="143">
        <v>35135</v>
      </c>
      <c r="AD24" s="144" t="s">
        <v>313</v>
      </c>
      <c r="AE24" s="145">
        <v>34052</v>
      </c>
      <c r="AF24" s="145">
        <v>35135</v>
      </c>
      <c r="AG24" s="146" t="s">
        <v>843</v>
      </c>
      <c r="AH24" s="147" t="s">
        <v>783</v>
      </c>
      <c r="AI24" s="148" t="s">
        <v>780</v>
      </c>
      <c r="AJ24" s="149" t="s">
        <v>293</v>
      </c>
      <c r="AK24" s="150" t="s">
        <v>844</v>
      </c>
      <c r="AL24" s="117" t="s">
        <v>292</v>
      </c>
      <c r="AM24" s="114"/>
      <c r="AN24" s="168" t="s">
        <v>606</v>
      </c>
      <c r="AO24" s="143">
        <v>36089</v>
      </c>
      <c r="AP24" s="144" t="s">
        <v>314</v>
      </c>
      <c r="AQ24" s="145">
        <v>35135</v>
      </c>
      <c r="AR24" s="145">
        <v>36089</v>
      </c>
      <c r="AS24" s="146" t="s">
        <v>876</v>
      </c>
      <c r="AT24" s="147" t="s">
        <v>799</v>
      </c>
      <c r="AU24" s="148" t="s">
        <v>780</v>
      </c>
      <c r="AV24" s="149" t="s">
        <v>294</v>
      </c>
      <c r="AW24" s="150" t="s">
        <v>877</v>
      </c>
      <c r="AX24" s="117" t="s">
        <v>292</v>
      </c>
      <c r="AY24" s="114"/>
      <c r="AZ24" s="168" t="s">
        <v>656</v>
      </c>
      <c r="BA24" s="143">
        <v>37221</v>
      </c>
      <c r="BB24" s="144" t="s">
        <v>315</v>
      </c>
      <c r="BC24" s="145">
        <v>36089</v>
      </c>
      <c r="BD24" s="145">
        <v>37221</v>
      </c>
      <c r="BE24" s="146" t="s">
        <v>876</v>
      </c>
      <c r="BF24" s="147" t="s">
        <v>799</v>
      </c>
      <c r="BG24" s="148" t="s">
        <v>780</v>
      </c>
      <c r="BH24" s="149" t="s">
        <v>294</v>
      </c>
      <c r="BI24" s="150" t="s">
        <v>877</v>
      </c>
      <c r="BJ24" s="117" t="s">
        <v>292</v>
      </c>
      <c r="BK24" s="114"/>
      <c r="BL24" s="168" t="s">
        <v>656</v>
      </c>
      <c r="BM24" s="143">
        <v>38286</v>
      </c>
      <c r="BN24" s="144" t="s">
        <v>316</v>
      </c>
      <c r="BO24" s="145">
        <v>37221</v>
      </c>
      <c r="BP24" s="145">
        <v>38286</v>
      </c>
      <c r="BQ24" s="146" t="s">
        <v>876</v>
      </c>
      <c r="BR24" s="147" t="s">
        <v>799</v>
      </c>
      <c r="BS24" s="148" t="s">
        <v>780</v>
      </c>
      <c r="BT24" s="149" t="s">
        <v>294</v>
      </c>
      <c r="BU24" s="150" t="s">
        <v>877</v>
      </c>
      <c r="BV24" s="117" t="s">
        <v>292</v>
      </c>
      <c r="BW24" s="114"/>
      <c r="BX24" s="168" t="s">
        <v>678</v>
      </c>
      <c r="BY24" s="143">
        <v>39419</v>
      </c>
      <c r="BZ24" s="144" t="s">
        <v>317</v>
      </c>
      <c r="CA24" s="145">
        <v>38286</v>
      </c>
      <c r="CB24" s="145">
        <v>39419</v>
      </c>
      <c r="CC24" s="146" t="s">
        <v>876</v>
      </c>
      <c r="CD24" s="147" t="s">
        <v>799</v>
      </c>
      <c r="CE24" s="148" t="s">
        <v>780</v>
      </c>
      <c r="CF24" s="149" t="s">
        <v>294</v>
      </c>
      <c r="CG24" s="150" t="s">
        <v>877</v>
      </c>
      <c r="CH24" s="117" t="s">
        <v>671</v>
      </c>
      <c r="CI24" s="114"/>
      <c r="CJ24" s="168" t="s">
        <v>656</v>
      </c>
      <c r="CK24" s="143">
        <v>40353</v>
      </c>
      <c r="CL24" s="144" t="s">
        <v>318</v>
      </c>
      <c r="CM24" s="145">
        <v>39419</v>
      </c>
      <c r="CN24" s="145">
        <v>40353</v>
      </c>
      <c r="CO24" s="146" t="s">
        <v>984</v>
      </c>
      <c r="CP24" s="147" t="s">
        <v>828</v>
      </c>
      <c r="CQ24" s="148" t="s">
        <v>780</v>
      </c>
      <c r="CR24" s="149" t="s">
        <v>293</v>
      </c>
      <c r="CS24" s="150" t="s">
        <v>985</v>
      </c>
      <c r="CT24" s="117" t="s">
        <v>292</v>
      </c>
      <c r="CU24" s="114"/>
      <c r="CV24" s="168" t="s">
        <v>712</v>
      </c>
      <c r="CW24" s="143" t="s">
        <v>292</v>
      </c>
      <c r="CX24" s="144" t="s">
        <v>292</v>
      </c>
      <c r="CY24" s="145" t="s">
        <v>292</v>
      </c>
      <c r="CZ24" s="145" t="s">
        <v>292</v>
      </c>
      <c r="DA24" s="146" t="s">
        <v>292</v>
      </c>
      <c r="DB24" s="147" t="s">
        <v>292</v>
      </c>
      <c r="DC24" s="148" t="s">
        <v>292</v>
      </c>
      <c r="DD24" s="149" t="s">
        <v>292</v>
      </c>
      <c r="DE24" s="150" t="s">
        <v>292</v>
      </c>
      <c r="DF24" s="117" t="s">
        <v>292</v>
      </c>
      <c r="DG24" s="114"/>
      <c r="DH24" s="173"/>
      <c r="DI24" s="143">
        <v>41452</v>
      </c>
      <c r="DJ24" s="144" t="s">
        <v>513</v>
      </c>
      <c r="DK24" s="145">
        <v>40435</v>
      </c>
      <c r="DL24" s="145">
        <v>41452</v>
      </c>
      <c r="DM24" s="146" t="s">
        <v>925</v>
      </c>
      <c r="DN24" s="147" t="s">
        <v>828</v>
      </c>
      <c r="DO24" s="148" t="s">
        <v>780</v>
      </c>
      <c r="DP24" s="149" t="s">
        <v>293</v>
      </c>
      <c r="DQ24" s="150" t="s">
        <v>926</v>
      </c>
      <c r="DR24" s="117" t="s">
        <v>292</v>
      </c>
      <c r="DS24" s="114"/>
      <c r="DT24" s="173" t="s">
        <v>753</v>
      </c>
      <c r="DU24" s="143">
        <v>41517</v>
      </c>
      <c r="DV24" s="144" t="s">
        <v>514</v>
      </c>
      <c r="DW24" s="145">
        <v>41452</v>
      </c>
      <c r="DX24" s="145">
        <v>41517</v>
      </c>
      <c r="DY24" s="146" t="s">
        <v>961</v>
      </c>
      <c r="DZ24" s="147" t="s">
        <v>903</v>
      </c>
      <c r="EA24" s="148" t="s">
        <v>793</v>
      </c>
      <c r="EB24" s="149" t="s">
        <v>293</v>
      </c>
      <c r="EC24" s="150" t="s">
        <v>904</v>
      </c>
      <c r="ED24" s="117" t="s">
        <v>292</v>
      </c>
      <c r="EE24" s="114"/>
      <c r="EF24" s="175" t="s">
        <v>752</v>
      </c>
      <c r="EG24" s="143">
        <f>IF(EK24="","",ministers!EG$3)</f>
        <v>42262</v>
      </c>
      <c r="EH24" s="144" t="str">
        <f>IF(EK24="","",ministers!EG$1)</f>
        <v>Abbott I</v>
      </c>
      <c r="EI24" s="145">
        <f>IF(EK24="","",ministers!EG$2)</f>
        <v>41517</v>
      </c>
      <c r="EJ24" s="145">
        <f>IF(EK24="","",ministers!EG$3)</f>
        <v>42262</v>
      </c>
      <c r="EK24" s="146" t="str">
        <f t="shared" si="27"/>
        <v>Eric Abetz</v>
      </c>
      <c r="EL24" s="147" t="str">
        <f t="shared" si="28"/>
        <v>1958</v>
      </c>
      <c r="EM24" s="148" t="str">
        <f t="shared" si="29"/>
        <v>male</v>
      </c>
      <c r="EN24" s="149" t="str">
        <f t="shared" si="30"/>
        <v>au_lib01</v>
      </c>
      <c r="EO24" s="150" t="str">
        <f t="shared" si="31"/>
        <v>Abetz_Eric_1958</v>
      </c>
      <c r="EP24" s="117" t="str">
        <f t="shared" si="32"/>
        <v/>
      </c>
      <c r="EQ24" s="114"/>
      <c r="ER24" s="168" t="s">
        <v>1114</v>
      </c>
      <c r="ES24" s="143">
        <f>IF(EW24="","",ministers!ES$3)</f>
        <v>42570</v>
      </c>
      <c r="ET24" s="144" t="str">
        <f>IF(EW24="","",ministers!ES$1)</f>
        <v>Turnbull I</v>
      </c>
      <c r="EU24" s="145">
        <v>42268</v>
      </c>
      <c r="EV24" s="145">
        <f>IF(EW24="","",ministers!ES$3)</f>
        <v>42570</v>
      </c>
      <c r="EW24" s="146" t="str">
        <f t="shared" si="33"/>
        <v>George Henry Brandis</v>
      </c>
      <c r="EX24" s="147" t="str">
        <f t="shared" si="34"/>
        <v>1957</v>
      </c>
      <c r="EY24" s="148" t="str">
        <f t="shared" si="35"/>
        <v>male</v>
      </c>
      <c r="EZ24" s="149" t="str">
        <f t="shared" si="36"/>
        <v>au_lib01</v>
      </c>
      <c r="FA24" s="150" t="str">
        <f t="shared" si="37"/>
        <v>Brandis_George_1957</v>
      </c>
      <c r="FB24" s="117" t="str">
        <f t="shared" si="38"/>
        <v/>
      </c>
      <c r="FC24" s="114"/>
      <c r="FD24" s="168" t="s">
        <v>1189</v>
      </c>
      <c r="FE24" s="143">
        <f>IF(FI24="","",ministers!FE$3)</f>
        <v>43340</v>
      </c>
      <c r="FF24" s="144" t="str">
        <f>IF(FI24="","",ministers!FE$1)</f>
        <v>Turnbull II</v>
      </c>
      <c r="FG24" s="145">
        <f>IF(FI24="","",ministers!FE$2)</f>
        <v>42570</v>
      </c>
      <c r="FH24" s="145">
        <v>43089</v>
      </c>
      <c r="FI24" s="146" t="str">
        <f t="shared" si="39"/>
        <v>George Henry Brandis</v>
      </c>
      <c r="FJ24" s="147" t="str">
        <f t="shared" si="40"/>
        <v>1957</v>
      </c>
      <c r="FK24" s="148" t="str">
        <f t="shared" si="41"/>
        <v>male</v>
      </c>
      <c r="FL24" s="149" t="str">
        <f t="shared" si="42"/>
        <v>au_lib01</v>
      </c>
      <c r="FM24" s="150" t="str">
        <f t="shared" si="43"/>
        <v>Brandis_George_1957</v>
      </c>
      <c r="FN24" s="117" t="str">
        <f>IF(FP24="","",IF((LEN(FP24)-LEN(SUBSTITUTE(FP24,"male","")))/LEN("male")&gt;1,"!",IF(RIGHT(FP24,1)=")","",IF(RIGHT(FP24,2)=") ","",IF(RIGHT(FP24,2)=").","","!!")))))</f>
        <v/>
      </c>
      <c r="FO24" s="114" t="s">
        <v>1252</v>
      </c>
      <c r="FP24" s="168" t="s">
        <v>1189</v>
      </c>
      <c r="FQ24" s="143">
        <f>IF(FU24="","",ministers!FQ$3)</f>
        <v>43614</v>
      </c>
      <c r="FR24" s="144" t="str">
        <f>IF(FU24="","",ministers!FQ$1)</f>
        <v>Morrison I</v>
      </c>
      <c r="FS24" s="145">
        <f>IF(FU24="","",ministers!FQ$2)</f>
        <v>43340</v>
      </c>
      <c r="FT24" s="145">
        <f>IF(FU24="","",ministers!FQ$3)</f>
        <v>43614</v>
      </c>
      <c r="FU24" s="146" t="str">
        <f>IF(GB24="","",IF(ISNUMBER(SEARCH(":",GB24)),MID(GB24,FIND(":",GB24)+2,FIND("(",GB24)-FIND(":",GB24)-3),LEFT(GB24,FIND("(",GB24)-2)))</f>
        <v>Mathias Hubert Paul Cormann</v>
      </c>
      <c r="FV24" s="147" t="str">
        <f>IF(GB24="","",MID(GB24,FIND("(",GB24)+1,4))</f>
        <v>1970</v>
      </c>
      <c r="FW24" s="148" t="str">
        <f>IF(ISNUMBER(SEARCH("*female*",GB24)),"female",IF(ISNUMBER(SEARCH("*male*",GB24)),"male",""))</f>
        <v>male</v>
      </c>
      <c r="FX24" s="149" t="str">
        <f>IF(GB24="","",IF(ISERROR(MID(GB24,FIND("male,",GB24)+6,(FIND(")",GB24)-(FIND("male,",GB24)+6))))=TRUE,"missing/error",MID(GB24,FIND("male,",GB24)+6,(FIND(")",GB24)-(FIND("male,",GB24)+6)))))</f>
        <v>au_lib01</v>
      </c>
      <c r="FY24" s="150" t="str">
        <f>IF(FU24="","",(MID(FU24,(SEARCH("^^",SUBSTITUTE(FU24," ","^^",LEN(FU24)-LEN(SUBSTITUTE(FU24," ","")))))+1,99)&amp;"_"&amp;LEFT(FU24,FIND(" ",FU24)-1)&amp;"_"&amp;FV24))</f>
        <v>Cormann_Mathias_1970</v>
      </c>
      <c r="FZ24" s="117" t="str">
        <f>IF(GB24="","",IF((LEN(GB24)-LEN(SUBSTITUTE(GB24,"male","")))/LEN("male")&gt;1,"!",IF(RIGHT(GB24,1)=")","",IF(RIGHT(GB24,2)=") ","",IF(RIGHT(GB24,2)=").","","!!")))))</f>
        <v/>
      </c>
      <c r="GA24" s="114"/>
      <c r="GB24" s="168" t="s">
        <v>1195</v>
      </c>
      <c r="GC24" s="143">
        <f>IF(GG24="","",ministers!GC$3)</f>
        <v>44704</v>
      </c>
      <c r="GD24" s="144" t="str">
        <f>IF(GG24="","",ministers!GC$1)</f>
        <v>Morrison II</v>
      </c>
      <c r="GE24" s="145">
        <f>IF(GG24="","",ministers!GC$2)</f>
        <v>43614</v>
      </c>
      <c r="GF24" s="145">
        <f>IF(GG24="","",ministers!GC$3)</f>
        <v>44704</v>
      </c>
      <c r="GG24" s="146" t="str">
        <f>IF(GN24="","",IF(ISNUMBER(SEARCH(":",GN24)),MID(GN24,FIND(":",GN24)+2,FIND("(",GN24)-FIND(":",GN24)-3),LEFT(GN24,FIND("(",GN24)-2)))</f>
        <v>Mathias Hubert Paul Cormann</v>
      </c>
      <c r="GH24" s="147" t="str">
        <f>IF(GN24="","",MID(GN24,FIND("(",GN24)+1,4))</f>
        <v>1970</v>
      </c>
      <c r="GI24" s="148" t="str">
        <f>IF(ISNUMBER(SEARCH("*female*",GN24)),"female",IF(ISNUMBER(SEARCH("*male*",GN24)),"male",""))</f>
        <v>male</v>
      </c>
      <c r="GJ24" s="149" t="str">
        <f>IF(GN24="","",IF(ISERROR(MID(GN24,FIND("male,",GN24)+6,(FIND(")",GN24)-(FIND("male,",GN24)+6))))=TRUE,"missing/error",MID(GN24,FIND("male,",GN24)+6,(FIND(")",GN24)-(FIND("male,",GN24)+6)))))</f>
        <v>au_lib01</v>
      </c>
      <c r="GK24" s="150" t="str">
        <f>IF(GG24="","",(MID(GG24,(SEARCH("^^",SUBSTITUTE(GG24," ","^^",LEN(GG24)-LEN(SUBSTITUTE(GG24," ","")))))+1,99)&amp;"_"&amp;LEFT(GG24,FIND(" ",GG24)-1)&amp;"_"&amp;GH24))</f>
        <v>Cormann_Mathias_1970</v>
      </c>
      <c r="GM24" s="114"/>
      <c r="GN24" s="168" t="s">
        <v>1195</v>
      </c>
      <c r="GO24" s="143" t="str">
        <f>IF(GS24="","",ministers!GO$3)</f>
        <v/>
      </c>
      <c r="GP24" s="144" t="str">
        <f>IF(GS24="","",ministers!GO$1)</f>
        <v/>
      </c>
      <c r="GQ24" s="145" t="str">
        <f>IF(GS24="","",ministers!GO$2)</f>
        <v/>
      </c>
      <c r="GR24" s="145" t="str">
        <f>IF(GS24="","",ministers!GO$3)</f>
        <v/>
      </c>
      <c r="GS24" s="146" t="str">
        <f>IF(GZ24="","",IF(ISNUMBER(SEARCH(":",GZ24)),MID(GZ24,FIND(":",GZ24)+2,FIND("(",GZ24)-FIND(":",GZ24)-3),LEFT(GZ24,FIND("(",GZ24)-2)))</f>
        <v/>
      </c>
      <c r="GT24" s="147" t="str">
        <f>IF(GZ24="","",MID(GZ24,FIND("(",GZ24)+1,4))</f>
        <v/>
      </c>
      <c r="GU24" s="148" t="str">
        <f>IF(ISNUMBER(SEARCH("*female*",GZ24)),"female",IF(ISNUMBER(SEARCH("*male*",GZ24)),"male",""))</f>
        <v/>
      </c>
      <c r="GV24" s="149" t="str">
        <f>IF(GZ24="","",IF(ISERROR(MID(GZ24,FIND("male,",GZ24)+6,(FIND(")",GZ24)-(FIND("male,",GZ24)+6))))=TRUE,"missing/error",MID(GZ24,FIND("male,",GZ24)+6,(FIND(")",GZ24)-(FIND("male,",GZ24)+6)))))</f>
        <v/>
      </c>
      <c r="GW24" s="150" t="str">
        <f>IF(GS24="","",(MID(GS24,(SEARCH("^^",SUBSTITUTE(GS24," ","^^",LEN(GS24)-LEN(SUBSTITUTE(GS24," ","")))))+1,99)&amp;"_"&amp;LEFT(GS24,FIND(" ",GS24)-1)&amp;"_"&amp;GT24))</f>
        <v/>
      </c>
      <c r="GY24" s="114"/>
      <c r="GZ24" s="168"/>
    </row>
    <row r="25" spans="1:208" ht="13.5" customHeight="1">
      <c r="A25" s="126"/>
      <c r="B25" s="114" t="s">
        <v>521</v>
      </c>
      <c r="D25" s="168"/>
      <c r="E25" s="143"/>
      <c r="F25" s="144"/>
      <c r="G25" s="145"/>
      <c r="H25" s="145"/>
      <c r="I25" s="146"/>
      <c r="J25" s="147"/>
      <c r="K25" s="148"/>
      <c r="L25" s="149"/>
      <c r="M25" s="150"/>
      <c r="O25" s="114"/>
      <c r="P25" s="168"/>
      <c r="Q25" s="143"/>
      <c r="R25" s="144"/>
      <c r="S25" s="145"/>
      <c r="T25" s="145"/>
      <c r="U25" s="146"/>
      <c r="V25" s="147"/>
      <c r="W25" s="148"/>
      <c r="X25" s="149"/>
      <c r="Y25" s="150"/>
      <c r="AA25" s="114"/>
      <c r="AB25" s="168"/>
      <c r="AC25" s="143"/>
      <c r="AD25" s="144"/>
      <c r="AE25" s="145"/>
      <c r="AF25" s="145"/>
      <c r="AG25" s="146"/>
      <c r="AH25" s="147"/>
      <c r="AI25" s="148"/>
      <c r="AJ25" s="149"/>
      <c r="AK25" s="150"/>
      <c r="AM25" s="114"/>
      <c r="AN25" s="168"/>
      <c r="AO25" s="143"/>
      <c r="AP25" s="144"/>
      <c r="AQ25" s="145"/>
      <c r="AR25" s="145"/>
      <c r="AS25" s="146"/>
      <c r="AT25" s="147"/>
      <c r="AU25" s="148"/>
      <c r="AV25" s="149"/>
      <c r="AW25" s="150"/>
      <c r="AY25" s="114"/>
      <c r="AZ25" s="168"/>
      <c r="BA25" s="143"/>
      <c r="BB25" s="144"/>
      <c r="BC25" s="145"/>
      <c r="BD25" s="145"/>
      <c r="BE25" s="146"/>
      <c r="BF25" s="147"/>
      <c r="BG25" s="148"/>
      <c r="BH25" s="149"/>
      <c r="BI25" s="150"/>
      <c r="BK25" s="114"/>
      <c r="BL25" s="168"/>
      <c r="BM25" s="143"/>
      <c r="BN25" s="144"/>
      <c r="BO25" s="145"/>
      <c r="BP25" s="145"/>
      <c r="BQ25" s="146"/>
      <c r="BR25" s="147"/>
      <c r="BS25" s="148"/>
      <c r="BT25" s="149"/>
      <c r="BU25" s="150"/>
      <c r="BW25" s="114"/>
      <c r="BX25" s="168"/>
      <c r="BY25" s="143"/>
      <c r="BZ25" s="144"/>
      <c r="CA25" s="145"/>
      <c r="CB25" s="145"/>
      <c r="CC25" s="146"/>
      <c r="CD25" s="147"/>
      <c r="CE25" s="148"/>
      <c r="CF25" s="149"/>
      <c r="CG25" s="150"/>
      <c r="CI25" s="114"/>
      <c r="CJ25" s="168" t="s">
        <v>690</v>
      </c>
      <c r="CK25" s="143"/>
      <c r="CL25" s="144"/>
      <c r="CM25" s="145"/>
      <c r="CN25" s="145"/>
      <c r="CO25" s="146"/>
      <c r="CP25" s="147"/>
      <c r="CQ25" s="148"/>
      <c r="CR25" s="149"/>
      <c r="CS25" s="150"/>
      <c r="CU25" s="114"/>
      <c r="CV25" s="168"/>
      <c r="CW25" s="143" t="s">
        <v>292</v>
      </c>
      <c r="CX25" s="144" t="s">
        <v>292</v>
      </c>
      <c r="CY25" s="145" t="s">
        <v>292</v>
      </c>
      <c r="CZ25" s="145" t="s">
        <v>292</v>
      </c>
      <c r="DA25" s="146" t="s">
        <v>292</v>
      </c>
      <c r="DB25" s="147" t="s">
        <v>292</v>
      </c>
      <c r="DC25" s="148" t="s">
        <v>292</v>
      </c>
      <c r="DD25" s="149" t="s">
        <v>292</v>
      </c>
      <c r="DE25" s="150" t="s">
        <v>292</v>
      </c>
      <c r="DF25" s="117" t="s">
        <v>292</v>
      </c>
      <c r="DG25" s="114"/>
      <c r="DH25" s="168"/>
      <c r="DI25" s="143" t="s">
        <v>292</v>
      </c>
      <c r="DJ25" s="144" t="s">
        <v>292</v>
      </c>
      <c r="DK25" s="145" t="s">
        <v>292</v>
      </c>
      <c r="DL25" s="145" t="s">
        <v>292</v>
      </c>
      <c r="DM25" s="146" t="s">
        <v>292</v>
      </c>
      <c r="DN25" s="147" t="s">
        <v>292</v>
      </c>
      <c r="DO25" s="148" t="s">
        <v>292</v>
      </c>
      <c r="DP25" s="149" t="s">
        <v>292</v>
      </c>
      <c r="DQ25" s="150" t="s">
        <v>292</v>
      </c>
      <c r="DR25" s="117" t="s">
        <v>292</v>
      </c>
      <c r="DS25" s="114"/>
      <c r="DT25" s="168"/>
      <c r="DU25" s="143" t="s">
        <v>292</v>
      </c>
      <c r="DV25" s="144" t="s">
        <v>292</v>
      </c>
      <c r="DW25" s="145" t="s">
        <v>292</v>
      </c>
      <c r="DX25" s="145" t="s">
        <v>292</v>
      </c>
      <c r="DY25" s="146" t="s">
        <v>292</v>
      </c>
      <c r="DZ25" s="147" t="s">
        <v>292</v>
      </c>
      <c r="EA25" s="148" t="s">
        <v>292</v>
      </c>
      <c r="EB25" s="149" t="s">
        <v>292</v>
      </c>
      <c r="EC25" s="150" t="s">
        <v>292</v>
      </c>
      <c r="ED25" s="117" t="s">
        <v>292</v>
      </c>
      <c r="EE25" s="114"/>
      <c r="EF25" s="168"/>
      <c r="EG25" s="143" t="str">
        <f>IF(EK25="","",ministers!EG$3)</f>
        <v/>
      </c>
      <c r="EH25" s="144" t="str">
        <f>IF(EK25="","",ministers!EG$1)</f>
        <v/>
      </c>
      <c r="EI25" s="145" t="str">
        <f>IF(EK25="","",ministers!EG$2)</f>
        <v/>
      </c>
      <c r="EJ25" s="145" t="str">
        <f>IF(EK25="","",ministers!EG$3)</f>
        <v/>
      </c>
      <c r="EK25" s="146" t="str">
        <f t="shared" si="27"/>
        <v/>
      </c>
      <c r="EL25" s="147" t="str">
        <f t="shared" si="28"/>
        <v/>
      </c>
      <c r="EM25" s="148" t="str">
        <f t="shared" si="29"/>
        <v/>
      </c>
      <c r="EN25" s="149" t="str">
        <f t="shared" si="30"/>
        <v/>
      </c>
      <c r="EO25" s="150" t="str">
        <f t="shared" si="31"/>
        <v/>
      </c>
      <c r="EP25" s="117" t="str">
        <f t="shared" si="32"/>
        <v/>
      </c>
      <c r="EQ25" s="114"/>
      <c r="ER25" s="168"/>
      <c r="ES25" s="143" t="str">
        <f>IF(EW25="","",ministers!ES$3)</f>
        <v/>
      </c>
      <c r="ET25" s="144" t="str">
        <f>IF(EW25="","",ministers!ES$1)</f>
        <v/>
      </c>
      <c r="EU25" s="145" t="s">
        <v>292</v>
      </c>
      <c r="EV25" s="145" t="str">
        <f>IF(EW25="","",ministers!ES$3)</f>
        <v/>
      </c>
      <c r="EW25" s="146" t="str">
        <f t="shared" si="33"/>
        <v/>
      </c>
      <c r="EX25" s="147" t="str">
        <f t="shared" si="34"/>
        <v/>
      </c>
      <c r="EY25" s="148" t="str">
        <f t="shared" si="35"/>
        <v/>
      </c>
      <c r="EZ25" s="149" t="str">
        <f t="shared" si="36"/>
        <v/>
      </c>
      <c r="FA25" s="150" t="str">
        <f t="shared" si="37"/>
        <v/>
      </c>
      <c r="FB25" s="117" t="str">
        <f t="shared" si="38"/>
        <v/>
      </c>
      <c r="FC25" s="114"/>
      <c r="FD25" s="168"/>
      <c r="FE25" s="143">
        <f>IF(FI25="","",ministers!FE$3)</f>
        <v>43340</v>
      </c>
      <c r="FF25" s="144" t="str">
        <f>IF(FI25="","",ministers!FE$1)</f>
        <v>Turnbull II</v>
      </c>
      <c r="FG25" s="145">
        <v>43089</v>
      </c>
      <c r="FH25" s="145">
        <f>IF(FI25="","",ministers!FE$3)</f>
        <v>43340</v>
      </c>
      <c r="FI25" s="146" t="str">
        <f t="shared" si="39"/>
        <v>Christian Porter</v>
      </c>
      <c r="FJ25" s="147" t="str">
        <f t="shared" si="40"/>
        <v>1970</v>
      </c>
      <c r="FK25" s="148" t="str">
        <f t="shared" si="41"/>
        <v>male</v>
      </c>
      <c r="FL25" s="149" t="str">
        <f t="shared" si="42"/>
        <v>au_lib01</v>
      </c>
      <c r="FM25" s="150" t="str">
        <f t="shared" si="43"/>
        <v>Porter_Christian_1970</v>
      </c>
      <c r="FO25" s="114"/>
      <c r="FP25" s="168" t="s">
        <v>1199</v>
      </c>
      <c r="FQ25" s="143"/>
      <c r="FR25" s="144"/>
      <c r="FS25" s="145"/>
      <c r="FT25" s="151"/>
      <c r="FU25" s="146"/>
      <c r="FV25" s="147"/>
      <c r="FW25" s="148"/>
      <c r="FX25" s="149"/>
      <c r="FY25" s="150"/>
      <c r="GA25" s="114"/>
      <c r="GB25" s="168"/>
      <c r="GC25" s="143" t="str">
        <f>IF(GG25="","",ministers!GC$3)</f>
        <v/>
      </c>
      <c r="GD25" s="144" t="str">
        <f>IF(GG25="","",ministers!GC$1)</f>
        <v/>
      </c>
      <c r="GE25" s="145" t="str">
        <f>IF(GG25="","",ministers!GC$2)</f>
        <v/>
      </c>
      <c r="GF25" s="145"/>
      <c r="GG25" s="146"/>
      <c r="GH25" s="147"/>
      <c r="GI25" s="148"/>
      <c r="GJ25" s="149"/>
      <c r="GK25" s="150"/>
      <c r="GM25" s="114"/>
      <c r="GN25" s="168"/>
      <c r="GO25" s="143" t="str">
        <f>IF(GS25="","",ministers!GO$3)</f>
        <v/>
      </c>
      <c r="GP25" s="144" t="str">
        <f>IF(GS25="","",ministers!GO$1)</f>
        <v/>
      </c>
      <c r="GQ25" s="145" t="str">
        <f>IF(GS25="","",ministers!GO$2)</f>
        <v/>
      </c>
      <c r="GR25" s="145" t="str">
        <f>IF(GS25="","",ministers!GO$3)</f>
        <v/>
      </c>
      <c r="GS25" s="146"/>
      <c r="GT25" s="147"/>
      <c r="GU25" s="148"/>
      <c r="GV25" s="149"/>
      <c r="GW25" s="150"/>
      <c r="GY25" s="114"/>
      <c r="GZ25" s="168"/>
    </row>
    <row r="26" spans="1:208" ht="13.5" customHeight="1">
      <c r="A26" s="126"/>
      <c r="B26" s="114" t="s">
        <v>522</v>
      </c>
      <c r="D26" s="168"/>
      <c r="E26" s="143" t="s">
        <v>292</v>
      </c>
      <c r="F26" s="144" t="s">
        <v>292</v>
      </c>
      <c r="G26" s="145" t="s">
        <v>292</v>
      </c>
      <c r="H26" s="145" t="s">
        <v>292</v>
      </c>
      <c r="I26" s="146" t="s">
        <v>292</v>
      </c>
      <c r="J26" s="147" t="s">
        <v>292</v>
      </c>
      <c r="K26" s="148" t="s">
        <v>292</v>
      </c>
      <c r="L26" s="149" t="s">
        <v>292</v>
      </c>
      <c r="M26" s="150" t="s">
        <v>292</v>
      </c>
      <c r="N26" s="117" t="s">
        <v>292</v>
      </c>
      <c r="O26" s="114"/>
      <c r="P26" s="168"/>
      <c r="Q26" s="143" t="s">
        <v>292</v>
      </c>
      <c r="R26" s="144" t="s">
        <v>292</v>
      </c>
      <c r="S26" s="145" t="s">
        <v>292</v>
      </c>
      <c r="T26" s="145" t="s">
        <v>292</v>
      </c>
      <c r="U26" s="146" t="s">
        <v>292</v>
      </c>
      <c r="V26" s="147" t="s">
        <v>292</v>
      </c>
      <c r="W26" s="148" t="s">
        <v>292</v>
      </c>
      <c r="X26" s="149" t="s">
        <v>292</v>
      </c>
      <c r="Y26" s="150" t="s">
        <v>292</v>
      </c>
      <c r="Z26" s="117" t="s">
        <v>292</v>
      </c>
      <c r="AA26" s="114"/>
      <c r="AB26" s="168"/>
      <c r="AC26" s="143" t="s">
        <v>292</v>
      </c>
      <c r="AD26" s="144" t="s">
        <v>292</v>
      </c>
      <c r="AE26" s="145" t="s">
        <v>292</v>
      </c>
      <c r="AF26" s="145" t="s">
        <v>292</v>
      </c>
      <c r="AG26" s="146" t="s">
        <v>292</v>
      </c>
      <c r="AH26" s="147" t="s">
        <v>292</v>
      </c>
      <c r="AI26" s="148" t="s">
        <v>292</v>
      </c>
      <c r="AJ26" s="149" t="s">
        <v>292</v>
      </c>
      <c r="AK26" s="150" t="s">
        <v>292</v>
      </c>
      <c r="AL26" s="117" t="s">
        <v>292</v>
      </c>
      <c r="AM26" s="114"/>
      <c r="AN26" s="168"/>
      <c r="AO26" s="143">
        <v>36089</v>
      </c>
      <c r="AP26" s="144" t="s">
        <v>314</v>
      </c>
      <c r="AQ26" s="145">
        <v>35135</v>
      </c>
      <c r="AR26" s="145">
        <v>36089</v>
      </c>
      <c r="AS26" s="146" t="s">
        <v>990</v>
      </c>
      <c r="AT26" s="147" t="s">
        <v>884</v>
      </c>
      <c r="AU26" s="148" t="s">
        <v>780</v>
      </c>
      <c r="AV26" s="149" t="s">
        <v>294</v>
      </c>
      <c r="AW26" s="150" t="s">
        <v>885</v>
      </c>
      <c r="AX26" s="117" t="s">
        <v>292</v>
      </c>
      <c r="AY26" s="114"/>
      <c r="AZ26" s="168" t="s">
        <v>640</v>
      </c>
      <c r="BA26" s="143">
        <v>37221</v>
      </c>
      <c r="BB26" s="144" t="s">
        <v>315</v>
      </c>
      <c r="BC26" s="145">
        <v>36089</v>
      </c>
      <c r="BD26" s="145">
        <v>37221</v>
      </c>
      <c r="BE26" s="146" t="s">
        <v>883</v>
      </c>
      <c r="BF26" s="147" t="s">
        <v>884</v>
      </c>
      <c r="BG26" s="148" t="s">
        <v>780</v>
      </c>
      <c r="BH26" s="149" t="s">
        <v>294</v>
      </c>
      <c r="BI26" s="150" t="s">
        <v>885</v>
      </c>
      <c r="BJ26" s="117" t="s">
        <v>292</v>
      </c>
      <c r="BK26" s="114"/>
      <c r="BL26" s="168" t="s">
        <v>664</v>
      </c>
      <c r="BM26" s="143">
        <v>38286</v>
      </c>
      <c r="BN26" s="144" t="s">
        <v>316</v>
      </c>
      <c r="BO26" s="145">
        <v>37221</v>
      </c>
      <c r="BP26" s="145">
        <v>38286</v>
      </c>
      <c r="BQ26" s="146" t="s">
        <v>929</v>
      </c>
      <c r="BR26" s="147" t="s">
        <v>789</v>
      </c>
      <c r="BS26" s="148" t="s">
        <v>780</v>
      </c>
      <c r="BT26" s="149" t="s">
        <v>294</v>
      </c>
      <c r="BU26" s="150" t="s">
        <v>930</v>
      </c>
      <c r="BV26" s="117" t="s">
        <v>292</v>
      </c>
      <c r="BW26" s="114"/>
      <c r="BX26" s="168" t="s">
        <v>665</v>
      </c>
      <c r="BY26" s="143">
        <v>39419</v>
      </c>
      <c r="BZ26" s="144" t="s">
        <v>317</v>
      </c>
      <c r="CA26" s="145">
        <v>38286</v>
      </c>
      <c r="CB26" s="145">
        <v>39419</v>
      </c>
      <c r="CC26" s="146" t="s">
        <v>929</v>
      </c>
      <c r="CD26" s="147" t="s">
        <v>789</v>
      </c>
      <c r="CE26" s="148" t="s">
        <v>780</v>
      </c>
      <c r="CF26" s="149" t="s">
        <v>294</v>
      </c>
      <c r="CG26" s="150" t="s">
        <v>930</v>
      </c>
      <c r="CH26" s="117" t="s">
        <v>292</v>
      </c>
      <c r="CI26" s="114"/>
      <c r="CJ26" s="168" t="s">
        <v>673</v>
      </c>
      <c r="CK26" s="143">
        <v>40353</v>
      </c>
      <c r="CL26" s="144" t="s">
        <v>318</v>
      </c>
      <c r="CM26" s="145">
        <v>39419</v>
      </c>
      <c r="CN26" s="145">
        <v>40353</v>
      </c>
      <c r="CO26" s="146" t="s">
        <v>807</v>
      </c>
      <c r="CP26" s="147" t="s">
        <v>808</v>
      </c>
      <c r="CQ26" s="148" t="s">
        <v>780</v>
      </c>
      <c r="CR26" s="149" t="s">
        <v>293</v>
      </c>
      <c r="CS26" s="150" t="s">
        <v>809</v>
      </c>
      <c r="CT26" s="117" t="s">
        <v>292</v>
      </c>
      <c r="CU26" s="114"/>
      <c r="CV26" s="168" t="s">
        <v>700</v>
      </c>
      <c r="CW26" s="143" t="s">
        <v>292</v>
      </c>
      <c r="CX26" s="144" t="s">
        <v>292</v>
      </c>
      <c r="CY26" s="145" t="s">
        <v>292</v>
      </c>
      <c r="CZ26" s="145" t="s">
        <v>292</v>
      </c>
      <c r="DA26" s="146" t="s">
        <v>292</v>
      </c>
      <c r="DB26" s="147" t="s">
        <v>292</v>
      </c>
      <c r="DC26" s="148" t="s">
        <v>292</v>
      </c>
      <c r="DD26" s="149" t="s">
        <v>292</v>
      </c>
      <c r="DE26" s="150" t="s">
        <v>292</v>
      </c>
      <c r="DF26" s="117" t="s">
        <v>292</v>
      </c>
      <c r="DG26" s="114"/>
      <c r="DH26" s="173"/>
      <c r="DI26" s="143">
        <v>41452</v>
      </c>
      <c r="DJ26" s="144" t="s">
        <v>513</v>
      </c>
      <c r="DK26" s="145">
        <v>40435</v>
      </c>
      <c r="DL26" s="145">
        <v>41452</v>
      </c>
      <c r="DM26" s="146" t="s">
        <v>807</v>
      </c>
      <c r="DN26" s="147" t="s">
        <v>808</v>
      </c>
      <c r="DO26" s="148" t="s">
        <v>780</v>
      </c>
      <c r="DP26" s="149" t="s">
        <v>293</v>
      </c>
      <c r="DQ26" s="150" t="s">
        <v>809</v>
      </c>
      <c r="DR26" s="117" t="s">
        <v>292</v>
      </c>
      <c r="DS26" s="114"/>
      <c r="DT26" s="173" t="s">
        <v>700</v>
      </c>
      <c r="DU26" s="143">
        <v>41517</v>
      </c>
      <c r="DV26" s="144" t="s">
        <v>514</v>
      </c>
      <c r="DW26" s="145">
        <v>41452</v>
      </c>
      <c r="DX26" s="145">
        <v>41517</v>
      </c>
      <c r="DY26" s="146" t="s">
        <v>807</v>
      </c>
      <c r="DZ26" s="147" t="s">
        <v>808</v>
      </c>
      <c r="EA26" s="148" t="s">
        <v>780</v>
      </c>
      <c r="EB26" s="149" t="s">
        <v>293</v>
      </c>
      <c r="EC26" s="150" t="s">
        <v>809</v>
      </c>
      <c r="ED26" s="117" t="s">
        <v>292</v>
      </c>
      <c r="EE26" s="114"/>
      <c r="EF26" s="168" t="s">
        <v>700</v>
      </c>
      <c r="EG26" s="143">
        <f>IF(EK26="","",ministers!EG$3)</f>
        <v>42262</v>
      </c>
      <c r="EH26" s="144" t="str">
        <f>IF(EK26="","",ministers!EG$1)</f>
        <v>Abbott I</v>
      </c>
      <c r="EI26" s="145">
        <f>IF(EK26="","",ministers!EG$2)</f>
        <v>41517</v>
      </c>
      <c r="EJ26" s="145">
        <f>IF(EK26="","",ministers!EG$3)</f>
        <v>42262</v>
      </c>
      <c r="EK26" s="146" t="str">
        <f t="shared" si="27"/>
        <v>Christopher Pyne</v>
      </c>
      <c r="EL26" s="147" t="str">
        <f t="shared" si="28"/>
        <v>1967</v>
      </c>
      <c r="EM26" s="148" t="str">
        <f t="shared" si="29"/>
        <v>male</v>
      </c>
      <c r="EN26" s="149" t="str">
        <f t="shared" si="30"/>
        <v>au_lib01</v>
      </c>
      <c r="EO26" s="150" t="str">
        <f t="shared" si="31"/>
        <v>Pyne_Christopher_1967</v>
      </c>
      <c r="EP26" s="117" t="str">
        <f t="shared" si="32"/>
        <v/>
      </c>
      <c r="EQ26" s="114"/>
      <c r="ER26" s="168" t="s">
        <v>1112</v>
      </c>
      <c r="ES26" s="143">
        <f>IF(EW26="","",ministers!ES$3)</f>
        <v>42570</v>
      </c>
      <c r="ET26" s="144" t="str">
        <f>IF(EW26="","",ministers!ES$1)</f>
        <v>Turnbull I</v>
      </c>
      <c r="EU26" s="145">
        <v>42268</v>
      </c>
      <c r="EV26" s="145">
        <f>IF(EW26="","",ministers!ES$3)</f>
        <v>42570</v>
      </c>
      <c r="EW26" s="146" t="str">
        <f t="shared" si="33"/>
        <v>Christopher Maurice Pyne</v>
      </c>
      <c r="EX26" s="147" t="str">
        <f t="shared" si="34"/>
        <v>1967</v>
      </c>
      <c r="EY26" s="148" t="str">
        <f t="shared" si="35"/>
        <v>male</v>
      </c>
      <c r="EZ26" s="149" t="str">
        <f t="shared" si="36"/>
        <v>au_lib01</v>
      </c>
      <c r="FA26" s="150" t="str">
        <f t="shared" si="37"/>
        <v>Pyne_Christopher_1967</v>
      </c>
      <c r="FB26" s="117" t="str">
        <f t="shared" si="38"/>
        <v/>
      </c>
      <c r="FC26" s="114"/>
      <c r="FD26" s="168" t="s">
        <v>1202</v>
      </c>
      <c r="FE26" s="143">
        <f>IF(FI26="","",ministers!FE$3)</f>
        <v>43340</v>
      </c>
      <c r="FF26" s="144" t="str">
        <f>IF(FI26="","",ministers!FE$1)</f>
        <v>Turnbull II</v>
      </c>
      <c r="FG26" s="145">
        <f>IF(FI26="","",ministers!FE$2)</f>
        <v>42570</v>
      </c>
      <c r="FH26" s="145">
        <f>IF(FI26="","",ministers!FE$3)</f>
        <v>43340</v>
      </c>
      <c r="FI26" s="146" t="str">
        <f t="shared" si="39"/>
        <v>Christopher Maurice Pyne</v>
      </c>
      <c r="FJ26" s="147" t="str">
        <f t="shared" si="40"/>
        <v>1967</v>
      </c>
      <c r="FK26" s="148" t="str">
        <f t="shared" si="41"/>
        <v>male</v>
      </c>
      <c r="FL26" s="149" t="str">
        <f t="shared" si="42"/>
        <v>au_lib01</v>
      </c>
      <c r="FM26" s="150" t="str">
        <f t="shared" si="43"/>
        <v>Pyne_Christopher_1967</v>
      </c>
      <c r="FN26" s="117" t="str">
        <f>IF(FP26="","",IF((LEN(FP26)-LEN(SUBSTITUTE(FP26,"male","")))/LEN("male")&gt;1,"!",IF(RIGHT(FP26,1)=")","",IF(RIGHT(FP26,2)=") ","",IF(RIGHT(FP26,2)=").","","!!")))))</f>
        <v/>
      </c>
      <c r="FO26" s="114"/>
      <c r="FP26" s="168" t="s">
        <v>1202</v>
      </c>
      <c r="FQ26" s="143">
        <f>IF(FU26="","",ministers!FQ$3)</f>
        <v>43614</v>
      </c>
      <c r="FR26" s="144" t="str">
        <f>IF(FU26="","",ministers!FQ$1)</f>
        <v>Morrison I</v>
      </c>
      <c r="FS26" s="145">
        <f>IF(FU26="","",ministers!FQ$2)</f>
        <v>43340</v>
      </c>
      <c r="FT26" s="145">
        <f>IF(FU26="","",ministers!FQ$3)</f>
        <v>43614</v>
      </c>
      <c r="FU26" s="146" t="str">
        <f>IF(GB26="","",IF(ISNUMBER(SEARCH(":",GB26)),MID(GB26,FIND(":",GB26)+2,FIND("(",GB26)-FIND(":",GB26)-3),LEFT(GB26,FIND("(",GB26)-2)))</f>
        <v>Christopher Maurice Pyne</v>
      </c>
      <c r="FV26" s="147" t="str">
        <f>IF(GB26="","",MID(GB26,FIND("(",GB26)+1,4))</f>
        <v>1967</v>
      </c>
      <c r="FW26" s="148" t="str">
        <f>IF(ISNUMBER(SEARCH("*female*",GB26)),"female",IF(ISNUMBER(SEARCH("*male*",GB26)),"male",""))</f>
        <v>male</v>
      </c>
      <c r="FX26" s="149" t="str">
        <f>IF(GB26="","",IF(ISERROR(MID(GB26,FIND("male,",GB26)+6,(FIND(")",GB26)-(FIND("male,",GB26)+6))))=TRUE,"missing/error",MID(GB26,FIND("male,",GB26)+6,(FIND(")",GB26)-(FIND("male,",GB26)+6)))))</f>
        <v>au_lib01</v>
      </c>
      <c r="FY26" s="150" t="str">
        <f>IF(FU26="","",(MID(FU26,(SEARCH("^^",SUBSTITUTE(FU26," ","^^",LEN(FU26)-LEN(SUBSTITUTE(FU26," ","")))))+1,99)&amp;"_"&amp;LEFT(FU26,FIND(" ",FU26)-1)&amp;"_"&amp;FV26))</f>
        <v>Pyne_Christopher_1967</v>
      </c>
      <c r="FZ26" s="117" t="str">
        <f>IF(GB26="","",IF((LEN(GB26)-LEN(SUBSTITUTE(GB26,"male","")))/LEN("male")&gt;1,"!",IF(RIGHT(GB26,1)=")","",IF(RIGHT(GB26,2)=") ","",IF(RIGHT(GB26,2)=").","","!!")))))</f>
        <v/>
      </c>
      <c r="GA26" s="114"/>
      <c r="GB26" s="168" t="s">
        <v>1202</v>
      </c>
      <c r="GC26" s="143">
        <f>IF(GG26="","",ministers!GC$3)</f>
        <v>44704</v>
      </c>
      <c r="GD26" s="144" t="str">
        <f>IF(GG26="","",ministers!GC$1)</f>
        <v>Morrison II</v>
      </c>
      <c r="GE26" s="145">
        <f>IF(GG26="","",ministers!GC$2)</f>
        <v>43614</v>
      </c>
      <c r="GF26" s="145">
        <f>IF(GG26="","",ministers!GC$3)</f>
        <v>44704</v>
      </c>
      <c r="GG26" s="146" t="str">
        <f>IF(GN26="","",IF(ISNUMBER(SEARCH(":",GN26)),MID(GN26,FIND(":",GN26)+2,FIND("(",GN26)-FIND(":",GN26)-3),LEFT(GN26,FIND("(",GN26)-2)))</f>
        <v>Christian Porter</v>
      </c>
      <c r="GH26" s="147" t="str">
        <f>IF(GN26="","",MID(GN26,FIND("(",GN26)+1,4))</f>
        <v>1970</v>
      </c>
      <c r="GI26" s="148" t="str">
        <f>IF(ISNUMBER(SEARCH("*female*",GN26)),"female",IF(ISNUMBER(SEARCH("*male*",GN26)),"male",""))</f>
        <v>male</v>
      </c>
      <c r="GJ26" s="149" t="str">
        <f>IF(GN26="","",IF(ISERROR(MID(GN26,FIND("male,",GN26)+6,(FIND(")",GN26)-(FIND("male,",GN26)+6))))=TRUE,"missing/error",MID(GN26,FIND("male,",GN26)+6,(FIND(")",GN26)-(FIND("male,",GN26)+6)))))</f>
        <v>au_lib01</v>
      </c>
      <c r="GK26" s="150" t="str">
        <f>IF(GG26="","",(MID(GG26,(SEARCH("^^",SUBSTITUTE(GG26," ","^^",LEN(GG26)-LEN(SUBSTITUTE(GG26," ","")))))+1,99)&amp;"_"&amp;LEFT(GG26,FIND(" ",GG26)-1)&amp;"_"&amp;GH26))</f>
        <v>Porter_Christian_1970</v>
      </c>
      <c r="GM26" s="114"/>
      <c r="GN26" s="168" t="s">
        <v>1199</v>
      </c>
      <c r="GO26" s="143" t="str">
        <f>IF(GS26="","",ministers!GO$3)</f>
        <v/>
      </c>
      <c r="GP26" s="144" t="str">
        <f>IF(GS26="","",ministers!GO$1)</f>
        <v/>
      </c>
      <c r="GQ26" s="145" t="str">
        <f>IF(GS26="","",ministers!GO$2)</f>
        <v/>
      </c>
      <c r="GR26" s="145" t="str">
        <f>IF(GS26="","",ministers!GO$3)</f>
        <v/>
      </c>
      <c r="GS26" s="146" t="str">
        <f>IF(GZ26="","",IF(ISNUMBER(SEARCH(":",GZ26)),MID(GZ26,FIND(":",GZ26)+2,FIND("(",GZ26)-FIND(":",GZ26)-3),LEFT(GZ26,FIND("(",GZ26)-2)))</f>
        <v/>
      </c>
      <c r="GT26" s="147" t="str">
        <f>IF(GZ26="","",MID(GZ26,FIND("(",GZ26)+1,4))</f>
        <v/>
      </c>
      <c r="GU26" s="148" t="str">
        <f>IF(ISNUMBER(SEARCH("*female*",GZ26)),"female",IF(ISNUMBER(SEARCH("*male*",GZ26)),"male",""))</f>
        <v/>
      </c>
      <c r="GV26" s="149" t="str">
        <f>IF(GZ26="","",IF(ISERROR(MID(GZ26,FIND("male,",GZ26)+6,(FIND(")",GZ26)-(FIND("male,",GZ26)+6))))=TRUE,"missing/error",MID(GZ26,FIND("male,",GZ26)+6,(FIND(")",GZ26)-(FIND("male,",GZ26)+6)))))</f>
        <v/>
      </c>
      <c r="GW26" s="150" t="str">
        <f>IF(GS26="","",(MID(GS26,(SEARCH("^^",SUBSTITUTE(GS26," ","^^",LEN(GS26)-LEN(SUBSTITUTE(GS26," ","")))))+1,99)&amp;"_"&amp;LEFT(GS26,FIND(" ",GS26)-1)&amp;"_"&amp;GT26))</f>
        <v/>
      </c>
      <c r="GY26" s="114"/>
      <c r="GZ26" s="168"/>
    </row>
    <row r="27" spans="1:208" ht="13.5" customHeight="1">
      <c r="A27" s="126"/>
      <c r="B27" s="114" t="s">
        <v>523</v>
      </c>
      <c r="D27" s="168"/>
      <c r="E27" s="143">
        <v>33592</v>
      </c>
      <c r="F27" s="144" t="s">
        <v>311</v>
      </c>
      <c r="G27" s="145">
        <v>32997</v>
      </c>
      <c r="H27" s="145">
        <v>33592</v>
      </c>
      <c r="I27" s="146" t="s">
        <v>782</v>
      </c>
      <c r="J27" s="147" t="s">
        <v>783</v>
      </c>
      <c r="K27" s="148" t="s">
        <v>780</v>
      </c>
      <c r="L27" s="149" t="s">
        <v>293</v>
      </c>
      <c r="M27" s="150" t="s">
        <v>784</v>
      </c>
      <c r="N27" s="117" t="s">
        <v>292</v>
      </c>
      <c r="O27" s="114"/>
      <c r="P27" s="168" t="s">
        <v>591</v>
      </c>
      <c r="Q27" s="143" t="s">
        <v>292</v>
      </c>
      <c r="R27" s="144" t="s">
        <v>292</v>
      </c>
      <c r="S27" s="145" t="s">
        <v>292</v>
      </c>
      <c r="T27" s="145" t="s">
        <v>292</v>
      </c>
      <c r="U27" s="146" t="s">
        <v>292</v>
      </c>
      <c r="V27" s="147" t="s">
        <v>292</v>
      </c>
      <c r="W27" s="148" t="s">
        <v>292</v>
      </c>
      <c r="X27" s="149" t="s">
        <v>292</v>
      </c>
      <c r="Y27" s="150" t="s">
        <v>292</v>
      </c>
      <c r="Z27" s="117" t="s">
        <v>292</v>
      </c>
      <c r="AA27" s="114"/>
      <c r="AB27" s="168"/>
      <c r="AC27" s="143" t="s">
        <v>292</v>
      </c>
      <c r="AD27" s="144" t="s">
        <v>292</v>
      </c>
      <c r="AE27" s="145" t="s">
        <v>292</v>
      </c>
      <c r="AF27" s="145" t="s">
        <v>292</v>
      </c>
      <c r="AG27" s="146" t="s">
        <v>292</v>
      </c>
      <c r="AH27" s="147" t="s">
        <v>292</v>
      </c>
      <c r="AI27" s="148" t="s">
        <v>292</v>
      </c>
      <c r="AJ27" s="149" t="s">
        <v>292</v>
      </c>
      <c r="AK27" s="150" t="s">
        <v>292</v>
      </c>
      <c r="AL27" s="117" t="s">
        <v>292</v>
      </c>
      <c r="AM27" s="114"/>
      <c r="AN27" s="168"/>
      <c r="AO27" s="143" t="s">
        <v>292</v>
      </c>
      <c r="AP27" s="144" t="s">
        <v>292</v>
      </c>
      <c r="AQ27" s="145" t="s">
        <v>292</v>
      </c>
      <c r="AR27" s="145" t="s">
        <v>292</v>
      </c>
      <c r="AS27" s="146" t="s">
        <v>292</v>
      </c>
      <c r="AT27" s="147" t="s">
        <v>292</v>
      </c>
      <c r="AU27" s="148" t="s">
        <v>292</v>
      </c>
      <c r="AV27" s="149" t="s">
        <v>292</v>
      </c>
      <c r="AW27" s="150" t="s">
        <v>292</v>
      </c>
      <c r="AX27" s="117" t="s">
        <v>292</v>
      </c>
      <c r="AY27" s="114"/>
      <c r="AZ27" s="168"/>
      <c r="BA27" s="143" t="s">
        <v>292</v>
      </c>
      <c r="BB27" s="144" t="s">
        <v>292</v>
      </c>
      <c r="BC27" s="145" t="s">
        <v>292</v>
      </c>
      <c r="BD27" s="145" t="s">
        <v>292</v>
      </c>
      <c r="BE27" s="146" t="s">
        <v>292</v>
      </c>
      <c r="BF27" s="147" t="s">
        <v>292</v>
      </c>
      <c r="BG27" s="148" t="s">
        <v>292</v>
      </c>
      <c r="BH27" s="149" t="s">
        <v>292</v>
      </c>
      <c r="BI27" s="150" t="s">
        <v>292</v>
      </c>
      <c r="BJ27" s="117" t="s">
        <v>292</v>
      </c>
      <c r="BK27" s="114"/>
      <c r="BL27" s="168"/>
      <c r="BM27" s="143" t="s">
        <v>292</v>
      </c>
      <c r="BN27" s="144" t="s">
        <v>292</v>
      </c>
      <c r="BO27" s="145" t="s">
        <v>292</v>
      </c>
      <c r="BP27" s="145" t="s">
        <v>292</v>
      </c>
      <c r="BQ27" s="146" t="s">
        <v>292</v>
      </c>
      <c r="BR27" s="147" t="s">
        <v>292</v>
      </c>
      <c r="BS27" s="148" t="s">
        <v>292</v>
      </c>
      <c r="BT27" s="149" t="s">
        <v>292</v>
      </c>
      <c r="BU27" s="150" t="s">
        <v>292</v>
      </c>
      <c r="BV27" s="117" t="s">
        <v>292</v>
      </c>
      <c r="BW27" s="114"/>
      <c r="BX27" s="168"/>
      <c r="BY27" s="143" t="s">
        <v>292</v>
      </c>
      <c r="BZ27" s="144" t="s">
        <v>292</v>
      </c>
      <c r="CA27" s="145" t="s">
        <v>292</v>
      </c>
      <c r="CB27" s="145" t="s">
        <v>292</v>
      </c>
      <c r="CC27" s="146" t="s">
        <v>292</v>
      </c>
      <c r="CD27" s="147" t="s">
        <v>292</v>
      </c>
      <c r="CE27" s="148" t="s">
        <v>292</v>
      </c>
      <c r="CF27" s="149" t="s">
        <v>292</v>
      </c>
      <c r="CG27" s="150" t="s">
        <v>292</v>
      </c>
      <c r="CH27" s="117" t="s">
        <v>292</v>
      </c>
      <c r="CI27" s="114"/>
      <c r="CJ27" s="168"/>
      <c r="CK27" s="143">
        <v>40353</v>
      </c>
      <c r="CL27" s="144" t="s">
        <v>318</v>
      </c>
      <c r="CM27" s="145">
        <v>39419</v>
      </c>
      <c r="CN27" s="145">
        <v>40353</v>
      </c>
      <c r="CO27" s="146" t="s">
        <v>978</v>
      </c>
      <c r="CP27" s="147" t="s">
        <v>894</v>
      </c>
      <c r="CQ27" s="148" t="s">
        <v>780</v>
      </c>
      <c r="CR27" s="149" t="s">
        <v>293</v>
      </c>
      <c r="CS27" s="150" t="s">
        <v>979</v>
      </c>
      <c r="CT27" s="117" t="s">
        <v>292</v>
      </c>
      <c r="CU27" s="114"/>
      <c r="CV27" s="168" t="s">
        <v>713</v>
      </c>
      <c r="CW27" s="143" t="s">
        <v>292</v>
      </c>
      <c r="CX27" s="144" t="s">
        <v>292</v>
      </c>
      <c r="CY27" s="145" t="s">
        <v>292</v>
      </c>
      <c r="CZ27" s="145" t="s">
        <v>292</v>
      </c>
      <c r="DA27" s="146" t="s">
        <v>292</v>
      </c>
      <c r="DB27" s="147" t="s">
        <v>292</v>
      </c>
      <c r="DC27" s="148" t="s">
        <v>292</v>
      </c>
      <c r="DD27" s="149" t="s">
        <v>292</v>
      </c>
      <c r="DE27" s="150" t="s">
        <v>292</v>
      </c>
      <c r="DF27" s="117" t="s">
        <v>292</v>
      </c>
      <c r="DG27" s="114"/>
      <c r="DH27" s="173"/>
      <c r="DI27" s="143">
        <v>41452</v>
      </c>
      <c r="DJ27" s="144" t="s">
        <v>513</v>
      </c>
      <c r="DK27" s="145">
        <v>40435</v>
      </c>
      <c r="DL27" s="145">
        <v>41452</v>
      </c>
      <c r="DM27" s="146" t="s">
        <v>893</v>
      </c>
      <c r="DN27" s="147" t="s">
        <v>894</v>
      </c>
      <c r="DO27" s="148" t="s">
        <v>780</v>
      </c>
      <c r="DP27" s="149" t="s">
        <v>293</v>
      </c>
      <c r="DQ27" s="150" t="s">
        <v>895</v>
      </c>
      <c r="DR27" s="117" t="s">
        <v>292</v>
      </c>
      <c r="DS27" s="114"/>
      <c r="DT27" s="173" t="s">
        <v>754</v>
      </c>
      <c r="DU27" s="143">
        <v>41517</v>
      </c>
      <c r="DV27" s="144" t="s">
        <v>514</v>
      </c>
      <c r="DW27" s="145">
        <v>41452</v>
      </c>
      <c r="DX27" s="145">
        <v>41517</v>
      </c>
      <c r="DY27" s="146" t="s">
        <v>976</v>
      </c>
      <c r="DZ27" s="147" t="s">
        <v>879</v>
      </c>
      <c r="EA27" s="148" t="s">
        <v>793</v>
      </c>
      <c r="EB27" s="149" t="s">
        <v>293</v>
      </c>
      <c r="EC27" s="150" t="s">
        <v>977</v>
      </c>
      <c r="ED27" s="117" t="s">
        <v>292</v>
      </c>
      <c r="EE27" s="114"/>
      <c r="EF27" s="168" t="s">
        <v>767</v>
      </c>
      <c r="EG27" s="143" t="str">
        <f>IF(EK27="","",ministers!EG$3)</f>
        <v/>
      </c>
      <c r="EH27" s="144" t="str">
        <f>IF(EK27="","",ministers!EG$1)</f>
        <v/>
      </c>
      <c r="EI27" s="145" t="str">
        <f>IF(EK27="","",ministers!EG$2)</f>
        <v/>
      </c>
      <c r="EJ27" s="145" t="str">
        <f>IF(EK27="","",ministers!EG$3)</f>
        <v/>
      </c>
      <c r="EK27" s="146" t="str">
        <f t="shared" si="27"/>
        <v/>
      </c>
      <c r="EL27" s="147" t="str">
        <f t="shared" si="28"/>
        <v/>
      </c>
      <c r="EM27" s="148" t="str">
        <f t="shared" si="29"/>
        <v/>
      </c>
      <c r="EN27" s="149" t="str">
        <f t="shared" si="30"/>
        <v/>
      </c>
      <c r="EO27" s="150" t="str">
        <f t="shared" si="31"/>
        <v/>
      </c>
      <c r="EP27" s="117" t="str">
        <f t="shared" si="32"/>
        <v/>
      </c>
      <c r="EQ27" s="114"/>
      <c r="ER27" s="168"/>
      <c r="ES27" s="143" t="str">
        <f>IF(EW27="","",ministers!ES$3)</f>
        <v/>
      </c>
      <c r="ET27" s="144" t="str">
        <f>IF(EW27="","",ministers!ES$1)</f>
        <v/>
      </c>
      <c r="EU27" s="145" t="s">
        <v>292</v>
      </c>
      <c r="EV27" s="145" t="str">
        <f>IF(EW27="","",ministers!ES$3)</f>
        <v/>
      </c>
      <c r="EW27" s="146" t="str">
        <f t="shared" si="33"/>
        <v/>
      </c>
      <c r="EX27" s="147" t="str">
        <f t="shared" si="34"/>
        <v/>
      </c>
      <c r="EY27" s="148" t="str">
        <f t="shared" si="35"/>
        <v/>
      </c>
      <c r="EZ27" s="149" t="str">
        <f t="shared" si="36"/>
        <v/>
      </c>
      <c r="FA27" s="150" t="str">
        <f t="shared" si="37"/>
        <v/>
      </c>
      <c r="FB27" s="117" t="str">
        <f t="shared" si="38"/>
        <v/>
      </c>
      <c r="FC27" s="114"/>
      <c r="FD27" s="168"/>
      <c r="FE27" s="143" t="str">
        <f>IF(FI27="","",ministers!FE$3)</f>
        <v/>
      </c>
      <c r="FF27" s="144" t="str">
        <f>IF(FI27="","",ministers!FE$1)</f>
        <v/>
      </c>
      <c r="FG27" s="145" t="str">
        <f>IF(FI27="","",ministers!FE$2)</f>
        <v/>
      </c>
      <c r="FH27" s="145" t="str">
        <f>IF(FI27="","",ministers!FE$3)</f>
        <v/>
      </c>
      <c r="FI27" s="146" t="str">
        <f t="shared" si="39"/>
        <v/>
      </c>
      <c r="FJ27" s="147" t="str">
        <f t="shared" si="40"/>
        <v/>
      </c>
      <c r="FK27" s="148" t="str">
        <f t="shared" si="41"/>
        <v/>
      </c>
      <c r="FL27" s="149" t="str">
        <f t="shared" si="42"/>
        <v/>
      </c>
      <c r="FM27" s="150" t="str">
        <f t="shared" si="43"/>
        <v/>
      </c>
      <c r="FN27" s="117" t="str">
        <f>IF(FP27="","",IF((LEN(FP27)-LEN(SUBSTITUTE(FP27,"male","")))/LEN("male")&gt;1,"!",IF(RIGHT(FP27,1)=")","",IF(RIGHT(FP27,2)=") ","",IF(RIGHT(FP27,2)=").","","!!")))))</f>
        <v/>
      </c>
      <c r="FO27" s="114"/>
      <c r="FP27" s="168"/>
      <c r="FQ27" s="143" t="str">
        <f>IF(FU27="","",ministers!FT$3)</f>
        <v/>
      </c>
      <c r="FR27" s="144" t="str">
        <f>IF(FU27="","",ministers!FT$1)</f>
        <v/>
      </c>
      <c r="FS27" s="145"/>
      <c r="FT27" s="151"/>
      <c r="FU27" s="146" t="str">
        <f>IF(GB27="","",IF(ISNUMBER(SEARCH(":",GB27)),MID(GB27,FIND(":",GB27)+2,FIND("(",GB27)-FIND(":",GB27)-3),LEFT(GB27,FIND("(",GB27)-2)))</f>
        <v/>
      </c>
      <c r="FV27" s="147" t="str">
        <f>IF(GB27="","",MID(GB27,FIND("(",GB27)+1,4))</f>
        <v/>
      </c>
      <c r="FW27" s="148" t="str">
        <f>IF(ISNUMBER(SEARCH("*female*",GB27)),"female",IF(ISNUMBER(SEARCH("*male*",GB27)),"male",""))</f>
        <v/>
      </c>
      <c r="FX27" s="149" t="str">
        <f>IF(GB27="","",IF(ISERROR(MID(GB27,FIND("male,",GB27)+6,(FIND(")",GB27)-(FIND("male,",GB27)+6))))=TRUE,"missing/error",MID(GB27,FIND("male,",GB27)+6,(FIND(")",GB27)-(FIND("male,",GB27)+6)))))</f>
        <v/>
      </c>
      <c r="FY27" s="150" t="str">
        <f>IF(FU27="","",(MID(FU27,(SEARCH("^^",SUBSTITUTE(FU27," ","^^",LEN(FU27)-LEN(SUBSTITUTE(FU27," ","")))))+1,99)&amp;"_"&amp;LEFT(FU27,FIND(" ",FU27)-1)&amp;"_"&amp;FV27))</f>
        <v/>
      </c>
      <c r="FZ27" s="117" t="str">
        <f>IF(GB27="","",IF((LEN(GB27)-LEN(SUBSTITUTE(GB27,"male","")))/LEN("male")&gt;1,"!",IF(RIGHT(GB27,1)=")","",IF(RIGHT(GB27,2)=") ","",IF(RIGHT(GB27,2)=").","","!!")))))</f>
        <v/>
      </c>
      <c r="GA27" s="114"/>
      <c r="GB27" s="168"/>
      <c r="GC27" s="143">
        <f>IF(GG27="","",ministers!GC$3)</f>
        <v>44704</v>
      </c>
      <c r="GD27" s="144" t="str">
        <f>IF(GG27="","",ministers!GC$1)</f>
        <v>Morrison II</v>
      </c>
      <c r="GE27" s="145">
        <f>IF(GG27="","",ministers!GC$2)</f>
        <v>43614</v>
      </c>
      <c r="GF27" s="145">
        <f>IF(GG27="","",ministers!GC$3)</f>
        <v>44704</v>
      </c>
      <c r="GG27" s="146" t="str">
        <f>IF(GN27="","",IF(ISNUMBER(SEARCH(":",GN27)),MID(GN27,FIND(":",GN27)+2,FIND("(",GN27)-FIND(":",GN27)-3),LEFT(GN27,FIND("(",GN27)-2)))</f>
        <v>Anne Ruston</v>
      </c>
      <c r="GH27" s="147" t="str">
        <f>IF(GN27="","",MID(GN27,FIND("(",GN27)+1,4))</f>
        <v>1963</v>
      </c>
      <c r="GI27" s="148" t="str">
        <f>IF(ISNUMBER(SEARCH("*female*",GN27)),"female",IF(ISNUMBER(SEARCH("*male*",GN27)),"male",""))</f>
        <v>female</v>
      </c>
      <c r="GJ27" s="149" t="str">
        <f>IF(GN27="","",IF(ISERROR(MID(GN27,FIND("male,",GN27)+6,(FIND(")",GN27)-(FIND("male,",GN27)+6))))=TRUE,"missing/error",MID(GN27,FIND("male,",GN27)+6,(FIND(")",GN27)-(FIND("male,",GN27)+6)))))</f>
        <v>au_lib01</v>
      </c>
      <c r="GK27" s="150" t="str">
        <f>IF(GG27="","",(MID(GG27,(SEARCH("^^",SUBSTITUTE(GG27," ","^^",LEN(GG27)-LEN(SUBSTITUTE(GG27," ","")))))+1,99)&amp;"_"&amp;LEFT(GG27,FIND(" ",GG27)-1)&amp;"_"&amp;GH27))</f>
        <v>Ruston_Anne_1963</v>
      </c>
      <c r="GM27" s="114"/>
      <c r="GN27" s="168" t="s">
        <v>1283</v>
      </c>
      <c r="GO27" s="143" t="str">
        <f>IF(GS27="","",ministers!GO$3)</f>
        <v/>
      </c>
      <c r="GP27" s="144" t="str">
        <f>IF(GS27="","",ministers!GO$1)</f>
        <v/>
      </c>
      <c r="GQ27" s="145" t="str">
        <f>IF(GS27="","",ministers!GO$2)</f>
        <v/>
      </c>
      <c r="GR27" s="145" t="str">
        <f>IF(GS27="","",ministers!GO$3)</f>
        <v/>
      </c>
      <c r="GS27" s="146" t="str">
        <f>IF(GZ27="","",IF(ISNUMBER(SEARCH(":",GZ27)),MID(GZ27,FIND(":",GZ27)+2,FIND("(",GZ27)-FIND(":",GZ27)-3),LEFT(GZ27,FIND("(",GZ27)-2)))</f>
        <v/>
      </c>
      <c r="GT27" s="147" t="str">
        <f>IF(GZ27="","",MID(GZ27,FIND("(",GZ27)+1,4))</f>
        <v/>
      </c>
      <c r="GU27" s="148" t="str">
        <f>IF(ISNUMBER(SEARCH("*female*",GZ27)),"female",IF(ISNUMBER(SEARCH("*male*",GZ27)),"male",""))</f>
        <v/>
      </c>
      <c r="GV27" s="149" t="str">
        <f>IF(GZ27="","",IF(ISERROR(MID(GZ27,FIND("male,",GZ27)+6,(FIND(")",GZ27)-(FIND("male,",GZ27)+6))))=TRUE,"missing/error",MID(GZ27,FIND("male,",GZ27)+6,(FIND(")",GZ27)-(FIND("male,",GZ27)+6)))))</f>
        <v/>
      </c>
      <c r="GW27" s="150" t="str">
        <f>IF(GS27="","",(MID(GS27,(SEARCH("^^",SUBSTITUTE(GS27," ","^^",LEN(GS27)-LEN(SUBSTITUTE(GS27," ","")))))+1,99)&amp;"_"&amp;LEFT(GS27,FIND(" ",GS27)-1)&amp;"_"&amp;GT27))</f>
        <v/>
      </c>
      <c r="GY27" s="114"/>
      <c r="GZ27" s="168"/>
    </row>
    <row r="28" spans="1:208" ht="13.5" customHeight="1">
      <c r="A28" s="126"/>
      <c r="B28" s="176" t="s">
        <v>725</v>
      </c>
      <c r="D28" s="168"/>
      <c r="E28" s="143"/>
      <c r="F28" s="144"/>
      <c r="G28" s="145"/>
      <c r="H28" s="145"/>
      <c r="I28" s="146"/>
      <c r="J28" s="147"/>
      <c r="K28" s="148"/>
      <c r="L28" s="149"/>
      <c r="M28" s="150"/>
      <c r="O28" s="114"/>
      <c r="P28" s="168"/>
      <c r="Q28" s="143"/>
      <c r="R28" s="144"/>
      <c r="S28" s="145"/>
      <c r="T28" s="145"/>
      <c r="U28" s="146"/>
      <c r="V28" s="147"/>
      <c r="W28" s="148"/>
      <c r="X28" s="149"/>
      <c r="Y28" s="150"/>
      <c r="AA28" s="114"/>
      <c r="AB28" s="168"/>
      <c r="AC28" s="143"/>
      <c r="AD28" s="144"/>
      <c r="AE28" s="145"/>
      <c r="AF28" s="145"/>
      <c r="AG28" s="146"/>
      <c r="AH28" s="147"/>
      <c r="AI28" s="148"/>
      <c r="AJ28" s="149"/>
      <c r="AK28" s="150"/>
      <c r="AM28" s="114"/>
      <c r="AN28" s="168"/>
      <c r="AO28" s="143"/>
      <c r="AP28" s="144"/>
      <c r="AQ28" s="145"/>
      <c r="AR28" s="145"/>
      <c r="AS28" s="146"/>
      <c r="AT28" s="147"/>
      <c r="AU28" s="148"/>
      <c r="AV28" s="149"/>
      <c r="AW28" s="150"/>
      <c r="AY28" s="114"/>
      <c r="AZ28" s="168"/>
      <c r="BA28" s="143"/>
      <c r="BB28" s="144"/>
      <c r="BC28" s="145"/>
      <c r="BD28" s="145"/>
      <c r="BE28" s="146"/>
      <c r="BF28" s="147"/>
      <c r="BG28" s="148"/>
      <c r="BH28" s="149"/>
      <c r="BI28" s="150"/>
      <c r="BK28" s="114"/>
      <c r="BL28" s="168"/>
      <c r="BM28" s="143"/>
      <c r="BN28" s="144"/>
      <c r="BO28" s="145"/>
      <c r="BP28" s="145"/>
      <c r="BQ28" s="146"/>
      <c r="BR28" s="147"/>
      <c r="BS28" s="148"/>
      <c r="BT28" s="149"/>
      <c r="BU28" s="150"/>
      <c r="BW28" s="114"/>
      <c r="BX28" s="168"/>
      <c r="BY28" s="143"/>
      <c r="BZ28" s="144"/>
      <c r="CA28" s="145"/>
      <c r="CB28" s="145"/>
      <c r="CC28" s="146"/>
      <c r="CD28" s="147"/>
      <c r="CE28" s="148"/>
      <c r="CF28" s="149"/>
      <c r="CG28" s="150"/>
      <c r="CI28" s="114"/>
      <c r="CJ28" s="168"/>
      <c r="CK28" s="143"/>
      <c r="CL28" s="144"/>
      <c r="CM28" s="145"/>
      <c r="CN28" s="145"/>
      <c r="CO28" s="146"/>
      <c r="CP28" s="147"/>
      <c r="CQ28" s="148"/>
      <c r="CR28" s="149"/>
      <c r="CS28" s="150"/>
      <c r="CU28" s="114"/>
      <c r="CV28" s="168"/>
      <c r="CW28" s="143"/>
      <c r="CX28" s="144"/>
      <c r="CY28" s="145"/>
      <c r="CZ28" s="145"/>
      <c r="DA28" s="146"/>
      <c r="DB28" s="147"/>
      <c r="DC28" s="148"/>
      <c r="DD28" s="149"/>
      <c r="DE28" s="150"/>
      <c r="DG28" s="114"/>
      <c r="DH28" s="168"/>
      <c r="DI28" s="143">
        <v>41452</v>
      </c>
      <c r="DJ28" s="144" t="s">
        <v>513</v>
      </c>
      <c r="DK28" s="145">
        <v>40435</v>
      </c>
      <c r="DL28" s="145">
        <v>40569</v>
      </c>
      <c r="DM28" s="146" t="s">
        <v>893</v>
      </c>
      <c r="DN28" s="147" t="s">
        <v>894</v>
      </c>
      <c r="DO28" s="148" t="s">
        <v>780</v>
      </c>
      <c r="DP28" s="149" t="s">
        <v>293</v>
      </c>
      <c r="DQ28" s="150" t="s">
        <v>895</v>
      </c>
      <c r="DS28" s="114"/>
      <c r="DT28" s="173" t="s">
        <v>754</v>
      </c>
      <c r="DU28" s="143"/>
      <c r="DV28" s="144"/>
      <c r="DW28" s="145"/>
      <c r="DX28" s="145"/>
      <c r="DY28" s="146"/>
      <c r="DZ28" s="147"/>
      <c r="EA28" s="148"/>
      <c r="EB28" s="149"/>
      <c r="EC28" s="150"/>
      <c r="EE28" s="114"/>
      <c r="EF28" s="168"/>
      <c r="EG28" s="143" t="str">
        <f>IF(EK28="","",ministers!EG$3)</f>
        <v/>
      </c>
      <c r="EH28" s="144" t="str">
        <f>IF(EK28="","",ministers!EG$1)</f>
        <v/>
      </c>
      <c r="EI28" s="145" t="str">
        <f>IF(EK28="","",ministers!EG$2)</f>
        <v/>
      </c>
      <c r="EJ28" s="145" t="str">
        <f>IF(EK28="","",ministers!EG$3)</f>
        <v/>
      </c>
      <c r="EK28" s="146" t="str">
        <f t="shared" si="27"/>
        <v/>
      </c>
      <c r="EL28" s="147" t="str">
        <f t="shared" si="28"/>
        <v/>
      </c>
      <c r="EM28" s="148" t="str">
        <f t="shared" si="29"/>
        <v/>
      </c>
      <c r="EN28" s="149" t="str">
        <f t="shared" si="30"/>
        <v/>
      </c>
      <c r="EO28" s="150" t="str">
        <f t="shared" si="31"/>
        <v/>
      </c>
      <c r="EP28" s="117" t="str">
        <f t="shared" si="32"/>
        <v/>
      </c>
      <c r="EQ28" s="114"/>
      <c r="ER28" s="168"/>
      <c r="ES28" s="143" t="str">
        <f>IF(EW28="","",ministers!ES$3)</f>
        <v/>
      </c>
      <c r="ET28" s="144" t="str">
        <f>IF(EW28="","",ministers!ES$1)</f>
        <v/>
      </c>
      <c r="EU28" s="145" t="s">
        <v>292</v>
      </c>
      <c r="EV28" s="145" t="str">
        <f>IF(EW28="","",ministers!ES$3)</f>
        <v/>
      </c>
      <c r="EW28" s="146" t="str">
        <f t="shared" si="33"/>
        <v/>
      </c>
      <c r="EX28" s="147" t="str">
        <f t="shared" si="34"/>
        <v/>
      </c>
      <c r="EY28" s="148" t="str">
        <f t="shared" si="35"/>
        <v/>
      </c>
      <c r="EZ28" s="149" t="str">
        <f t="shared" si="36"/>
        <v/>
      </c>
      <c r="FA28" s="150" t="str">
        <f t="shared" si="37"/>
        <v/>
      </c>
      <c r="FB28" s="117" t="str">
        <f t="shared" si="38"/>
        <v/>
      </c>
      <c r="FC28" s="114"/>
      <c r="FD28" s="168"/>
      <c r="FE28" s="143" t="str">
        <f>IF(FI28="","",ministers!FE$3)</f>
        <v/>
      </c>
      <c r="FF28" s="144" t="str">
        <f>IF(FI28="","",ministers!FE$1)</f>
        <v/>
      </c>
      <c r="FG28" s="145" t="str">
        <f>IF(FI28="","",ministers!FE$2)</f>
        <v/>
      </c>
      <c r="FH28" s="145" t="str">
        <f>IF(FI28="","",ministers!FE$3)</f>
        <v/>
      </c>
      <c r="FI28" s="146" t="str">
        <f t="shared" si="39"/>
        <v/>
      </c>
      <c r="FJ28" s="147" t="str">
        <f t="shared" si="40"/>
        <v/>
      </c>
      <c r="FK28" s="148" t="str">
        <f t="shared" si="41"/>
        <v/>
      </c>
      <c r="FL28" s="149" t="str">
        <f t="shared" si="42"/>
        <v/>
      </c>
      <c r="FM28" s="150" t="str">
        <f t="shared" si="43"/>
        <v/>
      </c>
      <c r="FO28" s="114"/>
      <c r="FP28" s="168"/>
      <c r="FQ28" s="143"/>
      <c r="FR28" s="144"/>
      <c r="FS28" s="145"/>
      <c r="FT28" s="151"/>
      <c r="FU28" s="146"/>
      <c r="FV28" s="147"/>
      <c r="FW28" s="148"/>
      <c r="FX28" s="149"/>
      <c r="FY28" s="150"/>
      <c r="GA28" s="114"/>
      <c r="GB28" s="168"/>
      <c r="GC28" s="143" t="str">
        <f>IF(GG28="","",ministers!GC$3)</f>
        <v/>
      </c>
      <c r="GD28" s="144" t="str">
        <f>IF(GG28="","",ministers!GC$1)</f>
        <v/>
      </c>
      <c r="GE28" s="145" t="str">
        <f>IF(GG28="","",ministers!GC$2)</f>
        <v/>
      </c>
      <c r="GF28" s="145"/>
      <c r="GG28" s="146"/>
      <c r="GH28" s="147"/>
      <c r="GI28" s="148"/>
      <c r="GJ28" s="149"/>
      <c r="GK28" s="150"/>
      <c r="GM28" s="114"/>
      <c r="GN28" s="168"/>
      <c r="GO28" s="143" t="str">
        <f>IF(GS28="","",ministers!GO$3)</f>
        <v/>
      </c>
      <c r="GP28" s="144" t="str">
        <f>IF(GS28="","",ministers!GO$1)</f>
        <v/>
      </c>
      <c r="GQ28" s="145" t="str">
        <f>IF(GS28="","",ministers!GO$2)</f>
        <v/>
      </c>
      <c r="GR28" s="145" t="str">
        <f>IF(GS28="","",ministers!GO$3)</f>
        <v/>
      </c>
      <c r="GS28" s="146"/>
      <c r="GT28" s="147"/>
      <c r="GU28" s="148"/>
      <c r="GV28" s="149"/>
      <c r="GW28" s="150"/>
      <c r="GY28" s="114"/>
      <c r="GZ28" s="168"/>
    </row>
    <row r="29" spans="1:208" ht="13.5" customHeight="1">
      <c r="A29" s="126"/>
      <c r="B29" s="117" t="s">
        <v>1182</v>
      </c>
      <c r="E29" s="143"/>
      <c r="F29" s="144"/>
      <c r="G29" s="145"/>
      <c r="H29" s="159"/>
      <c r="I29" s="146"/>
      <c r="J29" s="147"/>
      <c r="K29" s="148"/>
      <c r="L29" s="149"/>
      <c r="M29" s="150"/>
      <c r="O29" s="159"/>
      <c r="Q29" s="143"/>
      <c r="R29" s="144"/>
      <c r="S29" s="145"/>
      <c r="T29" s="159"/>
      <c r="U29" s="146"/>
      <c r="V29" s="147"/>
      <c r="W29" s="148"/>
      <c r="X29" s="149"/>
      <c r="Y29" s="150"/>
      <c r="AA29" s="159"/>
      <c r="AC29" s="143"/>
      <c r="AD29" s="144"/>
      <c r="AE29" s="145"/>
      <c r="AF29" s="159"/>
      <c r="AG29" s="146"/>
      <c r="AH29" s="147"/>
      <c r="AI29" s="148"/>
      <c r="AJ29" s="149"/>
      <c r="AK29" s="150"/>
      <c r="AM29" s="159"/>
      <c r="AO29" s="143"/>
      <c r="AP29" s="144"/>
      <c r="AQ29" s="145"/>
      <c r="AR29" s="159"/>
      <c r="AS29" s="146"/>
      <c r="AT29" s="147"/>
      <c r="AU29" s="148"/>
      <c r="AV29" s="149"/>
      <c r="AW29" s="150"/>
      <c r="AY29" s="159"/>
      <c r="BA29" s="143"/>
      <c r="BB29" s="144"/>
      <c r="BC29" s="145"/>
      <c r="BD29" s="159"/>
      <c r="BE29" s="146"/>
      <c r="BF29" s="147"/>
      <c r="BG29" s="148"/>
      <c r="BH29" s="149"/>
      <c r="BI29" s="150"/>
      <c r="BK29" s="159"/>
      <c r="BM29" s="143"/>
      <c r="BN29" s="144"/>
      <c r="BO29" s="145"/>
      <c r="BP29" s="159"/>
      <c r="BQ29" s="146"/>
      <c r="BR29" s="147"/>
      <c r="BS29" s="148"/>
      <c r="BT29" s="149"/>
      <c r="BU29" s="150"/>
      <c r="BW29" s="159"/>
      <c r="BY29" s="143"/>
      <c r="BZ29" s="144"/>
      <c r="CA29" s="145"/>
      <c r="CB29" s="159"/>
      <c r="CC29" s="146"/>
      <c r="CD29" s="147"/>
      <c r="CE29" s="148"/>
      <c r="CF29" s="149"/>
      <c r="CG29" s="150"/>
      <c r="CI29" s="159"/>
      <c r="CK29" s="143"/>
      <c r="CL29" s="144"/>
      <c r="CM29" s="145"/>
      <c r="CN29" s="159"/>
      <c r="CO29" s="146"/>
      <c r="CP29" s="147"/>
      <c r="CQ29" s="148"/>
      <c r="CR29" s="149"/>
      <c r="CS29" s="150"/>
      <c r="CU29" s="159"/>
      <c r="CW29" s="143"/>
      <c r="CX29" s="144"/>
      <c r="CY29" s="145"/>
      <c r="CZ29" s="159"/>
      <c r="DA29" s="146"/>
      <c r="DB29" s="147"/>
      <c r="DC29" s="148"/>
      <c r="DD29" s="149"/>
      <c r="DE29" s="150"/>
      <c r="DG29" s="159"/>
      <c r="DI29" s="143"/>
      <c r="DJ29" s="144"/>
      <c r="DK29" s="145"/>
      <c r="DL29" s="159"/>
      <c r="DM29" s="146"/>
      <c r="DN29" s="147"/>
      <c r="DO29" s="148"/>
      <c r="DP29" s="149"/>
      <c r="DQ29" s="150"/>
      <c r="DS29" s="159"/>
      <c r="DU29" s="143"/>
      <c r="DV29" s="144"/>
      <c r="DW29" s="145"/>
      <c r="DX29" s="159"/>
      <c r="DY29" s="146"/>
      <c r="DZ29" s="147"/>
      <c r="EA29" s="148"/>
      <c r="EB29" s="149"/>
      <c r="EC29" s="150"/>
      <c r="EE29" s="159"/>
      <c r="EF29" s="168"/>
      <c r="EG29" s="143" t="str">
        <f>IF(EK29="","",ministers!EG$3)</f>
        <v/>
      </c>
      <c r="EH29" s="144" t="str">
        <f>IF(EK29="","",ministers!EG$1)</f>
        <v/>
      </c>
      <c r="EI29" s="145" t="str">
        <f>IF(EK29="","",ministers!EG$2)</f>
        <v/>
      </c>
      <c r="EJ29" s="145" t="str">
        <f>IF(EK29="","",ministers!EG$3)</f>
        <v/>
      </c>
      <c r="EK29" s="146" t="str">
        <f t="shared" si="27"/>
        <v/>
      </c>
      <c r="EL29" s="147" t="str">
        <f t="shared" si="28"/>
        <v/>
      </c>
      <c r="EM29" s="148" t="str">
        <f t="shared" si="29"/>
        <v/>
      </c>
      <c r="EN29" s="149" t="str">
        <f t="shared" si="30"/>
        <v/>
      </c>
      <c r="EO29" s="150" t="str">
        <f t="shared" si="31"/>
        <v/>
      </c>
      <c r="EP29" s="117" t="str">
        <f t="shared" si="32"/>
        <v/>
      </c>
      <c r="EQ29" s="159"/>
      <c r="ES29" s="143" t="str">
        <f>IF(EW29="","",ministers!ES$3)</f>
        <v/>
      </c>
      <c r="ET29" s="144" t="str">
        <f>IF(EW29="","",ministers!ES$1)</f>
        <v/>
      </c>
      <c r="EU29" s="145" t="s">
        <v>292</v>
      </c>
      <c r="EV29" s="145" t="str">
        <f>IF(EW29="","",ministers!ES$3)</f>
        <v/>
      </c>
      <c r="EW29" s="146" t="str">
        <f t="shared" si="33"/>
        <v/>
      </c>
      <c r="EX29" s="147" t="str">
        <f t="shared" si="34"/>
        <v/>
      </c>
      <c r="EY29" s="148" t="str">
        <f t="shared" si="35"/>
        <v/>
      </c>
      <c r="EZ29" s="149" t="str">
        <f t="shared" si="36"/>
        <v/>
      </c>
      <c r="FA29" s="150" t="str">
        <f t="shared" si="37"/>
        <v/>
      </c>
      <c r="FB29" s="117" t="str">
        <f t="shared" si="38"/>
        <v/>
      </c>
      <c r="FC29" s="159"/>
      <c r="FE29" s="143" t="str">
        <f>IF(FI29="","",ministers!FE$3)</f>
        <v/>
      </c>
      <c r="FF29" s="144" t="str">
        <f>IF(FI29="","",ministers!FE$1)</f>
        <v/>
      </c>
      <c r="FG29" s="145" t="str">
        <f>IF(FI29="","",ministers!FE$2)</f>
        <v/>
      </c>
      <c r="FH29" s="145" t="str">
        <f>IF(FI29="","",ministers!FE$3)</f>
        <v/>
      </c>
      <c r="FI29" s="146" t="str">
        <f t="shared" si="39"/>
        <v/>
      </c>
      <c r="FJ29" s="147" t="str">
        <f t="shared" si="40"/>
        <v/>
      </c>
      <c r="FK29" s="148" t="str">
        <f t="shared" si="41"/>
        <v/>
      </c>
      <c r="FL29" s="149" t="str">
        <f t="shared" si="42"/>
        <v/>
      </c>
      <c r="FM29" s="150" t="str">
        <f t="shared" si="43"/>
        <v/>
      </c>
      <c r="FO29" s="159"/>
      <c r="FQ29" s="143"/>
      <c r="FR29" s="144"/>
      <c r="FS29" s="145"/>
      <c r="FT29" s="159"/>
      <c r="FU29" s="146"/>
      <c r="FV29" s="147"/>
      <c r="FW29" s="148"/>
      <c r="FX29" s="149"/>
      <c r="FY29" s="150"/>
      <c r="GA29" s="159"/>
      <c r="GC29" s="143" t="str">
        <f>IF(GG29="","",ministers!GC$3)</f>
        <v/>
      </c>
      <c r="GD29" s="144" t="str">
        <f>IF(GG29="","",ministers!GC$1)</f>
        <v/>
      </c>
      <c r="GE29" s="145" t="str">
        <f>IF(GG29="","",ministers!GC$2)</f>
        <v/>
      </c>
      <c r="GF29" s="145"/>
      <c r="GG29" s="146"/>
      <c r="GH29" s="147"/>
      <c r="GI29" s="148"/>
      <c r="GJ29" s="149"/>
      <c r="GK29" s="150"/>
      <c r="GM29" s="114"/>
      <c r="GN29" s="168"/>
      <c r="GO29" s="143" t="str">
        <f>IF(GS29="","",ministers!GO$3)</f>
        <v/>
      </c>
      <c r="GP29" s="144" t="str">
        <f>IF(GS29="","",ministers!GO$1)</f>
        <v/>
      </c>
      <c r="GQ29" s="145" t="str">
        <f>IF(GS29="","",ministers!GO$2)</f>
        <v/>
      </c>
      <c r="GR29" s="145" t="str">
        <f>IF(GS29="","",ministers!GO$3)</f>
        <v/>
      </c>
      <c r="GS29" s="146"/>
      <c r="GT29" s="147"/>
      <c r="GU29" s="148"/>
      <c r="GV29" s="149"/>
      <c r="GW29" s="150"/>
      <c r="GY29" s="114"/>
      <c r="GZ29" s="168"/>
    </row>
    <row r="30" spans="1:208" ht="13.5" customHeight="1">
      <c r="A30" s="126"/>
      <c r="B30" s="114" t="s">
        <v>524</v>
      </c>
      <c r="D30" s="168"/>
      <c r="E30" s="143">
        <v>33592</v>
      </c>
      <c r="F30" s="144" t="s">
        <v>311</v>
      </c>
      <c r="G30" s="145">
        <v>32997</v>
      </c>
      <c r="H30" s="145">
        <v>33592</v>
      </c>
      <c r="I30" s="146" t="s">
        <v>982</v>
      </c>
      <c r="J30" s="147" t="s">
        <v>822</v>
      </c>
      <c r="K30" s="148" t="s">
        <v>780</v>
      </c>
      <c r="L30" s="149" t="s">
        <v>293</v>
      </c>
      <c r="M30" s="150" t="s">
        <v>983</v>
      </c>
      <c r="N30" s="117" t="s">
        <v>292</v>
      </c>
      <c r="O30" s="114"/>
      <c r="P30" s="168" t="s">
        <v>593</v>
      </c>
      <c r="Q30" s="143">
        <v>34052</v>
      </c>
      <c r="R30" s="144" t="s">
        <v>312</v>
      </c>
      <c r="S30" s="145">
        <v>33599</v>
      </c>
      <c r="T30" s="145">
        <v>34052</v>
      </c>
      <c r="U30" s="146" t="s">
        <v>795</v>
      </c>
      <c r="V30" s="147" t="s">
        <v>796</v>
      </c>
      <c r="W30" s="148" t="s">
        <v>780</v>
      </c>
      <c r="X30" s="149" t="s">
        <v>293</v>
      </c>
      <c r="Y30" s="150" t="s">
        <v>797</v>
      </c>
      <c r="Z30" s="117" t="s">
        <v>292</v>
      </c>
      <c r="AA30" s="114"/>
      <c r="AB30" s="168" t="s">
        <v>594</v>
      </c>
      <c r="AC30" s="143"/>
      <c r="AD30" s="144"/>
      <c r="AE30" s="145" t="s">
        <v>292</v>
      </c>
      <c r="AF30" s="145" t="s">
        <v>292</v>
      </c>
      <c r="AG30" s="146" t="s">
        <v>292</v>
      </c>
      <c r="AH30" s="147"/>
      <c r="AI30" s="148"/>
      <c r="AJ30" s="149"/>
      <c r="AK30" s="150"/>
      <c r="AM30" s="114"/>
      <c r="AN30" s="168"/>
      <c r="AO30" s="143" t="s">
        <v>292</v>
      </c>
      <c r="AP30" s="144" t="s">
        <v>292</v>
      </c>
      <c r="AQ30" s="145" t="s">
        <v>292</v>
      </c>
      <c r="AR30" s="145" t="s">
        <v>292</v>
      </c>
      <c r="AS30" s="146" t="s">
        <v>292</v>
      </c>
      <c r="AT30" s="147" t="s">
        <v>292</v>
      </c>
      <c r="AU30" s="148" t="s">
        <v>292</v>
      </c>
      <c r="AV30" s="149" t="s">
        <v>292</v>
      </c>
      <c r="AW30" s="150" t="s">
        <v>292</v>
      </c>
      <c r="AX30" s="117" t="s">
        <v>292</v>
      </c>
      <c r="AY30" s="114"/>
      <c r="AZ30" s="168"/>
      <c r="BA30" s="143" t="s">
        <v>292</v>
      </c>
      <c r="BB30" s="144" t="s">
        <v>292</v>
      </c>
      <c r="BC30" s="145" t="s">
        <v>292</v>
      </c>
      <c r="BD30" s="145" t="s">
        <v>292</v>
      </c>
      <c r="BE30" s="146" t="s">
        <v>292</v>
      </c>
      <c r="BF30" s="147" t="s">
        <v>292</v>
      </c>
      <c r="BG30" s="148" t="s">
        <v>292</v>
      </c>
      <c r="BH30" s="149" t="s">
        <v>292</v>
      </c>
      <c r="BI30" s="150" t="s">
        <v>292</v>
      </c>
      <c r="BJ30" s="117" t="s">
        <v>292</v>
      </c>
      <c r="BK30" s="114"/>
      <c r="BL30" s="168"/>
      <c r="BM30" s="143" t="s">
        <v>292</v>
      </c>
      <c r="BN30" s="144" t="s">
        <v>292</v>
      </c>
      <c r="BO30" s="145" t="s">
        <v>292</v>
      </c>
      <c r="BP30" s="145" t="s">
        <v>292</v>
      </c>
      <c r="BQ30" s="146" t="s">
        <v>292</v>
      </c>
      <c r="BR30" s="147" t="s">
        <v>292</v>
      </c>
      <c r="BS30" s="148" t="s">
        <v>292</v>
      </c>
      <c r="BT30" s="149" t="s">
        <v>292</v>
      </c>
      <c r="BU30" s="150" t="s">
        <v>292</v>
      </c>
      <c r="BV30" s="117" t="s">
        <v>292</v>
      </c>
      <c r="BW30" s="114"/>
      <c r="BX30" s="168"/>
      <c r="BY30" s="143" t="s">
        <v>292</v>
      </c>
      <c r="BZ30" s="144" t="s">
        <v>292</v>
      </c>
      <c r="CA30" s="145" t="s">
        <v>292</v>
      </c>
      <c r="CB30" s="145" t="s">
        <v>292</v>
      </c>
      <c r="CC30" s="146" t="s">
        <v>292</v>
      </c>
      <c r="CD30" s="147" t="s">
        <v>292</v>
      </c>
      <c r="CE30" s="148" t="s">
        <v>292</v>
      </c>
      <c r="CF30" s="149" t="s">
        <v>292</v>
      </c>
      <c r="CG30" s="150" t="s">
        <v>292</v>
      </c>
      <c r="CH30" s="117" t="s">
        <v>292</v>
      </c>
      <c r="CI30" s="114"/>
      <c r="CJ30" s="168"/>
      <c r="CK30" s="143" t="s">
        <v>292</v>
      </c>
      <c r="CL30" s="144" t="s">
        <v>292</v>
      </c>
      <c r="CM30" s="145" t="s">
        <v>292</v>
      </c>
      <c r="CN30" s="145" t="s">
        <v>292</v>
      </c>
      <c r="CO30" s="146" t="s">
        <v>292</v>
      </c>
      <c r="CP30" s="147" t="s">
        <v>292</v>
      </c>
      <c r="CQ30" s="148" t="s">
        <v>292</v>
      </c>
      <c r="CR30" s="149" t="s">
        <v>292</v>
      </c>
      <c r="CS30" s="150" t="s">
        <v>292</v>
      </c>
      <c r="CT30" s="117" t="s">
        <v>292</v>
      </c>
      <c r="CU30" s="114"/>
      <c r="CV30" s="168"/>
      <c r="CW30" s="143" t="s">
        <v>292</v>
      </c>
      <c r="CX30" s="144" t="s">
        <v>292</v>
      </c>
      <c r="CY30" s="145" t="s">
        <v>292</v>
      </c>
      <c r="CZ30" s="145" t="s">
        <v>292</v>
      </c>
      <c r="DA30" s="146" t="s">
        <v>292</v>
      </c>
      <c r="DB30" s="147" t="s">
        <v>292</v>
      </c>
      <c r="DC30" s="148" t="s">
        <v>292</v>
      </c>
      <c r="DD30" s="149" t="s">
        <v>292</v>
      </c>
      <c r="DE30" s="150" t="s">
        <v>292</v>
      </c>
      <c r="DF30" s="117" t="s">
        <v>292</v>
      </c>
      <c r="DG30" s="114"/>
      <c r="DH30" s="168"/>
      <c r="DI30" s="143" t="s">
        <v>292</v>
      </c>
      <c r="DJ30" s="144" t="s">
        <v>292</v>
      </c>
      <c r="DK30" s="145" t="s">
        <v>292</v>
      </c>
      <c r="DL30" s="145" t="s">
        <v>292</v>
      </c>
      <c r="DM30" s="146" t="s">
        <v>292</v>
      </c>
      <c r="DN30" s="147" t="s">
        <v>292</v>
      </c>
      <c r="DO30" s="148" t="s">
        <v>292</v>
      </c>
      <c r="DP30" s="149" t="s">
        <v>292</v>
      </c>
      <c r="DQ30" s="150" t="s">
        <v>292</v>
      </c>
      <c r="DR30" s="117" t="s">
        <v>292</v>
      </c>
      <c r="DS30" s="114"/>
      <c r="DT30" s="168"/>
      <c r="DU30" s="143" t="s">
        <v>292</v>
      </c>
      <c r="DV30" s="144" t="s">
        <v>292</v>
      </c>
      <c r="DW30" s="145" t="s">
        <v>292</v>
      </c>
      <c r="DX30" s="145" t="s">
        <v>292</v>
      </c>
      <c r="DY30" s="146" t="s">
        <v>292</v>
      </c>
      <c r="DZ30" s="147" t="s">
        <v>292</v>
      </c>
      <c r="EA30" s="148" t="s">
        <v>292</v>
      </c>
      <c r="EB30" s="149" t="s">
        <v>292</v>
      </c>
      <c r="EC30" s="150" t="s">
        <v>292</v>
      </c>
      <c r="ED30" s="117" t="s">
        <v>292</v>
      </c>
      <c r="EE30" s="114"/>
      <c r="EF30" s="168"/>
      <c r="EG30" s="143" t="str">
        <f>IF(EK30="","",ministers!EG$3)</f>
        <v/>
      </c>
      <c r="EH30" s="144" t="str">
        <f>IF(EK30="","",ministers!EG$1)</f>
        <v/>
      </c>
      <c r="EI30" s="145" t="str">
        <f>IF(EK30="","",ministers!EG$2)</f>
        <v/>
      </c>
      <c r="EJ30" s="145" t="str">
        <f>IF(EK30="","",ministers!EG$3)</f>
        <v/>
      </c>
      <c r="EK30" s="146" t="str">
        <f t="shared" si="27"/>
        <v/>
      </c>
      <c r="EL30" s="147" t="str">
        <f t="shared" si="28"/>
        <v/>
      </c>
      <c r="EM30" s="148" t="str">
        <f t="shared" si="29"/>
        <v/>
      </c>
      <c r="EN30" s="149" t="str">
        <f t="shared" si="30"/>
        <v/>
      </c>
      <c r="EO30" s="150" t="str">
        <f t="shared" si="31"/>
        <v/>
      </c>
      <c r="EP30" s="117" t="str">
        <f t="shared" si="32"/>
        <v/>
      </c>
      <c r="EQ30" s="114"/>
      <c r="ER30" s="168"/>
      <c r="ES30" s="143" t="str">
        <f>IF(EW30="","",ministers!ES$3)</f>
        <v/>
      </c>
      <c r="ET30" s="144" t="str">
        <f>IF(EW30="","",ministers!ES$1)</f>
        <v/>
      </c>
      <c r="EU30" s="145" t="s">
        <v>292</v>
      </c>
      <c r="EV30" s="145" t="str">
        <f>IF(EW30="","",ministers!ES$3)</f>
        <v/>
      </c>
      <c r="EW30" s="146" t="str">
        <f t="shared" si="33"/>
        <v/>
      </c>
      <c r="EX30" s="147" t="str">
        <f t="shared" si="34"/>
        <v/>
      </c>
      <c r="EY30" s="148" t="str">
        <f t="shared" si="35"/>
        <v/>
      </c>
      <c r="EZ30" s="149" t="str">
        <f t="shared" si="36"/>
        <v/>
      </c>
      <c r="FA30" s="150" t="str">
        <f t="shared" si="37"/>
        <v/>
      </c>
      <c r="FB30" s="117" t="str">
        <f t="shared" si="38"/>
        <v/>
      </c>
      <c r="FC30" s="114"/>
      <c r="FD30" s="168"/>
      <c r="FE30" s="143" t="str">
        <f>IF(FI30="","",ministers!FE$3)</f>
        <v/>
      </c>
      <c r="FF30" s="144" t="str">
        <f>IF(FI30="","",ministers!FE$1)</f>
        <v/>
      </c>
      <c r="FG30" s="145" t="str">
        <f>IF(FI30="","",ministers!FE$2)</f>
        <v/>
      </c>
      <c r="FH30" s="145" t="str">
        <f>IF(FI30="","",ministers!FE$3)</f>
        <v/>
      </c>
      <c r="FI30" s="146" t="str">
        <f t="shared" si="39"/>
        <v/>
      </c>
      <c r="FJ30" s="147" t="str">
        <f t="shared" si="40"/>
        <v/>
      </c>
      <c r="FK30" s="148" t="str">
        <f t="shared" si="41"/>
        <v/>
      </c>
      <c r="FL30" s="149" t="str">
        <f t="shared" si="42"/>
        <v/>
      </c>
      <c r="FM30" s="150" t="str">
        <f t="shared" si="43"/>
        <v/>
      </c>
      <c r="FN30" s="117" t="str">
        <f>IF(FP30="","",IF((LEN(FP30)-LEN(SUBSTITUTE(FP30,"male","")))/LEN("male")&gt;1,"!",IF(RIGHT(FP30,1)=")","",IF(RIGHT(FP30,2)=") ","",IF(RIGHT(FP30,2)=").","","!!")))))</f>
        <v/>
      </c>
      <c r="FO30" s="114"/>
      <c r="FP30" s="168"/>
      <c r="FQ30" s="143" t="str">
        <f>IF(FU30="","",ministers!FT$3)</f>
        <v/>
      </c>
      <c r="FR30" s="144" t="str">
        <f>IF(FU30="","",ministers!FT$1)</f>
        <v/>
      </c>
      <c r="FS30" s="145"/>
      <c r="FT30" s="151"/>
      <c r="FU30" s="146" t="str">
        <f>IF(GB30="","",IF(ISNUMBER(SEARCH(":",GB30)),MID(GB30,FIND(":",GB30)+2,FIND("(",GB30)-FIND(":",GB30)-3),LEFT(GB30,FIND("(",GB30)-2)))</f>
        <v/>
      </c>
      <c r="FV30" s="147" t="str">
        <f>IF(GB30="","",MID(GB30,FIND("(",GB30)+1,4))</f>
        <v/>
      </c>
      <c r="FW30" s="148" t="str">
        <f>IF(ISNUMBER(SEARCH("*female*",GB30)),"female",IF(ISNUMBER(SEARCH("*male*",GB30)),"male",""))</f>
        <v/>
      </c>
      <c r="FX30" s="149" t="str">
        <f>IF(GB30="","",IF(ISERROR(MID(GB30,FIND("male,",GB30)+6,(FIND(")",GB30)-(FIND("male,",GB30)+6))))=TRUE,"missing/error",MID(GB30,FIND("male,",GB30)+6,(FIND(")",GB30)-(FIND("male,",GB30)+6)))))</f>
        <v/>
      </c>
      <c r="FY30" s="150" t="str">
        <f>IF(FU30="","",(MID(FU30,(SEARCH("^^",SUBSTITUTE(FU30," ","^^",LEN(FU30)-LEN(SUBSTITUTE(FU30," ","")))))+1,99)&amp;"_"&amp;LEFT(FU30,FIND(" ",FU30)-1)&amp;"_"&amp;FV30))</f>
        <v/>
      </c>
      <c r="FZ30" s="117" t="str">
        <f>IF(GB30="","",IF((LEN(GB30)-LEN(SUBSTITUTE(GB30,"male","")))/LEN("male")&gt;1,"!",IF(RIGHT(GB30,1)=")","",IF(RIGHT(GB30,2)=") ","",IF(RIGHT(GB30,2)=").","","!!")))))</f>
        <v/>
      </c>
      <c r="GA30" s="114"/>
      <c r="GB30" s="168"/>
      <c r="GC30" s="143" t="str">
        <f>IF(GG30="","",ministers!GC$3)</f>
        <v/>
      </c>
      <c r="GD30" s="144" t="str">
        <f>IF(GG30="","",ministers!GC$1)</f>
        <v/>
      </c>
      <c r="GE30" s="145" t="str">
        <f>IF(GG30="","",ministers!GC$2)</f>
        <v/>
      </c>
      <c r="GF30" s="145"/>
      <c r="GG30" s="146" t="str">
        <f>IF(GN30="","",IF(ISNUMBER(SEARCH(":",GN30)),MID(GN30,FIND(":",GN30)+2,FIND("(",GN30)-FIND(":",GN30)-3),LEFT(GN30,FIND("(",GN30)-2)))</f>
        <v/>
      </c>
      <c r="GH30" s="147" t="str">
        <f>IF(GN30="","",MID(GN30,FIND("(",GN30)+1,4))</f>
        <v/>
      </c>
      <c r="GI30" s="148" t="str">
        <f>IF(ISNUMBER(SEARCH("*female*",GN30)),"female",IF(ISNUMBER(SEARCH("*male*",GN30)),"male",""))</f>
        <v/>
      </c>
      <c r="GJ30" s="149" t="str">
        <f>IF(GN30="","",IF(ISERROR(MID(GN30,FIND("male,",GN30)+6,(FIND(")",GN30)-(FIND("male,",GN30)+6))))=TRUE,"missing/error",MID(GN30,FIND("male,",GN30)+6,(FIND(")",GN30)-(FIND("male,",GN30)+6)))))</f>
        <v/>
      </c>
      <c r="GK30" s="150" t="str">
        <f>IF(GG30="","",(MID(GG30,(SEARCH("^^",SUBSTITUTE(GG30," ","^^",LEN(GG30)-LEN(SUBSTITUTE(GG30," ","")))))+1,99)&amp;"_"&amp;LEFT(GG30,FIND(" ",GG30)-1)&amp;"_"&amp;GH30))</f>
        <v/>
      </c>
      <c r="GM30" s="114"/>
      <c r="GN30" s="168"/>
      <c r="GO30" s="143" t="str">
        <f>IF(GS30="","",ministers!GO$3)</f>
        <v/>
      </c>
      <c r="GP30" s="144" t="str">
        <f>IF(GS30="","",ministers!GO$1)</f>
        <v/>
      </c>
      <c r="GQ30" s="145" t="str">
        <f>IF(GS30="","",ministers!GO$2)</f>
        <v/>
      </c>
      <c r="GR30" s="145" t="str">
        <f>IF(GS30="","",ministers!GO$3)</f>
        <v/>
      </c>
      <c r="GS30" s="146" t="str">
        <f>IF(GZ30="","",IF(ISNUMBER(SEARCH(":",GZ30)),MID(GZ30,FIND(":",GZ30)+2,FIND("(",GZ30)-FIND(":",GZ30)-3),LEFT(GZ30,FIND("(",GZ30)-2)))</f>
        <v/>
      </c>
      <c r="GT30" s="147" t="str">
        <f>IF(GZ30="","",MID(GZ30,FIND("(",GZ30)+1,4))</f>
        <v/>
      </c>
      <c r="GU30" s="148" t="str">
        <f>IF(ISNUMBER(SEARCH("*female*",GZ30)),"female",IF(ISNUMBER(SEARCH("*male*",GZ30)),"male",""))</f>
        <v/>
      </c>
      <c r="GV30" s="149" t="str">
        <f>IF(GZ30="","",IF(ISERROR(MID(GZ30,FIND("male,",GZ30)+6,(FIND(")",GZ30)-(FIND("male,",GZ30)+6))))=TRUE,"missing/error",MID(GZ30,FIND("male,",GZ30)+6,(FIND(")",GZ30)-(FIND("male,",GZ30)+6)))))</f>
        <v/>
      </c>
      <c r="GW30" s="150" t="str">
        <f>IF(GS30="","",(MID(GS30,(SEARCH("^^",SUBSTITUTE(GS30," ","^^",LEN(GS30)-LEN(SUBSTITUTE(GS30," ","")))))+1,99)&amp;"_"&amp;LEFT(GS30,FIND(" ",GS30)-1)&amp;"_"&amp;GT30))</f>
        <v/>
      </c>
      <c r="GY30" s="114"/>
      <c r="GZ30" s="168"/>
    </row>
    <row r="31" spans="1:208" ht="13.5" customHeight="1">
      <c r="A31" s="126"/>
      <c r="B31" s="117" t="s">
        <v>1162</v>
      </c>
      <c r="E31" s="143"/>
      <c r="F31" s="144"/>
      <c r="G31" s="145"/>
      <c r="H31" s="159"/>
      <c r="I31" s="146"/>
      <c r="J31" s="147"/>
      <c r="K31" s="148"/>
      <c r="L31" s="149"/>
      <c r="M31" s="150"/>
      <c r="O31" s="159"/>
      <c r="Q31" s="143"/>
      <c r="R31" s="144"/>
      <c r="S31" s="145"/>
      <c r="T31" s="159"/>
      <c r="U31" s="146"/>
      <c r="V31" s="147"/>
      <c r="W31" s="148"/>
      <c r="X31" s="149"/>
      <c r="Y31" s="150"/>
      <c r="AA31" s="159"/>
      <c r="AC31" s="143"/>
      <c r="AD31" s="144"/>
      <c r="AE31" s="145"/>
      <c r="AF31" s="159"/>
      <c r="AG31" s="146"/>
      <c r="AH31" s="147"/>
      <c r="AI31" s="148"/>
      <c r="AJ31" s="149"/>
      <c r="AK31" s="150"/>
      <c r="AM31" s="159"/>
      <c r="AO31" s="143"/>
      <c r="AP31" s="144"/>
      <c r="AQ31" s="145"/>
      <c r="AR31" s="159"/>
      <c r="AS31" s="146"/>
      <c r="AT31" s="147"/>
      <c r="AU31" s="148"/>
      <c r="AV31" s="149"/>
      <c r="AW31" s="150"/>
      <c r="AY31" s="159"/>
      <c r="BA31" s="143"/>
      <c r="BB31" s="144"/>
      <c r="BC31" s="145"/>
      <c r="BD31" s="159"/>
      <c r="BE31" s="146"/>
      <c r="BF31" s="147"/>
      <c r="BG31" s="148"/>
      <c r="BH31" s="149"/>
      <c r="BI31" s="150"/>
      <c r="BK31" s="159"/>
      <c r="BM31" s="143"/>
      <c r="BN31" s="144"/>
      <c r="BO31" s="145"/>
      <c r="BP31" s="159"/>
      <c r="BQ31" s="146"/>
      <c r="BR31" s="147"/>
      <c r="BS31" s="148"/>
      <c r="BT31" s="149"/>
      <c r="BU31" s="150"/>
      <c r="BW31" s="159"/>
      <c r="BY31" s="143"/>
      <c r="BZ31" s="144"/>
      <c r="CA31" s="145"/>
      <c r="CB31" s="159"/>
      <c r="CC31" s="146"/>
      <c r="CD31" s="147"/>
      <c r="CE31" s="148"/>
      <c r="CF31" s="149"/>
      <c r="CG31" s="150"/>
      <c r="CI31" s="159"/>
      <c r="CK31" s="143"/>
      <c r="CL31" s="144"/>
      <c r="CM31" s="145"/>
      <c r="CN31" s="159"/>
      <c r="CO31" s="146"/>
      <c r="CP31" s="147"/>
      <c r="CQ31" s="148"/>
      <c r="CR31" s="149"/>
      <c r="CS31" s="150"/>
      <c r="CU31" s="159"/>
      <c r="CW31" s="143"/>
      <c r="CX31" s="144"/>
      <c r="CY31" s="145"/>
      <c r="CZ31" s="159"/>
      <c r="DA31" s="146"/>
      <c r="DB31" s="147"/>
      <c r="DC31" s="148"/>
      <c r="DD31" s="149"/>
      <c r="DE31" s="150"/>
      <c r="DG31" s="159"/>
      <c r="DI31" s="143"/>
      <c r="DJ31" s="144"/>
      <c r="DK31" s="145"/>
      <c r="DL31" s="159"/>
      <c r="DM31" s="146"/>
      <c r="DN31" s="147"/>
      <c r="DO31" s="148"/>
      <c r="DP31" s="149"/>
      <c r="DQ31" s="150"/>
      <c r="DS31" s="159"/>
      <c r="DU31" s="143"/>
      <c r="DV31" s="144"/>
      <c r="DW31" s="145"/>
      <c r="DX31" s="159"/>
      <c r="DY31" s="146"/>
      <c r="DZ31" s="147"/>
      <c r="EA31" s="148"/>
      <c r="EB31" s="149"/>
      <c r="EC31" s="150"/>
      <c r="EE31" s="159"/>
      <c r="EF31" s="171"/>
      <c r="EG31" s="143" t="str">
        <f>IF(EK31="","",ministers!EG$3)</f>
        <v/>
      </c>
      <c r="EH31" s="144" t="str">
        <f>IF(EK31="","",ministers!EG$1)</f>
        <v/>
      </c>
      <c r="EI31" s="145" t="str">
        <f>IF(EK31="","",ministers!EG$2)</f>
        <v/>
      </c>
      <c r="EJ31" s="145" t="str">
        <f>IF(EK31="","",ministers!EG$3)</f>
        <v/>
      </c>
      <c r="EK31" s="146" t="str">
        <f t="shared" si="27"/>
        <v/>
      </c>
      <c r="EL31" s="147" t="str">
        <f t="shared" si="28"/>
        <v/>
      </c>
      <c r="EM31" s="148" t="str">
        <f t="shared" si="29"/>
        <v/>
      </c>
      <c r="EN31" s="149" t="str">
        <f t="shared" si="30"/>
        <v/>
      </c>
      <c r="EO31" s="150" t="str">
        <f t="shared" si="31"/>
        <v/>
      </c>
      <c r="EP31" s="117" t="str">
        <f t="shared" si="32"/>
        <v/>
      </c>
      <c r="EQ31" s="159"/>
      <c r="ES31" s="143" t="str">
        <f>IF(EW31="","",ministers!ES$3)</f>
        <v/>
      </c>
      <c r="ET31" s="144" t="str">
        <f>IF(EW31="","",ministers!ES$1)</f>
        <v/>
      </c>
      <c r="EU31" s="145" t="s">
        <v>292</v>
      </c>
      <c r="EV31" s="145" t="str">
        <f>IF(EW31="","",ministers!ES$3)</f>
        <v/>
      </c>
      <c r="EW31" s="146" t="str">
        <f t="shared" si="33"/>
        <v/>
      </c>
      <c r="EX31" s="147" t="str">
        <f t="shared" si="34"/>
        <v/>
      </c>
      <c r="EY31" s="148" t="str">
        <f t="shared" si="35"/>
        <v/>
      </c>
      <c r="EZ31" s="149" t="str">
        <f t="shared" si="36"/>
        <v/>
      </c>
      <c r="FA31" s="150" t="str">
        <f t="shared" si="37"/>
        <v/>
      </c>
      <c r="FB31" s="117" t="str">
        <f t="shared" si="38"/>
        <v/>
      </c>
      <c r="FC31" s="159"/>
      <c r="FD31" s="168"/>
      <c r="FE31" s="143" t="str">
        <f>IF(FI31="","",ministers!FE$3)</f>
        <v/>
      </c>
      <c r="FF31" s="144" t="str">
        <f>IF(FI31="","",ministers!FE$1)</f>
        <v/>
      </c>
      <c r="FG31" s="145" t="str">
        <f>IF(FI31="","",ministers!FE$2)</f>
        <v/>
      </c>
      <c r="FH31" s="145" t="str">
        <f>IF(FI31="","",ministers!FE$3)</f>
        <v/>
      </c>
      <c r="FI31" s="146" t="str">
        <f t="shared" si="39"/>
        <v/>
      </c>
      <c r="FJ31" s="147" t="str">
        <f t="shared" si="40"/>
        <v/>
      </c>
      <c r="FK31" s="148" t="str">
        <f t="shared" si="41"/>
        <v/>
      </c>
      <c r="FL31" s="149" t="str">
        <f t="shared" si="42"/>
        <v/>
      </c>
      <c r="FM31" s="150" t="str">
        <f t="shared" si="43"/>
        <v/>
      </c>
      <c r="FO31" s="159"/>
      <c r="FQ31" s="143"/>
      <c r="FR31" s="144"/>
      <c r="FS31" s="145"/>
      <c r="FT31" s="159"/>
      <c r="FU31" s="146"/>
      <c r="FV31" s="147"/>
      <c r="FW31" s="148"/>
      <c r="FX31" s="149"/>
      <c r="FY31" s="150"/>
      <c r="GA31" s="159"/>
      <c r="GC31" s="143" t="str">
        <f>IF(GG31="","",ministers!GC$3)</f>
        <v/>
      </c>
      <c r="GD31" s="144" t="str">
        <f>IF(GG31="","",ministers!GC$1)</f>
        <v/>
      </c>
      <c r="GE31" s="145" t="str">
        <f>IF(GG31="","",ministers!GC$2)</f>
        <v/>
      </c>
      <c r="GF31" s="145"/>
      <c r="GG31" s="146"/>
      <c r="GH31" s="147"/>
      <c r="GI31" s="148"/>
      <c r="GJ31" s="149"/>
      <c r="GK31" s="150"/>
      <c r="GM31" s="114"/>
      <c r="GN31" s="168"/>
      <c r="GO31" s="143" t="str">
        <f>IF(GS31="","",ministers!GO$3)</f>
        <v/>
      </c>
      <c r="GP31" s="144" t="str">
        <f>IF(GS31="","",ministers!GO$1)</f>
        <v/>
      </c>
      <c r="GQ31" s="145" t="str">
        <f>IF(GS31="","",ministers!GO$2)</f>
        <v/>
      </c>
      <c r="GR31" s="145" t="str">
        <f>IF(GS31="","",ministers!GO$3)</f>
        <v/>
      </c>
      <c r="GS31" s="146"/>
      <c r="GT31" s="147"/>
      <c r="GU31" s="148"/>
      <c r="GV31" s="149"/>
      <c r="GW31" s="150"/>
      <c r="GY31" s="114"/>
      <c r="GZ31" s="168"/>
    </row>
    <row r="32" spans="1:208" ht="13.5" customHeight="1">
      <c r="A32" s="126"/>
      <c r="B32" s="177" t="s">
        <v>686</v>
      </c>
      <c r="D32" s="168"/>
      <c r="E32" s="143"/>
      <c r="F32" s="144"/>
      <c r="G32" s="145"/>
      <c r="H32" s="145"/>
      <c r="I32" s="146"/>
      <c r="J32" s="147"/>
      <c r="K32" s="148"/>
      <c r="L32" s="149"/>
      <c r="M32" s="150"/>
      <c r="O32" s="114"/>
      <c r="P32" s="168"/>
      <c r="Q32" s="143"/>
      <c r="R32" s="144"/>
      <c r="S32" s="145"/>
      <c r="T32" s="145"/>
      <c r="U32" s="146"/>
      <c r="V32" s="147"/>
      <c r="W32" s="148"/>
      <c r="X32" s="149"/>
      <c r="Y32" s="150"/>
      <c r="AA32" s="114"/>
      <c r="AB32" s="168"/>
      <c r="AC32" s="143"/>
      <c r="AD32" s="144"/>
      <c r="AE32" s="145"/>
      <c r="AF32" s="145"/>
      <c r="AG32" s="146"/>
      <c r="AH32" s="147"/>
      <c r="AI32" s="148"/>
      <c r="AJ32" s="149"/>
      <c r="AK32" s="150"/>
      <c r="AM32" s="114"/>
      <c r="AN32" s="168"/>
      <c r="AO32" s="143"/>
      <c r="AP32" s="144"/>
      <c r="AQ32" s="145"/>
      <c r="AR32" s="145"/>
      <c r="AS32" s="146"/>
      <c r="AT32" s="147"/>
      <c r="AU32" s="148"/>
      <c r="AV32" s="149"/>
      <c r="AW32" s="150"/>
      <c r="AY32" s="114"/>
      <c r="AZ32" s="168"/>
      <c r="BA32" s="143"/>
      <c r="BB32" s="144"/>
      <c r="BC32" s="145"/>
      <c r="BD32" s="145"/>
      <c r="BE32" s="146"/>
      <c r="BF32" s="147"/>
      <c r="BG32" s="148"/>
      <c r="BH32" s="149"/>
      <c r="BI32" s="150"/>
      <c r="BK32" s="114"/>
      <c r="BL32" s="168"/>
      <c r="BM32" s="143"/>
      <c r="BN32" s="144"/>
      <c r="BO32" s="145"/>
      <c r="BP32" s="145"/>
      <c r="BQ32" s="146"/>
      <c r="BR32" s="147"/>
      <c r="BS32" s="148"/>
      <c r="BT32" s="149"/>
      <c r="BU32" s="150"/>
      <c r="BW32" s="114"/>
      <c r="BX32" s="168"/>
      <c r="BY32" s="143">
        <v>39419</v>
      </c>
      <c r="BZ32" s="144" t="s">
        <v>317</v>
      </c>
      <c r="CA32" s="145">
        <v>38286</v>
      </c>
      <c r="CB32" s="145">
        <v>38744</v>
      </c>
      <c r="CC32" s="146" t="s">
        <v>838</v>
      </c>
      <c r="CD32" s="147" t="s">
        <v>819</v>
      </c>
      <c r="CE32" s="148" t="s">
        <v>793</v>
      </c>
      <c r="CF32" s="149" t="s">
        <v>294</v>
      </c>
      <c r="CG32" s="150" t="s">
        <v>839</v>
      </c>
      <c r="CI32" s="114"/>
      <c r="CJ32" s="168" t="s">
        <v>658</v>
      </c>
      <c r="CK32" s="143"/>
      <c r="CL32" s="144"/>
      <c r="CM32" s="145"/>
      <c r="CN32" s="145"/>
      <c r="CO32" s="146"/>
      <c r="CP32" s="147"/>
      <c r="CQ32" s="148"/>
      <c r="CR32" s="149"/>
      <c r="CS32" s="150"/>
      <c r="CU32" s="114"/>
      <c r="CV32" s="168"/>
      <c r="CW32" s="143" t="s">
        <v>292</v>
      </c>
      <c r="CX32" s="144" t="s">
        <v>292</v>
      </c>
      <c r="CY32" s="145" t="s">
        <v>292</v>
      </c>
      <c r="CZ32" s="145" t="s">
        <v>292</v>
      </c>
      <c r="DA32" s="146" t="s">
        <v>292</v>
      </c>
      <c r="DB32" s="147" t="s">
        <v>292</v>
      </c>
      <c r="DC32" s="148" t="s">
        <v>292</v>
      </c>
      <c r="DD32" s="149" t="s">
        <v>292</v>
      </c>
      <c r="DE32" s="150" t="s">
        <v>292</v>
      </c>
      <c r="DF32" s="117" t="s">
        <v>292</v>
      </c>
      <c r="DG32" s="114"/>
      <c r="DH32" s="168"/>
      <c r="DI32" s="143" t="s">
        <v>292</v>
      </c>
      <c r="DJ32" s="144" t="s">
        <v>292</v>
      </c>
      <c r="DK32" s="145" t="s">
        <v>292</v>
      </c>
      <c r="DL32" s="145" t="s">
        <v>292</v>
      </c>
      <c r="DM32" s="146" t="s">
        <v>292</v>
      </c>
      <c r="DN32" s="147" t="s">
        <v>292</v>
      </c>
      <c r="DO32" s="148" t="s">
        <v>292</v>
      </c>
      <c r="DP32" s="149" t="s">
        <v>292</v>
      </c>
      <c r="DQ32" s="150" t="s">
        <v>292</v>
      </c>
      <c r="DR32" s="117" t="s">
        <v>292</v>
      </c>
      <c r="DS32" s="114"/>
      <c r="DT32" s="168"/>
      <c r="DU32" s="143" t="s">
        <v>292</v>
      </c>
      <c r="DV32" s="144" t="s">
        <v>292</v>
      </c>
      <c r="DW32" s="145" t="s">
        <v>292</v>
      </c>
      <c r="DX32" s="145" t="s">
        <v>292</v>
      </c>
      <c r="DY32" s="146" t="s">
        <v>292</v>
      </c>
      <c r="DZ32" s="147" t="s">
        <v>292</v>
      </c>
      <c r="EA32" s="148" t="s">
        <v>292</v>
      </c>
      <c r="EB32" s="149" t="s">
        <v>292</v>
      </c>
      <c r="EC32" s="150" t="s">
        <v>292</v>
      </c>
      <c r="ED32" s="117" t="s">
        <v>292</v>
      </c>
      <c r="EE32" s="114"/>
      <c r="EF32" s="168"/>
      <c r="EG32" s="143" t="str">
        <f>IF(EK32="","",ministers!EG$3)</f>
        <v/>
      </c>
      <c r="EH32" s="144" t="str">
        <f>IF(EK32="","",ministers!EG$1)</f>
        <v/>
      </c>
      <c r="EI32" s="145" t="str">
        <f>IF(EK32="","",ministers!EG$2)</f>
        <v/>
      </c>
      <c r="EJ32" s="145" t="str">
        <f>IF(EK32="","",ministers!EG$3)</f>
        <v/>
      </c>
      <c r="EK32" s="146" t="str">
        <f t="shared" si="27"/>
        <v/>
      </c>
      <c r="EL32" s="147" t="str">
        <f t="shared" si="28"/>
        <v/>
      </c>
      <c r="EM32" s="148" t="str">
        <f t="shared" si="29"/>
        <v/>
      </c>
      <c r="EN32" s="149" t="str">
        <f t="shared" si="30"/>
        <v/>
      </c>
      <c r="EO32" s="150" t="str">
        <f t="shared" si="31"/>
        <v/>
      </c>
      <c r="EP32" s="117" t="str">
        <f t="shared" si="32"/>
        <v/>
      </c>
      <c r="EQ32" s="114"/>
      <c r="ER32" s="168"/>
      <c r="ES32" s="143" t="str">
        <f>IF(EW32="","",ministers!ES$3)</f>
        <v/>
      </c>
      <c r="ET32" s="144" t="str">
        <f>IF(EW32="","",ministers!ES$1)</f>
        <v/>
      </c>
      <c r="EU32" s="145" t="s">
        <v>292</v>
      </c>
      <c r="EV32" s="145" t="str">
        <f>IF(EW32="","",ministers!ES$3)</f>
        <v/>
      </c>
      <c r="EW32" s="146" t="str">
        <f t="shared" si="33"/>
        <v/>
      </c>
      <c r="EX32" s="147" t="str">
        <f t="shared" si="34"/>
        <v/>
      </c>
      <c r="EY32" s="148" t="str">
        <f t="shared" si="35"/>
        <v/>
      </c>
      <c r="EZ32" s="149" t="str">
        <f t="shared" si="36"/>
        <v/>
      </c>
      <c r="FA32" s="150" t="str">
        <f t="shared" si="37"/>
        <v/>
      </c>
      <c r="FB32" s="117" t="str">
        <f t="shared" si="38"/>
        <v/>
      </c>
      <c r="FC32" s="114"/>
      <c r="FD32" s="168"/>
      <c r="FE32" s="143" t="str">
        <f>IF(FI32="","",ministers!FE$3)</f>
        <v/>
      </c>
      <c r="FF32" s="144" t="str">
        <f>IF(FI32="","",ministers!FE$1)</f>
        <v/>
      </c>
      <c r="FG32" s="145" t="str">
        <f>IF(FI32="","",ministers!FE$2)</f>
        <v/>
      </c>
      <c r="FH32" s="145" t="str">
        <f>IF(FI32="","",ministers!FE$3)</f>
        <v/>
      </c>
      <c r="FI32" s="146" t="str">
        <f t="shared" si="39"/>
        <v/>
      </c>
      <c r="FJ32" s="147" t="str">
        <f t="shared" si="40"/>
        <v/>
      </c>
      <c r="FK32" s="148" t="str">
        <f t="shared" si="41"/>
        <v/>
      </c>
      <c r="FL32" s="149" t="str">
        <f t="shared" si="42"/>
        <v/>
      </c>
      <c r="FM32" s="150" t="str">
        <f t="shared" si="43"/>
        <v/>
      </c>
      <c r="FO32" s="114"/>
      <c r="FP32" s="168"/>
      <c r="FQ32" s="143"/>
      <c r="FR32" s="144"/>
      <c r="FS32" s="145"/>
      <c r="FT32" s="151"/>
      <c r="FU32" s="146"/>
      <c r="FV32" s="147"/>
      <c r="FW32" s="148"/>
      <c r="FX32" s="149"/>
      <c r="FY32" s="150"/>
      <c r="GA32" s="114"/>
      <c r="GB32" s="168"/>
      <c r="GC32" s="143" t="str">
        <f>IF(GG32="","",ministers!GC$3)</f>
        <v/>
      </c>
      <c r="GD32" s="144" t="str">
        <f>IF(GG32="","",ministers!GC$1)</f>
        <v/>
      </c>
      <c r="GE32" s="145" t="str">
        <f>IF(GG32="","",ministers!GC$2)</f>
        <v/>
      </c>
      <c r="GF32" s="145"/>
      <c r="GG32" s="146"/>
      <c r="GH32" s="147"/>
      <c r="GI32" s="148"/>
      <c r="GJ32" s="149"/>
      <c r="GK32" s="150"/>
      <c r="GM32" s="114"/>
      <c r="GN32" s="168"/>
      <c r="GO32" s="143" t="str">
        <f>IF(GS32="","",ministers!GO$3)</f>
        <v/>
      </c>
      <c r="GP32" s="144" t="str">
        <f>IF(GS32="","",ministers!GO$1)</f>
        <v/>
      </c>
      <c r="GQ32" s="145" t="str">
        <f>IF(GS32="","",ministers!GO$2)</f>
        <v/>
      </c>
      <c r="GR32" s="145" t="str">
        <f>IF(GS32="","",ministers!GO$3)</f>
        <v/>
      </c>
      <c r="GS32" s="146"/>
      <c r="GT32" s="147"/>
      <c r="GU32" s="148"/>
      <c r="GV32" s="149"/>
      <c r="GW32" s="150"/>
      <c r="GY32" s="114"/>
      <c r="GZ32" s="168"/>
    </row>
    <row r="33" spans="1:208" ht="13.5" customHeight="1">
      <c r="A33" s="126"/>
      <c r="B33" s="114" t="s">
        <v>525</v>
      </c>
      <c r="D33" s="168"/>
      <c r="E33" s="143">
        <v>33592</v>
      </c>
      <c r="F33" s="144" t="s">
        <v>311</v>
      </c>
      <c r="G33" s="145">
        <v>32997</v>
      </c>
      <c r="H33" s="145">
        <v>33592</v>
      </c>
      <c r="I33" s="146" t="s">
        <v>982</v>
      </c>
      <c r="J33" s="147" t="s">
        <v>822</v>
      </c>
      <c r="K33" s="148" t="s">
        <v>780</v>
      </c>
      <c r="L33" s="149" t="s">
        <v>293</v>
      </c>
      <c r="M33" s="150" t="s">
        <v>983</v>
      </c>
      <c r="N33" s="117" t="s">
        <v>292</v>
      </c>
      <c r="O33" s="114"/>
      <c r="P33" s="168" t="s">
        <v>593</v>
      </c>
      <c r="Q33" s="143">
        <v>34052</v>
      </c>
      <c r="R33" s="144" t="s">
        <v>312</v>
      </c>
      <c r="S33" s="145">
        <v>33599</v>
      </c>
      <c r="T33" s="145">
        <v>34052</v>
      </c>
      <c r="U33" s="146" t="s">
        <v>982</v>
      </c>
      <c r="V33" s="147" t="s">
        <v>822</v>
      </c>
      <c r="W33" s="148" t="s">
        <v>780</v>
      </c>
      <c r="X33" s="149" t="s">
        <v>293</v>
      </c>
      <c r="Y33" s="150" t="s">
        <v>983</v>
      </c>
      <c r="Z33" s="117" t="s">
        <v>292</v>
      </c>
      <c r="AA33" s="114"/>
      <c r="AB33" s="168" t="s">
        <v>593</v>
      </c>
      <c r="AC33" s="143">
        <v>35135</v>
      </c>
      <c r="AD33" s="144" t="s">
        <v>313</v>
      </c>
      <c r="AE33" s="145">
        <v>34052</v>
      </c>
      <c r="AF33" s="145">
        <v>35135</v>
      </c>
      <c r="AG33" s="146" t="s">
        <v>888</v>
      </c>
      <c r="AH33" s="147" t="s">
        <v>884</v>
      </c>
      <c r="AI33" s="148" t="s">
        <v>780</v>
      </c>
      <c r="AJ33" s="149" t="s">
        <v>293</v>
      </c>
      <c r="AK33" s="150" t="s">
        <v>889</v>
      </c>
      <c r="AL33" s="117" t="s">
        <v>292</v>
      </c>
      <c r="AM33" s="114"/>
      <c r="AN33" s="168" t="s">
        <v>604</v>
      </c>
      <c r="AO33" s="143" t="s">
        <v>292</v>
      </c>
      <c r="AP33" s="144" t="s">
        <v>292</v>
      </c>
      <c r="AQ33" s="145" t="s">
        <v>292</v>
      </c>
      <c r="AR33" s="145" t="s">
        <v>292</v>
      </c>
      <c r="AS33" s="146" t="s">
        <v>292</v>
      </c>
      <c r="AT33" s="147" t="s">
        <v>292</v>
      </c>
      <c r="AU33" s="148" t="s">
        <v>292</v>
      </c>
      <c r="AV33" s="149" t="s">
        <v>292</v>
      </c>
      <c r="AW33" s="150" t="s">
        <v>292</v>
      </c>
      <c r="AX33" s="117" t="s">
        <v>292</v>
      </c>
      <c r="AY33" s="114"/>
      <c r="AZ33" s="168"/>
      <c r="BA33" s="143" t="s">
        <v>292</v>
      </c>
      <c r="BB33" s="144" t="s">
        <v>292</v>
      </c>
      <c r="BC33" s="145" t="s">
        <v>292</v>
      </c>
      <c r="BD33" s="145" t="s">
        <v>292</v>
      </c>
      <c r="BE33" s="146" t="s">
        <v>292</v>
      </c>
      <c r="BF33" s="147" t="s">
        <v>292</v>
      </c>
      <c r="BG33" s="148" t="s">
        <v>292</v>
      </c>
      <c r="BH33" s="149" t="s">
        <v>292</v>
      </c>
      <c r="BI33" s="150" t="s">
        <v>292</v>
      </c>
      <c r="BJ33" s="117" t="s">
        <v>292</v>
      </c>
      <c r="BK33" s="114"/>
      <c r="BL33" s="168"/>
      <c r="BM33" s="143" t="s">
        <v>292</v>
      </c>
      <c r="BN33" s="144" t="s">
        <v>292</v>
      </c>
      <c r="BO33" s="145" t="s">
        <v>292</v>
      </c>
      <c r="BP33" s="145" t="s">
        <v>292</v>
      </c>
      <c r="BQ33" s="146" t="s">
        <v>292</v>
      </c>
      <c r="BR33" s="147" t="s">
        <v>292</v>
      </c>
      <c r="BS33" s="148" t="s">
        <v>292</v>
      </c>
      <c r="BT33" s="149" t="s">
        <v>292</v>
      </c>
      <c r="BU33" s="150" t="s">
        <v>292</v>
      </c>
      <c r="BV33" s="117" t="s">
        <v>292</v>
      </c>
      <c r="BW33" s="114"/>
      <c r="BX33" s="168"/>
      <c r="BY33" s="143" t="s">
        <v>292</v>
      </c>
      <c r="BZ33" s="144" t="s">
        <v>292</v>
      </c>
      <c r="CA33" s="145" t="s">
        <v>292</v>
      </c>
      <c r="CB33" s="145" t="s">
        <v>292</v>
      </c>
      <c r="CC33" s="146" t="s">
        <v>292</v>
      </c>
      <c r="CD33" s="147" t="s">
        <v>292</v>
      </c>
      <c r="CE33" s="148" t="s">
        <v>292</v>
      </c>
      <c r="CF33" s="149" t="s">
        <v>292</v>
      </c>
      <c r="CG33" s="150" t="s">
        <v>292</v>
      </c>
      <c r="CH33" s="117" t="s">
        <v>292</v>
      </c>
      <c r="CI33" s="114"/>
      <c r="CJ33" s="168"/>
      <c r="CK33" s="143" t="s">
        <v>292</v>
      </c>
      <c r="CL33" s="144" t="s">
        <v>292</v>
      </c>
      <c r="CM33" s="145" t="s">
        <v>292</v>
      </c>
      <c r="CN33" s="145" t="s">
        <v>292</v>
      </c>
      <c r="CO33" s="146" t="s">
        <v>292</v>
      </c>
      <c r="CP33" s="147" t="s">
        <v>292</v>
      </c>
      <c r="CQ33" s="148" t="s">
        <v>292</v>
      </c>
      <c r="CR33" s="149" t="s">
        <v>292</v>
      </c>
      <c r="CS33" s="150" t="s">
        <v>292</v>
      </c>
      <c r="CT33" s="117" t="s">
        <v>292</v>
      </c>
      <c r="CU33" s="114"/>
      <c r="CV33" s="168"/>
      <c r="CW33" s="143" t="s">
        <v>292</v>
      </c>
      <c r="CX33" s="144" t="s">
        <v>292</v>
      </c>
      <c r="CY33" s="145" t="s">
        <v>292</v>
      </c>
      <c r="CZ33" s="145" t="s">
        <v>292</v>
      </c>
      <c r="DA33" s="146" t="s">
        <v>292</v>
      </c>
      <c r="DB33" s="147" t="s">
        <v>292</v>
      </c>
      <c r="DC33" s="148" t="s">
        <v>292</v>
      </c>
      <c r="DD33" s="149" t="s">
        <v>292</v>
      </c>
      <c r="DE33" s="150" t="s">
        <v>292</v>
      </c>
      <c r="DF33" s="117" t="s">
        <v>292</v>
      </c>
      <c r="DG33" s="114"/>
      <c r="DH33" s="168"/>
      <c r="DI33" s="143" t="s">
        <v>292</v>
      </c>
      <c r="DJ33" s="144" t="s">
        <v>292</v>
      </c>
      <c r="DK33" s="145" t="s">
        <v>292</v>
      </c>
      <c r="DL33" s="145" t="s">
        <v>292</v>
      </c>
      <c r="DM33" s="146" t="s">
        <v>292</v>
      </c>
      <c r="DN33" s="147" t="s">
        <v>292</v>
      </c>
      <c r="DO33" s="148" t="s">
        <v>292</v>
      </c>
      <c r="DP33" s="149" t="s">
        <v>292</v>
      </c>
      <c r="DQ33" s="150" t="s">
        <v>292</v>
      </c>
      <c r="DR33" s="117" t="s">
        <v>292</v>
      </c>
      <c r="DS33" s="114"/>
      <c r="DT33" s="168"/>
      <c r="DU33" s="143" t="s">
        <v>292</v>
      </c>
      <c r="DV33" s="144" t="s">
        <v>292</v>
      </c>
      <c r="DW33" s="145" t="s">
        <v>292</v>
      </c>
      <c r="DX33" s="145" t="s">
        <v>292</v>
      </c>
      <c r="DY33" s="146" t="s">
        <v>292</v>
      </c>
      <c r="DZ33" s="147" t="s">
        <v>292</v>
      </c>
      <c r="EA33" s="148" t="s">
        <v>292</v>
      </c>
      <c r="EB33" s="149" t="s">
        <v>292</v>
      </c>
      <c r="EC33" s="150" t="s">
        <v>292</v>
      </c>
      <c r="ED33" s="117" t="s">
        <v>292</v>
      </c>
      <c r="EE33" s="114"/>
      <c r="EF33" s="168"/>
      <c r="EG33" s="143" t="str">
        <f>IF(EK33="","",ministers!EG$3)</f>
        <v/>
      </c>
      <c r="EH33" s="144" t="str">
        <f>IF(EK33="","",ministers!EG$1)</f>
        <v/>
      </c>
      <c r="EI33" s="145" t="str">
        <f>IF(EK33="","",ministers!EG$2)</f>
        <v/>
      </c>
      <c r="EJ33" s="145" t="str">
        <f>IF(EK33="","",ministers!EG$3)</f>
        <v/>
      </c>
      <c r="EK33" s="146" t="str">
        <f t="shared" si="27"/>
        <v/>
      </c>
      <c r="EL33" s="147" t="str">
        <f t="shared" si="28"/>
        <v/>
      </c>
      <c r="EM33" s="148" t="str">
        <f t="shared" si="29"/>
        <v/>
      </c>
      <c r="EN33" s="149" t="str">
        <f t="shared" si="30"/>
        <v/>
      </c>
      <c r="EO33" s="150" t="str">
        <f t="shared" si="31"/>
        <v/>
      </c>
      <c r="EP33" s="117" t="str">
        <f t="shared" si="32"/>
        <v/>
      </c>
      <c r="EQ33" s="114"/>
      <c r="ER33" s="168"/>
      <c r="ES33" s="143" t="str">
        <f>IF(EW33="","",ministers!ES$3)</f>
        <v/>
      </c>
      <c r="ET33" s="144" t="str">
        <f>IF(EW33="","",ministers!ES$1)</f>
        <v/>
      </c>
      <c r="EU33" s="145" t="s">
        <v>292</v>
      </c>
      <c r="EV33" s="145" t="str">
        <f>IF(EW33="","",ministers!ES$3)</f>
        <v/>
      </c>
      <c r="EW33" s="146" t="str">
        <f t="shared" si="33"/>
        <v/>
      </c>
      <c r="EX33" s="147" t="str">
        <f t="shared" si="34"/>
        <v/>
      </c>
      <c r="EY33" s="148" t="str">
        <f t="shared" si="35"/>
        <v/>
      </c>
      <c r="EZ33" s="149" t="str">
        <f t="shared" si="36"/>
        <v/>
      </c>
      <c r="FA33" s="150" t="str">
        <f t="shared" si="37"/>
        <v/>
      </c>
      <c r="FB33" s="117" t="str">
        <f t="shared" si="38"/>
        <v/>
      </c>
      <c r="FC33" s="114"/>
      <c r="FD33" s="168"/>
      <c r="FE33" s="143" t="str">
        <f>IF(FI33="","",ministers!FE$3)</f>
        <v/>
      </c>
      <c r="FF33" s="144" t="str">
        <f>IF(FI33="","",ministers!FE$1)</f>
        <v/>
      </c>
      <c r="FG33" s="145" t="str">
        <f>IF(FI33="","",ministers!FE$2)</f>
        <v/>
      </c>
      <c r="FH33" s="145" t="str">
        <f>IF(FI33="","",ministers!FE$3)</f>
        <v/>
      </c>
      <c r="FI33" s="146" t="str">
        <f t="shared" si="39"/>
        <v/>
      </c>
      <c r="FJ33" s="147" t="str">
        <f t="shared" si="40"/>
        <v/>
      </c>
      <c r="FK33" s="148" t="str">
        <f t="shared" si="41"/>
        <v/>
      </c>
      <c r="FL33" s="149" t="str">
        <f t="shared" si="42"/>
        <v/>
      </c>
      <c r="FM33" s="150" t="str">
        <f t="shared" si="43"/>
        <v/>
      </c>
      <c r="FN33" s="117" t="str">
        <f>IF(FP33="","",IF((LEN(FP33)-LEN(SUBSTITUTE(FP33,"male","")))/LEN("male")&gt;1,"!",IF(RIGHT(FP33,1)=")","",IF(RIGHT(FP33,2)=") ","",IF(RIGHT(FP33,2)=").","","!!")))))</f>
        <v/>
      </c>
      <c r="FO33" s="114"/>
      <c r="FP33" s="168"/>
      <c r="FQ33" s="143" t="str">
        <f>IF(FU33="","",ministers!FT$3)</f>
        <v/>
      </c>
      <c r="FR33" s="144" t="str">
        <f>IF(FU33="","",ministers!FT$1)</f>
        <v/>
      </c>
      <c r="FS33" s="145"/>
      <c r="FT33" s="151"/>
      <c r="FU33" s="146" t="str">
        <f>IF(GB33="","",IF(ISNUMBER(SEARCH(":",GB33)),MID(GB33,FIND(":",GB33)+2,FIND("(",GB33)-FIND(":",GB33)-3),LEFT(GB33,FIND("(",GB33)-2)))</f>
        <v/>
      </c>
      <c r="FV33" s="147" t="str">
        <f>IF(GB33="","",MID(GB33,FIND("(",GB33)+1,4))</f>
        <v/>
      </c>
      <c r="FW33" s="148" t="str">
        <f>IF(ISNUMBER(SEARCH("*female*",GB33)),"female",IF(ISNUMBER(SEARCH("*male*",GB33)),"male",""))</f>
        <v/>
      </c>
      <c r="FX33" s="149" t="str">
        <f>IF(GB33="","",IF(ISERROR(MID(GB33,FIND("male,",GB33)+6,(FIND(")",GB33)-(FIND("male,",GB33)+6))))=TRUE,"missing/error",MID(GB33,FIND("male,",GB33)+6,(FIND(")",GB33)-(FIND("male,",GB33)+6)))))</f>
        <v/>
      </c>
      <c r="FY33" s="150" t="str">
        <f>IF(FU33="","",(MID(FU33,(SEARCH("^^",SUBSTITUTE(FU33," ","^^",LEN(FU33)-LEN(SUBSTITUTE(FU33," ","")))))+1,99)&amp;"_"&amp;LEFT(FU33,FIND(" ",FU33)-1)&amp;"_"&amp;FV33))</f>
        <v/>
      </c>
      <c r="FZ33" s="117" t="str">
        <f>IF(GB33="","",IF((LEN(GB33)-LEN(SUBSTITUTE(GB33,"male","")))/LEN("male")&gt;1,"!",IF(RIGHT(GB33,1)=")","",IF(RIGHT(GB33,2)=") ","",IF(RIGHT(GB33,2)=").","","!!")))))</f>
        <v/>
      </c>
      <c r="GA33" s="114"/>
      <c r="GB33" s="168"/>
      <c r="GC33" s="143" t="str">
        <f>IF(GG33="","",ministers!GC$3)</f>
        <v/>
      </c>
      <c r="GD33" s="144" t="str">
        <f>IF(GG33="","",ministers!GC$1)</f>
        <v/>
      </c>
      <c r="GE33" s="145" t="str">
        <f>IF(GG33="","",ministers!GC$2)</f>
        <v/>
      </c>
      <c r="GF33" s="145"/>
      <c r="GG33" s="146" t="str">
        <f>IF(GN33="","",IF(ISNUMBER(SEARCH(":",GN33)),MID(GN33,FIND(":",GN33)+2,FIND("(",GN33)-FIND(":",GN33)-3),LEFT(GN33,FIND("(",GN33)-2)))</f>
        <v/>
      </c>
      <c r="GH33" s="147" t="str">
        <f>IF(GN33="","",MID(GN33,FIND("(",GN33)+1,4))</f>
        <v/>
      </c>
      <c r="GI33" s="148" t="str">
        <f>IF(ISNUMBER(SEARCH("*female*",GN33)),"female",IF(ISNUMBER(SEARCH("*male*",GN33)),"male",""))</f>
        <v/>
      </c>
      <c r="GJ33" s="149" t="str">
        <f>IF(GN33="","",IF(ISERROR(MID(GN33,FIND("male,",GN33)+6,(FIND(")",GN33)-(FIND("male,",GN33)+6))))=TRUE,"missing/error",MID(GN33,FIND("male,",GN33)+6,(FIND(")",GN33)-(FIND("male,",GN33)+6)))))</f>
        <v/>
      </c>
      <c r="GK33" s="150" t="str">
        <f>IF(GG33="","",(MID(GG33,(SEARCH("^^",SUBSTITUTE(GG33," ","^^",LEN(GG33)-LEN(SUBSTITUTE(GG33," ","")))))+1,99)&amp;"_"&amp;LEFT(GG33,FIND(" ",GG33)-1)&amp;"_"&amp;GH33))</f>
        <v/>
      </c>
      <c r="GM33" s="114"/>
      <c r="GN33" s="168"/>
      <c r="GO33" s="143" t="str">
        <f>IF(GS33="","",ministers!GO$3)</f>
        <v/>
      </c>
      <c r="GP33" s="144" t="str">
        <f>IF(GS33="","",ministers!GO$1)</f>
        <v/>
      </c>
      <c r="GQ33" s="145" t="str">
        <f>IF(GS33="","",ministers!GO$2)</f>
        <v/>
      </c>
      <c r="GR33" s="145" t="str">
        <f>IF(GS33="","",ministers!GO$3)</f>
        <v/>
      </c>
      <c r="GS33" s="146" t="str">
        <f>IF(GZ33="","",IF(ISNUMBER(SEARCH(":",GZ33)),MID(GZ33,FIND(":",GZ33)+2,FIND("(",GZ33)-FIND(":",GZ33)-3),LEFT(GZ33,FIND("(",GZ33)-2)))</f>
        <v/>
      </c>
      <c r="GT33" s="147" t="str">
        <f>IF(GZ33="","",MID(GZ33,FIND("(",GZ33)+1,4))</f>
        <v/>
      </c>
      <c r="GU33" s="148" t="str">
        <f>IF(ISNUMBER(SEARCH("*female*",GZ33)),"female",IF(ISNUMBER(SEARCH("*male*",GZ33)),"male",""))</f>
        <v/>
      </c>
      <c r="GV33" s="149" t="str">
        <f>IF(GZ33="","",IF(ISERROR(MID(GZ33,FIND("male,",GZ33)+6,(FIND(")",GZ33)-(FIND("male,",GZ33)+6))))=TRUE,"missing/error",MID(GZ33,FIND("male,",GZ33)+6,(FIND(")",GZ33)-(FIND("male,",GZ33)+6)))))</f>
        <v/>
      </c>
      <c r="GW33" s="150" t="str">
        <f>IF(GS33="","",(MID(GS33,(SEARCH("^^",SUBSTITUTE(GS33," ","^^",LEN(GS33)-LEN(SUBSTITUTE(GS33," ","")))))+1,99)&amp;"_"&amp;LEFT(GS33,FIND(" ",GS33)-1)&amp;"_"&amp;GT33))</f>
        <v/>
      </c>
      <c r="GY33" s="114"/>
      <c r="GZ33" s="168"/>
    </row>
    <row r="34" spans="1:208" ht="13.5" customHeight="1">
      <c r="A34" s="126"/>
      <c r="B34" s="114" t="s">
        <v>609</v>
      </c>
      <c r="D34" s="168"/>
      <c r="E34" s="143"/>
      <c r="F34" s="144"/>
      <c r="G34" s="145"/>
      <c r="H34" s="145"/>
      <c r="I34" s="146"/>
      <c r="J34" s="147"/>
      <c r="K34" s="148"/>
      <c r="L34" s="149"/>
      <c r="M34" s="150"/>
      <c r="O34" s="114"/>
      <c r="P34" s="168"/>
      <c r="Q34" s="143">
        <v>34052</v>
      </c>
      <c r="R34" s="144" t="s">
        <v>312</v>
      </c>
      <c r="S34" s="145">
        <v>33599</v>
      </c>
      <c r="T34" s="145">
        <v>33751</v>
      </c>
      <c r="U34" s="146" t="s">
        <v>1003</v>
      </c>
      <c r="V34" s="147" t="s">
        <v>799</v>
      </c>
      <c r="W34" s="148" t="s">
        <v>780</v>
      </c>
      <c r="X34" s="149" t="s">
        <v>293</v>
      </c>
      <c r="Y34" s="150" t="s">
        <v>1004</v>
      </c>
      <c r="Z34" s="117" t="s">
        <v>292</v>
      </c>
      <c r="AA34" s="114"/>
      <c r="AB34" s="168" t="s">
        <v>618</v>
      </c>
      <c r="AC34" s="143" t="s">
        <v>292</v>
      </c>
      <c r="AD34" s="144" t="s">
        <v>292</v>
      </c>
      <c r="AE34" s="145" t="s">
        <v>292</v>
      </c>
      <c r="AF34" s="145" t="s">
        <v>292</v>
      </c>
      <c r="AG34" s="146" t="s">
        <v>292</v>
      </c>
      <c r="AH34" s="147" t="s">
        <v>292</v>
      </c>
      <c r="AI34" s="148" t="s">
        <v>292</v>
      </c>
      <c r="AJ34" s="149" t="s">
        <v>292</v>
      </c>
      <c r="AK34" s="150" t="s">
        <v>292</v>
      </c>
      <c r="AL34" s="117" t="s">
        <v>292</v>
      </c>
      <c r="AM34" s="114"/>
      <c r="AN34" s="168"/>
      <c r="AO34" s="143" t="s">
        <v>292</v>
      </c>
      <c r="AP34" s="144" t="s">
        <v>292</v>
      </c>
      <c r="AQ34" s="145" t="s">
        <v>292</v>
      </c>
      <c r="AR34" s="145" t="s">
        <v>292</v>
      </c>
      <c r="AS34" s="146" t="s">
        <v>292</v>
      </c>
      <c r="AT34" s="147" t="s">
        <v>292</v>
      </c>
      <c r="AU34" s="148" t="s">
        <v>292</v>
      </c>
      <c r="AV34" s="149" t="s">
        <v>292</v>
      </c>
      <c r="AW34" s="150" t="s">
        <v>292</v>
      </c>
      <c r="AX34" s="117" t="s">
        <v>292</v>
      </c>
      <c r="AY34" s="114"/>
      <c r="AZ34" s="168"/>
      <c r="BA34" s="143" t="s">
        <v>292</v>
      </c>
      <c r="BB34" s="144" t="s">
        <v>292</v>
      </c>
      <c r="BC34" s="145" t="s">
        <v>292</v>
      </c>
      <c r="BD34" s="145" t="s">
        <v>292</v>
      </c>
      <c r="BE34" s="146" t="s">
        <v>292</v>
      </c>
      <c r="BF34" s="147" t="s">
        <v>292</v>
      </c>
      <c r="BG34" s="148" t="s">
        <v>292</v>
      </c>
      <c r="BH34" s="149" t="s">
        <v>292</v>
      </c>
      <c r="BI34" s="150" t="s">
        <v>292</v>
      </c>
      <c r="BJ34" s="117" t="s">
        <v>292</v>
      </c>
      <c r="BK34" s="114"/>
      <c r="BL34" s="168"/>
      <c r="BM34" s="143" t="s">
        <v>292</v>
      </c>
      <c r="BN34" s="144" t="s">
        <v>292</v>
      </c>
      <c r="BO34" s="145" t="s">
        <v>292</v>
      </c>
      <c r="BP34" s="145" t="s">
        <v>292</v>
      </c>
      <c r="BQ34" s="146" t="s">
        <v>292</v>
      </c>
      <c r="BR34" s="147" t="s">
        <v>292</v>
      </c>
      <c r="BS34" s="148" t="s">
        <v>292</v>
      </c>
      <c r="BT34" s="149" t="s">
        <v>292</v>
      </c>
      <c r="BU34" s="150" t="s">
        <v>292</v>
      </c>
      <c r="BV34" s="117" t="s">
        <v>292</v>
      </c>
      <c r="BW34" s="114"/>
      <c r="BX34" s="168"/>
      <c r="BY34" s="143" t="s">
        <v>292</v>
      </c>
      <c r="BZ34" s="144" t="s">
        <v>292</v>
      </c>
      <c r="CA34" s="145" t="s">
        <v>292</v>
      </c>
      <c r="CB34" s="145" t="s">
        <v>292</v>
      </c>
      <c r="CC34" s="146" t="s">
        <v>292</v>
      </c>
      <c r="CD34" s="147" t="s">
        <v>292</v>
      </c>
      <c r="CE34" s="148" t="s">
        <v>292</v>
      </c>
      <c r="CF34" s="149" t="s">
        <v>292</v>
      </c>
      <c r="CG34" s="150" t="s">
        <v>292</v>
      </c>
      <c r="CH34" s="117" t="s">
        <v>292</v>
      </c>
      <c r="CI34" s="114"/>
      <c r="CJ34" s="168"/>
      <c r="CK34" s="143" t="s">
        <v>292</v>
      </c>
      <c r="CL34" s="144" t="s">
        <v>292</v>
      </c>
      <c r="CM34" s="145" t="s">
        <v>292</v>
      </c>
      <c r="CN34" s="145" t="s">
        <v>292</v>
      </c>
      <c r="CO34" s="146" t="s">
        <v>292</v>
      </c>
      <c r="CP34" s="147" t="s">
        <v>292</v>
      </c>
      <c r="CQ34" s="148" t="s">
        <v>292</v>
      </c>
      <c r="CR34" s="149" t="s">
        <v>292</v>
      </c>
      <c r="CS34" s="150" t="s">
        <v>292</v>
      </c>
      <c r="CT34" s="117" t="s">
        <v>292</v>
      </c>
      <c r="CU34" s="114"/>
      <c r="CV34" s="168"/>
      <c r="CW34" s="143" t="s">
        <v>292</v>
      </c>
      <c r="CX34" s="144" t="s">
        <v>292</v>
      </c>
      <c r="CY34" s="145" t="s">
        <v>292</v>
      </c>
      <c r="CZ34" s="145" t="s">
        <v>292</v>
      </c>
      <c r="DA34" s="146" t="s">
        <v>292</v>
      </c>
      <c r="DB34" s="147" t="s">
        <v>292</v>
      </c>
      <c r="DC34" s="148" t="s">
        <v>292</v>
      </c>
      <c r="DD34" s="149" t="s">
        <v>292</v>
      </c>
      <c r="DE34" s="150" t="s">
        <v>292</v>
      </c>
      <c r="DF34" s="117" t="s">
        <v>292</v>
      </c>
      <c r="DG34" s="114"/>
      <c r="DH34" s="168"/>
      <c r="DI34" s="143" t="s">
        <v>292</v>
      </c>
      <c r="DJ34" s="144" t="s">
        <v>292</v>
      </c>
      <c r="DK34" s="145" t="s">
        <v>292</v>
      </c>
      <c r="DL34" s="145" t="s">
        <v>292</v>
      </c>
      <c r="DM34" s="146" t="s">
        <v>292</v>
      </c>
      <c r="DN34" s="147" t="s">
        <v>292</v>
      </c>
      <c r="DO34" s="148" t="s">
        <v>292</v>
      </c>
      <c r="DP34" s="149" t="s">
        <v>292</v>
      </c>
      <c r="DQ34" s="150" t="s">
        <v>292</v>
      </c>
      <c r="DR34" s="117" t="s">
        <v>292</v>
      </c>
      <c r="DS34" s="114"/>
      <c r="DT34" s="168"/>
      <c r="DU34" s="143" t="s">
        <v>292</v>
      </c>
      <c r="DV34" s="144" t="s">
        <v>292</v>
      </c>
      <c r="DW34" s="145" t="s">
        <v>292</v>
      </c>
      <c r="DX34" s="145" t="s">
        <v>292</v>
      </c>
      <c r="DY34" s="146" t="s">
        <v>292</v>
      </c>
      <c r="DZ34" s="147" t="s">
        <v>292</v>
      </c>
      <c r="EA34" s="148" t="s">
        <v>292</v>
      </c>
      <c r="EB34" s="149" t="s">
        <v>292</v>
      </c>
      <c r="EC34" s="150" t="s">
        <v>292</v>
      </c>
      <c r="ED34" s="117" t="s">
        <v>292</v>
      </c>
      <c r="EE34" s="114"/>
      <c r="EF34" s="168"/>
      <c r="EG34" s="143" t="str">
        <f>IF(EK34="","",ministers!EG$3)</f>
        <v/>
      </c>
      <c r="EH34" s="144" t="str">
        <f>IF(EK34="","",ministers!EG$1)</f>
        <v/>
      </c>
      <c r="EI34" s="145" t="str">
        <f>IF(EK34="","",ministers!EG$2)</f>
        <v/>
      </c>
      <c r="EJ34" s="145" t="str">
        <f>IF(EK34="","",ministers!EG$3)</f>
        <v/>
      </c>
      <c r="EK34" s="146" t="str">
        <f t="shared" si="27"/>
        <v/>
      </c>
      <c r="EL34" s="147" t="str">
        <f t="shared" si="28"/>
        <v/>
      </c>
      <c r="EM34" s="148" t="str">
        <f t="shared" si="29"/>
        <v/>
      </c>
      <c r="EN34" s="149" t="str">
        <f t="shared" si="30"/>
        <v/>
      </c>
      <c r="EO34" s="150" t="str">
        <f t="shared" si="31"/>
        <v/>
      </c>
      <c r="EP34" s="117" t="str">
        <f t="shared" si="32"/>
        <v/>
      </c>
      <c r="EQ34" s="114"/>
      <c r="ER34" s="168"/>
      <c r="ES34" s="143" t="str">
        <f>IF(EW34="","",ministers!ES$3)</f>
        <v/>
      </c>
      <c r="ET34" s="144" t="str">
        <f>IF(EW34="","",ministers!ES$1)</f>
        <v/>
      </c>
      <c r="EU34" s="145" t="s">
        <v>292</v>
      </c>
      <c r="EV34" s="145" t="str">
        <f>IF(EW34="","",ministers!ES$3)</f>
        <v/>
      </c>
      <c r="EW34" s="146" t="str">
        <f t="shared" si="33"/>
        <v/>
      </c>
      <c r="EX34" s="147" t="str">
        <f t="shared" si="34"/>
        <v/>
      </c>
      <c r="EY34" s="148" t="str">
        <f t="shared" si="35"/>
        <v/>
      </c>
      <c r="EZ34" s="149" t="str">
        <f t="shared" si="36"/>
        <v/>
      </c>
      <c r="FA34" s="150" t="str">
        <f t="shared" si="37"/>
        <v/>
      </c>
      <c r="FB34" s="117" t="str">
        <f t="shared" si="38"/>
        <v/>
      </c>
      <c r="FC34" s="114"/>
      <c r="FD34" s="168"/>
      <c r="FE34" s="143" t="str">
        <f>IF(FI34="","",ministers!FE$3)</f>
        <v/>
      </c>
      <c r="FF34" s="144" t="str">
        <f>IF(FI34="","",ministers!FE$1)</f>
        <v/>
      </c>
      <c r="FG34" s="145" t="str">
        <f>IF(FI34="","",ministers!FE$2)</f>
        <v/>
      </c>
      <c r="FH34" s="145" t="str">
        <f>IF(FI34="","",ministers!FE$3)</f>
        <v/>
      </c>
      <c r="FI34" s="146" t="str">
        <f t="shared" si="39"/>
        <v/>
      </c>
      <c r="FJ34" s="147" t="str">
        <f t="shared" si="40"/>
        <v/>
      </c>
      <c r="FK34" s="148" t="str">
        <f t="shared" si="41"/>
        <v/>
      </c>
      <c r="FL34" s="149" t="str">
        <f t="shared" si="42"/>
        <v/>
      </c>
      <c r="FM34" s="150" t="str">
        <f t="shared" si="43"/>
        <v/>
      </c>
      <c r="FN34" s="117" t="str">
        <f>IF(FP34="","",IF((LEN(FP34)-LEN(SUBSTITUTE(FP34,"male","")))/LEN("male")&gt;1,"!",IF(RIGHT(FP34,1)=")","",IF(RIGHT(FP34,2)=") ","",IF(RIGHT(FP34,2)=").","","!!")))))</f>
        <v/>
      </c>
      <c r="FO34" s="114"/>
      <c r="FP34" s="168"/>
      <c r="FQ34" s="143" t="str">
        <f>IF(FU34="","",ministers!FT$3)</f>
        <v/>
      </c>
      <c r="FR34" s="144" t="str">
        <f>IF(FU34="","",ministers!FT$1)</f>
        <v/>
      </c>
      <c r="FS34" s="145"/>
      <c r="FT34" s="151"/>
      <c r="FU34" s="146" t="str">
        <f>IF(GB34="","",IF(ISNUMBER(SEARCH(":",GB34)),MID(GB34,FIND(":",GB34)+2,FIND("(",GB34)-FIND(":",GB34)-3),LEFT(GB34,FIND("(",GB34)-2)))</f>
        <v/>
      </c>
      <c r="FV34" s="147" t="str">
        <f>IF(GB34="","",MID(GB34,FIND("(",GB34)+1,4))</f>
        <v/>
      </c>
      <c r="FW34" s="148" t="str">
        <f>IF(ISNUMBER(SEARCH("*female*",GB34)),"female",IF(ISNUMBER(SEARCH("*male*",GB34)),"male",""))</f>
        <v/>
      </c>
      <c r="FX34" s="149" t="str">
        <f>IF(GB34="","",IF(ISERROR(MID(GB34,FIND("male,",GB34)+6,(FIND(")",GB34)-(FIND("male,",GB34)+6))))=TRUE,"missing/error",MID(GB34,FIND("male,",GB34)+6,(FIND(")",GB34)-(FIND("male,",GB34)+6)))))</f>
        <v/>
      </c>
      <c r="FY34" s="150" t="str">
        <f>IF(FU34="","",(MID(FU34,(SEARCH("^^",SUBSTITUTE(FU34," ","^^",LEN(FU34)-LEN(SUBSTITUTE(FU34," ","")))))+1,99)&amp;"_"&amp;LEFT(FU34,FIND(" ",FU34)-1)&amp;"_"&amp;FV34))</f>
        <v/>
      </c>
      <c r="FZ34" s="117" t="str">
        <f>IF(GB34="","",IF((LEN(GB34)-LEN(SUBSTITUTE(GB34,"male","")))/LEN("male")&gt;1,"!",IF(RIGHT(GB34,1)=")","",IF(RIGHT(GB34,2)=") ","",IF(RIGHT(GB34,2)=").","","!!")))))</f>
        <v/>
      </c>
      <c r="GA34" s="114"/>
      <c r="GB34" s="168"/>
      <c r="GC34" s="143" t="str">
        <f>IF(GG34="","",ministers!GC$3)</f>
        <v/>
      </c>
      <c r="GD34" s="144" t="str">
        <f>IF(GG34="","",ministers!GC$1)</f>
        <v/>
      </c>
      <c r="GE34" s="145" t="str">
        <f>IF(GG34="","",ministers!GC$2)</f>
        <v/>
      </c>
      <c r="GF34" s="145"/>
      <c r="GG34" s="146" t="str">
        <f>IF(GN34="","",IF(ISNUMBER(SEARCH(":",GN34)),MID(GN34,FIND(":",GN34)+2,FIND("(",GN34)-FIND(":",GN34)-3),LEFT(GN34,FIND("(",GN34)-2)))</f>
        <v/>
      </c>
      <c r="GH34" s="147" t="str">
        <f>IF(GN34="","",MID(GN34,FIND("(",GN34)+1,4))</f>
        <v/>
      </c>
      <c r="GI34" s="148" t="str">
        <f>IF(ISNUMBER(SEARCH("*female*",GN34)),"female",IF(ISNUMBER(SEARCH("*male*",GN34)),"male",""))</f>
        <v/>
      </c>
      <c r="GJ34" s="149" t="str">
        <f>IF(GN34="","",IF(ISERROR(MID(GN34,FIND("male,",GN34)+6,(FIND(")",GN34)-(FIND("male,",GN34)+6))))=TRUE,"missing/error",MID(GN34,FIND("male,",GN34)+6,(FIND(")",GN34)-(FIND("male,",GN34)+6)))))</f>
        <v/>
      </c>
      <c r="GK34" s="150" t="str">
        <f>IF(GG34="","",(MID(GG34,(SEARCH("^^",SUBSTITUTE(GG34," ","^^",LEN(GG34)-LEN(SUBSTITUTE(GG34," ","")))))+1,99)&amp;"_"&amp;LEFT(GG34,FIND(" ",GG34)-1)&amp;"_"&amp;GH34))</f>
        <v/>
      </c>
      <c r="GM34" s="114"/>
      <c r="GN34" s="168"/>
      <c r="GO34" s="143" t="str">
        <f>IF(GS34="","",ministers!GO$3)</f>
        <v/>
      </c>
      <c r="GP34" s="144" t="str">
        <f>IF(GS34="","",ministers!GO$1)</f>
        <v/>
      </c>
      <c r="GQ34" s="145" t="str">
        <f>IF(GS34="","",ministers!GO$2)</f>
        <v/>
      </c>
      <c r="GR34" s="145" t="str">
        <f>IF(GS34="","",ministers!GO$3)</f>
        <v/>
      </c>
      <c r="GS34" s="146" t="str">
        <f>IF(GZ34="","",IF(ISNUMBER(SEARCH(":",GZ34)),MID(GZ34,FIND(":",GZ34)+2,FIND("(",GZ34)-FIND(":",GZ34)-3),LEFT(GZ34,FIND("(",GZ34)-2)))</f>
        <v/>
      </c>
      <c r="GT34" s="147" t="str">
        <f>IF(GZ34="","",MID(GZ34,FIND("(",GZ34)+1,4))</f>
        <v/>
      </c>
      <c r="GU34" s="148" t="str">
        <f>IF(ISNUMBER(SEARCH("*female*",GZ34)),"female",IF(ISNUMBER(SEARCH("*male*",GZ34)),"male",""))</f>
        <v/>
      </c>
      <c r="GV34" s="149" t="str">
        <f>IF(GZ34="","",IF(ISERROR(MID(GZ34,FIND("male,",GZ34)+6,(FIND(")",GZ34)-(FIND("male,",GZ34)+6))))=TRUE,"missing/error",MID(GZ34,FIND("male,",GZ34)+6,(FIND(")",GZ34)-(FIND("male,",GZ34)+6)))))</f>
        <v/>
      </c>
      <c r="GW34" s="150" t="str">
        <f>IF(GS34="","",(MID(GS34,(SEARCH("^^",SUBSTITUTE(GS34," ","^^",LEN(GS34)-LEN(SUBSTITUTE(GS34," ","")))))+1,99)&amp;"_"&amp;LEFT(GS34,FIND(" ",GS34)-1)&amp;"_"&amp;GT34))</f>
        <v/>
      </c>
      <c r="GY34" s="114"/>
      <c r="GZ34" s="168"/>
    </row>
    <row r="35" spans="1:208" ht="13.5" customHeight="1">
      <c r="A35" s="126"/>
      <c r="B35" s="114" t="s">
        <v>609</v>
      </c>
      <c r="D35" s="168"/>
      <c r="E35" s="143"/>
      <c r="F35" s="144"/>
      <c r="G35" s="145"/>
      <c r="H35" s="145"/>
      <c r="I35" s="146"/>
      <c r="J35" s="147"/>
      <c r="K35" s="148"/>
      <c r="L35" s="149"/>
      <c r="M35" s="150"/>
      <c r="O35" s="114"/>
      <c r="P35" s="168"/>
      <c r="Q35" s="143">
        <v>34052</v>
      </c>
      <c r="R35" s="144" t="s">
        <v>312</v>
      </c>
      <c r="S35" s="145">
        <v>33751</v>
      </c>
      <c r="T35" s="145">
        <v>34052</v>
      </c>
      <c r="U35" s="146" t="s">
        <v>1019</v>
      </c>
      <c r="V35" s="147">
        <v>1934</v>
      </c>
      <c r="W35" s="148" t="s">
        <v>780</v>
      </c>
      <c r="X35" s="149" t="s">
        <v>293</v>
      </c>
      <c r="Y35" s="150" t="s">
        <v>1040</v>
      </c>
      <c r="Z35" s="117" t="s">
        <v>292</v>
      </c>
      <c r="AA35" s="114"/>
      <c r="AB35" s="168" t="s">
        <v>1041</v>
      </c>
      <c r="AC35" s="143"/>
      <c r="AD35" s="144"/>
      <c r="AE35" s="145" t="s">
        <v>292</v>
      </c>
      <c r="AF35" s="145" t="s">
        <v>292</v>
      </c>
      <c r="AG35" s="146"/>
      <c r="AH35" s="147"/>
      <c r="AI35" s="148"/>
      <c r="AJ35" s="149"/>
      <c r="AK35" s="150"/>
      <c r="AM35" s="114"/>
      <c r="AN35" s="168"/>
      <c r="AO35" s="143"/>
      <c r="AP35" s="144"/>
      <c r="AQ35" s="145"/>
      <c r="AR35" s="145"/>
      <c r="AS35" s="146"/>
      <c r="AT35" s="147"/>
      <c r="AU35" s="148"/>
      <c r="AV35" s="149"/>
      <c r="AW35" s="150"/>
      <c r="AY35" s="114"/>
      <c r="AZ35" s="168"/>
      <c r="BA35" s="143"/>
      <c r="BB35" s="144"/>
      <c r="BC35" s="145"/>
      <c r="BD35" s="145"/>
      <c r="BE35" s="146"/>
      <c r="BF35" s="147"/>
      <c r="BG35" s="148"/>
      <c r="BH35" s="149"/>
      <c r="BI35" s="150"/>
      <c r="BK35" s="114"/>
      <c r="BL35" s="168"/>
      <c r="BM35" s="143"/>
      <c r="BN35" s="144"/>
      <c r="BO35" s="145"/>
      <c r="BP35" s="145"/>
      <c r="BQ35" s="146"/>
      <c r="BR35" s="147"/>
      <c r="BS35" s="148"/>
      <c r="BT35" s="149"/>
      <c r="BU35" s="150"/>
      <c r="BW35" s="114"/>
      <c r="BX35" s="168"/>
      <c r="BY35" s="143"/>
      <c r="BZ35" s="144"/>
      <c r="CA35" s="145"/>
      <c r="CB35" s="145"/>
      <c r="CC35" s="146"/>
      <c r="CD35" s="147"/>
      <c r="CE35" s="148"/>
      <c r="CF35" s="149"/>
      <c r="CG35" s="150"/>
      <c r="CI35" s="114"/>
      <c r="CJ35" s="168"/>
      <c r="CK35" s="143"/>
      <c r="CL35" s="144"/>
      <c r="CM35" s="145"/>
      <c r="CN35" s="145"/>
      <c r="CO35" s="146"/>
      <c r="CP35" s="147"/>
      <c r="CQ35" s="148"/>
      <c r="CR35" s="149"/>
      <c r="CS35" s="150"/>
      <c r="CU35" s="114"/>
      <c r="CV35" s="168"/>
      <c r="CW35" s="143" t="s">
        <v>292</v>
      </c>
      <c r="CX35" s="144" t="s">
        <v>292</v>
      </c>
      <c r="CY35" s="145" t="s">
        <v>292</v>
      </c>
      <c r="CZ35" s="145" t="s">
        <v>292</v>
      </c>
      <c r="DA35" s="146" t="s">
        <v>292</v>
      </c>
      <c r="DB35" s="147" t="s">
        <v>292</v>
      </c>
      <c r="DC35" s="148" t="s">
        <v>292</v>
      </c>
      <c r="DD35" s="149" t="s">
        <v>292</v>
      </c>
      <c r="DE35" s="150" t="s">
        <v>292</v>
      </c>
      <c r="DF35" s="117" t="s">
        <v>292</v>
      </c>
      <c r="DG35" s="114"/>
      <c r="DH35" s="168"/>
      <c r="DI35" s="143" t="s">
        <v>292</v>
      </c>
      <c r="DJ35" s="144" t="s">
        <v>292</v>
      </c>
      <c r="DK35" s="145" t="s">
        <v>292</v>
      </c>
      <c r="DL35" s="145" t="s">
        <v>292</v>
      </c>
      <c r="DM35" s="146" t="s">
        <v>292</v>
      </c>
      <c r="DN35" s="147" t="s">
        <v>292</v>
      </c>
      <c r="DO35" s="148" t="s">
        <v>292</v>
      </c>
      <c r="DP35" s="149" t="s">
        <v>292</v>
      </c>
      <c r="DQ35" s="150" t="s">
        <v>292</v>
      </c>
      <c r="DR35" s="117" t="s">
        <v>292</v>
      </c>
      <c r="DS35" s="114"/>
      <c r="DT35" s="168"/>
      <c r="DU35" s="143" t="s">
        <v>292</v>
      </c>
      <c r="DV35" s="144" t="s">
        <v>292</v>
      </c>
      <c r="DW35" s="145" t="s">
        <v>292</v>
      </c>
      <c r="DX35" s="145" t="s">
        <v>292</v>
      </c>
      <c r="DY35" s="146" t="s">
        <v>292</v>
      </c>
      <c r="DZ35" s="147" t="s">
        <v>292</v>
      </c>
      <c r="EA35" s="148" t="s">
        <v>292</v>
      </c>
      <c r="EB35" s="149" t="s">
        <v>292</v>
      </c>
      <c r="EC35" s="150" t="s">
        <v>292</v>
      </c>
      <c r="ED35" s="117" t="s">
        <v>292</v>
      </c>
      <c r="EE35" s="114"/>
      <c r="EF35" s="168"/>
      <c r="EG35" s="143" t="str">
        <f>IF(EK35="","",ministers!EG$3)</f>
        <v/>
      </c>
      <c r="EH35" s="144" t="str">
        <f>IF(EK35="","",ministers!EG$1)</f>
        <v/>
      </c>
      <c r="EI35" s="145" t="str">
        <f>IF(EK35="","",ministers!EG$2)</f>
        <v/>
      </c>
      <c r="EJ35" s="145" t="str">
        <f>IF(EK35="","",ministers!EG$3)</f>
        <v/>
      </c>
      <c r="EK35" s="146" t="str">
        <f t="shared" si="27"/>
        <v/>
      </c>
      <c r="EL35" s="147" t="str">
        <f t="shared" si="28"/>
        <v/>
      </c>
      <c r="EM35" s="148" t="str">
        <f t="shared" si="29"/>
        <v/>
      </c>
      <c r="EN35" s="149" t="str">
        <f t="shared" si="30"/>
        <v/>
      </c>
      <c r="EO35" s="150" t="str">
        <f t="shared" si="31"/>
        <v/>
      </c>
      <c r="EP35" s="117" t="str">
        <f t="shared" si="32"/>
        <v/>
      </c>
      <c r="EQ35" s="114"/>
      <c r="ER35" s="168"/>
      <c r="ES35" s="143" t="str">
        <f>IF(EW35="","",ministers!ES$3)</f>
        <v/>
      </c>
      <c r="ET35" s="144" t="str">
        <f>IF(EW35="","",ministers!ES$1)</f>
        <v/>
      </c>
      <c r="EU35" s="145" t="s">
        <v>292</v>
      </c>
      <c r="EV35" s="145" t="str">
        <f>IF(EW35="","",ministers!ES$3)</f>
        <v/>
      </c>
      <c r="EW35" s="146" t="str">
        <f t="shared" si="33"/>
        <v/>
      </c>
      <c r="EX35" s="147" t="str">
        <f t="shared" si="34"/>
        <v/>
      </c>
      <c r="EY35" s="148" t="str">
        <f t="shared" si="35"/>
        <v/>
      </c>
      <c r="EZ35" s="149" t="str">
        <f t="shared" si="36"/>
        <v/>
      </c>
      <c r="FA35" s="150" t="str">
        <f t="shared" si="37"/>
        <v/>
      </c>
      <c r="FB35" s="117" t="str">
        <f t="shared" si="38"/>
        <v/>
      </c>
      <c r="FC35" s="114"/>
      <c r="FD35" s="168"/>
      <c r="FE35" s="143" t="str">
        <f>IF(FI35="","",ministers!FE$3)</f>
        <v/>
      </c>
      <c r="FF35" s="144" t="str">
        <f>IF(FI35="","",ministers!FE$1)</f>
        <v/>
      </c>
      <c r="FG35" s="145" t="str">
        <f>IF(FI35="","",ministers!FE$2)</f>
        <v/>
      </c>
      <c r="FH35" s="145" t="str">
        <f>IF(FI35="","",ministers!FE$3)</f>
        <v/>
      </c>
      <c r="FI35" s="146" t="str">
        <f t="shared" si="39"/>
        <v/>
      </c>
      <c r="FJ35" s="147" t="str">
        <f t="shared" si="40"/>
        <v/>
      </c>
      <c r="FK35" s="148" t="str">
        <f t="shared" si="41"/>
        <v/>
      </c>
      <c r="FL35" s="149" t="str">
        <f t="shared" si="42"/>
        <v/>
      </c>
      <c r="FM35" s="150" t="str">
        <f t="shared" si="43"/>
        <v/>
      </c>
      <c r="FO35" s="114"/>
      <c r="FP35" s="168"/>
      <c r="FQ35" s="143"/>
      <c r="FR35" s="144"/>
      <c r="FS35" s="145"/>
      <c r="FT35" s="151"/>
      <c r="FU35" s="146"/>
      <c r="FV35" s="147"/>
      <c r="FW35" s="148"/>
      <c r="FX35" s="149"/>
      <c r="FY35" s="150"/>
      <c r="GA35" s="114"/>
      <c r="GB35" s="168"/>
      <c r="GC35" s="143" t="str">
        <f>IF(GG35="","",ministers!GC$3)</f>
        <v/>
      </c>
      <c r="GD35" s="144" t="str">
        <f>IF(GG35="","",ministers!GC$1)</f>
        <v/>
      </c>
      <c r="GE35" s="145" t="str">
        <f>IF(GG35="","",ministers!GC$2)</f>
        <v/>
      </c>
      <c r="GF35" s="145"/>
      <c r="GG35" s="146"/>
      <c r="GH35" s="147"/>
      <c r="GI35" s="148"/>
      <c r="GJ35" s="149"/>
      <c r="GK35" s="150"/>
      <c r="GM35" s="114"/>
      <c r="GN35" s="168"/>
      <c r="GO35" s="143" t="str">
        <f>IF(GS35="","",ministers!GO$3)</f>
        <v/>
      </c>
      <c r="GP35" s="144" t="str">
        <f>IF(GS35="","",ministers!GO$1)</f>
        <v/>
      </c>
      <c r="GQ35" s="145" t="str">
        <f>IF(GS35="","",ministers!GO$2)</f>
        <v/>
      </c>
      <c r="GR35" s="145" t="str">
        <f>IF(GS35="","",ministers!GO$3)</f>
        <v/>
      </c>
      <c r="GS35" s="146"/>
      <c r="GT35" s="147"/>
      <c r="GU35" s="148"/>
      <c r="GV35" s="149"/>
      <c r="GW35" s="150"/>
      <c r="GY35" s="114"/>
      <c r="GZ35" s="168"/>
    </row>
    <row r="36" spans="1:208" ht="13.5" customHeight="1">
      <c r="A36" s="126"/>
      <c r="B36" s="114" t="s">
        <v>526</v>
      </c>
      <c r="D36" s="168"/>
      <c r="E36" s="143" t="s">
        <v>292</v>
      </c>
      <c r="F36" s="144" t="s">
        <v>292</v>
      </c>
      <c r="G36" s="145" t="s">
        <v>292</v>
      </c>
      <c r="H36" s="145" t="s">
        <v>292</v>
      </c>
      <c r="I36" s="146" t="s">
        <v>292</v>
      </c>
      <c r="J36" s="147" t="s">
        <v>292</v>
      </c>
      <c r="K36" s="148" t="s">
        <v>292</v>
      </c>
      <c r="L36" s="149" t="s">
        <v>292</v>
      </c>
      <c r="M36" s="150" t="s">
        <v>292</v>
      </c>
      <c r="N36" s="117" t="s">
        <v>292</v>
      </c>
      <c r="O36" s="114"/>
      <c r="P36" s="168"/>
      <c r="Q36" s="143" t="s">
        <v>292</v>
      </c>
      <c r="R36" s="144" t="s">
        <v>292</v>
      </c>
      <c r="S36" s="145" t="s">
        <v>292</v>
      </c>
      <c r="T36" s="145" t="s">
        <v>292</v>
      </c>
      <c r="U36" s="146" t="s">
        <v>292</v>
      </c>
      <c r="V36" s="147" t="s">
        <v>292</v>
      </c>
      <c r="W36" s="148" t="s">
        <v>292</v>
      </c>
      <c r="X36" s="149" t="s">
        <v>292</v>
      </c>
      <c r="Y36" s="150" t="s">
        <v>292</v>
      </c>
      <c r="Z36" s="117" t="s">
        <v>292</v>
      </c>
      <c r="AA36" s="114"/>
      <c r="AB36" s="168"/>
      <c r="AC36" s="143" t="s">
        <v>292</v>
      </c>
      <c r="AD36" s="144" t="s">
        <v>292</v>
      </c>
      <c r="AE36" s="145" t="s">
        <v>292</v>
      </c>
      <c r="AF36" s="145" t="s">
        <v>292</v>
      </c>
      <c r="AG36" s="146" t="s">
        <v>292</v>
      </c>
      <c r="AH36" s="147" t="s">
        <v>292</v>
      </c>
      <c r="AI36" s="148" t="s">
        <v>292</v>
      </c>
      <c r="AJ36" s="149" t="s">
        <v>292</v>
      </c>
      <c r="AK36" s="150" t="s">
        <v>292</v>
      </c>
      <c r="AL36" s="117" t="s">
        <v>292</v>
      </c>
      <c r="AM36" s="114"/>
      <c r="AN36" s="168"/>
      <c r="AO36" s="143" t="s">
        <v>292</v>
      </c>
      <c r="AP36" s="144" t="s">
        <v>292</v>
      </c>
      <c r="AQ36" s="145" t="s">
        <v>292</v>
      </c>
      <c r="AR36" s="145" t="s">
        <v>292</v>
      </c>
      <c r="AS36" s="146" t="s">
        <v>292</v>
      </c>
      <c r="AT36" s="147" t="s">
        <v>292</v>
      </c>
      <c r="AU36" s="148" t="s">
        <v>292</v>
      </c>
      <c r="AV36" s="149" t="s">
        <v>292</v>
      </c>
      <c r="AW36" s="150" t="s">
        <v>292</v>
      </c>
      <c r="AX36" s="117" t="s">
        <v>292</v>
      </c>
      <c r="AY36" s="114"/>
      <c r="AZ36" s="168"/>
      <c r="BA36" s="143" t="s">
        <v>292</v>
      </c>
      <c r="BB36" s="144" t="s">
        <v>292</v>
      </c>
      <c r="BC36" s="145" t="s">
        <v>292</v>
      </c>
      <c r="BD36" s="145" t="s">
        <v>292</v>
      </c>
      <c r="BE36" s="146" t="s">
        <v>292</v>
      </c>
      <c r="BF36" s="147" t="s">
        <v>292</v>
      </c>
      <c r="BG36" s="148" t="s">
        <v>292</v>
      </c>
      <c r="BH36" s="149" t="s">
        <v>292</v>
      </c>
      <c r="BI36" s="150" t="s">
        <v>292</v>
      </c>
      <c r="BJ36" s="117" t="s">
        <v>292</v>
      </c>
      <c r="BK36" s="114"/>
      <c r="BL36" s="168"/>
      <c r="BM36" s="143">
        <v>38286</v>
      </c>
      <c r="BN36" s="144" t="s">
        <v>316</v>
      </c>
      <c r="BO36" s="145">
        <v>37221</v>
      </c>
      <c r="BP36" s="145">
        <v>37901</v>
      </c>
      <c r="BQ36" s="146" t="s">
        <v>824</v>
      </c>
      <c r="BR36" s="147" t="s">
        <v>825</v>
      </c>
      <c r="BS36" s="148" t="s">
        <v>780</v>
      </c>
      <c r="BT36" s="149" t="s">
        <v>294</v>
      </c>
      <c r="BU36" s="150" t="s">
        <v>826</v>
      </c>
      <c r="BV36" s="117" t="s">
        <v>292</v>
      </c>
      <c r="BW36" s="114"/>
      <c r="BX36" s="168" t="s">
        <v>667</v>
      </c>
      <c r="BY36" s="143" t="s">
        <v>292</v>
      </c>
      <c r="BZ36" s="144" t="s">
        <v>292</v>
      </c>
      <c r="CA36" s="145" t="s">
        <v>292</v>
      </c>
      <c r="CB36" s="145" t="s">
        <v>292</v>
      </c>
      <c r="CC36" s="146" t="s">
        <v>292</v>
      </c>
      <c r="CD36" s="147" t="s">
        <v>292</v>
      </c>
      <c r="CE36" s="148" t="s">
        <v>292</v>
      </c>
      <c r="CF36" s="149" t="s">
        <v>292</v>
      </c>
      <c r="CG36" s="150" t="s">
        <v>292</v>
      </c>
      <c r="CH36" s="117" t="s">
        <v>292</v>
      </c>
      <c r="CI36" s="114"/>
      <c r="CJ36" s="168"/>
      <c r="CK36" s="143" t="s">
        <v>292</v>
      </c>
      <c r="CL36" s="144" t="s">
        <v>292</v>
      </c>
      <c r="CM36" s="145" t="s">
        <v>292</v>
      </c>
      <c r="CN36" s="145" t="s">
        <v>292</v>
      </c>
      <c r="CO36" s="146" t="s">
        <v>292</v>
      </c>
      <c r="CP36" s="147" t="s">
        <v>292</v>
      </c>
      <c r="CQ36" s="148" t="s">
        <v>292</v>
      </c>
      <c r="CR36" s="149" t="s">
        <v>292</v>
      </c>
      <c r="CS36" s="150" t="s">
        <v>292</v>
      </c>
      <c r="CT36" s="117" t="s">
        <v>292</v>
      </c>
      <c r="CU36" s="114"/>
      <c r="CV36" s="168"/>
      <c r="CW36" s="143" t="s">
        <v>292</v>
      </c>
      <c r="CX36" s="144" t="s">
        <v>292</v>
      </c>
      <c r="CY36" s="145" t="s">
        <v>292</v>
      </c>
      <c r="CZ36" s="145" t="s">
        <v>292</v>
      </c>
      <c r="DA36" s="146" t="s">
        <v>292</v>
      </c>
      <c r="DB36" s="147" t="s">
        <v>292</v>
      </c>
      <c r="DC36" s="148" t="s">
        <v>292</v>
      </c>
      <c r="DD36" s="149" t="s">
        <v>292</v>
      </c>
      <c r="DE36" s="150" t="s">
        <v>292</v>
      </c>
      <c r="DF36" s="117" t="s">
        <v>292</v>
      </c>
      <c r="DG36" s="114"/>
      <c r="DH36" s="168"/>
      <c r="DI36" s="143" t="s">
        <v>292</v>
      </c>
      <c r="DJ36" s="144" t="s">
        <v>292</v>
      </c>
      <c r="DK36" s="145" t="s">
        <v>292</v>
      </c>
      <c r="DL36" s="145" t="s">
        <v>292</v>
      </c>
      <c r="DM36" s="146" t="s">
        <v>292</v>
      </c>
      <c r="DN36" s="147" t="s">
        <v>292</v>
      </c>
      <c r="DO36" s="148" t="s">
        <v>292</v>
      </c>
      <c r="DP36" s="149" t="s">
        <v>292</v>
      </c>
      <c r="DQ36" s="150" t="s">
        <v>292</v>
      </c>
      <c r="DR36" s="117" t="s">
        <v>292</v>
      </c>
      <c r="DS36" s="114"/>
      <c r="DT36" s="168"/>
      <c r="DU36" s="143" t="s">
        <v>292</v>
      </c>
      <c r="DV36" s="144" t="s">
        <v>292</v>
      </c>
      <c r="DW36" s="145" t="s">
        <v>292</v>
      </c>
      <c r="DX36" s="145" t="s">
        <v>292</v>
      </c>
      <c r="DY36" s="146" t="s">
        <v>292</v>
      </c>
      <c r="DZ36" s="147" t="s">
        <v>292</v>
      </c>
      <c r="EA36" s="148" t="s">
        <v>292</v>
      </c>
      <c r="EB36" s="149" t="s">
        <v>292</v>
      </c>
      <c r="EC36" s="150" t="s">
        <v>292</v>
      </c>
      <c r="ED36" s="117" t="s">
        <v>292</v>
      </c>
      <c r="EE36" s="114"/>
      <c r="EF36" s="168"/>
      <c r="EG36" s="143" t="str">
        <f>IF(EK36="","",ministers!EG$3)</f>
        <v/>
      </c>
      <c r="EH36" s="144" t="str">
        <f>IF(EK36="","",ministers!EG$1)</f>
        <v/>
      </c>
      <c r="EI36" s="145" t="str">
        <f>IF(EK36="","",ministers!EG$2)</f>
        <v/>
      </c>
      <c r="EJ36" s="145" t="str">
        <f>IF(EK36="","",ministers!EG$3)</f>
        <v/>
      </c>
      <c r="EK36" s="146" t="str">
        <f t="shared" si="27"/>
        <v/>
      </c>
      <c r="EL36" s="147" t="str">
        <f t="shared" si="28"/>
        <v/>
      </c>
      <c r="EM36" s="148" t="str">
        <f t="shared" si="29"/>
        <v/>
      </c>
      <c r="EN36" s="149" t="str">
        <f t="shared" si="30"/>
        <v/>
      </c>
      <c r="EO36" s="150" t="str">
        <f t="shared" si="31"/>
        <v/>
      </c>
      <c r="EP36" s="117" t="str">
        <f t="shared" si="32"/>
        <v/>
      </c>
      <c r="EQ36" s="114"/>
      <c r="ER36" s="168"/>
      <c r="ES36" s="143" t="str">
        <f>IF(EW36="","",ministers!ES$3)</f>
        <v/>
      </c>
      <c r="ET36" s="144" t="str">
        <f>IF(EW36="","",ministers!ES$1)</f>
        <v/>
      </c>
      <c r="EU36" s="145" t="s">
        <v>292</v>
      </c>
      <c r="EV36" s="145" t="str">
        <f>IF(EW36="","",ministers!ES$3)</f>
        <v/>
      </c>
      <c r="EW36" s="146" t="str">
        <f t="shared" si="33"/>
        <v/>
      </c>
      <c r="EX36" s="147" t="str">
        <f t="shared" si="34"/>
        <v/>
      </c>
      <c r="EY36" s="148" t="str">
        <f t="shared" si="35"/>
        <v/>
      </c>
      <c r="EZ36" s="149" t="str">
        <f t="shared" si="36"/>
        <v/>
      </c>
      <c r="FA36" s="150" t="str">
        <f t="shared" si="37"/>
        <v/>
      </c>
      <c r="FB36" s="117" t="str">
        <f t="shared" si="38"/>
        <v/>
      </c>
      <c r="FC36" s="114"/>
      <c r="FD36" s="168"/>
      <c r="FE36" s="143" t="str">
        <f>IF(FI36="","",ministers!FE$3)</f>
        <v/>
      </c>
      <c r="FF36" s="144" t="str">
        <f>IF(FI36="","",ministers!FE$1)</f>
        <v/>
      </c>
      <c r="FG36" s="145" t="str">
        <f>IF(FI36="","",ministers!FE$2)</f>
        <v/>
      </c>
      <c r="FH36" s="145" t="str">
        <f>IF(FI36="","",ministers!FE$3)</f>
        <v/>
      </c>
      <c r="FI36" s="146" t="str">
        <f t="shared" si="39"/>
        <v/>
      </c>
      <c r="FJ36" s="147" t="str">
        <f t="shared" si="40"/>
        <v/>
      </c>
      <c r="FK36" s="148" t="str">
        <f t="shared" si="41"/>
        <v/>
      </c>
      <c r="FL36" s="149" t="str">
        <f t="shared" si="42"/>
        <v/>
      </c>
      <c r="FM36" s="150" t="str">
        <f t="shared" si="43"/>
        <v/>
      </c>
      <c r="FN36" s="117" t="str">
        <f>IF(FP36="","",IF((LEN(FP36)-LEN(SUBSTITUTE(FP36,"male","")))/LEN("male")&gt;1,"!",IF(RIGHT(FP36,1)=")","",IF(RIGHT(FP36,2)=") ","",IF(RIGHT(FP36,2)=").","","!!")))))</f>
        <v/>
      </c>
      <c r="FO36" s="114"/>
      <c r="FP36" s="168"/>
      <c r="FQ36" s="143" t="str">
        <f>IF(FU36="","",ministers!FT$3)</f>
        <v/>
      </c>
      <c r="FR36" s="144" t="str">
        <f>IF(FU36="","",ministers!FT$1)</f>
        <v/>
      </c>
      <c r="FS36" s="145"/>
      <c r="FT36" s="151"/>
      <c r="FU36" s="146" t="str">
        <f>IF(GB36="","",IF(ISNUMBER(SEARCH(":",GB36)),MID(GB36,FIND(":",GB36)+2,FIND("(",GB36)-FIND(":",GB36)-3),LEFT(GB36,FIND("(",GB36)-2)))</f>
        <v/>
      </c>
      <c r="FV36" s="147" t="str">
        <f>IF(GB36="","",MID(GB36,FIND("(",GB36)+1,4))</f>
        <v/>
      </c>
      <c r="FW36" s="148" t="str">
        <f>IF(ISNUMBER(SEARCH("*female*",GB36)),"female",IF(ISNUMBER(SEARCH("*male*",GB36)),"male",""))</f>
        <v/>
      </c>
      <c r="FX36" s="149" t="str">
        <f>IF(GB36="","",IF(ISERROR(MID(GB36,FIND("male,",GB36)+6,(FIND(")",GB36)-(FIND("male,",GB36)+6))))=TRUE,"missing/error",MID(GB36,FIND("male,",GB36)+6,(FIND(")",GB36)-(FIND("male,",GB36)+6)))))</f>
        <v/>
      </c>
      <c r="FY36" s="150" t="str">
        <f>IF(FU36="","",(MID(FU36,(SEARCH("^^",SUBSTITUTE(FU36," ","^^",LEN(FU36)-LEN(SUBSTITUTE(FU36," ","")))))+1,99)&amp;"_"&amp;LEFT(FU36,FIND(" ",FU36)-1)&amp;"_"&amp;FV36))</f>
        <v/>
      </c>
      <c r="FZ36" s="117" t="str">
        <f>IF(GB36="","",IF((LEN(GB36)-LEN(SUBSTITUTE(GB36,"male","")))/LEN("male")&gt;1,"!",IF(RIGHT(GB36,1)=")","",IF(RIGHT(GB36,2)=") ","",IF(RIGHT(GB36,2)=").","","!!")))))</f>
        <v/>
      </c>
      <c r="GA36" s="114"/>
      <c r="GB36" s="168"/>
      <c r="GC36" s="143" t="str">
        <f>IF(GG36="","",ministers!GC$3)</f>
        <v/>
      </c>
      <c r="GD36" s="144" t="str">
        <f>IF(GG36="","",ministers!GC$1)</f>
        <v/>
      </c>
      <c r="GE36" s="145" t="str">
        <f>IF(GG36="","",ministers!GC$2)</f>
        <v/>
      </c>
      <c r="GF36" s="145"/>
      <c r="GG36" s="146" t="str">
        <f>IF(GN36="","",IF(ISNUMBER(SEARCH(":",GN36)),MID(GN36,FIND(":",GN36)+2,FIND("(",GN36)-FIND(":",GN36)-3),LEFT(GN36,FIND("(",GN36)-2)))</f>
        <v/>
      </c>
      <c r="GH36" s="147" t="str">
        <f>IF(GN36="","",MID(GN36,FIND("(",GN36)+1,4))</f>
        <v/>
      </c>
      <c r="GI36" s="148" t="str">
        <f>IF(ISNUMBER(SEARCH("*female*",GN36)),"female",IF(ISNUMBER(SEARCH("*male*",GN36)),"male",""))</f>
        <v/>
      </c>
      <c r="GJ36" s="149" t="str">
        <f>IF(GN36="","",IF(ISERROR(MID(GN36,FIND("male,",GN36)+6,(FIND(")",GN36)-(FIND("male,",GN36)+6))))=TRUE,"missing/error",MID(GN36,FIND("male,",GN36)+6,(FIND(")",GN36)-(FIND("male,",GN36)+6)))))</f>
        <v/>
      </c>
      <c r="GK36" s="150" t="str">
        <f>IF(GG36="","",(MID(GG36,(SEARCH("^^",SUBSTITUTE(GG36," ","^^",LEN(GG36)-LEN(SUBSTITUTE(GG36," ","")))))+1,99)&amp;"_"&amp;LEFT(GG36,FIND(" ",GG36)-1)&amp;"_"&amp;GH36))</f>
        <v/>
      </c>
      <c r="GM36" s="114"/>
      <c r="GN36" s="168"/>
      <c r="GO36" s="143" t="str">
        <f>IF(GS36="","",ministers!GO$3)</f>
        <v/>
      </c>
      <c r="GP36" s="144" t="str">
        <f>IF(GS36="","",ministers!GO$1)</f>
        <v/>
      </c>
      <c r="GQ36" s="145" t="str">
        <f>IF(GS36="","",ministers!GO$2)</f>
        <v/>
      </c>
      <c r="GR36" s="145" t="str">
        <f>IF(GS36="","",ministers!GO$3)</f>
        <v/>
      </c>
      <c r="GS36" s="146" t="str">
        <f>IF(GZ36="","",IF(ISNUMBER(SEARCH(":",GZ36)),MID(GZ36,FIND(":",GZ36)+2,FIND("(",GZ36)-FIND(":",GZ36)-3),LEFT(GZ36,FIND("(",GZ36)-2)))</f>
        <v/>
      </c>
      <c r="GT36" s="147" t="str">
        <f>IF(GZ36="","",MID(GZ36,FIND("(",GZ36)+1,4))</f>
        <v/>
      </c>
      <c r="GU36" s="148" t="str">
        <f>IF(ISNUMBER(SEARCH("*female*",GZ36)),"female",IF(ISNUMBER(SEARCH("*male*",GZ36)),"male",""))</f>
        <v/>
      </c>
      <c r="GV36" s="149" t="str">
        <f>IF(GZ36="","",IF(ISERROR(MID(GZ36,FIND("male,",GZ36)+6,(FIND(")",GZ36)-(FIND("male,",GZ36)+6))))=TRUE,"missing/error",MID(GZ36,FIND("male,",GZ36)+6,(FIND(")",GZ36)-(FIND("male,",GZ36)+6)))))</f>
        <v/>
      </c>
      <c r="GW36" s="150" t="str">
        <f>IF(GS36="","",(MID(GS36,(SEARCH("^^",SUBSTITUTE(GS36," ","^^",LEN(GS36)-LEN(SUBSTITUTE(GS36," ","")))))+1,99)&amp;"_"&amp;LEFT(GS36,FIND(" ",GS36)-1)&amp;"_"&amp;GT36))</f>
        <v/>
      </c>
      <c r="GY36" s="114"/>
      <c r="GZ36" s="168"/>
    </row>
    <row r="37" spans="1:208" ht="13.5" customHeight="1">
      <c r="A37" s="126"/>
      <c r="B37" s="114" t="s">
        <v>526</v>
      </c>
      <c r="D37" s="168"/>
      <c r="E37" s="143"/>
      <c r="F37" s="144"/>
      <c r="G37" s="145"/>
      <c r="H37" s="145"/>
      <c r="I37" s="146"/>
      <c r="J37" s="147"/>
      <c r="K37" s="148"/>
      <c r="L37" s="149"/>
      <c r="M37" s="150"/>
      <c r="O37" s="114"/>
      <c r="P37" s="168"/>
      <c r="Q37" s="143"/>
      <c r="R37" s="144"/>
      <c r="S37" s="145"/>
      <c r="T37" s="145"/>
      <c r="U37" s="146"/>
      <c r="V37" s="147"/>
      <c r="W37" s="148"/>
      <c r="X37" s="149"/>
      <c r="Y37" s="150"/>
      <c r="AA37" s="114"/>
      <c r="AB37" s="168"/>
      <c r="AC37" s="143"/>
      <c r="AD37" s="144"/>
      <c r="AE37" s="145"/>
      <c r="AF37" s="145"/>
      <c r="AG37" s="146"/>
      <c r="AH37" s="147"/>
      <c r="AI37" s="148"/>
      <c r="AJ37" s="149"/>
      <c r="AK37" s="150"/>
      <c r="AM37" s="114"/>
      <c r="AN37" s="168"/>
      <c r="AO37" s="143"/>
      <c r="AP37" s="144"/>
      <c r="AQ37" s="145"/>
      <c r="AR37" s="145"/>
      <c r="AS37" s="146"/>
      <c r="AT37" s="147"/>
      <c r="AU37" s="148"/>
      <c r="AV37" s="149"/>
      <c r="AW37" s="150"/>
      <c r="AY37" s="114"/>
      <c r="AZ37" s="168"/>
      <c r="BA37" s="143"/>
      <c r="BB37" s="144"/>
      <c r="BC37" s="145"/>
      <c r="BD37" s="145"/>
      <c r="BE37" s="146"/>
      <c r="BF37" s="147"/>
      <c r="BG37" s="148"/>
      <c r="BH37" s="149"/>
      <c r="BI37" s="150"/>
      <c r="BK37" s="114"/>
      <c r="BL37" s="168"/>
      <c r="BM37" s="143">
        <v>38286</v>
      </c>
      <c r="BN37" s="144" t="s">
        <v>316</v>
      </c>
      <c r="BO37" s="145">
        <v>37901</v>
      </c>
      <c r="BP37" s="145">
        <v>38286</v>
      </c>
      <c r="BQ37" s="146" t="s">
        <v>838</v>
      </c>
      <c r="BR37" s="147" t="s">
        <v>819</v>
      </c>
      <c r="BS37" s="148" t="s">
        <v>793</v>
      </c>
      <c r="BT37" s="149" t="s">
        <v>294</v>
      </c>
      <c r="BU37" s="150" t="s">
        <v>839</v>
      </c>
      <c r="BV37" s="117" t="s">
        <v>292</v>
      </c>
      <c r="BW37" s="114"/>
      <c r="BX37" s="168" t="s">
        <v>668</v>
      </c>
      <c r="BY37" s="143"/>
      <c r="BZ37" s="144"/>
      <c r="CA37" s="145"/>
      <c r="CB37" s="145"/>
      <c r="CC37" s="146"/>
      <c r="CD37" s="147"/>
      <c r="CE37" s="148"/>
      <c r="CF37" s="149"/>
      <c r="CG37" s="150"/>
      <c r="CI37" s="114"/>
      <c r="CJ37" s="168"/>
      <c r="CK37" s="143"/>
      <c r="CL37" s="144"/>
      <c r="CM37" s="145"/>
      <c r="CN37" s="145"/>
      <c r="CO37" s="146"/>
      <c r="CP37" s="147"/>
      <c r="CQ37" s="148"/>
      <c r="CR37" s="149"/>
      <c r="CS37" s="150"/>
      <c r="CU37" s="114"/>
      <c r="CV37" s="168"/>
      <c r="CW37" s="143" t="s">
        <v>292</v>
      </c>
      <c r="CX37" s="144" t="s">
        <v>292</v>
      </c>
      <c r="CY37" s="145" t="s">
        <v>292</v>
      </c>
      <c r="CZ37" s="145" t="s">
        <v>292</v>
      </c>
      <c r="DA37" s="146" t="s">
        <v>292</v>
      </c>
      <c r="DB37" s="147" t="s">
        <v>292</v>
      </c>
      <c r="DC37" s="148" t="s">
        <v>292</v>
      </c>
      <c r="DD37" s="149" t="s">
        <v>292</v>
      </c>
      <c r="DE37" s="150" t="s">
        <v>292</v>
      </c>
      <c r="DF37" s="117" t="s">
        <v>292</v>
      </c>
      <c r="DG37" s="114"/>
      <c r="DH37" s="168"/>
      <c r="DI37" s="143" t="s">
        <v>292</v>
      </c>
      <c r="DJ37" s="144" t="s">
        <v>292</v>
      </c>
      <c r="DK37" s="145" t="s">
        <v>292</v>
      </c>
      <c r="DL37" s="145" t="s">
        <v>292</v>
      </c>
      <c r="DM37" s="146" t="s">
        <v>292</v>
      </c>
      <c r="DN37" s="147" t="s">
        <v>292</v>
      </c>
      <c r="DO37" s="148" t="s">
        <v>292</v>
      </c>
      <c r="DP37" s="149" t="s">
        <v>292</v>
      </c>
      <c r="DQ37" s="150" t="s">
        <v>292</v>
      </c>
      <c r="DR37" s="117" t="s">
        <v>292</v>
      </c>
      <c r="DS37" s="114"/>
      <c r="DT37" s="168"/>
      <c r="DU37" s="143" t="s">
        <v>292</v>
      </c>
      <c r="DV37" s="144" t="s">
        <v>292</v>
      </c>
      <c r="DW37" s="145" t="s">
        <v>292</v>
      </c>
      <c r="DX37" s="145" t="s">
        <v>292</v>
      </c>
      <c r="DY37" s="146" t="s">
        <v>292</v>
      </c>
      <c r="DZ37" s="147" t="s">
        <v>292</v>
      </c>
      <c r="EA37" s="148" t="s">
        <v>292</v>
      </c>
      <c r="EB37" s="149" t="s">
        <v>292</v>
      </c>
      <c r="EC37" s="150" t="s">
        <v>292</v>
      </c>
      <c r="ED37" s="117" t="s">
        <v>292</v>
      </c>
      <c r="EE37" s="114"/>
      <c r="EF37" s="168"/>
      <c r="EG37" s="143" t="str">
        <f>IF(EK37="","",ministers!EG$3)</f>
        <v/>
      </c>
      <c r="EH37" s="144" t="str">
        <f>IF(EK37="","",ministers!EG$1)</f>
        <v/>
      </c>
      <c r="EI37" s="145" t="str">
        <f>IF(EK37="","",ministers!EG$2)</f>
        <v/>
      </c>
      <c r="EJ37" s="145" t="str">
        <f>IF(EK37="","",ministers!EG$3)</f>
        <v/>
      </c>
      <c r="EK37" s="146" t="str">
        <f t="shared" si="27"/>
        <v/>
      </c>
      <c r="EL37" s="147" t="str">
        <f t="shared" si="28"/>
        <v/>
      </c>
      <c r="EM37" s="148" t="str">
        <f t="shared" si="29"/>
        <v/>
      </c>
      <c r="EN37" s="149" t="str">
        <f t="shared" si="30"/>
        <v/>
      </c>
      <c r="EO37" s="150" t="str">
        <f t="shared" si="31"/>
        <v/>
      </c>
      <c r="EP37" s="117" t="str">
        <f t="shared" si="32"/>
        <v/>
      </c>
      <c r="EQ37" s="114"/>
      <c r="ER37" s="168"/>
      <c r="ES37" s="143" t="str">
        <f>IF(EW37="","",ministers!ES$3)</f>
        <v/>
      </c>
      <c r="ET37" s="144" t="str">
        <f>IF(EW37="","",ministers!ES$1)</f>
        <v/>
      </c>
      <c r="EU37" s="145" t="s">
        <v>292</v>
      </c>
      <c r="EV37" s="145" t="str">
        <f>IF(EW37="","",ministers!ES$3)</f>
        <v/>
      </c>
      <c r="EW37" s="146" t="str">
        <f t="shared" si="33"/>
        <v/>
      </c>
      <c r="EX37" s="147" t="str">
        <f t="shared" si="34"/>
        <v/>
      </c>
      <c r="EY37" s="148" t="str">
        <f t="shared" si="35"/>
        <v/>
      </c>
      <c r="EZ37" s="149" t="str">
        <f t="shared" si="36"/>
        <v/>
      </c>
      <c r="FA37" s="150" t="str">
        <f t="shared" si="37"/>
        <v/>
      </c>
      <c r="FB37" s="117" t="str">
        <f t="shared" si="38"/>
        <v/>
      </c>
      <c r="FC37" s="114"/>
      <c r="FD37" s="168"/>
      <c r="FE37" s="143" t="str">
        <f>IF(FI37="","",ministers!FE$3)</f>
        <v/>
      </c>
      <c r="FF37" s="144" t="str">
        <f>IF(FI37="","",ministers!FE$1)</f>
        <v/>
      </c>
      <c r="FG37" s="145" t="str">
        <f>IF(FI37="","",ministers!FE$2)</f>
        <v/>
      </c>
      <c r="FH37" s="145" t="str">
        <f>IF(FI37="","",ministers!FE$3)</f>
        <v/>
      </c>
      <c r="FI37" s="146" t="str">
        <f t="shared" si="39"/>
        <v/>
      </c>
      <c r="FJ37" s="147" t="str">
        <f t="shared" si="40"/>
        <v/>
      </c>
      <c r="FK37" s="148" t="str">
        <f t="shared" si="41"/>
        <v/>
      </c>
      <c r="FL37" s="149" t="str">
        <f t="shared" si="42"/>
        <v/>
      </c>
      <c r="FM37" s="150" t="str">
        <f t="shared" si="43"/>
        <v/>
      </c>
      <c r="FO37" s="114"/>
      <c r="FP37" s="168"/>
      <c r="FQ37" s="143"/>
      <c r="FR37" s="144"/>
      <c r="FS37" s="145"/>
      <c r="FT37" s="151"/>
      <c r="FU37" s="146"/>
      <c r="FV37" s="147"/>
      <c r="FW37" s="148"/>
      <c r="FX37" s="149"/>
      <c r="FY37" s="150"/>
      <c r="GA37" s="114"/>
      <c r="GB37" s="168"/>
      <c r="GC37" s="143" t="str">
        <f>IF(GG37="","",ministers!GC$3)</f>
        <v/>
      </c>
      <c r="GD37" s="144" t="str">
        <f>IF(GG37="","",ministers!GC$1)</f>
        <v/>
      </c>
      <c r="GE37" s="145" t="str">
        <f>IF(GG37="","",ministers!GC$2)</f>
        <v/>
      </c>
      <c r="GF37" s="145"/>
      <c r="GG37" s="146"/>
      <c r="GH37" s="147"/>
      <c r="GI37" s="148"/>
      <c r="GJ37" s="149"/>
      <c r="GK37" s="150"/>
      <c r="GM37" s="114"/>
      <c r="GN37" s="168"/>
      <c r="GO37" s="143" t="str">
        <f>IF(GS37="","",ministers!GO$3)</f>
        <v/>
      </c>
      <c r="GP37" s="144" t="str">
        <f>IF(GS37="","",ministers!GO$1)</f>
        <v/>
      </c>
      <c r="GQ37" s="145" t="str">
        <f>IF(GS37="","",ministers!GO$2)</f>
        <v/>
      </c>
      <c r="GR37" s="145" t="str">
        <f>IF(GS37="","",ministers!GO$3)</f>
        <v/>
      </c>
      <c r="GS37" s="146"/>
      <c r="GT37" s="147"/>
      <c r="GU37" s="148"/>
      <c r="GV37" s="149"/>
      <c r="GW37" s="150"/>
      <c r="GY37" s="114"/>
      <c r="GZ37" s="168"/>
    </row>
    <row r="38" spans="1:208" ht="13.5" customHeight="1">
      <c r="A38" s="126"/>
      <c r="B38" s="114" t="s">
        <v>527</v>
      </c>
      <c r="D38" s="168"/>
      <c r="E38" s="143">
        <v>33592</v>
      </c>
      <c r="F38" s="144" t="s">
        <v>311</v>
      </c>
      <c r="G38" s="145">
        <v>32997</v>
      </c>
      <c r="H38" s="145">
        <v>33592</v>
      </c>
      <c r="I38" s="146" t="s">
        <v>795</v>
      </c>
      <c r="J38" s="147" t="s">
        <v>796</v>
      </c>
      <c r="K38" s="148" t="s">
        <v>780</v>
      </c>
      <c r="L38" s="149" t="s">
        <v>293</v>
      </c>
      <c r="M38" s="150" t="s">
        <v>797</v>
      </c>
      <c r="N38" s="117" t="s">
        <v>292</v>
      </c>
      <c r="O38" s="114"/>
      <c r="P38" s="168" t="s">
        <v>594</v>
      </c>
      <c r="Q38" s="143">
        <v>34052</v>
      </c>
      <c r="R38" s="144" t="s">
        <v>312</v>
      </c>
      <c r="S38" s="145">
        <v>33599</v>
      </c>
      <c r="T38" s="145">
        <v>34052</v>
      </c>
      <c r="U38" s="146" t="s">
        <v>795</v>
      </c>
      <c r="V38" s="147" t="s">
        <v>796</v>
      </c>
      <c r="W38" s="148" t="s">
        <v>780</v>
      </c>
      <c r="X38" s="149" t="s">
        <v>293</v>
      </c>
      <c r="Y38" s="150" t="s">
        <v>797</v>
      </c>
      <c r="Z38" s="117" t="s">
        <v>292</v>
      </c>
      <c r="AA38" s="114"/>
      <c r="AB38" s="168" t="s">
        <v>594</v>
      </c>
      <c r="AC38" s="143" t="s">
        <v>292</v>
      </c>
      <c r="AD38" s="144" t="s">
        <v>292</v>
      </c>
      <c r="AE38" s="145" t="s">
        <v>292</v>
      </c>
      <c r="AF38" s="145" t="s">
        <v>292</v>
      </c>
      <c r="AG38" s="146" t="s">
        <v>292</v>
      </c>
      <c r="AH38" s="147" t="s">
        <v>292</v>
      </c>
      <c r="AI38" s="148" t="s">
        <v>292</v>
      </c>
      <c r="AJ38" s="149" t="s">
        <v>292</v>
      </c>
      <c r="AK38" s="150" t="s">
        <v>292</v>
      </c>
      <c r="AL38" s="117" t="s">
        <v>292</v>
      </c>
      <c r="AM38" s="114"/>
      <c r="AN38" s="168"/>
      <c r="AO38" s="143" t="s">
        <v>292</v>
      </c>
      <c r="AP38" s="144" t="s">
        <v>292</v>
      </c>
      <c r="AQ38" s="145" t="s">
        <v>292</v>
      </c>
      <c r="AR38" s="145" t="s">
        <v>292</v>
      </c>
      <c r="AS38" s="146" t="s">
        <v>292</v>
      </c>
      <c r="AT38" s="147" t="s">
        <v>292</v>
      </c>
      <c r="AU38" s="148" t="s">
        <v>292</v>
      </c>
      <c r="AV38" s="149" t="s">
        <v>292</v>
      </c>
      <c r="AW38" s="150" t="s">
        <v>292</v>
      </c>
      <c r="AX38" s="117" t="s">
        <v>292</v>
      </c>
      <c r="AY38" s="114"/>
      <c r="AZ38" s="168"/>
      <c r="BA38" s="143" t="s">
        <v>292</v>
      </c>
      <c r="BB38" s="144" t="s">
        <v>292</v>
      </c>
      <c r="BC38" s="145" t="s">
        <v>292</v>
      </c>
      <c r="BD38" s="145" t="s">
        <v>292</v>
      </c>
      <c r="BE38" s="146" t="s">
        <v>292</v>
      </c>
      <c r="BF38" s="147" t="s">
        <v>292</v>
      </c>
      <c r="BG38" s="148" t="s">
        <v>292</v>
      </c>
      <c r="BH38" s="149" t="s">
        <v>292</v>
      </c>
      <c r="BI38" s="150" t="s">
        <v>292</v>
      </c>
      <c r="BJ38" s="117" t="s">
        <v>292</v>
      </c>
      <c r="BK38" s="114"/>
      <c r="BL38" s="168"/>
      <c r="BM38" s="143" t="s">
        <v>292</v>
      </c>
      <c r="BN38" s="144" t="s">
        <v>292</v>
      </c>
      <c r="BO38" s="145" t="s">
        <v>292</v>
      </c>
      <c r="BP38" s="145" t="s">
        <v>292</v>
      </c>
      <c r="BQ38" s="146" t="s">
        <v>292</v>
      </c>
      <c r="BR38" s="147" t="s">
        <v>292</v>
      </c>
      <c r="BS38" s="148" t="s">
        <v>292</v>
      </c>
      <c r="BT38" s="149" t="s">
        <v>292</v>
      </c>
      <c r="BU38" s="150" t="s">
        <v>292</v>
      </c>
      <c r="BV38" s="117" t="s">
        <v>292</v>
      </c>
      <c r="BW38" s="114"/>
      <c r="BX38" s="168"/>
      <c r="BY38" s="143" t="s">
        <v>292</v>
      </c>
      <c r="BZ38" s="144" t="s">
        <v>292</v>
      </c>
      <c r="CA38" s="145" t="s">
        <v>292</v>
      </c>
      <c r="CB38" s="145" t="s">
        <v>292</v>
      </c>
      <c r="CC38" s="146" t="s">
        <v>292</v>
      </c>
      <c r="CD38" s="147" t="s">
        <v>292</v>
      </c>
      <c r="CE38" s="148" t="s">
        <v>292</v>
      </c>
      <c r="CF38" s="149" t="s">
        <v>292</v>
      </c>
      <c r="CG38" s="150" t="s">
        <v>292</v>
      </c>
      <c r="CH38" s="117" t="s">
        <v>292</v>
      </c>
      <c r="CI38" s="114"/>
      <c r="CJ38" s="168"/>
      <c r="CK38" s="143" t="s">
        <v>292</v>
      </c>
      <c r="CL38" s="144" t="s">
        <v>292</v>
      </c>
      <c r="CM38" s="145" t="s">
        <v>292</v>
      </c>
      <c r="CN38" s="145" t="s">
        <v>292</v>
      </c>
      <c r="CO38" s="146" t="s">
        <v>292</v>
      </c>
      <c r="CP38" s="147" t="s">
        <v>292</v>
      </c>
      <c r="CQ38" s="148" t="s">
        <v>292</v>
      </c>
      <c r="CR38" s="149" t="s">
        <v>292</v>
      </c>
      <c r="CS38" s="150" t="s">
        <v>292</v>
      </c>
      <c r="CT38" s="117" t="s">
        <v>292</v>
      </c>
      <c r="CU38" s="114"/>
      <c r="CV38" s="168"/>
      <c r="CW38" s="143" t="s">
        <v>292</v>
      </c>
      <c r="CX38" s="144" t="s">
        <v>292</v>
      </c>
      <c r="CY38" s="145" t="s">
        <v>292</v>
      </c>
      <c r="CZ38" s="145" t="s">
        <v>292</v>
      </c>
      <c r="DA38" s="146" t="s">
        <v>292</v>
      </c>
      <c r="DB38" s="147" t="s">
        <v>292</v>
      </c>
      <c r="DC38" s="148" t="s">
        <v>292</v>
      </c>
      <c r="DD38" s="149" t="s">
        <v>292</v>
      </c>
      <c r="DE38" s="150" t="s">
        <v>292</v>
      </c>
      <c r="DF38" s="117" t="s">
        <v>292</v>
      </c>
      <c r="DG38" s="114"/>
      <c r="DH38" s="168"/>
      <c r="DI38" s="143" t="s">
        <v>292</v>
      </c>
      <c r="DJ38" s="144" t="s">
        <v>292</v>
      </c>
      <c r="DK38" s="145" t="s">
        <v>292</v>
      </c>
      <c r="DL38" s="145" t="s">
        <v>292</v>
      </c>
      <c r="DM38" s="146" t="s">
        <v>292</v>
      </c>
      <c r="DN38" s="147" t="s">
        <v>292</v>
      </c>
      <c r="DO38" s="148" t="s">
        <v>292</v>
      </c>
      <c r="DP38" s="149" t="s">
        <v>292</v>
      </c>
      <c r="DQ38" s="150" t="s">
        <v>292</v>
      </c>
      <c r="DR38" s="117" t="s">
        <v>292</v>
      </c>
      <c r="DS38" s="114"/>
      <c r="DT38" s="168"/>
      <c r="DU38" s="143" t="s">
        <v>292</v>
      </c>
      <c r="DV38" s="144" t="s">
        <v>292</v>
      </c>
      <c r="DW38" s="145" t="s">
        <v>292</v>
      </c>
      <c r="DX38" s="145" t="s">
        <v>292</v>
      </c>
      <c r="DY38" s="146" t="s">
        <v>292</v>
      </c>
      <c r="DZ38" s="147" t="s">
        <v>292</v>
      </c>
      <c r="EA38" s="148" t="s">
        <v>292</v>
      </c>
      <c r="EB38" s="149" t="s">
        <v>292</v>
      </c>
      <c r="EC38" s="150" t="s">
        <v>292</v>
      </c>
      <c r="ED38" s="117" t="s">
        <v>292</v>
      </c>
      <c r="EE38" s="114"/>
      <c r="EF38" s="168"/>
      <c r="EG38" s="143" t="str">
        <f>IF(EK38="","",ministers!EG$3)</f>
        <v/>
      </c>
      <c r="EH38" s="144" t="str">
        <f>IF(EK38="","",ministers!EG$1)</f>
        <v/>
      </c>
      <c r="EI38" s="145" t="str">
        <f>IF(EK38="","",ministers!EG$2)</f>
        <v/>
      </c>
      <c r="EJ38" s="145" t="str">
        <f>IF(EK38="","",ministers!EG$3)</f>
        <v/>
      </c>
      <c r="EK38" s="146" t="str">
        <f t="shared" si="27"/>
        <v/>
      </c>
      <c r="EL38" s="147" t="str">
        <f t="shared" si="28"/>
        <v/>
      </c>
      <c r="EM38" s="148" t="str">
        <f t="shared" si="29"/>
        <v/>
      </c>
      <c r="EN38" s="149" t="str">
        <f t="shared" si="30"/>
        <v/>
      </c>
      <c r="EO38" s="150" t="str">
        <f t="shared" si="31"/>
        <v/>
      </c>
      <c r="EP38" s="117" t="str">
        <f t="shared" si="32"/>
        <v/>
      </c>
      <c r="EQ38" s="114"/>
      <c r="ER38" s="168"/>
      <c r="ES38" s="143" t="str">
        <f>IF(EW38="","",ministers!ES$3)</f>
        <v/>
      </c>
      <c r="ET38" s="144" t="str">
        <f>IF(EW38="","",ministers!ES$1)</f>
        <v/>
      </c>
      <c r="EU38" s="145" t="s">
        <v>292</v>
      </c>
      <c r="EV38" s="145" t="str">
        <f>IF(EW38="","",ministers!ES$3)</f>
        <v/>
      </c>
      <c r="EW38" s="146" t="str">
        <f t="shared" si="33"/>
        <v/>
      </c>
      <c r="EX38" s="147" t="str">
        <f t="shared" si="34"/>
        <v/>
      </c>
      <c r="EY38" s="148" t="str">
        <f t="shared" si="35"/>
        <v/>
      </c>
      <c r="EZ38" s="149" t="str">
        <f t="shared" si="36"/>
        <v/>
      </c>
      <c r="FA38" s="150" t="str">
        <f t="shared" si="37"/>
        <v/>
      </c>
      <c r="FB38" s="117" t="str">
        <f t="shared" si="38"/>
        <v/>
      </c>
      <c r="FC38" s="114"/>
      <c r="FD38" s="168"/>
      <c r="FE38" s="143" t="str">
        <f>IF(FI38="","",ministers!FE$3)</f>
        <v/>
      </c>
      <c r="FF38" s="144" t="str">
        <f>IF(FI38="","",ministers!FE$1)</f>
        <v/>
      </c>
      <c r="FG38" s="145" t="str">
        <f>IF(FI38="","",ministers!FE$2)</f>
        <v/>
      </c>
      <c r="FH38" s="145" t="str">
        <f>IF(FI38="","",ministers!FE$3)</f>
        <v/>
      </c>
      <c r="FI38" s="146" t="str">
        <f t="shared" si="39"/>
        <v/>
      </c>
      <c r="FJ38" s="147" t="str">
        <f t="shared" si="40"/>
        <v/>
      </c>
      <c r="FK38" s="148" t="str">
        <f t="shared" si="41"/>
        <v/>
      </c>
      <c r="FL38" s="149" t="str">
        <f t="shared" si="42"/>
        <v/>
      </c>
      <c r="FM38" s="150" t="str">
        <f t="shared" si="43"/>
        <v/>
      </c>
      <c r="FN38" s="117" t="str">
        <f>IF(FP38="","",IF((LEN(FP38)-LEN(SUBSTITUTE(FP38,"male","")))/LEN("male")&gt;1,"!",IF(RIGHT(FP38,1)=")","",IF(RIGHT(FP38,2)=") ","",IF(RIGHT(FP38,2)=").","","!!")))))</f>
        <v/>
      </c>
      <c r="FO38" s="114"/>
      <c r="FP38" s="168"/>
      <c r="FQ38" s="143" t="str">
        <f>IF(FU38="","",ministers!FT$3)</f>
        <v/>
      </c>
      <c r="FR38" s="144" t="str">
        <f>IF(FU38="","",ministers!FT$1)</f>
        <v/>
      </c>
      <c r="FS38" s="145"/>
      <c r="FT38" s="151"/>
      <c r="FU38" s="146" t="str">
        <f>IF(GB38="","",IF(ISNUMBER(SEARCH(":",GB38)),MID(GB38,FIND(":",GB38)+2,FIND("(",GB38)-FIND(":",GB38)-3),LEFT(GB38,FIND("(",GB38)-2)))</f>
        <v/>
      </c>
      <c r="FV38" s="147" t="str">
        <f>IF(GB38="","",MID(GB38,FIND("(",GB38)+1,4))</f>
        <v/>
      </c>
      <c r="FW38" s="148" t="str">
        <f>IF(ISNUMBER(SEARCH("*female*",GB38)),"female",IF(ISNUMBER(SEARCH("*male*",GB38)),"male",""))</f>
        <v/>
      </c>
      <c r="FX38" s="149" t="str">
        <f>IF(GB38="","",IF(ISERROR(MID(GB38,FIND("male,",GB38)+6,(FIND(")",GB38)-(FIND("male,",GB38)+6))))=TRUE,"missing/error",MID(GB38,FIND("male,",GB38)+6,(FIND(")",GB38)-(FIND("male,",GB38)+6)))))</f>
        <v/>
      </c>
      <c r="FY38" s="150" t="str">
        <f>IF(FU38="","",(MID(FU38,(SEARCH("^^",SUBSTITUTE(FU38," ","^^",LEN(FU38)-LEN(SUBSTITUTE(FU38," ","")))))+1,99)&amp;"_"&amp;LEFT(FU38,FIND(" ",FU38)-1)&amp;"_"&amp;FV38))</f>
        <v/>
      </c>
      <c r="FZ38" s="117" t="str">
        <f>IF(GB38="","",IF((LEN(GB38)-LEN(SUBSTITUTE(GB38,"male","")))/LEN("male")&gt;1,"!",IF(RIGHT(GB38,1)=")","",IF(RIGHT(GB38,2)=") ","",IF(RIGHT(GB38,2)=").","","!!")))))</f>
        <v/>
      </c>
      <c r="GA38" s="114"/>
      <c r="GB38" s="168"/>
      <c r="GC38" s="143" t="str">
        <f>IF(GG38="","",ministers!GC$3)</f>
        <v/>
      </c>
      <c r="GD38" s="144" t="str">
        <f>IF(GG38="","",ministers!GC$1)</f>
        <v/>
      </c>
      <c r="GE38" s="145" t="str">
        <f>IF(GG38="","",ministers!GC$2)</f>
        <v/>
      </c>
      <c r="GF38" s="145"/>
      <c r="GG38" s="146" t="str">
        <f>IF(GN38="","",IF(ISNUMBER(SEARCH(":",GN38)),MID(GN38,FIND(":",GN38)+2,FIND("(",GN38)-FIND(":",GN38)-3),LEFT(GN38,FIND("(",GN38)-2)))</f>
        <v/>
      </c>
      <c r="GH38" s="147" t="str">
        <f>IF(GN38="","",MID(GN38,FIND("(",GN38)+1,4))</f>
        <v/>
      </c>
      <c r="GI38" s="148" t="str">
        <f>IF(ISNUMBER(SEARCH("*female*",GN38)),"female",IF(ISNUMBER(SEARCH("*male*",GN38)),"male",""))</f>
        <v/>
      </c>
      <c r="GJ38" s="149" t="str">
        <f>IF(GN38="","",IF(ISERROR(MID(GN38,FIND("male,",GN38)+6,(FIND(")",GN38)-(FIND("male,",GN38)+6))))=TRUE,"missing/error",MID(GN38,FIND("male,",GN38)+6,(FIND(")",GN38)-(FIND("male,",GN38)+6)))))</f>
        <v/>
      </c>
      <c r="GK38" s="150" t="str">
        <f>IF(GG38="","",(MID(GG38,(SEARCH("^^",SUBSTITUTE(GG38," ","^^",LEN(GG38)-LEN(SUBSTITUTE(GG38," ","")))))+1,99)&amp;"_"&amp;LEFT(GG38,FIND(" ",GG38)-1)&amp;"_"&amp;GH38))</f>
        <v/>
      </c>
      <c r="GM38" s="114"/>
      <c r="GN38" s="168"/>
      <c r="GO38" s="143" t="str">
        <f>IF(GS38="","",ministers!GO$3)</f>
        <v/>
      </c>
      <c r="GP38" s="144" t="str">
        <f>IF(GS38="","",ministers!GO$1)</f>
        <v/>
      </c>
      <c r="GQ38" s="145" t="str">
        <f>IF(GS38="","",ministers!GO$2)</f>
        <v/>
      </c>
      <c r="GR38" s="145" t="str">
        <f>IF(GS38="","",ministers!GO$3)</f>
        <v/>
      </c>
      <c r="GS38" s="146" t="str">
        <f>IF(GZ38="","",IF(ISNUMBER(SEARCH(":",GZ38)),MID(GZ38,FIND(":",GZ38)+2,FIND("(",GZ38)-FIND(":",GZ38)-3),LEFT(GZ38,FIND("(",GZ38)-2)))</f>
        <v/>
      </c>
      <c r="GT38" s="147" t="str">
        <f>IF(GZ38="","",MID(GZ38,FIND("(",GZ38)+1,4))</f>
        <v/>
      </c>
      <c r="GU38" s="148" t="str">
        <f>IF(ISNUMBER(SEARCH("*female*",GZ38)),"female",IF(ISNUMBER(SEARCH("*male*",GZ38)),"male",""))</f>
        <v/>
      </c>
      <c r="GV38" s="149" t="str">
        <f>IF(GZ38="","",IF(ISERROR(MID(GZ38,FIND("male,",GZ38)+6,(FIND(")",GZ38)-(FIND("male,",GZ38)+6))))=TRUE,"missing/error",MID(GZ38,FIND("male,",GZ38)+6,(FIND(")",GZ38)-(FIND("male,",GZ38)+6)))))</f>
        <v/>
      </c>
      <c r="GW38" s="150" t="str">
        <f>IF(GS38="","",(MID(GS38,(SEARCH("^^",SUBSTITUTE(GS38," ","^^",LEN(GS38)-LEN(SUBSTITUTE(GS38," ","")))))+1,99)&amp;"_"&amp;LEFT(GS38,FIND(" ",GS38)-1)&amp;"_"&amp;GT38))</f>
        <v/>
      </c>
      <c r="GY38" s="114"/>
      <c r="GZ38" s="168"/>
    </row>
    <row r="39" spans="1:208" ht="13.5" customHeight="1">
      <c r="A39" s="126"/>
      <c r="B39" s="117" t="s">
        <v>1186</v>
      </c>
      <c r="E39" s="143"/>
      <c r="F39" s="144"/>
      <c r="G39" s="145"/>
      <c r="H39" s="159"/>
      <c r="I39" s="146"/>
      <c r="J39" s="147"/>
      <c r="K39" s="148"/>
      <c r="L39" s="149"/>
      <c r="M39" s="150"/>
      <c r="O39" s="159"/>
      <c r="Q39" s="143"/>
      <c r="R39" s="144"/>
      <c r="S39" s="145"/>
      <c r="T39" s="159"/>
      <c r="U39" s="146"/>
      <c r="V39" s="147"/>
      <c r="W39" s="148"/>
      <c r="X39" s="149"/>
      <c r="Y39" s="150"/>
      <c r="AA39" s="159"/>
      <c r="AC39" s="143"/>
      <c r="AD39" s="144"/>
      <c r="AE39" s="145"/>
      <c r="AF39" s="159"/>
      <c r="AG39" s="146"/>
      <c r="AH39" s="147"/>
      <c r="AI39" s="148"/>
      <c r="AJ39" s="149"/>
      <c r="AK39" s="150"/>
      <c r="AM39" s="159"/>
      <c r="AO39" s="143"/>
      <c r="AP39" s="144"/>
      <c r="AQ39" s="145"/>
      <c r="AR39" s="159"/>
      <c r="AS39" s="146"/>
      <c r="AT39" s="147"/>
      <c r="AU39" s="148"/>
      <c r="AV39" s="149"/>
      <c r="AW39" s="150"/>
      <c r="AY39" s="159"/>
      <c r="BA39" s="143"/>
      <c r="BB39" s="144"/>
      <c r="BC39" s="145"/>
      <c r="BD39" s="159"/>
      <c r="BE39" s="146"/>
      <c r="BF39" s="147"/>
      <c r="BG39" s="148"/>
      <c r="BH39" s="149"/>
      <c r="BI39" s="150"/>
      <c r="BK39" s="159"/>
      <c r="BM39" s="143"/>
      <c r="BN39" s="144"/>
      <c r="BO39" s="145"/>
      <c r="BP39" s="159"/>
      <c r="BQ39" s="146"/>
      <c r="BR39" s="147"/>
      <c r="BS39" s="148"/>
      <c r="BT39" s="149"/>
      <c r="BU39" s="150"/>
      <c r="BW39" s="159"/>
      <c r="BY39" s="143"/>
      <c r="BZ39" s="144"/>
      <c r="CA39" s="145"/>
      <c r="CB39" s="159"/>
      <c r="CC39" s="146"/>
      <c r="CD39" s="147"/>
      <c r="CE39" s="148"/>
      <c r="CF39" s="149"/>
      <c r="CG39" s="150"/>
      <c r="CI39" s="159"/>
      <c r="CK39" s="143"/>
      <c r="CL39" s="144"/>
      <c r="CM39" s="145"/>
      <c r="CN39" s="159"/>
      <c r="CO39" s="146"/>
      <c r="CP39" s="147"/>
      <c r="CQ39" s="148"/>
      <c r="CR39" s="149"/>
      <c r="CS39" s="150"/>
      <c r="CU39" s="159"/>
      <c r="CW39" s="143"/>
      <c r="CX39" s="144"/>
      <c r="CY39" s="145"/>
      <c r="CZ39" s="159"/>
      <c r="DA39" s="146"/>
      <c r="DB39" s="147"/>
      <c r="DC39" s="148"/>
      <c r="DD39" s="149"/>
      <c r="DE39" s="150"/>
      <c r="DG39" s="159"/>
      <c r="DI39" s="143"/>
      <c r="DJ39" s="144"/>
      <c r="DK39" s="145"/>
      <c r="DL39" s="159"/>
      <c r="DM39" s="146"/>
      <c r="DN39" s="147"/>
      <c r="DO39" s="148"/>
      <c r="DP39" s="149"/>
      <c r="DQ39" s="150"/>
      <c r="DS39" s="159"/>
      <c r="DU39" s="143"/>
      <c r="DV39" s="144"/>
      <c r="DW39" s="145"/>
      <c r="DX39" s="159"/>
      <c r="DY39" s="146"/>
      <c r="DZ39" s="147"/>
      <c r="EA39" s="148"/>
      <c r="EB39" s="149"/>
      <c r="EC39" s="150"/>
      <c r="EE39" s="159"/>
      <c r="EF39" s="171"/>
      <c r="EG39" s="143" t="str">
        <f>IF(EK39="","",ministers!EG$3)</f>
        <v/>
      </c>
      <c r="EH39" s="144" t="str">
        <f>IF(EK39="","",ministers!EG$1)</f>
        <v/>
      </c>
      <c r="EI39" s="145" t="str">
        <f>IF(EK39="","",ministers!EG$2)</f>
        <v/>
      </c>
      <c r="EJ39" s="145" t="str">
        <f>IF(EK39="","",ministers!EG$3)</f>
        <v/>
      </c>
      <c r="EK39" s="146" t="str">
        <f t="shared" si="27"/>
        <v/>
      </c>
      <c r="EL39" s="147" t="str">
        <f t="shared" si="28"/>
        <v/>
      </c>
      <c r="EM39" s="148" t="str">
        <f t="shared" si="29"/>
        <v/>
      </c>
      <c r="EN39" s="149" t="str">
        <f t="shared" si="30"/>
        <v/>
      </c>
      <c r="EO39" s="150" t="str">
        <f t="shared" si="31"/>
        <v/>
      </c>
      <c r="EP39" s="117" t="str">
        <f t="shared" si="32"/>
        <v/>
      </c>
      <c r="EQ39" s="159"/>
      <c r="ES39" s="143" t="str">
        <f>IF(EW39="","",ministers!ES$3)</f>
        <v/>
      </c>
      <c r="ET39" s="144" t="str">
        <f>IF(EW39="","",ministers!ES$1)</f>
        <v/>
      </c>
      <c r="EU39" s="145" t="s">
        <v>292</v>
      </c>
      <c r="EV39" s="145" t="str">
        <f>IF(EW39="","",ministers!ES$3)</f>
        <v/>
      </c>
      <c r="EW39" s="146" t="str">
        <f t="shared" si="33"/>
        <v/>
      </c>
      <c r="EX39" s="147" t="str">
        <f t="shared" si="34"/>
        <v/>
      </c>
      <c r="EY39" s="148" t="str">
        <f t="shared" si="35"/>
        <v/>
      </c>
      <c r="EZ39" s="149" t="str">
        <f t="shared" si="36"/>
        <v/>
      </c>
      <c r="FA39" s="150" t="str">
        <f t="shared" si="37"/>
        <v/>
      </c>
      <c r="FB39" s="117" t="str">
        <f t="shared" si="38"/>
        <v/>
      </c>
      <c r="FC39" s="159"/>
      <c r="FE39" s="143" t="str">
        <f>IF(FI39="","",ministers!FE$3)</f>
        <v/>
      </c>
      <c r="FF39" s="144" t="str">
        <f>IF(FI39="","",ministers!FE$1)</f>
        <v/>
      </c>
      <c r="FG39" s="145" t="str">
        <f>IF(FI39="","",ministers!FE$2)</f>
        <v/>
      </c>
      <c r="FH39" s="145" t="str">
        <f>IF(FI39="","",ministers!FE$3)</f>
        <v/>
      </c>
      <c r="FI39" s="146" t="str">
        <f t="shared" si="39"/>
        <v/>
      </c>
      <c r="FJ39" s="147" t="str">
        <f t="shared" si="40"/>
        <v/>
      </c>
      <c r="FK39" s="148" t="str">
        <f t="shared" si="41"/>
        <v/>
      </c>
      <c r="FL39" s="149" t="str">
        <f t="shared" si="42"/>
        <v/>
      </c>
      <c r="FM39" s="150" t="str">
        <f t="shared" si="43"/>
        <v/>
      </c>
      <c r="FO39" s="159"/>
      <c r="FQ39" s="143"/>
      <c r="FR39" s="144"/>
      <c r="FS39" s="145"/>
      <c r="FT39" s="159"/>
      <c r="FU39" s="146"/>
      <c r="FV39" s="147"/>
      <c r="FW39" s="148"/>
      <c r="FX39" s="149"/>
      <c r="FY39" s="150"/>
      <c r="GA39" s="159"/>
      <c r="GC39" s="143" t="str">
        <f>IF(GG39="","",ministers!GC$3)</f>
        <v/>
      </c>
      <c r="GD39" s="144" t="str">
        <f>IF(GG39="","",ministers!GC$1)</f>
        <v/>
      </c>
      <c r="GE39" s="145" t="str">
        <f>IF(GG39="","",ministers!GC$2)</f>
        <v/>
      </c>
      <c r="GF39" s="145"/>
      <c r="GG39" s="146"/>
      <c r="GH39" s="147"/>
      <c r="GI39" s="148"/>
      <c r="GJ39" s="149"/>
      <c r="GK39" s="150"/>
      <c r="GM39" s="114"/>
      <c r="GN39" s="168"/>
      <c r="GO39" s="143" t="str">
        <f>IF(GS39="","",ministers!GO$3)</f>
        <v/>
      </c>
      <c r="GP39" s="144" t="str">
        <f>IF(GS39="","",ministers!GO$1)</f>
        <v/>
      </c>
      <c r="GQ39" s="145" t="str">
        <f>IF(GS39="","",ministers!GO$2)</f>
        <v/>
      </c>
      <c r="GR39" s="145" t="str">
        <f>IF(GS39="","",ministers!GO$3)</f>
        <v/>
      </c>
      <c r="GS39" s="146"/>
      <c r="GT39" s="147"/>
      <c r="GU39" s="148"/>
      <c r="GV39" s="149"/>
      <c r="GW39" s="150"/>
      <c r="GY39" s="114"/>
      <c r="GZ39" s="168"/>
    </row>
    <row r="40" spans="1:208" ht="13.5" customHeight="1">
      <c r="A40" s="126"/>
      <c r="B40" s="114" t="s">
        <v>528</v>
      </c>
      <c r="D40" s="168"/>
      <c r="E40" s="143" t="s">
        <v>292</v>
      </c>
      <c r="F40" s="144" t="s">
        <v>292</v>
      </c>
      <c r="G40" s="145" t="s">
        <v>292</v>
      </c>
      <c r="H40" s="145" t="s">
        <v>292</v>
      </c>
      <c r="I40" s="146" t="s">
        <v>292</v>
      </c>
      <c r="J40" s="147" t="s">
        <v>292</v>
      </c>
      <c r="K40" s="148" t="s">
        <v>292</v>
      </c>
      <c r="L40" s="149" t="s">
        <v>292</v>
      </c>
      <c r="M40" s="150" t="s">
        <v>292</v>
      </c>
      <c r="N40" s="117" t="s">
        <v>292</v>
      </c>
      <c r="O40" s="114"/>
      <c r="P40" s="168"/>
      <c r="Q40" s="143" t="s">
        <v>292</v>
      </c>
      <c r="R40" s="144" t="s">
        <v>292</v>
      </c>
      <c r="S40" s="145" t="s">
        <v>292</v>
      </c>
      <c r="T40" s="145" t="s">
        <v>292</v>
      </c>
      <c r="U40" s="146" t="s">
        <v>292</v>
      </c>
      <c r="V40" s="147" t="s">
        <v>292</v>
      </c>
      <c r="W40" s="148" t="s">
        <v>292</v>
      </c>
      <c r="X40" s="149" t="s">
        <v>292</v>
      </c>
      <c r="Y40" s="150" t="s">
        <v>292</v>
      </c>
      <c r="Z40" s="117" t="s">
        <v>292</v>
      </c>
      <c r="AA40" s="114"/>
      <c r="AB40" s="168"/>
      <c r="AC40" s="143" t="s">
        <v>292</v>
      </c>
      <c r="AD40" s="144" t="s">
        <v>292</v>
      </c>
      <c r="AE40" s="145" t="s">
        <v>292</v>
      </c>
      <c r="AF40" s="145" t="s">
        <v>292</v>
      </c>
      <c r="AG40" s="146" t="s">
        <v>292</v>
      </c>
      <c r="AH40" s="147" t="s">
        <v>292</v>
      </c>
      <c r="AI40" s="148" t="s">
        <v>292</v>
      </c>
      <c r="AJ40" s="149" t="s">
        <v>292</v>
      </c>
      <c r="AK40" s="150" t="s">
        <v>292</v>
      </c>
      <c r="AL40" s="117" t="s">
        <v>292</v>
      </c>
      <c r="AM40" s="114"/>
      <c r="AN40" s="168"/>
      <c r="AO40" s="143">
        <v>36089</v>
      </c>
      <c r="AP40" s="144" t="s">
        <v>314</v>
      </c>
      <c r="AQ40" s="145">
        <v>35135</v>
      </c>
      <c r="AR40" s="145">
        <v>36089</v>
      </c>
      <c r="AS40" s="146" t="s">
        <v>990</v>
      </c>
      <c r="AT40" s="147" t="s">
        <v>884</v>
      </c>
      <c r="AU40" s="148" t="s">
        <v>780</v>
      </c>
      <c r="AV40" s="149" t="s">
        <v>294</v>
      </c>
      <c r="AW40" s="150" t="s">
        <v>885</v>
      </c>
      <c r="AX40" s="117" t="s">
        <v>645</v>
      </c>
      <c r="AY40" s="114"/>
      <c r="AZ40" s="168" t="s">
        <v>640</v>
      </c>
      <c r="BA40" s="143">
        <v>37221</v>
      </c>
      <c r="BB40" s="144" t="s">
        <v>315</v>
      </c>
      <c r="BC40" s="145">
        <v>36089</v>
      </c>
      <c r="BD40" s="145">
        <v>37221</v>
      </c>
      <c r="BE40" s="146" t="s">
        <v>918</v>
      </c>
      <c r="BF40" s="147" t="s">
        <v>911</v>
      </c>
      <c r="BG40" s="148" t="s">
        <v>780</v>
      </c>
      <c r="BH40" s="149" t="s">
        <v>294</v>
      </c>
      <c r="BI40" s="150" t="s">
        <v>919</v>
      </c>
      <c r="BJ40" s="117" t="s">
        <v>292</v>
      </c>
      <c r="BK40" s="114"/>
      <c r="BL40" s="168" t="s">
        <v>647</v>
      </c>
      <c r="BM40" s="143">
        <v>38286</v>
      </c>
      <c r="BN40" s="144" t="s">
        <v>316</v>
      </c>
      <c r="BO40" s="145">
        <v>37221</v>
      </c>
      <c r="BP40" s="145">
        <v>37901</v>
      </c>
      <c r="BQ40" s="146" t="s">
        <v>929</v>
      </c>
      <c r="BR40" s="147" t="s">
        <v>789</v>
      </c>
      <c r="BS40" s="148" t="s">
        <v>780</v>
      </c>
      <c r="BT40" s="149" t="s">
        <v>294</v>
      </c>
      <c r="BU40" s="150" t="s">
        <v>930</v>
      </c>
      <c r="BV40" s="117" t="s">
        <v>292</v>
      </c>
      <c r="BW40" s="114"/>
      <c r="BX40" s="168" t="s">
        <v>673</v>
      </c>
      <c r="BY40" s="143">
        <v>39419</v>
      </c>
      <c r="BZ40" s="144" t="s">
        <v>317</v>
      </c>
      <c r="CA40" s="145">
        <v>38286</v>
      </c>
      <c r="CB40" s="145">
        <v>39112</v>
      </c>
      <c r="CC40" s="146" t="s">
        <v>931</v>
      </c>
      <c r="CD40" s="147" t="s">
        <v>849</v>
      </c>
      <c r="CE40" s="148" t="s">
        <v>780</v>
      </c>
      <c r="CF40" s="149" t="s">
        <v>294</v>
      </c>
      <c r="CG40" s="150" t="s">
        <v>932</v>
      </c>
      <c r="CH40" s="117" t="s">
        <v>292</v>
      </c>
      <c r="CI40" s="114"/>
      <c r="CJ40" s="168" t="s">
        <v>674</v>
      </c>
      <c r="CK40" s="143" t="s">
        <v>292</v>
      </c>
      <c r="CL40" s="144" t="s">
        <v>292</v>
      </c>
      <c r="CM40" s="145" t="s">
        <v>292</v>
      </c>
      <c r="CN40" s="145" t="s">
        <v>292</v>
      </c>
      <c r="CO40" s="146" t="s">
        <v>292</v>
      </c>
      <c r="CP40" s="147" t="s">
        <v>292</v>
      </c>
      <c r="CQ40" s="148" t="s">
        <v>292</v>
      </c>
      <c r="CR40" s="149" t="s">
        <v>292</v>
      </c>
      <c r="CS40" s="150" t="s">
        <v>292</v>
      </c>
      <c r="CT40" s="117" t="s">
        <v>292</v>
      </c>
      <c r="CU40" s="114"/>
      <c r="CV40" s="168"/>
      <c r="CW40" s="143" t="s">
        <v>292</v>
      </c>
      <c r="CX40" s="144" t="s">
        <v>292</v>
      </c>
      <c r="CY40" s="145" t="s">
        <v>292</v>
      </c>
      <c r="CZ40" s="145" t="s">
        <v>292</v>
      </c>
      <c r="DA40" s="146" t="s">
        <v>292</v>
      </c>
      <c r="DB40" s="147" t="s">
        <v>292</v>
      </c>
      <c r="DC40" s="148" t="s">
        <v>292</v>
      </c>
      <c r="DD40" s="149" t="s">
        <v>292</v>
      </c>
      <c r="DE40" s="150" t="s">
        <v>292</v>
      </c>
      <c r="DF40" s="117" t="s">
        <v>292</v>
      </c>
      <c r="DG40" s="114"/>
      <c r="DH40" s="168"/>
      <c r="DI40" s="143" t="s">
        <v>292</v>
      </c>
      <c r="DJ40" s="144" t="s">
        <v>292</v>
      </c>
      <c r="DK40" s="145" t="s">
        <v>292</v>
      </c>
      <c r="DL40" s="145" t="s">
        <v>292</v>
      </c>
      <c r="DM40" s="146" t="s">
        <v>292</v>
      </c>
      <c r="DN40" s="147" t="s">
        <v>292</v>
      </c>
      <c r="DO40" s="148" t="s">
        <v>292</v>
      </c>
      <c r="DP40" s="149" t="s">
        <v>292</v>
      </c>
      <c r="DQ40" s="150" t="s">
        <v>292</v>
      </c>
      <c r="DR40" s="117" t="s">
        <v>292</v>
      </c>
      <c r="DS40" s="114"/>
      <c r="DT40" s="168"/>
      <c r="DU40" s="143" t="s">
        <v>292</v>
      </c>
      <c r="DV40" s="144" t="s">
        <v>292</v>
      </c>
      <c r="DW40" s="145" t="s">
        <v>292</v>
      </c>
      <c r="DX40" s="145" t="s">
        <v>292</v>
      </c>
      <c r="DY40" s="146" t="s">
        <v>292</v>
      </c>
      <c r="DZ40" s="147" t="s">
        <v>292</v>
      </c>
      <c r="EA40" s="148" t="s">
        <v>292</v>
      </c>
      <c r="EB40" s="149" t="s">
        <v>292</v>
      </c>
      <c r="EC40" s="150" t="s">
        <v>292</v>
      </c>
      <c r="ED40" s="117" t="s">
        <v>292</v>
      </c>
      <c r="EE40" s="114"/>
      <c r="EF40" s="168"/>
      <c r="EG40" s="143">
        <f>IF(EK40="","",ministers!EG$3)</f>
        <v>42262</v>
      </c>
      <c r="EH40" s="144" t="str">
        <f>IF(EK40="","",ministers!EG$1)</f>
        <v>Abbott I</v>
      </c>
      <c r="EI40" s="145">
        <f>IF(EK40="","",ministers!EG$2)</f>
        <v>41517</v>
      </c>
      <c r="EJ40" s="145">
        <f>IF(EK40="","",ministers!EG$3)</f>
        <v>42262</v>
      </c>
      <c r="EK40" s="146" t="str">
        <f t="shared" si="27"/>
        <v>Eric Abetz</v>
      </c>
      <c r="EL40" s="147" t="str">
        <f t="shared" si="28"/>
        <v>1958</v>
      </c>
      <c r="EM40" s="148" t="str">
        <f t="shared" si="29"/>
        <v>male</v>
      </c>
      <c r="EN40" s="149" t="str">
        <f t="shared" si="30"/>
        <v>au_lib01</v>
      </c>
      <c r="EO40" s="150" t="str">
        <f t="shared" si="31"/>
        <v>Abetz_Eric_1958</v>
      </c>
      <c r="EP40" s="117" t="str">
        <f t="shared" si="32"/>
        <v/>
      </c>
      <c r="EQ40" s="114"/>
      <c r="ER40" s="168" t="s">
        <v>1114</v>
      </c>
      <c r="ES40" s="143">
        <f>IF(EW40="","",ministers!ES$3)</f>
        <v>42570</v>
      </c>
      <c r="ET40" s="144" t="str">
        <f>IF(EW40="","",ministers!ES$1)</f>
        <v>Turnbull I</v>
      </c>
      <c r="EU40" s="145">
        <v>42268</v>
      </c>
      <c r="EV40" s="145">
        <f>IF(EW40="","",ministers!ES$3)</f>
        <v>42570</v>
      </c>
      <c r="EW40" s="146" t="str">
        <f t="shared" si="33"/>
        <v>Michaelia Clare Cash</v>
      </c>
      <c r="EX40" s="147" t="str">
        <f t="shared" si="34"/>
        <v>1970</v>
      </c>
      <c r="EY40" s="148" t="str">
        <f t="shared" si="35"/>
        <v>female</v>
      </c>
      <c r="EZ40" s="149" t="str">
        <f t="shared" si="36"/>
        <v>au_lib01</v>
      </c>
      <c r="FA40" s="150" t="str">
        <f t="shared" si="37"/>
        <v>Cash_Michaelia_1970</v>
      </c>
      <c r="FB40" s="117" t="str">
        <f t="shared" si="38"/>
        <v/>
      </c>
      <c r="FC40" s="114"/>
      <c r="FD40" s="168" t="s">
        <v>1197</v>
      </c>
      <c r="FE40" s="143">
        <f>IF(FI40="","",ministers!FE$3)</f>
        <v>43340</v>
      </c>
      <c r="FF40" s="144" t="str">
        <f>IF(FI40="","",ministers!FE$1)</f>
        <v>Turnbull II</v>
      </c>
      <c r="FG40" s="145">
        <v>43089</v>
      </c>
      <c r="FH40" s="145">
        <f>IF(FI40="","",ministers!FE$3)</f>
        <v>43340</v>
      </c>
      <c r="FI40" s="146" t="str">
        <f t="shared" si="39"/>
        <v>Kelly Megan O’Dwyer</v>
      </c>
      <c r="FJ40" s="147" t="str">
        <f t="shared" si="40"/>
        <v>1977</v>
      </c>
      <c r="FK40" s="148" t="str">
        <f t="shared" si="41"/>
        <v>female</v>
      </c>
      <c r="FL40" s="149" t="str">
        <f t="shared" si="42"/>
        <v>au_lib01</v>
      </c>
      <c r="FM40" s="150" t="str">
        <f t="shared" si="43"/>
        <v>O’Dwyer_Kelly_1977</v>
      </c>
      <c r="FN40" s="117" t="str">
        <f>IF(FP40="","",IF((LEN(FP40)-LEN(SUBSTITUTE(FP40,"male","")))/LEN("male")&gt;1,"!",IF(RIGHT(FP40,1)=")","",IF(RIGHT(FP40,2)=") ","",IF(RIGHT(FP40,2)=").","","!!")))))</f>
        <v/>
      </c>
      <c r="FO40" s="114"/>
      <c r="FP40" s="168" t="s">
        <v>1194</v>
      </c>
      <c r="FQ40" s="143" t="str">
        <f>IF(FU40="","",ministers!FT$3)</f>
        <v/>
      </c>
      <c r="FR40" s="144" t="str">
        <f>IF(FU40="","",ministers!FT$1)</f>
        <v/>
      </c>
      <c r="FS40" s="145"/>
      <c r="FT40" s="151"/>
      <c r="FU40" s="146" t="str">
        <f>IF(GB40="","",IF(ISNUMBER(SEARCH(":",GB40)),MID(GB40,FIND(":",GB40)+2,FIND("(",GB40)-FIND(":",GB40)-3),LEFT(GB40,FIND("(",GB40)-2)))</f>
        <v/>
      </c>
      <c r="FV40" s="147" t="str">
        <f>IF(GB40="","",MID(GB40,FIND("(",GB40)+1,4))</f>
        <v/>
      </c>
      <c r="FW40" s="148" t="str">
        <f>IF(ISNUMBER(SEARCH("*female*",GB40)),"female",IF(ISNUMBER(SEARCH("*male*",GB40)),"male",""))</f>
        <v/>
      </c>
      <c r="FX40" s="149" t="str">
        <f>IF(GB40="","",IF(ISERROR(MID(GB40,FIND("male,",GB40)+6,(FIND(")",GB40)-(FIND("male,",GB40)+6))))=TRUE,"missing/error",MID(GB40,FIND("male,",GB40)+6,(FIND(")",GB40)-(FIND("male,",GB40)+6)))))</f>
        <v/>
      </c>
      <c r="FY40" s="150" t="str">
        <f>IF(FU40="","",(MID(FU40,(SEARCH("^^",SUBSTITUTE(FU40," ","^^",LEN(FU40)-LEN(SUBSTITUTE(FU40," ","")))))+1,99)&amp;"_"&amp;LEFT(FU40,FIND(" ",FU40)-1)&amp;"_"&amp;FV40))</f>
        <v/>
      </c>
      <c r="FZ40" s="117" t="str">
        <f>IF(GB40="","",IF((LEN(GB40)-LEN(SUBSTITUTE(GB40,"male","")))/LEN("male")&gt;1,"!",IF(RIGHT(GB40,1)=")","",IF(RIGHT(GB40,2)=") ","",IF(RIGHT(GB40,2)=").","","!!")))))</f>
        <v/>
      </c>
      <c r="GA40" s="114"/>
      <c r="GB40" s="168"/>
      <c r="GC40" s="143" t="str">
        <f>IF(GG40="","",ministers!GC$3)</f>
        <v/>
      </c>
      <c r="GD40" s="144" t="str">
        <f>IF(GG40="","",ministers!GC$1)</f>
        <v/>
      </c>
      <c r="GE40" s="145" t="str">
        <f>IF(GG40="","",ministers!GC$2)</f>
        <v/>
      </c>
      <c r="GF40" s="145"/>
      <c r="GG40" s="146" t="str">
        <f>IF(GN40="","",IF(ISNUMBER(SEARCH(":",GN40)),MID(GN40,FIND(":",GN40)+2,FIND("(",GN40)-FIND(":",GN40)-3),LEFT(GN40,FIND("(",GN40)-2)))</f>
        <v/>
      </c>
      <c r="GH40" s="147" t="str">
        <f>IF(GN40="","",MID(GN40,FIND("(",GN40)+1,4))</f>
        <v/>
      </c>
      <c r="GI40" s="148" t="str">
        <f>IF(ISNUMBER(SEARCH("*female*",GN40)),"female",IF(ISNUMBER(SEARCH("*male*",GN40)),"male",""))</f>
        <v/>
      </c>
      <c r="GJ40" s="149" t="str">
        <f>IF(GN40="","",IF(ISERROR(MID(GN40,FIND("male,",GN40)+6,(FIND(")",GN40)-(FIND("male,",GN40)+6))))=TRUE,"missing/error",MID(GN40,FIND("male,",GN40)+6,(FIND(")",GN40)-(FIND("male,",GN40)+6)))))</f>
        <v/>
      </c>
      <c r="GK40" s="150" t="str">
        <f>IF(GG40="","",(MID(GG40,(SEARCH("^^",SUBSTITUTE(GG40," ","^^",LEN(GG40)-LEN(SUBSTITUTE(GG40," ","")))))+1,99)&amp;"_"&amp;LEFT(GG40,FIND(" ",GG40)-1)&amp;"_"&amp;GH40))</f>
        <v/>
      </c>
      <c r="GM40" s="114"/>
      <c r="GN40" s="168"/>
      <c r="GO40" s="143" t="str">
        <f>IF(GS40="","",ministers!GO$3)</f>
        <v/>
      </c>
      <c r="GP40" s="144" t="str">
        <f>IF(GS40="","",ministers!GO$1)</f>
        <v/>
      </c>
      <c r="GQ40" s="145" t="str">
        <f>IF(GS40="","",ministers!GO$2)</f>
        <v/>
      </c>
      <c r="GR40" s="145" t="str">
        <f>IF(GS40="","",ministers!GO$3)</f>
        <v/>
      </c>
      <c r="GS40" s="146" t="str">
        <f>IF(GZ40="","",IF(ISNUMBER(SEARCH(":",GZ40)),MID(GZ40,FIND(":",GZ40)+2,FIND("(",GZ40)-FIND(":",GZ40)-3),LEFT(GZ40,FIND("(",GZ40)-2)))</f>
        <v/>
      </c>
      <c r="GT40" s="147" t="str">
        <f>IF(GZ40="","",MID(GZ40,FIND("(",GZ40)+1,4))</f>
        <v/>
      </c>
      <c r="GU40" s="148" t="str">
        <f>IF(ISNUMBER(SEARCH("*female*",GZ40)),"female",IF(ISNUMBER(SEARCH("*male*",GZ40)),"male",""))</f>
        <v/>
      </c>
      <c r="GV40" s="149" t="str">
        <f>IF(GZ40="","",IF(ISERROR(MID(GZ40,FIND("male,",GZ40)+6,(FIND(")",GZ40)-(FIND("male,",GZ40)+6))))=TRUE,"missing/error",MID(GZ40,FIND("male,",GZ40)+6,(FIND(")",GZ40)-(FIND("male,",GZ40)+6)))))</f>
        <v/>
      </c>
      <c r="GW40" s="150" t="str">
        <f>IF(GS40="","",(MID(GS40,(SEARCH("^^",SUBSTITUTE(GS40," ","^^",LEN(GS40)-LEN(SUBSTITUTE(GS40," ","")))))+1,99)&amp;"_"&amp;LEFT(GS40,FIND(" ",GS40)-1)&amp;"_"&amp;GT40))</f>
        <v/>
      </c>
      <c r="GY40" s="114"/>
      <c r="GZ40" s="168"/>
    </row>
    <row r="41" spans="1:208" ht="13.5" customHeight="1">
      <c r="A41" s="126"/>
      <c r="B41" s="114" t="s">
        <v>528</v>
      </c>
      <c r="D41" s="168"/>
      <c r="E41" s="143"/>
      <c r="F41" s="144"/>
      <c r="G41" s="145"/>
      <c r="H41" s="145"/>
      <c r="I41" s="146"/>
      <c r="J41" s="147"/>
      <c r="K41" s="148"/>
      <c r="L41" s="149"/>
      <c r="M41" s="150"/>
      <c r="O41" s="114"/>
      <c r="P41" s="168"/>
      <c r="Q41" s="143"/>
      <c r="R41" s="144"/>
      <c r="S41" s="145"/>
      <c r="T41" s="145"/>
      <c r="U41" s="146"/>
      <c r="V41" s="147"/>
      <c r="W41" s="148"/>
      <c r="X41" s="149"/>
      <c r="Y41" s="150"/>
      <c r="AA41" s="114"/>
      <c r="AB41" s="168"/>
      <c r="AC41" s="143"/>
      <c r="AD41" s="144"/>
      <c r="AE41" s="145"/>
      <c r="AF41" s="145"/>
      <c r="AG41" s="146"/>
      <c r="AH41" s="147"/>
      <c r="AI41" s="148"/>
      <c r="AJ41" s="149"/>
      <c r="AK41" s="150"/>
      <c r="AM41" s="114"/>
      <c r="AN41" s="168"/>
      <c r="AO41" s="143"/>
      <c r="AP41" s="144"/>
      <c r="AQ41" s="145"/>
      <c r="AR41" s="145"/>
      <c r="AS41" s="146"/>
      <c r="AT41" s="147"/>
      <c r="AU41" s="148"/>
      <c r="AV41" s="149"/>
      <c r="AW41" s="150"/>
      <c r="AY41" s="114"/>
      <c r="AZ41" s="168"/>
      <c r="BA41" s="143"/>
      <c r="BB41" s="144"/>
      <c r="BC41" s="145"/>
      <c r="BD41" s="145"/>
      <c r="BE41" s="146"/>
      <c r="BF41" s="147"/>
      <c r="BG41" s="148"/>
      <c r="BH41" s="149"/>
      <c r="BI41" s="150"/>
      <c r="BK41" s="114"/>
      <c r="BL41" s="168"/>
      <c r="BM41" s="143">
        <v>38286</v>
      </c>
      <c r="BN41" s="144" t="s">
        <v>316</v>
      </c>
      <c r="BO41" s="145">
        <v>37901</v>
      </c>
      <c r="BP41" s="145">
        <v>38286</v>
      </c>
      <c r="BQ41" s="146" t="s">
        <v>931</v>
      </c>
      <c r="BR41" s="147" t="s">
        <v>849</v>
      </c>
      <c r="BS41" s="148" t="s">
        <v>780</v>
      </c>
      <c r="BT41" s="149" t="s">
        <v>294</v>
      </c>
      <c r="BU41" s="150" t="s">
        <v>932</v>
      </c>
      <c r="BW41" s="114"/>
      <c r="BX41" s="168" t="s">
        <v>674</v>
      </c>
      <c r="BY41" s="143"/>
      <c r="BZ41" s="144"/>
      <c r="CA41" s="145">
        <v>39112</v>
      </c>
      <c r="CB41" s="145">
        <v>39419</v>
      </c>
      <c r="CC41" s="146" t="s">
        <v>933</v>
      </c>
      <c r="CD41" s="147" t="s">
        <v>934</v>
      </c>
      <c r="CE41" s="148" t="s">
        <v>780</v>
      </c>
      <c r="CF41" s="149" t="s">
        <v>294</v>
      </c>
      <c r="CG41" s="150" t="s">
        <v>935</v>
      </c>
      <c r="CH41" s="117" t="s">
        <v>292</v>
      </c>
      <c r="CI41" s="114"/>
      <c r="CJ41" s="168" t="s">
        <v>683</v>
      </c>
      <c r="CK41" s="143"/>
      <c r="CL41" s="144"/>
      <c r="CM41" s="145"/>
      <c r="CN41" s="145"/>
      <c r="CO41" s="146"/>
      <c r="CP41" s="147"/>
      <c r="CQ41" s="148"/>
      <c r="CR41" s="149"/>
      <c r="CS41" s="150"/>
      <c r="CU41" s="114"/>
      <c r="CV41" s="168"/>
      <c r="CW41" s="143" t="s">
        <v>292</v>
      </c>
      <c r="CX41" s="144" t="s">
        <v>292</v>
      </c>
      <c r="CY41" s="145" t="s">
        <v>292</v>
      </c>
      <c r="CZ41" s="145" t="s">
        <v>292</v>
      </c>
      <c r="DA41" s="146" t="s">
        <v>292</v>
      </c>
      <c r="DB41" s="147" t="s">
        <v>292</v>
      </c>
      <c r="DC41" s="148" t="s">
        <v>292</v>
      </c>
      <c r="DD41" s="149" t="s">
        <v>292</v>
      </c>
      <c r="DE41" s="150" t="s">
        <v>292</v>
      </c>
      <c r="DF41" s="117" t="s">
        <v>292</v>
      </c>
      <c r="DG41" s="114"/>
      <c r="DH41" s="168"/>
      <c r="DI41" s="143" t="s">
        <v>292</v>
      </c>
      <c r="DJ41" s="144" t="s">
        <v>292</v>
      </c>
      <c r="DK41" s="145" t="s">
        <v>292</v>
      </c>
      <c r="DL41" s="145" t="s">
        <v>292</v>
      </c>
      <c r="DM41" s="146" t="s">
        <v>292</v>
      </c>
      <c r="DN41" s="147" t="s">
        <v>292</v>
      </c>
      <c r="DO41" s="148" t="s">
        <v>292</v>
      </c>
      <c r="DP41" s="149" t="s">
        <v>292</v>
      </c>
      <c r="DQ41" s="150" t="s">
        <v>292</v>
      </c>
      <c r="DR41" s="117" t="s">
        <v>292</v>
      </c>
      <c r="DS41" s="114"/>
      <c r="DT41" s="168"/>
      <c r="DU41" s="143" t="s">
        <v>292</v>
      </c>
      <c r="DV41" s="144" t="s">
        <v>292</v>
      </c>
      <c r="DW41" s="145" t="s">
        <v>292</v>
      </c>
      <c r="DX41" s="145" t="s">
        <v>292</v>
      </c>
      <c r="DY41" s="146" t="s">
        <v>292</v>
      </c>
      <c r="DZ41" s="147" t="s">
        <v>292</v>
      </c>
      <c r="EA41" s="148" t="s">
        <v>292</v>
      </c>
      <c r="EB41" s="149" t="s">
        <v>292</v>
      </c>
      <c r="EC41" s="150" t="s">
        <v>292</v>
      </c>
      <c r="ED41" s="117" t="s">
        <v>292</v>
      </c>
      <c r="EE41" s="114"/>
      <c r="EF41" s="168"/>
      <c r="EG41" s="143" t="str">
        <f>IF(EK41="","",ministers!EG$3)</f>
        <v/>
      </c>
      <c r="EH41" s="144" t="str">
        <f>IF(EK41="","",ministers!EG$1)</f>
        <v/>
      </c>
      <c r="EI41" s="145" t="str">
        <f>IF(EK41="","",ministers!EG$2)</f>
        <v/>
      </c>
      <c r="EJ41" s="145" t="str">
        <f>IF(EK41="","",ministers!EG$3)</f>
        <v/>
      </c>
      <c r="EK41" s="146" t="str">
        <f t="shared" si="27"/>
        <v/>
      </c>
      <c r="EL41" s="147" t="str">
        <f t="shared" si="28"/>
        <v/>
      </c>
      <c r="EM41" s="148" t="str">
        <f t="shared" si="29"/>
        <v/>
      </c>
      <c r="EN41" s="149" t="str">
        <f t="shared" si="30"/>
        <v/>
      </c>
      <c r="EO41" s="150" t="str">
        <f t="shared" si="31"/>
        <v/>
      </c>
      <c r="EP41" s="117" t="str">
        <f t="shared" si="32"/>
        <v/>
      </c>
      <c r="EQ41" s="114"/>
      <c r="ER41" s="168"/>
      <c r="ES41" s="143" t="str">
        <f>IF(EW41="","",ministers!ES$3)</f>
        <v/>
      </c>
      <c r="ET41" s="144" t="str">
        <f>IF(EW41="","",ministers!ES$1)</f>
        <v/>
      </c>
      <c r="EU41" s="145" t="s">
        <v>292</v>
      </c>
      <c r="EV41" s="145" t="str">
        <f>IF(EW41="","",ministers!ES$3)</f>
        <v/>
      </c>
      <c r="EW41" s="146" t="str">
        <f t="shared" si="33"/>
        <v/>
      </c>
      <c r="EX41" s="147" t="str">
        <f t="shared" si="34"/>
        <v/>
      </c>
      <c r="EY41" s="148" t="str">
        <f t="shared" si="35"/>
        <v/>
      </c>
      <c r="EZ41" s="149" t="str">
        <f t="shared" si="36"/>
        <v/>
      </c>
      <c r="FA41" s="150" t="str">
        <f t="shared" si="37"/>
        <v/>
      </c>
      <c r="FB41" s="117" t="str">
        <f t="shared" si="38"/>
        <v/>
      </c>
      <c r="FC41" s="114"/>
      <c r="FD41" s="168"/>
      <c r="FE41" s="143" t="str">
        <f>IF(FI41="","",ministers!FE$3)</f>
        <v/>
      </c>
      <c r="FF41" s="144" t="str">
        <f>IF(FI41="","",ministers!FE$1)</f>
        <v/>
      </c>
      <c r="FG41" s="145" t="str">
        <f>IF(FI41="","",ministers!FE$2)</f>
        <v/>
      </c>
      <c r="FH41" s="145" t="str">
        <f>IF(FI41="","",ministers!FE$3)</f>
        <v/>
      </c>
      <c r="FI41" s="146" t="str">
        <f t="shared" si="39"/>
        <v/>
      </c>
      <c r="FJ41" s="147" t="str">
        <f t="shared" si="40"/>
        <v/>
      </c>
      <c r="FK41" s="148" t="str">
        <f t="shared" si="41"/>
        <v/>
      </c>
      <c r="FL41" s="149" t="str">
        <f t="shared" si="42"/>
        <v/>
      </c>
      <c r="FM41" s="150" t="str">
        <f t="shared" si="43"/>
        <v/>
      </c>
      <c r="FO41" s="114"/>
      <c r="FP41" s="168"/>
      <c r="FQ41" s="143"/>
      <c r="FR41" s="144"/>
      <c r="FS41" s="145"/>
      <c r="FT41" s="151"/>
      <c r="FU41" s="146"/>
      <c r="FV41" s="147"/>
      <c r="FW41" s="148"/>
      <c r="FX41" s="149"/>
      <c r="FY41" s="150"/>
      <c r="GA41" s="114"/>
      <c r="GB41" s="168"/>
      <c r="GC41" s="143" t="str">
        <f>IF(GG41="","",ministers!GC$3)</f>
        <v/>
      </c>
      <c r="GD41" s="144" t="str">
        <f>IF(GG41="","",ministers!GC$1)</f>
        <v/>
      </c>
      <c r="GE41" s="145" t="str">
        <f>IF(GG41="","",ministers!GC$2)</f>
        <v/>
      </c>
      <c r="GF41" s="145"/>
      <c r="GG41" s="146"/>
      <c r="GH41" s="147"/>
      <c r="GI41" s="148"/>
      <c r="GJ41" s="149"/>
      <c r="GK41" s="150"/>
      <c r="GM41" s="114"/>
      <c r="GN41" s="168"/>
      <c r="GO41" s="143" t="str">
        <f>IF(GS41="","",ministers!GO$3)</f>
        <v/>
      </c>
      <c r="GP41" s="144" t="str">
        <f>IF(GS41="","",ministers!GO$1)</f>
        <v/>
      </c>
      <c r="GQ41" s="145" t="str">
        <f>IF(GS41="","",ministers!GO$2)</f>
        <v/>
      </c>
      <c r="GR41" s="145" t="str">
        <f>IF(GS41="","",ministers!GO$3)</f>
        <v/>
      </c>
      <c r="GS41" s="146"/>
      <c r="GT41" s="147"/>
      <c r="GU41" s="148"/>
      <c r="GV41" s="149"/>
      <c r="GW41" s="150"/>
      <c r="GY41" s="114"/>
      <c r="GZ41" s="168"/>
    </row>
    <row r="42" spans="1:208" ht="13.5" customHeight="1">
      <c r="A42" s="126"/>
      <c r="B42" s="114" t="s">
        <v>1284</v>
      </c>
      <c r="D42" s="168"/>
      <c r="E42" s="143"/>
      <c r="F42" s="144"/>
      <c r="G42" s="145"/>
      <c r="H42" s="145"/>
      <c r="I42" s="146"/>
      <c r="J42" s="147"/>
      <c r="K42" s="148"/>
      <c r="L42" s="149"/>
      <c r="M42" s="150"/>
      <c r="O42" s="114"/>
      <c r="P42" s="168"/>
      <c r="Q42" s="143"/>
      <c r="R42" s="144"/>
      <c r="S42" s="145"/>
      <c r="T42" s="145"/>
      <c r="U42" s="146"/>
      <c r="V42" s="147"/>
      <c r="W42" s="148"/>
      <c r="X42" s="149"/>
      <c r="Y42" s="150"/>
      <c r="AA42" s="114"/>
      <c r="AB42" s="168"/>
      <c r="AC42" s="143"/>
      <c r="AD42" s="144"/>
      <c r="AE42" s="145"/>
      <c r="AF42" s="145"/>
      <c r="AG42" s="146"/>
      <c r="AH42" s="147"/>
      <c r="AI42" s="148"/>
      <c r="AJ42" s="149"/>
      <c r="AK42" s="150"/>
      <c r="AM42" s="114"/>
      <c r="AN42" s="168"/>
      <c r="AO42" s="143"/>
      <c r="AP42" s="144"/>
      <c r="AQ42" s="145"/>
      <c r="AR42" s="145"/>
      <c r="AS42" s="146"/>
      <c r="AT42" s="147"/>
      <c r="AU42" s="148"/>
      <c r="AV42" s="149"/>
      <c r="AW42" s="150"/>
      <c r="AY42" s="114"/>
      <c r="AZ42" s="168"/>
      <c r="BA42" s="143"/>
      <c r="BB42" s="144"/>
      <c r="BC42" s="145"/>
      <c r="BD42" s="145"/>
      <c r="BE42" s="146"/>
      <c r="BF42" s="147"/>
      <c r="BG42" s="148"/>
      <c r="BH42" s="149"/>
      <c r="BI42" s="150"/>
      <c r="BK42" s="114"/>
      <c r="BL42" s="168"/>
      <c r="BM42" s="143"/>
      <c r="BN42" s="144"/>
      <c r="BO42" s="145"/>
      <c r="BP42" s="145"/>
      <c r="BQ42" s="146"/>
      <c r="BR42" s="147"/>
      <c r="BS42" s="148"/>
      <c r="BT42" s="149"/>
      <c r="BU42" s="150"/>
      <c r="BW42" s="114"/>
      <c r="BX42" s="168"/>
      <c r="BY42" s="143"/>
      <c r="BZ42" s="144"/>
      <c r="CA42" s="145"/>
      <c r="CB42" s="145"/>
      <c r="CC42" s="146"/>
      <c r="CD42" s="147"/>
      <c r="CE42" s="148"/>
      <c r="CF42" s="149"/>
      <c r="CG42" s="150"/>
      <c r="CI42" s="114"/>
      <c r="CJ42" s="168"/>
      <c r="CK42" s="143"/>
      <c r="CL42" s="144"/>
      <c r="CM42" s="145"/>
      <c r="CN42" s="145"/>
      <c r="CO42" s="146"/>
      <c r="CP42" s="147"/>
      <c r="CQ42" s="148"/>
      <c r="CR42" s="149"/>
      <c r="CS42" s="150"/>
      <c r="CU42" s="114"/>
      <c r="CV42" s="168"/>
      <c r="CW42" s="143"/>
      <c r="CX42" s="144"/>
      <c r="CY42" s="145"/>
      <c r="CZ42" s="145"/>
      <c r="DA42" s="146"/>
      <c r="DB42" s="147"/>
      <c r="DC42" s="148"/>
      <c r="DD42" s="149"/>
      <c r="DE42" s="150"/>
      <c r="DG42" s="114"/>
      <c r="DH42" s="168"/>
      <c r="DI42" s="143"/>
      <c r="DJ42" s="144"/>
      <c r="DK42" s="145"/>
      <c r="DL42" s="145"/>
      <c r="DM42" s="146"/>
      <c r="DN42" s="147"/>
      <c r="DO42" s="148"/>
      <c r="DP42" s="149"/>
      <c r="DQ42" s="150"/>
      <c r="DS42" s="114"/>
      <c r="DT42" s="168"/>
      <c r="DU42" s="143"/>
      <c r="DV42" s="144"/>
      <c r="DW42" s="145"/>
      <c r="DX42" s="145"/>
      <c r="DY42" s="146"/>
      <c r="DZ42" s="147"/>
      <c r="EA42" s="148"/>
      <c r="EB42" s="149"/>
      <c r="EC42" s="150"/>
      <c r="EE42" s="114"/>
      <c r="EF42" s="168"/>
      <c r="EG42" s="143"/>
      <c r="EH42" s="144"/>
      <c r="EI42" s="145"/>
      <c r="EJ42" s="145"/>
      <c r="EK42" s="146"/>
      <c r="EL42" s="147"/>
      <c r="EM42" s="148"/>
      <c r="EN42" s="149"/>
      <c r="EO42" s="150"/>
      <c r="EQ42" s="114"/>
      <c r="ER42" s="168"/>
      <c r="ES42" s="143"/>
      <c r="ET42" s="144"/>
      <c r="EU42" s="145"/>
      <c r="EV42" s="145"/>
      <c r="EW42" s="146"/>
      <c r="EX42" s="147"/>
      <c r="EY42" s="148"/>
      <c r="EZ42" s="149"/>
      <c r="FA42" s="150"/>
      <c r="FC42" s="114"/>
      <c r="FD42" s="168"/>
      <c r="FE42" s="143"/>
      <c r="FF42" s="144"/>
      <c r="FG42" s="145"/>
      <c r="FH42" s="145"/>
      <c r="FI42" s="146"/>
      <c r="FJ42" s="147"/>
      <c r="FK42" s="148"/>
      <c r="FL42" s="149"/>
      <c r="FM42" s="150"/>
      <c r="FO42" s="114"/>
      <c r="FP42" s="168"/>
      <c r="FQ42" s="143"/>
      <c r="FR42" s="144"/>
      <c r="FS42" s="145"/>
      <c r="FT42" s="151"/>
      <c r="FU42" s="146"/>
      <c r="FV42" s="147"/>
      <c r="FW42" s="148"/>
      <c r="FX42" s="149"/>
      <c r="FY42" s="150"/>
      <c r="GA42" s="114"/>
      <c r="GB42" s="168"/>
      <c r="GC42" s="143">
        <f>IF(GG42="","",ministers!GC$3)</f>
        <v>44704</v>
      </c>
      <c r="GD42" s="144" t="str">
        <f>IF(GG42="","",ministers!GC$1)</f>
        <v>Morrison II</v>
      </c>
      <c r="GE42" s="145">
        <f>IF(GG42="","",ministers!GC$2)</f>
        <v>43614</v>
      </c>
      <c r="GF42" s="145">
        <f>IF(GG42="","",ministers!GC$3)</f>
        <v>44704</v>
      </c>
      <c r="GG42" s="146" t="str">
        <f>IF(GN42="","",IF(ISNUMBER(SEARCH(":",GN42)),MID(GN42,FIND(":",GN42)+2,FIND("(",GN42)-FIND(":",GN42)-3),LEFT(GN42,FIND("(",GN42)-2)))</f>
        <v>Gregory Andrew Hunt</v>
      </c>
      <c r="GH42" s="147" t="str">
        <f>IF(GN42="","",MID(GN42,FIND("(",GN42)+1,4))</f>
        <v>1965</v>
      </c>
      <c r="GI42" s="148" t="str">
        <f>IF(ISNUMBER(SEARCH("*female*",GN42)),"female",IF(ISNUMBER(SEARCH("*male*",GN42)),"male",""))</f>
        <v>male</v>
      </c>
      <c r="GJ42" s="149" t="str">
        <f>IF(GN42="","",IF(ISERROR(MID(GN42,FIND("male,",GN42)+6,(FIND(")",GN42)-(FIND("male,",GN42)+6))))=TRUE,"missing/error",MID(GN42,FIND("male,",GN42)+6,(FIND(")",GN42)-(FIND("male,",GN42)+6)))))</f>
        <v>au_lib01</v>
      </c>
      <c r="GK42" s="150" t="str">
        <f>IF(GG42="","",(MID(GG42,(SEARCH("^^",SUBSTITUTE(GG42," ","^^",LEN(GG42)-LEN(SUBSTITUTE(GG42," ","")))))+1,99)&amp;"_"&amp;LEFT(GG42,FIND(" ",GG42)-1)&amp;"_"&amp;GH42))</f>
        <v>Hunt_Gregory_1965</v>
      </c>
      <c r="GM42" s="114"/>
      <c r="GN42" s="168" t="s">
        <v>1198</v>
      </c>
      <c r="GO42" s="143" t="str">
        <f>IF(GS42="","",ministers!GO$3)</f>
        <v/>
      </c>
      <c r="GP42" s="144" t="str">
        <f>IF(GS42="","",ministers!GO$1)</f>
        <v/>
      </c>
      <c r="GQ42" s="145" t="str">
        <f>IF(GS42="","",ministers!GO$2)</f>
        <v/>
      </c>
      <c r="GR42" s="145" t="str">
        <f>IF(GS42="","",ministers!GO$3)</f>
        <v/>
      </c>
      <c r="GS42" s="146" t="str">
        <f>IF(GZ42="","",IF(ISNUMBER(SEARCH(":",GZ42)),MID(GZ42,FIND(":",GZ42)+2,FIND("(",GZ42)-FIND(":",GZ42)-3),LEFT(GZ42,FIND("(",GZ42)-2)))</f>
        <v/>
      </c>
      <c r="GT42" s="147" t="str">
        <f>IF(GZ42="","",MID(GZ42,FIND("(",GZ42)+1,4))</f>
        <v/>
      </c>
      <c r="GU42" s="148" t="str">
        <f>IF(ISNUMBER(SEARCH("*female*",GZ42)),"female",IF(ISNUMBER(SEARCH("*male*",GZ42)),"male",""))</f>
        <v/>
      </c>
      <c r="GV42" s="149" t="str">
        <f>IF(GZ42="","",IF(ISERROR(MID(GZ42,FIND("male,",GZ42)+6,(FIND(")",GZ42)-(FIND("male,",GZ42)+6))))=TRUE,"missing/error",MID(GZ42,FIND("male,",GZ42)+6,(FIND(")",GZ42)-(FIND("male,",GZ42)+6)))))</f>
        <v/>
      </c>
      <c r="GW42" s="150" t="str">
        <f>IF(GS42="","",(MID(GS42,(SEARCH("^^",SUBSTITUTE(GS42," ","^^",LEN(GS42)-LEN(SUBSTITUTE(GS42," ","")))))+1,99)&amp;"_"&amp;LEFT(GS42,FIND(" ",GS42)-1)&amp;"_"&amp;GT42))</f>
        <v/>
      </c>
      <c r="GY42" s="114"/>
      <c r="GZ42" s="168"/>
    </row>
    <row r="43" spans="1:208" ht="13.5" customHeight="1">
      <c r="A43" s="126"/>
      <c r="B43" s="178" t="s">
        <v>746</v>
      </c>
      <c r="D43" s="168"/>
      <c r="E43" s="143"/>
      <c r="F43" s="144"/>
      <c r="G43" s="145"/>
      <c r="H43" s="145"/>
      <c r="I43" s="146"/>
      <c r="J43" s="147"/>
      <c r="K43" s="148"/>
      <c r="L43" s="149"/>
      <c r="M43" s="150"/>
      <c r="O43" s="114"/>
      <c r="P43" s="168"/>
      <c r="Q43" s="143"/>
      <c r="R43" s="144"/>
      <c r="S43" s="145"/>
      <c r="T43" s="145"/>
      <c r="U43" s="146"/>
      <c r="V43" s="147"/>
      <c r="W43" s="148"/>
      <c r="X43" s="149"/>
      <c r="Y43" s="150"/>
      <c r="AA43" s="114"/>
      <c r="AB43" s="168"/>
      <c r="AC43" s="143"/>
      <c r="AD43" s="144"/>
      <c r="AE43" s="145"/>
      <c r="AF43" s="145"/>
      <c r="AG43" s="146"/>
      <c r="AH43" s="147"/>
      <c r="AI43" s="148"/>
      <c r="AJ43" s="149"/>
      <c r="AK43" s="150"/>
      <c r="AM43" s="114"/>
      <c r="AN43" s="168"/>
      <c r="AO43" s="143"/>
      <c r="AP43" s="144"/>
      <c r="AQ43" s="145"/>
      <c r="AR43" s="145"/>
      <c r="AS43" s="146"/>
      <c r="AT43" s="147"/>
      <c r="AU43" s="148"/>
      <c r="AV43" s="149"/>
      <c r="AW43" s="150"/>
      <c r="AY43" s="114"/>
      <c r="AZ43" s="168"/>
      <c r="BA43" s="143"/>
      <c r="BB43" s="144"/>
      <c r="BC43" s="145"/>
      <c r="BD43" s="145"/>
      <c r="BE43" s="146"/>
      <c r="BF43" s="147"/>
      <c r="BG43" s="148"/>
      <c r="BH43" s="149"/>
      <c r="BI43" s="150"/>
      <c r="BK43" s="114"/>
      <c r="BL43" s="168"/>
      <c r="BM43" s="143"/>
      <c r="BN43" s="144"/>
      <c r="BO43" s="145"/>
      <c r="BP43" s="145"/>
      <c r="BQ43" s="146"/>
      <c r="BR43" s="147"/>
      <c r="BS43" s="148"/>
      <c r="BT43" s="149"/>
      <c r="BU43" s="150"/>
      <c r="BW43" s="114"/>
      <c r="BX43" s="168"/>
      <c r="BY43" s="143"/>
      <c r="BZ43" s="144"/>
      <c r="CA43" s="145"/>
      <c r="CB43" s="145"/>
      <c r="CC43" s="146"/>
      <c r="CD43" s="147"/>
      <c r="CE43" s="148"/>
      <c r="CF43" s="149"/>
      <c r="CG43" s="150"/>
      <c r="CI43" s="114"/>
      <c r="CJ43" s="168"/>
      <c r="CK43" s="143"/>
      <c r="CL43" s="144"/>
      <c r="CM43" s="145"/>
      <c r="CN43" s="145"/>
      <c r="CO43" s="146"/>
      <c r="CP43" s="147"/>
      <c r="CQ43" s="148"/>
      <c r="CR43" s="149"/>
      <c r="CS43" s="150"/>
      <c r="CU43" s="114"/>
      <c r="CV43" s="168"/>
      <c r="CW43" s="143"/>
      <c r="CX43" s="144"/>
      <c r="CY43" s="145"/>
      <c r="CZ43" s="145"/>
      <c r="DA43" s="146"/>
      <c r="DB43" s="147"/>
      <c r="DC43" s="148"/>
      <c r="DD43" s="149"/>
      <c r="DE43" s="150"/>
      <c r="DG43" s="114"/>
      <c r="DH43" s="168"/>
      <c r="DI43" s="143">
        <v>41452</v>
      </c>
      <c r="DJ43" s="144" t="s">
        <v>513</v>
      </c>
      <c r="DK43" s="145">
        <v>41309</v>
      </c>
      <c r="DL43" s="145">
        <v>41452</v>
      </c>
      <c r="DM43" s="146" t="s">
        <v>862</v>
      </c>
      <c r="DN43" s="147" t="s">
        <v>819</v>
      </c>
      <c r="DO43" s="148" t="s">
        <v>780</v>
      </c>
      <c r="DP43" s="149" t="s">
        <v>293</v>
      </c>
      <c r="DQ43" s="150" t="s">
        <v>863</v>
      </c>
      <c r="DS43" s="114"/>
      <c r="DT43" s="173" t="s">
        <v>755</v>
      </c>
      <c r="DU43" s="143"/>
      <c r="DV43" s="144"/>
      <c r="DW43" s="145"/>
      <c r="DX43" s="145"/>
      <c r="DY43" s="146"/>
      <c r="DZ43" s="147"/>
      <c r="EA43" s="148"/>
      <c r="EB43" s="149"/>
      <c r="EC43" s="150"/>
      <c r="EE43" s="114"/>
      <c r="EF43" s="168"/>
      <c r="EG43" s="143" t="str">
        <f>IF(EK43="","",ministers!EG$3)</f>
        <v/>
      </c>
      <c r="EH43" s="144" t="str">
        <f>IF(EK43="","",ministers!EG$1)</f>
        <v/>
      </c>
      <c r="EI43" s="145" t="str">
        <f>IF(EK43="","",ministers!EG$2)</f>
        <v/>
      </c>
      <c r="EJ43" s="145" t="str">
        <f>IF(EK43="","",ministers!EG$3)</f>
        <v/>
      </c>
      <c r="EK43" s="146" t="str">
        <f>IF(ER43="","",IF(ISNUMBER(SEARCH(":",ER43)),MID(ER43,FIND(":",ER43)+2,FIND("(",ER43)-FIND(":",ER43)-3),LEFT(ER43,FIND("(",ER43)-2)))</f>
        <v/>
      </c>
      <c r="EL43" s="147" t="str">
        <f>IF(ER43="","",MID(ER43,FIND("(",ER43)+1,4))</f>
        <v/>
      </c>
      <c r="EM43" s="148" t="str">
        <f>IF(ISNUMBER(SEARCH("*female*",ER43)),"female",IF(ISNUMBER(SEARCH("*male*",ER43)),"male",""))</f>
        <v/>
      </c>
      <c r="EN43" s="149" t="str">
        <f>IF(ER43="","",IF(ISERROR(MID(ER43,FIND("male,",ER43)+6,(FIND(")",ER43)-(FIND("male,",ER43)+6))))=TRUE,"missing/error",MID(ER43,FIND("male,",ER43)+6,(FIND(")",ER43)-(FIND("male,",ER43)+6)))))</f>
        <v/>
      </c>
      <c r="EO43" s="150" t="str">
        <f>IF(EK43="","",(MID(EK43,(SEARCH("^^",SUBSTITUTE(EK43," ","^^",LEN(EK43)-LEN(SUBSTITUTE(EK43," ","")))))+1,99)&amp;"_"&amp;LEFT(EK43,FIND(" ",EK43)-1)&amp;"_"&amp;EL43))</f>
        <v/>
      </c>
      <c r="EP43" s="117" t="str">
        <f>IF(ER43="","",IF((LEN(ER43)-LEN(SUBSTITUTE(ER43,"male","")))/LEN("male")&gt;1,"!",IF(RIGHT(ER43,1)=")","",IF(RIGHT(ER43,2)=") ","",IF(RIGHT(ER43,2)=").","","!!")))))</f>
        <v/>
      </c>
      <c r="EQ43" s="114"/>
      <c r="ER43" s="168"/>
      <c r="ES43" s="143" t="str">
        <f>IF(EW43="","",ministers!ES$3)</f>
        <v/>
      </c>
      <c r="ET43" s="144" t="str">
        <f>IF(EW43="","",ministers!ES$1)</f>
        <v/>
      </c>
      <c r="EU43" s="145" t="s">
        <v>292</v>
      </c>
      <c r="EV43" s="145" t="str">
        <f>IF(EW43="","",ministers!ES$3)</f>
        <v/>
      </c>
      <c r="EW43" s="146" t="str">
        <f t="shared" ref="EW43:EW51" si="44">IF(FD43="","",IF(ISNUMBER(SEARCH(":",FD43)),MID(FD43,FIND(":",FD43)+2,FIND("(",FD43)-FIND(":",FD43)-3),LEFT(FD43,FIND("(",FD43)-2)))</f>
        <v/>
      </c>
      <c r="EX43" s="147" t="str">
        <f t="shared" ref="EX43:EX51" si="45">IF(FD43="","",MID(FD43,FIND("(",FD43)+1,4))</f>
        <v/>
      </c>
      <c r="EY43" s="148" t="str">
        <f t="shared" ref="EY43:EY51" si="46">IF(ISNUMBER(SEARCH("*female*",FD43)),"female",IF(ISNUMBER(SEARCH("*male*",FD43)),"male",""))</f>
        <v/>
      </c>
      <c r="EZ43" s="149" t="str">
        <f t="shared" ref="EZ43:EZ51" si="47">IF(FD43="","",IF(ISERROR(MID(FD43,FIND("male,",FD43)+6,(FIND(")",FD43)-(FIND("male,",FD43)+6))))=TRUE,"missing/error",MID(FD43,FIND("male,",FD43)+6,(FIND(")",FD43)-(FIND("male,",FD43)+6)))))</f>
        <v/>
      </c>
      <c r="FA43" s="150" t="str">
        <f t="shared" ref="FA43:FA51" si="48">IF(EW43="","",(MID(EW43,(SEARCH("^^",SUBSTITUTE(EW43," ","^^",LEN(EW43)-LEN(SUBSTITUTE(EW43," ","")))))+1,99)&amp;"_"&amp;LEFT(EW43,FIND(" ",EW43)-1)&amp;"_"&amp;EX43))</f>
        <v/>
      </c>
      <c r="FB43" s="117" t="str">
        <f t="shared" ref="FB43:FB51" si="49">IF(FD43="","",IF((LEN(FD43)-LEN(SUBSTITUTE(FD43,"male","")))/LEN("male")&gt;1,"!",IF(RIGHT(FD43,1)=")","",IF(RIGHT(FD43,2)=") ","",IF(RIGHT(FD43,2)=").","","!!")))))</f>
        <v/>
      </c>
      <c r="FC43" s="114"/>
      <c r="FD43" s="168"/>
      <c r="FE43" s="143" t="str">
        <f>IF(FI43="","",ministers!FE$3)</f>
        <v/>
      </c>
      <c r="FF43" s="144" t="str">
        <f>IF(FI43="","",ministers!FE$1)</f>
        <v/>
      </c>
      <c r="FG43" s="145" t="str">
        <f>IF(FI43="","",ministers!FE$2)</f>
        <v/>
      </c>
      <c r="FH43" s="145" t="str">
        <f>IF(FI43="","",ministers!FE$3)</f>
        <v/>
      </c>
      <c r="FI43" s="146" t="str">
        <f t="shared" ref="FI43:FI52" si="50">IF(FP43="","",IF(ISNUMBER(SEARCH(":",FP43)),MID(FP43,FIND(":",FP43)+2,FIND("(",FP43)-FIND(":",FP43)-3),LEFT(FP43,FIND("(",FP43)-2)))</f>
        <v/>
      </c>
      <c r="FJ43" s="147" t="str">
        <f t="shared" ref="FJ43:FJ52" si="51">IF(FP43="","",MID(FP43,FIND("(",FP43)+1,4))</f>
        <v/>
      </c>
      <c r="FK43" s="148" t="str">
        <f t="shared" ref="FK43:FK52" si="52">IF(ISNUMBER(SEARCH("*female*",FP43)),"female",IF(ISNUMBER(SEARCH("*male*",FP43)),"male",""))</f>
        <v/>
      </c>
      <c r="FL43" s="149" t="str">
        <f t="shared" ref="FL43:FL52" si="53">IF(FP43="","",IF(ISERROR(MID(FP43,FIND("male,",FP43)+6,(FIND(")",FP43)-(FIND("male,",FP43)+6))))=TRUE,"missing/error",MID(FP43,FIND("male,",FP43)+6,(FIND(")",FP43)-(FIND("male,",FP43)+6)))))</f>
        <v/>
      </c>
      <c r="FM43" s="150" t="str">
        <f t="shared" ref="FM43:FM52" si="54">IF(FI43="","",(MID(FI43,(SEARCH("^^",SUBSTITUTE(FI43," ","^^",LEN(FI43)-LEN(SUBSTITUTE(FI43," ","")))))+1,99)&amp;"_"&amp;LEFT(FI43,FIND(" ",FI43)-1)&amp;"_"&amp;FJ43))</f>
        <v/>
      </c>
      <c r="FO43" s="114"/>
      <c r="FP43" s="168"/>
      <c r="FQ43" s="143"/>
      <c r="FR43" s="144"/>
      <c r="FS43" s="145"/>
      <c r="FT43" s="151"/>
      <c r="FU43" s="146"/>
      <c r="FV43" s="147"/>
      <c r="FW43" s="148"/>
      <c r="FX43" s="149"/>
      <c r="FY43" s="150"/>
      <c r="GA43" s="114"/>
      <c r="GB43" s="168"/>
      <c r="GC43" s="143" t="str">
        <f>IF(GG43="","",ministers!GC$3)</f>
        <v/>
      </c>
      <c r="GD43" s="144" t="str">
        <f>IF(GG43="","",ministers!GC$1)</f>
        <v/>
      </c>
      <c r="GE43" s="145" t="str">
        <f>IF(GG43="","",ministers!GC$2)</f>
        <v/>
      </c>
      <c r="GF43" s="145"/>
      <c r="GG43" s="146"/>
      <c r="GH43" s="147"/>
      <c r="GI43" s="148"/>
      <c r="GJ43" s="149"/>
      <c r="GK43" s="150"/>
      <c r="GM43" s="114"/>
      <c r="GN43" s="168"/>
      <c r="GO43" s="143" t="str">
        <f>IF(GS43="","",ministers!GO$3)</f>
        <v/>
      </c>
      <c r="GP43" s="144" t="str">
        <f>IF(GS43="","",ministers!GO$1)</f>
        <v/>
      </c>
      <c r="GQ43" s="145" t="str">
        <f>IF(GS43="","",ministers!GO$2)</f>
        <v/>
      </c>
      <c r="GR43" s="145" t="str">
        <f>IF(GS43="","",ministers!GO$3)</f>
        <v/>
      </c>
      <c r="GS43" s="146"/>
      <c r="GT43" s="147"/>
      <c r="GU43" s="148"/>
      <c r="GV43" s="149"/>
      <c r="GW43" s="150"/>
      <c r="GY43" s="114"/>
      <c r="GZ43" s="168"/>
    </row>
    <row r="44" spans="1:208" ht="13.5" customHeight="1">
      <c r="A44" s="126"/>
      <c r="B44" s="114" t="s">
        <v>1160</v>
      </c>
      <c r="D44" s="168"/>
      <c r="E44" s="143"/>
      <c r="F44" s="144"/>
      <c r="G44" s="145"/>
      <c r="H44" s="145"/>
      <c r="I44" s="146"/>
      <c r="J44" s="147"/>
      <c r="K44" s="148"/>
      <c r="L44" s="149"/>
      <c r="M44" s="150"/>
      <c r="O44" s="114"/>
      <c r="P44" s="168"/>
      <c r="Q44" s="143"/>
      <c r="R44" s="144"/>
      <c r="S44" s="145"/>
      <c r="T44" s="145"/>
      <c r="U44" s="146"/>
      <c r="V44" s="147"/>
      <c r="W44" s="148"/>
      <c r="X44" s="149"/>
      <c r="Y44" s="150"/>
      <c r="AA44" s="114"/>
      <c r="AB44" s="168"/>
      <c r="AC44" s="143"/>
      <c r="AD44" s="144"/>
      <c r="AE44" s="145"/>
      <c r="AF44" s="145"/>
      <c r="AG44" s="146"/>
      <c r="AH44" s="147"/>
      <c r="AI44" s="148"/>
      <c r="AJ44" s="149"/>
      <c r="AK44" s="150"/>
      <c r="AM44" s="114"/>
      <c r="AN44" s="168"/>
      <c r="AO44" s="143"/>
      <c r="AP44" s="144"/>
      <c r="AQ44" s="145"/>
      <c r="AR44" s="145"/>
      <c r="AS44" s="146"/>
      <c r="AT44" s="147"/>
      <c r="AU44" s="148"/>
      <c r="AV44" s="149"/>
      <c r="AW44" s="150"/>
      <c r="AY44" s="114"/>
      <c r="AZ44" s="168"/>
      <c r="BA44" s="143"/>
      <c r="BB44" s="144"/>
      <c r="BC44" s="145"/>
      <c r="BD44" s="145"/>
      <c r="BE44" s="146"/>
      <c r="BF44" s="147"/>
      <c r="BG44" s="148"/>
      <c r="BH44" s="149"/>
      <c r="BI44" s="150"/>
      <c r="BK44" s="114"/>
      <c r="BL44" s="168"/>
      <c r="BM44" s="143"/>
      <c r="BN44" s="144"/>
      <c r="BO44" s="145"/>
      <c r="BP44" s="145"/>
      <c r="BQ44" s="146"/>
      <c r="BR44" s="147"/>
      <c r="BS44" s="148"/>
      <c r="BT44" s="149"/>
      <c r="BU44" s="150"/>
      <c r="BW44" s="114"/>
      <c r="BX44" s="168"/>
      <c r="BY44" s="143"/>
      <c r="BZ44" s="144"/>
      <c r="CA44" s="145"/>
      <c r="CB44" s="145"/>
      <c r="CC44" s="146"/>
      <c r="CD44" s="147"/>
      <c r="CE44" s="148"/>
      <c r="CF44" s="149"/>
      <c r="CG44" s="150"/>
      <c r="CI44" s="114"/>
      <c r="CJ44" s="168"/>
      <c r="CK44" s="143"/>
      <c r="CL44" s="144"/>
      <c r="CM44" s="145"/>
      <c r="CN44" s="145"/>
      <c r="CO44" s="146"/>
      <c r="CP44" s="147"/>
      <c r="CQ44" s="148"/>
      <c r="CR44" s="149"/>
      <c r="CS44" s="150"/>
      <c r="CU44" s="114"/>
      <c r="CV44" s="168"/>
      <c r="CW44" s="143"/>
      <c r="CX44" s="144"/>
      <c r="CY44" s="145"/>
      <c r="CZ44" s="145"/>
      <c r="DA44" s="146"/>
      <c r="DB44" s="147"/>
      <c r="DC44" s="148"/>
      <c r="DD44" s="149"/>
      <c r="DE44" s="150"/>
      <c r="DG44" s="114"/>
      <c r="DH44" s="168"/>
      <c r="DI44" s="143"/>
      <c r="DJ44" s="144"/>
      <c r="DK44" s="145"/>
      <c r="DL44" s="145"/>
      <c r="DM44" s="146"/>
      <c r="DN44" s="147"/>
      <c r="DO44" s="148"/>
      <c r="DP44" s="149"/>
      <c r="DQ44" s="150"/>
      <c r="DS44" s="114"/>
      <c r="DT44" s="173"/>
      <c r="DU44" s="143"/>
      <c r="DV44" s="144"/>
      <c r="DW44" s="145"/>
      <c r="DX44" s="145"/>
      <c r="DY44" s="146"/>
      <c r="DZ44" s="147"/>
      <c r="EA44" s="148"/>
      <c r="EB44" s="149"/>
      <c r="EC44" s="150"/>
      <c r="EE44" s="114"/>
      <c r="EF44" s="168"/>
      <c r="EG44" s="143"/>
      <c r="EH44" s="144"/>
      <c r="EI44" s="145"/>
      <c r="EJ44" s="145"/>
      <c r="EK44" s="146"/>
      <c r="EL44" s="147"/>
      <c r="EM44" s="148"/>
      <c r="EN44" s="149"/>
      <c r="EO44" s="150"/>
      <c r="EQ44" s="114"/>
      <c r="ER44" s="168"/>
      <c r="ES44" s="143">
        <f>IF(EW44="","",ministers!ES$3)</f>
        <v>42570</v>
      </c>
      <c r="ET44" s="144" t="str">
        <f>IF(EW44="","",ministers!ES$1)</f>
        <v>Turnbull I</v>
      </c>
      <c r="EU44" s="145">
        <v>42268</v>
      </c>
      <c r="EV44" s="145">
        <f>IF(EW44="","",ministers!ES$3)</f>
        <v>42570</v>
      </c>
      <c r="EW44" s="146" t="str">
        <f t="shared" si="44"/>
        <v>Mitch Peter Fifield</v>
      </c>
      <c r="EX44" s="147" t="str">
        <f t="shared" si="45"/>
        <v>1967</v>
      </c>
      <c r="EY44" s="148" t="str">
        <f t="shared" si="46"/>
        <v>male</v>
      </c>
      <c r="EZ44" s="149" t="str">
        <f t="shared" si="47"/>
        <v>au_lib01</v>
      </c>
      <c r="FA44" s="150" t="str">
        <f t="shared" si="48"/>
        <v>Fifield_Mitch_1967</v>
      </c>
      <c r="FB44" s="117" t="str">
        <f t="shared" si="49"/>
        <v/>
      </c>
      <c r="FC44" s="114"/>
      <c r="FD44" s="168" t="s">
        <v>1204</v>
      </c>
      <c r="FE44" s="143" t="str">
        <f>IF(FI44="","",ministers!FE$3)</f>
        <v/>
      </c>
      <c r="FF44" s="144" t="str">
        <f>IF(FI44="","",ministers!FE$1)</f>
        <v/>
      </c>
      <c r="FG44" s="145" t="str">
        <f>IF(FI44="","",ministers!FE$2)</f>
        <v/>
      </c>
      <c r="FH44" s="145" t="str">
        <f>IF(FI44="","",ministers!FE$3)</f>
        <v/>
      </c>
      <c r="FI44" s="146" t="str">
        <f t="shared" si="50"/>
        <v/>
      </c>
      <c r="FJ44" s="147" t="str">
        <f t="shared" si="51"/>
        <v/>
      </c>
      <c r="FK44" s="148" t="str">
        <f t="shared" si="52"/>
        <v/>
      </c>
      <c r="FL44" s="149" t="str">
        <f t="shared" si="53"/>
        <v/>
      </c>
      <c r="FM44" s="150" t="str">
        <f t="shared" si="54"/>
        <v/>
      </c>
      <c r="FO44" s="114"/>
      <c r="FP44" s="168"/>
      <c r="FQ44" s="143"/>
      <c r="FR44" s="144"/>
      <c r="FS44" s="145"/>
      <c r="FT44" s="151"/>
      <c r="FU44" s="146"/>
      <c r="FV44" s="147"/>
      <c r="FW44" s="148"/>
      <c r="FX44" s="149"/>
      <c r="FY44" s="150"/>
      <c r="GA44" s="114"/>
      <c r="GB44" s="168"/>
      <c r="GC44" s="143" t="str">
        <f>IF(GG44="","",ministers!GC$3)</f>
        <v/>
      </c>
      <c r="GD44" s="144" t="str">
        <f>IF(GG44="","",ministers!GC$1)</f>
        <v/>
      </c>
      <c r="GE44" s="145" t="str">
        <f>IF(GG44="","",ministers!GC$2)</f>
        <v/>
      </c>
      <c r="GF44" s="145"/>
      <c r="GG44" s="146"/>
      <c r="GH44" s="147"/>
      <c r="GI44" s="148"/>
      <c r="GJ44" s="149"/>
      <c r="GK44" s="150"/>
      <c r="GM44" s="114"/>
      <c r="GN44" s="168"/>
      <c r="GO44" s="143" t="str">
        <f>IF(GS44="","",ministers!GO$3)</f>
        <v/>
      </c>
      <c r="GP44" s="144" t="str">
        <f>IF(GS44="","",ministers!GO$1)</f>
        <v/>
      </c>
      <c r="GQ44" s="145" t="str">
        <f>IF(GS44="","",ministers!GO$2)</f>
        <v/>
      </c>
      <c r="GR44" s="145" t="str">
        <f>IF(GS44="","",ministers!GO$3)</f>
        <v/>
      </c>
      <c r="GS44" s="146"/>
      <c r="GT44" s="147"/>
      <c r="GU44" s="148"/>
      <c r="GV44" s="149"/>
      <c r="GW44" s="150"/>
      <c r="GY44" s="114"/>
      <c r="GZ44" s="168"/>
    </row>
    <row r="45" spans="1:208" ht="13.5" customHeight="1">
      <c r="A45" s="126"/>
      <c r="B45" s="114" t="s">
        <v>724</v>
      </c>
      <c r="D45" s="168"/>
      <c r="E45" s="143"/>
      <c r="F45" s="144"/>
      <c r="G45" s="145"/>
      <c r="H45" s="145"/>
      <c r="I45" s="146"/>
      <c r="J45" s="147"/>
      <c r="K45" s="148"/>
      <c r="L45" s="149"/>
      <c r="M45" s="150"/>
      <c r="O45" s="114"/>
      <c r="P45" s="168"/>
      <c r="Q45" s="143"/>
      <c r="R45" s="144"/>
      <c r="S45" s="145"/>
      <c r="T45" s="145"/>
      <c r="U45" s="146"/>
      <c r="V45" s="147"/>
      <c r="W45" s="148"/>
      <c r="X45" s="149"/>
      <c r="Y45" s="150"/>
      <c r="AA45" s="114"/>
      <c r="AB45" s="168"/>
      <c r="AC45" s="143"/>
      <c r="AD45" s="144"/>
      <c r="AE45" s="145"/>
      <c r="AF45" s="145"/>
      <c r="AG45" s="146"/>
      <c r="AH45" s="147"/>
      <c r="AI45" s="148"/>
      <c r="AJ45" s="149"/>
      <c r="AK45" s="150"/>
      <c r="AM45" s="114"/>
      <c r="AN45" s="168"/>
      <c r="AO45" s="143"/>
      <c r="AP45" s="144"/>
      <c r="AQ45" s="145"/>
      <c r="AR45" s="145"/>
      <c r="AS45" s="146"/>
      <c r="AT45" s="147"/>
      <c r="AU45" s="148"/>
      <c r="AV45" s="149"/>
      <c r="AW45" s="150"/>
      <c r="AY45" s="114"/>
      <c r="AZ45" s="168"/>
      <c r="BA45" s="143"/>
      <c r="BB45" s="144"/>
      <c r="BC45" s="145"/>
      <c r="BD45" s="145"/>
      <c r="BE45" s="146"/>
      <c r="BF45" s="147"/>
      <c r="BG45" s="148"/>
      <c r="BH45" s="149"/>
      <c r="BI45" s="150"/>
      <c r="BK45" s="114"/>
      <c r="BL45" s="168"/>
      <c r="BM45" s="143"/>
      <c r="BN45" s="144"/>
      <c r="BO45" s="145"/>
      <c r="BP45" s="145"/>
      <c r="BQ45" s="146"/>
      <c r="BR45" s="147"/>
      <c r="BS45" s="148"/>
      <c r="BT45" s="149"/>
      <c r="BU45" s="150"/>
      <c r="BW45" s="114"/>
      <c r="BX45" s="168"/>
      <c r="BY45" s="143"/>
      <c r="BZ45" s="144"/>
      <c r="CA45" s="145"/>
      <c r="CB45" s="145"/>
      <c r="CC45" s="146"/>
      <c r="CD45" s="147"/>
      <c r="CE45" s="148"/>
      <c r="CF45" s="149"/>
      <c r="CG45" s="150"/>
      <c r="CI45" s="114"/>
      <c r="CJ45" s="168"/>
      <c r="CK45" s="143"/>
      <c r="CL45" s="144"/>
      <c r="CM45" s="145"/>
      <c r="CN45" s="145"/>
      <c r="CO45" s="146"/>
      <c r="CP45" s="147"/>
      <c r="CQ45" s="148"/>
      <c r="CR45" s="149"/>
      <c r="CS45" s="150"/>
      <c r="CU45" s="114"/>
      <c r="CV45" s="168"/>
      <c r="CW45" s="143"/>
      <c r="CX45" s="144"/>
      <c r="CY45" s="145"/>
      <c r="CZ45" s="145"/>
      <c r="DA45" s="146"/>
      <c r="DB45" s="147"/>
      <c r="DC45" s="148"/>
      <c r="DD45" s="149"/>
      <c r="DE45" s="150"/>
      <c r="DG45" s="114"/>
      <c r="DH45" s="168"/>
      <c r="DI45" s="143">
        <v>41452</v>
      </c>
      <c r="DJ45" s="144" t="s">
        <v>513</v>
      </c>
      <c r="DK45" s="145">
        <v>40435</v>
      </c>
      <c r="DL45" s="145">
        <v>41452</v>
      </c>
      <c r="DM45" s="146" t="s">
        <v>925</v>
      </c>
      <c r="DN45" s="147" t="s">
        <v>828</v>
      </c>
      <c r="DO45" s="148" t="s">
        <v>780</v>
      </c>
      <c r="DP45" s="149" t="s">
        <v>293</v>
      </c>
      <c r="DQ45" s="150" t="s">
        <v>926</v>
      </c>
      <c r="DS45" s="114"/>
      <c r="DT45" s="173" t="s">
        <v>753</v>
      </c>
      <c r="DU45" s="143"/>
      <c r="DV45" s="144"/>
      <c r="DW45" s="145"/>
      <c r="DX45" s="145"/>
      <c r="DY45" s="146"/>
      <c r="DZ45" s="147"/>
      <c r="EA45" s="148"/>
      <c r="EB45" s="149"/>
      <c r="EC45" s="150"/>
      <c r="EE45" s="114"/>
      <c r="EF45" s="168"/>
      <c r="EG45" s="143" t="str">
        <f>IF(EK45="","",ministers!EG$3)</f>
        <v/>
      </c>
      <c r="EH45" s="144" t="str">
        <f>IF(EK45="","",ministers!EG$1)</f>
        <v/>
      </c>
      <c r="EI45" s="145" t="str">
        <f>IF(EK45="","",ministers!EG$2)</f>
        <v/>
      </c>
      <c r="EJ45" s="145" t="str">
        <f>IF(EK45="","",ministers!EG$3)</f>
        <v/>
      </c>
      <c r="EK45" s="146" t="str">
        <f>IF(ER45="","",IF(ISNUMBER(SEARCH(":",ER45)),MID(ER45,FIND(":",ER45)+2,FIND("(",ER45)-FIND(":",ER45)-3),LEFT(ER45,FIND("(",ER45)-2)))</f>
        <v/>
      </c>
      <c r="EL45" s="147" t="str">
        <f>IF(ER45="","",MID(ER45,FIND("(",ER45)+1,4))</f>
        <v/>
      </c>
      <c r="EM45" s="148" t="str">
        <f>IF(ISNUMBER(SEARCH("*female*",ER45)),"female",IF(ISNUMBER(SEARCH("*male*",ER45)),"male",""))</f>
        <v/>
      </c>
      <c r="EN45" s="149" t="str">
        <f>IF(ER45="","",IF(ISERROR(MID(ER45,FIND("male,",ER45)+6,(FIND(")",ER45)-(FIND("male,",ER45)+6))))=TRUE,"missing/error",MID(ER45,FIND("male,",ER45)+6,(FIND(")",ER45)-(FIND("male,",ER45)+6)))))</f>
        <v/>
      </c>
      <c r="EO45" s="150" t="str">
        <f>IF(EK45="","",(MID(EK45,(SEARCH("^^",SUBSTITUTE(EK45," ","^^",LEN(EK45)-LEN(SUBSTITUTE(EK45," ","")))))+1,99)&amp;"_"&amp;LEFT(EK45,FIND(" ",EK45)-1)&amp;"_"&amp;EL45))</f>
        <v/>
      </c>
      <c r="EP45" s="117" t="str">
        <f>IF(ER45="","",IF((LEN(ER45)-LEN(SUBSTITUTE(ER45,"male","")))/LEN("male")&gt;1,"!",IF(RIGHT(ER45,1)=")","",IF(RIGHT(ER45,2)=") ","",IF(RIGHT(ER45,2)=").","","!!")))))</f>
        <v/>
      </c>
      <c r="EQ45" s="114"/>
      <c r="ER45" s="168"/>
      <c r="ES45" s="143" t="str">
        <f>IF(EW45="","",ministers!ES$3)</f>
        <v/>
      </c>
      <c r="ET45" s="144" t="str">
        <f>IF(EW45="","",ministers!ES$1)</f>
        <v/>
      </c>
      <c r="EU45" s="145" t="s">
        <v>292</v>
      </c>
      <c r="EV45" s="145" t="str">
        <f>IF(EW45="","",ministers!ES$3)</f>
        <v/>
      </c>
      <c r="EW45" s="146" t="str">
        <f t="shared" si="44"/>
        <v/>
      </c>
      <c r="EX45" s="147" t="str">
        <f t="shared" si="45"/>
        <v/>
      </c>
      <c r="EY45" s="148" t="str">
        <f t="shared" si="46"/>
        <v/>
      </c>
      <c r="EZ45" s="149" t="str">
        <f t="shared" si="47"/>
        <v/>
      </c>
      <c r="FA45" s="150" t="str">
        <f t="shared" si="48"/>
        <v/>
      </c>
      <c r="FB45" s="117" t="str">
        <f t="shared" si="49"/>
        <v/>
      </c>
      <c r="FC45" s="114"/>
      <c r="FD45" s="168"/>
      <c r="FE45" s="143" t="str">
        <f>IF(FI45="","",ministers!FE$3)</f>
        <v/>
      </c>
      <c r="FF45" s="144" t="str">
        <f>IF(FI45="","",ministers!FE$1)</f>
        <v/>
      </c>
      <c r="FG45" s="145" t="str">
        <f>IF(FI45="","",ministers!FE$2)</f>
        <v/>
      </c>
      <c r="FH45" s="145" t="str">
        <f>IF(FI45="","",ministers!FE$3)</f>
        <v/>
      </c>
      <c r="FI45" s="146" t="str">
        <f t="shared" si="50"/>
        <v/>
      </c>
      <c r="FJ45" s="147" t="str">
        <f t="shared" si="51"/>
        <v/>
      </c>
      <c r="FK45" s="148" t="str">
        <f t="shared" si="52"/>
        <v/>
      </c>
      <c r="FL45" s="149" t="str">
        <f t="shared" si="53"/>
        <v/>
      </c>
      <c r="FM45" s="150" t="str">
        <f t="shared" si="54"/>
        <v/>
      </c>
      <c r="FO45" s="114"/>
      <c r="FP45" s="168"/>
      <c r="FQ45" s="143"/>
      <c r="FR45" s="144"/>
      <c r="FS45" s="145"/>
      <c r="FT45" s="151"/>
      <c r="FU45" s="146"/>
      <c r="FV45" s="147"/>
      <c r="FW45" s="148"/>
      <c r="FX45" s="149"/>
      <c r="FY45" s="150"/>
      <c r="GA45" s="114"/>
      <c r="GB45" s="168"/>
      <c r="GC45" s="143" t="str">
        <f>IF(GG45="","",ministers!GC$3)</f>
        <v/>
      </c>
      <c r="GD45" s="144" t="str">
        <f>IF(GG45="","",ministers!GC$1)</f>
        <v/>
      </c>
      <c r="GE45" s="145" t="str">
        <f>IF(GG45="","",ministers!GC$2)</f>
        <v/>
      </c>
      <c r="GF45" s="145"/>
      <c r="GG45" s="146"/>
      <c r="GH45" s="147"/>
      <c r="GI45" s="148"/>
      <c r="GJ45" s="149"/>
      <c r="GK45" s="150"/>
      <c r="GM45" s="114"/>
      <c r="GN45" s="168"/>
      <c r="GO45" s="143" t="str">
        <f>IF(GS45="","",ministers!GO$3)</f>
        <v/>
      </c>
      <c r="GP45" s="144" t="str">
        <f>IF(GS45="","",ministers!GO$1)</f>
        <v/>
      </c>
      <c r="GQ45" s="145" t="str">
        <f>IF(GS45="","",ministers!GO$2)</f>
        <v/>
      </c>
      <c r="GR45" s="145" t="str">
        <f>IF(GS45="","",ministers!GO$3)</f>
        <v/>
      </c>
      <c r="GS45" s="146"/>
      <c r="GT45" s="147"/>
      <c r="GU45" s="148"/>
      <c r="GV45" s="149"/>
      <c r="GW45" s="150"/>
      <c r="GY45" s="114"/>
      <c r="GZ45" s="168"/>
    </row>
    <row r="46" spans="1:208" ht="13.5" customHeight="1">
      <c r="A46" s="126"/>
      <c r="B46" s="114" t="s">
        <v>738</v>
      </c>
      <c r="D46" s="168"/>
      <c r="E46" s="143"/>
      <c r="F46" s="144"/>
      <c r="G46" s="145"/>
      <c r="H46" s="145"/>
      <c r="I46" s="146"/>
      <c r="J46" s="147"/>
      <c r="K46" s="148"/>
      <c r="L46" s="149"/>
      <c r="M46" s="150"/>
      <c r="O46" s="114"/>
      <c r="P46" s="168"/>
      <c r="Q46" s="143"/>
      <c r="R46" s="144"/>
      <c r="S46" s="145"/>
      <c r="T46" s="145"/>
      <c r="U46" s="146"/>
      <c r="V46" s="147"/>
      <c r="W46" s="148"/>
      <c r="X46" s="149"/>
      <c r="Y46" s="150"/>
      <c r="AA46" s="114"/>
      <c r="AB46" s="168"/>
      <c r="AC46" s="143"/>
      <c r="AD46" s="144"/>
      <c r="AE46" s="145"/>
      <c r="AF46" s="145"/>
      <c r="AG46" s="146"/>
      <c r="AH46" s="147"/>
      <c r="AI46" s="148"/>
      <c r="AJ46" s="149"/>
      <c r="AK46" s="150"/>
      <c r="AM46" s="114"/>
      <c r="AN46" s="168"/>
      <c r="AO46" s="143"/>
      <c r="AP46" s="144"/>
      <c r="AQ46" s="145"/>
      <c r="AR46" s="145"/>
      <c r="AS46" s="146"/>
      <c r="AT46" s="147"/>
      <c r="AU46" s="148"/>
      <c r="AV46" s="149"/>
      <c r="AW46" s="150"/>
      <c r="AY46" s="114"/>
      <c r="AZ46" s="168"/>
      <c r="BA46" s="143"/>
      <c r="BB46" s="144"/>
      <c r="BC46" s="145"/>
      <c r="BD46" s="145"/>
      <c r="BE46" s="146"/>
      <c r="BF46" s="147"/>
      <c r="BG46" s="148"/>
      <c r="BH46" s="149"/>
      <c r="BI46" s="150"/>
      <c r="BK46" s="114"/>
      <c r="BL46" s="168"/>
      <c r="BM46" s="143"/>
      <c r="BN46" s="144"/>
      <c r="BO46" s="145"/>
      <c r="BP46" s="145"/>
      <c r="BQ46" s="146"/>
      <c r="BR46" s="147"/>
      <c r="BS46" s="148"/>
      <c r="BT46" s="149"/>
      <c r="BU46" s="150"/>
      <c r="BW46" s="114"/>
      <c r="BX46" s="168"/>
      <c r="BY46" s="143"/>
      <c r="BZ46" s="144"/>
      <c r="CA46" s="145"/>
      <c r="CB46" s="145"/>
      <c r="CC46" s="146"/>
      <c r="CD46" s="147"/>
      <c r="CE46" s="148"/>
      <c r="CF46" s="149"/>
      <c r="CG46" s="150"/>
      <c r="CI46" s="114"/>
      <c r="CJ46" s="168"/>
      <c r="CK46" s="143"/>
      <c r="CL46" s="144"/>
      <c r="CM46" s="145"/>
      <c r="CN46" s="145"/>
      <c r="CO46" s="146"/>
      <c r="CP46" s="147"/>
      <c r="CQ46" s="148"/>
      <c r="CR46" s="149"/>
      <c r="CS46" s="150"/>
      <c r="CU46" s="114"/>
      <c r="CV46" s="168"/>
      <c r="CW46" s="143"/>
      <c r="CX46" s="144"/>
      <c r="CY46" s="145"/>
      <c r="CZ46" s="145"/>
      <c r="DA46" s="146"/>
      <c r="DB46" s="147"/>
      <c r="DC46" s="148"/>
      <c r="DD46" s="149"/>
      <c r="DE46" s="150"/>
      <c r="DG46" s="114"/>
      <c r="DH46" s="168"/>
      <c r="DI46" s="143">
        <v>41452</v>
      </c>
      <c r="DJ46" s="144" t="s">
        <v>513</v>
      </c>
      <c r="DK46" s="145">
        <v>40891</v>
      </c>
      <c r="DL46" s="145">
        <v>41452</v>
      </c>
      <c r="DM46" s="146" t="s">
        <v>973</v>
      </c>
      <c r="DN46" s="147" t="s">
        <v>974</v>
      </c>
      <c r="DO46" s="148" t="s">
        <v>780</v>
      </c>
      <c r="DP46" s="149" t="s">
        <v>293</v>
      </c>
      <c r="DQ46" s="150" t="s">
        <v>975</v>
      </c>
      <c r="DS46" s="114"/>
      <c r="DT46" s="173" t="s">
        <v>737</v>
      </c>
      <c r="DU46" s="143"/>
      <c r="DV46" s="144"/>
      <c r="DW46" s="145"/>
      <c r="DX46" s="145"/>
      <c r="DY46" s="146"/>
      <c r="DZ46" s="147"/>
      <c r="EA46" s="148"/>
      <c r="EB46" s="149"/>
      <c r="EC46" s="150"/>
      <c r="EE46" s="114"/>
      <c r="EF46" s="168"/>
      <c r="EG46" s="143" t="str">
        <f>IF(EK46="","",ministers!EG$3)</f>
        <v/>
      </c>
      <c r="EH46" s="144" t="str">
        <f>IF(EK46="","",ministers!EG$1)</f>
        <v/>
      </c>
      <c r="EI46" s="145" t="str">
        <f>IF(EK46="","",ministers!EG$2)</f>
        <v/>
      </c>
      <c r="EJ46" s="145" t="str">
        <f>IF(EK46="","",ministers!EG$3)</f>
        <v/>
      </c>
      <c r="EK46" s="146" t="str">
        <f>IF(ER46="","",IF(ISNUMBER(SEARCH(":",ER46)),MID(ER46,FIND(":",ER46)+2,FIND("(",ER46)-FIND(":",ER46)-3),LEFT(ER46,FIND("(",ER46)-2)))</f>
        <v/>
      </c>
      <c r="EL46" s="147" t="str">
        <f>IF(ER46="","",MID(ER46,FIND("(",ER46)+1,4))</f>
        <v/>
      </c>
      <c r="EM46" s="148" t="str">
        <f>IF(ISNUMBER(SEARCH("*female*",ER46)),"female",IF(ISNUMBER(SEARCH("*male*",ER46)),"male",""))</f>
        <v/>
      </c>
      <c r="EN46" s="149" t="str">
        <f>IF(ER46="","",IF(ISERROR(MID(ER46,FIND("male,",ER46)+6,(FIND(")",ER46)-(FIND("male,",ER46)+6))))=TRUE,"missing/error",MID(ER46,FIND("male,",ER46)+6,(FIND(")",ER46)-(FIND("male,",ER46)+6)))))</f>
        <v/>
      </c>
      <c r="EO46" s="150" t="str">
        <f>IF(EK46="","",(MID(EK46,(SEARCH("^^",SUBSTITUTE(EK46," ","^^",LEN(EK46)-LEN(SUBSTITUTE(EK46," ","")))))+1,99)&amp;"_"&amp;LEFT(EK46,FIND(" ",EK46)-1)&amp;"_"&amp;EL46))</f>
        <v/>
      </c>
      <c r="EP46" s="117" t="str">
        <f>IF(ER46="","",IF((LEN(ER46)-LEN(SUBSTITUTE(ER46,"male","")))/LEN("male")&gt;1,"!",IF(RIGHT(ER46,1)=")","",IF(RIGHT(ER46,2)=") ","",IF(RIGHT(ER46,2)=").","","!!")))))</f>
        <v/>
      </c>
      <c r="EQ46" s="114"/>
      <c r="ER46" s="168"/>
      <c r="ES46" s="143" t="str">
        <f>IF(EW46="","",ministers!ES$3)</f>
        <v/>
      </c>
      <c r="ET46" s="144" t="str">
        <f>IF(EW46="","",ministers!ES$1)</f>
        <v/>
      </c>
      <c r="EU46" s="145" t="s">
        <v>292</v>
      </c>
      <c r="EV46" s="145" t="str">
        <f>IF(EW46="","",ministers!ES$3)</f>
        <v/>
      </c>
      <c r="EW46" s="146" t="str">
        <f t="shared" si="44"/>
        <v/>
      </c>
      <c r="EX46" s="147" t="str">
        <f t="shared" si="45"/>
        <v/>
      </c>
      <c r="EY46" s="148" t="str">
        <f t="shared" si="46"/>
        <v/>
      </c>
      <c r="EZ46" s="149" t="str">
        <f t="shared" si="47"/>
        <v/>
      </c>
      <c r="FA46" s="150" t="str">
        <f t="shared" si="48"/>
        <v/>
      </c>
      <c r="FB46" s="117" t="str">
        <f t="shared" si="49"/>
        <v/>
      </c>
      <c r="FC46" s="114"/>
      <c r="FD46" s="168"/>
      <c r="FE46" s="143" t="str">
        <f>IF(FI46="","",ministers!FE$3)</f>
        <v/>
      </c>
      <c r="FF46" s="144" t="str">
        <f>IF(FI46="","",ministers!FE$1)</f>
        <v/>
      </c>
      <c r="FG46" s="145" t="str">
        <f>IF(FI46="","",ministers!FE$2)</f>
        <v/>
      </c>
      <c r="FH46" s="145" t="str">
        <f>IF(FI46="","",ministers!FE$3)</f>
        <v/>
      </c>
      <c r="FI46" s="146" t="str">
        <f t="shared" si="50"/>
        <v/>
      </c>
      <c r="FJ46" s="147" t="str">
        <f t="shared" si="51"/>
        <v/>
      </c>
      <c r="FK46" s="148" t="str">
        <f t="shared" si="52"/>
        <v/>
      </c>
      <c r="FL46" s="149" t="str">
        <f t="shared" si="53"/>
        <v/>
      </c>
      <c r="FM46" s="150" t="str">
        <f t="shared" si="54"/>
        <v/>
      </c>
      <c r="FO46" s="114"/>
      <c r="FP46" s="168"/>
      <c r="FQ46" s="143"/>
      <c r="FR46" s="144"/>
      <c r="FS46" s="145"/>
      <c r="FT46" s="151"/>
      <c r="FU46" s="146"/>
      <c r="FV46" s="147"/>
      <c r="FW46" s="148"/>
      <c r="FX46" s="149"/>
      <c r="FY46" s="150"/>
      <c r="GA46" s="114"/>
      <c r="GB46" s="168"/>
      <c r="GC46" s="143" t="str">
        <f>IF(GG46="","",ministers!GC$3)</f>
        <v/>
      </c>
      <c r="GD46" s="144" t="str">
        <f>IF(GG46="","",ministers!GC$1)</f>
        <v/>
      </c>
      <c r="GE46" s="145" t="str">
        <f>IF(GG46="","",ministers!GC$2)</f>
        <v/>
      </c>
      <c r="GF46" s="145"/>
      <c r="GG46" s="146"/>
      <c r="GH46" s="147"/>
      <c r="GI46" s="148"/>
      <c r="GJ46" s="149"/>
      <c r="GK46" s="150"/>
      <c r="GM46" s="114"/>
      <c r="GN46" s="168"/>
      <c r="GO46" s="143" t="str">
        <f>IF(GS46="","",ministers!GO$3)</f>
        <v/>
      </c>
      <c r="GP46" s="144" t="str">
        <f>IF(GS46="","",ministers!GO$1)</f>
        <v/>
      </c>
      <c r="GQ46" s="145" t="str">
        <f>IF(GS46="","",ministers!GO$2)</f>
        <v/>
      </c>
      <c r="GR46" s="145" t="str">
        <f>IF(GS46="","",ministers!GO$3)</f>
        <v/>
      </c>
      <c r="GS46" s="146"/>
      <c r="GT46" s="147"/>
      <c r="GU46" s="148"/>
      <c r="GV46" s="149"/>
      <c r="GW46" s="150"/>
      <c r="GY46" s="114"/>
      <c r="GZ46" s="168"/>
    </row>
    <row r="47" spans="1:208" ht="13.5" customHeight="1">
      <c r="A47" s="126"/>
      <c r="B47" s="114" t="s">
        <v>529</v>
      </c>
      <c r="D47" s="168"/>
      <c r="E47" s="143" t="s">
        <v>292</v>
      </c>
      <c r="F47" s="144" t="s">
        <v>292</v>
      </c>
      <c r="G47" s="145" t="s">
        <v>292</v>
      </c>
      <c r="H47" s="145" t="s">
        <v>292</v>
      </c>
      <c r="I47" s="146" t="s">
        <v>292</v>
      </c>
      <c r="J47" s="147" t="s">
        <v>292</v>
      </c>
      <c r="K47" s="148" t="s">
        <v>292</v>
      </c>
      <c r="L47" s="149" t="s">
        <v>292</v>
      </c>
      <c r="M47" s="150" t="s">
        <v>292</v>
      </c>
      <c r="N47" s="117" t="s">
        <v>292</v>
      </c>
      <c r="O47" s="114"/>
      <c r="P47" s="168"/>
      <c r="Q47" s="143" t="s">
        <v>292</v>
      </c>
      <c r="R47" s="144" t="s">
        <v>292</v>
      </c>
      <c r="S47" s="145" t="s">
        <v>292</v>
      </c>
      <c r="T47" s="145" t="s">
        <v>292</v>
      </c>
      <c r="U47" s="146" t="s">
        <v>292</v>
      </c>
      <c r="V47" s="147" t="s">
        <v>292</v>
      </c>
      <c r="W47" s="148" t="s">
        <v>292</v>
      </c>
      <c r="X47" s="149" t="s">
        <v>292</v>
      </c>
      <c r="Y47" s="150" t="s">
        <v>292</v>
      </c>
      <c r="Z47" s="117" t="s">
        <v>292</v>
      </c>
      <c r="AA47" s="114"/>
      <c r="AB47" s="168"/>
      <c r="AC47" s="143">
        <v>35135</v>
      </c>
      <c r="AD47" s="144" t="s">
        <v>313</v>
      </c>
      <c r="AE47" s="145">
        <v>34326</v>
      </c>
      <c r="AF47" s="145">
        <v>34394</v>
      </c>
      <c r="AG47" s="146" t="s">
        <v>898</v>
      </c>
      <c r="AH47" s="147" t="s">
        <v>811</v>
      </c>
      <c r="AI47" s="148" t="s">
        <v>793</v>
      </c>
      <c r="AJ47" s="149" t="s">
        <v>293</v>
      </c>
      <c r="AK47" s="150" t="s">
        <v>899</v>
      </c>
      <c r="AL47" s="117" t="s">
        <v>292</v>
      </c>
      <c r="AM47" s="114"/>
      <c r="AN47" s="168" t="s">
        <v>595</v>
      </c>
      <c r="AO47" s="143">
        <v>36089</v>
      </c>
      <c r="AP47" s="144" t="s">
        <v>314</v>
      </c>
      <c r="AQ47" s="145">
        <v>35135</v>
      </c>
      <c r="AR47" s="145">
        <v>35712</v>
      </c>
      <c r="AS47" s="146" t="s">
        <v>947</v>
      </c>
      <c r="AT47" s="147" t="s">
        <v>948</v>
      </c>
      <c r="AU47" s="148" t="s">
        <v>793</v>
      </c>
      <c r="AV47" s="149" t="s">
        <v>294</v>
      </c>
      <c r="AW47" s="150" t="s">
        <v>949</v>
      </c>
      <c r="AX47" s="117" t="s">
        <v>292</v>
      </c>
      <c r="AY47" s="114"/>
      <c r="AZ47" s="168" t="s">
        <v>657</v>
      </c>
      <c r="BA47" s="143">
        <v>37221</v>
      </c>
      <c r="BB47" s="144" t="s">
        <v>315</v>
      </c>
      <c r="BC47" s="145">
        <v>36089</v>
      </c>
      <c r="BD47" s="145">
        <v>36921</v>
      </c>
      <c r="BE47" s="146" t="s">
        <v>947</v>
      </c>
      <c r="BF47" s="147" t="s">
        <v>948</v>
      </c>
      <c r="BG47" s="148" t="s">
        <v>793</v>
      </c>
      <c r="BH47" s="149" t="s">
        <v>294</v>
      </c>
      <c r="BI47" s="150" t="s">
        <v>949</v>
      </c>
      <c r="BJ47" s="117" t="s">
        <v>292</v>
      </c>
      <c r="BK47" s="114"/>
      <c r="BL47" s="168" t="s">
        <v>657</v>
      </c>
      <c r="BM47" s="143">
        <v>38286</v>
      </c>
      <c r="BN47" s="144" t="s">
        <v>316</v>
      </c>
      <c r="BO47" s="145">
        <v>37221</v>
      </c>
      <c r="BP47" s="145">
        <v>37901</v>
      </c>
      <c r="BQ47" s="146" t="s">
        <v>838</v>
      </c>
      <c r="BR47" s="147" t="s">
        <v>819</v>
      </c>
      <c r="BS47" s="148" t="s">
        <v>793</v>
      </c>
      <c r="BT47" s="149" t="s">
        <v>294</v>
      </c>
      <c r="BU47" s="150" t="s">
        <v>839</v>
      </c>
      <c r="BV47" s="117" t="s">
        <v>292</v>
      </c>
      <c r="BW47" s="114"/>
      <c r="BX47" s="168" t="s">
        <v>658</v>
      </c>
      <c r="BY47" s="143">
        <v>39419</v>
      </c>
      <c r="BZ47" s="144" t="s">
        <v>317</v>
      </c>
      <c r="CA47" s="145">
        <v>38286</v>
      </c>
      <c r="CB47" s="145">
        <v>38743</v>
      </c>
      <c r="CC47" s="146" t="s">
        <v>950</v>
      </c>
      <c r="CD47" s="147" t="s">
        <v>783</v>
      </c>
      <c r="CE47" s="148" t="s">
        <v>793</v>
      </c>
      <c r="CF47" s="149" t="s">
        <v>294</v>
      </c>
      <c r="CG47" s="150" t="s">
        <v>951</v>
      </c>
      <c r="CH47" s="117" t="s">
        <v>292</v>
      </c>
      <c r="CI47" s="114"/>
      <c r="CJ47" s="168" t="s">
        <v>679</v>
      </c>
      <c r="CK47" s="143" t="s">
        <v>292</v>
      </c>
      <c r="CL47" s="144" t="s">
        <v>292</v>
      </c>
      <c r="CM47" s="145" t="s">
        <v>292</v>
      </c>
      <c r="CN47" s="145" t="s">
        <v>292</v>
      </c>
      <c r="CO47" s="146" t="s">
        <v>292</v>
      </c>
      <c r="CP47" s="147" t="s">
        <v>292</v>
      </c>
      <c r="CQ47" s="148" t="s">
        <v>292</v>
      </c>
      <c r="CR47" s="149" t="s">
        <v>292</v>
      </c>
      <c r="CS47" s="150" t="s">
        <v>292</v>
      </c>
      <c r="CT47" s="117" t="s">
        <v>292</v>
      </c>
      <c r="CU47" s="114"/>
      <c r="CV47" s="168"/>
      <c r="CW47" s="143" t="s">
        <v>292</v>
      </c>
      <c r="CX47" s="144" t="s">
        <v>292</v>
      </c>
      <c r="CY47" s="145" t="s">
        <v>292</v>
      </c>
      <c r="CZ47" s="145" t="s">
        <v>292</v>
      </c>
      <c r="DA47" s="146" t="s">
        <v>292</v>
      </c>
      <c r="DB47" s="147" t="s">
        <v>292</v>
      </c>
      <c r="DC47" s="148" t="s">
        <v>292</v>
      </c>
      <c r="DD47" s="149" t="s">
        <v>292</v>
      </c>
      <c r="DE47" s="150" t="s">
        <v>292</v>
      </c>
      <c r="DF47" s="117" t="s">
        <v>292</v>
      </c>
      <c r="DG47" s="114"/>
      <c r="DH47" s="168"/>
      <c r="DI47" s="143" t="s">
        <v>292</v>
      </c>
      <c r="DJ47" s="144" t="s">
        <v>292</v>
      </c>
      <c r="DK47" s="145" t="s">
        <v>292</v>
      </c>
      <c r="DL47" s="145" t="s">
        <v>292</v>
      </c>
      <c r="DM47" s="146" t="s">
        <v>292</v>
      </c>
      <c r="DN47" s="147" t="s">
        <v>292</v>
      </c>
      <c r="DO47" s="148" t="s">
        <v>292</v>
      </c>
      <c r="DP47" s="149" t="s">
        <v>292</v>
      </c>
      <c r="DQ47" s="150" t="s">
        <v>292</v>
      </c>
      <c r="DR47" s="117" t="s">
        <v>292</v>
      </c>
      <c r="DS47" s="114"/>
      <c r="DT47" s="168"/>
      <c r="DU47" s="143" t="s">
        <v>292</v>
      </c>
      <c r="DV47" s="144" t="s">
        <v>292</v>
      </c>
      <c r="DW47" s="145" t="s">
        <v>292</v>
      </c>
      <c r="DX47" s="145" t="s">
        <v>292</v>
      </c>
      <c r="DY47" s="146" t="s">
        <v>292</v>
      </c>
      <c r="DZ47" s="147" t="s">
        <v>292</v>
      </c>
      <c r="EA47" s="148" t="s">
        <v>292</v>
      </c>
      <c r="EB47" s="149" t="s">
        <v>292</v>
      </c>
      <c r="EC47" s="150" t="s">
        <v>292</v>
      </c>
      <c r="ED47" s="117" t="s">
        <v>292</v>
      </c>
      <c r="EE47" s="114"/>
      <c r="EF47" s="168"/>
      <c r="EG47" s="143" t="str">
        <f>IF(EK47="","",ministers!EG$3)</f>
        <v/>
      </c>
      <c r="EH47" s="144" t="str">
        <f>IF(EK47="","",ministers!EG$1)</f>
        <v/>
      </c>
      <c r="EI47" s="145" t="str">
        <f>IF(EK47="","",ministers!EG$2)</f>
        <v/>
      </c>
      <c r="EJ47" s="145" t="str">
        <f>IF(EK47="","",ministers!EG$3)</f>
        <v/>
      </c>
      <c r="EK47" s="146" t="str">
        <f>IF(ER47="","",IF(ISNUMBER(SEARCH(":",ER47)),MID(ER47,FIND(":",ER47)+2,FIND("(",ER47)-FIND(":",ER47)-3),LEFT(ER47,FIND("(",ER47)-2)))</f>
        <v/>
      </c>
      <c r="EL47" s="147" t="str">
        <f>IF(ER47="","",MID(ER47,FIND("(",ER47)+1,4))</f>
        <v/>
      </c>
      <c r="EM47" s="148" t="str">
        <f>IF(ISNUMBER(SEARCH("*female*",ER47)),"female",IF(ISNUMBER(SEARCH("*male*",ER47)),"male",""))</f>
        <v/>
      </c>
      <c r="EN47" s="149" t="str">
        <f>IF(ER47="","",IF(ISERROR(MID(ER47,FIND("male,",ER47)+6,(FIND(")",ER47)-(FIND("male,",ER47)+6))))=TRUE,"missing/error",MID(ER47,FIND("male,",ER47)+6,(FIND(")",ER47)-(FIND("male,",ER47)+6)))))</f>
        <v/>
      </c>
      <c r="EO47" s="150" t="str">
        <f>IF(EK47="","",(MID(EK47,(SEARCH("^^",SUBSTITUTE(EK47," ","^^",LEN(EK47)-LEN(SUBSTITUTE(EK47," ","")))))+1,99)&amp;"_"&amp;LEFT(EK47,FIND(" ",EK47)-1)&amp;"_"&amp;EL47))</f>
        <v/>
      </c>
      <c r="EP47" s="117" t="str">
        <f>IF(ER47="","",IF((LEN(ER47)-LEN(SUBSTITUTE(ER47,"male","")))/LEN("male")&gt;1,"!",IF(RIGHT(ER47,1)=")","",IF(RIGHT(ER47,2)=") ","",IF(RIGHT(ER47,2)=").","","!!")))))</f>
        <v/>
      </c>
      <c r="EQ47" s="114"/>
      <c r="ER47" s="168"/>
      <c r="ES47" s="143" t="str">
        <f>IF(EW47="","",ministers!ES$3)</f>
        <v/>
      </c>
      <c r="ET47" s="144" t="str">
        <f>IF(EW47="","",ministers!ES$1)</f>
        <v/>
      </c>
      <c r="EU47" s="145" t="s">
        <v>292</v>
      </c>
      <c r="EV47" s="145" t="str">
        <f>IF(EW47="","",ministers!ES$3)</f>
        <v/>
      </c>
      <c r="EW47" s="146" t="str">
        <f t="shared" si="44"/>
        <v/>
      </c>
      <c r="EX47" s="147" t="str">
        <f t="shared" si="45"/>
        <v/>
      </c>
      <c r="EY47" s="148" t="str">
        <f t="shared" si="46"/>
        <v/>
      </c>
      <c r="EZ47" s="149" t="str">
        <f t="shared" si="47"/>
        <v/>
      </c>
      <c r="FA47" s="150" t="str">
        <f t="shared" si="48"/>
        <v/>
      </c>
      <c r="FB47" s="117" t="str">
        <f t="shared" si="49"/>
        <v/>
      </c>
      <c r="FC47" s="114"/>
      <c r="FD47" s="168"/>
      <c r="FE47" s="143" t="str">
        <f>IF(FI47="","",ministers!FE$3)</f>
        <v/>
      </c>
      <c r="FF47" s="144" t="str">
        <f>IF(FI47="","",ministers!FE$1)</f>
        <v/>
      </c>
      <c r="FG47" s="145" t="str">
        <f>IF(FI47="","",ministers!FE$2)</f>
        <v/>
      </c>
      <c r="FH47" s="145" t="str">
        <f>IF(FI47="","",ministers!FE$3)</f>
        <v/>
      </c>
      <c r="FI47" s="146" t="str">
        <f t="shared" si="50"/>
        <v/>
      </c>
      <c r="FJ47" s="147" t="str">
        <f t="shared" si="51"/>
        <v/>
      </c>
      <c r="FK47" s="148" t="str">
        <f t="shared" si="52"/>
        <v/>
      </c>
      <c r="FL47" s="149" t="str">
        <f t="shared" si="53"/>
        <v/>
      </c>
      <c r="FM47" s="150" t="str">
        <f t="shared" si="54"/>
        <v/>
      </c>
      <c r="FN47" s="117" t="str">
        <f>IF(FP47="","",IF((LEN(FP47)-LEN(SUBSTITUTE(FP47,"male","")))/LEN("male")&gt;1,"!",IF(RIGHT(FP47,1)=")","",IF(RIGHT(FP47,2)=") ","",IF(RIGHT(FP47,2)=").","","!!")))))</f>
        <v/>
      </c>
      <c r="FO47" s="114"/>
      <c r="FP47" s="168"/>
      <c r="FQ47" s="143" t="str">
        <f>IF(FU47="","",ministers!FT$3)</f>
        <v/>
      </c>
      <c r="FR47" s="144" t="str">
        <f>IF(FU47="","",ministers!FT$1)</f>
        <v/>
      </c>
      <c r="FS47" s="145"/>
      <c r="FT47" s="151"/>
      <c r="FU47" s="146" t="str">
        <f>IF(GB47="","",IF(ISNUMBER(SEARCH(":",GB47)),MID(GB47,FIND(":",GB47)+2,FIND("(",GB47)-FIND(":",GB47)-3),LEFT(GB47,FIND("(",GB47)-2)))</f>
        <v/>
      </c>
      <c r="FV47" s="147" t="str">
        <f>IF(GB47="","",MID(GB47,FIND("(",GB47)+1,4))</f>
        <v/>
      </c>
      <c r="FW47" s="148" t="str">
        <f>IF(ISNUMBER(SEARCH("*female*",GB47)),"female",IF(ISNUMBER(SEARCH("*male*",GB47)),"male",""))</f>
        <v/>
      </c>
      <c r="FX47" s="149" t="str">
        <f>IF(GB47="","",IF(ISERROR(MID(GB47,FIND("male,",GB47)+6,(FIND(")",GB47)-(FIND("male,",GB47)+6))))=TRUE,"missing/error",MID(GB47,FIND("male,",GB47)+6,(FIND(")",GB47)-(FIND("male,",GB47)+6)))))</f>
        <v/>
      </c>
      <c r="FY47" s="150" t="str">
        <f>IF(FU47="","",(MID(FU47,(SEARCH("^^",SUBSTITUTE(FU47," ","^^",LEN(FU47)-LEN(SUBSTITUTE(FU47," ","")))))+1,99)&amp;"_"&amp;LEFT(FU47,FIND(" ",FU47)-1)&amp;"_"&amp;FV47))</f>
        <v/>
      </c>
      <c r="FZ47" s="117" t="str">
        <f>IF(GB47="","",IF((LEN(GB47)-LEN(SUBSTITUTE(GB47,"male","")))/LEN("male")&gt;1,"!",IF(RIGHT(GB47,1)=")","",IF(RIGHT(GB47,2)=") ","",IF(RIGHT(GB47,2)=").","","!!")))))</f>
        <v/>
      </c>
      <c r="GA47" s="114"/>
      <c r="GB47" s="168"/>
      <c r="GC47" s="143" t="str">
        <f>IF(GG47="","",ministers!GC$3)</f>
        <v/>
      </c>
      <c r="GD47" s="144" t="str">
        <f>IF(GG47="","",ministers!GC$1)</f>
        <v/>
      </c>
      <c r="GE47" s="145" t="str">
        <f>IF(GG47="","",ministers!GC$2)</f>
        <v/>
      </c>
      <c r="GF47" s="145"/>
      <c r="GG47" s="146" t="str">
        <f>IF(GN47="","",IF(ISNUMBER(SEARCH(":",GN47)),MID(GN47,FIND(":",GN47)+2,FIND("(",GN47)-FIND(":",GN47)-3),LEFT(GN47,FIND("(",GN47)-2)))</f>
        <v/>
      </c>
      <c r="GH47" s="147" t="str">
        <f>IF(GN47="","",MID(GN47,FIND("(",GN47)+1,4))</f>
        <v/>
      </c>
      <c r="GI47" s="148" t="str">
        <f>IF(ISNUMBER(SEARCH("*female*",GN47)),"female",IF(ISNUMBER(SEARCH("*male*",GN47)),"male",""))</f>
        <v/>
      </c>
      <c r="GJ47" s="149" t="str">
        <f>IF(GN47="","",IF(ISERROR(MID(GN47,FIND("male,",GN47)+6,(FIND(")",GN47)-(FIND("male,",GN47)+6))))=TRUE,"missing/error",MID(GN47,FIND("male,",GN47)+6,(FIND(")",GN47)-(FIND("male,",GN47)+6)))))</f>
        <v/>
      </c>
      <c r="GK47" s="150" t="str">
        <f>IF(GG47="","",(MID(GG47,(SEARCH("^^",SUBSTITUTE(GG47," ","^^",LEN(GG47)-LEN(SUBSTITUTE(GG47," ","")))))+1,99)&amp;"_"&amp;LEFT(GG47,FIND(" ",GG47)-1)&amp;"_"&amp;GH47))</f>
        <v/>
      </c>
      <c r="GM47" s="114"/>
      <c r="GN47" s="168"/>
      <c r="GO47" s="143" t="str">
        <f>IF(GS47="","",ministers!GO$3)</f>
        <v/>
      </c>
      <c r="GP47" s="144" t="str">
        <f>IF(GS47="","",ministers!GO$1)</f>
        <v/>
      </c>
      <c r="GQ47" s="145" t="str">
        <f>IF(GS47="","",ministers!GO$2)</f>
        <v/>
      </c>
      <c r="GR47" s="145" t="str">
        <f>IF(GS47="","",ministers!GO$3)</f>
        <v/>
      </c>
      <c r="GS47" s="146" t="str">
        <f>IF(GZ47="","",IF(ISNUMBER(SEARCH(":",GZ47)),MID(GZ47,FIND(":",GZ47)+2,FIND("(",GZ47)-FIND(":",GZ47)-3),LEFT(GZ47,FIND("(",GZ47)-2)))</f>
        <v/>
      </c>
      <c r="GT47" s="147" t="str">
        <f>IF(GZ47="","",MID(GZ47,FIND("(",GZ47)+1,4))</f>
        <v/>
      </c>
      <c r="GU47" s="148" t="str">
        <f>IF(ISNUMBER(SEARCH("*female*",GZ47)),"female",IF(ISNUMBER(SEARCH("*male*",GZ47)),"male",""))</f>
        <v/>
      </c>
      <c r="GV47" s="149" t="str">
        <f>IF(GZ47="","",IF(ISERROR(MID(GZ47,FIND("male,",GZ47)+6,(FIND(")",GZ47)-(FIND("male,",GZ47)+6))))=TRUE,"missing/error",MID(GZ47,FIND("male,",GZ47)+6,(FIND(")",GZ47)-(FIND("male,",GZ47)+6)))))</f>
        <v/>
      </c>
      <c r="GW47" s="150" t="str">
        <f>IF(GS47="","",(MID(GS47,(SEARCH("^^",SUBSTITUTE(GS47," ","^^",LEN(GS47)-LEN(SUBSTITUTE(GS47," ","")))))+1,99)&amp;"_"&amp;LEFT(GS47,FIND(" ",GS47)-1)&amp;"_"&amp;GT47))</f>
        <v/>
      </c>
      <c r="GY47" s="114"/>
      <c r="GZ47" s="168"/>
    </row>
    <row r="48" spans="1:208" ht="13.5" customHeight="1">
      <c r="A48" s="126"/>
      <c r="B48" s="114" t="s">
        <v>529</v>
      </c>
      <c r="D48" s="168"/>
      <c r="E48" s="143" t="s">
        <v>292</v>
      </c>
      <c r="F48" s="144" t="s">
        <v>292</v>
      </c>
      <c r="G48" s="145" t="s">
        <v>292</v>
      </c>
      <c r="H48" s="145" t="s">
        <v>292</v>
      </c>
      <c r="I48" s="146" t="s">
        <v>292</v>
      </c>
      <c r="J48" s="147" t="s">
        <v>292</v>
      </c>
      <c r="K48" s="148" t="s">
        <v>292</v>
      </c>
      <c r="L48" s="149" t="s">
        <v>292</v>
      </c>
      <c r="M48" s="150" t="s">
        <v>292</v>
      </c>
      <c r="N48" s="117" t="s">
        <v>292</v>
      </c>
      <c r="O48" s="114"/>
      <c r="P48" s="168"/>
      <c r="Q48" s="143" t="s">
        <v>292</v>
      </c>
      <c r="R48" s="144" t="s">
        <v>292</v>
      </c>
      <c r="S48" s="145" t="s">
        <v>292</v>
      </c>
      <c r="T48" s="145" t="s">
        <v>292</v>
      </c>
      <c r="U48" s="146" t="s">
        <v>292</v>
      </c>
      <c r="V48" s="147" t="s">
        <v>292</v>
      </c>
      <c r="W48" s="148" t="s">
        <v>292</v>
      </c>
      <c r="X48" s="149" t="s">
        <v>292</v>
      </c>
      <c r="Y48" s="150" t="s">
        <v>292</v>
      </c>
      <c r="Z48" s="117" t="s">
        <v>292</v>
      </c>
      <c r="AA48" s="114"/>
      <c r="AB48" s="168"/>
      <c r="AC48" s="143">
        <v>35135</v>
      </c>
      <c r="AD48" s="144" t="s">
        <v>313</v>
      </c>
      <c r="AE48" s="145">
        <v>34418</v>
      </c>
      <c r="AF48" s="145">
        <v>35135</v>
      </c>
      <c r="AG48" s="146" t="s">
        <v>980</v>
      </c>
      <c r="AH48" s="147" t="s">
        <v>811</v>
      </c>
      <c r="AI48" s="148" t="s">
        <v>793</v>
      </c>
      <c r="AJ48" s="149" t="s">
        <v>293</v>
      </c>
      <c r="AK48" s="150" t="s">
        <v>981</v>
      </c>
      <c r="AL48" s="117" t="s">
        <v>292</v>
      </c>
      <c r="AM48" s="114"/>
      <c r="AN48" s="168" t="s">
        <v>630</v>
      </c>
      <c r="AO48" s="143" t="s">
        <v>292</v>
      </c>
      <c r="AP48" s="144" t="s">
        <v>292</v>
      </c>
      <c r="AQ48" s="145" t="s">
        <v>292</v>
      </c>
      <c r="AR48" s="145" t="s">
        <v>292</v>
      </c>
      <c r="AS48" s="146" t="s">
        <v>292</v>
      </c>
      <c r="AT48" s="147" t="s">
        <v>292</v>
      </c>
      <c r="AU48" s="148" t="s">
        <v>292</v>
      </c>
      <c r="AV48" s="149" t="s">
        <v>292</v>
      </c>
      <c r="AW48" s="150" t="s">
        <v>292</v>
      </c>
      <c r="AX48" s="117" t="s">
        <v>292</v>
      </c>
      <c r="AY48" s="114"/>
      <c r="AZ48" s="168"/>
      <c r="BA48" s="143">
        <v>37221</v>
      </c>
      <c r="BB48" s="144" t="s">
        <v>315</v>
      </c>
      <c r="BC48" s="145">
        <v>36921</v>
      </c>
      <c r="BD48" s="145">
        <v>37221</v>
      </c>
      <c r="BE48" s="146" t="s">
        <v>838</v>
      </c>
      <c r="BF48" s="147" t="s">
        <v>819</v>
      </c>
      <c r="BG48" s="148" t="s">
        <v>793</v>
      </c>
      <c r="BH48" s="149" t="s">
        <v>294</v>
      </c>
      <c r="BI48" s="150" t="s">
        <v>839</v>
      </c>
      <c r="BJ48" s="117" t="s">
        <v>292</v>
      </c>
      <c r="BK48" s="114"/>
      <c r="BL48" s="168" t="s">
        <v>668</v>
      </c>
      <c r="BM48" s="143">
        <v>38286</v>
      </c>
      <c r="BN48" s="144" t="s">
        <v>316</v>
      </c>
      <c r="BO48" s="145">
        <v>37901</v>
      </c>
      <c r="BP48" s="145">
        <v>38286</v>
      </c>
      <c r="BQ48" s="146" t="s">
        <v>950</v>
      </c>
      <c r="BR48" s="147" t="s">
        <v>783</v>
      </c>
      <c r="BS48" s="148" t="s">
        <v>793</v>
      </c>
      <c r="BT48" s="149" t="s">
        <v>294</v>
      </c>
      <c r="BU48" s="150" t="s">
        <v>951</v>
      </c>
      <c r="BV48" s="117" t="s">
        <v>292</v>
      </c>
      <c r="BW48" s="114"/>
      <c r="BX48" s="168" t="s">
        <v>679</v>
      </c>
      <c r="BY48" s="143">
        <v>39419</v>
      </c>
      <c r="BZ48" s="144" t="s">
        <v>317</v>
      </c>
      <c r="CA48" s="145">
        <v>38743</v>
      </c>
      <c r="CB48" s="145">
        <v>39419</v>
      </c>
      <c r="CC48" s="146" t="s">
        <v>1024</v>
      </c>
      <c r="CD48" s="147" t="s">
        <v>802</v>
      </c>
      <c r="CE48" s="148" t="s">
        <v>793</v>
      </c>
      <c r="CF48" s="149" t="s">
        <v>294</v>
      </c>
      <c r="CG48" s="150" t="s">
        <v>1025</v>
      </c>
      <c r="CH48" s="117" t="s">
        <v>292</v>
      </c>
      <c r="CI48" s="114"/>
      <c r="CJ48" s="168" t="s">
        <v>682</v>
      </c>
      <c r="CK48" s="143" t="s">
        <v>292</v>
      </c>
      <c r="CL48" s="144" t="s">
        <v>292</v>
      </c>
      <c r="CM48" s="145" t="s">
        <v>292</v>
      </c>
      <c r="CN48" s="145" t="s">
        <v>292</v>
      </c>
      <c r="CO48" s="146" t="s">
        <v>292</v>
      </c>
      <c r="CP48" s="147" t="s">
        <v>292</v>
      </c>
      <c r="CQ48" s="148" t="s">
        <v>292</v>
      </c>
      <c r="CR48" s="149" t="s">
        <v>292</v>
      </c>
      <c r="CS48" s="150" t="s">
        <v>292</v>
      </c>
      <c r="CT48" s="117" t="s">
        <v>292</v>
      </c>
      <c r="CU48" s="114"/>
      <c r="CV48" s="168"/>
      <c r="CW48" s="143" t="s">
        <v>292</v>
      </c>
      <c r="CX48" s="144" t="s">
        <v>292</v>
      </c>
      <c r="CY48" s="145" t="s">
        <v>292</v>
      </c>
      <c r="CZ48" s="145" t="s">
        <v>292</v>
      </c>
      <c r="DA48" s="146" t="s">
        <v>292</v>
      </c>
      <c r="DB48" s="147" t="s">
        <v>292</v>
      </c>
      <c r="DC48" s="148" t="s">
        <v>292</v>
      </c>
      <c r="DD48" s="149" t="s">
        <v>292</v>
      </c>
      <c r="DE48" s="150" t="s">
        <v>292</v>
      </c>
      <c r="DF48" s="117" t="s">
        <v>292</v>
      </c>
      <c r="DG48" s="114"/>
      <c r="DH48" s="168"/>
      <c r="DI48" s="143" t="s">
        <v>292</v>
      </c>
      <c r="DJ48" s="144" t="s">
        <v>292</v>
      </c>
      <c r="DK48" s="145" t="s">
        <v>292</v>
      </c>
      <c r="DL48" s="145" t="s">
        <v>292</v>
      </c>
      <c r="DM48" s="146" t="s">
        <v>292</v>
      </c>
      <c r="DN48" s="147" t="s">
        <v>292</v>
      </c>
      <c r="DO48" s="148" t="s">
        <v>292</v>
      </c>
      <c r="DP48" s="149" t="s">
        <v>292</v>
      </c>
      <c r="DQ48" s="150" t="s">
        <v>292</v>
      </c>
      <c r="DR48" s="117" t="s">
        <v>292</v>
      </c>
      <c r="DS48" s="114"/>
      <c r="DT48" s="168"/>
      <c r="DU48" s="143" t="s">
        <v>292</v>
      </c>
      <c r="DV48" s="144" t="s">
        <v>292</v>
      </c>
      <c r="DW48" s="145" t="s">
        <v>292</v>
      </c>
      <c r="DX48" s="145" t="s">
        <v>292</v>
      </c>
      <c r="DY48" s="146" t="s">
        <v>292</v>
      </c>
      <c r="DZ48" s="147" t="s">
        <v>292</v>
      </c>
      <c r="EA48" s="148" t="s">
        <v>292</v>
      </c>
      <c r="EB48" s="149" t="s">
        <v>292</v>
      </c>
      <c r="EC48" s="150" t="s">
        <v>292</v>
      </c>
      <c r="ED48" s="117" t="s">
        <v>292</v>
      </c>
      <c r="EE48" s="114"/>
      <c r="EF48" s="168"/>
      <c r="EG48" s="143" t="str">
        <f>IF(EK48="","",ministers!EG$3)</f>
        <v/>
      </c>
      <c r="EH48" s="144" t="str">
        <f>IF(EK48="","",ministers!EG$1)</f>
        <v/>
      </c>
      <c r="EI48" s="145" t="str">
        <f>IF(EK48="","",ministers!EG$2)</f>
        <v/>
      </c>
      <c r="EJ48" s="145" t="str">
        <f>IF(EK48="","",ministers!EG$3)</f>
        <v/>
      </c>
      <c r="EK48" s="146" t="str">
        <f>IF(ER48="","",IF(ISNUMBER(SEARCH(":",ER48)),MID(ER48,FIND(":",ER48)+2,FIND("(",ER48)-FIND(":",ER48)-3),LEFT(ER48,FIND("(",ER48)-2)))</f>
        <v/>
      </c>
      <c r="EL48" s="147" t="str">
        <f>IF(ER48="","",MID(ER48,FIND("(",ER48)+1,4))</f>
        <v/>
      </c>
      <c r="EM48" s="148" t="str">
        <f>IF(ISNUMBER(SEARCH("*female*",ER48)),"female",IF(ISNUMBER(SEARCH("*male*",ER48)),"male",""))</f>
        <v/>
      </c>
      <c r="EN48" s="149" t="str">
        <f>IF(ER48="","",IF(ISERROR(MID(ER48,FIND("male,",ER48)+6,(FIND(")",ER48)-(FIND("male,",ER48)+6))))=TRUE,"missing/error",MID(ER48,FIND("male,",ER48)+6,(FIND(")",ER48)-(FIND("male,",ER48)+6)))))</f>
        <v/>
      </c>
      <c r="EO48" s="150" t="str">
        <f>IF(EK48="","",(MID(EK48,(SEARCH("^^",SUBSTITUTE(EK48," ","^^",LEN(EK48)-LEN(SUBSTITUTE(EK48," ","")))))+1,99)&amp;"_"&amp;LEFT(EK48,FIND(" ",EK48)-1)&amp;"_"&amp;EL48))</f>
        <v/>
      </c>
      <c r="EP48" s="117" t="str">
        <f>IF(ER48="","",IF((LEN(ER48)-LEN(SUBSTITUTE(ER48,"male","")))/LEN("male")&gt;1,"!",IF(RIGHT(ER48,1)=")","",IF(RIGHT(ER48,2)=") ","",IF(RIGHT(ER48,2)=").","","!!")))))</f>
        <v/>
      </c>
      <c r="EQ48" s="114"/>
      <c r="ER48" s="168"/>
      <c r="ES48" s="143" t="str">
        <f>IF(EW48="","",ministers!ES$3)</f>
        <v/>
      </c>
      <c r="ET48" s="144" t="str">
        <f>IF(EW48="","",ministers!ES$1)</f>
        <v/>
      </c>
      <c r="EU48" s="145" t="s">
        <v>292</v>
      </c>
      <c r="EV48" s="145" t="str">
        <f>IF(EW48="","",ministers!ES$3)</f>
        <v/>
      </c>
      <c r="EW48" s="146" t="str">
        <f t="shared" si="44"/>
        <v/>
      </c>
      <c r="EX48" s="147" t="str">
        <f t="shared" si="45"/>
        <v/>
      </c>
      <c r="EY48" s="148" t="str">
        <f t="shared" si="46"/>
        <v/>
      </c>
      <c r="EZ48" s="149" t="str">
        <f t="shared" si="47"/>
        <v/>
      </c>
      <c r="FA48" s="150" t="str">
        <f t="shared" si="48"/>
        <v/>
      </c>
      <c r="FB48" s="117" t="str">
        <f t="shared" si="49"/>
        <v/>
      </c>
      <c r="FC48" s="114"/>
      <c r="FD48" s="168"/>
      <c r="FE48" s="143" t="str">
        <f>IF(FI48="","",ministers!FE$3)</f>
        <v/>
      </c>
      <c r="FF48" s="144" t="str">
        <f>IF(FI48="","",ministers!FE$1)</f>
        <v/>
      </c>
      <c r="FG48" s="145" t="str">
        <f>IF(FI48="","",ministers!FE$2)</f>
        <v/>
      </c>
      <c r="FH48" s="145" t="str">
        <f>IF(FI48="","",ministers!FE$3)</f>
        <v/>
      </c>
      <c r="FI48" s="146" t="str">
        <f t="shared" si="50"/>
        <v/>
      </c>
      <c r="FJ48" s="147" t="str">
        <f t="shared" si="51"/>
        <v/>
      </c>
      <c r="FK48" s="148" t="str">
        <f t="shared" si="52"/>
        <v/>
      </c>
      <c r="FL48" s="149" t="str">
        <f t="shared" si="53"/>
        <v/>
      </c>
      <c r="FM48" s="150" t="str">
        <f t="shared" si="54"/>
        <v/>
      </c>
      <c r="FN48" s="117" t="str">
        <f>IF(FP48="","",IF((LEN(FP48)-LEN(SUBSTITUTE(FP48,"male","")))/LEN("male")&gt;1,"!",IF(RIGHT(FP48,1)=")","",IF(RIGHT(FP48,2)=") ","",IF(RIGHT(FP48,2)=").","","!!")))))</f>
        <v/>
      </c>
      <c r="FO48" s="114"/>
      <c r="FP48" s="168"/>
      <c r="FQ48" s="143" t="str">
        <f>IF(FU48="","",ministers!FT$3)</f>
        <v/>
      </c>
      <c r="FR48" s="144" t="str">
        <f>IF(FU48="","",ministers!FT$1)</f>
        <v/>
      </c>
      <c r="FS48" s="145"/>
      <c r="FT48" s="151"/>
      <c r="FU48" s="146" t="str">
        <f>IF(GB48="","",IF(ISNUMBER(SEARCH(":",GB48)),MID(GB48,FIND(":",GB48)+2,FIND("(",GB48)-FIND(":",GB48)-3),LEFT(GB48,FIND("(",GB48)-2)))</f>
        <v/>
      </c>
      <c r="FV48" s="147" t="str">
        <f>IF(GB48="","",MID(GB48,FIND("(",GB48)+1,4))</f>
        <v/>
      </c>
      <c r="FW48" s="148" t="str">
        <f>IF(ISNUMBER(SEARCH("*female*",GB48)),"female",IF(ISNUMBER(SEARCH("*male*",GB48)),"male",""))</f>
        <v/>
      </c>
      <c r="FX48" s="149" t="str">
        <f>IF(GB48="","",IF(ISERROR(MID(GB48,FIND("male,",GB48)+6,(FIND(")",GB48)-(FIND("male,",GB48)+6))))=TRUE,"missing/error",MID(GB48,FIND("male,",GB48)+6,(FIND(")",GB48)-(FIND("male,",GB48)+6)))))</f>
        <v/>
      </c>
      <c r="FY48" s="150" t="str">
        <f>IF(FU48="","",(MID(FU48,(SEARCH("^^",SUBSTITUTE(FU48," ","^^",LEN(FU48)-LEN(SUBSTITUTE(FU48," ","")))))+1,99)&amp;"_"&amp;LEFT(FU48,FIND(" ",FU48)-1)&amp;"_"&amp;FV48))</f>
        <v/>
      </c>
      <c r="FZ48" s="117" t="str">
        <f>IF(GB48="","",IF((LEN(GB48)-LEN(SUBSTITUTE(GB48,"male","")))/LEN("male")&gt;1,"!",IF(RIGHT(GB48,1)=")","",IF(RIGHT(GB48,2)=") ","",IF(RIGHT(GB48,2)=").","","!!")))))</f>
        <v/>
      </c>
      <c r="GA48" s="114"/>
      <c r="GB48" s="168"/>
      <c r="GC48" s="143" t="str">
        <f>IF(GG48="","",ministers!GC$3)</f>
        <v/>
      </c>
      <c r="GD48" s="144" t="str">
        <f>IF(GG48="","",ministers!GC$1)</f>
        <v/>
      </c>
      <c r="GE48" s="145" t="str">
        <f>IF(GG48="","",ministers!GC$2)</f>
        <v/>
      </c>
      <c r="GF48" s="145"/>
      <c r="GG48" s="146" t="str">
        <f>IF(GN48="","",IF(ISNUMBER(SEARCH(":",GN48)),MID(GN48,FIND(":",GN48)+2,FIND("(",GN48)-FIND(":",GN48)-3),LEFT(GN48,FIND("(",GN48)-2)))</f>
        <v/>
      </c>
      <c r="GH48" s="147" t="str">
        <f>IF(GN48="","",MID(GN48,FIND("(",GN48)+1,4))</f>
        <v/>
      </c>
      <c r="GI48" s="148" t="str">
        <f>IF(ISNUMBER(SEARCH("*female*",GN48)),"female",IF(ISNUMBER(SEARCH("*male*",GN48)),"male",""))</f>
        <v/>
      </c>
      <c r="GJ48" s="149" t="str">
        <f>IF(GN48="","",IF(ISERROR(MID(GN48,FIND("male,",GN48)+6,(FIND(")",GN48)-(FIND("male,",GN48)+6))))=TRUE,"missing/error",MID(GN48,FIND("male,",GN48)+6,(FIND(")",GN48)-(FIND("male,",GN48)+6)))))</f>
        <v/>
      </c>
      <c r="GK48" s="150" t="str">
        <f>IF(GG48="","",(MID(GG48,(SEARCH("^^",SUBSTITUTE(GG48," ","^^",LEN(GG48)-LEN(SUBSTITUTE(GG48," ","")))))+1,99)&amp;"_"&amp;LEFT(GG48,FIND(" ",GG48)-1)&amp;"_"&amp;GH48))</f>
        <v/>
      </c>
      <c r="GM48" s="114"/>
      <c r="GN48" s="168"/>
      <c r="GO48" s="143" t="str">
        <f>IF(GS48="","",ministers!GO$3)</f>
        <v/>
      </c>
      <c r="GP48" s="144" t="str">
        <f>IF(GS48="","",ministers!GO$1)</f>
        <v/>
      </c>
      <c r="GQ48" s="145" t="str">
        <f>IF(GS48="","",ministers!GO$2)</f>
        <v/>
      </c>
      <c r="GR48" s="145" t="str">
        <f>IF(GS48="","",ministers!GO$3)</f>
        <v/>
      </c>
      <c r="GS48" s="146" t="str">
        <f>IF(GZ48="","",IF(ISNUMBER(SEARCH(":",GZ48)),MID(GZ48,FIND(":",GZ48)+2,FIND("(",GZ48)-FIND(":",GZ48)-3),LEFT(GZ48,FIND("(",GZ48)-2)))</f>
        <v/>
      </c>
      <c r="GT48" s="147" t="str">
        <f>IF(GZ48="","",MID(GZ48,FIND("(",GZ48)+1,4))</f>
        <v/>
      </c>
      <c r="GU48" s="148" t="str">
        <f>IF(ISNUMBER(SEARCH("*female*",GZ48)),"female",IF(ISNUMBER(SEARCH("*male*",GZ48)),"male",""))</f>
        <v/>
      </c>
      <c r="GV48" s="149" t="str">
        <f>IF(GZ48="","",IF(ISERROR(MID(GZ48,FIND("male,",GZ48)+6,(FIND(")",GZ48)-(FIND("male,",GZ48)+6))))=TRUE,"missing/error",MID(GZ48,FIND("male,",GZ48)+6,(FIND(")",GZ48)-(FIND("male,",GZ48)+6)))))</f>
        <v/>
      </c>
      <c r="GW48" s="150" t="str">
        <f>IF(GS48="","",(MID(GS48,(SEARCH("^^",SUBSTITUTE(GS48," ","^^",LEN(GS48)-LEN(SUBSTITUTE(GS48," ","")))))+1,99)&amp;"_"&amp;LEFT(GS48,FIND(" ",GS48)-1)&amp;"_"&amp;GT48))</f>
        <v/>
      </c>
      <c r="GY48" s="114"/>
      <c r="GZ48" s="168"/>
    </row>
    <row r="49" spans="1:208" ht="13.5" customHeight="1">
      <c r="A49" s="126"/>
      <c r="B49" s="114" t="s">
        <v>530</v>
      </c>
      <c r="D49" s="168"/>
      <c r="E49" s="143">
        <v>33592</v>
      </c>
      <c r="F49" s="144" t="s">
        <v>311</v>
      </c>
      <c r="G49" s="145">
        <v>32997</v>
      </c>
      <c r="H49" s="145">
        <v>33592</v>
      </c>
      <c r="I49" s="146" t="s">
        <v>888</v>
      </c>
      <c r="J49" s="147" t="s">
        <v>884</v>
      </c>
      <c r="K49" s="148" t="s">
        <v>780</v>
      </c>
      <c r="L49" s="149" t="s">
        <v>293</v>
      </c>
      <c r="M49" s="150" t="s">
        <v>889</v>
      </c>
      <c r="N49" s="117" t="s">
        <v>292</v>
      </c>
      <c r="O49" s="114"/>
      <c r="P49" s="168" t="s">
        <v>604</v>
      </c>
      <c r="Q49" s="143">
        <v>34052</v>
      </c>
      <c r="R49" s="144" t="s">
        <v>312</v>
      </c>
      <c r="S49" s="145">
        <v>33599</v>
      </c>
      <c r="T49" s="145">
        <v>34052</v>
      </c>
      <c r="U49" s="146" t="s">
        <v>888</v>
      </c>
      <c r="V49" s="147" t="s">
        <v>884</v>
      </c>
      <c r="W49" s="148" t="s">
        <v>780</v>
      </c>
      <c r="X49" s="149" t="s">
        <v>293</v>
      </c>
      <c r="Y49" s="150" t="s">
        <v>889</v>
      </c>
      <c r="Z49" s="117" t="s">
        <v>292</v>
      </c>
      <c r="AA49" s="114"/>
      <c r="AB49" s="168" t="s">
        <v>604</v>
      </c>
      <c r="AC49" s="143">
        <v>35135</v>
      </c>
      <c r="AD49" s="144" t="s">
        <v>313</v>
      </c>
      <c r="AE49" s="145">
        <v>34364</v>
      </c>
      <c r="AF49" s="145">
        <v>34418</v>
      </c>
      <c r="AG49" s="146" t="s">
        <v>866</v>
      </c>
      <c r="AH49" s="147" t="s">
        <v>852</v>
      </c>
      <c r="AI49" s="148" t="s">
        <v>780</v>
      </c>
      <c r="AJ49" s="149" t="s">
        <v>293</v>
      </c>
      <c r="AK49" s="150" t="s">
        <v>867</v>
      </c>
      <c r="AL49" s="117" t="s">
        <v>292</v>
      </c>
      <c r="AM49" s="114"/>
      <c r="AN49" s="168" t="s">
        <v>632</v>
      </c>
      <c r="AO49" s="143" t="s">
        <v>292</v>
      </c>
      <c r="AP49" s="144" t="s">
        <v>292</v>
      </c>
      <c r="AQ49" s="145" t="s">
        <v>292</v>
      </c>
      <c r="AR49" s="145" t="s">
        <v>292</v>
      </c>
      <c r="AS49" s="146" t="s">
        <v>292</v>
      </c>
      <c r="AT49" s="147" t="s">
        <v>292</v>
      </c>
      <c r="AU49" s="148" t="s">
        <v>292</v>
      </c>
      <c r="AV49" s="149" t="s">
        <v>292</v>
      </c>
      <c r="AW49" s="150" t="s">
        <v>292</v>
      </c>
      <c r="AX49" s="117" t="s">
        <v>292</v>
      </c>
      <c r="AY49" s="114"/>
      <c r="AZ49" s="168"/>
      <c r="BA49" s="143" t="s">
        <v>292</v>
      </c>
      <c r="BB49" s="144" t="s">
        <v>292</v>
      </c>
      <c r="BC49" s="145" t="s">
        <v>292</v>
      </c>
      <c r="BD49" s="145" t="s">
        <v>292</v>
      </c>
      <c r="BE49" s="146" t="s">
        <v>292</v>
      </c>
      <c r="BF49" s="147" t="s">
        <v>292</v>
      </c>
      <c r="BG49" s="148" t="s">
        <v>292</v>
      </c>
      <c r="BH49" s="149" t="s">
        <v>292</v>
      </c>
      <c r="BI49" s="150" t="s">
        <v>292</v>
      </c>
      <c r="BJ49" s="117" t="s">
        <v>292</v>
      </c>
      <c r="BK49" s="114"/>
      <c r="BL49" s="168"/>
      <c r="BM49" s="143" t="s">
        <v>292</v>
      </c>
      <c r="BN49" s="144" t="s">
        <v>292</v>
      </c>
      <c r="BO49" s="145" t="s">
        <v>292</v>
      </c>
      <c r="BP49" s="145" t="s">
        <v>292</v>
      </c>
      <c r="BQ49" s="146" t="s">
        <v>292</v>
      </c>
      <c r="BR49" s="147" t="s">
        <v>292</v>
      </c>
      <c r="BS49" s="148" t="s">
        <v>292</v>
      </c>
      <c r="BT49" s="149" t="s">
        <v>292</v>
      </c>
      <c r="BU49" s="150" t="s">
        <v>292</v>
      </c>
      <c r="BV49" s="117" t="s">
        <v>292</v>
      </c>
      <c r="BW49" s="114"/>
      <c r="BX49" s="168"/>
      <c r="BY49" s="143" t="s">
        <v>292</v>
      </c>
      <c r="BZ49" s="144" t="s">
        <v>292</v>
      </c>
      <c r="CA49" s="145" t="s">
        <v>292</v>
      </c>
      <c r="CB49" s="145" t="s">
        <v>292</v>
      </c>
      <c r="CC49" s="146" t="s">
        <v>292</v>
      </c>
      <c r="CD49" s="147" t="s">
        <v>292</v>
      </c>
      <c r="CE49" s="148" t="s">
        <v>292</v>
      </c>
      <c r="CF49" s="149" t="s">
        <v>292</v>
      </c>
      <c r="CG49" s="150" t="s">
        <v>292</v>
      </c>
      <c r="CH49" s="117" t="s">
        <v>292</v>
      </c>
      <c r="CI49" s="114"/>
      <c r="CJ49" s="168"/>
      <c r="CK49" s="143" t="s">
        <v>292</v>
      </c>
      <c r="CL49" s="144" t="s">
        <v>292</v>
      </c>
      <c r="CM49" s="145" t="s">
        <v>292</v>
      </c>
      <c r="CN49" s="145" t="s">
        <v>292</v>
      </c>
      <c r="CO49" s="146" t="s">
        <v>292</v>
      </c>
      <c r="CP49" s="147" t="s">
        <v>292</v>
      </c>
      <c r="CQ49" s="148" t="s">
        <v>292</v>
      </c>
      <c r="CR49" s="149" t="s">
        <v>292</v>
      </c>
      <c r="CS49" s="150" t="s">
        <v>292</v>
      </c>
      <c r="CT49" s="117" t="s">
        <v>292</v>
      </c>
      <c r="CU49" s="114"/>
      <c r="CV49" s="168"/>
      <c r="CW49" s="143" t="s">
        <v>292</v>
      </c>
      <c r="CX49" s="144" t="s">
        <v>292</v>
      </c>
      <c r="CY49" s="145" t="s">
        <v>292</v>
      </c>
      <c r="CZ49" s="145" t="s">
        <v>292</v>
      </c>
      <c r="DA49" s="146" t="s">
        <v>292</v>
      </c>
      <c r="DB49" s="147" t="s">
        <v>292</v>
      </c>
      <c r="DC49" s="148" t="s">
        <v>292</v>
      </c>
      <c r="DD49" s="149" t="s">
        <v>292</v>
      </c>
      <c r="DE49" s="150" t="s">
        <v>292</v>
      </c>
      <c r="DF49" s="117" t="s">
        <v>292</v>
      </c>
      <c r="DG49" s="114"/>
      <c r="DH49" s="168"/>
      <c r="DI49" s="143" t="s">
        <v>292</v>
      </c>
      <c r="DJ49" s="144" t="s">
        <v>292</v>
      </c>
      <c r="DK49" s="145" t="s">
        <v>292</v>
      </c>
      <c r="DL49" s="145" t="s">
        <v>292</v>
      </c>
      <c r="DM49" s="146" t="s">
        <v>292</v>
      </c>
      <c r="DN49" s="147" t="s">
        <v>292</v>
      </c>
      <c r="DO49" s="148" t="s">
        <v>292</v>
      </c>
      <c r="DP49" s="149" t="s">
        <v>292</v>
      </c>
      <c r="DQ49" s="150" t="s">
        <v>292</v>
      </c>
      <c r="DR49" s="117" t="s">
        <v>292</v>
      </c>
      <c r="DS49" s="114"/>
      <c r="DT49" s="168"/>
      <c r="DU49" s="143" t="s">
        <v>292</v>
      </c>
      <c r="DV49" s="144" t="s">
        <v>292</v>
      </c>
      <c r="DW49" s="145" t="s">
        <v>292</v>
      </c>
      <c r="DX49" s="145" t="s">
        <v>292</v>
      </c>
      <c r="DY49" s="146" t="s">
        <v>292</v>
      </c>
      <c r="DZ49" s="147" t="s">
        <v>292</v>
      </c>
      <c r="EA49" s="148" t="s">
        <v>292</v>
      </c>
      <c r="EB49" s="149" t="s">
        <v>292</v>
      </c>
      <c r="EC49" s="150" t="s">
        <v>292</v>
      </c>
      <c r="ED49" s="117" t="s">
        <v>292</v>
      </c>
      <c r="EE49" s="114"/>
      <c r="EF49" s="168"/>
      <c r="EG49" s="143" t="str">
        <f>IF(EK49="","",ministers!EG$3)</f>
        <v/>
      </c>
      <c r="EH49" s="144" t="str">
        <f>IF(EK49="","",ministers!EG$1)</f>
        <v/>
      </c>
      <c r="EI49" s="145" t="str">
        <f>IF(EK49="","",ministers!EG$2)</f>
        <v/>
      </c>
      <c r="EJ49" s="145" t="str">
        <f>IF(EK49="","",ministers!EG$3)</f>
        <v/>
      </c>
      <c r="EK49" s="146" t="str">
        <f>IF(ER49="","",IF(ISNUMBER(SEARCH(":",ER49)),MID(ER49,FIND(":",ER49)+2,FIND("(",ER49)-FIND(":",ER49)-3),LEFT(ER49,FIND("(",ER49)-2)))</f>
        <v/>
      </c>
      <c r="EL49" s="147" t="str">
        <f>IF(ER49="","",MID(ER49,FIND("(",ER49)+1,4))</f>
        <v/>
      </c>
      <c r="EM49" s="148" t="str">
        <f>IF(ISNUMBER(SEARCH("*female*",ER49)),"female",IF(ISNUMBER(SEARCH("*male*",ER49)),"male",""))</f>
        <v/>
      </c>
      <c r="EN49" s="149" t="str">
        <f>IF(ER49="","",IF(ISERROR(MID(ER49,FIND("male,",ER49)+6,(FIND(")",ER49)-(FIND("male,",ER49)+6))))=TRUE,"missing/error",MID(ER49,FIND("male,",ER49)+6,(FIND(")",ER49)-(FIND("male,",ER49)+6)))))</f>
        <v/>
      </c>
      <c r="EO49" s="150" t="str">
        <f>IF(EK49="","",(MID(EK49,(SEARCH("^^",SUBSTITUTE(EK49," ","^^",LEN(EK49)-LEN(SUBSTITUTE(EK49," ","")))))+1,99)&amp;"_"&amp;LEFT(EK49,FIND(" ",EK49)-1)&amp;"_"&amp;EL49))</f>
        <v/>
      </c>
      <c r="EP49" s="117" t="str">
        <f>IF(ER49="","",IF((LEN(ER49)-LEN(SUBSTITUTE(ER49,"male","")))/LEN("male")&gt;1,"!",IF(RIGHT(ER49,1)=")","",IF(RIGHT(ER49,2)=") ","",IF(RIGHT(ER49,2)=").","","!!")))))</f>
        <v/>
      </c>
      <c r="EQ49" s="114"/>
      <c r="ER49" s="168"/>
      <c r="ES49" s="143" t="str">
        <f>IF(EW49="","",ministers!ES$3)</f>
        <v/>
      </c>
      <c r="ET49" s="144" t="str">
        <f>IF(EW49="","",ministers!ES$1)</f>
        <v/>
      </c>
      <c r="EU49" s="145" t="s">
        <v>292</v>
      </c>
      <c r="EV49" s="145" t="str">
        <f>IF(EW49="","",ministers!ES$3)</f>
        <v/>
      </c>
      <c r="EW49" s="146" t="str">
        <f t="shared" si="44"/>
        <v/>
      </c>
      <c r="EX49" s="147" t="str">
        <f t="shared" si="45"/>
        <v/>
      </c>
      <c r="EY49" s="148" t="str">
        <f t="shared" si="46"/>
        <v/>
      </c>
      <c r="EZ49" s="149" t="str">
        <f t="shared" si="47"/>
        <v/>
      </c>
      <c r="FA49" s="150" t="str">
        <f t="shared" si="48"/>
        <v/>
      </c>
      <c r="FB49" s="117" t="str">
        <f t="shared" si="49"/>
        <v/>
      </c>
      <c r="FC49" s="114"/>
      <c r="FD49" s="168"/>
      <c r="FE49" s="143" t="str">
        <f>IF(FI49="","",ministers!FE$3)</f>
        <v/>
      </c>
      <c r="FF49" s="144" t="str">
        <f>IF(FI49="","",ministers!FE$1)</f>
        <v/>
      </c>
      <c r="FG49" s="145" t="str">
        <f>IF(FI49="","",ministers!FE$2)</f>
        <v/>
      </c>
      <c r="FH49" s="145" t="str">
        <f>IF(FI49="","",ministers!FE$3)</f>
        <v/>
      </c>
      <c r="FI49" s="146" t="str">
        <f t="shared" si="50"/>
        <v/>
      </c>
      <c r="FJ49" s="147" t="str">
        <f t="shared" si="51"/>
        <v/>
      </c>
      <c r="FK49" s="148" t="str">
        <f t="shared" si="52"/>
        <v/>
      </c>
      <c r="FL49" s="149" t="str">
        <f t="shared" si="53"/>
        <v/>
      </c>
      <c r="FM49" s="150" t="str">
        <f t="shared" si="54"/>
        <v/>
      </c>
      <c r="FN49" s="117" t="str">
        <f>IF(FP49="","",IF((LEN(FP49)-LEN(SUBSTITUTE(FP49,"male","")))/LEN("male")&gt;1,"!",IF(RIGHT(FP49,1)=")","",IF(RIGHT(FP49,2)=") ","",IF(RIGHT(FP49,2)=").","","!!")))))</f>
        <v/>
      </c>
      <c r="FO49" s="114"/>
      <c r="FP49" s="168"/>
      <c r="FQ49" s="143" t="str">
        <f>IF(FU49="","",ministers!FT$3)</f>
        <v/>
      </c>
      <c r="FR49" s="144" t="str">
        <f>IF(FU49="","",ministers!FT$1)</f>
        <v/>
      </c>
      <c r="FS49" s="145"/>
      <c r="FT49" s="151"/>
      <c r="FU49" s="146" t="str">
        <f>IF(GB49="","",IF(ISNUMBER(SEARCH(":",GB49)),MID(GB49,FIND(":",GB49)+2,FIND("(",GB49)-FIND(":",GB49)-3),LEFT(GB49,FIND("(",GB49)-2)))</f>
        <v/>
      </c>
      <c r="FV49" s="147" t="str">
        <f>IF(GB49="","",MID(GB49,FIND("(",GB49)+1,4))</f>
        <v/>
      </c>
      <c r="FW49" s="148" t="str">
        <f>IF(ISNUMBER(SEARCH("*female*",GB49)),"female",IF(ISNUMBER(SEARCH("*male*",GB49)),"male",""))</f>
        <v/>
      </c>
      <c r="FX49" s="149" t="str">
        <f>IF(GB49="","",IF(ISERROR(MID(GB49,FIND("male,",GB49)+6,(FIND(")",GB49)-(FIND("male,",GB49)+6))))=TRUE,"missing/error",MID(GB49,FIND("male,",GB49)+6,(FIND(")",GB49)-(FIND("male,",GB49)+6)))))</f>
        <v/>
      </c>
      <c r="FY49" s="150" t="str">
        <f>IF(FU49="","",(MID(FU49,(SEARCH("^^",SUBSTITUTE(FU49," ","^^",LEN(FU49)-LEN(SUBSTITUTE(FU49," ","")))))+1,99)&amp;"_"&amp;LEFT(FU49,FIND(" ",FU49)-1)&amp;"_"&amp;FV49))</f>
        <v/>
      </c>
      <c r="FZ49" s="117" t="str">
        <f>IF(GB49="","",IF((LEN(GB49)-LEN(SUBSTITUTE(GB49,"male","")))/LEN("male")&gt;1,"!",IF(RIGHT(GB49,1)=")","",IF(RIGHT(GB49,2)=") ","",IF(RIGHT(GB49,2)=").","","!!")))))</f>
        <v/>
      </c>
      <c r="GA49" s="114"/>
      <c r="GB49" s="168"/>
      <c r="GC49" s="143" t="str">
        <f>IF(GG49="","",ministers!GC$3)</f>
        <v/>
      </c>
      <c r="GD49" s="144" t="str">
        <f>IF(GG49="","",ministers!GC$1)</f>
        <v/>
      </c>
      <c r="GE49" s="145" t="str">
        <f>IF(GG49="","",ministers!GC$2)</f>
        <v/>
      </c>
      <c r="GF49" s="145"/>
      <c r="GG49" s="146" t="str">
        <f>IF(GN49="","",IF(ISNUMBER(SEARCH(":",GN49)),MID(GN49,FIND(":",GN49)+2,FIND("(",GN49)-FIND(":",GN49)-3),LEFT(GN49,FIND("(",GN49)-2)))</f>
        <v/>
      </c>
      <c r="GH49" s="147" t="str">
        <f>IF(GN49="","",MID(GN49,FIND("(",GN49)+1,4))</f>
        <v/>
      </c>
      <c r="GI49" s="148" t="str">
        <f>IF(ISNUMBER(SEARCH("*female*",GN49)),"female",IF(ISNUMBER(SEARCH("*male*",GN49)),"male",""))</f>
        <v/>
      </c>
      <c r="GJ49" s="149" t="str">
        <f>IF(GN49="","",IF(ISERROR(MID(GN49,FIND("male,",GN49)+6,(FIND(")",GN49)-(FIND("male,",GN49)+6))))=TRUE,"missing/error",MID(GN49,FIND("male,",GN49)+6,(FIND(")",GN49)-(FIND("male,",GN49)+6)))))</f>
        <v/>
      </c>
      <c r="GK49" s="150" t="str">
        <f>IF(GG49="","",(MID(GG49,(SEARCH("^^",SUBSTITUTE(GG49," ","^^",LEN(GG49)-LEN(SUBSTITUTE(GG49," ","")))))+1,99)&amp;"_"&amp;LEFT(GG49,FIND(" ",GG49)-1)&amp;"_"&amp;GH49))</f>
        <v/>
      </c>
      <c r="GM49" s="114"/>
      <c r="GN49" s="168"/>
      <c r="GO49" s="143" t="str">
        <f>IF(GS49="","",ministers!GO$3)</f>
        <v/>
      </c>
      <c r="GP49" s="144" t="str">
        <f>IF(GS49="","",ministers!GO$1)</f>
        <v/>
      </c>
      <c r="GQ49" s="145" t="str">
        <f>IF(GS49="","",ministers!GO$2)</f>
        <v/>
      </c>
      <c r="GR49" s="145" t="str">
        <f>IF(GS49="","",ministers!GO$3)</f>
        <v/>
      </c>
      <c r="GS49" s="146" t="str">
        <f>IF(GZ49="","",IF(ISNUMBER(SEARCH(":",GZ49)),MID(GZ49,FIND(":",GZ49)+2,FIND("(",GZ49)-FIND(":",GZ49)-3),LEFT(GZ49,FIND("(",GZ49)-2)))</f>
        <v/>
      </c>
      <c r="GT49" s="147" t="str">
        <f>IF(GZ49="","",MID(GZ49,FIND("(",GZ49)+1,4))</f>
        <v/>
      </c>
      <c r="GU49" s="148" t="str">
        <f>IF(ISNUMBER(SEARCH("*female*",GZ49)),"female",IF(ISNUMBER(SEARCH("*male*",GZ49)),"male",""))</f>
        <v/>
      </c>
      <c r="GV49" s="149" t="str">
        <f>IF(GZ49="","",IF(ISERROR(MID(GZ49,FIND("male,",GZ49)+6,(FIND(")",GZ49)-(FIND("male,",GZ49)+6))))=TRUE,"missing/error",MID(GZ49,FIND("male,",GZ49)+6,(FIND(")",GZ49)-(FIND("male,",GZ49)+6)))))</f>
        <v/>
      </c>
      <c r="GW49" s="150" t="str">
        <f>IF(GS49="","",(MID(GS49,(SEARCH("^^",SUBSTITUTE(GS49," ","^^",LEN(GS49)-LEN(SUBSTITUTE(GS49," ","")))))+1,99)&amp;"_"&amp;LEFT(GS49,FIND(" ",GS49)-1)&amp;"_"&amp;GT49))</f>
        <v/>
      </c>
      <c r="GY49" s="114"/>
      <c r="GZ49" s="168"/>
    </row>
    <row r="50" spans="1:208" ht="13.5" customHeight="1">
      <c r="A50" s="126"/>
      <c r="B50" s="114" t="s">
        <v>1168</v>
      </c>
      <c r="C50" s="114"/>
      <c r="E50" s="143"/>
      <c r="F50" s="144"/>
      <c r="G50" s="145"/>
      <c r="H50" s="145"/>
      <c r="I50" s="146"/>
      <c r="J50" s="147"/>
      <c r="K50" s="148"/>
      <c r="L50" s="149"/>
      <c r="M50" s="150"/>
      <c r="O50" s="114"/>
      <c r="P50" s="168"/>
      <c r="Q50" s="143"/>
      <c r="R50" s="144"/>
      <c r="S50" s="145"/>
      <c r="T50" s="145"/>
      <c r="U50" s="146"/>
      <c r="V50" s="147"/>
      <c r="W50" s="148"/>
      <c r="X50" s="149"/>
      <c r="Y50" s="150"/>
      <c r="AA50" s="114"/>
      <c r="AB50" s="168"/>
      <c r="AC50" s="143"/>
      <c r="AD50" s="144"/>
      <c r="AE50" s="145"/>
      <c r="AF50" s="145"/>
      <c r="AG50" s="146"/>
      <c r="AH50" s="147"/>
      <c r="AI50" s="148"/>
      <c r="AJ50" s="149"/>
      <c r="AK50" s="150"/>
      <c r="AM50" s="114"/>
      <c r="AN50" s="168"/>
      <c r="AO50" s="143"/>
      <c r="AP50" s="144"/>
      <c r="AQ50" s="145"/>
      <c r="AR50" s="145"/>
      <c r="AS50" s="146"/>
      <c r="AT50" s="147"/>
      <c r="AU50" s="148"/>
      <c r="AV50" s="149"/>
      <c r="AW50" s="150"/>
      <c r="AY50" s="114"/>
      <c r="AZ50" s="168"/>
      <c r="BA50" s="143"/>
      <c r="BB50" s="144"/>
      <c r="BC50" s="145"/>
      <c r="BD50" s="145"/>
      <c r="BE50" s="146"/>
      <c r="BF50" s="147"/>
      <c r="BG50" s="148"/>
      <c r="BH50" s="149"/>
      <c r="BI50" s="150"/>
      <c r="BK50" s="114"/>
      <c r="BL50" s="168"/>
      <c r="BM50" s="143"/>
      <c r="BN50" s="144"/>
      <c r="BO50" s="145"/>
      <c r="BP50" s="145"/>
      <c r="BQ50" s="146"/>
      <c r="BR50" s="147"/>
      <c r="BS50" s="148"/>
      <c r="BT50" s="149"/>
      <c r="BU50" s="150"/>
      <c r="BW50" s="114"/>
      <c r="BX50" s="168"/>
      <c r="BY50" s="143"/>
      <c r="BZ50" s="144"/>
      <c r="CA50" s="145"/>
      <c r="CB50" s="145"/>
      <c r="CC50" s="146"/>
      <c r="CD50" s="147"/>
      <c r="CE50" s="148"/>
      <c r="CF50" s="149"/>
      <c r="CG50" s="150"/>
      <c r="CI50" s="114"/>
      <c r="CJ50" s="168"/>
      <c r="CK50" s="143"/>
      <c r="CL50" s="144"/>
      <c r="CM50" s="145"/>
      <c r="CN50" s="145"/>
      <c r="CO50" s="146"/>
      <c r="CP50" s="147"/>
      <c r="CQ50" s="148"/>
      <c r="CR50" s="149"/>
      <c r="CS50" s="150"/>
      <c r="CU50" s="114"/>
      <c r="CV50" s="168"/>
      <c r="CW50" s="143"/>
      <c r="CX50" s="144"/>
      <c r="CY50" s="145"/>
      <c r="CZ50" s="145"/>
      <c r="DA50" s="146"/>
      <c r="DB50" s="147"/>
      <c r="DC50" s="148"/>
      <c r="DD50" s="149"/>
      <c r="DE50" s="150"/>
      <c r="DG50" s="114"/>
      <c r="DH50" s="168"/>
      <c r="DI50" s="143"/>
      <c r="DJ50" s="144"/>
      <c r="DK50" s="145"/>
      <c r="DL50" s="145"/>
      <c r="DM50" s="146"/>
      <c r="DN50" s="147"/>
      <c r="DO50" s="148"/>
      <c r="DP50" s="149"/>
      <c r="DQ50" s="150"/>
      <c r="DS50" s="114"/>
      <c r="DT50" s="173"/>
      <c r="DU50" s="143"/>
      <c r="DV50" s="144"/>
      <c r="DW50" s="145"/>
      <c r="DX50" s="145"/>
      <c r="DY50" s="146"/>
      <c r="DZ50" s="147"/>
      <c r="EA50" s="148"/>
      <c r="EB50" s="149"/>
      <c r="EC50" s="150"/>
      <c r="EE50" s="114"/>
      <c r="EF50" s="168"/>
      <c r="EG50" s="143"/>
      <c r="EH50" s="144"/>
      <c r="EI50" s="145"/>
      <c r="EJ50" s="145"/>
      <c r="EK50" s="146"/>
      <c r="EL50" s="147"/>
      <c r="EM50" s="148"/>
      <c r="EN50" s="149"/>
      <c r="EO50" s="150"/>
      <c r="EQ50" s="114"/>
      <c r="ER50" s="168"/>
      <c r="ES50" s="143">
        <f>IF(EW50="","",ministers!ES$3)</f>
        <v>42570</v>
      </c>
      <c r="ET50" s="144" t="str">
        <f>IF(EW50="","",ministers!ES$1)</f>
        <v>Turnbull I</v>
      </c>
      <c r="EU50" s="145">
        <v>42277</v>
      </c>
      <c r="EV50" s="145">
        <f>IF(EW50="","",ministers!ES$3)</f>
        <v>42570</v>
      </c>
      <c r="EW50" s="146" t="str">
        <f t="shared" si="44"/>
        <v>Sussan Penelope Ley</v>
      </c>
      <c r="EX50" s="147" t="str">
        <f t="shared" si="45"/>
        <v>1961</v>
      </c>
      <c r="EY50" s="148" t="str">
        <f t="shared" si="46"/>
        <v>female</v>
      </c>
      <c r="EZ50" s="149" t="str">
        <f t="shared" si="47"/>
        <v>au_lib01</v>
      </c>
      <c r="FA50" s="150" t="str">
        <f t="shared" si="48"/>
        <v>Ley_Sussan_1961</v>
      </c>
      <c r="FB50" s="117" t="str">
        <f t="shared" si="49"/>
        <v/>
      </c>
      <c r="FC50" s="114"/>
      <c r="FD50" s="168" t="s">
        <v>1200</v>
      </c>
      <c r="FE50" s="143" t="str">
        <f>IF(FI50="","",ministers!FE$3)</f>
        <v/>
      </c>
      <c r="FF50" s="144" t="str">
        <f>IF(FI50="","",ministers!FE$1)</f>
        <v/>
      </c>
      <c r="FG50" s="145" t="str">
        <f>IF(FI50="","",ministers!FE$2)</f>
        <v/>
      </c>
      <c r="FH50" s="145" t="str">
        <f>IF(FI50="","",ministers!FE$3)</f>
        <v/>
      </c>
      <c r="FI50" s="146" t="str">
        <f t="shared" si="50"/>
        <v/>
      </c>
      <c r="FJ50" s="147" t="str">
        <f t="shared" si="51"/>
        <v/>
      </c>
      <c r="FK50" s="148" t="str">
        <f t="shared" si="52"/>
        <v/>
      </c>
      <c r="FL50" s="149" t="str">
        <f t="shared" si="53"/>
        <v/>
      </c>
      <c r="FM50" s="150" t="str">
        <f t="shared" si="54"/>
        <v/>
      </c>
      <c r="FO50" s="114"/>
      <c r="FP50" s="168"/>
      <c r="FQ50" s="143"/>
      <c r="FR50" s="144"/>
      <c r="FS50" s="145"/>
      <c r="FT50" s="151"/>
      <c r="FU50" s="146"/>
      <c r="FV50" s="147"/>
      <c r="FW50" s="148"/>
      <c r="FX50" s="149"/>
      <c r="FY50" s="150"/>
      <c r="GA50" s="114"/>
      <c r="GB50" s="168"/>
      <c r="GC50" s="143" t="str">
        <f>IF(GG50="","",ministers!GC$3)</f>
        <v/>
      </c>
      <c r="GD50" s="144" t="str">
        <f>IF(GG50="","",ministers!GC$1)</f>
        <v/>
      </c>
      <c r="GE50" s="145" t="str">
        <f>IF(GG50="","",ministers!GC$2)</f>
        <v/>
      </c>
      <c r="GF50" s="145"/>
      <c r="GG50" s="146"/>
      <c r="GH50" s="147"/>
      <c r="GI50" s="148"/>
      <c r="GJ50" s="149"/>
      <c r="GK50" s="150"/>
      <c r="GM50" s="114"/>
      <c r="GN50" s="168"/>
      <c r="GO50" s="143" t="str">
        <f>IF(GS50="","",ministers!GO$3)</f>
        <v/>
      </c>
      <c r="GP50" s="144" t="str">
        <f>IF(GS50="","",ministers!GO$1)</f>
        <v/>
      </c>
      <c r="GQ50" s="145" t="str">
        <f>IF(GS50="","",ministers!GO$2)</f>
        <v/>
      </c>
      <c r="GR50" s="145" t="str">
        <f>IF(GS50="","",ministers!GO$3)</f>
        <v/>
      </c>
      <c r="GS50" s="146"/>
      <c r="GT50" s="147"/>
      <c r="GU50" s="148"/>
      <c r="GV50" s="149"/>
      <c r="GW50" s="150"/>
      <c r="GY50" s="114"/>
      <c r="GZ50" s="168"/>
    </row>
    <row r="51" spans="1:208" ht="13.5" customHeight="1">
      <c r="A51" s="126"/>
      <c r="B51" s="114" t="s">
        <v>1100</v>
      </c>
      <c r="D51" s="168"/>
      <c r="E51" s="143"/>
      <c r="F51" s="144"/>
      <c r="G51" s="145"/>
      <c r="H51" s="145"/>
      <c r="I51" s="146"/>
      <c r="J51" s="147"/>
      <c r="K51" s="148"/>
      <c r="L51" s="149"/>
      <c r="M51" s="150"/>
      <c r="O51" s="114"/>
      <c r="P51" s="168"/>
      <c r="Q51" s="143"/>
      <c r="R51" s="144"/>
      <c r="S51" s="145"/>
      <c r="T51" s="145"/>
      <c r="U51" s="146"/>
      <c r="V51" s="147"/>
      <c r="W51" s="148"/>
      <c r="X51" s="149"/>
      <c r="Y51" s="150"/>
      <c r="AA51" s="114"/>
      <c r="AB51" s="168"/>
      <c r="AC51" s="143"/>
      <c r="AD51" s="144"/>
      <c r="AE51" s="145"/>
      <c r="AF51" s="145"/>
      <c r="AG51" s="146"/>
      <c r="AH51" s="147"/>
      <c r="AI51" s="148"/>
      <c r="AJ51" s="149"/>
      <c r="AK51" s="150"/>
      <c r="AM51" s="114"/>
      <c r="AN51" s="168"/>
      <c r="AO51" s="143"/>
      <c r="AP51" s="144"/>
      <c r="AQ51" s="145"/>
      <c r="AR51" s="145"/>
      <c r="AS51" s="146"/>
      <c r="AT51" s="147"/>
      <c r="AU51" s="148"/>
      <c r="AV51" s="149"/>
      <c r="AW51" s="150"/>
      <c r="AY51" s="114"/>
      <c r="AZ51" s="168"/>
      <c r="BA51" s="143"/>
      <c r="BB51" s="144"/>
      <c r="BC51" s="174"/>
      <c r="BD51" s="145"/>
      <c r="BE51" s="146"/>
      <c r="BF51" s="147"/>
      <c r="BG51" s="148"/>
      <c r="BH51" s="149"/>
      <c r="BI51" s="150"/>
      <c r="BK51" s="114"/>
      <c r="BL51" s="168"/>
      <c r="BM51" s="143"/>
      <c r="BN51" s="144"/>
      <c r="BO51" s="145"/>
      <c r="BP51" s="145"/>
      <c r="BQ51" s="146"/>
      <c r="BR51" s="147"/>
      <c r="BS51" s="148"/>
      <c r="BT51" s="149"/>
      <c r="BU51" s="150"/>
      <c r="BW51" s="114"/>
      <c r="BX51" s="168"/>
      <c r="BY51" s="143"/>
      <c r="BZ51" s="144"/>
      <c r="CA51" s="145"/>
      <c r="CB51" s="145"/>
      <c r="CC51" s="146"/>
      <c r="CD51" s="147"/>
      <c r="CE51" s="148"/>
      <c r="CF51" s="149"/>
      <c r="CG51" s="150"/>
      <c r="CI51" s="114"/>
      <c r="CJ51" s="168"/>
      <c r="CK51" s="143"/>
      <c r="CL51" s="144"/>
      <c r="CM51" s="145"/>
      <c r="CN51" s="145"/>
      <c r="CO51" s="146"/>
      <c r="CP51" s="147"/>
      <c r="CQ51" s="148"/>
      <c r="CR51" s="149"/>
      <c r="CS51" s="150"/>
      <c r="CU51" s="114"/>
      <c r="CV51" s="168"/>
      <c r="CW51" s="143"/>
      <c r="CX51" s="144"/>
      <c r="CY51" s="145"/>
      <c r="CZ51" s="145"/>
      <c r="DA51" s="146"/>
      <c r="DB51" s="147"/>
      <c r="DC51" s="148"/>
      <c r="DD51" s="149"/>
      <c r="DE51" s="150"/>
      <c r="DG51" s="114"/>
      <c r="DH51" s="168"/>
      <c r="DI51" s="143"/>
      <c r="DJ51" s="144"/>
      <c r="DK51" s="145"/>
      <c r="DL51" s="145"/>
      <c r="DM51" s="146"/>
      <c r="DN51" s="147"/>
      <c r="DO51" s="148"/>
      <c r="DP51" s="149"/>
      <c r="DQ51" s="150"/>
      <c r="DS51" s="114"/>
      <c r="DT51" s="168"/>
      <c r="DU51" s="143"/>
      <c r="DV51" s="144"/>
      <c r="DW51" s="145"/>
      <c r="DX51" s="145"/>
      <c r="DY51" s="146"/>
      <c r="DZ51" s="147"/>
      <c r="EA51" s="148"/>
      <c r="EB51" s="149"/>
      <c r="EC51" s="150"/>
      <c r="EE51" s="114"/>
      <c r="EF51" s="168"/>
      <c r="EG51" s="143">
        <f>IF(EK51="","",ministers!EG$3)</f>
        <v>42262</v>
      </c>
      <c r="EH51" s="144" t="str">
        <f>IF(EK51="","",ministers!EG$1)</f>
        <v>Abbott I</v>
      </c>
      <c r="EI51" s="145">
        <f>IF(EK51="","",ministers!EG$2)</f>
        <v>41517</v>
      </c>
      <c r="EJ51" s="145">
        <f>IF(EK51="","",ministers!EG$3)</f>
        <v>42262</v>
      </c>
      <c r="EK51" s="146" t="str">
        <f>IF(ER51="","",IF(ISNUMBER(SEARCH(":",ER51)),MID(ER51,FIND(":",ER51)+2,FIND("(",ER51)-FIND(":",ER51)-3),LEFT(ER51,FIND("(",ER51)-2)))</f>
        <v>Barnaby Joyce</v>
      </c>
      <c r="EL51" s="147" t="str">
        <f>IF(ER51="","",MID(ER51,FIND("(",ER51)+1,4))</f>
        <v>1967</v>
      </c>
      <c r="EM51" s="148" t="str">
        <f>IF(ISNUMBER(SEARCH("*female*",ER51)),"female",IF(ISNUMBER(SEARCH("*male*",ER51)),"male",""))</f>
        <v>male</v>
      </c>
      <c r="EN51" s="149" t="str">
        <f>IF(ER51="","",IF(ISERROR(MID(ER51,FIND("male,",ER51)+6,(FIND(")",ER51)-(FIND("male,",ER51)+6))))=TRUE,"missing/error",MID(ER51,FIND("male,",ER51)+6,(FIND(")",ER51)-(FIND("male,",ER51)+6)))))</f>
        <v>au_nat01</v>
      </c>
      <c r="EO51" s="150" t="str">
        <f>IF(EK51="","",(MID(EK51,(SEARCH("^^",SUBSTITUTE(EK51," ","^^",LEN(EK51)-LEN(SUBSTITUTE(EK51," ","")))))+1,99)&amp;"_"&amp;LEFT(EK51,FIND(" ",EK51)-1)&amp;"_"&amp;EL51))</f>
        <v>Joyce_Barnaby_1967</v>
      </c>
      <c r="EP51" s="117" t="str">
        <f>IF(ER51="","",IF((LEN(ER51)-LEN(SUBSTITUTE(ER51,"male","")))/LEN("male")&gt;1,"!",IF(RIGHT(ER51,1)=")","",IF(RIGHT(ER51,2)=") ","",IF(RIGHT(ER51,2)=").","","!!")))))</f>
        <v/>
      </c>
      <c r="EQ51" s="114"/>
      <c r="ER51" s="168" t="s">
        <v>1121</v>
      </c>
      <c r="ES51" s="143" t="str">
        <f>IF(EW51="","",ministers!ES$3)</f>
        <v/>
      </c>
      <c r="ET51" s="144" t="str">
        <f>IF(EW51="","",ministers!ES$1)</f>
        <v/>
      </c>
      <c r="EU51" s="145" t="s">
        <v>292</v>
      </c>
      <c r="EV51" s="145" t="str">
        <f>IF(EW51="","",ministers!ES$3)</f>
        <v/>
      </c>
      <c r="EW51" s="146" t="str">
        <f t="shared" si="44"/>
        <v/>
      </c>
      <c r="EX51" s="147" t="str">
        <f t="shared" si="45"/>
        <v/>
      </c>
      <c r="EY51" s="148" t="str">
        <f t="shared" si="46"/>
        <v/>
      </c>
      <c r="EZ51" s="149" t="str">
        <f t="shared" si="47"/>
        <v/>
      </c>
      <c r="FA51" s="150" t="str">
        <f t="shared" si="48"/>
        <v/>
      </c>
      <c r="FB51" s="117" t="str">
        <f t="shared" si="49"/>
        <v/>
      </c>
      <c r="FC51" s="114"/>
      <c r="FD51" s="168"/>
      <c r="FE51" s="143" t="str">
        <f>IF(FI51="","",ministers!FE$3)</f>
        <v/>
      </c>
      <c r="FF51" s="144" t="str">
        <f>IF(FI51="","",ministers!FE$1)</f>
        <v/>
      </c>
      <c r="FG51" s="145" t="str">
        <f>IF(FI51="","",ministers!FE$2)</f>
        <v/>
      </c>
      <c r="FH51" s="145" t="str">
        <f>IF(FI51="","",ministers!FE$3)</f>
        <v/>
      </c>
      <c r="FI51" s="146" t="str">
        <f t="shared" si="50"/>
        <v/>
      </c>
      <c r="FJ51" s="147" t="str">
        <f t="shared" si="51"/>
        <v/>
      </c>
      <c r="FK51" s="148" t="str">
        <f t="shared" si="52"/>
        <v/>
      </c>
      <c r="FL51" s="149" t="str">
        <f t="shared" si="53"/>
        <v/>
      </c>
      <c r="FM51" s="150" t="str">
        <f t="shared" si="54"/>
        <v/>
      </c>
      <c r="FQ51" s="143"/>
      <c r="FR51" s="144"/>
      <c r="FS51" s="145"/>
      <c r="FT51" s="151"/>
      <c r="FU51" s="146"/>
      <c r="FV51" s="147"/>
      <c r="FW51" s="148"/>
      <c r="FX51" s="149"/>
      <c r="FY51" s="150"/>
      <c r="GA51" s="114"/>
      <c r="GB51" s="168"/>
      <c r="GC51" s="143">
        <f>IF(GG51="","",ministers!GC$3)</f>
        <v>44704</v>
      </c>
      <c r="GD51" s="144" t="str">
        <f>IF(GG51="","",ministers!GC$1)</f>
        <v>Morrison II</v>
      </c>
      <c r="GE51" s="145">
        <f>IF(GG51="","",ministers!GC$2)</f>
        <v>43614</v>
      </c>
      <c r="GF51" s="145">
        <v>43867</v>
      </c>
      <c r="GG51" s="146" t="str">
        <f t="shared" ref="GG51:GG61" si="55">IF(GN51="","",IF(ISNUMBER(SEARCH(":",GN51)),MID(GN51,FIND(":",GN51)+2,FIND("(",GN51)-FIND(":",GN51)-3),LEFT(GN51,FIND("(",GN51)-2)))</f>
        <v>Bridget McKenzie</v>
      </c>
      <c r="GH51" s="147" t="str">
        <f t="shared" ref="GH51:GH61" si="56">IF(GN51="","",MID(GN51,FIND("(",GN51)+1,4))</f>
        <v>1969</v>
      </c>
      <c r="GI51" s="148" t="str">
        <f t="shared" ref="GI51:GI61" si="57">IF(ISNUMBER(SEARCH("*female*",GN51)),"female",IF(ISNUMBER(SEARCH("*male*",GN51)),"male",""))</f>
        <v>female</v>
      </c>
      <c r="GJ51" s="149" t="str">
        <f t="shared" ref="GJ51:GJ61" si="58">IF(GN51="","",IF(ISERROR(MID(GN51,FIND("male,",GN51)+6,(FIND(")",GN51)-(FIND("male,",GN51)+6))))=TRUE,"missing/error",MID(GN51,FIND("male,",GN51)+6,(FIND(")",GN51)-(FIND("male,",GN51)+6)))))</f>
        <v>au_nat01</v>
      </c>
      <c r="GK51" s="150" t="str">
        <f t="shared" ref="GK51:GK61" si="59">IF(GG51="","",(MID(GG51,(SEARCH("^^",SUBSTITUTE(GG51," ","^^",LEN(GG51)-LEN(SUBSTITUTE(GG51," ","")))))+1,99)&amp;"_"&amp;LEFT(GG51,FIND(" ",GG51)-1)&amp;"_"&amp;GH51))</f>
        <v>McKenzie_Bridget_1969</v>
      </c>
      <c r="GM51" s="114"/>
      <c r="GN51" s="168" t="s">
        <v>1256</v>
      </c>
      <c r="GO51" s="143" t="str">
        <f>IF(GS51="","",ministers!GO$3)</f>
        <v/>
      </c>
      <c r="GP51" s="144" t="str">
        <f>IF(GS51="","",ministers!GO$1)</f>
        <v/>
      </c>
      <c r="GQ51" s="145" t="str">
        <f>IF(GS51="","",ministers!GO$2)</f>
        <v/>
      </c>
      <c r="GR51" s="145" t="str">
        <f>IF(GS51="","",ministers!GO$3)</f>
        <v/>
      </c>
      <c r="GS51" s="146" t="str">
        <f t="shared" ref="GS51:GS58" si="60">IF(GZ51="","",IF(ISNUMBER(SEARCH(":",GZ51)),MID(GZ51,FIND(":",GZ51)+2,FIND("(",GZ51)-FIND(":",GZ51)-3),LEFT(GZ51,FIND("(",GZ51)-2)))</f>
        <v/>
      </c>
      <c r="GT51" s="147" t="str">
        <f t="shared" ref="GT51:GT58" si="61">IF(GZ51="","",MID(GZ51,FIND("(",GZ51)+1,4))</f>
        <v/>
      </c>
      <c r="GU51" s="148" t="str">
        <f t="shared" ref="GU51:GU58" si="62">IF(ISNUMBER(SEARCH("*female*",GZ51)),"female",IF(ISNUMBER(SEARCH("*male*",GZ51)),"male",""))</f>
        <v/>
      </c>
      <c r="GV51" s="149" t="str">
        <f t="shared" ref="GV51:GV58" si="63">IF(GZ51="","",IF(ISERROR(MID(GZ51,FIND("male,",GZ51)+6,(FIND(")",GZ51)-(FIND("male,",GZ51)+6))))=TRUE,"missing/error",MID(GZ51,FIND("male,",GZ51)+6,(FIND(")",GZ51)-(FIND("male,",GZ51)+6)))))</f>
        <v/>
      </c>
      <c r="GW51" s="150" t="str">
        <f t="shared" ref="GW51:GW58" si="64">IF(GS51="","",(MID(GS51,(SEARCH("^^",SUBSTITUTE(GS51," ","^^",LEN(GS51)-LEN(SUBSTITUTE(GS51," ","")))))+1,99)&amp;"_"&amp;LEFT(GS51,FIND(" ",GS51)-1)&amp;"_"&amp;GT51))</f>
        <v/>
      </c>
      <c r="GY51" s="114"/>
      <c r="GZ51" s="168"/>
    </row>
    <row r="52" spans="1:208" ht="13.5" customHeight="1">
      <c r="A52" s="126"/>
      <c r="B52" s="114" t="s">
        <v>1100</v>
      </c>
      <c r="D52" s="168"/>
      <c r="E52" s="143"/>
      <c r="F52" s="144"/>
      <c r="G52" s="145"/>
      <c r="H52" s="145"/>
      <c r="I52" s="146"/>
      <c r="J52" s="147"/>
      <c r="K52" s="148"/>
      <c r="L52" s="149"/>
      <c r="M52" s="150"/>
      <c r="O52" s="114"/>
      <c r="P52" s="168"/>
      <c r="Q52" s="143"/>
      <c r="R52" s="144"/>
      <c r="S52" s="145"/>
      <c r="T52" s="145"/>
      <c r="U52" s="146"/>
      <c r="V52" s="147"/>
      <c r="W52" s="148"/>
      <c r="X52" s="149"/>
      <c r="Y52" s="150"/>
      <c r="AA52" s="114"/>
      <c r="AB52" s="168"/>
      <c r="AC52" s="143"/>
      <c r="AD52" s="144"/>
      <c r="AE52" s="145"/>
      <c r="AF52" s="145"/>
      <c r="AG52" s="146"/>
      <c r="AH52" s="147"/>
      <c r="AI52" s="148"/>
      <c r="AJ52" s="149"/>
      <c r="AK52" s="150"/>
      <c r="AM52" s="114"/>
      <c r="AN52" s="168"/>
      <c r="AO52" s="143"/>
      <c r="AP52" s="144"/>
      <c r="AQ52" s="145"/>
      <c r="AR52" s="145"/>
      <c r="AS52" s="146"/>
      <c r="AT52" s="147"/>
      <c r="AU52" s="148"/>
      <c r="AV52" s="149"/>
      <c r="AW52" s="150"/>
      <c r="AY52" s="114"/>
      <c r="AZ52" s="168"/>
      <c r="BA52" s="143"/>
      <c r="BB52" s="144"/>
      <c r="BC52" s="174"/>
      <c r="BD52" s="145"/>
      <c r="BE52" s="146"/>
      <c r="BF52" s="147"/>
      <c r="BG52" s="148"/>
      <c r="BH52" s="149"/>
      <c r="BI52" s="150"/>
      <c r="BK52" s="114"/>
      <c r="BL52" s="168"/>
      <c r="BM52" s="143"/>
      <c r="BN52" s="144"/>
      <c r="BO52" s="145"/>
      <c r="BP52" s="145"/>
      <c r="BQ52" s="146"/>
      <c r="BR52" s="147"/>
      <c r="BS52" s="148"/>
      <c r="BT52" s="149"/>
      <c r="BU52" s="150"/>
      <c r="BW52" s="114"/>
      <c r="BX52" s="168"/>
      <c r="BY52" s="143"/>
      <c r="BZ52" s="144"/>
      <c r="CA52" s="145"/>
      <c r="CB52" s="145"/>
      <c r="CC52" s="146"/>
      <c r="CD52" s="147"/>
      <c r="CE52" s="148"/>
      <c r="CF52" s="149"/>
      <c r="CG52" s="150"/>
      <c r="CI52" s="114"/>
      <c r="CJ52" s="168"/>
      <c r="CK52" s="143"/>
      <c r="CL52" s="144"/>
      <c r="CM52" s="145"/>
      <c r="CN52" s="145"/>
      <c r="CO52" s="146"/>
      <c r="CP52" s="147"/>
      <c r="CQ52" s="148"/>
      <c r="CR52" s="149"/>
      <c r="CS52" s="150"/>
      <c r="CU52" s="114"/>
      <c r="CV52" s="168"/>
      <c r="CW52" s="143"/>
      <c r="CX52" s="144"/>
      <c r="CY52" s="145"/>
      <c r="CZ52" s="145"/>
      <c r="DA52" s="146"/>
      <c r="DB52" s="147"/>
      <c r="DC52" s="148"/>
      <c r="DD52" s="149"/>
      <c r="DE52" s="150"/>
      <c r="DG52" s="114"/>
      <c r="DH52" s="168"/>
      <c r="DI52" s="143"/>
      <c r="DJ52" s="144"/>
      <c r="DK52" s="145"/>
      <c r="DL52" s="145"/>
      <c r="DM52" s="146"/>
      <c r="DN52" s="147"/>
      <c r="DO52" s="148"/>
      <c r="DP52" s="149"/>
      <c r="DQ52" s="150"/>
      <c r="DS52" s="114"/>
      <c r="DT52" s="168"/>
      <c r="DU52" s="143"/>
      <c r="DV52" s="144"/>
      <c r="DW52" s="145"/>
      <c r="DX52" s="145"/>
      <c r="DY52" s="146"/>
      <c r="DZ52" s="147"/>
      <c r="EA52" s="148"/>
      <c r="EB52" s="149"/>
      <c r="EC52" s="150"/>
      <c r="EE52" s="114"/>
      <c r="EF52" s="168"/>
      <c r="EG52" s="143"/>
      <c r="EH52" s="144"/>
      <c r="EI52" s="145"/>
      <c r="EJ52" s="145"/>
      <c r="EK52" s="146"/>
      <c r="EL52" s="147"/>
      <c r="EM52" s="148"/>
      <c r="EN52" s="149"/>
      <c r="EO52" s="150"/>
      <c r="EQ52" s="114"/>
      <c r="ER52" s="168"/>
      <c r="ES52" s="143"/>
      <c r="ET52" s="144"/>
      <c r="EU52" s="145"/>
      <c r="EV52" s="145"/>
      <c r="EW52" s="146"/>
      <c r="EX52" s="147"/>
      <c r="EY52" s="148"/>
      <c r="EZ52" s="149"/>
      <c r="FA52" s="150"/>
      <c r="FC52" s="114"/>
      <c r="FD52" s="168"/>
      <c r="FE52" s="143" t="str">
        <f>IF(FI52="","",ministers!FE$3)</f>
        <v/>
      </c>
      <c r="FF52" s="144" t="str">
        <f>IF(FI52="","",ministers!FE$1)</f>
        <v/>
      </c>
      <c r="FG52" s="145" t="str">
        <f>IF(FI52="","",ministers!FE$2)</f>
        <v/>
      </c>
      <c r="FH52" s="145" t="str">
        <f>IF(FI52="","",ministers!FE$3)</f>
        <v/>
      </c>
      <c r="FI52" s="146" t="str">
        <f t="shared" si="50"/>
        <v/>
      </c>
      <c r="FJ52" s="147" t="str">
        <f t="shared" si="51"/>
        <v/>
      </c>
      <c r="FK52" s="148" t="str">
        <f t="shared" si="52"/>
        <v/>
      </c>
      <c r="FL52" s="149" t="str">
        <f t="shared" si="53"/>
        <v/>
      </c>
      <c r="FM52" s="150" t="str">
        <f t="shared" si="54"/>
        <v/>
      </c>
      <c r="FQ52" s="143"/>
      <c r="FR52" s="144"/>
      <c r="FS52" s="145"/>
      <c r="FT52" s="151"/>
      <c r="FU52" s="146"/>
      <c r="FV52" s="147"/>
      <c r="FW52" s="148"/>
      <c r="FX52" s="149"/>
      <c r="FY52" s="150"/>
      <c r="GA52" s="114"/>
      <c r="GB52" s="168"/>
      <c r="GC52" s="143">
        <f>IF(GG52="","",ministers!GC$3)</f>
        <v>44704</v>
      </c>
      <c r="GD52" s="144" t="str">
        <f>IF(GG52="","",ministers!GC$1)</f>
        <v>Morrison II</v>
      </c>
      <c r="GE52" s="145">
        <v>43867</v>
      </c>
      <c r="GF52" s="145">
        <v>44379</v>
      </c>
      <c r="GG52" s="146" t="str">
        <f t="shared" si="55"/>
        <v>David Littleproud</v>
      </c>
      <c r="GH52" s="147" t="str">
        <f t="shared" si="56"/>
        <v>1976</v>
      </c>
      <c r="GI52" s="148" t="str">
        <f t="shared" si="57"/>
        <v>male</v>
      </c>
      <c r="GJ52" s="149" t="str">
        <f t="shared" si="58"/>
        <v>au_nat01</v>
      </c>
      <c r="GK52" s="150" t="str">
        <f t="shared" si="59"/>
        <v>Littleproud_David_1976</v>
      </c>
      <c r="GM52" s="114"/>
      <c r="GN52" s="168" t="s">
        <v>1257</v>
      </c>
      <c r="GO52" s="143" t="str">
        <f>IF(GS52="","",ministers!GO$3)</f>
        <v/>
      </c>
      <c r="GP52" s="144" t="str">
        <f>IF(GS52="","",ministers!GO$1)</f>
        <v/>
      </c>
      <c r="GQ52" s="145" t="str">
        <f>IF(GS52="","",ministers!GO$2)</f>
        <v/>
      </c>
      <c r="GR52" s="145" t="str">
        <f>IF(GS52="","",ministers!GO$3)</f>
        <v/>
      </c>
      <c r="GS52" s="146" t="str">
        <f t="shared" si="60"/>
        <v/>
      </c>
      <c r="GT52" s="147" t="str">
        <f t="shared" si="61"/>
        <v/>
      </c>
      <c r="GU52" s="148" t="str">
        <f t="shared" si="62"/>
        <v/>
      </c>
      <c r="GV52" s="149" t="str">
        <f t="shared" si="63"/>
        <v/>
      </c>
      <c r="GW52" s="150" t="str">
        <f t="shared" si="64"/>
        <v/>
      </c>
      <c r="GY52" s="114"/>
      <c r="GZ52" s="168"/>
    </row>
    <row r="53" spans="1:208" ht="13.5" customHeight="1">
      <c r="A53" s="126"/>
      <c r="B53" s="114" t="s">
        <v>1100</v>
      </c>
      <c r="D53" s="168"/>
      <c r="E53" s="143"/>
      <c r="F53" s="144"/>
      <c r="G53" s="145"/>
      <c r="H53" s="145"/>
      <c r="I53" s="146"/>
      <c r="J53" s="147"/>
      <c r="K53" s="148"/>
      <c r="L53" s="149"/>
      <c r="M53" s="150"/>
      <c r="O53" s="114"/>
      <c r="P53" s="168"/>
      <c r="Q53" s="143"/>
      <c r="R53" s="144"/>
      <c r="S53" s="145"/>
      <c r="T53" s="145"/>
      <c r="U53" s="146"/>
      <c r="V53" s="147"/>
      <c r="W53" s="148"/>
      <c r="X53" s="149"/>
      <c r="Y53" s="150"/>
      <c r="AA53" s="114"/>
      <c r="AB53" s="168"/>
      <c r="AC53" s="143"/>
      <c r="AD53" s="144"/>
      <c r="AE53" s="145"/>
      <c r="AF53" s="145"/>
      <c r="AG53" s="146"/>
      <c r="AH53" s="147"/>
      <c r="AI53" s="148"/>
      <c r="AJ53" s="149"/>
      <c r="AK53" s="150"/>
      <c r="AM53" s="114"/>
      <c r="AN53" s="168"/>
      <c r="AO53" s="143"/>
      <c r="AP53" s="144"/>
      <c r="AQ53" s="145"/>
      <c r="AR53" s="145"/>
      <c r="AS53" s="146"/>
      <c r="AT53" s="147"/>
      <c r="AU53" s="148"/>
      <c r="AV53" s="149"/>
      <c r="AW53" s="150"/>
      <c r="AY53" s="114"/>
      <c r="AZ53" s="168"/>
      <c r="BA53" s="143"/>
      <c r="BB53" s="144"/>
      <c r="BC53" s="174"/>
      <c r="BD53" s="145"/>
      <c r="BE53" s="146"/>
      <c r="BF53" s="147"/>
      <c r="BG53" s="148"/>
      <c r="BH53" s="149"/>
      <c r="BI53" s="150"/>
      <c r="BK53" s="114"/>
      <c r="BL53" s="168"/>
      <c r="BM53" s="143"/>
      <c r="BN53" s="144"/>
      <c r="BO53" s="145"/>
      <c r="BP53" s="145"/>
      <c r="BQ53" s="146"/>
      <c r="BR53" s="147"/>
      <c r="BS53" s="148"/>
      <c r="BT53" s="149"/>
      <c r="BU53" s="150"/>
      <c r="BW53" s="114"/>
      <c r="BX53" s="168"/>
      <c r="BY53" s="143"/>
      <c r="BZ53" s="144"/>
      <c r="CA53" s="145"/>
      <c r="CB53" s="145"/>
      <c r="CC53" s="146"/>
      <c r="CD53" s="147"/>
      <c r="CE53" s="148"/>
      <c r="CF53" s="149"/>
      <c r="CG53" s="150"/>
      <c r="CI53" s="114"/>
      <c r="CJ53" s="168"/>
      <c r="CK53" s="143"/>
      <c r="CL53" s="144"/>
      <c r="CM53" s="145"/>
      <c r="CN53" s="145"/>
      <c r="CO53" s="146"/>
      <c r="CP53" s="147"/>
      <c r="CQ53" s="148"/>
      <c r="CR53" s="149"/>
      <c r="CS53" s="150"/>
      <c r="CU53" s="114"/>
      <c r="CV53" s="168"/>
      <c r="CW53" s="143"/>
      <c r="CX53" s="144"/>
      <c r="CY53" s="145"/>
      <c r="CZ53" s="145"/>
      <c r="DA53" s="146"/>
      <c r="DB53" s="147"/>
      <c r="DC53" s="148"/>
      <c r="DD53" s="149"/>
      <c r="DE53" s="150"/>
      <c r="DG53" s="114"/>
      <c r="DH53" s="168"/>
      <c r="DI53" s="143"/>
      <c r="DJ53" s="144"/>
      <c r="DK53" s="145"/>
      <c r="DL53" s="145"/>
      <c r="DM53" s="146"/>
      <c r="DN53" s="147"/>
      <c r="DO53" s="148"/>
      <c r="DP53" s="149"/>
      <c r="DQ53" s="150"/>
      <c r="DS53" s="114"/>
      <c r="DT53" s="168"/>
      <c r="DU53" s="143"/>
      <c r="DV53" s="144"/>
      <c r="DW53" s="145"/>
      <c r="DX53" s="145"/>
      <c r="DY53" s="146"/>
      <c r="DZ53" s="147"/>
      <c r="EA53" s="148"/>
      <c r="EB53" s="149"/>
      <c r="EC53" s="150"/>
      <c r="EE53" s="114"/>
      <c r="EF53" s="168"/>
      <c r="EG53" s="143"/>
      <c r="EH53" s="144"/>
      <c r="EI53" s="145"/>
      <c r="EJ53" s="145"/>
      <c r="EK53" s="146"/>
      <c r="EL53" s="147"/>
      <c r="EM53" s="148"/>
      <c r="EN53" s="149"/>
      <c r="EO53" s="150"/>
      <c r="EQ53" s="114"/>
      <c r="ER53" s="168"/>
      <c r="ES53" s="143"/>
      <c r="ET53" s="144"/>
      <c r="EU53" s="145"/>
      <c r="EV53" s="145"/>
      <c r="EW53" s="146"/>
      <c r="EX53" s="147"/>
      <c r="EY53" s="148"/>
      <c r="EZ53" s="149"/>
      <c r="FA53" s="150"/>
      <c r="FC53" s="114"/>
      <c r="FD53" s="168"/>
      <c r="FE53" s="143"/>
      <c r="FF53" s="144"/>
      <c r="FG53" s="145"/>
      <c r="FH53" s="145"/>
      <c r="FI53" s="146"/>
      <c r="FJ53" s="147"/>
      <c r="FK53" s="148"/>
      <c r="FL53" s="149"/>
      <c r="FM53" s="150"/>
      <c r="FQ53" s="143"/>
      <c r="FR53" s="144"/>
      <c r="FS53" s="145"/>
      <c r="FT53" s="151"/>
      <c r="FU53" s="146"/>
      <c r="FV53" s="147"/>
      <c r="FW53" s="148"/>
      <c r="FX53" s="149"/>
      <c r="FY53" s="150"/>
      <c r="GA53" s="114"/>
      <c r="GB53" s="168"/>
      <c r="GC53" s="143">
        <f>IF(GG53="","",ministers!GC$3)</f>
        <v>44704</v>
      </c>
      <c r="GD53" s="144" t="str">
        <f>IF(GG53="","",ministers!GC$1)</f>
        <v>Morrison II</v>
      </c>
      <c r="GE53" s="145">
        <v>44379</v>
      </c>
      <c r="GF53" s="145">
        <f>IF(GJ53="","",ministers!GC$3)</f>
        <v>44704</v>
      </c>
      <c r="GG53" s="146" t="str">
        <f t="shared" si="55"/>
        <v>David Littleproud</v>
      </c>
      <c r="GH53" s="147" t="str">
        <f t="shared" si="56"/>
        <v>1976</v>
      </c>
      <c r="GI53" s="148" t="str">
        <f t="shared" si="57"/>
        <v>male</v>
      </c>
      <c r="GJ53" s="149" t="str">
        <f t="shared" si="58"/>
        <v>au_nat01</v>
      </c>
      <c r="GK53" s="150" t="str">
        <f t="shared" si="59"/>
        <v>Littleproud_David_1976</v>
      </c>
      <c r="GM53" s="114"/>
      <c r="GN53" s="168" t="s">
        <v>1257</v>
      </c>
      <c r="GO53" s="143" t="str">
        <f>IF(GS53="","",ministers!GO$3)</f>
        <v/>
      </c>
      <c r="GP53" s="144" t="str">
        <f>IF(GS53="","",ministers!GO$1)</f>
        <v/>
      </c>
      <c r="GQ53" s="145" t="str">
        <f>IF(GS53="","",ministers!GO$2)</f>
        <v/>
      </c>
      <c r="GR53" s="145" t="str">
        <f>IF(GS53="","",ministers!GO$3)</f>
        <v/>
      </c>
      <c r="GS53" s="146" t="str">
        <f t="shared" si="60"/>
        <v/>
      </c>
      <c r="GT53" s="147" t="str">
        <f t="shared" si="61"/>
        <v/>
      </c>
      <c r="GU53" s="148" t="str">
        <f t="shared" si="62"/>
        <v/>
      </c>
      <c r="GV53" s="149" t="str">
        <f t="shared" si="63"/>
        <v/>
      </c>
      <c r="GW53" s="150" t="str">
        <f t="shared" si="64"/>
        <v/>
      </c>
      <c r="GY53" s="114"/>
      <c r="GZ53" s="168"/>
    </row>
    <row r="54" spans="1:208" ht="13.5" customHeight="1">
      <c r="A54" s="126"/>
      <c r="B54" s="114" t="s">
        <v>1174</v>
      </c>
      <c r="D54" s="168"/>
      <c r="E54" s="143"/>
      <c r="F54" s="144"/>
      <c r="G54" s="145"/>
      <c r="H54" s="145"/>
      <c r="I54" s="146"/>
      <c r="J54" s="147"/>
      <c r="K54" s="148"/>
      <c r="L54" s="149"/>
      <c r="M54" s="150"/>
      <c r="O54" s="114"/>
      <c r="P54" s="168"/>
      <c r="Q54" s="143"/>
      <c r="R54" s="144"/>
      <c r="S54" s="145"/>
      <c r="T54" s="145"/>
      <c r="U54" s="146"/>
      <c r="V54" s="147"/>
      <c r="W54" s="148"/>
      <c r="X54" s="149"/>
      <c r="Y54" s="150"/>
      <c r="AA54" s="114"/>
      <c r="AB54" s="168"/>
      <c r="AC54" s="143"/>
      <c r="AD54" s="144"/>
      <c r="AE54" s="145"/>
      <c r="AF54" s="145"/>
      <c r="AG54" s="146"/>
      <c r="AH54" s="147"/>
      <c r="AI54" s="148"/>
      <c r="AJ54" s="149"/>
      <c r="AK54" s="150"/>
      <c r="AM54" s="114"/>
      <c r="AN54" s="168"/>
      <c r="AO54" s="143"/>
      <c r="AP54" s="144"/>
      <c r="AQ54" s="145"/>
      <c r="AR54" s="145"/>
      <c r="AS54" s="146"/>
      <c r="AT54" s="147"/>
      <c r="AU54" s="148"/>
      <c r="AV54" s="149"/>
      <c r="AW54" s="150"/>
      <c r="AY54" s="114"/>
      <c r="AZ54" s="168"/>
      <c r="BA54" s="143"/>
      <c r="BB54" s="144"/>
      <c r="BC54" s="174"/>
      <c r="BD54" s="145"/>
      <c r="BE54" s="146"/>
      <c r="BF54" s="147"/>
      <c r="BG54" s="148"/>
      <c r="BH54" s="149"/>
      <c r="BI54" s="150"/>
      <c r="BK54" s="114"/>
      <c r="BL54" s="168"/>
      <c r="BM54" s="143"/>
      <c r="BN54" s="144"/>
      <c r="BO54" s="145"/>
      <c r="BP54" s="145"/>
      <c r="BQ54" s="146"/>
      <c r="BR54" s="147"/>
      <c r="BS54" s="148"/>
      <c r="BT54" s="149"/>
      <c r="BU54" s="150"/>
      <c r="BW54" s="114"/>
      <c r="BX54" s="168"/>
      <c r="BY54" s="143"/>
      <c r="BZ54" s="144"/>
      <c r="CA54" s="145"/>
      <c r="CB54" s="145"/>
      <c r="CC54" s="146"/>
      <c r="CD54" s="147"/>
      <c r="CE54" s="148"/>
      <c r="CF54" s="149"/>
      <c r="CG54" s="150"/>
      <c r="CI54" s="114"/>
      <c r="CJ54" s="168"/>
      <c r="CK54" s="143"/>
      <c r="CL54" s="144"/>
      <c r="CM54" s="145"/>
      <c r="CN54" s="145"/>
      <c r="CO54" s="146"/>
      <c r="CP54" s="147"/>
      <c r="CQ54" s="148"/>
      <c r="CR54" s="149"/>
      <c r="CS54" s="150"/>
      <c r="CU54" s="114"/>
      <c r="CV54" s="168"/>
      <c r="CW54" s="143"/>
      <c r="CX54" s="144"/>
      <c r="CY54" s="145"/>
      <c r="CZ54" s="145"/>
      <c r="DA54" s="146"/>
      <c r="DB54" s="147"/>
      <c r="DC54" s="148"/>
      <c r="DD54" s="149"/>
      <c r="DE54" s="150"/>
      <c r="DG54" s="114"/>
      <c r="DH54" s="168"/>
      <c r="DI54" s="143"/>
      <c r="DJ54" s="144"/>
      <c r="DK54" s="145"/>
      <c r="DL54" s="145"/>
      <c r="DM54" s="146"/>
      <c r="DN54" s="147"/>
      <c r="DO54" s="148"/>
      <c r="DP54" s="149"/>
      <c r="DQ54" s="150"/>
      <c r="DS54" s="114"/>
      <c r="DT54" s="168"/>
      <c r="DU54" s="143"/>
      <c r="DV54" s="144"/>
      <c r="DW54" s="145"/>
      <c r="DX54" s="145"/>
      <c r="DY54" s="146"/>
      <c r="DZ54" s="147"/>
      <c r="EA54" s="148"/>
      <c r="EB54" s="149"/>
      <c r="EC54" s="150"/>
      <c r="EE54" s="114"/>
      <c r="EF54" s="168"/>
      <c r="EG54" s="143"/>
      <c r="EH54" s="144"/>
      <c r="EI54" s="145"/>
      <c r="EJ54" s="145"/>
      <c r="EK54" s="146"/>
      <c r="EL54" s="147"/>
      <c r="EM54" s="148"/>
      <c r="EN54" s="149"/>
      <c r="EO54" s="150"/>
      <c r="EQ54" s="114"/>
      <c r="ER54" s="168"/>
      <c r="ES54" s="143">
        <f>IF(EW54="","",ministers!ES$3)</f>
        <v>42570</v>
      </c>
      <c r="ET54" s="144" t="str">
        <f>IF(EW54="","",ministers!ES$1)</f>
        <v>Turnbull I</v>
      </c>
      <c r="EU54" s="145">
        <v>42268</v>
      </c>
      <c r="EV54" s="145">
        <f>IF(EW54="","",ministers!ES$3)</f>
        <v>42570</v>
      </c>
      <c r="EW54" s="146" t="str">
        <f>IF(FD54="","",IF(ISNUMBER(SEARCH(":",FD54)),MID(FD54,FIND(":",FD54)+2,FIND("(",FD54)-FIND(":",FD54)-3),LEFT(FD54,FIND("(",FD54)-2)))</f>
        <v>Barnaby Thomas Gerald Joyce</v>
      </c>
      <c r="EX54" s="147" t="str">
        <f>IF(FD54="","",MID(FD54,FIND("(",FD54)+1,4))</f>
        <v>1967</v>
      </c>
      <c r="EY54" s="148" t="str">
        <f>IF(ISNUMBER(SEARCH("*female*",FD54)),"female",IF(ISNUMBER(SEARCH("*male*",FD54)),"male",""))</f>
        <v>male</v>
      </c>
      <c r="EZ54" s="149" t="str">
        <f>IF(FD54="","",IF(ISERROR(MID(FD54,FIND("male,",FD54)+6,(FIND(")",FD54)-(FIND("male,",FD54)+6))))=TRUE,"missing/error",MID(FD54,FIND("male,",FD54)+6,(FIND(")",FD54)-(FIND("male,",FD54)+6)))))</f>
        <v>au_nat01</v>
      </c>
      <c r="FA54" s="150" t="str">
        <f>IF(EW54="","",(MID(EW54,(SEARCH("^^",SUBSTITUTE(EW54," ","^^",LEN(EW54)-LEN(SUBSTITUTE(EW54," ","")))))+1,99)&amp;"_"&amp;LEFT(EW54,FIND(" ",EW54)-1)&amp;"_"&amp;EX54))</f>
        <v>Joyce_Barnaby_1967</v>
      </c>
      <c r="FB54" s="117" t="str">
        <f>IF(FD54="","",IF((LEN(FD54)-LEN(SUBSTITUTE(FD54,"male","")))/LEN("male")&gt;1,"!",IF(RIGHT(FD54,1)=")","",IF(RIGHT(FD54,2)=") ","",IF(RIGHT(FD54,2)=").","","!!")))))</f>
        <v/>
      </c>
      <c r="FC54" s="114"/>
      <c r="FD54" s="168" t="s">
        <v>1207</v>
      </c>
      <c r="FE54" s="143">
        <f>IF(FI54="","",ministers!FE$3)</f>
        <v>43340</v>
      </c>
      <c r="FF54" s="144" t="str">
        <f>IF(FI54="","",ministers!FE$1)</f>
        <v>Turnbull II</v>
      </c>
      <c r="FG54" s="145">
        <f>IF(FI54="","",ministers!FE$2)</f>
        <v>42570</v>
      </c>
      <c r="FH54" s="145">
        <v>43035</v>
      </c>
      <c r="FI54" s="146" t="str">
        <f t="shared" ref="FI54:FI62" si="65">IF(FP54="","",IF(ISNUMBER(SEARCH(":",FP54)),MID(FP54,FIND(":",FP54)+2,FIND("(",FP54)-FIND(":",FP54)-3),LEFT(FP54,FIND("(",FP54)-2)))</f>
        <v>Barnaby Joyce</v>
      </c>
      <c r="FJ54" s="147" t="str">
        <f t="shared" ref="FJ54:FJ62" si="66">IF(FP54="","",MID(FP54,FIND("(",FP54)+1,4))</f>
        <v>1967</v>
      </c>
      <c r="FK54" s="148" t="str">
        <f t="shared" ref="FK54:FK62" si="67">IF(ISNUMBER(SEARCH("*female*",FP54)),"female",IF(ISNUMBER(SEARCH("*male*",FP54)),"male",""))</f>
        <v>male</v>
      </c>
      <c r="FL54" s="149" t="str">
        <f t="shared" ref="FL54:FL62" si="68">IF(FP54="","",IF(ISERROR(MID(FP54,FIND("male,",FP54)+6,(FIND(")",FP54)-(FIND("male,",FP54)+6))))=TRUE,"missing/error",MID(FP54,FIND("male,",FP54)+6,(FIND(")",FP54)-(FIND("male,",FP54)+6)))))</f>
        <v>au_nat01</v>
      </c>
      <c r="FM54" s="150" t="str">
        <f t="shared" ref="FM54:FM62" si="69">IF(FI54="","",(MID(FI54,(SEARCH("^^",SUBSTITUTE(FI54," ","^^",LEN(FI54)-LEN(SUBSTITUTE(FI54," ","")))))+1,99)&amp;"_"&amp;LEFT(FI54,FIND(" ",FI54)-1)&amp;"_"&amp;FJ54))</f>
        <v>Joyce_Barnaby_1967</v>
      </c>
      <c r="FO54" s="114" t="s">
        <v>1250</v>
      </c>
      <c r="FP54" s="168" t="s">
        <v>1121</v>
      </c>
      <c r="FQ54" s="143">
        <f>IF(FU54="","",ministers!FQ$3)</f>
        <v>43614</v>
      </c>
      <c r="FR54" s="144" t="str">
        <f>IF(FU54="","",ministers!FQ$1)</f>
        <v>Morrison I</v>
      </c>
      <c r="FS54" s="145">
        <f>IF(FU54="","",ministers!FQ$2)</f>
        <v>43340</v>
      </c>
      <c r="FT54" s="145">
        <f>IF(FU54="","",ministers!FQ$3)</f>
        <v>43614</v>
      </c>
      <c r="FU54" s="146" t="str">
        <f>IF(GB54="","",IF(ISNUMBER(SEARCH(":",GB54)),MID(GB54,FIND(":",GB54)+2,FIND("(",GB54)-FIND(":",GB54)-3),LEFT(GB54,FIND("(",GB54)-2)))</f>
        <v>David Littleproud</v>
      </c>
      <c r="FV54" s="147" t="str">
        <f>IF(GB54="","",MID(GB54,FIND("(",GB54)+1,4))</f>
        <v>1976</v>
      </c>
      <c r="FW54" s="148" t="str">
        <f>IF(ISNUMBER(SEARCH("*female*",GB54)),"female",IF(ISNUMBER(SEARCH("*male*",GB54)),"male",""))</f>
        <v>male</v>
      </c>
      <c r="FX54" s="149" t="str">
        <f>IF(GB54="","",IF(ISERROR(MID(GB54,FIND("male,",GB54)+6,(FIND(")",GB54)-(FIND("male,",GB54)+6))))=TRUE,"missing/error",MID(GB54,FIND("male,",GB54)+6,(FIND(")",GB54)-(FIND("male,",GB54)+6)))))</f>
        <v>au_nat01</v>
      </c>
      <c r="FY54" s="150" t="str">
        <f>IF(FU54="","",(MID(FU54,(SEARCH("^^",SUBSTITUTE(FU54," ","^^",LEN(FU54)-LEN(SUBSTITUTE(FU54," ","")))))+1,99)&amp;"_"&amp;LEFT(FU54,FIND(" ",FU54)-1)&amp;"_"&amp;FV54))</f>
        <v>Littleproud_David_1976</v>
      </c>
      <c r="GA54" s="114"/>
      <c r="GB54" s="168" t="s">
        <v>1257</v>
      </c>
      <c r="GC54" s="143" t="str">
        <f>IF(GG54="","",ministers!GC$3)</f>
        <v/>
      </c>
      <c r="GD54" s="144" t="str">
        <f>IF(GG54="","",ministers!GC$1)</f>
        <v/>
      </c>
      <c r="GE54" s="145" t="str">
        <f>IF(GG54="","",ministers!GC$2)</f>
        <v/>
      </c>
      <c r="GF54" s="145" t="str">
        <f>IF(GJ54="","",ministers!GC$3)</f>
        <v/>
      </c>
      <c r="GG54" s="146" t="str">
        <f t="shared" si="55"/>
        <v/>
      </c>
      <c r="GH54" s="147" t="str">
        <f t="shared" si="56"/>
        <v/>
      </c>
      <c r="GI54" s="148" t="str">
        <f t="shared" si="57"/>
        <v/>
      </c>
      <c r="GJ54" s="149" t="str">
        <f t="shared" si="58"/>
        <v/>
      </c>
      <c r="GK54" s="150" t="str">
        <f t="shared" si="59"/>
        <v/>
      </c>
      <c r="GM54" s="114"/>
      <c r="GN54" s="168"/>
      <c r="GO54" s="143" t="str">
        <f>IF(GS54="","",ministers!GO$3)</f>
        <v/>
      </c>
      <c r="GP54" s="144" t="str">
        <f>IF(GS54="","",ministers!GO$1)</f>
        <v/>
      </c>
      <c r="GQ54" s="145" t="str">
        <f>IF(GS54="","",ministers!GO$2)</f>
        <v/>
      </c>
      <c r="GR54" s="145" t="str">
        <f>IF(GS54="","",ministers!GO$3)</f>
        <v/>
      </c>
      <c r="GS54" s="146" t="str">
        <f t="shared" si="60"/>
        <v/>
      </c>
      <c r="GT54" s="147" t="str">
        <f t="shared" si="61"/>
        <v/>
      </c>
      <c r="GU54" s="148" t="str">
        <f t="shared" si="62"/>
        <v/>
      </c>
      <c r="GV54" s="149" t="str">
        <f t="shared" si="63"/>
        <v/>
      </c>
      <c r="GW54" s="150" t="str">
        <f t="shared" si="64"/>
        <v/>
      </c>
      <c r="GY54" s="114"/>
      <c r="GZ54" s="168"/>
    </row>
    <row r="55" spans="1:208" ht="13.5" customHeight="1">
      <c r="A55" s="126"/>
      <c r="B55" s="114" t="s">
        <v>1174</v>
      </c>
      <c r="D55" s="168"/>
      <c r="E55" s="143"/>
      <c r="F55" s="144"/>
      <c r="G55" s="145"/>
      <c r="H55" s="145"/>
      <c r="I55" s="146"/>
      <c r="J55" s="147"/>
      <c r="K55" s="148"/>
      <c r="L55" s="149"/>
      <c r="M55" s="150"/>
      <c r="O55" s="114"/>
      <c r="P55" s="168"/>
      <c r="Q55" s="143"/>
      <c r="R55" s="144"/>
      <c r="S55" s="145"/>
      <c r="T55" s="145"/>
      <c r="U55" s="146"/>
      <c r="V55" s="147"/>
      <c r="W55" s="148"/>
      <c r="X55" s="149"/>
      <c r="Y55" s="150"/>
      <c r="AA55" s="114"/>
      <c r="AB55" s="168"/>
      <c r="AC55" s="143"/>
      <c r="AD55" s="144"/>
      <c r="AE55" s="145"/>
      <c r="AF55" s="145"/>
      <c r="AG55" s="146"/>
      <c r="AH55" s="147"/>
      <c r="AI55" s="148"/>
      <c r="AJ55" s="149"/>
      <c r="AK55" s="150"/>
      <c r="AM55" s="114"/>
      <c r="AN55" s="168"/>
      <c r="AO55" s="143"/>
      <c r="AP55" s="144"/>
      <c r="AQ55" s="145"/>
      <c r="AR55" s="145"/>
      <c r="AS55" s="146"/>
      <c r="AT55" s="147"/>
      <c r="AU55" s="148"/>
      <c r="AV55" s="149"/>
      <c r="AW55" s="150"/>
      <c r="AY55" s="114"/>
      <c r="AZ55" s="168"/>
      <c r="BA55" s="143"/>
      <c r="BB55" s="144"/>
      <c r="BC55" s="174"/>
      <c r="BD55" s="145"/>
      <c r="BE55" s="146"/>
      <c r="BF55" s="147"/>
      <c r="BG55" s="148"/>
      <c r="BH55" s="149"/>
      <c r="BI55" s="150"/>
      <c r="BK55" s="114"/>
      <c r="BL55" s="168"/>
      <c r="BM55" s="143"/>
      <c r="BN55" s="144"/>
      <c r="BO55" s="145"/>
      <c r="BP55" s="145"/>
      <c r="BQ55" s="146"/>
      <c r="BR55" s="147"/>
      <c r="BS55" s="148"/>
      <c r="BT55" s="149"/>
      <c r="BU55" s="150"/>
      <c r="BW55" s="114"/>
      <c r="BX55" s="168"/>
      <c r="BY55" s="143"/>
      <c r="BZ55" s="144"/>
      <c r="CA55" s="145"/>
      <c r="CB55" s="145"/>
      <c r="CC55" s="146"/>
      <c r="CD55" s="147"/>
      <c r="CE55" s="148"/>
      <c r="CF55" s="149"/>
      <c r="CG55" s="150"/>
      <c r="CI55" s="114"/>
      <c r="CJ55" s="168"/>
      <c r="CK55" s="143"/>
      <c r="CL55" s="144"/>
      <c r="CM55" s="145"/>
      <c r="CN55" s="145"/>
      <c r="CO55" s="146"/>
      <c r="CP55" s="147"/>
      <c r="CQ55" s="148"/>
      <c r="CR55" s="149"/>
      <c r="CS55" s="150"/>
      <c r="CU55" s="114"/>
      <c r="CV55" s="168"/>
      <c r="CW55" s="143"/>
      <c r="CX55" s="144"/>
      <c r="CY55" s="145"/>
      <c r="CZ55" s="145"/>
      <c r="DA55" s="146"/>
      <c r="DB55" s="147"/>
      <c r="DC55" s="148"/>
      <c r="DD55" s="149"/>
      <c r="DE55" s="150"/>
      <c r="DG55" s="114"/>
      <c r="DH55" s="168"/>
      <c r="DI55" s="143"/>
      <c r="DJ55" s="144"/>
      <c r="DK55" s="145"/>
      <c r="DL55" s="145"/>
      <c r="DM55" s="146"/>
      <c r="DN55" s="147"/>
      <c r="DO55" s="148"/>
      <c r="DP55" s="149"/>
      <c r="DQ55" s="150"/>
      <c r="DS55" s="114"/>
      <c r="DT55" s="168"/>
      <c r="DU55" s="143"/>
      <c r="DV55" s="144"/>
      <c r="DW55" s="145"/>
      <c r="DX55" s="145"/>
      <c r="DY55" s="146"/>
      <c r="DZ55" s="147"/>
      <c r="EA55" s="148"/>
      <c r="EB55" s="149"/>
      <c r="EC55" s="150"/>
      <c r="EE55" s="114"/>
      <c r="EF55" s="168"/>
      <c r="EG55" s="143"/>
      <c r="EH55" s="144"/>
      <c r="EI55" s="145"/>
      <c r="EJ55" s="145"/>
      <c r="EK55" s="146"/>
      <c r="EL55" s="147"/>
      <c r="EM55" s="148"/>
      <c r="EN55" s="149"/>
      <c r="EO55" s="150"/>
      <c r="EQ55" s="114"/>
      <c r="ER55" s="168"/>
      <c r="ES55" s="143"/>
      <c r="ET55" s="144"/>
      <c r="EU55" s="145"/>
      <c r="EV55" s="145"/>
      <c r="EW55" s="146"/>
      <c r="EX55" s="147"/>
      <c r="EY55" s="148"/>
      <c r="EZ55" s="149"/>
      <c r="FA55" s="150"/>
      <c r="FC55" s="114"/>
      <c r="FD55" s="168"/>
      <c r="FE55" s="143">
        <f>IF(FI55="","",ministers!FE$3)</f>
        <v>43340</v>
      </c>
      <c r="FF55" s="144" t="str">
        <f>IF(FI55="","",ministers!FE$1)</f>
        <v>Turnbull II</v>
      </c>
      <c r="FG55" s="145">
        <v>43035</v>
      </c>
      <c r="FH55" s="145">
        <v>43089</v>
      </c>
      <c r="FI55" s="146" t="str">
        <f t="shared" si="65"/>
        <v>Malcolm Bligh Turnbull</v>
      </c>
      <c r="FJ55" s="147" t="str">
        <f t="shared" si="66"/>
        <v>1954</v>
      </c>
      <c r="FK55" s="148" t="str">
        <f t="shared" si="67"/>
        <v>male</v>
      </c>
      <c r="FL55" s="149" t="str">
        <f t="shared" si="68"/>
        <v>au_lib01</v>
      </c>
      <c r="FM55" s="150" t="str">
        <f t="shared" si="69"/>
        <v>Turnbull_Malcolm_1954</v>
      </c>
      <c r="FO55" s="114"/>
      <c r="FP55" s="168" t="s">
        <v>1117</v>
      </c>
      <c r="FQ55" s="143"/>
      <c r="FR55" s="144"/>
      <c r="FS55" s="145"/>
      <c r="FT55" s="151"/>
      <c r="FU55" s="146"/>
      <c r="FV55" s="147"/>
      <c r="FW55" s="148"/>
      <c r="FX55" s="149"/>
      <c r="FY55" s="150"/>
      <c r="GA55" s="114"/>
      <c r="GB55" s="168"/>
      <c r="GC55" s="143" t="str">
        <f>IF(GG55="","",ministers!GC$3)</f>
        <v/>
      </c>
      <c r="GD55" s="144" t="str">
        <f>IF(GG55="","",ministers!GC$1)</f>
        <v/>
      </c>
      <c r="GE55" s="145" t="str">
        <f>IF(GG55="","",ministers!GC$2)</f>
        <v/>
      </c>
      <c r="GF55" s="145" t="str">
        <f>IF(GJ55="","",ministers!GC$3)</f>
        <v/>
      </c>
      <c r="GG55" s="146" t="str">
        <f t="shared" si="55"/>
        <v/>
      </c>
      <c r="GH55" s="147" t="str">
        <f t="shared" si="56"/>
        <v/>
      </c>
      <c r="GI55" s="148" t="str">
        <f t="shared" si="57"/>
        <v/>
      </c>
      <c r="GJ55" s="149" t="str">
        <f t="shared" si="58"/>
        <v/>
      </c>
      <c r="GK55" s="150" t="str">
        <f t="shared" si="59"/>
        <v/>
      </c>
      <c r="GM55" s="114"/>
      <c r="GN55" s="168"/>
      <c r="GO55" s="143" t="str">
        <f>IF(GS55="","",ministers!GO$3)</f>
        <v/>
      </c>
      <c r="GP55" s="144" t="str">
        <f>IF(GS55="","",ministers!GO$1)</f>
        <v/>
      </c>
      <c r="GQ55" s="145" t="str">
        <f>IF(GS55="","",ministers!GO$2)</f>
        <v/>
      </c>
      <c r="GR55" s="145" t="str">
        <f>IF(GS55="","",ministers!GO$3)</f>
        <v/>
      </c>
      <c r="GS55" s="146" t="str">
        <f t="shared" si="60"/>
        <v/>
      </c>
      <c r="GT55" s="147" t="str">
        <f t="shared" si="61"/>
        <v/>
      </c>
      <c r="GU55" s="148" t="str">
        <f t="shared" si="62"/>
        <v/>
      </c>
      <c r="GV55" s="149" t="str">
        <f t="shared" si="63"/>
        <v/>
      </c>
      <c r="GW55" s="150" t="str">
        <f t="shared" si="64"/>
        <v/>
      </c>
      <c r="GY55" s="114"/>
      <c r="GZ55" s="168"/>
    </row>
    <row r="56" spans="1:208" ht="13.5" customHeight="1">
      <c r="A56" s="126"/>
      <c r="B56" s="114" t="s">
        <v>1174</v>
      </c>
      <c r="D56" s="168"/>
      <c r="E56" s="143"/>
      <c r="F56" s="144"/>
      <c r="G56" s="145"/>
      <c r="H56" s="145"/>
      <c r="I56" s="146"/>
      <c r="J56" s="147"/>
      <c r="K56" s="148"/>
      <c r="L56" s="149"/>
      <c r="M56" s="150"/>
      <c r="O56" s="114"/>
      <c r="P56" s="168"/>
      <c r="Q56" s="143"/>
      <c r="R56" s="144"/>
      <c r="S56" s="145"/>
      <c r="T56" s="145"/>
      <c r="U56" s="146"/>
      <c r="V56" s="147"/>
      <c r="W56" s="148"/>
      <c r="X56" s="149"/>
      <c r="Y56" s="150"/>
      <c r="AA56" s="114"/>
      <c r="AB56" s="168"/>
      <c r="AC56" s="143"/>
      <c r="AD56" s="144"/>
      <c r="AE56" s="145"/>
      <c r="AF56" s="145"/>
      <c r="AG56" s="146"/>
      <c r="AH56" s="147"/>
      <c r="AI56" s="148"/>
      <c r="AJ56" s="149"/>
      <c r="AK56" s="150"/>
      <c r="AM56" s="114"/>
      <c r="AN56" s="168"/>
      <c r="AO56" s="143"/>
      <c r="AP56" s="144"/>
      <c r="AQ56" s="145"/>
      <c r="AR56" s="145"/>
      <c r="AS56" s="146"/>
      <c r="AT56" s="147"/>
      <c r="AU56" s="148"/>
      <c r="AV56" s="149"/>
      <c r="AW56" s="150"/>
      <c r="AY56" s="114"/>
      <c r="AZ56" s="168"/>
      <c r="BA56" s="143"/>
      <c r="BB56" s="144"/>
      <c r="BC56" s="174"/>
      <c r="BD56" s="145"/>
      <c r="BE56" s="146"/>
      <c r="BF56" s="147"/>
      <c r="BG56" s="148"/>
      <c r="BH56" s="149"/>
      <c r="BI56" s="150"/>
      <c r="BK56" s="114"/>
      <c r="BL56" s="168"/>
      <c r="BM56" s="143"/>
      <c r="BN56" s="144"/>
      <c r="BO56" s="145"/>
      <c r="BP56" s="145"/>
      <c r="BQ56" s="146"/>
      <c r="BR56" s="147"/>
      <c r="BS56" s="148"/>
      <c r="BT56" s="149"/>
      <c r="BU56" s="150"/>
      <c r="BW56" s="114"/>
      <c r="BX56" s="168"/>
      <c r="BY56" s="143"/>
      <c r="BZ56" s="144"/>
      <c r="CA56" s="145"/>
      <c r="CB56" s="145"/>
      <c r="CC56" s="146"/>
      <c r="CD56" s="147"/>
      <c r="CE56" s="148"/>
      <c r="CF56" s="149"/>
      <c r="CG56" s="150"/>
      <c r="CI56" s="114"/>
      <c r="CJ56" s="168"/>
      <c r="CK56" s="143"/>
      <c r="CL56" s="144"/>
      <c r="CM56" s="145"/>
      <c r="CN56" s="145"/>
      <c r="CO56" s="146"/>
      <c r="CP56" s="147"/>
      <c r="CQ56" s="148"/>
      <c r="CR56" s="149"/>
      <c r="CS56" s="150"/>
      <c r="CU56" s="114"/>
      <c r="CV56" s="168"/>
      <c r="CW56" s="143"/>
      <c r="CX56" s="144"/>
      <c r="CY56" s="145"/>
      <c r="CZ56" s="145"/>
      <c r="DA56" s="146"/>
      <c r="DB56" s="147"/>
      <c r="DC56" s="148"/>
      <c r="DD56" s="149"/>
      <c r="DE56" s="150"/>
      <c r="DG56" s="114"/>
      <c r="DH56" s="168"/>
      <c r="DI56" s="143"/>
      <c r="DJ56" s="144"/>
      <c r="DK56" s="145"/>
      <c r="DL56" s="145"/>
      <c r="DM56" s="146"/>
      <c r="DN56" s="147"/>
      <c r="DO56" s="148"/>
      <c r="DP56" s="149"/>
      <c r="DQ56" s="150"/>
      <c r="DS56" s="114"/>
      <c r="DT56" s="168"/>
      <c r="DU56" s="143"/>
      <c r="DV56" s="144"/>
      <c r="DW56" s="145"/>
      <c r="DX56" s="145"/>
      <c r="DY56" s="146"/>
      <c r="DZ56" s="147"/>
      <c r="EA56" s="148"/>
      <c r="EB56" s="149"/>
      <c r="EC56" s="150"/>
      <c r="EE56" s="114"/>
      <c r="EF56" s="168"/>
      <c r="EG56" s="143"/>
      <c r="EH56" s="144"/>
      <c r="EI56" s="145"/>
      <c r="EJ56" s="145"/>
      <c r="EK56" s="146"/>
      <c r="EL56" s="147"/>
      <c r="EM56" s="148"/>
      <c r="EN56" s="149"/>
      <c r="EO56" s="150"/>
      <c r="EQ56" s="114"/>
      <c r="ER56" s="168"/>
      <c r="ES56" s="143"/>
      <c r="ET56" s="144"/>
      <c r="EU56" s="145"/>
      <c r="EV56" s="145"/>
      <c r="EW56" s="146"/>
      <c r="EX56" s="147"/>
      <c r="EY56" s="148"/>
      <c r="EZ56" s="149"/>
      <c r="FA56" s="150"/>
      <c r="FC56" s="114"/>
      <c r="FD56" s="168"/>
      <c r="FE56" s="143">
        <f>IF(FI56="","",ministers!FE$3)</f>
        <v>43340</v>
      </c>
      <c r="FF56" s="144" t="str">
        <f>IF(FI56="","",ministers!FE$1)</f>
        <v>Turnbull II</v>
      </c>
      <c r="FG56" s="145">
        <v>43089</v>
      </c>
      <c r="FH56" s="145">
        <f>IF(FI56="","",ministers!FE$3)</f>
        <v>43340</v>
      </c>
      <c r="FI56" s="146" t="str">
        <f t="shared" si="65"/>
        <v>David Littleproud</v>
      </c>
      <c r="FJ56" s="147" t="str">
        <f t="shared" si="66"/>
        <v>1976</v>
      </c>
      <c r="FK56" s="148" t="str">
        <f t="shared" si="67"/>
        <v>male</v>
      </c>
      <c r="FL56" s="149" t="str">
        <f t="shared" si="68"/>
        <v>au_nat01</v>
      </c>
      <c r="FM56" s="150" t="str">
        <f t="shared" si="69"/>
        <v>Littleproud_David_1976</v>
      </c>
      <c r="FO56" s="114"/>
      <c r="FP56" s="168" t="s">
        <v>1257</v>
      </c>
      <c r="FQ56" s="143"/>
      <c r="FR56" s="144"/>
      <c r="FS56" s="145"/>
      <c r="FT56" s="151"/>
      <c r="FU56" s="146"/>
      <c r="FV56" s="147"/>
      <c r="FW56" s="148"/>
      <c r="FX56" s="149"/>
      <c r="FY56" s="150"/>
      <c r="GA56" s="114"/>
      <c r="GB56" s="168"/>
      <c r="GC56" s="143" t="str">
        <f>IF(GG56="","",ministers!GC$3)</f>
        <v/>
      </c>
      <c r="GD56" s="144" t="str">
        <f>IF(GG56="","",ministers!GC$1)</f>
        <v/>
      </c>
      <c r="GE56" s="145" t="str">
        <f>IF(GG56="","",ministers!GC$2)</f>
        <v/>
      </c>
      <c r="GF56" s="145" t="str">
        <f>IF(GJ56="","",ministers!GC$3)</f>
        <v/>
      </c>
      <c r="GG56" s="146" t="str">
        <f t="shared" si="55"/>
        <v/>
      </c>
      <c r="GH56" s="147" t="str">
        <f t="shared" si="56"/>
        <v/>
      </c>
      <c r="GI56" s="148" t="str">
        <f t="shared" si="57"/>
        <v/>
      </c>
      <c r="GJ56" s="149" t="str">
        <f t="shared" si="58"/>
        <v/>
      </c>
      <c r="GK56" s="150" t="str">
        <f t="shared" si="59"/>
        <v/>
      </c>
      <c r="GM56" s="114"/>
      <c r="GN56" s="168"/>
      <c r="GO56" s="143" t="str">
        <f>IF(GS56="","",ministers!GO$3)</f>
        <v/>
      </c>
      <c r="GP56" s="144" t="str">
        <f>IF(GS56="","",ministers!GO$1)</f>
        <v/>
      </c>
      <c r="GQ56" s="145" t="str">
        <f>IF(GS56="","",ministers!GO$2)</f>
        <v/>
      </c>
      <c r="GR56" s="145" t="str">
        <f>IF(GS56="","",ministers!GO$3)</f>
        <v/>
      </c>
      <c r="GS56" s="146" t="str">
        <f t="shared" si="60"/>
        <v/>
      </c>
      <c r="GT56" s="147" t="str">
        <f t="shared" si="61"/>
        <v/>
      </c>
      <c r="GU56" s="148" t="str">
        <f t="shared" si="62"/>
        <v/>
      </c>
      <c r="GV56" s="149" t="str">
        <f t="shared" si="63"/>
        <v/>
      </c>
      <c r="GW56" s="150" t="str">
        <f t="shared" si="64"/>
        <v/>
      </c>
      <c r="GY56" s="114"/>
      <c r="GZ56" s="168"/>
    </row>
    <row r="57" spans="1:208" ht="13.5" customHeight="1">
      <c r="A57" s="126"/>
      <c r="B57" s="114" t="s">
        <v>531</v>
      </c>
      <c r="D57" s="168"/>
      <c r="E57" s="143" t="s">
        <v>292</v>
      </c>
      <c r="F57" s="144" t="s">
        <v>292</v>
      </c>
      <c r="G57" s="145" t="s">
        <v>292</v>
      </c>
      <c r="H57" s="145" t="s">
        <v>292</v>
      </c>
      <c r="I57" s="146" t="s">
        <v>292</v>
      </c>
      <c r="J57" s="147" t="s">
        <v>292</v>
      </c>
      <c r="K57" s="148" t="s">
        <v>292</v>
      </c>
      <c r="L57" s="149" t="s">
        <v>292</v>
      </c>
      <c r="M57" s="150" t="s">
        <v>292</v>
      </c>
      <c r="N57" s="117" t="s">
        <v>292</v>
      </c>
      <c r="O57" s="114"/>
      <c r="P57" s="168"/>
      <c r="Q57" s="143" t="s">
        <v>292</v>
      </c>
      <c r="R57" s="144" t="s">
        <v>292</v>
      </c>
      <c r="S57" s="145" t="s">
        <v>292</v>
      </c>
      <c r="T57" s="145" t="s">
        <v>292</v>
      </c>
      <c r="U57" s="146" t="s">
        <v>292</v>
      </c>
      <c r="V57" s="147" t="s">
        <v>292</v>
      </c>
      <c r="W57" s="148" t="s">
        <v>292</v>
      </c>
      <c r="X57" s="149" t="s">
        <v>292</v>
      </c>
      <c r="Y57" s="150" t="s">
        <v>292</v>
      </c>
      <c r="Z57" s="117" t="s">
        <v>292</v>
      </c>
      <c r="AA57" s="114"/>
      <c r="AB57" s="168"/>
      <c r="AC57" s="143" t="s">
        <v>292</v>
      </c>
      <c r="AD57" s="144" t="s">
        <v>292</v>
      </c>
      <c r="AE57" s="145" t="s">
        <v>292</v>
      </c>
      <c r="AF57" s="145" t="s">
        <v>292</v>
      </c>
      <c r="AG57" s="146" t="s">
        <v>292</v>
      </c>
      <c r="AH57" s="147" t="s">
        <v>292</v>
      </c>
      <c r="AI57" s="148" t="s">
        <v>292</v>
      </c>
      <c r="AJ57" s="149" t="s">
        <v>292</v>
      </c>
      <c r="AK57" s="150" t="s">
        <v>292</v>
      </c>
      <c r="AL57" s="117" t="s">
        <v>292</v>
      </c>
      <c r="AM57" s="114"/>
      <c r="AN57" s="168"/>
      <c r="AO57" s="143" t="s">
        <v>292</v>
      </c>
      <c r="AP57" s="144" t="s">
        <v>292</v>
      </c>
      <c r="AQ57" s="145" t="s">
        <v>292</v>
      </c>
      <c r="AR57" s="145" t="s">
        <v>292</v>
      </c>
      <c r="AS57" s="146" t="s">
        <v>292</v>
      </c>
      <c r="AT57" s="147" t="s">
        <v>292</v>
      </c>
      <c r="AU57" s="148" t="s">
        <v>292</v>
      </c>
      <c r="AV57" s="149" t="s">
        <v>292</v>
      </c>
      <c r="AW57" s="150" t="s">
        <v>292</v>
      </c>
      <c r="AX57" s="117" t="s">
        <v>292</v>
      </c>
      <c r="AY57" s="114"/>
      <c r="AZ57" s="168"/>
      <c r="BA57" s="143">
        <v>37221</v>
      </c>
      <c r="BB57" s="144" t="s">
        <v>315</v>
      </c>
      <c r="BC57" s="145">
        <v>36089</v>
      </c>
      <c r="BD57" s="174">
        <v>36361</v>
      </c>
      <c r="BE57" s="146" t="s">
        <v>813</v>
      </c>
      <c r="BF57" s="147" t="s">
        <v>802</v>
      </c>
      <c r="BG57" s="148" t="s">
        <v>780</v>
      </c>
      <c r="BH57" s="149" t="s">
        <v>319</v>
      </c>
      <c r="BI57" s="150" t="s">
        <v>814</v>
      </c>
      <c r="BJ57" s="117" t="s">
        <v>292</v>
      </c>
      <c r="BK57" s="114"/>
      <c r="BL57" s="168" t="s">
        <v>652</v>
      </c>
      <c r="BM57" s="143">
        <v>38286</v>
      </c>
      <c r="BN57" s="144" t="s">
        <v>316</v>
      </c>
      <c r="BO57" s="145">
        <v>37221</v>
      </c>
      <c r="BP57" s="145">
        <v>38286</v>
      </c>
      <c r="BQ57" s="146" t="s">
        <v>868</v>
      </c>
      <c r="BR57" s="147" t="s">
        <v>811</v>
      </c>
      <c r="BS57" s="148" t="s">
        <v>780</v>
      </c>
      <c r="BT57" s="149" t="s">
        <v>319</v>
      </c>
      <c r="BU57" s="150" t="s">
        <v>869</v>
      </c>
      <c r="BV57" s="117" t="s">
        <v>292</v>
      </c>
      <c r="BW57" s="114"/>
      <c r="BX57" s="168" t="s">
        <v>676</v>
      </c>
      <c r="BY57" s="143">
        <v>39419</v>
      </c>
      <c r="BZ57" s="144" t="s">
        <v>317</v>
      </c>
      <c r="CA57" s="145">
        <v>38286</v>
      </c>
      <c r="CB57" s="145">
        <v>38539</v>
      </c>
      <c r="CC57" s="146" t="s">
        <v>868</v>
      </c>
      <c r="CD57" s="147" t="s">
        <v>811</v>
      </c>
      <c r="CE57" s="148" t="s">
        <v>780</v>
      </c>
      <c r="CF57" s="149" t="s">
        <v>319</v>
      </c>
      <c r="CG57" s="150" t="s">
        <v>869</v>
      </c>
      <c r="CH57" s="117" t="s">
        <v>292</v>
      </c>
      <c r="CI57" s="114"/>
      <c r="CJ57" s="168" t="s">
        <v>661</v>
      </c>
      <c r="CK57" s="143">
        <v>40353</v>
      </c>
      <c r="CL57" s="144" t="s">
        <v>318</v>
      </c>
      <c r="CM57" s="145">
        <v>39419</v>
      </c>
      <c r="CN57" s="145">
        <v>40353</v>
      </c>
      <c r="CO57" s="146" t="s">
        <v>890</v>
      </c>
      <c r="CP57" s="147" t="s">
        <v>891</v>
      </c>
      <c r="CQ57" s="148" t="s">
        <v>780</v>
      </c>
      <c r="CR57" s="149" t="s">
        <v>293</v>
      </c>
      <c r="CS57" s="150" t="s">
        <v>892</v>
      </c>
      <c r="CT57" s="117" t="s">
        <v>292</v>
      </c>
      <c r="CU57" s="114"/>
      <c r="CV57" s="168" t="s">
        <v>694</v>
      </c>
      <c r="CW57" s="143">
        <v>40435</v>
      </c>
      <c r="CX57" s="144" t="s">
        <v>512</v>
      </c>
      <c r="CY57" s="145">
        <v>40357</v>
      </c>
      <c r="CZ57" s="145">
        <v>40435</v>
      </c>
      <c r="DA57" s="146" t="s">
        <v>890</v>
      </c>
      <c r="DB57" s="147" t="s">
        <v>891</v>
      </c>
      <c r="DC57" s="148" t="s">
        <v>780</v>
      </c>
      <c r="DD57" s="149" t="s">
        <v>293</v>
      </c>
      <c r="DE57" s="150" t="s">
        <v>892</v>
      </c>
      <c r="DF57" s="117" t="s">
        <v>292</v>
      </c>
      <c r="DG57" s="114"/>
      <c r="DH57" s="168" t="s">
        <v>694</v>
      </c>
      <c r="DI57" s="143">
        <v>41452</v>
      </c>
      <c r="DJ57" s="144" t="s">
        <v>513</v>
      </c>
      <c r="DK57" s="145">
        <v>40435</v>
      </c>
      <c r="DL57" s="145">
        <v>41452</v>
      </c>
      <c r="DM57" s="146" t="s">
        <v>893</v>
      </c>
      <c r="DN57" s="147" t="s">
        <v>894</v>
      </c>
      <c r="DO57" s="148" t="s">
        <v>780</v>
      </c>
      <c r="DP57" s="149" t="s">
        <v>293</v>
      </c>
      <c r="DQ57" s="150" t="s">
        <v>895</v>
      </c>
      <c r="DR57" s="117" t="s">
        <v>292</v>
      </c>
      <c r="DS57" s="114"/>
      <c r="DT57" s="173" t="s">
        <v>754</v>
      </c>
      <c r="DU57" s="143">
        <v>41517</v>
      </c>
      <c r="DV57" s="144" t="s">
        <v>514</v>
      </c>
      <c r="DW57" s="145">
        <v>41452</v>
      </c>
      <c r="DX57" s="145">
        <v>41517</v>
      </c>
      <c r="DY57" s="146" t="s">
        <v>878</v>
      </c>
      <c r="DZ57" s="147" t="s">
        <v>879</v>
      </c>
      <c r="EA57" s="148" t="s">
        <v>780</v>
      </c>
      <c r="EB57" s="149" t="s">
        <v>293</v>
      </c>
      <c r="EC57" s="150" t="s">
        <v>880</v>
      </c>
      <c r="ED57" s="117" t="s">
        <v>292</v>
      </c>
      <c r="EE57" s="114"/>
      <c r="EF57" s="168" t="s">
        <v>695</v>
      </c>
      <c r="EG57" s="143" t="str">
        <f>IF(EK57="","",ministers!EG$3)</f>
        <v/>
      </c>
      <c r="EH57" s="144" t="str">
        <f>IF(EK57="","",ministers!EG$1)</f>
        <v/>
      </c>
      <c r="EI57" s="145" t="str">
        <f>IF(EK57="","",ministers!EG$2)</f>
        <v/>
      </c>
      <c r="EJ57" s="145" t="str">
        <f>IF(EK57="","",ministers!EG$3)</f>
        <v/>
      </c>
      <c r="EK57" s="146" t="str">
        <f>IF(ER57="","",IF(ISNUMBER(SEARCH(":",ER57)),MID(ER57,FIND(":",ER57)+2,FIND("(",ER57)-FIND(":",ER57)-3),LEFT(ER57,FIND("(",ER57)-2)))</f>
        <v/>
      </c>
      <c r="EL57" s="147" t="str">
        <f>IF(ER57="","",MID(ER57,FIND("(",ER57)+1,4))</f>
        <v/>
      </c>
      <c r="EM57" s="148" t="str">
        <f>IF(ISNUMBER(SEARCH("*female*",ER57)),"female",IF(ISNUMBER(SEARCH("*male*",ER57)),"male",""))</f>
        <v/>
      </c>
      <c r="EN57" s="149" t="str">
        <f>IF(ER57="","",IF(ISERROR(MID(ER57,FIND("male,",ER57)+6,(FIND(")",ER57)-(FIND("male,",ER57)+6))))=TRUE,"missing/error",MID(ER57,FIND("male,",ER57)+6,(FIND(")",ER57)-(FIND("male,",ER57)+6)))))</f>
        <v/>
      </c>
      <c r="EO57" s="150" t="str">
        <f>IF(EK57="","",(MID(EK57,(SEARCH("^^",SUBSTITUTE(EK57," ","^^",LEN(EK57)-LEN(SUBSTITUTE(EK57," ","")))))+1,99)&amp;"_"&amp;LEFT(EK57,FIND(" ",EK57)-1)&amp;"_"&amp;EL57))</f>
        <v/>
      </c>
      <c r="EP57" s="117" t="str">
        <f>IF(ER57="","",IF((LEN(ER57)-LEN(SUBSTITUTE(ER57,"male","")))/LEN("male")&gt;1,"!",IF(RIGHT(ER57,1)=")","",IF(RIGHT(ER57,2)=") ","",IF(RIGHT(ER57,2)=").","","!!")))))</f>
        <v/>
      </c>
      <c r="EQ57" s="114"/>
      <c r="ER57" s="168"/>
      <c r="ES57" s="143" t="str">
        <f>IF(EW57="","",ministers!ES$3)</f>
        <v/>
      </c>
      <c r="ET57" s="144" t="str">
        <f>IF(EW57="","",ministers!ES$1)</f>
        <v/>
      </c>
      <c r="EU57" s="145" t="s">
        <v>292</v>
      </c>
      <c r="EV57" s="145" t="str">
        <f>IF(EW57="","",ministers!ES$3)</f>
        <v/>
      </c>
      <c r="EW57" s="146" t="str">
        <f t="shared" ref="EW57:EW62" si="70">IF(FD57="","",IF(ISNUMBER(SEARCH(":",FD57)),MID(FD57,FIND(":",FD57)+2,FIND("(",FD57)-FIND(":",FD57)-3),LEFT(FD57,FIND("(",FD57)-2)))</f>
        <v/>
      </c>
      <c r="EX57" s="147" t="str">
        <f t="shared" ref="EX57:EX62" si="71">IF(FD57="","",MID(FD57,FIND("(",FD57)+1,4))</f>
        <v/>
      </c>
      <c r="EY57" s="148" t="str">
        <f t="shared" ref="EY57:EY62" si="72">IF(ISNUMBER(SEARCH("*female*",FD57)),"female",IF(ISNUMBER(SEARCH("*male*",FD57)),"male",""))</f>
        <v/>
      </c>
      <c r="EZ57" s="149" t="str">
        <f t="shared" ref="EZ57:EZ62" si="73">IF(FD57="","",IF(ISERROR(MID(FD57,FIND("male,",FD57)+6,(FIND(")",FD57)-(FIND("male,",FD57)+6))))=TRUE,"missing/error",MID(FD57,FIND("male,",FD57)+6,(FIND(")",FD57)-(FIND("male,",FD57)+6)))))</f>
        <v/>
      </c>
      <c r="FA57" s="150" t="str">
        <f t="shared" ref="FA57:FA62" si="74">IF(EW57="","",(MID(EW57,(SEARCH("^^",SUBSTITUTE(EW57," ","^^",LEN(EW57)-LEN(SUBSTITUTE(EW57," ","")))))+1,99)&amp;"_"&amp;LEFT(EW57,FIND(" ",EW57)-1)&amp;"_"&amp;EX57))</f>
        <v/>
      </c>
      <c r="FB57" s="117" t="str">
        <f>IF(FD57="","",IF((LEN(FD57)-LEN(SUBSTITUTE(FD57,"male","")))/LEN("male")&gt;1,"!",IF(RIGHT(FD57,1)=")","",IF(RIGHT(FD57,2)=") ","",IF(RIGHT(FD57,2)=").","","!!")))))</f>
        <v/>
      </c>
      <c r="FC57" s="114"/>
      <c r="FD57" s="168"/>
      <c r="FE57" s="143" t="str">
        <f>IF(FI57="","",ministers!FE$3)</f>
        <v/>
      </c>
      <c r="FF57" s="144" t="str">
        <f>IF(FI57="","",ministers!FE$1)</f>
        <v/>
      </c>
      <c r="FG57" s="145" t="str">
        <f>IF(FI57="","",ministers!FE$2)</f>
        <v/>
      </c>
      <c r="FH57" s="145" t="str">
        <f>IF(FI57="","",ministers!FE$3)</f>
        <v/>
      </c>
      <c r="FI57" s="146" t="str">
        <f t="shared" si="65"/>
        <v/>
      </c>
      <c r="FJ57" s="147" t="str">
        <f t="shared" si="66"/>
        <v/>
      </c>
      <c r="FK57" s="148" t="str">
        <f t="shared" si="67"/>
        <v/>
      </c>
      <c r="FL57" s="149" t="str">
        <f t="shared" si="68"/>
        <v/>
      </c>
      <c r="FM57" s="150" t="str">
        <f t="shared" si="69"/>
        <v/>
      </c>
      <c r="FN57" s="117" t="str">
        <f>IF(FP57="","",IF((LEN(FP57)-LEN(SUBSTITUTE(FP57,"male","")))/LEN("male")&gt;1,"!",IF(RIGHT(FP57,1)=")","",IF(RIGHT(FP57,2)=") ","",IF(RIGHT(FP57,2)=").","","!!")))))</f>
        <v/>
      </c>
      <c r="FO57" s="114"/>
      <c r="FP57" s="168"/>
      <c r="FQ57" s="143" t="str">
        <f>IF(FU57="","",ministers!FT$3)</f>
        <v/>
      </c>
      <c r="FR57" s="144" t="str">
        <f>IF(FU57="","",ministers!FT$1)</f>
        <v/>
      </c>
      <c r="FS57" s="145"/>
      <c r="FT57" s="151"/>
      <c r="FU57" s="146" t="str">
        <f>IF(GB57="","",IF(ISNUMBER(SEARCH(":",GB57)),MID(GB57,FIND(":",GB57)+2,FIND("(",GB57)-FIND(":",GB57)-3),LEFT(GB57,FIND("(",GB57)-2)))</f>
        <v/>
      </c>
      <c r="FV57" s="147" t="str">
        <f>IF(GB57="","",MID(GB57,FIND("(",GB57)+1,4))</f>
        <v/>
      </c>
      <c r="FW57" s="148" t="str">
        <f>IF(ISNUMBER(SEARCH("*female*",GB57)),"female",IF(ISNUMBER(SEARCH("*male*",GB57)),"male",""))</f>
        <v/>
      </c>
      <c r="FX57" s="149" t="str">
        <f>IF(GB57="","",IF(ISERROR(MID(GB57,FIND("male,",GB57)+6,(FIND(")",GB57)-(FIND("male,",GB57)+6))))=TRUE,"missing/error",MID(GB57,FIND("male,",GB57)+6,(FIND(")",GB57)-(FIND("male,",GB57)+6)))))</f>
        <v/>
      </c>
      <c r="FY57" s="150" t="str">
        <f>IF(FU57="","",(MID(FU57,(SEARCH("^^",SUBSTITUTE(FU57," ","^^",LEN(FU57)-LEN(SUBSTITUTE(FU57," ","")))))+1,99)&amp;"_"&amp;LEFT(FU57,FIND(" ",FU57)-1)&amp;"_"&amp;FV57))</f>
        <v/>
      </c>
      <c r="FZ57" s="117" t="str">
        <f>IF(GB57="","",IF((LEN(GB57)-LEN(SUBSTITUTE(GB57,"male","")))/LEN("male")&gt;1,"!",IF(RIGHT(GB57,1)=")","",IF(RIGHT(GB57,2)=") ","",IF(RIGHT(GB57,2)=").","","!!")))))</f>
        <v/>
      </c>
      <c r="GA57" s="114"/>
      <c r="GB57" s="168"/>
      <c r="GC57" s="143" t="str">
        <f>IF(GG57="","",ministers!GC$3)</f>
        <v/>
      </c>
      <c r="GD57" s="144" t="str">
        <f>IF(GG57="","",ministers!GC$1)</f>
        <v/>
      </c>
      <c r="GE57" s="145" t="str">
        <f>IF(GG57="","",ministers!GC$2)</f>
        <v/>
      </c>
      <c r="GF57" s="145" t="str">
        <f>IF(GJ57="","",ministers!GC$3)</f>
        <v/>
      </c>
      <c r="GG57" s="146" t="str">
        <f t="shared" si="55"/>
        <v/>
      </c>
      <c r="GH57" s="147" t="str">
        <f t="shared" si="56"/>
        <v/>
      </c>
      <c r="GI57" s="148" t="str">
        <f t="shared" si="57"/>
        <v/>
      </c>
      <c r="GJ57" s="149" t="str">
        <f t="shared" si="58"/>
        <v/>
      </c>
      <c r="GK57" s="150" t="str">
        <f t="shared" si="59"/>
        <v/>
      </c>
      <c r="GM57" s="114"/>
      <c r="GN57" s="168"/>
      <c r="GO57" s="143">
        <f>IF(GS57="","",ministers!GO$3)</f>
        <v>44926</v>
      </c>
      <c r="GP57" s="144" t="str">
        <f>IF(GS57="","",ministers!GO$1)</f>
        <v>Albanaese</v>
      </c>
      <c r="GQ57" s="145">
        <f>IF(GS57="","",ministers!GO$2)</f>
        <v>44713</v>
      </c>
      <c r="GR57" s="145">
        <f>IF(GS57="","",ministers!GO$3)</f>
        <v>44926</v>
      </c>
      <c r="GS57" s="146" t="str">
        <f t="shared" si="60"/>
        <v>Murray Watt</v>
      </c>
      <c r="GT57" s="147" t="str">
        <f t="shared" si="61"/>
        <v>1973</v>
      </c>
      <c r="GU57" s="148" t="str">
        <f t="shared" si="62"/>
        <v>male</v>
      </c>
      <c r="GV57" s="149" t="str">
        <f t="shared" si="63"/>
        <v>au_lab01</v>
      </c>
      <c r="GW57" s="150" t="str">
        <f t="shared" si="64"/>
        <v>Watt_Murray_1973</v>
      </c>
      <c r="GY57" s="114"/>
      <c r="GZ57" s="168" t="s">
        <v>1384</v>
      </c>
    </row>
    <row r="58" spans="1:208" ht="13.5" customHeight="1">
      <c r="A58" s="126"/>
      <c r="B58" s="114" t="s">
        <v>531</v>
      </c>
      <c r="D58" s="168"/>
      <c r="E58" s="143"/>
      <c r="F58" s="144"/>
      <c r="G58" s="145"/>
      <c r="H58" s="145"/>
      <c r="I58" s="146"/>
      <c r="J58" s="147"/>
      <c r="K58" s="148"/>
      <c r="L58" s="149"/>
      <c r="M58" s="150"/>
      <c r="O58" s="114"/>
      <c r="P58" s="168"/>
      <c r="Q58" s="143"/>
      <c r="R58" s="144"/>
      <c r="S58" s="145"/>
      <c r="T58" s="145"/>
      <c r="U58" s="146"/>
      <c r="V58" s="147"/>
      <c r="W58" s="148"/>
      <c r="X58" s="149"/>
      <c r="Y58" s="150"/>
      <c r="AA58" s="114"/>
      <c r="AB58" s="168"/>
      <c r="AC58" s="143"/>
      <c r="AD58" s="144"/>
      <c r="AE58" s="145"/>
      <c r="AF58" s="145"/>
      <c r="AG58" s="146"/>
      <c r="AH58" s="147"/>
      <c r="AI58" s="148"/>
      <c r="AJ58" s="149"/>
      <c r="AK58" s="150"/>
      <c r="AM58" s="114"/>
      <c r="AN58" s="168"/>
      <c r="AO58" s="143"/>
      <c r="AP58" s="144"/>
      <c r="AQ58" s="145"/>
      <c r="AR58" s="145"/>
      <c r="AS58" s="146"/>
      <c r="AT58" s="147"/>
      <c r="AU58" s="148"/>
      <c r="AV58" s="149"/>
      <c r="AW58" s="150"/>
      <c r="AY58" s="114"/>
      <c r="AZ58" s="168"/>
      <c r="BA58" s="143">
        <v>37221</v>
      </c>
      <c r="BB58" s="144" t="s">
        <v>315</v>
      </c>
      <c r="BC58" s="174">
        <v>36361</v>
      </c>
      <c r="BD58" s="145">
        <v>37221</v>
      </c>
      <c r="BE58" s="146" t="s">
        <v>868</v>
      </c>
      <c r="BF58" s="147" t="s">
        <v>811</v>
      </c>
      <c r="BG58" s="148" t="s">
        <v>780</v>
      </c>
      <c r="BH58" s="149" t="s">
        <v>319</v>
      </c>
      <c r="BI58" s="150" t="s">
        <v>869</v>
      </c>
      <c r="BJ58" s="117" t="s">
        <v>292</v>
      </c>
      <c r="BK58" s="114"/>
      <c r="BL58" s="168" t="s">
        <v>661</v>
      </c>
      <c r="BM58" s="143"/>
      <c r="BN58" s="144"/>
      <c r="BO58" s="145"/>
      <c r="BP58" s="145"/>
      <c r="BQ58" s="146"/>
      <c r="BR58" s="147"/>
      <c r="BS58" s="148"/>
      <c r="BT58" s="149"/>
      <c r="BU58" s="150"/>
      <c r="BW58" s="114"/>
      <c r="BX58" s="168"/>
      <c r="BY58" s="143">
        <v>39419</v>
      </c>
      <c r="BZ58" s="144" t="s">
        <v>317</v>
      </c>
      <c r="CA58" s="145">
        <v>38539</v>
      </c>
      <c r="CB58" s="145">
        <v>39419</v>
      </c>
      <c r="CC58" s="146" t="s">
        <v>896</v>
      </c>
      <c r="CD58" s="147" t="s">
        <v>849</v>
      </c>
      <c r="CE58" s="148" t="s">
        <v>780</v>
      </c>
      <c r="CF58" s="149" t="s">
        <v>319</v>
      </c>
      <c r="CG58" s="150" t="s">
        <v>897</v>
      </c>
      <c r="CI58" s="114"/>
      <c r="CJ58" s="168" t="s">
        <v>689</v>
      </c>
      <c r="CK58" s="143"/>
      <c r="CL58" s="144"/>
      <c r="CM58" s="145"/>
      <c r="CN58" s="145"/>
      <c r="CO58" s="146"/>
      <c r="CP58" s="147"/>
      <c r="CQ58" s="148"/>
      <c r="CR58" s="149"/>
      <c r="CS58" s="150"/>
      <c r="CU58" s="114"/>
      <c r="CV58" s="168"/>
      <c r="CW58" s="143" t="s">
        <v>292</v>
      </c>
      <c r="CX58" s="144" t="s">
        <v>292</v>
      </c>
      <c r="CY58" s="145" t="s">
        <v>292</v>
      </c>
      <c r="CZ58" s="145" t="s">
        <v>292</v>
      </c>
      <c r="DA58" s="146" t="s">
        <v>292</v>
      </c>
      <c r="DB58" s="147" t="s">
        <v>292</v>
      </c>
      <c r="DC58" s="148" t="s">
        <v>292</v>
      </c>
      <c r="DD58" s="149" t="s">
        <v>292</v>
      </c>
      <c r="DE58" s="150" t="s">
        <v>292</v>
      </c>
      <c r="DF58" s="117" t="s">
        <v>292</v>
      </c>
      <c r="DG58" s="114"/>
      <c r="DH58" s="168"/>
      <c r="DI58" s="143" t="s">
        <v>292</v>
      </c>
      <c r="DJ58" s="144" t="s">
        <v>292</v>
      </c>
      <c r="DK58" s="145" t="s">
        <v>292</v>
      </c>
      <c r="DL58" s="145" t="s">
        <v>292</v>
      </c>
      <c r="DM58" s="146" t="s">
        <v>292</v>
      </c>
      <c r="DN58" s="147" t="s">
        <v>292</v>
      </c>
      <c r="DO58" s="148" t="s">
        <v>292</v>
      </c>
      <c r="DP58" s="149" t="s">
        <v>292</v>
      </c>
      <c r="DQ58" s="150" t="s">
        <v>292</v>
      </c>
      <c r="DR58" s="117" t="s">
        <v>292</v>
      </c>
      <c r="DS58" s="114"/>
      <c r="DT58" s="168"/>
      <c r="DU58" s="143" t="s">
        <v>292</v>
      </c>
      <c r="DV58" s="144" t="s">
        <v>292</v>
      </c>
      <c r="DW58" s="145" t="s">
        <v>292</v>
      </c>
      <c r="DX58" s="145" t="s">
        <v>292</v>
      </c>
      <c r="DY58" s="146" t="s">
        <v>292</v>
      </c>
      <c r="DZ58" s="147" t="s">
        <v>292</v>
      </c>
      <c r="EA58" s="148" t="s">
        <v>292</v>
      </c>
      <c r="EB58" s="149" t="s">
        <v>292</v>
      </c>
      <c r="EC58" s="150" t="s">
        <v>292</v>
      </c>
      <c r="ED58" s="117" t="s">
        <v>292</v>
      </c>
      <c r="EE58" s="114"/>
      <c r="EF58" s="168"/>
      <c r="EG58" s="143" t="str">
        <f>IF(EK58="","",ministers!EG$3)</f>
        <v/>
      </c>
      <c r="EH58" s="144" t="str">
        <f>IF(EK58="","",ministers!EG$1)</f>
        <v/>
      </c>
      <c r="EI58" s="145" t="str">
        <f>IF(EK58="","",ministers!EG$2)</f>
        <v/>
      </c>
      <c r="EJ58" s="145" t="str">
        <f>IF(EK58="","",ministers!EG$3)</f>
        <v/>
      </c>
      <c r="EK58" s="146" t="str">
        <f>IF(ER58="","",IF(ISNUMBER(SEARCH(":",ER58)),MID(ER58,FIND(":",ER58)+2,FIND("(",ER58)-FIND(":",ER58)-3),LEFT(ER58,FIND("(",ER58)-2)))</f>
        <v/>
      </c>
      <c r="EL58" s="147" t="str">
        <f>IF(ER58="","",MID(ER58,FIND("(",ER58)+1,4))</f>
        <v/>
      </c>
      <c r="EM58" s="148" t="str">
        <f>IF(ISNUMBER(SEARCH("*female*",ER58)),"female",IF(ISNUMBER(SEARCH("*male*",ER58)),"male",""))</f>
        <v/>
      </c>
      <c r="EN58" s="149" t="str">
        <f>IF(ER58="","",IF(ISERROR(MID(ER58,FIND("male,",ER58)+6,(FIND(")",ER58)-(FIND("male,",ER58)+6))))=TRUE,"missing/error",MID(ER58,FIND("male,",ER58)+6,(FIND(")",ER58)-(FIND("male,",ER58)+6)))))</f>
        <v/>
      </c>
      <c r="EO58" s="150" t="str">
        <f>IF(EK58="","",(MID(EK58,(SEARCH("^^",SUBSTITUTE(EK58," ","^^",LEN(EK58)-LEN(SUBSTITUTE(EK58," ","")))))+1,99)&amp;"_"&amp;LEFT(EK58,FIND(" ",EK58)-1)&amp;"_"&amp;EL58))</f>
        <v/>
      </c>
      <c r="EP58" s="117" t="str">
        <f>IF(ER58="","",IF((LEN(ER58)-LEN(SUBSTITUTE(ER58,"male","")))/LEN("male")&gt;1,"!",IF(RIGHT(ER58,1)=")","",IF(RIGHT(ER58,2)=") ","",IF(RIGHT(ER58,2)=").","","!!")))))</f>
        <v/>
      </c>
      <c r="EQ58" s="114"/>
      <c r="ER58" s="168"/>
      <c r="ES58" s="143" t="str">
        <f>IF(EW58="","",ministers!ES$3)</f>
        <v/>
      </c>
      <c r="ET58" s="144" t="str">
        <f>IF(EW58="","",ministers!ES$1)</f>
        <v/>
      </c>
      <c r="EU58" s="145" t="s">
        <v>292</v>
      </c>
      <c r="EV58" s="145" t="str">
        <f>IF(EW58="","",ministers!ES$3)</f>
        <v/>
      </c>
      <c r="EW58" s="146" t="str">
        <f t="shared" si="70"/>
        <v/>
      </c>
      <c r="EX58" s="147" t="str">
        <f t="shared" si="71"/>
        <v/>
      </c>
      <c r="EY58" s="148" t="str">
        <f t="shared" si="72"/>
        <v/>
      </c>
      <c r="EZ58" s="149" t="str">
        <f t="shared" si="73"/>
        <v/>
      </c>
      <c r="FA58" s="150" t="str">
        <f t="shared" si="74"/>
        <v/>
      </c>
      <c r="FB58" s="117" t="str">
        <f>IF(FD58="","",IF((LEN(FD58)-LEN(SUBSTITUTE(FD58,"male","")))/LEN("male")&gt;1,"!",IF(RIGHT(FD58,1)=")","",IF(RIGHT(FD58,2)=") ","",IF(RIGHT(FD58,2)=").","","!!")))))</f>
        <v/>
      </c>
      <c r="FC58" s="114"/>
      <c r="FD58" s="168"/>
      <c r="FE58" s="143" t="str">
        <f>IF(FI58="","",ministers!FE$3)</f>
        <v/>
      </c>
      <c r="FF58" s="144" t="str">
        <f>IF(FI58="","",ministers!FE$1)</f>
        <v/>
      </c>
      <c r="FG58" s="145" t="str">
        <f>IF(FI58="","",ministers!FE$2)</f>
        <v/>
      </c>
      <c r="FH58" s="145" t="str">
        <f>IF(FI58="","",ministers!FE$3)</f>
        <v/>
      </c>
      <c r="FI58" s="146" t="str">
        <f t="shared" si="65"/>
        <v/>
      </c>
      <c r="FJ58" s="147" t="str">
        <f t="shared" si="66"/>
        <v/>
      </c>
      <c r="FK58" s="148" t="str">
        <f t="shared" si="67"/>
        <v/>
      </c>
      <c r="FL58" s="149" t="str">
        <f t="shared" si="68"/>
        <v/>
      </c>
      <c r="FM58" s="150" t="str">
        <f t="shared" si="69"/>
        <v/>
      </c>
      <c r="FO58" s="114"/>
      <c r="FP58" s="168"/>
      <c r="FQ58" s="143"/>
      <c r="FR58" s="144"/>
      <c r="FS58" s="145"/>
      <c r="FT58" s="151"/>
      <c r="FU58" s="146"/>
      <c r="FV58" s="147"/>
      <c r="FW58" s="148"/>
      <c r="FX58" s="149"/>
      <c r="FY58" s="150"/>
      <c r="GA58" s="114"/>
      <c r="GB58" s="168"/>
      <c r="GC58" s="143" t="str">
        <f>IF(GG58="","",ministers!GC$3)</f>
        <v/>
      </c>
      <c r="GD58" s="144" t="str">
        <f>IF(GG58="","",ministers!GC$1)</f>
        <v/>
      </c>
      <c r="GE58" s="145" t="str">
        <f>IF(GG58="","",ministers!GC$2)</f>
        <v/>
      </c>
      <c r="GF58" s="145" t="str">
        <f>IF(GJ58="","",ministers!GC$3)</f>
        <v/>
      </c>
      <c r="GG58" s="146" t="str">
        <f t="shared" si="55"/>
        <v/>
      </c>
      <c r="GH58" s="147" t="str">
        <f t="shared" si="56"/>
        <v/>
      </c>
      <c r="GI58" s="148" t="str">
        <f t="shared" si="57"/>
        <v/>
      </c>
      <c r="GJ58" s="149" t="str">
        <f t="shared" si="58"/>
        <v/>
      </c>
      <c r="GK58" s="150" t="str">
        <f t="shared" si="59"/>
        <v/>
      </c>
      <c r="GM58" s="114"/>
      <c r="GN58" s="168"/>
      <c r="GO58" s="143" t="str">
        <f>IF(GS58="","",ministers!GO$3)</f>
        <v/>
      </c>
      <c r="GP58" s="144" t="str">
        <f>IF(GS58="","",ministers!GO$1)</f>
        <v/>
      </c>
      <c r="GQ58" s="145" t="str">
        <f>IF(GS58="","",ministers!GO$2)</f>
        <v/>
      </c>
      <c r="GR58" s="145" t="str">
        <f>IF(GS58="","",ministers!GO$3)</f>
        <v/>
      </c>
      <c r="GS58" s="146" t="str">
        <f t="shared" si="60"/>
        <v/>
      </c>
      <c r="GT58" s="147" t="str">
        <f t="shared" si="61"/>
        <v/>
      </c>
      <c r="GU58" s="148" t="str">
        <f t="shared" si="62"/>
        <v/>
      </c>
      <c r="GV58" s="149" t="str">
        <f t="shared" si="63"/>
        <v/>
      </c>
      <c r="GW58" s="150" t="str">
        <f t="shared" si="64"/>
        <v/>
      </c>
      <c r="GY58" s="114"/>
      <c r="GZ58" s="168"/>
    </row>
    <row r="59" spans="1:208" ht="13.5" customHeight="1">
      <c r="A59" s="126"/>
      <c r="B59" s="114" t="s">
        <v>532</v>
      </c>
      <c r="D59" s="168"/>
      <c r="E59" s="143">
        <v>33592</v>
      </c>
      <c r="F59" s="144" t="s">
        <v>311</v>
      </c>
      <c r="G59" s="145">
        <v>32997</v>
      </c>
      <c r="H59" s="145">
        <v>33592</v>
      </c>
      <c r="I59" s="146" t="s">
        <v>898</v>
      </c>
      <c r="J59" s="147" t="s">
        <v>811</v>
      </c>
      <c r="K59" s="148" t="s">
        <v>793</v>
      </c>
      <c r="L59" s="149" t="s">
        <v>293</v>
      </c>
      <c r="M59" s="150" t="s">
        <v>899</v>
      </c>
      <c r="N59" s="117" t="s">
        <v>292</v>
      </c>
      <c r="O59" s="114"/>
      <c r="P59" s="168" t="s">
        <v>595</v>
      </c>
      <c r="Q59" s="143">
        <v>34052</v>
      </c>
      <c r="R59" s="144" t="s">
        <v>312</v>
      </c>
      <c r="S59" s="145">
        <v>33599</v>
      </c>
      <c r="T59" s="145">
        <v>34052</v>
      </c>
      <c r="U59" s="146" t="s">
        <v>898</v>
      </c>
      <c r="V59" s="147" t="s">
        <v>811</v>
      </c>
      <c r="W59" s="148" t="s">
        <v>793</v>
      </c>
      <c r="X59" s="149" t="s">
        <v>293</v>
      </c>
      <c r="Y59" s="150" t="s">
        <v>899</v>
      </c>
      <c r="Z59" s="117" t="s">
        <v>292</v>
      </c>
      <c r="AA59" s="114"/>
      <c r="AB59" s="168" t="s">
        <v>595</v>
      </c>
      <c r="AC59" s="143" t="s">
        <v>292</v>
      </c>
      <c r="AD59" s="144" t="s">
        <v>292</v>
      </c>
      <c r="AE59" s="145" t="s">
        <v>292</v>
      </c>
      <c r="AF59" s="145" t="s">
        <v>292</v>
      </c>
      <c r="AG59" s="146" t="s">
        <v>292</v>
      </c>
      <c r="AH59" s="147" t="s">
        <v>292</v>
      </c>
      <c r="AI59" s="148" t="s">
        <v>292</v>
      </c>
      <c r="AJ59" s="149" t="s">
        <v>292</v>
      </c>
      <c r="AK59" s="150" t="s">
        <v>292</v>
      </c>
      <c r="AL59" s="117" t="s">
        <v>292</v>
      </c>
      <c r="AM59" s="114"/>
      <c r="AN59" s="168"/>
      <c r="AO59" s="143" t="s">
        <v>292</v>
      </c>
      <c r="AP59" s="144" t="s">
        <v>292</v>
      </c>
      <c r="AQ59" s="145" t="s">
        <v>292</v>
      </c>
      <c r="AR59" s="145" t="s">
        <v>292</v>
      </c>
      <c r="AS59" s="146" t="s">
        <v>292</v>
      </c>
      <c r="AT59" s="147" t="s">
        <v>292</v>
      </c>
      <c r="AU59" s="148" t="s">
        <v>292</v>
      </c>
      <c r="AV59" s="149" t="s">
        <v>292</v>
      </c>
      <c r="AW59" s="150" t="s">
        <v>292</v>
      </c>
      <c r="AX59" s="117" t="s">
        <v>292</v>
      </c>
      <c r="AY59" s="114"/>
      <c r="AZ59" s="168"/>
      <c r="BA59" s="143" t="s">
        <v>292</v>
      </c>
      <c r="BB59" s="144" t="s">
        <v>292</v>
      </c>
      <c r="BC59" s="145" t="s">
        <v>292</v>
      </c>
      <c r="BD59" s="145" t="s">
        <v>292</v>
      </c>
      <c r="BE59" s="146" t="s">
        <v>292</v>
      </c>
      <c r="BF59" s="147" t="s">
        <v>292</v>
      </c>
      <c r="BG59" s="148" t="s">
        <v>292</v>
      </c>
      <c r="BH59" s="149" t="s">
        <v>292</v>
      </c>
      <c r="BI59" s="150" t="s">
        <v>292</v>
      </c>
      <c r="BJ59" s="117" t="s">
        <v>292</v>
      </c>
      <c r="BK59" s="114"/>
      <c r="BL59" s="168"/>
      <c r="BM59" s="143" t="s">
        <v>292</v>
      </c>
      <c r="BN59" s="144" t="s">
        <v>292</v>
      </c>
      <c r="BO59" s="145" t="s">
        <v>292</v>
      </c>
      <c r="BP59" s="145" t="s">
        <v>292</v>
      </c>
      <c r="BQ59" s="146" t="s">
        <v>292</v>
      </c>
      <c r="BR59" s="147" t="s">
        <v>292</v>
      </c>
      <c r="BS59" s="148" t="s">
        <v>292</v>
      </c>
      <c r="BT59" s="149" t="s">
        <v>292</v>
      </c>
      <c r="BU59" s="150" t="s">
        <v>292</v>
      </c>
      <c r="BV59" s="117" t="s">
        <v>292</v>
      </c>
      <c r="BW59" s="114"/>
      <c r="BX59" s="168"/>
      <c r="BY59" s="143" t="s">
        <v>292</v>
      </c>
      <c r="BZ59" s="144" t="s">
        <v>292</v>
      </c>
      <c r="CA59" s="145" t="s">
        <v>292</v>
      </c>
      <c r="CB59" s="145" t="s">
        <v>292</v>
      </c>
      <c r="CC59" s="146" t="s">
        <v>292</v>
      </c>
      <c r="CD59" s="147" t="s">
        <v>292</v>
      </c>
      <c r="CE59" s="148" t="s">
        <v>292</v>
      </c>
      <c r="CF59" s="149" t="s">
        <v>292</v>
      </c>
      <c r="CG59" s="150" t="s">
        <v>292</v>
      </c>
      <c r="CH59" s="117" t="s">
        <v>292</v>
      </c>
      <c r="CI59" s="114"/>
      <c r="CJ59" s="168"/>
      <c r="CK59" s="143" t="s">
        <v>292</v>
      </c>
      <c r="CL59" s="144" t="s">
        <v>292</v>
      </c>
      <c r="CM59" s="145" t="s">
        <v>292</v>
      </c>
      <c r="CN59" s="145" t="s">
        <v>292</v>
      </c>
      <c r="CO59" s="146" t="s">
        <v>292</v>
      </c>
      <c r="CP59" s="147" t="s">
        <v>292</v>
      </c>
      <c r="CQ59" s="148" t="s">
        <v>292</v>
      </c>
      <c r="CR59" s="149" t="s">
        <v>292</v>
      </c>
      <c r="CS59" s="150" t="s">
        <v>292</v>
      </c>
      <c r="CT59" s="117" t="s">
        <v>292</v>
      </c>
      <c r="CU59" s="114"/>
      <c r="CV59" s="168"/>
      <c r="CW59" s="143" t="s">
        <v>292</v>
      </c>
      <c r="CX59" s="144" t="s">
        <v>292</v>
      </c>
      <c r="CY59" s="145" t="s">
        <v>292</v>
      </c>
      <c r="CZ59" s="145" t="s">
        <v>292</v>
      </c>
      <c r="DA59" s="146" t="s">
        <v>292</v>
      </c>
      <c r="DB59" s="147" t="s">
        <v>292</v>
      </c>
      <c r="DC59" s="148" t="s">
        <v>292</v>
      </c>
      <c r="DD59" s="149" t="s">
        <v>292</v>
      </c>
      <c r="DE59" s="150" t="s">
        <v>292</v>
      </c>
      <c r="DF59" s="117" t="s">
        <v>292</v>
      </c>
      <c r="DG59" s="114"/>
      <c r="DH59" s="168"/>
      <c r="DI59" s="143" t="s">
        <v>292</v>
      </c>
      <c r="DJ59" s="144" t="s">
        <v>292</v>
      </c>
      <c r="DK59" s="145" t="s">
        <v>292</v>
      </c>
      <c r="DL59" s="145" t="s">
        <v>292</v>
      </c>
      <c r="DM59" s="146" t="s">
        <v>292</v>
      </c>
      <c r="DN59" s="147" t="s">
        <v>292</v>
      </c>
      <c r="DO59" s="148" t="s">
        <v>292</v>
      </c>
      <c r="DP59" s="149" t="s">
        <v>292</v>
      </c>
      <c r="DQ59" s="150" t="s">
        <v>292</v>
      </c>
      <c r="DR59" s="117" t="s">
        <v>292</v>
      </c>
      <c r="DS59" s="114"/>
      <c r="DT59" s="168"/>
      <c r="DU59" s="143" t="s">
        <v>292</v>
      </c>
      <c r="DV59" s="144" t="s">
        <v>292</v>
      </c>
      <c r="DW59" s="145" t="s">
        <v>292</v>
      </c>
      <c r="DX59" s="145" t="s">
        <v>292</v>
      </c>
      <c r="DY59" s="146" t="s">
        <v>292</v>
      </c>
      <c r="DZ59" s="147" t="s">
        <v>292</v>
      </c>
      <c r="EA59" s="148" t="s">
        <v>292</v>
      </c>
      <c r="EB59" s="149" t="s">
        <v>292</v>
      </c>
      <c r="EC59" s="150" t="s">
        <v>292</v>
      </c>
      <c r="ED59" s="117" t="s">
        <v>292</v>
      </c>
      <c r="EE59" s="114"/>
      <c r="EF59" s="168"/>
      <c r="EG59" s="143" t="str">
        <f>IF(EK59="","",ministers!EG$3)</f>
        <v/>
      </c>
      <c r="EH59" s="144" t="str">
        <f>IF(EK59="","",ministers!EG$1)</f>
        <v/>
      </c>
      <c r="EI59" s="145" t="str">
        <f>IF(EK59="","",ministers!EG$2)</f>
        <v/>
      </c>
      <c r="EJ59" s="145" t="str">
        <f>IF(EK59="","",ministers!EG$3)</f>
        <v/>
      </c>
      <c r="EK59" s="146" t="str">
        <f>IF(ER59="","",IF(ISNUMBER(SEARCH(":",ER59)),MID(ER59,FIND(":",ER59)+2,FIND("(",ER59)-FIND(":",ER59)-3),LEFT(ER59,FIND("(",ER59)-2)))</f>
        <v/>
      </c>
      <c r="EL59" s="147" t="str">
        <f>IF(ER59="","",MID(ER59,FIND("(",ER59)+1,4))</f>
        <v/>
      </c>
      <c r="EM59" s="148" t="str">
        <f>IF(ISNUMBER(SEARCH("*female*",ER59)),"female",IF(ISNUMBER(SEARCH("*male*",ER59)),"male",""))</f>
        <v/>
      </c>
      <c r="EN59" s="149" t="str">
        <f>IF(ER59="","",IF(ISERROR(MID(ER59,FIND("male,",ER59)+6,(FIND(")",ER59)-(FIND("male,",ER59)+6))))=TRUE,"missing/error",MID(ER59,FIND("male,",ER59)+6,(FIND(")",ER59)-(FIND("male,",ER59)+6)))))</f>
        <v/>
      </c>
      <c r="EO59" s="150" t="str">
        <f>IF(EK59="","",(MID(EK59,(SEARCH("^^",SUBSTITUTE(EK59," ","^^",LEN(EK59)-LEN(SUBSTITUTE(EK59," ","")))))+1,99)&amp;"_"&amp;LEFT(EK59,FIND(" ",EK59)-1)&amp;"_"&amp;EL59))</f>
        <v/>
      </c>
      <c r="EP59" s="117" t="str">
        <f>IF(ER59="","",IF((LEN(ER59)-LEN(SUBSTITUTE(ER59,"male","")))/LEN("male")&gt;1,"!",IF(RIGHT(ER59,1)=")","",IF(RIGHT(ER59,2)=") ","",IF(RIGHT(ER59,2)=").","","!!")))))</f>
        <v/>
      </c>
      <c r="EQ59" s="114"/>
      <c r="ER59" s="168"/>
      <c r="ES59" s="143" t="str">
        <f>IF(EW59="","",ministers!ES$3)</f>
        <v/>
      </c>
      <c r="ET59" s="144" t="str">
        <f>IF(EW59="","",ministers!ES$1)</f>
        <v/>
      </c>
      <c r="EU59" s="145" t="str">
        <f>IF(EW59="","",ministers!ES$2)</f>
        <v/>
      </c>
      <c r="EV59" s="145" t="str">
        <f>IF(EW59="","",ministers!ES$3)</f>
        <v/>
      </c>
      <c r="EW59" s="146" t="str">
        <f t="shared" si="70"/>
        <v/>
      </c>
      <c r="EX59" s="147" t="str">
        <f t="shared" si="71"/>
        <v/>
      </c>
      <c r="EY59" s="148" t="str">
        <f t="shared" si="72"/>
        <v/>
      </c>
      <c r="EZ59" s="149" t="str">
        <f t="shared" si="73"/>
        <v/>
      </c>
      <c r="FA59" s="150" t="str">
        <f t="shared" si="74"/>
        <v/>
      </c>
      <c r="FB59" s="117" t="str">
        <f>IF(FD59="","",IF((LEN(FD59)-LEN(SUBSTITUTE(FD59,"male","")))/LEN("male")&gt;1,"!",IF(RIGHT(FD59,1)=")","",IF(RIGHT(FD59,2)=") ","",IF(RIGHT(FD59,2)=").","","!!")))))</f>
        <v/>
      </c>
      <c r="FC59" s="114"/>
      <c r="FD59" s="168"/>
      <c r="FE59" s="143" t="str">
        <f>IF(FI59="","",ministers!FE$3)</f>
        <v/>
      </c>
      <c r="FF59" s="144" t="str">
        <f>IF(FI59="","",ministers!FE$1)</f>
        <v/>
      </c>
      <c r="FG59" s="145" t="str">
        <f>IF(FI59="","",ministers!FE$2)</f>
        <v/>
      </c>
      <c r="FH59" s="145" t="str">
        <f>IF(FI59="","",ministers!FE$3)</f>
        <v/>
      </c>
      <c r="FI59" s="146" t="str">
        <f t="shared" si="65"/>
        <v/>
      </c>
      <c r="FJ59" s="147" t="str">
        <f t="shared" si="66"/>
        <v/>
      </c>
      <c r="FK59" s="148" t="str">
        <f t="shared" si="67"/>
        <v/>
      </c>
      <c r="FL59" s="149" t="str">
        <f t="shared" si="68"/>
        <v/>
      </c>
      <c r="FM59" s="150" t="str">
        <f t="shared" si="69"/>
        <v/>
      </c>
      <c r="FN59" s="117" t="str">
        <f>IF(FP59="","",IF((LEN(FP59)-LEN(SUBSTITUTE(FP59,"male","")))/LEN("male")&gt;1,"!",IF(RIGHT(FP59,1)=")","",IF(RIGHT(FP59,2)=") ","",IF(RIGHT(FP59,2)=").","","!!")))))</f>
        <v/>
      </c>
      <c r="FO59" s="114"/>
      <c r="FP59" s="168"/>
      <c r="FQ59" s="143" t="str">
        <f>IF(FU59="","",ministers!FT$3)</f>
        <v/>
      </c>
      <c r="FR59" s="144" t="str">
        <f>IF(FU59="","",ministers!FT$1)</f>
        <v/>
      </c>
      <c r="FS59" s="145"/>
      <c r="FT59" s="151"/>
      <c r="FU59" s="146" t="str">
        <f>IF(GB59="","",IF(ISNUMBER(SEARCH(":",GB59)),MID(GB59,FIND(":",GB59)+2,FIND("(",GB59)-FIND(":",GB59)-3),LEFT(GB59,FIND("(",GB59)-2)))</f>
        <v/>
      </c>
      <c r="FV59" s="147" t="str">
        <f>IF(GB59="","",MID(GB59,FIND("(",GB59)+1,4))</f>
        <v/>
      </c>
      <c r="FW59" s="148" t="str">
        <f>IF(ISNUMBER(SEARCH("*female*",GB59)),"female",IF(ISNUMBER(SEARCH("*male*",GB59)),"male",""))</f>
        <v/>
      </c>
      <c r="FX59" s="149" t="str">
        <f>IF(GB59="","",IF(ISERROR(MID(GB59,FIND("male,",GB59)+6,(FIND(")",GB59)-(FIND("male,",GB59)+6))))=TRUE,"missing/error",MID(GB59,FIND("male,",GB59)+6,(FIND(")",GB59)-(FIND("male,",GB59)+6)))))</f>
        <v/>
      </c>
      <c r="FY59" s="150" t="str">
        <f>IF(FU59="","",(MID(FU59,(SEARCH("^^",SUBSTITUTE(FU59," ","^^",LEN(FU59)-LEN(SUBSTITUTE(FU59," ","")))))+1,99)&amp;"_"&amp;LEFT(FU59,FIND(" ",FU59)-1)&amp;"_"&amp;FV59))</f>
        <v/>
      </c>
      <c r="FZ59" s="117" t="str">
        <f>IF(GB59="","",IF((LEN(GB59)-LEN(SUBSTITUTE(GB59,"male","")))/LEN("male")&gt;1,"!",IF(RIGHT(GB59,1)=")","",IF(RIGHT(GB59,2)=") ","",IF(RIGHT(GB59,2)=").","","!!")))))</f>
        <v/>
      </c>
      <c r="GA59" s="114"/>
      <c r="GB59" s="168"/>
      <c r="GC59" s="143" t="str">
        <f>IF(GG59="","",ministers!GC$3)</f>
        <v/>
      </c>
      <c r="GD59" s="144" t="str">
        <f>IF(GG59="","",ministers!GC$1)</f>
        <v/>
      </c>
      <c r="GE59" s="145" t="str">
        <f>IF(GG59="","",ministers!GC$2)</f>
        <v/>
      </c>
      <c r="GF59" s="145" t="str">
        <f>IF(GJ59="","",ministers!GC$3)</f>
        <v/>
      </c>
      <c r="GG59" s="146" t="str">
        <f t="shared" si="55"/>
        <v/>
      </c>
      <c r="GH59" s="147" t="str">
        <f t="shared" si="56"/>
        <v/>
      </c>
      <c r="GI59" s="148" t="str">
        <f t="shared" si="57"/>
        <v/>
      </c>
      <c r="GJ59" s="149" t="str">
        <f t="shared" si="58"/>
        <v/>
      </c>
      <c r="GK59" s="150" t="str">
        <f t="shared" si="59"/>
        <v/>
      </c>
      <c r="GM59" s="114"/>
      <c r="GN59" s="168"/>
      <c r="GO59" s="143" t="str">
        <f>IF(GS59="","",ministers!GO$3)</f>
        <v/>
      </c>
      <c r="GP59" s="144" t="str">
        <f>IF(GS59="","",ministers!GO$1)</f>
        <v/>
      </c>
      <c r="GQ59" s="145" t="str">
        <f>IF(GS59="","",ministers!GO$2)</f>
        <v/>
      </c>
      <c r="GR59" s="145" t="str">
        <f>IF(GS59="","",ministers!GO$3)</f>
        <v/>
      </c>
      <c r="GS59" s="146" t="str">
        <f t="shared" ref="GS59:GS62" si="75">IF(GZ59="","",IF(ISNUMBER(SEARCH(":",GZ59)),MID(GZ59,FIND(":",GZ59)+2,FIND("(",GZ59)-FIND(":",GZ59)-3),LEFT(GZ59,FIND("(",GZ59)-2)))</f>
        <v/>
      </c>
      <c r="GT59" s="147" t="str">
        <f t="shared" ref="GT59:GT62" si="76">IF(GZ59="","",MID(GZ59,FIND("(",GZ59)+1,4))</f>
        <v/>
      </c>
      <c r="GU59" s="148" t="str">
        <f t="shared" ref="GU59:GU62" si="77">IF(ISNUMBER(SEARCH("*female*",GZ59)),"female",IF(ISNUMBER(SEARCH("*male*",GZ59)),"male",""))</f>
        <v/>
      </c>
      <c r="GV59" s="149" t="str">
        <f t="shared" ref="GV59:GV62" si="78">IF(GZ59="","",IF(ISERROR(MID(GZ59,FIND("male,",GZ59)+6,(FIND(")",GZ59)-(FIND("male,",GZ59)+6))))=TRUE,"missing/error",MID(GZ59,FIND("male,",GZ59)+6,(FIND(")",GZ59)-(FIND("male,",GZ59)+6)))))</f>
        <v/>
      </c>
      <c r="GW59" s="150" t="str">
        <f t="shared" ref="GW59:GW62" si="79">IF(GS59="","",(MID(GS59,(SEARCH("^^",SUBSTITUTE(GS59," ","^^",LEN(GS59)-LEN(SUBSTITUTE(GS59," ","")))))+1,99)&amp;"_"&amp;LEFT(GS59,FIND(" ",GS59)-1)&amp;"_"&amp;GT59))</f>
        <v/>
      </c>
      <c r="GY59" s="114"/>
      <c r="GZ59" s="168"/>
    </row>
    <row r="60" spans="1:208" ht="13.5" customHeight="1">
      <c r="A60" s="126"/>
      <c r="B60" s="114" t="s">
        <v>611</v>
      </c>
      <c r="D60" s="168"/>
      <c r="E60" s="143"/>
      <c r="F60" s="144"/>
      <c r="G60" s="145"/>
      <c r="H60" s="145"/>
      <c r="I60" s="146"/>
      <c r="J60" s="147"/>
      <c r="K60" s="148"/>
      <c r="L60" s="149"/>
      <c r="M60" s="150"/>
      <c r="O60" s="114"/>
      <c r="P60" s="168"/>
      <c r="Q60" s="143" t="s">
        <v>292</v>
      </c>
      <c r="R60" s="144" t="s">
        <v>292</v>
      </c>
      <c r="S60" s="145" t="s">
        <v>292</v>
      </c>
      <c r="T60" s="145" t="s">
        <v>292</v>
      </c>
      <c r="U60" s="146" t="s">
        <v>292</v>
      </c>
      <c r="V60" s="147" t="s">
        <v>292</v>
      </c>
      <c r="W60" s="148" t="s">
        <v>292</v>
      </c>
      <c r="X60" s="149" t="s">
        <v>292</v>
      </c>
      <c r="Y60" s="150" t="s">
        <v>292</v>
      </c>
      <c r="Z60" s="117" t="s">
        <v>292</v>
      </c>
      <c r="AA60" s="114"/>
      <c r="AB60" s="168"/>
      <c r="AC60" s="143" t="s">
        <v>292</v>
      </c>
      <c r="AD60" s="144" t="s">
        <v>292</v>
      </c>
      <c r="AE60" s="145" t="s">
        <v>292</v>
      </c>
      <c r="AF60" s="145" t="s">
        <v>292</v>
      </c>
      <c r="AG60" s="146" t="s">
        <v>292</v>
      </c>
      <c r="AH60" s="147" t="s">
        <v>292</v>
      </c>
      <c r="AI60" s="148" t="s">
        <v>292</v>
      </c>
      <c r="AJ60" s="149" t="s">
        <v>292</v>
      </c>
      <c r="AK60" s="150" t="s">
        <v>292</v>
      </c>
      <c r="AL60" s="117" t="s">
        <v>292</v>
      </c>
      <c r="AM60" s="114"/>
      <c r="AN60" s="168"/>
      <c r="AO60" s="143" t="s">
        <v>292</v>
      </c>
      <c r="AP60" s="144" t="s">
        <v>292</v>
      </c>
      <c r="AQ60" s="145" t="s">
        <v>292</v>
      </c>
      <c r="AR60" s="145" t="s">
        <v>292</v>
      </c>
      <c r="AS60" s="146" t="s">
        <v>292</v>
      </c>
      <c r="AT60" s="147" t="s">
        <v>292</v>
      </c>
      <c r="AU60" s="148" t="s">
        <v>292</v>
      </c>
      <c r="AV60" s="149" t="s">
        <v>292</v>
      </c>
      <c r="AW60" s="150" t="s">
        <v>292</v>
      </c>
      <c r="AX60" s="117" t="s">
        <v>292</v>
      </c>
      <c r="AY60" s="114"/>
      <c r="AZ60" s="168"/>
      <c r="BA60" s="143" t="s">
        <v>292</v>
      </c>
      <c r="BB60" s="144" t="s">
        <v>292</v>
      </c>
      <c r="BC60" s="145" t="s">
        <v>292</v>
      </c>
      <c r="BD60" s="145" t="s">
        <v>292</v>
      </c>
      <c r="BE60" s="146" t="s">
        <v>292</v>
      </c>
      <c r="BF60" s="147" t="s">
        <v>292</v>
      </c>
      <c r="BG60" s="148" t="s">
        <v>292</v>
      </c>
      <c r="BH60" s="149" t="s">
        <v>292</v>
      </c>
      <c r="BI60" s="150" t="s">
        <v>292</v>
      </c>
      <c r="BJ60" s="117" t="s">
        <v>292</v>
      </c>
      <c r="BK60" s="114"/>
      <c r="BL60" s="168"/>
      <c r="BM60" s="143" t="s">
        <v>292</v>
      </c>
      <c r="BN60" s="144" t="s">
        <v>292</v>
      </c>
      <c r="BO60" s="145" t="s">
        <v>292</v>
      </c>
      <c r="BP60" s="145" t="s">
        <v>292</v>
      </c>
      <c r="BQ60" s="146" t="s">
        <v>292</v>
      </c>
      <c r="BR60" s="147" t="s">
        <v>292</v>
      </c>
      <c r="BS60" s="148" t="s">
        <v>292</v>
      </c>
      <c r="BT60" s="149" t="s">
        <v>292</v>
      </c>
      <c r="BU60" s="150" t="s">
        <v>292</v>
      </c>
      <c r="BV60" s="117" t="s">
        <v>292</v>
      </c>
      <c r="BW60" s="114"/>
      <c r="BX60" s="168"/>
      <c r="BY60" s="143" t="s">
        <v>292</v>
      </c>
      <c r="BZ60" s="144" t="s">
        <v>292</v>
      </c>
      <c r="CA60" s="145" t="s">
        <v>292</v>
      </c>
      <c r="CB60" s="145" t="s">
        <v>292</v>
      </c>
      <c r="CC60" s="146" t="s">
        <v>292</v>
      </c>
      <c r="CD60" s="147" t="s">
        <v>292</v>
      </c>
      <c r="CE60" s="148" t="s">
        <v>292</v>
      </c>
      <c r="CF60" s="149" t="s">
        <v>292</v>
      </c>
      <c r="CG60" s="150" t="s">
        <v>292</v>
      </c>
      <c r="CH60" s="117" t="s">
        <v>292</v>
      </c>
      <c r="CI60" s="114"/>
      <c r="CJ60" s="168"/>
      <c r="CK60" s="143">
        <v>40353</v>
      </c>
      <c r="CL60" s="144" t="s">
        <v>318</v>
      </c>
      <c r="CM60" s="145">
        <v>39419</v>
      </c>
      <c r="CN60" s="145">
        <v>40353</v>
      </c>
      <c r="CO60" s="146" t="s">
        <v>900</v>
      </c>
      <c r="CP60" s="147" t="s">
        <v>808</v>
      </c>
      <c r="CQ60" s="148" t="s">
        <v>780</v>
      </c>
      <c r="CR60" s="149" t="s">
        <v>293</v>
      </c>
      <c r="CS60" s="150" t="s">
        <v>901</v>
      </c>
      <c r="CT60" s="117" t="s">
        <v>292</v>
      </c>
      <c r="CU60" s="114"/>
      <c r="CV60" s="168" t="s">
        <v>711</v>
      </c>
      <c r="CW60" s="143">
        <v>40435</v>
      </c>
      <c r="CX60" s="144" t="s">
        <v>512</v>
      </c>
      <c r="CY60" s="145">
        <v>40357</v>
      </c>
      <c r="CZ60" s="145">
        <v>40435</v>
      </c>
      <c r="DA60" s="146" t="s">
        <v>900</v>
      </c>
      <c r="DB60" s="147" t="s">
        <v>808</v>
      </c>
      <c r="DC60" s="148" t="s">
        <v>780</v>
      </c>
      <c r="DD60" s="149" t="s">
        <v>293</v>
      </c>
      <c r="DE60" s="150" t="s">
        <v>901</v>
      </c>
      <c r="DF60" s="117" t="s">
        <v>292</v>
      </c>
      <c r="DG60" s="114"/>
      <c r="DH60" s="168" t="s">
        <v>711</v>
      </c>
      <c r="DI60" s="143">
        <v>41452</v>
      </c>
      <c r="DJ60" s="144" t="s">
        <v>513</v>
      </c>
      <c r="DK60" s="145">
        <v>40435</v>
      </c>
      <c r="DL60" s="145">
        <v>41452</v>
      </c>
      <c r="DM60" s="146" t="s">
        <v>900</v>
      </c>
      <c r="DN60" s="147" t="s">
        <v>808</v>
      </c>
      <c r="DO60" s="148" t="s">
        <v>780</v>
      </c>
      <c r="DP60" s="149" t="s">
        <v>293</v>
      </c>
      <c r="DQ60" s="150" t="s">
        <v>901</v>
      </c>
      <c r="DR60" s="117" t="s">
        <v>292</v>
      </c>
      <c r="DS60" s="114"/>
      <c r="DT60" s="173" t="s">
        <v>711</v>
      </c>
      <c r="DU60" s="143">
        <v>41517</v>
      </c>
      <c r="DV60" s="144" t="s">
        <v>514</v>
      </c>
      <c r="DW60" s="145">
        <v>41452</v>
      </c>
      <c r="DX60" s="145">
        <v>41517</v>
      </c>
      <c r="DY60" s="146" t="s">
        <v>807</v>
      </c>
      <c r="DZ60" s="147" t="s">
        <v>808</v>
      </c>
      <c r="EA60" s="148" t="s">
        <v>780</v>
      </c>
      <c r="EB60" s="149" t="s">
        <v>293</v>
      </c>
      <c r="EC60" s="150" t="s">
        <v>809</v>
      </c>
      <c r="ED60" s="117" t="s">
        <v>292</v>
      </c>
      <c r="EE60" s="114"/>
      <c r="EF60" s="168" t="s">
        <v>700</v>
      </c>
      <c r="EG60" s="143" t="str">
        <f>IF(EK60="","",ministers!EG$3)</f>
        <v/>
      </c>
      <c r="EH60" s="144" t="str">
        <f>IF(EK60="","",ministers!EG$1)</f>
        <v/>
      </c>
      <c r="EI60" s="145" t="str">
        <f>IF(EK60="","",ministers!EG$2)</f>
        <v/>
      </c>
      <c r="EJ60" s="145" t="str">
        <f>IF(EK60="","",ministers!EG$3)</f>
        <v/>
      </c>
      <c r="EK60" s="146" t="str">
        <f>IF(ER60="","",IF(ISNUMBER(SEARCH(":",ER60)),MID(ER60,FIND(":",ER60)+2,FIND("(",ER60)-FIND(":",ER60)-3),LEFT(ER60,FIND("(",ER60)-2)))</f>
        <v/>
      </c>
      <c r="EL60" s="147" t="str">
        <f>IF(ER60="","",MID(ER60,FIND("(",ER60)+1,4))</f>
        <v/>
      </c>
      <c r="EM60" s="148" t="str">
        <f>IF(ISNUMBER(SEARCH("*female*",ER60)),"female",IF(ISNUMBER(SEARCH("*male*",ER60)),"male",""))</f>
        <v/>
      </c>
      <c r="EN60" s="149" t="str">
        <f>IF(ER60="","",IF(ISERROR(MID(ER60,FIND("male,",ER60)+6,(FIND(")",ER60)-(FIND("male,",ER60)+6))))=TRUE,"missing/error",MID(ER60,FIND("male,",ER60)+6,(FIND(")",ER60)-(FIND("male,",ER60)+6)))))</f>
        <v/>
      </c>
      <c r="EO60" s="150" t="str">
        <f>IF(EK60="","",(MID(EK60,(SEARCH("^^",SUBSTITUTE(EK60," ","^^",LEN(EK60)-LEN(SUBSTITUTE(EK60," ","")))))+1,99)&amp;"_"&amp;LEFT(EK60,FIND(" ",EK60)-1)&amp;"_"&amp;EL60))</f>
        <v/>
      </c>
      <c r="EP60" s="117" t="str">
        <f>IF(ER60="","",IF((LEN(ER60)-LEN(SUBSTITUTE(ER60,"male","")))/LEN("male")&gt;1,"!",IF(RIGHT(ER60,1)=")","",IF(RIGHT(ER60,2)=") ","",IF(RIGHT(ER60,2)=").","","!!")))))</f>
        <v/>
      </c>
      <c r="EQ60" s="114"/>
      <c r="ER60" s="168"/>
      <c r="ES60" s="143" t="str">
        <f>IF(EW60="","",ministers!ES$3)</f>
        <v/>
      </c>
      <c r="ET60" s="144" t="str">
        <f>IF(EW60="","",ministers!ES$1)</f>
        <v/>
      </c>
      <c r="EU60" s="145" t="s">
        <v>292</v>
      </c>
      <c r="EV60" s="145" t="str">
        <f>IF(EW60="","",ministers!ES$3)</f>
        <v/>
      </c>
      <c r="EW60" s="146" t="str">
        <f t="shared" si="70"/>
        <v/>
      </c>
      <c r="EX60" s="147" t="str">
        <f t="shared" si="71"/>
        <v/>
      </c>
      <c r="EY60" s="148" t="str">
        <f t="shared" si="72"/>
        <v/>
      </c>
      <c r="EZ60" s="149" t="str">
        <f t="shared" si="73"/>
        <v/>
      </c>
      <c r="FA60" s="150" t="str">
        <f t="shared" si="74"/>
        <v/>
      </c>
      <c r="FB60" s="117" t="str">
        <f>IF(FD60="","",IF((LEN(FD60)-LEN(SUBSTITUTE(FD60,"male","")))/LEN("male")&gt;1,"!",IF(RIGHT(FD60,1)=")","",IF(RIGHT(FD60,2)=") ","",IF(RIGHT(FD60,2)=").","","!!")))))</f>
        <v/>
      </c>
      <c r="FC60" s="114"/>
      <c r="FD60" s="168"/>
      <c r="FE60" s="143" t="str">
        <f>IF(FI60="","",ministers!FE$3)</f>
        <v/>
      </c>
      <c r="FF60" s="144" t="str">
        <f>IF(FI60="","",ministers!FE$1)</f>
        <v/>
      </c>
      <c r="FG60" s="145" t="str">
        <f>IF(FI60="","",ministers!FE$2)</f>
        <v/>
      </c>
      <c r="FH60" s="145" t="str">
        <f>IF(FI60="","",ministers!FE$3)</f>
        <v/>
      </c>
      <c r="FI60" s="146" t="str">
        <f t="shared" si="65"/>
        <v/>
      </c>
      <c r="FJ60" s="147" t="str">
        <f t="shared" si="66"/>
        <v/>
      </c>
      <c r="FK60" s="148" t="str">
        <f t="shared" si="67"/>
        <v/>
      </c>
      <c r="FL60" s="149" t="str">
        <f t="shared" si="68"/>
        <v/>
      </c>
      <c r="FM60" s="150" t="str">
        <f t="shared" si="69"/>
        <v/>
      </c>
      <c r="FN60" s="117" t="str">
        <f>IF(FP60="","",IF((LEN(FP60)-LEN(SUBSTITUTE(FP60,"male","")))/LEN("male")&gt;1,"!",IF(RIGHT(FP60,1)=")","",IF(RIGHT(FP60,2)=") ","",IF(RIGHT(FP60,2)=").","","!!")))))</f>
        <v/>
      </c>
      <c r="FO60" s="114"/>
      <c r="FP60" s="168"/>
      <c r="FQ60" s="143" t="str">
        <f>IF(FU60="","",ministers!FT$3)</f>
        <v/>
      </c>
      <c r="FR60" s="144" t="str">
        <f>IF(FU60="","",ministers!FT$1)</f>
        <v/>
      </c>
      <c r="FS60" s="145"/>
      <c r="FT60" s="151"/>
      <c r="FU60" s="146" t="str">
        <f>IF(GB60="","",IF(ISNUMBER(SEARCH(":",GB60)),MID(GB60,FIND(":",GB60)+2,FIND("(",GB60)-FIND(":",GB60)-3),LEFT(GB60,FIND("(",GB60)-2)))</f>
        <v/>
      </c>
      <c r="FV60" s="147" t="str">
        <f>IF(GB60="","",MID(GB60,FIND("(",GB60)+1,4))</f>
        <v/>
      </c>
      <c r="FW60" s="148" t="str">
        <f>IF(ISNUMBER(SEARCH("*female*",GB60)),"female",IF(ISNUMBER(SEARCH("*male*",GB60)),"male",""))</f>
        <v/>
      </c>
      <c r="FX60" s="149" t="str">
        <f>IF(GB60="","",IF(ISERROR(MID(GB60,FIND("male,",GB60)+6,(FIND(")",GB60)-(FIND("male,",GB60)+6))))=TRUE,"missing/error",MID(GB60,FIND("male,",GB60)+6,(FIND(")",GB60)-(FIND("male,",GB60)+6)))))</f>
        <v/>
      </c>
      <c r="FY60" s="150" t="str">
        <f>IF(FU60="","",(MID(FU60,(SEARCH("^^",SUBSTITUTE(FU60," ","^^",LEN(FU60)-LEN(SUBSTITUTE(FU60," ","")))))+1,99)&amp;"_"&amp;LEFT(FU60,FIND(" ",FU60)-1)&amp;"_"&amp;FV60))</f>
        <v/>
      </c>
      <c r="FZ60" s="117" t="str">
        <f>IF(GB60="","",IF((LEN(GB60)-LEN(SUBSTITUTE(GB60,"male","")))/LEN("male")&gt;1,"!",IF(RIGHT(GB60,1)=")","",IF(RIGHT(GB60,2)=") ","",IF(RIGHT(GB60,2)=").","","!!")))))</f>
        <v/>
      </c>
      <c r="GA60" s="114"/>
      <c r="GB60" s="168"/>
      <c r="GC60" s="143" t="str">
        <f>IF(GG60="","",ministers!GC$3)</f>
        <v/>
      </c>
      <c r="GD60" s="144" t="str">
        <f>IF(GG60="","",ministers!GC$1)</f>
        <v/>
      </c>
      <c r="GE60" s="145" t="str">
        <f>IF(GG60="","",ministers!GC$2)</f>
        <v/>
      </c>
      <c r="GF60" s="145" t="str">
        <f>IF(GJ60="","",ministers!GC$3)</f>
        <v/>
      </c>
      <c r="GG60" s="146" t="str">
        <f t="shared" si="55"/>
        <v/>
      </c>
      <c r="GH60" s="147" t="str">
        <f t="shared" si="56"/>
        <v/>
      </c>
      <c r="GI60" s="148" t="str">
        <f t="shared" si="57"/>
        <v/>
      </c>
      <c r="GJ60" s="149" t="str">
        <f t="shared" si="58"/>
        <v/>
      </c>
      <c r="GK60" s="150" t="str">
        <f t="shared" si="59"/>
        <v/>
      </c>
      <c r="GM60" s="114"/>
      <c r="GN60" s="168"/>
      <c r="GO60" s="143" t="str">
        <f>IF(GS60="","",ministers!GO$3)</f>
        <v/>
      </c>
      <c r="GP60" s="144" t="str">
        <f>IF(GS60="","",ministers!GO$1)</f>
        <v/>
      </c>
      <c r="GQ60" s="145" t="str">
        <f>IF(GS60="","",ministers!GO$2)</f>
        <v/>
      </c>
      <c r="GR60" s="145" t="str">
        <f>IF(GS60="","",ministers!GO$3)</f>
        <v/>
      </c>
      <c r="GS60" s="146" t="str">
        <f t="shared" si="75"/>
        <v/>
      </c>
      <c r="GT60" s="147" t="str">
        <f t="shared" si="76"/>
        <v/>
      </c>
      <c r="GU60" s="148" t="str">
        <f t="shared" si="77"/>
        <v/>
      </c>
      <c r="GV60" s="149" t="str">
        <f t="shared" si="78"/>
        <v/>
      </c>
      <c r="GW60" s="150" t="str">
        <f t="shared" si="79"/>
        <v/>
      </c>
      <c r="GY60" s="114"/>
      <c r="GZ60" s="168"/>
    </row>
    <row r="61" spans="1:208" ht="13.5" customHeight="1">
      <c r="A61" s="126"/>
      <c r="B61" s="173" t="s">
        <v>1170</v>
      </c>
      <c r="D61" s="168"/>
      <c r="E61" s="143"/>
      <c r="F61" s="144"/>
      <c r="G61" s="145"/>
      <c r="H61" s="145"/>
      <c r="I61" s="146"/>
      <c r="J61" s="147"/>
      <c r="K61" s="148"/>
      <c r="L61" s="149"/>
      <c r="M61" s="150"/>
      <c r="O61" s="114"/>
      <c r="P61" s="168"/>
      <c r="Q61" s="143"/>
      <c r="R61" s="144"/>
      <c r="S61" s="145"/>
      <c r="T61" s="145"/>
      <c r="U61" s="146"/>
      <c r="V61" s="147"/>
      <c r="W61" s="148"/>
      <c r="X61" s="149"/>
      <c r="Y61" s="150"/>
      <c r="AA61" s="114"/>
      <c r="AB61" s="168"/>
      <c r="AC61" s="143"/>
      <c r="AD61" s="144"/>
      <c r="AE61" s="145"/>
      <c r="AF61" s="145"/>
      <c r="AG61" s="146"/>
      <c r="AH61" s="147"/>
      <c r="AI61" s="148"/>
      <c r="AJ61" s="149"/>
      <c r="AK61" s="150"/>
      <c r="AM61" s="114"/>
      <c r="AN61" s="168"/>
      <c r="AO61" s="143"/>
      <c r="AP61" s="144"/>
      <c r="AQ61" s="145"/>
      <c r="AR61" s="145"/>
      <c r="AS61" s="146"/>
      <c r="AT61" s="147"/>
      <c r="AU61" s="148"/>
      <c r="AV61" s="149"/>
      <c r="AW61" s="150"/>
      <c r="AY61" s="114"/>
      <c r="AZ61" s="168"/>
      <c r="BA61" s="143"/>
      <c r="BB61" s="144"/>
      <c r="BC61" s="145"/>
      <c r="BD61" s="145"/>
      <c r="BE61" s="146"/>
      <c r="BF61" s="147"/>
      <c r="BG61" s="148"/>
      <c r="BH61" s="149"/>
      <c r="BI61" s="150"/>
      <c r="BK61" s="114"/>
      <c r="BL61" s="168"/>
      <c r="BM61" s="143"/>
      <c r="BN61" s="144"/>
      <c r="BO61" s="145"/>
      <c r="BP61" s="145"/>
      <c r="BQ61" s="146"/>
      <c r="BR61" s="147"/>
      <c r="BS61" s="148"/>
      <c r="BT61" s="149"/>
      <c r="BU61" s="150"/>
      <c r="BW61" s="114"/>
      <c r="BX61" s="168"/>
      <c r="BY61" s="143"/>
      <c r="BZ61" s="144"/>
      <c r="CA61" s="145"/>
      <c r="CB61" s="145"/>
      <c r="CC61" s="146"/>
      <c r="CD61" s="147"/>
      <c r="CE61" s="148"/>
      <c r="CF61" s="149"/>
      <c r="CG61" s="150"/>
      <c r="CI61" s="114"/>
      <c r="CJ61" s="168"/>
      <c r="CK61" s="143"/>
      <c r="CL61" s="144"/>
      <c r="CM61" s="145"/>
      <c r="CN61" s="145"/>
      <c r="CO61" s="146"/>
      <c r="CP61" s="147"/>
      <c r="CQ61" s="148"/>
      <c r="CR61" s="149"/>
      <c r="CS61" s="150"/>
      <c r="CU61" s="114"/>
      <c r="CV61" s="168"/>
      <c r="CW61" s="143"/>
      <c r="CX61" s="144"/>
      <c r="CY61" s="145"/>
      <c r="CZ61" s="145"/>
      <c r="DA61" s="146"/>
      <c r="DB61" s="147"/>
      <c r="DC61" s="148"/>
      <c r="DD61" s="149"/>
      <c r="DE61" s="150"/>
      <c r="DG61" s="114"/>
      <c r="DH61" s="173"/>
      <c r="DI61" s="143"/>
      <c r="DJ61" s="144"/>
      <c r="DK61" s="145"/>
      <c r="DL61" s="145"/>
      <c r="DM61" s="146"/>
      <c r="DN61" s="147"/>
      <c r="DO61" s="148"/>
      <c r="DP61" s="149"/>
      <c r="DQ61" s="150"/>
      <c r="DS61" s="114"/>
      <c r="DT61" s="173"/>
      <c r="DU61" s="143"/>
      <c r="DV61" s="144"/>
      <c r="DW61" s="145"/>
      <c r="DX61" s="145"/>
      <c r="DY61" s="146"/>
      <c r="DZ61" s="147"/>
      <c r="EA61" s="148"/>
      <c r="EB61" s="149"/>
      <c r="EC61" s="150"/>
      <c r="EE61" s="114"/>
      <c r="EF61" s="168"/>
      <c r="EG61" s="143"/>
      <c r="EH61" s="144"/>
      <c r="EI61" s="145"/>
      <c r="EJ61" s="145"/>
      <c r="EK61" s="146"/>
      <c r="EL61" s="147"/>
      <c r="EM61" s="148"/>
      <c r="EN61" s="149"/>
      <c r="EO61" s="150"/>
      <c r="EQ61" s="114"/>
      <c r="ER61" s="168"/>
      <c r="ES61" s="143">
        <f>IF(EW61="","",ministers!ES$3)</f>
        <v>42570</v>
      </c>
      <c r="ET61" s="144" t="str">
        <f>IF(EW61="","",ministers!ES$1)</f>
        <v>Turnbull I</v>
      </c>
      <c r="EU61" s="145">
        <v>42367</v>
      </c>
      <c r="EV61" s="145">
        <f>IF(EW61="","",ministers!ES$3)</f>
        <v>42570</v>
      </c>
      <c r="EW61" s="146" t="str">
        <f t="shared" si="70"/>
        <v>Gregory Andrew Hunt</v>
      </c>
      <c r="EX61" s="147" t="str">
        <f t="shared" si="71"/>
        <v>1965</v>
      </c>
      <c r="EY61" s="148" t="str">
        <f t="shared" si="72"/>
        <v>male</v>
      </c>
      <c r="EZ61" s="149" t="str">
        <f t="shared" si="73"/>
        <v>au_lib01</v>
      </c>
      <c r="FA61" s="150" t="str">
        <f t="shared" si="74"/>
        <v>Hunt_Gregory_1965</v>
      </c>
      <c r="FB61" s="117" t="s">
        <v>1208</v>
      </c>
      <c r="FC61" s="114"/>
      <c r="FD61" s="168" t="s">
        <v>1198</v>
      </c>
      <c r="FE61" s="143" t="str">
        <f>IF(FI61="","",ministers!FE$3)</f>
        <v/>
      </c>
      <c r="FF61" s="144" t="str">
        <f>IF(FI61="","",ministers!FE$1)</f>
        <v/>
      </c>
      <c r="FG61" s="145" t="str">
        <f>IF(FI61="","",ministers!FE$2)</f>
        <v/>
      </c>
      <c r="FH61" s="145" t="str">
        <f>IF(FI61="","",ministers!FE$3)</f>
        <v/>
      </c>
      <c r="FI61" s="146" t="str">
        <f t="shared" si="65"/>
        <v/>
      </c>
      <c r="FJ61" s="147" t="str">
        <f t="shared" si="66"/>
        <v/>
      </c>
      <c r="FK61" s="148" t="str">
        <f t="shared" si="67"/>
        <v/>
      </c>
      <c r="FL61" s="149" t="str">
        <f t="shared" si="68"/>
        <v/>
      </c>
      <c r="FM61" s="150" t="str">
        <f t="shared" si="69"/>
        <v/>
      </c>
      <c r="FO61" s="114"/>
      <c r="FP61" s="168"/>
      <c r="FQ61" s="143"/>
      <c r="FR61" s="144"/>
      <c r="FS61" s="145"/>
      <c r="FT61" s="151"/>
      <c r="FU61" s="146"/>
      <c r="FV61" s="147"/>
      <c r="FW61" s="148"/>
      <c r="FX61" s="149"/>
      <c r="FY61" s="150"/>
      <c r="GA61" s="114"/>
      <c r="GB61" s="168"/>
      <c r="GC61" s="143" t="str">
        <f>IF(GG61="","",ministers!GC$3)</f>
        <v/>
      </c>
      <c r="GD61" s="144" t="str">
        <f>IF(GG61="","",ministers!GC$1)</f>
        <v/>
      </c>
      <c r="GE61" s="145" t="str">
        <f>IF(GG61="","",ministers!GC$2)</f>
        <v/>
      </c>
      <c r="GF61" s="145" t="str">
        <f>IF(GJ61="","",ministers!GC$3)</f>
        <v/>
      </c>
      <c r="GG61" s="146" t="str">
        <f t="shared" si="55"/>
        <v/>
      </c>
      <c r="GH61" s="147" t="str">
        <f t="shared" si="56"/>
        <v/>
      </c>
      <c r="GI61" s="148" t="str">
        <f t="shared" si="57"/>
        <v/>
      </c>
      <c r="GJ61" s="149" t="str">
        <f t="shared" si="58"/>
        <v/>
      </c>
      <c r="GK61" s="150" t="str">
        <f t="shared" si="59"/>
        <v/>
      </c>
      <c r="GM61" s="114"/>
      <c r="GN61" s="168"/>
      <c r="GO61" s="143" t="str">
        <f>IF(GS61="","",ministers!GO$3)</f>
        <v/>
      </c>
      <c r="GP61" s="144" t="str">
        <f>IF(GS61="","",ministers!GO$1)</f>
        <v/>
      </c>
      <c r="GQ61" s="145" t="str">
        <f>IF(GS61="","",ministers!GO$2)</f>
        <v/>
      </c>
      <c r="GR61" s="145" t="str">
        <f>IF(GS61="","",ministers!GO$3)</f>
        <v/>
      </c>
      <c r="GS61" s="146" t="str">
        <f t="shared" si="75"/>
        <v/>
      </c>
      <c r="GT61" s="147" t="str">
        <f t="shared" si="76"/>
        <v/>
      </c>
      <c r="GU61" s="148" t="str">
        <f t="shared" si="77"/>
        <v/>
      </c>
      <c r="GV61" s="149" t="str">
        <f t="shared" si="78"/>
        <v/>
      </c>
      <c r="GW61" s="150" t="str">
        <f t="shared" si="79"/>
        <v/>
      </c>
      <c r="GY61" s="114"/>
      <c r="GZ61" s="168"/>
    </row>
    <row r="62" spans="1:208" ht="13.5" customHeight="1">
      <c r="A62" s="126"/>
      <c r="B62" s="173" t="s">
        <v>765</v>
      </c>
      <c r="D62" s="168"/>
      <c r="E62" s="143"/>
      <c r="F62" s="144"/>
      <c r="G62" s="145"/>
      <c r="H62" s="145"/>
      <c r="I62" s="146"/>
      <c r="J62" s="147"/>
      <c r="K62" s="148"/>
      <c r="L62" s="149"/>
      <c r="M62" s="150"/>
      <c r="O62" s="114"/>
      <c r="P62" s="168"/>
      <c r="Q62" s="143"/>
      <c r="R62" s="144"/>
      <c r="S62" s="145"/>
      <c r="T62" s="145"/>
      <c r="U62" s="146"/>
      <c r="V62" s="147"/>
      <c r="W62" s="148"/>
      <c r="X62" s="149"/>
      <c r="Y62" s="150"/>
      <c r="AA62" s="114"/>
      <c r="AB62" s="168"/>
      <c r="AC62" s="143"/>
      <c r="AD62" s="144"/>
      <c r="AE62" s="145"/>
      <c r="AF62" s="145"/>
      <c r="AG62" s="146"/>
      <c r="AH62" s="147"/>
      <c r="AI62" s="148"/>
      <c r="AJ62" s="149"/>
      <c r="AK62" s="150"/>
      <c r="AM62" s="114"/>
      <c r="AN62" s="168"/>
      <c r="AO62" s="143"/>
      <c r="AP62" s="144"/>
      <c r="AQ62" s="145"/>
      <c r="AR62" s="145"/>
      <c r="AS62" s="146"/>
      <c r="AT62" s="147"/>
      <c r="AU62" s="148"/>
      <c r="AV62" s="149"/>
      <c r="AW62" s="150"/>
      <c r="AY62" s="114"/>
      <c r="AZ62" s="168"/>
      <c r="BA62" s="143"/>
      <c r="BB62" s="144"/>
      <c r="BC62" s="145"/>
      <c r="BD62" s="145"/>
      <c r="BE62" s="146"/>
      <c r="BF62" s="147"/>
      <c r="BG62" s="148"/>
      <c r="BH62" s="149"/>
      <c r="BI62" s="150"/>
      <c r="BK62" s="114"/>
      <c r="BL62" s="168"/>
      <c r="BM62" s="143"/>
      <c r="BN62" s="144"/>
      <c r="BO62" s="145"/>
      <c r="BP62" s="145"/>
      <c r="BQ62" s="146"/>
      <c r="BR62" s="147"/>
      <c r="BS62" s="148"/>
      <c r="BT62" s="149"/>
      <c r="BU62" s="150"/>
      <c r="BW62" s="114"/>
      <c r="BX62" s="168"/>
      <c r="BY62" s="143"/>
      <c r="BZ62" s="144"/>
      <c r="CA62" s="145"/>
      <c r="CB62" s="145"/>
      <c r="CC62" s="146"/>
      <c r="CD62" s="147"/>
      <c r="CE62" s="148"/>
      <c r="CF62" s="149"/>
      <c r="CG62" s="150"/>
      <c r="CI62" s="114"/>
      <c r="CJ62" s="168"/>
      <c r="CK62" s="143"/>
      <c r="CL62" s="144"/>
      <c r="CM62" s="174"/>
      <c r="CN62" s="145"/>
      <c r="CO62" s="146"/>
      <c r="CP62" s="147"/>
      <c r="CQ62" s="148"/>
      <c r="CR62" s="149"/>
      <c r="CS62" s="150"/>
      <c r="CU62" s="114"/>
      <c r="CV62" s="168"/>
      <c r="CW62" s="143"/>
      <c r="CX62" s="144"/>
      <c r="CY62" s="145"/>
      <c r="CZ62" s="145"/>
      <c r="DA62" s="146"/>
      <c r="DB62" s="147"/>
      <c r="DC62" s="148"/>
      <c r="DD62" s="149"/>
      <c r="DE62" s="150"/>
      <c r="DG62" s="114"/>
      <c r="DH62" s="173"/>
      <c r="DI62" s="143"/>
      <c r="DJ62" s="144"/>
      <c r="DK62" s="145"/>
      <c r="DL62" s="145"/>
      <c r="DM62" s="146"/>
      <c r="DN62" s="147"/>
      <c r="DO62" s="148"/>
      <c r="DP62" s="149"/>
      <c r="DQ62" s="150"/>
      <c r="DS62" s="114"/>
      <c r="DT62" s="173"/>
      <c r="DU62" s="143"/>
      <c r="DV62" s="144"/>
      <c r="DW62" s="145"/>
      <c r="DX62" s="145"/>
      <c r="DY62" s="146"/>
      <c r="DZ62" s="147"/>
      <c r="EA62" s="148"/>
      <c r="EB62" s="149"/>
      <c r="EC62" s="150"/>
      <c r="EE62" s="114"/>
      <c r="EF62" s="173" t="s">
        <v>737</v>
      </c>
      <c r="EG62" s="143" t="str">
        <f>IF(EK62="","",ministers!EG$3)</f>
        <v/>
      </c>
      <c r="EH62" s="144" t="str">
        <f>IF(EK62="","",ministers!EG$1)</f>
        <v/>
      </c>
      <c r="EI62" s="145" t="str">
        <f>IF(EK62="","",ministers!EG$2)</f>
        <v/>
      </c>
      <c r="EJ62" s="145" t="str">
        <f>IF(EK62="","",ministers!EG$3)</f>
        <v/>
      </c>
      <c r="EK62" s="146" t="str">
        <f>IF(ER62="","",IF(ISNUMBER(SEARCH(":",ER62)),MID(ER62,FIND(":",ER62)+2,FIND("(",ER62)-FIND(":",ER62)-3),LEFT(ER62,FIND("(",ER62)-2)))</f>
        <v/>
      </c>
      <c r="EL62" s="147" t="str">
        <f>IF(ER62="","",MID(ER62,FIND("(",ER62)+1,4))</f>
        <v/>
      </c>
      <c r="EM62" s="148" t="str">
        <f>IF(ISNUMBER(SEARCH("*female*",ER62)),"female",IF(ISNUMBER(SEARCH("*male*",ER62)),"male",""))</f>
        <v/>
      </c>
      <c r="EN62" s="149" t="str">
        <f>IF(ER62="","",IF(ISERROR(MID(ER62,FIND("male,",ER62)+6,(FIND(")",ER62)-(FIND("male,",ER62)+6))))=TRUE,"missing/error",MID(ER62,FIND("male,",ER62)+6,(FIND(")",ER62)-(FIND("male,",ER62)+6)))))</f>
        <v/>
      </c>
      <c r="EO62" s="150" t="str">
        <f>IF(EK62="","",(MID(EK62,(SEARCH("^^",SUBSTITUTE(EK62," ","^^",LEN(EK62)-LEN(SUBSTITUTE(EK62," ","")))))+1,99)&amp;"_"&amp;LEFT(EK62,FIND(" ",EK62)-1)&amp;"_"&amp;EL62))</f>
        <v/>
      </c>
      <c r="EP62" s="117" t="str">
        <f>IF(ER62="","",IF((LEN(ER62)-LEN(SUBSTITUTE(ER62,"male","")))/LEN("male")&gt;1,"!",IF(RIGHT(ER62,1)=")","",IF(RIGHT(ER62,2)=") ","",IF(RIGHT(ER62,2)=").","","!!")))))</f>
        <v/>
      </c>
      <c r="EQ62" s="114"/>
      <c r="ER62" s="168"/>
      <c r="ES62" s="143" t="str">
        <f>IF(EW62="","",ministers!ES$3)</f>
        <v/>
      </c>
      <c r="ET62" s="144" t="str">
        <f>IF(EW62="","",ministers!ES$1)</f>
        <v/>
      </c>
      <c r="EU62" s="145" t="str">
        <f>IF(EW62="","",ministers!ES$2)</f>
        <v/>
      </c>
      <c r="EV62" s="145" t="str">
        <f>IF(EW62="","",ministers!ES$3)</f>
        <v/>
      </c>
      <c r="EW62" s="146" t="str">
        <f t="shared" si="70"/>
        <v/>
      </c>
      <c r="EX62" s="147" t="str">
        <f t="shared" si="71"/>
        <v/>
      </c>
      <c r="EY62" s="148" t="str">
        <f t="shared" si="72"/>
        <v/>
      </c>
      <c r="EZ62" s="149" t="str">
        <f t="shared" si="73"/>
        <v/>
      </c>
      <c r="FA62" s="150" t="str">
        <f t="shared" si="74"/>
        <v/>
      </c>
      <c r="FB62" s="117" t="str">
        <f>IF(FD62="","",IF((LEN(FD62)-LEN(SUBSTITUTE(FD62,"male","")))/LEN("male")&gt;1,"!",IF(RIGHT(FD62,1)=")","",IF(RIGHT(FD62,2)=") ","",IF(RIGHT(FD62,2)=").","","!!")))))</f>
        <v/>
      </c>
      <c r="FC62" s="114"/>
      <c r="FD62" s="168"/>
      <c r="FE62" s="143" t="str">
        <f>IF(FI62="","",ministers!FE$3)</f>
        <v/>
      </c>
      <c r="FF62" s="144" t="str">
        <f>IF(FI62="","",ministers!FE$1)</f>
        <v/>
      </c>
      <c r="FG62" s="145" t="str">
        <f>IF(FI62="","",ministers!FE$2)</f>
        <v/>
      </c>
      <c r="FH62" s="145" t="str">
        <f>IF(FI62="","",ministers!FE$3)</f>
        <v/>
      </c>
      <c r="FI62" s="146" t="str">
        <f t="shared" si="65"/>
        <v/>
      </c>
      <c r="FJ62" s="147" t="str">
        <f t="shared" si="66"/>
        <v/>
      </c>
      <c r="FK62" s="148" t="str">
        <f t="shared" si="67"/>
        <v/>
      </c>
      <c r="FL62" s="149" t="str">
        <f t="shared" si="68"/>
        <v/>
      </c>
      <c r="FM62" s="150" t="str">
        <f t="shared" si="69"/>
        <v/>
      </c>
      <c r="FO62" s="114"/>
      <c r="FP62" s="168"/>
      <c r="FQ62" s="143"/>
      <c r="FR62" s="144"/>
      <c r="FS62" s="145"/>
      <c r="FT62" s="151"/>
      <c r="FU62" s="146"/>
      <c r="FV62" s="147"/>
      <c r="FW62" s="148"/>
      <c r="FX62" s="149"/>
      <c r="FY62" s="150"/>
      <c r="GA62" s="114"/>
      <c r="GB62" s="168"/>
      <c r="GC62" s="143" t="str">
        <f>IF(GG62="","",ministers!GC$3)</f>
        <v/>
      </c>
      <c r="GD62" s="144" t="str">
        <f>IF(GG62="","",ministers!GC$1)</f>
        <v/>
      </c>
      <c r="GE62" s="145" t="str">
        <f>IF(GG62="","",ministers!GC$2)</f>
        <v/>
      </c>
      <c r="GF62" s="145"/>
      <c r="GG62" s="146"/>
      <c r="GH62" s="147"/>
      <c r="GI62" s="148"/>
      <c r="GJ62" s="149"/>
      <c r="GK62" s="150"/>
      <c r="GM62" s="114"/>
      <c r="GN62" s="168"/>
      <c r="GO62" s="143" t="str">
        <f>IF(GS62="","",ministers!GO$3)</f>
        <v/>
      </c>
      <c r="GP62" s="144" t="str">
        <f>IF(GS62="","",ministers!GO$1)</f>
        <v/>
      </c>
      <c r="GQ62" s="145" t="str">
        <f>IF(GS62="","",ministers!GO$2)</f>
        <v/>
      </c>
      <c r="GR62" s="145" t="str">
        <f>IF(GS62="","",ministers!GO$3)</f>
        <v/>
      </c>
      <c r="GS62" s="146" t="str">
        <f t="shared" si="75"/>
        <v/>
      </c>
      <c r="GT62" s="147" t="str">
        <f t="shared" si="76"/>
        <v/>
      </c>
      <c r="GU62" s="148" t="str">
        <f t="shared" si="77"/>
        <v/>
      </c>
      <c r="GV62" s="149" t="str">
        <f t="shared" si="78"/>
        <v/>
      </c>
      <c r="GW62" s="150" t="str">
        <f t="shared" si="79"/>
        <v/>
      </c>
      <c r="GY62" s="114"/>
      <c r="GZ62" s="168"/>
    </row>
    <row r="63" spans="1:208" ht="13.5" customHeight="1">
      <c r="A63" s="126"/>
      <c r="B63" s="173" t="s">
        <v>1375</v>
      </c>
      <c r="D63" s="168"/>
      <c r="E63" s="143"/>
      <c r="F63" s="144"/>
      <c r="G63" s="145"/>
      <c r="H63" s="145"/>
      <c r="I63" s="146"/>
      <c r="J63" s="147"/>
      <c r="K63" s="148"/>
      <c r="L63" s="149"/>
      <c r="M63" s="150"/>
      <c r="O63" s="114"/>
      <c r="P63" s="168"/>
      <c r="Q63" s="143"/>
      <c r="R63" s="144"/>
      <c r="S63" s="145"/>
      <c r="T63" s="145"/>
      <c r="U63" s="146"/>
      <c r="V63" s="147"/>
      <c r="W63" s="148"/>
      <c r="X63" s="149"/>
      <c r="Y63" s="150"/>
      <c r="AA63" s="114"/>
      <c r="AB63" s="168"/>
      <c r="AC63" s="143"/>
      <c r="AD63" s="144"/>
      <c r="AE63" s="145"/>
      <c r="AF63" s="145"/>
      <c r="AG63" s="146"/>
      <c r="AH63" s="147"/>
      <c r="AI63" s="148"/>
      <c r="AJ63" s="149"/>
      <c r="AK63" s="150"/>
      <c r="AM63" s="114"/>
      <c r="AN63" s="168"/>
      <c r="AO63" s="143"/>
      <c r="AP63" s="144"/>
      <c r="AQ63" s="145"/>
      <c r="AR63" s="145"/>
      <c r="AS63" s="146"/>
      <c r="AT63" s="147"/>
      <c r="AU63" s="148"/>
      <c r="AV63" s="149"/>
      <c r="AW63" s="150"/>
      <c r="AY63" s="114"/>
      <c r="AZ63" s="168"/>
      <c r="BA63" s="143"/>
      <c r="BB63" s="144"/>
      <c r="BC63" s="145"/>
      <c r="BD63" s="145"/>
      <c r="BE63" s="146"/>
      <c r="BF63" s="147"/>
      <c r="BG63" s="148"/>
      <c r="BH63" s="149"/>
      <c r="BI63" s="150"/>
      <c r="BK63" s="114"/>
      <c r="BL63" s="168"/>
      <c r="BM63" s="143"/>
      <c r="BN63" s="144"/>
      <c r="BO63" s="145"/>
      <c r="BP63" s="145"/>
      <c r="BQ63" s="146"/>
      <c r="BR63" s="147"/>
      <c r="BS63" s="148"/>
      <c r="BT63" s="149"/>
      <c r="BU63" s="150"/>
      <c r="BW63" s="114"/>
      <c r="BX63" s="168"/>
      <c r="BY63" s="143"/>
      <c r="BZ63" s="144"/>
      <c r="CA63" s="145"/>
      <c r="CB63" s="145"/>
      <c r="CC63" s="146"/>
      <c r="CD63" s="147"/>
      <c r="CE63" s="148"/>
      <c r="CF63" s="149"/>
      <c r="CG63" s="150"/>
      <c r="CI63" s="114"/>
      <c r="CJ63" s="168"/>
      <c r="CK63" s="143"/>
      <c r="CL63" s="144"/>
      <c r="CM63" s="174"/>
      <c r="CN63" s="145"/>
      <c r="CO63" s="146"/>
      <c r="CP63" s="147"/>
      <c r="CQ63" s="148"/>
      <c r="CR63" s="149"/>
      <c r="CS63" s="150"/>
      <c r="CU63" s="114"/>
      <c r="CV63" s="168"/>
      <c r="CW63" s="143"/>
      <c r="CX63" s="144"/>
      <c r="CY63" s="145"/>
      <c r="CZ63" s="145"/>
      <c r="DA63" s="146"/>
      <c r="DB63" s="147"/>
      <c r="DC63" s="148"/>
      <c r="DD63" s="149"/>
      <c r="DE63" s="150"/>
      <c r="DG63" s="114"/>
      <c r="DH63" s="173"/>
      <c r="DI63" s="143"/>
      <c r="DJ63" s="144"/>
      <c r="DK63" s="145"/>
      <c r="DL63" s="145"/>
      <c r="DM63" s="146"/>
      <c r="DN63" s="147"/>
      <c r="DO63" s="148"/>
      <c r="DP63" s="149"/>
      <c r="DQ63" s="150"/>
      <c r="DS63" s="114"/>
      <c r="DT63" s="173"/>
      <c r="DU63" s="143"/>
      <c r="DV63" s="144"/>
      <c r="DW63" s="145"/>
      <c r="DX63" s="145"/>
      <c r="DY63" s="146"/>
      <c r="DZ63" s="147"/>
      <c r="EA63" s="148"/>
      <c r="EB63" s="149"/>
      <c r="EC63" s="150"/>
      <c r="EE63" s="114"/>
      <c r="EF63" s="173"/>
      <c r="EG63" s="143"/>
      <c r="EH63" s="144"/>
      <c r="EI63" s="145"/>
      <c r="EJ63" s="145"/>
      <c r="EK63" s="146"/>
      <c r="EL63" s="147"/>
      <c r="EM63" s="148"/>
      <c r="EN63" s="149"/>
      <c r="EO63" s="150"/>
      <c r="EQ63" s="114"/>
      <c r="ER63" s="168"/>
      <c r="ES63" s="143"/>
      <c r="ET63" s="144"/>
      <c r="EU63" s="145"/>
      <c r="EV63" s="145"/>
      <c r="EW63" s="146"/>
      <c r="EX63" s="147"/>
      <c r="EY63" s="148"/>
      <c r="EZ63" s="149"/>
      <c r="FA63" s="150"/>
      <c r="FC63" s="114"/>
      <c r="FD63" s="168"/>
      <c r="FE63" s="143"/>
      <c r="FF63" s="144"/>
      <c r="FG63" s="145"/>
      <c r="FH63" s="145"/>
      <c r="FI63" s="146"/>
      <c r="FJ63" s="147"/>
      <c r="FK63" s="148"/>
      <c r="FL63" s="149"/>
      <c r="FM63" s="150"/>
      <c r="FO63" s="114"/>
      <c r="FP63" s="168"/>
      <c r="FQ63" s="143"/>
      <c r="FR63" s="144"/>
      <c r="FS63" s="145"/>
      <c r="FT63" s="151"/>
      <c r="FU63" s="146"/>
      <c r="FV63" s="147"/>
      <c r="FW63" s="148"/>
      <c r="FX63" s="149"/>
      <c r="FY63" s="150"/>
      <c r="GA63" s="114"/>
      <c r="GB63" s="168"/>
      <c r="GC63" s="143"/>
      <c r="GD63" s="144"/>
      <c r="GE63" s="145"/>
      <c r="GF63" s="145"/>
      <c r="GG63" s="146"/>
      <c r="GH63" s="147"/>
      <c r="GI63" s="148"/>
      <c r="GJ63" s="149"/>
      <c r="GK63" s="150"/>
      <c r="GM63" s="114"/>
      <c r="GN63" s="168"/>
      <c r="GO63" s="143">
        <f>IF(GS63="","",ministers!GO$3)</f>
        <v>44926</v>
      </c>
      <c r="GP63" s="144" t="str">
        <f>IF(GS63="","",ministers!GO$1)</f>
        <v>Albanaese</v>
      </c>
      <c r="GQ63" s="145">
        <f>IF(GS63="","",ministers!GO$2)</f>
        <v>44713</v>
      </c>
      <c r="GR63" s="145">
        <f>IF(GS63="","",ministers!GO$3)</f>
        <v>44926</v>
      </c>
      <c r="GS63" s="146" t="str">
        <f t="shared" ref="GS63:GS67" si="80">IF(GZ63="","",IF(ISNUMBER(SEARCH(":",GZ63)),MID(GZ63,FIND(":",GZ63)+2,FIND("(",GZ63)-FIND(":",GZ63)-3),LEFT(GZ63,FIND("(",GZ63)-2)))</f>
        <v>Chris Bowen</v>
      </c>
      <c r="GT63" s="147" t="str">
        <f t="shared" ref="GT63:GT67" si="81">IF(GZ63="","",MID(GZ63,FIND("(",GZ63)+1,4))</f>
        <v>1973</v>
      </c>
      <c r="GU63" s="148" t="str">
        <f t="shared" ref="GU63:GU67" si="82">IF(ISNUMBER(SEARCH("*female*",GZ63)),"female",IF(ISNUMBER(SEARCH("*male*",GZ63)),"male",""))</f>
        <v>male</v>
      </c>
      <c r="GV63" s="149" t="str">
        <f t="shared" ref="GV63:GV67" si="83">IF(GZ63="","",IF(ISERROR(MID(GZ63,FIND("male,",GZ63)+6,(FIND(")",GZ63)-(FIND("male,",GZ63)+6))))=TRUE,"missing/error",MID(GZ63,FIND("male,",GZ63)+6,(FIND(")",GZ63)-(FIND("male,",GZ63)+6)))))</f>
        <v>au_lab01</v>
      </c>
      <c r="GW63" s="150" t="str">
        <f t="shared" ref="GW63:GW67" si="84">IF(GS63="","",(MID(GS63,(SEARCH("^^",SUBSTITUTE(GS63," ","^^",LEN(GS63)-LEN(SUBSTITUTE(GS63," ","")))))+1,99)&amp;"_"&amp;LEFT(GS63,FIND(" ",GS63)-1)&amp;"_"&amp;GT63))</f>
        <v>Bowen_Chris_1973</v>
      </c>
      <c r="GY63" s="114"/>
      <c r="GZ63" s="168" t="s">
        <v>1385</v>
      </c>
    </row>
    <row r="64" spans="1:208" ht="13.5" customHeight="1">
      <c r="A64" s="126"/>
      <c r="B64" s="173" t="s">
        <v>718</v>
      </c>
      <c r="D64" s="168"/>
      <c r="E64" s="143"/>
      <c r="F64" s="144"/>
      <c r="G64" s="145"/>
      <c r="H64" s="145"/>
      <c r="I64" s="146"/>
      <c r="J64" s="147"/>
      <c r="K64" s="148"/>
      <c r="L64" s="149"/>
      <c r="M64" s="150"/>
      <c r="O64" s="114"/>
      <c r="P64" s="168"/>
      <c r="Q64" s="143"/>
      <c r="R64" s="144"/>
      <c r="S64" s="145"/>
      <c r="T64" s="145"/>
      <c r="U64" s="146"/>
      <c r="V64" s="147"/>
      <c r="W64" s="148"/>
      <c r="X64" s="149"/>
      <c r="Y64" s="150"/>
      <c r="AA64" s="114"/>
      <c r="AB64" s="168"/>
      <c r="AC64" s="143"/>
      <c r="AD64" s="144"/>
      <c r="AE64" s="145"/>
      <c r="AF64" s="145"/>
      <c r="AG64" s="146"/>
      <c r="AH64" s="147"/>
      <c r="AI64" s="148"/>
      <c r="AJ64" s="149"/>
      <c r="AK64" s="150"/>
      <c r="AM64" s="114"/>
      <c r="AN64" s="168"/>
      <c r="AO64" s="143"/>
      <c r="AP64" s="144"/>
      <c r="AQ64" s="145"/>
      <c r="AR64" s="145"/>
      <c r="AS64" s="146"/>
      <c r="AT64" s="147"/>
      <c r="AU64" s="148"/>
      <c r="AV64" s="149"/>
      <c r="AW64" s="150"/>
      <c r="AY64" s="114"/>
      <c r="AZ64" s="168"/>
      <c r="BA64" s="143"/>
      <c r="BB64" s="144"/>
      <c r="BC64" s="145"/>
      <c r="BD64" s="145"/>
      <c r="BE64" s="146"/>
      <c r="BF64" s="147"/>
      <c r="BG64" s="148"/>
      <c r="BH64" s="149"/>
      <c r="BI64" s="150"/>
      <c r="BK64" s="114"/>
      <c r="BL64" s="168"/>
      <c r="BM64" s="143"/>
      <c r="BN64" s="144"/>
      <c r="BO64" s="145"/>
      <c r="BP64" s="145"/>
      <c r="BQ64" s="146"/>
      <c r="BR64" s="147"/>
      <c r="BS64" s="148"/>
      <c r="BT64" s="149"/>
      <c r="BU64" s="150"/>
      <c r="BW64" s="114"/>
      <c r="BX64" s="168"/>
      <c r="BY64" s="143"/>
      <c r="BZ64" s="144"/>
      <c r="CA64" s="145"/>
      <c r="CB64" s="145"/>
      <c r="CC64" s="146"/>
      <c r="CD64" s="147"/>
      <c r="CE64" s="148"/>
      <c r="CF64" s="149"/>
      <c r="CG64" s="150"/>
      <c r="CI64" s="114"/>
      <c r="CJ64" s="168"/>
      <c r="CK64" s="143"/>
      <c r="CL64" s="144"/>
      <c r="CM64" s="174"/>
      <c r="CN64" s="145"/>
      <c r="CO64" s="146"/>
      <c r="CP64" s="147"/>
      <c r="CQ64" s="148"/>
      <c r="CR64" s="149"/>
      <c r="CS64" s="150"/>
      <c r="CU64" s="114"/>
      <c r="CV64" s="168"/>
      <c r="CW64" s="143"/>
      <c r="CX64" s="144"/>
      <c r="CY64" s="145"/>
      <c r="CZ64" s="145"/>
      <c r="DA64" s="146"/>
      <c r="DB64" s="147"/>
      <c r="DC64" s="148"/>
      <c r="DD64" s="149"/>
      <c r="DE64" s="150"/>
      <c r="DG64" s="114"/>
      <c r="DH64" s="173"/>
      <c r="DI64" s="143">
        <v>41452</v>
      </c>
      <c r="DJ64" s="144" t="s">
        <v>513</v>
      </c>
      <c r="DK64" s="145">
        <v>40435</v>
      </c>
      <c r="DL64" s="145">
        <v>41452</v>
      </c>
      <c r="DM64" s="146" t="s">
        <v>905</v>
      </c>
      <c r="DN64" s="147" t="s">
        <v>906</v>
      </c>
      <c r="DO64" s="148" t="s">
        <v>780</v>
      </c>
      <c r="DP64" s="149" t="s">
        <v>293</v>
      </c>
      <c r="DQ64" s="150" t="s">
        <v>907</v>
      </c>
      <c r="DR64" s="117" t="s">
        <v>292</v>
      </c>
      <c r="DS64" s="114"/>
      <c r="DT64" s="173" t="s">
        <v>756</v>
      </c>
      <c r="DU64" s="143"/>
      <c r="DV64" s="144"/>
      <c r="DW64" s="145"/>
      <c r="DX64" s="145"/>
      <c r="DY64" s="146"/>
      <c r="DZ64" s="147"/>
      <c r="EA64" s="148"/>
      <c r="EB64" s="149"/>
      <c r="EC64" s="150"/>
      <c r="EE64" s="114"/>
      <c r="EF64" s="168"/>
      <c r="EG64" s="143" t="str">
        <f>IF(EK64="","",ministers!EG$3)</f>
        <v/>
      </c>
      <c r="EH64" s="144" t="str">
        <f>IF(EK64="","",ministers!EG$1)</f>
        <v/>
      </c>
      <c r="EI64" s="145" t="str">
        <f>IF(EK64="","",ministers!EG$2)</f>
        <v/>
      </c>
      <c r="EJ64" s="145" t="str">
        <f>IF(EK64="","",ministers!EG$3)</f>
        <v/>
      </c>
      <c r="EK64" s="146" t="str">
        <f>IF(ER64="","",IF(ISNUMBER(SEARCH(":",ER64)),MID(ER64,FIND(":",ER64)+2,FIND("(",ER64)-FIND(":",ER64)-3),LEFT(ER64,FIND("(",ER64)-2)))</f>
        <v/>
      </c>
      <c r="EL64" s="147" t="str">
        <f>IF(ER64="","",MID(ER64,FIND("(",ER64)+1,4))</f>
        <v/>
      </c>
      <c r="EM64" s="148" t="str">
        <f>IF(ISNUMBER(SEARCH("*female*",ER64)),"female",IF(ISNUMBER(SEARCH("*male*",ER64)),"male",""))</f>
        <v/>
      </c>
      <c r="EN64" s="149" t="str">
        <f>IF(ER64="","",IF(ISERROR(MID(ER64,FIND("male,",ER64)+6,(FIND(")",ER64)-(FIND("male,",ER64)+6))))=TRUE,"missing/error",MID(ER64,FIND("male,",ER64)+6,(FIND(")",ER64)-(FIND("male,",ER64)+6)))))</f>
        <v/>
      </c>
      <c r="EO64" s="150" t="str">
        <f>IF(EK64="","",(MID(EK64,(SEARCH("^^",SUBSTITUTE(EK64," ","^^",LEN(EK64)-LEN(SUBSTITUTE(EK64," ","")))))+1,99)&amp;"_"&amp;LEFT(EK64,FIND(" ",EK64)-1)&amp;"_"&amp;EL64))</f>
        <v/>
      </c>
      <c r="EP64" s="117" t="str">
        <f>IF(ER64="","",IF((LEN(ER64)-LEN(SUBSTITUTE(ER64,"male","")))/LEN("male")&gt;1,"!",IF(RIGHT(ER64,1)=")","",IF(RIGHT(ER64,2)=") ","",IF(RIGHT(ER64,2)=").","","!!")))))</f>
        <v/>
      </c>
      <c r="EQ64" s="114"/>
      <c r="ER64" s="168"/>
      <c r="ES64" s="143" t="str">
        <f>IF(EW64="","",ministers!ES$3)</f>
        <v/>
      </c>
      <c r="ET64" s="144" t="str">
        <f>IF(EW64="","",ministers!ES$1)</f>
        <v/>
      </c>
      <c r="EU64" s="145" t="str">
        <f>IF(EW64="","",ministers!ES$2)</f>
        <v/>
      </c>
      <c r="EV64" s="145" t="str">
        <f>IF(EW64="","",ministers!ES$3)</f>
        <v/>
      </c>
      <c r="EW64" s="146" t="str">
        <f>IF(FD64="","",IF(ISNUMBER(SEARCH(":",FD64)),MID(FD64,FIND(":",FD64)+2,FIND("(",FD64)-FIND(":",FD64)-3),LEFT(FD64,FIND("(",FD64)-2)))</f>
        <v/>
      </c>
      <c r="EX64" s="147" t="str">
        <f>IF(FD64="","",MID(FD64,FIND("(",FD64)+1,4))</f>
        <v/>
      </c>
      <c r="EY64" s="148" t="str">
        <f>IF(ISNUMBER(SEARCH("*female*",FD64)),"female",IF(ISNUMBER(SEARCH("*male*",FD64)),"male",""))</f>
        <v/>
      </c>
      <c r="EZ64" s="149" t="str">
        <f>IF(FD64="","",IF(ISERROR(MID(FD64,FIND("male,",FD64)+6,(FIND(")",FD64)-(FIND("male,",FD64)+6))))=TRUE,"missing/error",MID(FD64,FIND("male,",FD64)+6,(FIND(")",FD64)-(FIND("male,",FD64)+6)))))</f>
        <v/>
      </c>
      <c r="FA64" s="150" t="str">
        <f>IF(EW64="","",(MID(EW64,(SEARCH("^^",SUBSTITUTE(EW64," ","^^",LEN(EW64)-LEN(SUBSTITUTE(EW64," ","")))))+1,99)&amp;"_"&amp;LEFT(EW64,FIND(" ",EW64)-1)&amp;"_"&amp;EX64))</f>
        <v/>
      </c>
      <c r="FB64" s="117" t="str">
        <f>IF(FD64="","",IF((LEN(FD64)-LEN(SUBSTITUTE(FD64,"male","")))/LEN("male")&gt;1,"!",IF(RIGHT(FD64,1)=")","",IF(RIGHT(FD64,2)=") ","",IF(RIGHT(FD64,2)=").","","!!")))))</f>
        <v/>
      </c>
      <c r="FC64" s="114"/>
      <c r="FD64" s="168"/>
      <c r="FE64" s="143" t="str">
        <f>IF(FI64="","",ministers!FE$3)</f>
        <v/>
      </c>
      <c r="FF64" s="144" t="str">
        <f>IF(FI64="","",ministers!FE$1)</f>
        <v/>
      </c>
      <c r="FG64" s="145" t="str">
        <f>IF(FI64="","",ministers!FE$2)</f>
        <v/>
      </c>
      <c r="FH64" s="145" t="str">
        <f>IF(FI64="","",ministers!FE$3)</f>
        <v/>
      </c>
      <c r="FI64" s="146" t="str">
        <f>IF(FP64="","",IF(ISNUMBER(SEARCH(":",FP64)),MID(FP64,FIND(":",FP64)+2,FIND("(",FP64)-FIND(":",FP64)-3),LEFT(FP64,FIND("(",FP64)-2)))</f>
        <v/>
      </c>
      <c r="FJ64" s="147" t="str">
        <f>IF(FP64="","",MID(FP64,FIND("(",FP64)+1,4))</f>
        <v/>
      </c>
      <c r="FK64" s="148" t="str">
        <f>IF(ISNUMBER(SEARCH("*female*",FP64)),"female",IF(ISNUMBER(SEARCH("*male*",FP64)),"male",""))</f>
        <v/>
      </c>
      <c r="FL64" s="149" t="str">
        <f>IF(FP64="","",IF(ISERROR(MID(FP64,FIND("male,",FP64)+6,(FIND(")",FP64)-(FIND("male,",FP64)+6))))=TRUE,"missing/error",MID(FP64,FIND("male,",FP64)+6,(FIND(")",FP64)-(FIND("male,",FP64)+6)))))</f>
        <v/>
      </c>
      <c r="FM64" s="150" t="str">
        <f>IF(FI64="","",(MID(FI64,(SEARCH("^^",SUBSTITUTE(FI64," ","^^",LEN(FI64)-LEN(SUBSTITUTE(FI64," ","")))))+1,99)&amp;"_"&amp;LEFT(FI64,FIND(" ",FI64)-1)&amp;"_"&amp;FJ64))</f>
        <v/>
      </c>
      <c r="FO64" s="114"/>
      <c r="FP64" s="168"/>
      <c r="FQ64" s="143"/>
      <c r="FR64" s="144"/>
      <c r="FS64" s="145"/>
      <c r="FT64" s="151"/>
      <c r="FU64" s="146"/>
      <c r="FV64" s="147"/>
      <c r="FW64" s="148"/>
      <c r="FX64" s="149"/>
      <c r="FY64" s="150"/>
      <c r="GA64" s="114"/>
      <c r="GB64" s="168"/>
      <c r="GC64" s="143" t="str">
        <f>IF(GG64="","",ministers!GC$3)</f>
        <v/>
      </c>
      <c r="GD64" s="144" t="str">
        <f>IF(GG64="","",ministers!GC$1)</f>
        <v/>
      </c>
      <c r="GE64" s="145" t="str">
        <f>IF(GG64="","",ministers!GC$2)</f>
        <v/>
      </c>
      <c r="GF64" s="145"/>
      <c r="GG64" s="146"/>
      <c r="GH64" s="147"/>
      <c r="GI64" s="148"/>
      <c r="GJ64" s="149"/>
      <c r="GK64" s="150"/>
      <c r="GM64" s="114"/>
      <c r="GN64" s="168"/>
      <c r="GO64" s="143" t="str">
        <f>IF(GS64="","",ministers!GO$3)</f>
        <v/>
      </c>
      <c r="GP64" s="144" t="str">
        <f>IF(GS64="","",ministers!GO$1)</f>
        <v/>
      </c>
      <c r="GQ64" s="145" t="str">
        <f>IF(GS64="","",ministers!GO$2)</f>
        <v/>
      </c>
      <c r="GR64" s="145" t="str">
        <f>IF(GS64="","",ministers!GO$3)</f>
        <v/>
      </c>
      <c r="GS64" s="146" t="str">
        <f t="shared" si="80"/>
        <v/>
      </c>
      <c r="GT64" s="147" t="str">
        <f t="shared" si="81"/>
        <v/>
      </c>
      <c r="GU64" s="148" t="str">
        <f t="shared" si="82"/>
        <v/>
      </c>
      <c r="GV64" s="149" t="str">
        <f t="shared" si="83"/>
        <v/>
      </c>
      <c r="GW64" s="150" t="str">
        <f t="shared" si="84"/>
        <v/>
      </c>
      <c r="GY64" s="114"/>
      <c r="GZ64" s="168"/>
    </row>
    <row r="65" spans="1:208" ht="13.5" customHeight="1">
      <c r="A65" s="126"/>
      <c r="B65" s="114" t="s">
        <v>533</v>
      </c>
      <c r="D65" s="168"/>
      <c r="E65" s="143"/>
      <c r="F65" s="144"/>
      <c r="G65" s="145"/>
      <c r="H65" s="145"/>
      <c r="I65" s="146"/>
      <c r="J65" s="147"/>
      <c r="K65" s="148"/>
      <c r="L65" s="149"/>
      <c r="M65" s="150"/>
      <c r="O65" s="114"/>
      <c r="P65" s="168"/>
      <c r="Q65" s="143"/>
      <c r="R65" s="144"/>
      <c r="S65" s="145"/>
      <c r="T65" s="145"/>
      <c r="U65" s="146"/>
      <c r="V65" s="147"/>
      <c r="W65" s="148"/>
      <c r="X65" s="149"/>
      <c r="Y65" s="150"/>
      <c r="AA65" s="114"/>
      <c r="AB65" s="168"/>
      <c r="AC65" s="143"/>
      <c r="AD65" s="144"/>
      <c r="AE65" s="145"/>
      <c r="AF65" s="145"/>
      <c r="AG65" s="146"/>
      <c r="AH65" s="147"/>
      <c r="AI65" s="148"/>
      <c r="AJ65" s="149"/>
      <c r="AK65" s="150"/>
      <c r="AM65" s="114"/>
      <c r="AN65" s="168"/>
      <c r="AO65" s="143"/>
      <c r="AP65" s="144"/>
      <c r="AQ65" s="145"/>
      <c r="AR65" s="145"/>
      <c r="AS65" s="146"/>
      <c r="AT65" s="147"/>
      <c r="AU65" s="148"/>
      <c r="AV65" s="149"/>
      <c r="AW65" s="150"/>
      <c r="AY65" s="114"/>
      <c r="AZ65" s="168"/>
      <c r="BA65" s="143"/>
      <c r="BB65" s="144"/>
      <c r="BC65" s="145"/>
      <c r="BD65" s="145"/>
      <c r="BE65" s="146"/>
      <c r="BF65" s="147"/>
      <c r="BG65" s="148"/>
      <c r="BH65" s="149"/>
      <c r="BI65" s="150"/>
      <c r="BK65" s="114"/>
      <c r="BL65" s="168"/>
      <c r="BM65" s="143"/>
      <c r="BN65" s="144"/>
      <c r="BO65" s="145"/>
      <c r="BP65" s="145"/>
      <c r="BQ65" s="146"/>
      <c r="BR65" s="147"/>
      <c r="BS65" s="148"/>
      <c r="BT65" s="149"/>
      <c r="BU65" s="150"/>
      <c r="BW65" s="114"/>
      <c r="BX65" s="168"/>
      <c r="BY65" s="143"/>
      <c r="BZ65" s="144"/>
      <c r="CA65" s="145"/>
      <c r="CB65" s="145"/>
      <c r="CC65" s="146"/>
      <c r="CD65" s="147"/>
      <c r="CE65" s="148"/>
      <c r="CF65" s="149"/>
      <c r="CG65" s="150"/>
      <c r="CI65" s="114"/>
      <c r="CJ65" s="168"/>
      <c r="CK65" s="143">
        <v>40353</v>
      </c>
      <c r="CL65" s="144" t="s">
        <v>318</v>
      </c>
      <c r="CM65" s="145">
        <v>39419</v>
      </c>
      <c r="CN65" s="174">
        <v>40245</v>
      </c>
      <c r="CO65" s="146" t="s">
        <v>902</v>
      </c>
      <c r="CP65" s="147" t="s">
        <v>903</v>
      </c>
      <c r="CQ65" s="148" t="s">
        <v>793</v>
      </c>
      <c r="CR65" s="149" t="s">
        <v>293</v>
      </c>
      <c r="CS65" s="150" t="s">
        <v>904</v>
      </c>
      <c r="CU65" s="114"/>
      <c r="CV65" s="168" t="s">
        <v>714</v>
      </c>
      <c r="CW65" s="143" t="s">
        <v>292</v>
      </c>
      <c r="CX65" s="144" t="s">
        <v>292</v>
      </c>
      <c r="CY65" s="145" t="s">
        <v>292</v>
      </c>
      <c r="CZ65" s="145" t="s">
        <v>292</v>
      </c>
      <c r="DA65" s="146" t="s">
        <v>292</v>
      </c>
      <c r="DB65" s="147" t="s">
        <v>292</v>
      </c>
      <c r="DC65" s="148" t="s">
        <v>292</v>
      </c>
      <c r="DD65" s="149" t="s">
        <v>292</v>
      </c>
      <c r="DE65" s="150" t="s">
        <v>292</v>
      </c>
      <c r="DF65" s="117" t="s">
        <v>292</v>
      </c>
      <c r="DG65" s="114"/>
      <c r="DH65" s="168"/>
      <c r="DI65" s="143" t="s">
        <v>292</v>
      </c>
      <c r="DJ65" s="144" t="s">
        <v>292</v>
      </c>
      <c r="DK65" s="145" t="s">
        <v>292</v>
      </c>
      <c r="DL65" s="145" t="s">
        <v>292</v>
      </c>
      <c r="DM65" s="146" t="s">
        <v>292</v>
      </c>
      <c r="DN65" s="147" t="s">
        <v>292</v>
      </c>
      <c r="DO65" s="148" t="s">
        <v>292</v>
      </c>
      <c r="DP65" s="149" t="s">
        <v>292</v>
      </c>
      <c r="DQ65" s="150" t="s">
        <v>292</v>
      </c>
      <c r="DR65" s="117" t="s">
        <v>292</v>
      </c>
      <c r="DS65" s="114"/>
      <c r="DT65" s="168"/>
      <c r="DU65" s="143" t="s">
        <v>292</v>
      </c>
      <c r="DV65" s="144" t="s">
        <v>292</v>
      </c>
      <c r="DW65" s="145" t="s">
        <v>292</v>
      </c>
      <c r="DX65" s="145" t="s">
        <v>292</v>
      </c>
      <c r="DY65" s="146" t="s">
        <v>292</v>
      </c>
      <c r="DZ65" s="147" t="s">
        <v>292</v>
      </c>
      <c r="EA65" s="148" t="s">
        <v>292</v>
      </c>
      <c r="EB65" s="149" t="s">
        <v>292</v>
      </c>
      <c r="EC65" s="150" t="s">
        <v>292</v>
      </c>
      <c r="ED65" s="117" t="s">
        <v>292</v>
      </c>
      <c r="EE65" s="114"/>
      <c r="EF65" s="168"/>
      <c r="EG65" s="143" t="str">
        <f>IF(EK65="","",ministers!EG$3)</f>
        <v/>
      </c>
      <c r="EH65" s="144" t="str">
        <f>IF(EK65="","",ministers!EG$1)</f>
        <v/>
      </c>
      <c r="EI65" s="145" t="str">
        <f>IF(EK65="","",ministers!EG$2)</f>
        <v/>
      </c>
      <c r="EJ65" s="145" t="str">
        <f>IF(EK65="","",ministers!EG$3)</f>
        <v/>
      </c>
      <c r="EK65" s="146" t="str">
        <f>IF(ER65="","",IF(ISNUMBER(SEARCH(":",ER65)),MID(ER65,FIND(":",ER65)+2,FIND("(",ER65)-FIND(":",ER65)-3),LEFT(ER65,FIND("(",ER65)-2)))</f>
        <v/>
      </c>
      <c r="EL65" s="147" t="str">
        <f>IF(ER65="","",MID(ER65,FIND("(",ER65)+1,4))</f>
        <v/>
      </c>
      <c r="EM65" s="148" t="str">
        <f>IF(ISNUMBER(SEARCH("*female*",ER65)),"female",IF(ISNUMBER(SEARCH("*male*",ER65)),"male",""))</f>
        <v/>
      </c>
      <c r="EN65" s="149" t="str">
        <f>IF(ER65="","",IF(ISERROR(MID(ER65,FIND("male,",ER65)+6,(FIND(")",ER65)-(FIND("male,",ER65)+6))))=TRUE,"missing/error",MID(ER65,FIND("male,",ER65)+6,(FIND(")",ER65)-(FIND("male,",ER65)+6)))))</f>
        <v/>
      </c>
      <c r="EO65" s="150" t="str">
        <f>IF(EK65="","",(MID(EK65,(SEARCH("^^",SUBSTITUTE(EK65," ","^^",LEN(EK65)-LEN(SUBSTITUTE(EK65," ","")))))+1,99)&amp;"_"&amp;LEFT(EK65,FIND(" ",EK65)-1)&amp;"_"&amp;EL65))</f>
        <v/>
      </c>
      <c r="EP65" s="117" t="str">
        <f>IF(ER65="","",IF((LEN(ER65)-LEN(SUBSTITUTE(ER65,"male","")))/LEN("male")&gt;1,"!",IF(RIGHT(ER65,1)=")","",IF(RIGHT(ER65,2)=") ","",IF(RIGHT(ER65,2)=").","","!!")))))</f>
        <v/>
      </c>
      <c r="EQ65" s="114"/>
      <c r="ER65" s="168"/>
      <c r="ES65" s="143" t="str">
        <f>IF(EW65="","",ministers!ES$3)</f>
        <v/>
      </c>
      <c r="ET65" s="144" t="str">
        <f>IF(EW65="","",ministers!ES$1)</f>
        <v/>
      </c>
      <c r="EU65" s="145" t="str">
        <f>IF(EW65="","",ministers!ES$2)</f>
        <v/>
      </c>
      <c r="EV65" s="145" t="str">
        <f>IF(EW65="","",ministers!ES$3)</f>
        <v/>
      </c>
      <c r="EW65" s="146" t="str">
        <f>IF(FD65="","",IF(ISNUMBER(SEARCH(":",FD65)),MID(FD65,FIND(":",FD65)+2,FIND("(",FD65)-FIND(":",FD65)-3),LEFT(FD65,FIND("(",FD65)-2)))</f>
        <v/>
      </c>
      <c r="EX65" s="147" t="str">
        <f>IF(FD65="","",MID(FD65,FIND("(",FD65)+1,4))</f>
        <v/>
      </c>
      <c r="EY65" s="148" t="str">
        <f>IF(ISNUMBER(SEARCH("*female*",FD65)),"female",IF(ISNUMBER(SEARCH("*male*",FD65)),"male",""))</f>
        <v/>
      </c>
      <c r="EZ65" s="149" t="str">
        <f>IF(FD65="","",IF(ISERROR(MID(FD65,FIND("male,",FD65)+6,(FIND(")",FD65)-(FIND("male,",FD65)+6))))=TRUE,"missing/error",MID(FD65,FIND("male,",FD65)+6,(FIND(")",FD65)-(FIND("male,",FD65)+6)))))</f>
        <v/>
      </c>
      <c r="FA65" s="150" t="str">
        <f>IF(EW65="","",(MID(EW65,(SEARCH("^^",SUBSTITUTE(EW65," ","^^",LEN(EW65)-LEN(SUBSTITUTE(EW65," ","")))))+1,99)&amp;"_"&amp;LEFT(EW65,FIND(" ",EW65)-1)&amp;"_"&amp;EX65))</f>
        <v/>
      </c>
      <c r="FB65" s="117" t="str">
        <f>IF(FD65="","",IF((LEN(FD65)-LEN(SUBSTITUTE(FD65,"male","")))/LEN("male")&gt;1,"!",IF(RIGHT(FD65,1)=")","",IF(RIGHT(FD65,2)=") ","",IF(RIGHT(FD65,2)=").","","!!")))))</f>
        <v/>
      </c>
      <c r="FC65" s="114"/>
      <c r="FD65" s="168"/>
      <c r="FE65" s="143" t="str">
        <f>IF(FI65="","",ministers!FE$3)</f>
        <v/>
      </c>
      <c r="FF65" s="144" t="str">
        <f>IF(FI65="","",ministers!FE$1)</f>
        <v/>
      </c>
      <c r="FG65" s="145" t="str">
        <f>IF(FI65="","",ministers!FE$2)</f>
        <v/>
      </c>
      <c r="FH65" s="145" t="str">
        <f>IF(FI65="","",ministers!FE$3)</f>
        <v/>
      </c>
      <c r="FI65" s="146" t="str">
        <f>IF(FP65="","",IF(ISNUMBER(SEARCH(":",FP65)),MID(FP65,FIND(":",FP65)+2,FIND("(",FP65)-FIND(":",FP65)-3),LEFT(FP65,FIND("(",FP65)-2)))</f>
        <v/>
      </c>
      <c r="FJ65" s="147" t="str">
        <f>IF(FP65="","",MID(FP65,FIND("(",FP65)+1,4))</f>
        <v/>
      </c>
      <c r="FK65" s="148" t="str">
        <f>IF(ISNUMBER(SEARCH("*female*",FP65)),"female",IF(ISNUMBER(SEARCH("*male*",FP65)),"male",""))</f>
        <v/>
      </c>
      <c r="FL65" s="149" t="str">
        <f>IF(FP65="","",IF(ISERROR(MID(FP65,FIND("male,",FP65)+6,(FIND(")",FP65)-(FIND("male,",FP65)+6))))=TRUE,"missing/error",MID(FP65,FIND("male,",FP65)+6,(FIND(")",FP65)-(FIND("male,",FP65)+6)))))</f>
        <v/>
      </c>
      <c r="FM65" s="150" t="str">
        <f>IF(FI65="","",(MID(FI65,(SEARCH("^^",SUBSTITUTE(FI65," ","^^",LEN(FI65)-LEN(SUBSTITUTE(FI65," ","")))))+1,99)&amp;"_"&amp;LEFT(FI65,FIND(" ",FI65)-1)&amp;"_"&amp;FJ65))</f>
        <v/>
      </c>
      <c r="FO65" s="114"/>
      <c r="FP65" s="168"/>
      <c r="FQ65" s="143"/>
      <c r="FR65" s="144"/>
      <c r="FS65" s="145"/>
      <c r="FT65" s="151"/>
      <c r="FU65" s="146"/>
      <c r="FV65" s="147"/>
      <c r="FW65" s="148"/>
      <c r="FX65" s="149"/>
      <c r="FY65" s="150"/>
      <c r="GA65" s="114"/>
      <c r="GB65" s="168"/>
      <c r="GC65" s="143" t="str">
        <f>IF(GG65="","",ministers!GC$3)</f>
        <v/>
      </c>
      <c r="GD65" s="144" t="str">
        <f>IF(GG65="","",ministers!GC$1)</f>
        <v/>
      </c>
      <c r="GE65" s="145" t="str">
        <f>IF(GG65="","",ministers!GC$2)</f>
        <v/>
      </c>
      <c r="GF65" s="145"/>
      <c r="GG65" s="146"/>
      <c r="GH65" s="147"/>
      <c r="GI65" s="148"/>
      <c r="GJ65" s="149"/>
      <c r="GK65" s="150"/>
      <c r="GM65" s="114"/>
      <c r="GN65" s="168"/>
      <c r="GO65" s="143" t="str">
        <f>IF(GS65="","",ministers!GO$3)</f>
        <v/>
      </c>
      <c r="GP65" s="144" t="str">
        <f>IF(GS65="","",ministers!GO$1)</f>
        <v/>
      </c>
      <c r="GQ65" s="145" t="str">
        <f>IF(GS65="","",ministers!GO$2)</f>
        <v/>
      </c>
      <c r="GR65" s="145" t="str">
        <f>IF(GS65="","",ministers!GO$3)</f>
        <v/>
      </c>
      <c r="GS65" s="146" t="str">
        <f t="shared" si="80"/>
        <v/>
      </c>
      <c r="GT65" s="147" t="str">
        <f t="shared" si="81"/>
        <v/>
      </c>
      <c r="GU65" s="148" t="str">
        <f t="shared" si="82"/>
        <v/>
      </c>
      <c r="GV65" s="149" t="str">
        <f t="shared" si="83"/>
        <v/>
      </c>
      <c r="GW65" s="150" t="str">
        <f t="shared" si="84"/>
        <v/>
      </c>
      <c r="GY65" s="114"/>
      <c r="GZ65" s="168"/>
    </row>
    <row r="66" spans="1:208" ht="13.5" customHeight="1">
      <c r="A66" s="126"/>
      <c r="B66" s="114" t="s">
        <v>707</v>
      </c>
      <c r="D66" s="168"/>
      <c r="E66" s="143" t="s">
        <v>292</v>
      </c>
      <c r="F66" s="144" t="s">
        <v>292</v>
      </c>
      <c r="G66" s="145" t="s">
        <v>292</v>
      </c>
      <c r="H66" s="145" t="s">
        <v>292</v>
      </c>
      <c r="I66" s="146" t="s">
        <v>292</v>
      </c>
      <c r="J66" s="147" t="s">
        <v>292</v>
      </c>
      <c r="K66" s="148" t="s">
        <v>292</v>
      </c>
      <c r="L66" s="149" t="s">
        <v>292</v>
      </c>
      <c r="M66" s="150" t="s">
        <v>292</v>
      </c>
      <c r="N66" s="117" t="s">
        <v>292</v>
      </c>
      <c r="O66" s="114"/>
      <c r="P66" s="168"/>
      <c r="Q66" s="143" t="s">
        <v>292</v>
      </c>
      <c r="R66" s="144" t="s">
        <v>292</v>
      </c>
      <c r="S66" s="145" t="s">
        <v>292</v>
      </c>
      <c r="T66" s="145" t="s">
        <v>292</v>
      </c>
      <c r="U66" s="146" t="s">
        <v>292</v>
      </c>
      <c r="V66" s="147" t="s">
        <v>292</v>
      </c>
      <c r="W66" s="148" t="s">
        <v>292</v>
      </c>
      <c r="X66" s="149" t="s">
        <v>292</v>
      </c>
      <c r="Y66" s="150" t="s">
        <v>292</v>
      </c>
      <c r="Z66" s="117" t="s">
        <v>292</v>
      </c>
      <c r="AA66" s="114"/>
      <c r="AB66" s="168"/>
      <c r="AC66" s="143" t="s">
        <v>292</v>
      </c>
      <c r="AD66" s="144" t="s">
        <v>292</v>
      </c>
      <c r="AE66" s="145" t="s">
        <v>292</v>
      </c>
      <c r="AF66" s="145" t="s">
        <v>292</v>
      </c>
      <c r="AG66" s="146" t="s">
        <v>292</v>
      </c>
      <c r="AH66" s="147" t="s">
        <v>292</v>
      </c>
      <c r="AI66" s="148" t="s">
        <v>292</v>
      </c>
      <c r="AJ66" s="149" t="s">
        <v>292</v>
      </c>
      <c r="AK66" s="150" t="s">
        <v>292</v>
      </c>
      <c r="AL66" s="117" t="s">
        <v>292</v>
      </c>
      <c r="AM66" s="114"/>
      <c r="AN66" s="168"/>
      <c r="AO66" s="143" t="s">
        <v>292</v>
      </c>
      <c r="AP66" s="144" t="s">
        <v>292</v>
      </c>
      <c r="AQ66" s="145" t="s">
        <v>292</v>
      </c>
      <c r="AR66" s="145" t="s">
        <v>292</v>
      </c>
      <c r="AS66" s="146" t="s">
        <v>292</v>
      </c>
      <c r="AT66" s="147" t="s">
        <v>292</v>
      </c>
      <c r="AU66" s="148" t="s">
        <v>292</v>
      </c>
      <c r="AV66" s="149" t="s">
        <v>292</v>
      </c>
      <c r="AW66" s="150" t="s">
        <v>292</v>
      </c>
      <c r="AX66" s="117" t="s">
        <v>292</v>
      </c>
      <c r="AY66" s="114"/>
      <c r="AZ66" s="168"/>
      <c r="BA66" s="143" t="s">
        <v>292</v>
      </c>
      <c r="BB66" s="144" t="s">
        <v>292</v>
      </c>
      <c r="BC66" s="145" t="s">
        <v>292</v>
      </c>
      <c r="BD66" s="145" t="s">
        <v>292</v>
      </c>
      <c r="BE66" s="146" t="s">
        <v>292</v>
      </c>
      <c r="BF66" s="147" t="s">
        <v>292</v>
      </c>
      <c r="BG66" s="148" t="s">
        <v>292</v>
      </c>
      <c r="BH66" s="149" t="s">
        <v>292</v>
      </c>
      <c r="BI66" s="150" t="s">
        <v>292</v>
      </c>
      <c r="BJ66" s="117" t="s">
        <v>292</v>
      </c>
      <c r="BK66" s="114"/>
      <c r="BL66" s="168"/>
      <c r="BM66" s="143" t="s">
        <v>292</v>
      </c>
      <c r="BN66" s="144" t="s">
        <v>292</v>
      </c>
      <c r="BO66" s="145" t="s">
        <v>292</v>
      </c>
      <c r="BP66" s="145" t="s">
        <v>292</v>
      </c>
      <c r="BQ66" s="146" t="s">
        <v>292</v>
      </c>
      <c r="BR66" s="147" t="s">
        <v>292</v>
      </c>
      <c r="BS66" s="148" t="s">
        <v>292</v>
      </c>
      <c r="BT66" s="149" t="s">
        <v>292</v>
      </c>
      <c r="BU66" s="150" t="s">
        <v>292</v>
      </c>
      <c r="BV66" s="117" t="s">
        <v>292</v>
      </c>
      <c r="BW66" s="114"/>
      <c r="BX66" s="168"/>
      <c r="BY66" s="143" t="s">
        <v>292</v>
      </c>
      <c r="BZ66" s="144" t="s">
        <v>292</v>
      </c>
      <c r="CA66" s="145" t="s">
        <v>292</v>
      </c>
      <c r="CB66" s="145" t="s">
        <v>292</v>
      </c>
      <c r="CC66" s="146" t="s">
        <v>292</v>
      </c>
      <c r="CD66" s="147" t="s">
        <v>292</v>
      </c>
      <c r="CE66" s="148" t="s">
        <v>292</v>
      </c>
      <c r="CF66" s="149" t="s">
        <v>292</v>
      </c>
      <c r="CG66" s="150" t="s">
        <v>292</v>
      </c>
      <c r="CH66" s="117" t="s">
        <v>292</v>
      </c>
      <c r="CI66" s="114"/>
      <c r="CJ66" s="168"/>
      <c r="CK66" s="143">
        <v>40353</v>
      </c>
      <c r="CL66" s="144" t="s">
        <v>318</v>
      </c>
      <c r="CM66" s="174">
        <v>40245</v>
      </c>
      <c r="CN66" s="145">
        <v>40353</v>
      </c>
      <c r="CO66" s="146" t="s">
        <v>902</v>
      </c>
      <c r="CP66" s="147" t="s">
        <v>903</v>
      </c>
      <c r="CQ66" s="148" t="s">
        <v>793</v>
      </c>
      <c r="CR66" s="149" t="s">
        <v>293</v>
      </c>
      <c r="CS66" s="150" t="s">
        <v>904</v>
      </c>
      <c r="CT66" s="117" t="s">
        <v>292</v>
      </c>
      <c r="CU66" s="114"/>
      <c r="CV66" s="168" t="s">
        <v>714</v>
      </c>
      <c r="CW66" s="143">
        <v>40435</v>
      </c>
      <c r="CX66" s="144" t="s">
        <v>512</v>
      </c>
      <c r="CY66" s="145">
        <v>40357</v>
      </c>
      <c r="CZ66" s="145">
        <v>40435</v>
      </c>
      <c r="DA66" s="146" t="s">
        <v>902</v>
      </c>
      <c r="DB66" s="147" t="s">
        <v>903</v>
      </c>
      <c r="DC66" s="148" t="s">
        <v>793</v>
      </c>
      <c r="DD66" s="149" t="s">
        <v>293</v>
      </c>
      <c r="DE66" s="150" t="s">
        <v>904</v>
      </c>
      <c r="DF66" s="117" t="s">
        <v>292</v>
      </c>
      <c r="DG66" s="114"/>
      <c r="DH66" s="168" t="s">
        <v>714</v>
      </c>
      <c r="DI66" s="143" t="s">
        <v>292</v>
      </c>
      <c r="DJ66" s="144" t="s">
        <v>292</v>
      </c>
      <c r="DK66" s="145" t="s">
        <v>292</v>
      </c>
      <c r="DL66" s="145" t="s">
        <v>292</v>
      </c>
      <c r="DM66" s="146" t="s">
        <v>292</v>
      </c>
      <c r="DN66" s="147" t="s">
        <v>292</v>
      </c>
      <c r="DO66" s="148" t="s">
        <v>292</v>
      </c>
      <c r="DP66" s="149" t="s">
        <v>292</v>
      </c>
      <c r="DQ66" s="150" t="s">
        <v>292</v>
      </c>
      <c r="DR66" s="117" t="s">
        <v>292</v>
      </c>
      <c r="DS66" s="114"/>
      <c r="DT66" s="168"/>
      <c r="DU66" s="143" t="s">
        <v>292</v>
      </c>
      <c r="DV66" s="144" t="s">
        <v>292</v>
      </c>
      <c r="DW66" s="145" t="s">
        <v>292</v>
      </c>
      <c r="DX66" s="145" t="s">
        <v>292</v>
      </c>
      <c r="DY66" s="146" t="s">
        <v>292</v>
      </c>
      <c r="DZ66" s="147" t="s">
        <v>292</v>
      </c>
      <c r="EA66" s="148" t="s">
        <v>292</v>
      </c>
      <c r="EB66" s="149" t="s">
        <v>292</v>
      </c>
      <c r="EC66" s="150" t="s">
        <v>292</v>
      </c>
      <c r="ED66" s="117" t="s">
        <v>292</v>
      </c>
      <c r="EE66" s="114"/>
      <c r="EF66" s="168"/>
      <c r="EG66" s="143" t="str">
        <f>IF(EK66="","",ministers!EG$3)</f>
        <v/>
      </c>
      <c r="EH66" s="144" t="str">
        <f>IF(EK66="","",ministers!EG$1)</f>
        <v/>
      </c>
      <c r="EI66" s="145" t="str">
        <f>IF(EK66="","",ministers!EG$2)</f>
        <v/>
      </c>
      <c r="EJ66" s="145" t="str">
        <f>IF(EK66="","",ministers!EG$3)</f>
        <v/>
      </c>
      <c r="EK66" s="146" t="str">
        <f>IF(ER66="","",IF(ISNUMBER(SEARCH(":",ER66)),MID(ER66,FIND(":",ER66)+2,FIND("(",ER66)-FIND(":",ER66)-3),LEFT(ER66,FIND("(",ER66)-2)))</f>
        <v/>
      </c>
      <c r="EL66" s="147" t="str">
        <f>IF(ER66="","",MID(ER66,FIND("(",ER66)+1,4))</f>
        <v/>
      </c>
      <c r="EM66" s="148" t="str">
        <f>IF(ISNUMBER(SEARCH("*female*",ER66)),"female",IF(ISNUMBER(SEARCH("*male*",ER66)),"male",""))</f>
        <v/>
      </c>
      <c r="EN66" s="149" t="str">
        <f>IF(ER66="","",IF(ISERROR(MID(ER66,FIND("male,",ER66)+6,(FIND(")",ER66)-(FIND("male,",ER66)+6))))=TRUE,"missing/error",MID(ER66,FIND("male,",ER66)+6,(FIND(")",ER66)-(FIND("male,",ER66)+6)))))</f>
        <v/>
      </c>
      <c r="EO66" s="150" t="str">
        <f>IF(EK66="","",(MID(EK66,(SEARCH("^^",SUBSTITUTE(EK66," ","^^",LEN(EK66)-LEN(SUBSTITUTE(EK66," ","")))))+1,99)&amp;"_"&amp;LEFT(EK66,FIND(" ",EK66)-1)&amp;"_"&amp;EL66))</f>
        <v/>
      </c>
      <c r="EP66" s="117" t="str">
        <f>IF(ER66="","",IF((LEN(ER66)-LEN(SUBSTITUTE(ER66,"male","")))/LEN("male")&gt;1,"!",IF(RIGHT(ER66,1)=")","",IF(RIGHT(ER66,2)=") ","",IF(RIGHT(ER66,2)=").","","!!")))))</f>
        <v/>
      </c>
      <c r="EQ66" s="114"/>
      <c r="ER66" s="168"/>
      <c r="ES66" s="143" t="str">
        <f>IF(EW66="","",ministers!ES$3)</f>
        <v/>
      </c>
      <c r="ET66" s="144" t="str">
        <f>IF(EW66="","",ministers!ES$1)</f>
        <v/>
      </c>
      <c r="EU66" s="145" t="str">
        <f>IF(EW66="","",ministers!ES$2)</f>
        <v/>
      </c>
      <c r="EV66" s="145" t="str">
        <f>IF(EW66="","",ministers!ES$3)</f>
        <v/>
      </c>
      <c r="EW66" s="146" t="str">
        <f>IF(FD66="","",IF(ISNUMBER(SEARCH(":",FD66)),MID(FD66,FIND(":",FD66)+2,FIND("(",FD66)-FIND(":",FD66)-3),LEFT(FD66,FIND("(",FD66)-2)))</f>
        <v/>
      </c>
      <c r="EX66" s="147" t="str">
        <f>IF(FD66="","",MID(FD66,FIND("(",FD66)+1,4))</f>
        <v/>
      </c>
      <c r="EY66" s="148" t="str">
        <f>IF(ISNUMBER(SEARCH("*female*",FD66)),"female",IF(ISNUMBER(SEARCH("*male*",FD66)),"male",""))</f>
        <v/>
      </c>
      <c r="EZ66" s="149" t="str">
        <f>IF(FD66="","",IF(ISERROR(MID(FD66,FIND("male,",FD66)+6,(FIND(")",FD66)-(FIND("male,",FD66)+6))))=TRUE,"missing/error",MID(FD66,FIND("male,",FD66)+6,(FIND(")",FD66)-(FIND("male,",FD66)+6)))))</f>
        <v/>
      </c>
      <c r="FA66" s="150" t="str">
        <f>IF(EW66="","",(MID(EW66,(SEARCH("^^",SUBSTITUTE(EW66," ","^^",LEN(EW66)-LEN(SUBSTITUTE(EW66," ","")))))+1,99)&amp;"_"&amp;LEFT(EW66,FIND(" ",EW66)-1)&amp;"_"&amp;EX66))</f>
        <v/>
      </c>
      <c r="FB66" s="117" t="str">
        <f>IF(FD66="","",IF((LEN(FD66)-LEN(SUBSTITUTE(FD66,"male","")))/LEN("male")&gt;1,"!",IF(RIGHT(FD66,1)=")","",IF(RIGHT(FD66,2)=") ","",IF(RIGHT(FD66,2)=").","","!!")))))</f>
        <v/>
      </c>
      <c r="FC66" s="114"/>
      <c r="FD66" s="168"/>
      <c r="FE66" s="143" t="str">
        <f>IF(FI66="","",ministers!FE$3)</f>
        <v/>
      </c>
      <c r="FF66" s="144" t="str">
        <f>IF(FI66="","",ministers!FE$1)</f>
        <v/>
      </c>
      <c r="FG66" s="145" t="str">
        <f>IF(FI66="","",ministers!FE$2)</f>
        <v/>
      </c>
      <c r="FH66" s="145" t="str">
        <f>IF(FI66="","",ministers!FE$3)</f>
        <v/>
      </c>
      <c r="FI66" s="146" t="str">
        <f>IF(FP66="","",IF(ISNUMBER(SEARCH(":",FP66)),MID(FP66,FIND(":",FP66)+2,FIND("(",FP66)-FIND(":",FP66)-3),LEFT(FP66,FIND("(",FP66)-2)))</f>
        <v/>
      </c>
      <c r="FJ66" s="147" t="str">
        <f>IF(FP66="","",MID(FP66,FIND("(",FP66)+1,4))</f>
        <v/>
      </c>
      <c r="FK66" s="148" t="str">
        <f>IF(ISNUMBER(SEARCH("*female*",FP66)),"female",IF(ISNUMBER(SEARCH("*male*",FP66)),"male",""))</f>
        <v/>
      </c>
      <c r="FL66" s="149" t="str">
        <f>IF(FP66="","",IF(ISERROR(MID(FP66,FIND("male,",FP66)+6,(FIND(")",FP66)-(FIND("male,",FP66)+6))))=TRUE,"missing/error",MID(FP66,FIND("male,",FP66)+6,(FIND(")",FP66)-(FIND("male,",FP66)+6)))))</f>
        <v/>
      </c>
      <c r="FM66" s="150" t="str">
        <f>IF(FI66="","",(MID(FI66,(SEARCH("^^",SUBSTITUTE(FI66," ","^^",LEN(FI66)-LEN(SUBSTITUTE(FI66," ","")))))+1,99)&amp;"_"&amp;LEFT(FI66,FIND(" ",FI66)-1)&amp;"_"&amp;FJ66))</f>
        <v/>
      </c>
      <c r="FN66" s="117" t="str">
        <f>IF(FP66="","",IF((LEN(FP66)-LEN(SUBSTITUTE(FP66,"male","")))/LEN("male")&gt;1,"!",IF(RIGHT(FP66,1)=")","",IF(RIGHT(FP66,2)=") ","",IF(RIGHT(FP66,2)=").","","!!")))))</f>
        <v/>
      </c>
      <c r="FO66" s="114"/>
      <c r="FP66" s="168"/>
      <c r="FQ66" s="143" t="str">
        <f>IF(FU66="","",ministers!FT$3)</f>
        <v/>
      </c>
      <c r="FR66" s="144" t="str">
        <f>IF(FU66="","",ministers!FT$1)</f>
        <v/>
      </c>
      <c r="FS66" s="145"/>
      <c r="FT66" s="151"/>
      <c r="FU66" s="146" t="str">
        <f>IF(GB66="","",IF(ISNUMBER(SEARCH(":",GB66)),MID(GB66,FIND(":",GB66)+2,FIND("(",GB66)-FIND(":",GB66)-3),LEFT(GB66,FIND("(",GB66)-2)))</f>
        <v/>
      </c>
      <c r="FV66" s="147" t="str">
        <f>IF(GB66="","",MID(GB66,FIND("(",GB66)+1,4))</f>
        <v/>
      </c>
      <c r="FW66" s="148" t="str">
        <f>IF(ISNUMBER(SEARCH("*female*",GB66)),"female",IF(ISNUMBER(SEARCH("*male*",GB66)),"male",""))</f>
        <v/>
      </c>
      <c r="FX66" s="149" t="str">
        <f>IF(GB66="","",IF(ISERROR(MID(GB66,FIND("male,",GB66)+6,(FIND(")",GB66)-(FIND("male,",GB66)+6))))=TRUE,"missing/error",MID(GB66,FIND("male,",GB66)+6,(FIND(")",GB66)-(FIND("male,",GB66)+6)))))</f>
        <v/>
      </c>
      <c r="FY66" s="150" t="str">
        <f>IF(FU66="","",(MID(FU66,(SEARCH("^^",SUBSTITUTE(FU66," ","^^",LEN(FU66)-LEN(SUBSTITUTE(FU66," ","")))))+1,99)&amp;"_"&amp;LEFT(FU66,FIND(" ",FU66)-1)&amp;"_"&amp;FV66))</f>
        <v/>
      </c>
      <c r="FZ66" s="117" t="str">
        <f>IF(GB66="","",IF((LEN(GB66)-LEN(SUBSTITUTE(GB66,"male","")))/LEN("male")&gt;1,"!",IF(RIGHT(GB66,1)=")","",IF(RIGHT(GB66,2)=") ","",IF(RIGHT(GB66,2)=").","","!!")))))</f>
        <v/>
      </c>
      <c r="GA66" s="114"/>
      <c r="GB66" s="168"/>
      <c r="GC66" s="143" t="str">
        <f>IF(GG66="","",ministers!GC$3)</f>
        <v/>
      </c>
      <c r="GD66" s="144" t="str">
        <f>IF(GG66="","",ministers!GC$1)</f>
        <v/>
      </c>
      <c r="GE66" s="145" t="str">
        <f>IF(GG66="","",ministers!GC$2)</f>
        <v/>
      </c>
      <c r="GF66" s="145"/>
      <c r="GG66" s="146" t="str">
        <f>IF(GN66="","",IF(ISNUMBER(SEARCH(":",GN66)),MID(GN66,FIND(":",GN66)+2,FIND("(",GN66)-FIND(":",GN66)-3),LEFT(GN66,FIND("(",GN66)-2)))</f>
        <v/>
      </c>
      <c r="GH66" s="147" t="str">
        <f>IF(GN66="","",MID(GN66,FIND("(",GN66)+1,4))</f>
        <v/>
      </c>
      <c r="GI66" s="148" t="str">
        <f>IF(ISNUMBER(SEARCH("*female*",GN66)),"female",IF(ISNUMBER(SEARCH("*male*",GN66)),"male",""))</f>
        <v/>
      </c>
      <c r="GJ66" s="149" t="str">
        <f>IF(GN66="","",IF(ISERROR(MID(GN66,FIND("male,",GN66)+6,(FIND(")",GN66)-(FIND("male,",GN66)+6))))=TRUE,"missing/error",MID(GN66,FIND("male,",GN66)+6,(FIND(")",GN66)-(FIND("male,",GN66)+6)))))</f>
        <v/>
      </c>
      <c r="GK66" s="150" t="str">
        <f>IF(GG66="","",(MID(GG66,(SEARCH("^^",SUBSTITUTE(GG66," ","^^",LEN(GG66)-LEN(SUBSTITUTE(GG66," ","")))))+1,99)&amp;"_"&amp;LEFT(GG66,FIND(" ",GG66)-1)&amp;"_"&amp;GH66))</f>
        <v/>
      </c>
      <c r="GM66" s="114"/>
      <c r="GN66" s="168"/>
      <c r="GO66" s="143" t="str">
        <f>IF(GS66="","",ministers!GO$3)</f>
        <v/>
      </c>
      <c r="GP66" s="144" t="str">
        <f>IF(GS66="","",ministers!GO$1)</f>
        <v/>
      </c>
      <c r="GQ66" s="145" t="str">
        <f>IF(GS66="","",ministers!GO$2)</f>
        <v/>
      </c>
      <c r="GR66" s="145" t="str">
        <f>IF(GS66="","",ministers!GO$3)</f>
        <v/>
      </c>
      <c r="GS66" s="146" t="str">
        <f t="shared" si="80"/>
        <v/>
      </c>
      <c r="GT66" s="147" t="str">
        <f t="shared" si="81"/>
        <v/>
      </c>
      <c r="GU66" s="148" t="str">
        <f t="shared" si="82"/>
        <v/>
      </c>
      <c r="GV66" s="149" t="str">
        <f t="shared" si="83"/>
        <v/>
      </c>
      <c r="GW66" s="150" t="str">
        <f t="shared" si="84"/>
        <v/>
      </c>
      <c r="GY66" s="114"/>
      <c r="GZ66" s="168"/>
    </row>
    <row r="67" spans="1:208" ht="13.5" customHeight="1">
      <c r="A67" s="126"/>
      <c r="B67" s="114" t="s">
        <v>1103</v>
      </c>
      <c r="D67" s="168"/>
      <c r="E67" s="143"/>
      <c r="F67" s="144"/>
      <c r="G67" s="145"/>
      <c r="H67" s="145"/>
      <c r="I67" s="146"/>
      <c r="J67" s="147"/>
      <c r="K67" s="148"/>
      <c r="L67" s="149"/>
      <c r="M67" s="150"/>
      <c r="O67" s="114"/>
      <c r="Q67" s="143"/>
      <c r="R67" s="144"/>
      <c r="S67" s="145"/>
      <c r="T67" s="145"/>
      <c r="U67" s="146"/>
      <c r="V67" s="147"/>
      <c r="W67" s="148"/>
      <c r="X67" s="149"/>
      <c r="Y67" s="150"/>
      <c r="AA67" s="114"/>
      <c r="AB67" s="168"/>
      <c r="AC67" s="143"/>
      <c r="AD67" s="144"/>
      <c r="AE67" s="145"/>
      <c r="AF67" s="145"/>
      <c r="AG67" s="146"/>
      <c r="AH67" s="147"/>
      <c r="AI67" s="148"/>
      <c r="AJ67" s="149"/>
      <c r="AK67" s="150"/>
      <c r="AM67" s="114"/>
      <c r="AN67" s="168"/>
      <c r="AO67" s="143"/>
      <c r="AP67" s="144"/>
      <c r="AQ67" s="145"/>
      <c r="AR67" s="145"/>
      <c r="AS67" s="146"/>
      <c r="AT67" s="147"/>
      <c r="AU67" s="148"/>
      <c r="AV67" s="149"/>
      <c r="AW67" s="150"/>
      <c r="AY67" s="114"/>
      <c r="AZ67" s="168"/>
      <c r="BA67" s="143"/>
      <c r="BB67" s="144"/>
      <c r="BC67" s="145"/>
      <c r="BD67" s="145"/>
      <c r="BE67" s="146"/>
      <c r="BF67" s="147"/>
      <c r="BG67" s="148"/>
      <c r="BH67" s="149"/>
      <c r="BI67" s="150"/>
      <c r="BK67" s="114"/>
      <c r="BL67" s="168"/>
      <c r="BM67" s="143"/>
      <c r="BN67" s="144"/>
      <c r="BO67" s="145"/>
      <c r="BP67" s="145"/>
      <c r="BQ67" s="146"/>
      <c r="BR67" s="147"/>
      <c r="BS67" s="148"/>
      <c r="BT67" s="149"/>
      <c r="BU67" s="150"/>
      <c r="BW67" s="114"/>
      <c r="BX67" s="168"/>
      <c r="BY67" s="143"/>
      <c r="BZ67" s="144"/>
      <c r="CA67" s="145"/>
      <c r="CB67" s="145"/>
      <c r="CC67" s="146"/>
      <c r="CD67" s="147"/>
      <c r="CE67" s="148"/>
      <c r="CF67" s="149"/>
      <c r="CG67" s="150"/>
      <c r="CI67" s="114"/>
      <c r="CJ67" s="168"/>
      <c r="CK67" s="143"/>
      <c r="CL67" s="144"/>
      <c r="CM67" s="145"/>
      <c r="CN67" s="145"/>
      <c r="CO67" s="146"/>
      <c r="CP67" s="147"/>
      <c r="CQ67" s="148"/>
      <c r="CR67" s="149"/>
      <c r="CS67" s="150"/>
      <c r="CU67" s="114"/>
      <c r="CV67" s="168"/>
      <c r="CW67" s="143"/>
      <c r="CX67" s="144"/>
      <c r="CY67" s="145"/>
      <c r="CZ67" s="145"/>
      <c r="DA67" s="146"/>
      <c r="DB67" s="147"/>
      <c r="DC67" s="148"/>
      <c r="DD67" s="149"/>
      <c r="DE67" s="150"/>
      <c r="DG67" s="114"/>
      <c r="DH67" s="168"/>
      <c r="DI67" s="143"/>
      <c r="DJ67" s="144"/>
      <c r="DK67" s="145"/>
      <c r="DL67" s="145"/>
      <c r="DM67" s="146"/>
      <c r="DN67" s="147"/>
      <c r="DO67" s="148"/>
      <c r="DP67" s="149"/>
      <c r="DQ67" s="150"/>
      <c r="DS67" s="114"/>
      <c r="DT67" s="173"/>
      <c r="DU67" s="143"/>
      <c r="DV67" s="144"/>
      <c r="DW67" s="145"/>
      <c r="DX67" s="145"/>
      <c r="DY67" s="146"/>
      <c r="DZ67" s="147"/>
      <c r="EA67" s="148"/>
      <c r="EB67" s="149"/>
      <c r="EC67" s="150"/>
      <c r="EE67" s="114"/>
      <c r="EF67" s="168"/>
      <c r="EG67" s="143">
        <f>IF(EK67="","",ministers!EG$3)</f>
        <v>42262</v>
      </c>
      <c r="EH67" s="144" t="str">
        <f>IF(EK67="","",ministers!EG$1)</f>
        <v>Abbott I</v>
      </c>
      <c r="EI67" s="145">
        <f>IF(EK67="","",ministers!EG$2)</f>
        <v>41517</v>
      </c>
      <c r="EJ67" s="145">
        <f>IF(EK67="","",ministers!EG$3)</f>
        <v>42262</v>
      </c>
      <c r="EK67" s="146" t="str">
        <f>IF(ER67="","",IF(ISNUMBER(SEARCH(":",ER67)),MID(ER67,FIND(":",ER67)+2,FIND("(",ER67)-FIND(":",ER67)-3),LEFT(ER67,FIND("(",ER67)-2)))</f>
        <v>Malcolm Bligh Turnbull</v>
      </c>
      <c r="EL67" s="147" t="str">
        <f>IF(ER67="","",MID(ER67,FIND("(",ER67)+1,4))</f>
        <v>1954</v>
      </c>
      <c r="EM67" s="148" t="str">
        <f>IF(ISNUMBER(SEARCH("*female*",ER67)),"female",IF(ISNUMBER(SEARCH("*male*",ER67)),"male",""))</f>
        <v>male</v>
      </c>
      <c r="EN67" s="149" t="str">
        <f>IF(ER67="","",IF(ISERROR(MID(ER67,FIND("male,",ER67)+6,(FIND(")",ER67)-(FIND("male,",ER67)+6))))=TRUE,"missing/error",MID(ER67,FIND("male,",ER67)+6,(FIND(")",ER67)-(FIND("male,",ER67)+6)))))</f>
        <v>au_lib01</v>
      </c>
      <c r="EO67" s="150" t="str">
        <f>IF(EK67="","",(MID(EK67,(SEARCH("^^",SUBSTITUTE(EK67," ","^^",LEN(EK67)-LEN(SUBSTITUTE(EK67," ","")))))+1,99)&amp;"_"&amp;LEFT(EK67,FIND(" ",EK67)-1)&amp;"_"&amp;EL67))</f>
        <v>Turnbull_Malcolm_1954</v>
      </c>
      <c r="EP67" s="117" t="str">
        <f>IF(ER67="","",IF((LEN(ER67)-LEN(SUBSTITUTE(ER67,"male","")))/LEN("male")&gt;1,"!",IF(RIGHT(ER67,1)=")","",IF(RIGHT(ER67,2)=") ","",IF(RIGHT(ER67,2)=").","","!!")))))</f>
        <v/>
      </c>
      <c r="EQ67" s="114"/>
      <c r="ER67" s="168" t="s">
        <v>1117</v>
      </c>
      <c r="ES67" s="143">
        <f>IF(EW67="","",ministers!ES$3)</f>
        <v>42570</v>
      </c>
      <c r="ET67" s="144" t="str">
        <f>IF(EW67="","",ministers!ES$1)</f>
        <v>Turnbull I</v>
      </c>
      <c r="EU67" s="145">
        <v>42268</v>
      </c>
      <c r="EV67" s="145">
        <f>IF(EW67="","",ministers!ES$3)</f>
        <v>42570</v>
      </c>
      <c r="EW67" s="146" t="str">
        <f>IF(FD67="","",IF(ISNUMBER(SEARCH(":",FD67)),MID(FD67,FIND(":",FD67)+2,FIND("(",FD67)-FIND(":",FD67)-3),LEFT(FD67,FIND("(",FD67)-2)))</f>
        <v>Mitch Peter Fifield</v>
      </c>
      <c r="EX67" s="147" t="str">
        <f>IF(FD67="","",MID(FD67,FIND("(",FD67)+1,4))</f>
        <v>1967</v>
      </c>
      <c r="EY67" s="148" t="str">
        <f>IF(ISNUMBER(SEARCH("*female*",FD67)),"female",IF(ISNUMBER(SEARCH("*male*",FD67)),"male",""))</f>
        <v>male</v>
      </c>
      <c r="EZ67" s="149" t="str">
        <f>IF(FD67="","",IF(ISERROR(MID(FD67,FIND("male,",FD67)+6,(FIND(")",FD67)-(FIND("male,",FD67)+6))))=TRUE,"missing/error",MID(FD67,FIND("male,",FD67)+6,(FIND(")",FD67)-(FIND("male,",FD67)+6)))))</f>
        <v>au_lib01</v>
      </c>
      <c r="FA67" s="150" t="str">
        <f>IF(EW67="","",(MID(EW67,(SEARCH("^^",SUBSTITUTE(EW67," ","^^",LEN(EW67)-LEN(SUBSTITUTE(EW67," ","")))))+1,99)&amp;"_"&amp;LEFT(EW67,FIND(" ",EW67)-1)&amp;"_"&amp;EX67))</f>
        <v>Fifield_Mitch_1967</v>
      </c>
      <c r="FB67" s="117" t="str">
        <f>IF(FD67="","",IF((LEN(FD67)-LEN(SUBSTITUTE(FD67,"male","")))/LEN("male")&gt;1,"!",IF(RIGHT(FD67,1)=")","",IF(RIGHT(FD67,2)=") ","",IF(RIGHT(FD67,2)=").","","!!")))))</f>
        <v/>
      </c>
      <c r="FC67" s="114"/>
      <c r="FD67" s="168" t="s">
        <v>1204</v>
      </c>
      <c r="FE67" s="143">
        <f>IF(FI67="","",ministers!FE$3)</f>
        <v>43340</v>
      </c>
      <c r="FF67" s="144" t="str">
        <f>IF(FI67="","",ministers!FE$1)</f>
        <v>Turnbull II</v>
      </c>
      <c r="FG67" s="145">
        <f>IF(FI67="","",ministers!FE$2)</f>
        <v>42570</v>
      </c>
      <c r="FH67" s="145">
        <f>IF(FI67="","",ministers!FE$3)</f>
        <v>43340</v>
      </c>
      <c r="FI67" s="146" t="str">
        <f>IF(FP67="","",IF(ISNUMBER(SEARCH(":",FP67)),MID(FP67,FIND(":",FP67)+2,FIND("(",FP67)-FIND(":",FP67)-3),LEFT(FP67,FIND("(",FP67)-2)))</f>
        <v>Mitch Peter Fifield</v>
      </c>
      <c r="FJ67" s="147" t="str">
        <f>IF(FP67="","",MID(FP67,FIND("(",FP67)+1,4))</f>
        <v>1967</v>
      </c>
      <c r="FK67" s="148" t="str">
        <f>IF(ISNUMBER(SEARCH("*female*",FP67)),"female",IF(ISNUMBER(SEARCH("*male*",FP67)),"male",""))</f>
        <v>male</v>
      </c>
      <c r="FL67" s="149" t="str">
        <f>IF(FP67="","",IF(ISERROR(MID(FP67,FIND("male,",FP67)+6,(FIND(")",FP67)-(FIND("male,",FP67)+6))))=TRUE,"missing/error",MID(FP67,FIND("male,",FP67)+6,(FIND(")",FP67)-(FIND("male,",FP67)+6)))))</f>
        <v>au_lib01</v>
      </c>
      <c r="FM67" s="150" t="str">
        <f>IF(FI67="","",(MID(FI67,(SEARCH("^^",SUBSTITUTE(FI67," ","^^",LEN(FI67)-LEN(SUBSTITUTE(FI67," ","")))))+1,99)&amp;"_"&amp;LEFT(FI67,FIND(" ",FI67)-1)&amp;"_"&amp;FJ67))</f>
        <v>Fifield_Mitch_1967</v>
      </c>
      <c r="FO67" s="114"/>
      <c r="FP67" s="168" t="s">
        <v>1204</v>
      </c>
      <c r="FQ67" s="143">
        <f>IF(FU67="","",ministers!FQ$3)</f>
        <v>43614</v>
      </c>
      <c r="FR67" s="144" t="str">
        <f>IF(FU67="","",ministers!FQ$1)</f>
        <v>Morrison I</v>
      </c>
      <c r="FS67" s="145">
        <f>IF(FU67="","",ministers!FQ$2)</f>
        <v>43340</v>
      </c>
      <c r="FT67" s="145">
        <f>IF(FU67="","",ministers!FQ$3)</f>
        <v>43614</v>
      </c>
      <c r="FU67" s="146" t="str">
        <f>IF(GB67="","",IF(ISNUMBER(SEARCH(":",GB67)),MID(GB67,FIND(":",GB67)+2,FIND("(",GB67)-FIND(":",GB67)-3),LEFT(GB67,FIND("(",GB67)-2)))</f>
        <v>Mitch Peter Fifield</v>
      </c>
      <c r="FV67" s="147" t="str">
        <f>IF(GB67="","",MID(GB67,FIND("(",GB67)+1,4))</f>
        <v>1967</v>
      </c>
      <c r="FW67" s="148" t="str">
        <f>IF(ISNUMBER(SEARCH("*female*",GB67)),"female",IF(ISNUMBER(SEARCH("*male*",GB67)),"male",""))</f>
        <v>male</v>
      </c>
      <c r="FX67" s="149" t="str">
        <f>IF(GB67="","",IF(ISERROR(MID(GB67,FIND("male,",GB67)+6,(FIND(")",GB67)-(FIND("male,",GB67)+6))))=TRUE,"missing/error",MID(GB67,FIND("male,",GB67)+6,(FIND(")",GB67)-(FIND("male,",GB67)+6)))))</f>
        <v>au_lib01</v>
      </c>
      <c r="FY67" s="150" t="str">
        <f>IF(FU67="","",(MID(FU67,(SEARCH("^^",SUBSTITUTE(FU67," ","^^",LEN(FU67)-LEN(SUBSTITUTE(FU67," ","")))))+1,99)&amp;"_"&amp;LEFT(FU67,FIND(" ",FU67)-1)&amp;"_"&amp;FV67))</f>
        <v>Fifield_Mitch_1967</v>
      </c>
      <c r="GA67" s="114"/>
      <c r="GB67" s="168" t="s">
        <v>1204</v>
      </c>
      <c r="GC67" s="143" t="str">
        <f>IF(GG67="","",ministers!GC$3)</f>
        <v/>
      </c>
      <c r="GD67" s="144" t="str">
        <f>IF(GG67="","",ministers!GC$1)</f>
        <v/>
      </c>
      <c r="GE67" s="145" t="str">
        <f>IF(GG67="","",ministers!GC$2)</f>
        <v/>
      </c>
      <c r="GF67" s="145"/>
      <c r="GG67" s="146"/>
      <c r="GH67" s="147"/>
      <c r="GI67" s="148"/>
      <c r="GJ67" s="149"/>
      <c r="GK67" s="150"/>
      <c r="GM67" s="114"/>
      <c r="GN67" s="168"/>
      <c r="GO67" s="143">
        <f>IF(GS67="","",ministers!GO$3)</f>
        <v>44926</v>
      </c>
      <c r="GP67" s="144" t="str">
        <f>IF(GS67="","",ministers!GO$1)</f>
        <v>Albanaese</v>
      </c>
      <c r="GQ67" s="145">
        <f>IF(GS67="","",ministers!GO$2)</f>
        <v>44713</v>
      </c>
      <c r="GR67" s="145">
        <f>IF(GS67="","",ministers!GO$3)</f>
        <v>44926</v>
      </c>
      <c r="GS67" s="146" t="str">
        <f t="shared" si="80"/>
        <v>Michelle Rowland</v>
      </c>
      <c r="GT67" s="147" t="str">
        <f t="shared" si="81"/>
        <v>1971</v>
      </c>
      <c r="GU67" s="148" t="str">
        <f t="shared" si="82"/>
        <v>female</v>
      </c>
      <c r="GV67" s="149" t="str">
        <f t="shared" si="83"/>
        <v>au_lab01</v>
      </c>
      <c r="GW67" s="150" t="str">
        <f t="shared" si="84"/>
        <v>Rowland_Michelle_1971</v>
      </c>
      <c r="GY67" s="114"/>
      <c r="GZ67" s="168" t="s">
        <v>1386</v>
      </c>
    </row>
    <row r="68" spans="1:208" ht="13.5" customHeight="1">
      <c r="A68" s="126"/>
      <c r="B68" s="114" t="s">
        <v>1287</v>
      </c>
      <c r="D68" s="168"/>
      <c r="E68" s="143"/>
      <c r="F68" s="144"/>
      <c r="G68" s="145"/>
      <c r="H68" s="145"/>
      <c r="I68" s="146"/>
      <c r="J68" s="147"/>
      <c r="K68" s="148"/>
      <c r="L68" s="149"/>
      <c r="M68" s="150"/>
      <c r="O68" s="114"/>
      <c r="Q68" s="143"/>
      <c r="R68" s="144"/>
      <c r="S68" s="145"/>
      <c r="T68" s="145"/>
      <c r="U68" s="146"/>
      <c r="V68" s="147"/>
      <c r="W68" s="148"/>
      <c r="X68" s="149"/>
      <c r="Y68" s="150"/>
      <c r="AA68" s="114"/>
      <c r="AB68" s="168"/>
      <c r="AC68" s="143"/>
      <c r="AD68" s="144"/>
      <c r="AE68" s="145"/>
      <c r="AF68" s="145"/>
      <c r="AG68" s="146"/>
      <c r="AH68" s="147"/>
      <c r="AI68" s="148"/>
      <c r="AJ68" s="149"/>
      <c r="AK68" s="150"/>
      <c r="AM68" s="114"/>
      <c r="AN68" s="168"/>
      <c r="AO68" s="143"/>
      <c r="AP68" s="144"/>
      <c r="AQ68" s="145"/>
      <c r="AR68" s="145"/>
      <c r="AS68" s="146"/>
      <c r="AT68" s="147"/>
      <c r="AU68" s="148"/>
      <c r="AV68" s="149"/>
      <c r="AW68" s="150"/>
      <c r="AY68" s="114"/>
      <c r="AZ68" s="168"/>
      <c r="BA68" s="143"/>
      <c r="BB68" s="144"/>
      <c r="BC68" s="145"/>
      <c r="BD68" s="145"/>
      <c r="BE68" s="146"/>
      <c r="BF68" s="147"/>
      <c r="BG68" s="148"/>
      <c r="BH68" s="149"/>
      <c r="BI68" s="150"/>
      <c r="BK68" s="114"/>
      <c r="BL68" s="168"/>
      <c r="BM68" s="143"/>
      <c r="BN68" s="144"/>
      <c r="BO68" s="145"/>
      <c r="BP68" s="145"/>
      <c r="BQ68" s="146"/>
      <c r="BR68" s="147"/>
      <c r="BS68" s="148"/>
      <c r="BT68" s="149"/>
      <c r="BU68" s="150"/>
      <c r="BW68" s="114"/>
      <c r="BX68" s="168"/>
      <c r="BY68" s="143"/>
      <c r="BZ68" s="144"/>
      <c r="CA68" s="145"/>
      <c r="CB68" s="145"/>
      <c r="CC68" s="146"/>
      <c r="CD68" s="147"/>
      <c r="CE68" s="148"/>
      <c r="CF68" s="149"/>
      <c r="CG68" s="150"/>
      <c r="CI68" s="114"/>
      <c r="CJ68" s="168"/>
      <c r="CK68" s="143"/>
      <c r="CL68" s="144"/>
      <c r="CM68" s="145"/>
      <c r="CN68" s="145"/>
      <c r="CO68" s="146"/>
      <c r="CP68" s="147"/>
      <c r="CQ68" s="148"/>
      <c r="CR68" s="149"/>
      <c r="CS68" s="150"/>
      <c r="CU68" s="114"/>
      <c r="CV68" s="168"/>
      <c r="CW68" s="143"/>
      <c r="CX68" s="144"/>
      <c r="CY68" s="145"/>
      <c r="CZ68" s="145"/>
      <c r="DA68" s="146"/>
      <c r="DB68" s="147"/>
      <c r="DC68" s="148"/>
      <c r="DD68" s="149"/>
      <c r="DE68" s="150"/>
      <c r="DG68" s="114"/>
      <c r="DH68" s="168"/>
      <c r="DI68" s="143"/>
      <c r="DJ68" s="144"/>
      <c r="DK68" s="145"/>
      <c r="DL68" s="145"/>
      <c r="DM68" s="146"/>
      <c r="DN68" s="147"/>
      <c r="DO68" s="148"/>
      <c r="DP68" s="149"/>
      <c r="DQ68" s="150"/>
      <c r="DS68" s="114"/>
      <c r="DT68" s="173"/>
      <c r="DU68" s="143"/>
      <c r="DV68" s="144"/>
      <c r="DW68" s="145"/>
      <c r="DX68" s="145"/>
      <c r="DY68" s="146"/>
      <c r="DZ68" s="147"/>
      <c r="EA68" s="148"/>
      <c r="EB68" s="149"/>
      <c r="EC68" s="150"/>
      <c r="EE68" s="114"/>
      <c r="EF68" s="168"/>
      <c r="EG68" s="143"/>
      <c r="EH68" s="144"/>
      <c r="EI68" s="145"/>
      <c r="EJ68" s="145"/>
      <c r="EK68" s="146"/>
      <c r="EL68" s="147"/>
      <c r="EM68" s="148"/>
      <c r="EN68" s="149"/>
      <c r="EO68" s="150"/>
      <c r="EQ68" s="114"/>
      <c r="ER68" s="168"/>
      <c r="ES68" s="143"/>
      <c r="ET68" s="144"/>
      <c r="EU68" s="145"/>
      <c r="EV68" s="145"/>
      <c r="EW68" s="146"/>
      <c r="EX68" s="147"/>
      <c r="EY68" s="148"/>
      <c r="EZ68" s="149"/>
      <c r="FA68" s="150"/>
      <c r="FC68" s="114"/>
      <c r="FD68" s="168"/>
      <c r="FE68" s="143"/>
      <c r="FF68" s="144"/>
      <c r="FG68" s="145"/>
      <c r="FH68" s="145"/>
      <c r="FI68" s="146"/>
      <c r="FJ68" s="147"/>
      <c r="FK68" s="148"/>
      <c r="FL68" s="149"/>
      <c r="FM68" s="150"/>
      <c r="FO68" s="114"/>
      <c r="FP68" s="168"/>
      <c r="FQ68" s="143"/>
      <c r="FR68" s="144"/>
      <c r="FS68" s="145"/>
      <c r="FT68" s="145"/>
      <c r="FU68" s="146"/>
      <c r="FV68" s="147"/>
      <c r="FW68" s="148"/>
      <c r="FX68" s="149"/>
      <c r="FY68" s="150"/>
      <c r="GA68" s="114"/>
      <c r="GB68" s="168"/>
      <c r="GC68" s="143">
        <f>IF(GG68="","",ministers!GC$3)</f>
        <v>44704</v>
      </c>
      <c r="GD68" s="144" t="str">
        <f>IF(GG68="","",ministers!GC$1)</f>
        <v>Morrison II</v>
      </c>
      <c r="GE68" s="145">
        <f>IF(GG68="","",ministers!GC$2)</f>
        <v>43614</v>
      </c>
      <c r="GF68" s="145">
        <f>IF(GG68="","",ministers!GC$3)</f>
        <v>44704</v>
      </c>
      <c r="GG68" s="146" t="str">
        <f>IF(GN68="","",IF(ISNUMBER(SEARCH(":",GN68)),MID(GN68,FIND(":",GN68)+2,FIND("(",GN68)-FIND(":",GN68)-3),LEFT(GN68,FIND("(",GN68)-2)))</f>
        <v>Paul Fletcher</v>
      </c>
      <c r="GH68" s="147" t="str">
        <f>IF(GN68="","",MID(GN68,FIND("(",GN68)+1,4))</f>
        <v>1965</v>
      </c>
      <c r="GI68" s="148" t="str">
        <f>IF(ISNUMBER(SEARCH("*female*",GN68)),"female",IF(ISNUMBER(SEARCH("*male*",GN68)),"male",""))</f>
        <v>male</v>
      </c>
      <c r="GJ68" s="149" t="str">
        <f>IF(GN68="","",IF(ISERROR(MID(GN68,FIND("male,",GN68)+6,(FIND(")",GN68)-(FIND("male,",GN68)+6))))=TRUE,"missing/error",MID(GN68,FIND("male,",GN68)+6,(FIND(")",GN68)-(FIND("male,",GN68)+6)))))</f>
        <v>au_lib01</v>
      </c>
      <c r="GK68" s="150" t="str">
        <f>IF(GG68="","",(MID(GG68,(SEARCH("^^",SUBSTITUTE(GG68," ","^^",LEN(GG68)-LEN(SUBSTITUTE(GG68," ","")))))+1,99)&amp;"_"&amp;LEFT(GG68,FIND(" ",GG68)-1)&amp;"_"&amp;GH68))</f>
        <v>Fletcher_Paul_1965</v>
      </c>
      <c r="GM68" s="114"/>
      <c r="GN68" s="168" t="s">
        <v>1273</v>
      </c>
      <c r="GO68" s="143" t="str">
        <f>IF(GS68="","",ministers!GO$3)</f>
        <v/>
      </c>
      <c r="GP68" s="144" t="str">
        <f>IF(GS68="","",ministers!GO$1)</f>
        <v/>
      </c>
      <c r="GQ68" s="145" t="str">
        <f>IF(GS68="","",ministers!GO$2)</f>
        <v/>
      </c>
      <c r="GR68" s="145" t="str">
        <f>IF(GS68="","",ministers!GO$3)</f>
        <v/>
      </c>
      <c r="GS68" s="146" t="str">
        <f t="shared" ref="GS68:GS76" si="85">IF(GZ68="","",IF(ISNUMBER(SEARCH(":",GZ68)),MID(GZ68,FIND(":",GZ68)+2,FIND("(",GZ68)-FIND(":",GZ68)-3),LEFT(GZ68,FIND("(",GZ68)-2)))</f>
        <v/>
      </c>
      <c r="GT68" s="147" t="str">
        <f t="shared" ref="GT68:GT76" si="86">IF(GZ68="","",MID(GZ68,FIND("(",GZ68)+1,4))</f>
        <v/>
      </c>
      <c r="GU68" s="148" t="str">
        <f t="shared" ref="GU68:GU76" si="87">IF(ISNUMBER(SEARCH("*female*",GZ68)),"female",IF(ISNUMBER(SEARCH("*male*",GZ68)),"male",""))</f>
        <v/>
      </c>
      <c r="GV68" s="149" t="str">
        <f t="shared" ref="GV68:GV76" si="88">IF(GZ68="","",IF(ISERROR(MID(GZ68,FIND("male,",GZ68)+6,(FIND(")",GZ68)-(FIND("male,",GZ68)+6))))=TRUE,"missing/error",MID(GZ68,FIND("male,",GZ68)+6,(FIND(")",GZ68)-(FIND("male,",GZ68)+6)))))</f>
        <v/>
      </c>
      <c r="GW68" s="150" t="str">
        <f t="shared" ref="GW68:GW76" si="89">IF(GS68="","",(MID(GS68,(SEARCH("^^",SUBSTITUTE(GS68," ","^^",LEN(GS68)-LEN(SUBSTITUTE(GS68," ","")))))+1,99)&amp;"_"&amp;LEFT(GS68,FIND(" ",GS68)-1)&amp;"_"&amp;GT68))</f>
        <v/>
      </c>
      <c r="GY68" s="114"/>
      <c r="GZ68" s="168"/>
    </row>
    <row r="69" spans="1:208" ht="13.5" customHeight="1">
      <c r="A69" s="126"/>
      <c r="B69" s="114" t="s">
        <v>534</v>
      </c>
      <c r="D69" s="168"/>
      <c r="E69" s="143" t="s">
        <v>292</v>
      </c>
      <c r="F69" s="144" t="s">
        <v>292</v>
      </c>
      <c r="G69" s="145" t="s">
        <v>292</v>
      </c>
      <c r="H69" s="145" t="s">
        <v>292</v>
      </c>
      <c r="I69" s="146" t="s">
        <v>292</v>
      </c>
      <c r="J69" s="147" t="s">
        <v>292</v>
      </c>
      <c r="K69" s="148" t="s">
        <v>292</v>
      </c>
      <c r="L69" s="149" t="s">
        <v>292</v>
      </c>
      <c r="M69" s="150" t="s">
        <v>292</v>
      </c>
      <c r="N69" s="117" t="s">
        <v>292</v>
      </c>
      <c r="O69" s="114"/>
      <c r="P69" s="168"/>
      <c r="Q69" s="143" t="s">
        <v>292</v>
      </c>
      <c r="R69" s="144" t="s">
        <v>292</v>
      </c>
      <c r="S69" s="145" t="s">
        <v>292</v>
      </c>
      <c r="T69" s="145" t="s">
        <v>292</v>
      </c>
      <c r="U69" s="146" t="s">
        <v>292</v>
      </c>
      <c r="V69" s="147" t="s">
        <v>292</v>
      </c>
      <c r="W69" s="148" t="s">
        <v>292</v>
      </c>
      <c r="X69" s="149" t="s">
        <v>292</v>
      </c>
      <c r="Y69" s="150" t="s">
        <v>292</v>
      </c>
      <c r="Z69" s="117" t="s">
        <v>292</v>
      </c>
      <c r="AA69" s="114"/>
      <c r="AB69" s="168"/>
      <c r="AC69" s="143">
        <v>35135</v>
      </c>
      <c r="AD69" s="144" t="s">
        <v>313</v>
      </c>
      <c r="AE69" s="145">
        <v>34364</v>
      </c>
      <c r="AF69" s="145">
        <v>35135</v>
      </c>
      <c r="AG69" s="146" t="s">
        <v>908</v>
      </c>
      <c r="AH69" s="147" t="s">
        <v>819</v>
      </c>
      <c r="AI69" s="148" t="s">
        <v>780</v>
      </c>
      <c r="AJ69" s="149" t="s">
        <v>293</v>
      </c>
      <c r="AK69" s="150" t="s">
        <v>909</v>
      </c>
      <c r="AL69" s="117" t="s">
        <v>292</v>
      </c>
      <c r="AM69" s="114"/>
      <c r="AN69" s="168" t="s">
        <v>622</v>
      </c>
      <c r="AO69" s="143">
        <v>36089</v>
      </c>
      <c r="AP69" s="144" t="s">
        <v>314</v>
      </c>
      <c r="AQ69" s="145">
        <v>35135</v>
      </c>
      <c r="AR69" s="145">
        <v>35712</v>
      </c>
      <c r="AS69" s="146" t="s">
        <v>910</v>
      </c>
      <c r="AT69" s="147" t="s">
        <v>911</v>
      </c>
      <c r="AU69" s="148" t="s">
        <v>780</v>
      </c>
      <c r="AV69" s="149" t="s">
        <v>294</v>
      </c>
      <c r="AW69" s="150" t="s">
        <v>912</v>
      </c>
      <c r="AX69" s="117" t="s">
        <v>292</v>
      </c>
      <c r="AY69" s="114" t="s">
        <v>646</v>
      </c>
      <c r="AZ69" s="168" t="s">
        <v>655</v>
      </c>
      <c r="BA69" s="143" t="s">
        <v>292</v>
      </c>
      <c r="BB69" s="144" t="s">
        <v>292</v>
      </c>
      <c r="BC69" s="145" t="s">
        <v>292</v>
      </c>
      <c r="BD69" s="145" t="s">
        <v>292</v>
      </c>
      <c r="BE69" s="146" t="s">
        <v>292</v>
      </c>
      <c r="BF69" s="147" t="s">
        <v>292</v>
      </c>
      <c r="BG69" s="148" t="s">
        <v>292</v>
      </c>
      <c r="BH69" s="149" t="s">
        <v>292</v>
      </c>
      <c r="BI69" s="150" t="s">
        <v>292</v>
      </c>
      <c r="BJ69" s="117" t="s">
        <v>292</v>
      </c>
      <c r="BK69" s="114"/>
      <c r="BL69" s="168"/>
      <c r="BM69" s="143" t="s">
        <v>292</v>
      </c>
      <c r="BN69" s="144" t="s">
        <v>292</v>
      </c>
      <c r="BO69" s="145" t="s">
        <v>292</v>
      </c>
      <c r="BP69" s="145" t="s">
        <v>292</v>
      </c>
      <c r="BQ69" s="146" t="s">
        <v>292</v>
      </c>
      <c r="BR69" s="147" t="s">
        <v>292</v>
      </c>
      <c r="BS69" s="148" t="s">
        <v>292</v>
      </c>
      <c r="BT69" s="149" t="s">
        <v>292</v>
      </c>
      <c r="BU69" s="150" t="s">
        <v>292</v>
      </c>
      <c r="BV69" s="117" t="s">
        <v>292</v>
      </c>
      <c r="BW69" s="114"/>
      <c r="BX69" s="168"/>
      <c r="BY69" s="143" t="s">
        <v>292</v>
      </c>
      <c r="BZ69" s="144" t="s">
        <v>292</v>
      </c>
      <c r="CA69" s="145" t="s">
        <v>292</v>
      </c>
      <c r="CB69" s="145" t="s">
        <v>292</v>
      </c>
      <c r="CC69" s="146" t="s">
        <v>292</v>
      </c>
      <c r="CD69" s="147" t="s">
        <v>292</v>
      </c>
      <c r="CE69" s="148" t="s">
        <v>292</v>
      </c>
      <c r="CF69" s="149" t="s">
        <v>292</v>
      </c>
      <c r="CG69" s="150" t="s">
        <v>292</v>
      </c>
      <c r="CH69" s="117" t="s">
        <v>292</v>
      </c>
      <c r="CI69" s="114"/>
      <c r="CJ69" s="168"/>
      <c r="CK69" s="143" t="s">
        <v>292</v>
      </c>
      <c r="CL69" s="144" t="s">
        <v>292</v>
      </c>
      <c r="CM69" s="145" t="s">
        <v>292</v>
      </c>
      <c r="CN69" s="145" t="s">
        <v>292</v>
      </c>
      <c r="CO69" s="146" t="s">
        <v>292</v>
      </c>
      <c r="CP69" s="147" t="s">
        <v>292</v>
      </c>
      <c r="CQ69" s="148" t="s">
        <v>292</v>
      </c>
      <c r="CR69" s="149" t="s">
        <v>292</v>
      </c>
      <c r="CS69" s="150" t="s">
        <v>292</v>
      </c>
      <c r="CT69" s="117" t="s">
        <v>292</v>
      </c>
      <c r="CU69" s="114"/>
      <c r="CV69" s="168"/>
      <c r="CW69" s="143" t="s">
        <v>292</v>
      </c>
      <c r="CX69" s="144" t="s">
        <v>292</v>
      </c>
      <c r="CY69" s="145" t="s">
        <v>292</v>
      </c>
      <c r="CZ69" s="145" t="s">
        <v>292</v>
      </c>
      <c r="DA69" s="146" t="s">
        <v>292</v>
      </c>
      <c r="DB69" s="147" t="s">
        <v>292</v>
      </c>
      <c r="DC69" s="148" t="s">
        <v>292</v>
      </c>
      <c r="DD69" s="149" t="s">
        <v>292</v>
      </c>
      <c r="DE69" s="150" t="s">
        <v>292</v>
      </c>
      <c r="DF69" s="117" t="s">
        <v>292</v>
      </c>
      <c r="DG69" s="114"/>
      <c r="DH69" s="168"/>
      <c r="DI69" s="143" t="s">
        <v>292</v>
      </c>
      <c r="DJ69" s="144" t="s">
        <v>292</v>
      </c>
      <c r="DK69" s="145" t="s">
        <v>292</v>
      </c>
      <c r="DL69" s="145" t="s">
        <v>292</v>
      </c>
      <c r="DM69" s="146" t="s">
        <v>292</v>
      </c>
      <c r="DN69" s="147" t="s">
        <v>292</v>
      </c>
      <c r="DO69" s="148" t="s">
        <v>292</v>
      </c>
      <c r="DP69" s="149" t="s">
        <v>292</v>
      </c>
      <c r="DQ69" s="150" t="s">
        <v>292</v>
      </c>
      <c r="DR69" s="117" t="s">
        <v>292</v>
      </c>
      <c r="DS69" s="114"/>
      <c r="DT69" s="168"/>
      <c r="DU69" s="143" t="s">
        <v>292</v>
      </c>
      <c r="DV69" s="144" t="s">
        <v>292</v>
      </c>
      <c r="DW69" s="145" t="s">
        <v>292</v>
      </c>
      <c r="DX69" s="145" t="s">
        <v>292</v>
      </c>
      <c r="DY69" s="146" t="s">
        <v>292</v>
      </c>
      <c r="DZ69" s="147" t="s">
        <v>292</v>
      </c>
      <c r="EA69" s="148" t="s">
        <v>292</v>
      </c>
      <c r="EB69" s="149" t="s">
        <v>292</v>
      </c>
      <c r="EC69" s="150" t="s">
        <v>292</v>
      </c>
      <c r="ED69" s="117" t="s">
        <v>292</v>
      </c>
      <c r="EE69" s="114"/>
      <c r="EF69" s="168"/>
      <c r="EG69" s="143" t="str">
        <f>IF(EK69="","",ministers!EG$3)</f>
        <v/>
      </c>
      <c r="EH69" s="144" t="str">
        <f>IF(EK69="","",ministers!EG$1)</f>
        <v/>
      </c>
      <c r="EI69" s="145" t="str">
        <f>IF(EK69="","",ministers!EG$2)</f>
        <v/>
      </c>
      <c r="EJ69" s="145" t="str">
        <f>IF(EK69="","",ministers!EG$3)</f>
        <v/>
      </c>
      <c r="EK69" s="146" t="str">
        <f t="shared" ref="EK69:EK75" si="90">IF(ER69="","",IF(ISNUMBER(SEARCH(":",ER69)),MID(ER69,FIND(":",ER69)+2,FIND("(",ER69)-FIND(":",ER69)-3),LEFT(ER69,FIND("(",ER69)-2)))</f>
        <v/>
      </c>
      <c r="EL69" s="147" t="str">
        <f t="shared" ref="EL69:EL75" si="91">IF(ER69="","",MID(ER69,FIND("(",ER69)+1,4))</f>
        <v/>
      </c>
      <c r="EM69" s="148" t="str">
        <f t="shared" ref="EM69:EM75" si="92">IF(ISNUMBER(SEARCH("*female*",ER69)),"female",IF(ISNUMBER(SEARCH("*male*",ER69)),"male",""))</f>
        <v/>
      </c>
      <c r="EN69" s="149" t="str">
        <f t="shared" ref="EN69:EN75" si="93">IF(ER69="","",IF(ISERROR(MID(ER69,FIND("male,",ER69)+6,(FIND(")",ER69)-(FIND("male,",ER69)+6))))=TRUE,"missing/error",MID(ER69,FIND("male,",ER69)+6,(FIND(")",ER69)-(FIND("male,",ER69)+6)))))</f>
        <v/>
      </c>
      <c r="EO69" s="150" t="str">
        <f t="shared" ref="EO69:EO75" si="94">IF(EK69="","",(MID(EK69,(SEARCH("^^",SUBSTITUTE(EK69," ","^^",LEN(EK69)-LEN(SUBSTITUTE(EK69," ","")))))+1,99)&amp;"_"&amp;LEFT(EK69,FIND(" ",EK69)-1)&amp;"_"&amp;EL69))</f>
        <v/>
      </c>
      <c r="EP69" s="117" t="str">
        <f t="shared" ref="EP69:EP75" si="95">IF(ER69="","",IF((LEN(ER69)-LEN(SUBSTITUTE(ER69,"male","")))/LEN("male")&gt;1,"!",IF(RIGHT(ER69,1)=")","",IF(RIGHT(ER69,2)=") ","",IF(RIGHT(ER69,2)=").","","!!")))))</f>
        <v/>
      </c>
      <c r="EQ69" s="114"/>
      <c r="ER69" s="168"/>
      <c r="ES69" s="143" t="str">
        <f>IF(EW69="","",ministers!ES$3)</f>
        <v/>
      </c>
      <c r="ET69" s="144" t="str">
        <f>IF(EW69="","",ministers!ES$1)</f>
        <v/>
      </c>
      <c r="EU69" s="145" t="s">
        <v>292</v>
      </c>
      <c r="EV69" s="145" t="str">
        <f>IF(EW69="","",ministers!ES$3)</f>
        <v/>
      </c>
      <c r="EW69" s="146" t="str">
        <f t="shared" ref="EW69:EW75" si="96">IF(FD69="","",IF(ISNUMBER(SEARCH(":",FD69)),MID(FD69,FIND(":",FD69)+2,FIND("(",FD69)-FIND(":",FD69)-3),LEFT(FD69,FIND("(",FD69)-2)))</f>
        <v/>
      </c>
      <c r="EX69" s="147" t="str">
        <f t="shared" ref="EX69:EX75" si="97">IF(FD69="","",MID(FD69,FIND("(",FD69)+1,4))</f>
        <v/>
      </c>
      <c r="EY69" s="148" t="str">
        <f t="shared" ref="EY69:EY75" si="98">IF(ISNUMBER(SEARCH("*female*",FD69)),"female",IF(ISNUMBER(SEARCH("*male*",FD69)),"male",""))</f>
        <v/>
      </c>
      <c r="EZ69" s="149" t="str">
        <f t="shared" ref="EZ69:EZ75" si="99">IF(FD69="","",IF(ISERROR(MID(FD69,FIND("male,",FD69)+6,(FIND(")",FD69)-(FIND("male,",FD69)+6))))=TRUE,"missing/error",MID(FD69,FIND("male,",FD69)+6,(FIND(")",FD69)-(FIND("male,",FD69)+6)))))</f>
        <v/>
      </c>
      <c r="FA69" s="150" t="str">
        <f t="shared" ref="FA69:FA75" si="100">IF(EW69="","",(MID(EW69,(SEARCH("^^",SUBSTITUTE(EW69," ","^^",LEN(EW69)-LEN(SUBSTITUTE(EW69," ","")))))+1,99)&amp;"_"&amp;LEFT(EW69,FIND(" ",EW69)-1)&amp;"_"&amp;EX69))</f>
        <v/>
      </c>
      <c r="FB69" s="117" t="str">
        <f t="shared" ref="FB69:FB75" si="101">IF(FD69="","",IF((LEN(FD69)-LEN(SUBSTITUTE(FD69,"male","")))/LEN("male")&gt;1,"!",IF(RIGHT(FD69,1)=")","",IF(RIGHT(FD69,2)=") ","",IF(RIGHT(FD69,2)=").","","!!")))))</f>
        <v/>
      </c>
      <c r="FC69" s="114"/>
      <c r="FD69" s="168"/>
      <c r="FE69" s="143" t="str">
        <f>IF(FI69="","",ministers!FE$3)</f>
        <v/>
      </c>
      <c r="FF69" s="144" t="str">
        <f>IF(FI69="","",ministers!FE$1)</f>
        <v/>
      </c>
      <c r="FG69" s="145" t="str">
        <f>IF(FI69="","",ministers!FE$2)</f>
        <v/>
      </c>
      <c r="FH69" s="145" t="str">
        <f>IF(FI69="","",ministers!FE$3)</f>
        <v/>
      </c>
      <c r="FI69" s="146" t="str">
        <f t="shared" ref="FI69:FI75" si="102">IF(FP69="","",IF(ISNUMBER(SEARCH(":",FP69)),MID(FP69,FIND(":",FP69)+2,FIND("(",FP69)-FIND(":",FP69)-3),LEFT(FP69,FIND("(",FP69)-2)))</f>
        <v/>
      </c>
      <c r="FJ69" s="147" t="str">
        <f t="shared" ref="FJ69:FJ75" si="103">IF(FP69="","",MID(FP69,FIND("(",FP69)+1,4))</f>
        <v/>
      </c>
      <c r="FK69" s="148" t="str">
        <f t="shared" ref="FK69:FK75" si="104">IF(ISNUMBER(SEARCH("*female*",FP69)),"female",IF(ISNUMBER(SEARCH("*male*",FP69)),"male",""))</f>
        <v/>
      </c>
      <c r="FL69" s="149" t="str">
        <f t="shared" ref="FL69:FL75" si="105">IF(FP69="","",IF(ISERROR(MID(FP69,FIND("male,",FP69)+6,(FIND(")",FP69)-(FIND("male,",FP69)+6))))=TRUE,"missing/error",MID(FP69,FIND("male,",FP69)+6,(FIND(")",FP69)-(FIND("male,",FP69)+6)))))</f>
        <v/>
      </c>
      <c r="FM69" s="150" t="str">
        <f t="shared" ref="FM69:FM75" si="106">IF(FI69="","",(MID(FI69,(SEARCH("^^",SUBSTITUTE(FI69," ","^^",LEN(FI69)-LEN(SUBSTITUTE(FI69," ","")))))+1,99)&amp;"_"&amp;LEFT(FI69,FIND(" ",FI69)-1)&amp;"_"&amp;FJ69))</f>
        <v/>
      </c>
      <c r="FN69" s="117" t="str">
        <f>IF(FP69="","",IF((LEN(FP69)-LEN(SUBSTITUTE(FP69,"male","")))/LEN("male")&gt;1,"!",IF(RIGHT(FP69,1)=")","",IF(RIGHT(FP69,2)=") ","",IF(RIGHT(FP69,2)=").","","!!")))))</f>
        <v/>
      </c>
      <c r="FO69" s="114"/>
      <c r="FP69" s="168"/>
      <c r="FQ69" s="143" t="str">
        <f>IF(FU69="","",ministers!FT$3)</f>
        <v/>
      </c>
      <c r="FR69" s="144" t="str">
        <f>IF(FU69="","",ministers!FT$1)</f>
        <v/>
      </c>
      <c r="FS69" s="145"/>
      <c r="FT69" s="151"/>
      <c r="FU69" s="146" t="str">
        <f>IF(GB69="","",IF(ISNUMBER(SEARCH(":",GB69)),MID(GB69,FIND(":",GB69)+2,FIND("(",GB69)-FIND(":",GB69)-3),LEFT(GB69,FIND("(",GB69)-2)))</f>
        <v/>
      </c>
      <c r="FV69" s="147" t="str">
        <f>IF(GB69="","",MID(GB69,FIND("(",GB69)+1,4))</f>
        <v/>
      </c>
      <c r="FW69" s="148" t="str">
        <f>IF(ISNUMBER(SEARCH("*female*",GB69)),"female",IF(ISNUMBER(SEARCH("*male*",GB69)),"male",""))</f>
        <v/>
      </c>
      <c r="FX69" s="149" t="str">
        <f>IF(GB69="","",IF(ISERROR(MID(GB69,FIND("male,",GB69)+6,(FIND(")",GB69)-(FIND("male,",GB69)+6))))=TRUE,"missing/error",MID(GB69,FIND("male,",GB69)+6,(FIND(")",GB69)-(FIND("male,",GB69)+6)))))</f>
        <v/>
      </c>
      <c r="FY69" s="150" t="str">
        <f>IF(FU69="","",(MID(FU69,(SEARCH("^^",SUBSTITUTE(FU69," ","^^",LEN(FU69)-LEN(SUBSTITUTE(FU69," ","")))))+1,99)&amp;"_"&amp;LEFT(FU69,FIND(" ",FU69)-1)&amp;"_"&amp;FV69))</f>
        <v/>
      </c>
      <c r="FZ69" s="117" t="str">
        <f>IF(GB69="","",IF((LEN(GB69)-LEN(SUBSTITUTE(GB69,"male","")))/LEN("male")&gt;1,"!",IF(RIGHT(GB69,1)=")","",IF(RIGHT(GB69,2)=") ","",IF(RIGHT(GB69,2)=").","","!!")))))</f>
        <v/>
      </c>
      <c r="GA69" s="114"/>
      <c r="GB69" s="168"/>
      <c r="GC69" s="143" t="str">
        <f>IF(GG69="","",ministers!GC$3)</f>
        <v/>
      </c>
      <c r="GD69" s="144" t="str">
        <f>IF(GG69="","",ministers!GC$1)</f>
        <v/>
      </c>
      <c r="GE69" s="145" t="str">
        <f>IF(GG69="","",ministers!GC$2)</f>
        <v/>
      </c>
      <c r="GF69" s="145"/>
      <c r="GG69" s="146" t="str">
        <f>IF(GN69="","",IF(ISNUMBER(SEARCH(":",GN69)),MID(GN69,FIND(":",GN69)+2,FIND("(",GN69)-FIND(":",GN69)-3),LEFT(GN69,FIND("(",GN69)-2)))</f>
        <v/>
      </c>
      <c r="GH69" s="147" t="str">
        <f>IF(GN69="","",MID(GN69,FIND("(",GN69)+1,4))</f>
        <v/>
      </c>
      <c r="GI69" s="148" t="str">
        <f>IF(ISNUMBER(SEARCH("*female*",GN69)),"female",IF(ISNUMBER(SEARCH("*male*",GN69)),"male",""))</f>
        <v/>
      </c>
      <c r="GJ69" s="149" t="str">
        <f>IF(GN69="","",IF(ISERROR(MID(GN69,FIND("male,",GN69)+6,(FIND(")",GN69)-(FIND("male,",GN69)+6))))=TRUE,"missing/error",MID(GN69,FIND("male,",GN69)+6,(FIND(")",GN69)-(FIND("male,",GN69)+6)))))</f>
        <v/>
      </c>
      <c r="GK69" s="150" t="str">
        <f>IF(GG69="","",(MID(GG69,(SEARCH("^^",SUBSTITUTE(GG69," ","^^",LEN(GG69)-LEN(SUBSTITUTE(GG69," ","")))))+1,99)&amp;"_"&amp;LEFT(GG69,FIND(" ",GG69)-1)&amp;"_"&amp;GH69))</f>
        <v/>
      </c>
      <c r="GM69" s="114"/>
      <c r="GN69" s="168"/>
      <c r="GO69" s="143" t="str">
        <f>IF(GS69="","",ministers!GO$3)</f>
        <v/>
      </c>
      <c r="GP69" s="144" t="str">
        <f>IF(GS69="","",ministers!GO$1)</f>
        <v/>
      </c>
      <c r="GQ69" s="145" t="str">
        <f>IF(GS69="","",ministers!GO$2)</f>
        <v/>
      </c>
      <c r="GR69" s="145" t="str">
        <f>IF(GS69="","",ministers!GO$3)</f>
        <v/>
      </c>
      <c r="GS69" s="146" t="str">
        <f t="shared" si="85"/>
        <v/>
      </c>
      <c r="GT69" s="147" t="str">
        <f t="shared" si="86"/>
        <v/>
      </c>
      <c r="GU69" s="148" t="str">
        <f t="shared" si="87"/>
        <v/>
      </c>
      <c r="GV69" s="149" t="str">
        <f t="shared" si="88"/>
        <v/>
      </c>
      <c r="GW69" s="150" t="str">
        <f t="shared" si="89"/>
        <v/>
      </c>
      <c r="GY69" s="114"/>
      <c r="GZ69" s="168"/>
    </row>
    <row r="70" spans="1:208" ht="13.5" customHeight="1">
      <c r="A70" s="126"/>
      <c r="B70" s="114" t="s">
        <v>535</v>
      </c>
      <c r="D70" s="168"/>
      <c r="E70" s="143" t="s">
        <v>292</v>
      </c>
      <c r="F70" s="144" t="s">
        <v>292</v>
      </c>
      <c r="G70" s="145" t="s">
        <v>292</v>
      </c>
      <c r="H70" s="145" t="s">
        <v>292</v>
      </c>
      <c r="I70" s="146" t="s">
        <v>292</v>
      </c>
      <c r="J70" s="147" t="s">
        <v>292</v>
      </c>
      <c r="K70" s="148" t="s">
        <v>292</v>
      </c>
      <c r="L70" s="149" t="s">
        <v>292</v>
      </c>
      <c r="M70" s="150" t="s">
        <v>292</v>
      </c>
      <c r="N70" s="117" t="s">
        <v>292</v>
      </c>
      <c r="O70" s="114"/>
      <c r="P70" s="168"/>
      <c r="Q70" s="143" t="s">
        <v>292</v>
      </c>
      <c r="R70" s="144" t="s">
        <v>292</v>
      </c>
      <c r="S70" s="145" t="s">
        <v>292</v>
      </c>
      <c r="T70" s="145" t="s">
        <v>292</v>
      </c>
      <c r="U70" s="146" t="s">
        <v>292</v>
      </c>
      <c r="V70" s="147" t="s">
        <v>292</v>
      </c>
      <c r="W70" s="148" t="s">
        <v>292</v>
      </c>
      <c r="X70" s="149" t="s">
        <v>292</v>
      </c>
      <c r="Y70" s="150" t="s">
        <v>292</v>
      </c>
      <c r="Z70" s="117" t="s">
        <v>292</v>
      </c>
      <c r="AA70" s="114"/>
      <c r="AB70" s="168"/>
      <c r="AC70" s="143" t="s">
        <v>292</v>
      </c>
      <c r="AD70" s="144" t="s">
        <v>292</v>
      </c>
      <c r="AE70" s="145" t="s">
        <v>292</v>
      </c>
      <c r="AF70" s="145" t="s">
        <v>292</v>
      </c>
      <c r="AG70" s="146" t="s">
        <v>292</v>
      </c>
      <c r="AH70" s="147" t="s">
        <v>292</v>
      </c>
      <c r="AI70" s="148" t="s">
        <v>292</v>
      </c>
      <c r="AJ70" s="149" t="s">
        <v>292</v>
      </c>
      <c r="AK70" s="150" t="s">
        <v>292</v>
      </c>
      <c r="AL70" s="117" t="s">
        <v>292</v>
      </c>
      <c r="AM70" s="114"/>
      <c r="AN70" s="168"/>
      <c r="AO70" s="143" t="s">
        <v>292</v>
      </c>
      <c r="AP70" s="144" t="s">
        <v>292</v>
      </c>
      <c r="AQ70" s="145" t="s">
        <v>292</v>
      </c>
      <c r="AR70" s="145" t="s">
        <v>292</v>
      </c>
      <c r="AS70" s="146" t="s">
        <v>292</v>
      </c>
      <c r="AT70" s="147" t="s">
        <v>292</v>
      </c>
      <c r="AU70" s="148" t="s">
        <v>292</v>
      </c>
      <c r="AV70" s="149" t="s">
        <v>292</v>
      </c>
      <c r="AW70" s="150" t="s">
        <v>292</v>
      </c>
      <c r="AX70" s="117" t="s">
        <v>292</v>
      </c>
      <c r="AY70" s="114"/>
      <c r="AZ70" s="168"/>
      <c r="BA70" s="143">
        <v>37221</v>
      </c>
      <c r="BB70" s="144" t="s">
        <v>315</v>
      </c>
      <c r="BC70" s="145">
        <v>36089</v>
      </c>
      <c r="BD70" s="145">
        <v>37221</v>
      </c>
      <c r="BE70" s="146" t="s">
        <v>910</v>
      </c>
      <c r="BF70" s="147" t="s">
        <v>911</v>
      </c>
      <c r="BG70" s="148" t="s">
        <v>780</v>
      </c>
      <c r="BH70" s="149" t="s">
        <v>294</v>
      </c>
      <c r="BI70" s="150" t="s">
        <v>912</v>
      </c>
      <c r="BJ70" s="117" t="s">
        <v>292</v>
      </c>
      <c r="BK70" s="114"/>
      <c r="BL70" s="168" t="s">
        <v>655</v>
      </c>
      <c r="BM70" s="143">
        <v>38286</v>
      </c>
      <c r="BN70" s="144" t="s">
        <v>316</v>
      </c>
      <c r="BO70" s="145">
        <v>37221</v>
      </c>
      <c r="BP70" s="145">
        <v>37901</v>
      </c>
      <c r="BQ70" s="146" t="s">
        <v>910</v>
      </c>
      <c r="BR70" s="147" t="s">
        <v>911</v>
      </c>
      <c r="BS70" s="148" t="s">
        <v>780</v>
      </c>
      <c r="BT70" s="149" t="s">
        <v>294</v>
      </c>
      <c r="BU70" s="150" t="s">
        <v>912</v>
      </c>
      <c r="BV70" s="117" t="s">
        <v>671</v>
      </c>
      <c r="BW70" s="114"/>
      <c r="BX70" s="168" t="s">
        <v>655</v>
      </c>
      <c r="BY70" s="143">
        <v>39419</v>
      </c>
      <c r="BZ70" s="144" t="s">
        <v>317</v>
      </c>
      <c r="CA70" s="145">
        <v>38286</v>
      </c>
      <c r="CB70" s="145">
        <v>39419</v>
      </c>
      <c r="CC70" s="146" t="s">
        <v>913</v>
      </c>
      <c r="CD70" s="147" t="s">
        <v>852</v>
      </c>
      <c r="CE70" s="148" t="s">
        <v>793</v>
      </c>
      <c r="CF70" s="149" t="s">
        <v>294</v>
      </c>
      <c r="CG70" s="150" t="s">
        <v>914</v>
      </c>
      <c r="CH70" s="117" t="s">
        <v>292</v>
      </c>
      <c r="CI70" s="114"/>
      <c r="CJ70" s="168" t="s">
        <v>680</v>
      </c>
      <c r="CK70" s="143" t="s">
        <v>292</v>
      </c>
      <c r="CL70" s="144" t="s">
        <v>292</v>
      </c>
      <c r="CM70" s="145" t="s">
        <v>292</v>
      </c>
      <c r="CN70" s="145" t="s">
        <v>292</v>
      </c>
      <c r="CO70" s="146" t="s">
        <v>292</v>
      </c>
      <c r="CP70" s="147" t="s">
        <v>292</v>
      </c>
      <c r="CQ70" s="148" t="s">
        <v>292</v>
      </c>
      <c r="CR70" s="149" t="s">
        <v>292</v>
      </c>
      <c r="CS70" s="150" t="s">
        <v>292</v>
      </c>
      <c r="CT70" s="117" t="s">
        <v>292</v>
      </c>
      <c r="CU70" s="114"/>
      <c r="CV70" s="168"/>
      <c r="CW70" s="143" t="s">
        <v>292</v>
      </c>
      <c r="CX70" s="144" t="s">
        <v>292</v>
      </c>
      <c r="CY70" s="145" t="s">
        <v>292</v>
      </c>
      <c r="CZ70" s="145" t="s">
        <v>292</v>
      </c>
      <c r="DA70" s="146" t="s">
        <v>292</v>
      </c>
      <c r="DB70" s="147" t="s">
        <v>292</v>
      </c>
      <c r="DC70" s="148" t="s">
        <v>292</v>
      </c>
      <c r="DD70" s="149" t="s">
        <v>292</v>
      </c>
      <c r="DE70" s="150" t="s">
        <v>292</v>
      </c>
      <c r="DF70" s="117" t="s">
        <v>292</v>
      </c>
      <c r="DG70" s="114"/>
      <c r="DH70" s="168"/>
      <c r="DI70" s="143" t="s">
        <v>292</v>
      </c>
      <c r="DJ70" s="144" t="s">
        <v>292</v>
      </c>
      <c r="DK70" s="145" t="s">
        <v>292</v>
      </c>
      <c r="DL70" s="145" t="s">
        <v>292</v>
      </c>
      <c r="DM70" s="146" t="s">
        <v>292</v>
      </c>
      <c r="DN70" s="147" t="s">
        <v>292</v>
      </c>
      <c r="DO70" s="148" t="s">
        <v>292</v>
      </c>
      <c r="DP70" s="149" t="s">
        <v>292</v>
      </c>
      <c r="DQ70" s="150" t="s">
        <v>292</v>
      </c>
      <c r="DR70" s="117" t="s">
        <v>292</v>
      </c>
      <c r="DS70" s="114"/>
      <c r="DT70" s="168"/>
      <c r="DU70" s="143" t="s">
        <v>292</v>
      </c>
      <c r="DV70" s="144" t="s">
        <v>292</v>
      </c>
      <c r="DW70" s="145" t="s">
        <v>292</v>
      </c>
      <c r="DX70" s="145" t="s">
        <v>292</v>
      </c>
      <c r="DY70" s="146" t="s">
        <v>292</v>
      </c>
      <c r="DZ70" s="147" t="s">
        <v>292</v>
      </c>
      <c r="EA70" s="148" t="s">
        <v>292</v>
      </c>
      <c r="EB70" s="149" t="s">
        <v>292</v>
      </c>
      <c r="EC70" s="150" t="s">
        <v>292</v>
      </c>
      <c r="ED70" s="117" t="s">
        <v>292</v>
      </c>
      <c r="EE70" s="114"/>
      <c r="EF70" s="168"/>
      <c r="EG70" s="143" t="str">
        <f>IF(EK70="","",ministers!EG$3)</f>
        <v/>
      </c>
      <c r="EH70" s="144" t="str">
        <f>IF(EK70="","",ministers!EG$1)</f>
        <v/>
      </c>
      <c r="EI70" s="145" t="str">
        <f>IF(EK70="","",ministers!EG$2)</f>
        <v/>
      </c>
      <c r="EJ70" s="145" t="str">
        <f>IF(EK70="","",ministers!EG$3)</f>
        <v/>
      </c>
      <c r="EK70" s="146" t="str">
        <f t="shared" si="90"/>
        <v/>
      </c>
      <c r="EL70" s="147" t="str">
        <f t="shared" si="91"/>
        <v/>
      </c>
      <c r="EM70" s="148" t="str">
        <f t="shared" si="92"/>
        <v/>
      </c>
      <c r="EN70" s="149" t="str">
        <f t="shared" si="93"/>
        <v/>
      </c>
      <c r="EO70" s="150" t="str">
        <f t="shared" si="94"/>
        <v/>
      </c>
      <c r="EP70" s="117" t="str">
        <f t="shared" si="95"/>
        <v/>
      </c>
      <c r="EQ70" s="114"/>
      <c r="ER70" s="168"/>
      <c r="ES70" s="143" t="str">
        <f>IF(EW70="","",ministers!ES$3)</f>
        <v/>
      </c>
      <c r="ET70" s="144" t="str">
        <f>IF(EW70="","",ministers!ES$1)</f>
        <v/>
      </c>
      <c r="EU70" s="145" t="s">
        <v>292</v>
      </c>
      <c r="EV70" s="145" t="str">
        <f>IF(EW70="","",ministers!ES$3)</f>
        <v/>
      </c>
      <c r="EW70" s="146" t="str">
        <f t="shared" si="96"/>
        <v/>
      </c>
      <c r="EX70" s="147" t="str">
        <f t="shared" si="97"/>
        <v/>
      </c>
      <c r="EY70" s="148" t="str">
        <f t="shared" si="98"/>
        <v/>
      </c>
      <c r="EZ70" s="149" t="str">
        <f t="shared" si="99"/>
        <v/>
      </c>
      <c r="FA70" s="150" t="str">
        <f t="shared" si="100"/>
        <v/>
      </c>
      <c r="FB70" s="117" t="str">
        <f t="shared" si="101"/>
        <v/>
      </c>
      <c r="FC70" s="114"/>
      <c r="FD70" s="168"/>
      <c r="FE70" s="143" t="str">
        <f>IF(FI70="","",ministers!FE$3)</f>
        <v/>
      </c>
      <c r="FF70" s="144" t="str">
        <f>IF(FI70="","",ministers!FE$1)</f>
        <v/>
      </c>
      <c r="FG70" s="145" t="str">
        <f>IF(FI70="","",ministers!FE$2)</f>
        <v/>
      </c>
      <c r="FH70" s="145" t="str">
        <f>IF(FI70="","",ministers!FE$3)</f>
        <v/>
      </c>
      <c r="FI70" s="146" t="str">
        <f t="shared" si="102"/>
        <v/>
      </c>
      <c r="FJ70" s="147" t="str">
        <f t="shared" si="103"/>
        <v/>
      </c>
      <c r="FK70" s="148" t="str">
        <f t="shared" si="104"/>
        <v/>
      </c>
      <c r="FL70" s="149" t="str">
        <f t="shared" si="105"/>
        <v/>
      </c>
      <c r="FM70" s="150" t="str">
        <f t="shared" si="106"/>
        <v/>
      </c>
      <c r="FN70" s="117" t="str">
        <f>IF(FP70="","",IF((LEN(FP70)-LEN(SUBSTITUTE(FP70,"male","")))/LEN("male")&gt;1,"!",IF(RIGHT(FP70,1)=")","",IF(RIGHT(FP70,2)=") ","",IF(RIGHT(FP70,2)=").","","!!")))))</f>
        <v/>
      </c>
      <c r="FO70" s="114"/>
      <c r="FP70" s="168"/>
      <c r="FQ70" s="143" t="str">
        <f>IF(FU70="","",ministers!FT$3)</f>
        <v/>
      </c>
      <c r="FR70" s="144" t="str">
        <f>IF(FU70="","",ministers!FT$1)</f>
        <v/>
      </c>
      <c r="FS70" s="145"/>
      <c r="FT70" s="151"/>
      <c r="FU70" s="146" t="str">
        <f>IF(GB70="","",IF(ISNUMBER(SEARCH(":",GB70)),MID(GB70,FIND(":",GB70)+2,FIND("(",GB70)-FIND(":",GB70)-3),LEFT(GB70,FIND("(",GB70)-2)))</f>
        <v/>
      </c>
      <c r="FV70" s="147" t="str">
        <f>IF(GB70="","",MID(GB70,FIND("(",GB70)+1,4))</f>
        <v/>
      </c>
      <c r="FW70" s="148" t="str">
        <f>IF(ISNUMBER(SEARCH("*female*",GB70)),"female",IF(ISNUMBER(SEARCH("*male*",GB70)),"male",""))</f>
        <v/>
      </c>
      <c r="FX70" s="149" t="str">
        <f>IF(GB70="","",IF(ISERROR(MID(GB70,FIND("male,",GB70)+6,(FIND(")",GB70)-(FIND("male,",GB70)+6))))=TRUE,"missing/error",MID(GB70,FIND("male,",GB70)+6,(FIND(")",GB70)-(FIND("male,",GB70)+6)))))</f>
        <v/>
      </c>
      <c r="FY70" s="150" t="str">
        <f>IF(FU70="","",(MID(FU70,(SEARCH("^^",SUBSTITUTE(FU70," ","^^",LEN(FU70)-LEN(SUBSTITUTE(FU70," ","")))))+1,99)&amp;"_"&amp;LEFT(FU70,FIND(" ",FU70)-1)&amp;"_"&amp;FV70))</f>
        <v/>
      </c>
      <c r="FZ70" s="117" t="str">
        <f>IF(GB70="","",IF((LEN(GB70)-LEN(SUBSTITUTE(GB70,"male","")))/LEN("male")&gt;1,"!",IF(RIGHT(GB70,1)=")","",IF(RIGHT(GB70,2)=") ","",IF(RIGHT(GB70,2)=").","","!!")))))</f>
        <v/>
      </c>
      <c r="GA70" s="114"/>
      <c r="GB70" s="168"/>
      <c r="GC70" s="143" t="str">
        <f>IF(GG70="","",ministers!GC$3)</f>
        <v/>
      </c>
      <c r="GD70" s="144" t="str">
        <f>IF(GG70="","",ministers!GC$1)</f>
        <v/>
      </c>
      <c r="GE70" s="145" t="str">
        <f>IF(GG70="","",ministers!GC$2)</f>
        <v/>
      </c>
      <c r="GF70" s="145"/>
      <c r="GG70" s="146" t="str">
        <f>IF(GN70="","",IF(ISNUMBER(SEARCH(":",GN70)),MID(GN70,FIND(":",GN70)+2,FIND("(",GN70)-FIND(":",GN70)-3),LEFT(GN70,FIND("(",GN70)-2)))</f>
        <v/>
      </c>
      <c r="GH70" s="147" t="str">
        <f>IF(GN70="","",MID(GN70,FIND("(",GN70)+1,4))</f>
        <v/>
      </c>
      <c r="GI70" s="148" t="str">
        <f>IF(ISNUMBER(SEARCH("*female*",GN70)),"female",IF(ISNUMBER(SEARCH("*male*",GN70)),"male",""))</f>
        <v/>
      </c>
      <c r="GJ70" s="149" t="str">
        <f>IF(GN70="","",IF(ISERROR(MID(GN70,FIND("male,",GN70)+6,(FIND(")",GN70)-(FIND("male,",GN70)+6))))=TRUE,"missing/error",MID(GN70,FIND("male,",GN70)+6,(FIND(")",GN70)-(FIND("male,",GN70)+6)))))</f>
        <v/>
      </c>
      <c r="GK70" s="150" t="str">
        <f>IF(GG70="","",(MID(GG70,(SEARCH("^^",SUBSTITUTE(GG70," ","^^",LEN(GG70)-LEN(SUBSTITUTE(GG70," ","")))))+1,99)&amp;"_"&amp;LEFT(GG70,FIND(" ",GG70)-1)&amp;"_"&amp;GH70))</f>
        <v/>
      </c>
      <c r="GM70" s="114"/>
      <c r="GN70" s="168"/>
      <c r="GO70" s="143" t="str">
        <f>IF(GS70="","",ministers!GO$3)</f>
        <v/>
      </c>
      <c r="GP70" s="144" t="str">
        <f>IF(GS70="","",ministers!GO$1)</f>
        <v/>
      </c>
      <c r="GQ70" s="145" t="str">
        <f>IF(GS70="","",ministers!GO$2)</f>
        <v/>
      </c>
      <c r="GR70" s="145" t="str">
        <f>IF(GS70="","",ministers!GO$3)</f>
        <v/>
      </c>
      <c r="GS70" s="146" t="str">
        <f t="shared" si="85"/>
        <v/>
      </c>
      <c r="GT70" s="147" t="str">
        <f t="shared" si="86"/>
        <v/>
      </c>
      <c r="GU70" s="148" t="str">
        <f t="shared" si="87"/>
        <v/>
      </c>
      <c r="GV70" s="149" t="str">
        <f t="shared" si="88"/>
        <v/>
      </c>
      <c r="GW70" s="150" t="str">
        <f t="shared" si="89"/>
        <v/>
      </c>
      <c r="GY70" s="114"/>
      <c r="GZ70" s="168"/>
    </row>
    <row r="71" spans="1:208" ht="13.5" customHeight="1">
      <c r="A71" s="126"/>
      <c r="B71" s="114" t="s">
        <v>535</v>
      </c>
      <c r="D71" s="168"/>
      <c r="E71" s="143"/>
      <c r="F71" s="144"/>
      <c r="G71" s="145"/>
      <c r="H71" s="145"/>
      <c r="I71" s="146"/>
      <c r="J71" s="147"/>
      <c r="K71" s="148"/>
      <c r="L71" s="149"/>
      <c r="M71" s="150"/>
      <c r="O71" s="114"/>
      <c r="P71" s="168"/>
      <c r="Q71" s="143"/>
      <c r="R71" s="144"/>
      <c r="S71" s="145"/>
      <c r="T71" s="145"/>
      <c r="U71" s="146"/>
      <c r="V71" s="147"/>
      <c r="W71" s="148"/>
      <c r="X71" s="149"/>
      <c r="Y71" s="150"/>
      <c r="AA71" s="114"/>
      <c r="AB71" s="168"/>
      <c r="AC71" s="143"/>
      <c r="AD71" s="144"/>
      <c r="AE71" s="145"/>
      <c r="AF71" s="145"/>
      <c r="AG71" s="146"/>
      <c r="AH71" s="147"/>
      <c r="AI71" s="148"/>
      <c r="AJ71" s="149"/>
      <c r="AK71" s="150"/>
      <c r="AM71" s="114"/>
      <c r="AN71" s="168"/>
      <c r="AO71" s="143"/>
      <c r="AP71" s="144"/>
      <c r="AQ71" s="145"/>
      <c r="AR71" s="145"/>
      <c r="AS71" s="146"/>
      <c r="AT71" s="147"/>
      <c r="AU71" s="148"/>
      <c r="AV71" s="149"/>
      <c r="AW71" s="150"/>
      <c r="AY71" s="114"/>
      <c r="AZ71" s="168"/>
      <c r="BA71" s="143"/>
      <c r="BB71" s="144"/>
      <c r="BC71" s="145"/>
      <c r="BD71" s="145"/>
      <c r="BE71" s="146"/>
      <c r="BF71" s="147"/>
      <c r="BG71" s="148"/>
      <c r="BH71" s="149"/>
      <c r="BI71" s="150"/>
      <c r="BK71" s="114"/>
      <c r="BL71" s="168"/>
      <c r="BM71" s="143">
        <v>38286</v>
      </c>
      <c r="BN71" s="144" t="s">
        <v>316</v>
      </c>
      <c r="BO71" s="145">
        <v>37901</v>
      </c>
      <c r="BP71" s="145">
        <v>38186</v>
      </c>
      <c r="BQ71" s="146" t="s">
        <v>821</v>
      </c>
      <c r="BR71" s="147" t="s">
        <v>822</v>
      </c>
      <c r="BS71" s="148" t="s">
        <v>780</v>
      </c>
      <c r="BT71" s="149" t="s">
        <v>294</v>
      </c>
      <c r="BU71" s="150" t="s">
        <v>823</v>
      </c>
      <c r="BV71" s="117" t="s">
        <v>292</v>
      </c>
      <c r="BW71" s="114"/>
      <c r="BX71" s="168" t="s">
        <v>644</v>
      </c>
      <c r="BY71" s="143"/>
      <c r="BZ71" s="144"/>
      <c r="CA71" s="145"/>
      <c r="CB71" s="145"/>
      <c r="CC71" s="146"/>
      <c r="CD71" s="147"/>
      <c r="CE71" s="148"/>
      <c r="CF71" s="149"/>
      <c r="CG71" s="150"/>
      <c r="CI71" s="114"/>
      <c r="CJ71" s="168"/>
      <c r="CK71" s="143"/>
      <c r="CL71" s="144"/>
      <c r="CM71" s="145"/>
      <c r="CN71" s="145"/>
      <c r="CO71" s="146"/>
      <c r="CP71" s="147"/>
      <c r="CQ71" s="148"/>
      <c r="CR71" s="149"/>
      <c r="CS71" s="150"/>
      <c r="CU71" s="114"/>
      <c r="CV71" s="168"/>
      <c r="CW71" s="143" t="s">
        <v>292</v>
      </c>
      <c r="CX71" s="144" t="s">
        <v>292</v>
      </c>
      <c r="CY71" s="145" t="s">
        <v>292</v>
      </c>
      <c r="CZ71" s="145" t="s">
        <v>292</v>
      </c>
      <c r="DA71" s="146" t="s">
        <v>292</v>
      </c>
      <c r="DB71" s="147" t="s">
        <v>292</v>
      </c>
      <c r="DC71" s="148" t="s">
        <v>292</v>
      </c>
      <c r="DD71" s="149" t="s">
        <v>292</v>
      </c>
      <c r="DE71" s="150" t="s">
        <v>292</v>
      </c>
      <c r="DF71" s="117" t="s">
        <v>292</v>
      </c>
      <c r="DG71" s="114"/>
      <c r="DH71" s="168"/>
      <c r="DI71" s="143" t="s">
        <v>292</v>
      </c>
      <c r="DJ71" s="144" t="s">
        <v>292</v>
      </c>
      <c r="DK71" s="145" t="s">
        <v>292</v>
      </c>
      <c r="DL71" s="145" t="s">
        <v>292</v>
      </c>
      <c r="DM71" s="146" t="s">
        <v>292</v>
      </c>
      <c r="DN71" s="147" t="s">
        <v>292</v>
      </c>
      <c r="DO71" s="148" t="s">
        <v>292</v>
      </c>
      <c r="DP71" s="149" t="s">
        <v>292</v>
      </c>
      <c r="DQ71" s="150" t="s">
        <v>292</v>
      </c>
      <c r="DR71" s="117" t="s">
        <v>292</v>
      </c>
      <c r="DS71" s="114"/>
      <c r="DT71" s="168"/>
      <c r="DU71" s="143" t="s">
        <v>292</v>
      </c>
      <c r="DV71" s="144" t="s">
        <v>292</v>
      </c>
      <c r="DW71" s="145" t="s">
        <v>292</v>
      </c>
      <c r="DX71" s="145" t="s">
        <v>292</v>
      </c>
      <c r="DY71" s="146" t="s">
        <v>292</v>
      </c>
      <c r="DZ71" s="147" t="s">
        <v>292</v>
      </c>
      <c r="EA71" s="148" t="s">
        <v>292</v>
      </c>
      <c r="EB71" s="149" t="s">
        <v>292</v>
      </c>
      <c r="EC71" s="150" t="s">
        <v>292</v>
      </c>
      <c r="ED71" s="117" t="s">
        <v>292</v>
      </c>
      <c r="EE71" s="114"/>
      <c r="EF71" s="168"/>
      <c r="EG71" s="143" t="str">
        <f>IF(EK71="","",ministers!EG$3)</f>
        <v/>
      </c>
      <c r="EH71" s="144" t="str">
        <f>IF(EK71="","",ministers!EG$1)</f>
        <v/>
      </c>
      <c r="EI71" s="145" t="str">
        <f>IF(EK71="","",ministers!EG$2)</f>
        <v/>
      </c>
      <c r="EJ71" s="145" t="str">
        <f>IF(EK71="","",ministers!EG$3)</f>
        <v/>
      </c>
      <c r="EK71" s="146" t="str">
        <f t="shared" si="90"/>
        <v/>
      </c>
      <c r="EL71" s="147" t="str">
        <f t="shared" si="91"/>
        <v/>
      </c>
      <c r="EM71" s="148" t="str">
        <f t="shared" si="92"/>
        <v/>
      </c>
      <c r="EN71" s="149" t="str">
        <f t="shared" si="93"/>
        <v/>
      </c>
      <c r="EO71" s="150" t="str">
        <f t="shared" si="94"/>
        <v/>
      </c>
      <c r="EP71" s="117" t="str">
        <f t="shared" si="95"/>
        <v/>
      </c>
      <c r="EQ71" s="114"/>
      <c r="ER71" s="168"/>
      <c r="ES71" s="143" t="str">
        <f>IF(EW71="","",ministers!ES$3)</f>
        <v/>
      </c>
      <c r="ET71" s="144" t="str">
        <f>IF(EW71="","",ministers!ES$1)</f>
        <v/>
      </c>
      <c r="EU71" s="145" t="s">
        <v>292</v>
      </c>
      <c r="EV71" s="145" t="str">
        <f>IF(EW71="","",ministers!ES$3)</f>
        <v/>
      </c>
      <c r="EW71" s="146" t="str">
        <f t="shared" si="96"/>
        <v/>
      </c>
      <c r="EX71" s="147" t="str">
        <f t="shared" si="97"/>
        <v/>
      </c>
      <c r="EY71" s="148" t="str">
        <f t="shared" si="98"/>
        <v/>
      </c>
      <c r="EZ71" s="149" t="str">
        <f t="shared" si="99"/>
        <v/>
      </c>
      <c r="FA71" s="150" t="str">
        <f t="shared" si="100"/>
        <v/>
      </c>
      <c r="FB71" s="117" t="str">
        <f t="shared" si="101"/>
        <v/>
      </c>
      <c r="FC71" s="114"/>
      <c r="FD71" s="168"/>
      <c r="FE71" s="143" t="str">
        <f>IF(FI71="","",ministers!FE$3)</f>
        <v/>
      </c>
      <c r="FF71" s="144" t="str">
        <f>IF(FI71="","",ministers!FE$1)</f>
        <v/>
      </c>
      <c r="FG71" s="145" t="str">
        <f>IF(FI71="","",ministers!FE$2)</f>
        <v/>
      </c>
      <c r="FH71" s="145" t="str">
        <f>IF(FI71="","",ministers!FE$3)</f>
        <v/>
      </c>
      <c r="FI71" s="146" t="str">
        <f t="shared" si="102"/>
        <v/>
      </c>
      <c r="FJ71" s="147" t="str">
        <f t="shared" si="103"/>
        <v/>
      </c>
      <c r="FK71" s="148" t="str">
        <f t="shared" si="104"/>
        <v/>
      </c>
      <c r="FL71" s="149" t="str">
        <f t="shared" si="105"/>
        <v/>
      </c>
      <c r="FM71" s="150" t="str">
        <f t="shared" si="106"/>
        <v/>
      </c>
      <c r="FO71" s="114"/>
      <c r="FP71" s="168"/>
      <c r="FQ71" s="143"/>
      <c r="FR71" s="144"/>
      <c r="FS71" s="145"/>
      <c r="FT71" s="151"/>
      <c r="FU71" s="146"/>
      <c r="FV71" s="147"/>
      <c r="FW71" s="148"/>
      <c r="FX71" s="149"/>
      <c r="FY71" s="150"/>
      <c r="GA71" s="114"/>
      <c r="GB71" s="168"/>
      <c r="GC71" s="143" t="str">
        <f>IF(GG71="","",ministers!GC$3)</f>
        <v/>
      </c>
      <c r="GD71" s="144" t="str">
        <f>IF(GG71="","",ministers!GC$1)</f>
        <v/>
      </c>
      <c r="GE71" s="145" t="str">
        <f>IF(GG71="","",ministers!GC$2)</f>
        <v/>
      </c>
      <c r="GF71" s="145"/>
      <c r="GG71" s="146"/>
      <c r="GH71" s="147"/>
      <c r="GI71" s="148"/>
      <c r="GJ71" s="149"/>
      <c r="GK71" s="150"/>
      <c r="GM71" s="114"/>
      <c r="GN71" s="168"/>
      <c r="GO71" s="143" t="str">
        <f>IF(GS71="","",ministers!GO$3)</f>
        <v/>
      </c>
      <c r="GP71" s="144" t="str">
        <f>IF(GS71="","",ministers!GO$1)</f>
        <v/>
      </c>
      <c r="GQ71" s="145" t="str">
        <f>IF(GS71="","",ministers!GO$2)</f>
        <v/>
      </c>
      <c r="GR71" s="145" t="str">
        <f>IF(GS71="","",ministers!GO$3)</f>
        <v/>
      </c>
      <c r="GS71" s="146" t="str">
        <f t="shared" si="85"/>
        <v/>
      </c>
      <c r="GT71" s="147" t="str">
        <f t="shared" si="86"/>
        <v/>
      </c>
      <c r="GU71" s="148" t="str">
        <f t="shared" si="87"/>
        <v/>
      </c>
      <c r="GV71" s="149" t="str">
        <f t="shared" si="88"/>
        <v/>
      </c>
      <c r="GW71" s="150" t="str">
        <f t="shared" si="89"/>
        <v/>
      </c>
      <c r="GY71" s="114"/>
      <c r="GZ71" s="168"/>
    </row>
    <row r="72" spans="1:208" ht="13.5" customHeight="1">
      <c r="A72" s="126"/>
      <c r="B72" s="114" t="s">
        <v>535</v>
      </c>
      <c r="D72" s="168"/>
      <c r="E72" s="143"/>
      <c r="F72" s="144"/>
      <c r="G72" s="145"/>
      <c r="H72" s="145"/>
      <c r="I72" s="146"/>
      <c r="J72" s="147"/>
      <c r="K72" s="148"/>
      <c r="L72" s="149"/>
      <c r="M72" s="150"/>
      <c r="O72" s="114"/>
      <c r="P72" s="168"/>
      <c r="Q72" s="143"/>
      <c r="R72" s="144"/>
      <c r="S72" s="145"/>
      <c r="T72" s="145"/>
      <c r="U72" s="146"/>
      <c r="V72" s="147"/>
      <c r="W72" s="148"/>
      <c r="X72" s="149"/>
      <c r="Y72" s="150"/>
      <c r="AA72" s="114"/>
      <c r="AB72" s="168"/>
      <c r="AC72" s="143"/>
      <c r="AD72" s="144"/>
      <c r="AE72" s="145"/>
      <c r="AF72" s="145"/>
      <c r="AG72" s="146"/>
      <c r="AH72" s="147"/>
      <c r="AI72" s="148"/>
      <c r="AJ72" s="149"/>
      <c r="AK72" s="150"/>
      <c r="AM72" s="114"/>
      <c r="AN72" s="168"/>
      <c r="AO72" s="143"/>
      <c r="AP72" s="144"/>
      <c r="AQ72" s="145"/>
      <c r="AR72" s="145"/>
      <c r="AS72" s="146"/>
      <c r="AT72" s="147"/>
      <c r="AU72" s="148"/>
      <c r="AV72" s="149"/>
      <c r="AW72" s="150"/>
      <c r="AY72" s="114"/>
      <c r="AZ72" s="168"/>
      <c r="BA72" s="143"/>
      <c r="BB72" s="144"/>
      <c r="BC72" s="145"/>
      <c r="BD72" s="145"/>
      <c r="BE72" s="146"/>
      <c r="BF72" s="147"/>
      <c r="BG72" s="148"/>
      <c r="BH72" s="149"/>
      <c r="BI72" s="150"/>
      <c r="BK72" s="114"/>
      <c r="BL72" s="168"/>
      <c r="BM72" s="143">
        <v>38286</v>
      </c>
      <c r="BN72" s="144" t="s">
        <v>316</v>
      </c>
      <c r="BO72" s="145">
        <v>38186</v>
      </c>
      <c r="BP72" s="145">
        <v>38286</v>
      </c>
      <c r="BQ72" s="146" t="s">
        <v>913</v>
      </c>
      <c r="BR72" s="147" t="s">
        <v>852</v>
      </c>
      <c r="BS72" s="148" t="s">
        <v>793</v>
      </c>
      <c r="BT72" s="149" t="s">
        <v>294</v>
      </c>
      <c r="BU72" s="150" t="s">
        <v>914</v>
      </c>
      <c r="BW72" s="114"/>
      <c r="BX72" s="176" t="s">
        <v>680</v>
      </c>
      <c r="BY72" s="143"/>
      <c r="BZ72" s="144"/>
      <c r="CA72" s="145"/>
      <c r="CB72" s="145"/>
      <c r="CC72" s="146"/>
      <c r="CD72" s="147"/>
      <c r="CE72" s="148"/>
      <c r="CF72" s="149"/>
      <c r="CG72" s="150"/>
      <c r="CI72" s="114"/>
      <c r="CJ72" s="168"/>
      <c r="CK72" s="143"/>
      <c r="CL72" s="144"/>
      <c r="CM72" s="145"/>
      <c r="CN72" s="145"/>
      <c r="CO72" s="146"/>
      <c r="CP72" s="147"/>
      <c r="CQ72" s="148"/>
      <c r="CR72" s="149"/>
      <c r="CS72" s="150"/>
      <c r="CU72" s="114"/>
      <c r="CV72" s="168"/>
      <c r="CW72" s="143" t="s">
        <v>292</v>
      </c>
      <c r="CX72" s="144" t="s">
        <v>292</v>
      </c>
      <c r="CY72" s="145" t="s">
        <v>292</v>
      </c>
      <c r="CZ72" s="145" t="s">
        <v>292</v>
      </c>
      <c r="DA72" s="146" t="s">
        <v>292</v>
      </c>
      <c r="DB72" s="147" t="s">
        <v>292</v>
      </c>
      <c r="DC72" s="148" t="s">
        <v>292</v>
      </c>
      <c r="DD72" s="149" t="s">
        <v>292</v>
      </c>
      <c r="DE72" s="150" t="s">
        <v>292</v>
      </c>
      <c r="DF72" s="117" t="s">
        <v>292</v>
      </c>
      <c r="DG72" s="114"/>
      <c r="DH72" s="168"/>
      <c r="DI72" s="143" t="s">
        <v>292</v>
      </c>
      <c r="DJ72" s="144" t="s">
        <v>292</v>
      </c>
      <c r="DK72" s="145" t="s">
        <v>292</v>
      </c>
      <c r="DL72" s="145" t="s">
        <v>292</v>
      </c>
      <c r="DM72" s="146" t="s">
        <v>292</v>
      </c>
      <c r="DN72" s="147" t="s">
        <v>292</v>
      </c>
      <c r="DO72" s="148" t="s">
        <v>292</v>
      </c>
      <c r="DP72" s="149" t="s">
        <v>292</v>
      </c>
      <c r="DQ72" s="150" t="s">
        <v>292</v>
      </c>
      <c r="DR72" s="117" t="s">
        <v>292</v>
      </c>
      <c r="DS72" s="114"/>
      <c r="DT72" s="168"/>
      <c r="DU72" s="143" t="s">
        <v>292</v>
      </c>
      <c r="DV72" s="144" t="s">
        <v>292</v>
      </c>
      <c r="DW72" s="145" t="s">
        <v>292</v>
      </c>
      <c r="DX72" s="145" t="s">
        <v>292</v>
      </c>
      <c r="DY72" s="146" t="s">
        <v>292</v>
      </c>
      <c r="DZ72" s="147" t="s">
        <v>292</v>
      </c>
      <c r="EA72" s="148" t="s">
        <v>292</v>
      </c>
      <c r="EB72" s="149" t="s">
        <v>292</v>
      </c>
      <c r="EC72" s="150" t="s">
        <v>292</v>
      </c>
      <c r="ED72" s="117" t="s">
        <v>292</v>
      </c>
      <c r="EE72" s="114"/>
      <c r="EF72" s="168"/>
      <c r="EG72" s="143" t="str">
        <f>IF(EK72="","",ministers!EG$3)</f>
        <v/>
      </c>
      <c r="EH72" s="144" t="str">
        <f>IF(EK72="","",ministers!EG$1)</f>
        <v/>
      </c>
      <c r="EI72" s="145" t="str">
        <f>IF(EK72="","",ministers!EG$2)</f>
        <v/>
      </c>
      <c r="EJ72" s="145" t="str">
        <f>IF(EK72="","",ministers!EG$3)</f>
        <v/>
      </c>
      <c r="EK72" s="146" t="str">
        <f t="shared" si="90"/>
        <v/>
      </c>
      <c r="EL72" s="147" t="str">
        <f t="shared" si="91"/>
        <v/>
      </c>
      <c r="EM72" s="148" t="str">
        <f t="shared" si="92"/>
        <v/>
      </c>
      <c r="EN72" s="149" t="str">
        <f t="shared" si="93"/>
        <v/>
      </c>
      <c r="EO72" s="150" t="str">
        <f t="shared" si="94"/>
        <v/>
      </c>
      <c r="EP72" s="117" t="str">
        <f t="shared" si="95"/>
        <v/>
      </c>
      <c r="EQ72" s="114"/>
      <c r="ER72" s="168"/>
      <c r="ES72" s="143" t="str">
        <f>IF(EW72="","",ministers!ES$3)</f>
        <v/>
      </c>
      <c r="ET72" s="144" t="str">
        <f>IF(EW72="","",ministers!ES$1)</f>
        <v/>
      </c>
      <c r="EU72" s="145" t="s">
        <v>292</v>
      </c>
      <c r="EV72" s="145" t="str">
        <f>IF(EW72="","",ministers!ES$3)</f>
        <v/>
      </c>
      <c r="EW72" s="146" t="str">
        <f t="shared" si="96"/>
        <v/>
      </c>
      <c r="EX72" s="147" t="str">
        <f t="shared" si="97"/>
        <v/>
      </c>
      <c r="EY72" s="148" t="str">
        <f t="shared" si="98"/>
        <v/>
      </c>
      <c r="EZ72" s="149" t="str">
        <f t="shared" si="99"/>
        <v/>
      </c>
      <c r="FA72" s="150" t="str">
        <f t="shared" si="100"/>
        <v/>
      </c>
      <c r="FB72" s="117" t="str">
        <f t="shared" si="101"/>
        <v/>
      </c>
      <c r="FC72" s="114"/>
      <c r="FD72" s="168"/>
      <c r="FE72" s="143" t="str">
        <f>IF(FI72="","",ministers!FE$3)</f>
        <v/>
      </c>
      <c r="FF72" s="144" t="str">
        <f>IF(FI72="","",ministers!FE$1)</f>
        <v/>
      </c>
      <c r="FG72" s="145" t="str">
        <f>IF(FI72="","",ministers!FE$2)</f>
        <v/>
      </c>
      <c r="FH72" s="145" t="str">
        <f>IF(FI72="","",ministers!FE$3)</f>
        <v/>
      </c>
      <c r="FI72" s="146" t="str">
        <f t="shared" si="102"/>
        <v/>
      </c>
      <c r="FJ72" s="147" t="str">
        <f t="shared" si="103"/>
        <v/>
      </c>
      <c r="FK72" s="148" t="str">
        <f t="shared" si="104"/>
        <v/>
      </c>
      <c r="FL72" s="149" t="str">
        <f t="shared" si="105"/>
        <v/>
      </c>
      <c r="FM72" s="150" t="str">
        <f t="shared" si="106"/>
        <v/>
      </c>
      <c r="FO72" s="114"/>
      <c r="FP72" s="168"/>
      <c r="FQ72" s="143"/>
      <c r="FR72" s="144"/>
      <c r="FS72" s="145"/>
      <c r="FT72" s="151"/>
      <c r="FU72" s="146"/>
      <c r="FV72" s="147"/>
      <c r="FW72" s="148"/>
      <c r="FX72" s="149"/>
      <c r="FY72" s="150"/>
      <c r="GA72" s="114"/>
      <c r="GB72" s="168"/>
      <c r="GC72" s="143" t="str">
        <f>IF(GG72="","",ministers!GC$3)</f>
        <v/>
      </c>
      <c r="GD72" s="144" t="str">
        <f>IF(GG72="","",ministers!GC$1)</f>
        <v/>
      </c>
      <c r="GE72" s="145" t="str">
        <f>IF(GG72="","",ministers!GC$2)</f>
        <v/>
      </c>
      <c r="GF72" s="145"/>
      <c r="GG72" s="146"/>
      <c r="GH72" s="147"/>
      <c r="GI72" s="148"/>
      <c r="GJ72" s="149"/>
      <c r="GK72" s="150"/>
      <c r="GM72" s="114"/>
      <c r="GN72" s="168"/>
      <c r="GO72" s="143" t="str">
        <f>IF(GS72="","",ministers!GO$3)</f>
        <v/>
      </c>
      <c r="GP72" s="144" t="str">
        <f>IF(GS72="","",ministers!GO$1)</f>
        <v/>
      </c>
      <c r="GQ72" s="145" t="str">
        <f>IF(GS72="","",ministers!GO$2)</f>
        <v/>
      </c>
      <c r="GR72" s="145" t="str">
        <f>IF(GS72="","",ministers!GO$3)</f>
        <v/>
      </c>
      <c r="GS72" s="146" t="str">
        <f t="shared" si="85"/>
        <v/>
      </c>
      <c r="GT72" s="147" t="str">
        <f t="shared" si="86"/>
        <v/>
      </c>
      <c r="GU72" s="148" t="str">
        <f t="shared" si="87"/>
        <v/>
      </c>
      <c r="GV72" s="149" t="str">
        <f t="shared" si="88"/>
        <v/>
      </c>
      <c r="GW72" s="150" t="str">
        <f t="shared" si="89"/>
        <v/>
      </c>
      <c r="GY72" s="114"/>
      <c r="GZ72" s="168"/>
    </row>
    <row r="73" spans="1:208" ht="13.5" customHeight="1">
      <c r="A73" s="126"/>
      <c r="B73" s="114" t="s">
        <v>536</v>
      </c>
      <c r="D73" s="168"/>
      <c r="E73" s="143" t="s">
        <v>292</v>
      </c>
      <c r="F73" s="144" t="s">
        <v>292</v>
      </c>
      <c r="G73" s="145" t="s">
        <v>292</v>
      </c>
      <c r="H73" s="145" t="s">
        <v>292</v>
      </c>
      <c r="I73" s="146" t="s">
        <v>292</v>
      </c>
      <c r="J73" s="147" t="s">
        <v>292</v>
      </c>
      <c r="K73" s="148" t="s">
        <v>292</v>
      </c>
      <c r="L73" s="149" t="s">
        <v>292</v>
      </c>
      <c r="M73" s="150" t="s">
        <v>292</v>
      </c>
      <c r="N73" s="117" t="s">
        <v>292</v>
      </c>
      <c r="O73" s="114"/>
      <c r="P73" s="168"/>
      <c r="Q73" s="143" t="s">
        <v>292</v>
      </c>
      <c r="R73" s="144" t="s">
        <v>292</v>
      </c>
      <c r="S73" s="145" t="s">
        <v>292</v>
      </c>
      <c r="T73" s="145" t="s">
        <v>292</v>
      </c>
      <c r="U73" s="146" t="s">
        <v>292</v>
      </c>
      <c r="V73" s="147" t="s">
        <v>292</v>
      </c>
      <c r="W73" s="148" t="s">
        <v>292</v>
      </c>
      <c r="X73" s="149" t="s">
        <v>292</v>
      </c>
      <c r="Y73" s="150" t="s">
        <v>292</v>
      </c>
      <c r="Z73" s="117" t="s">
        <v>292</v>
      </c>
      <c r="AA73" s="114"/>
      <c r="AB73" s="168"/>
      <c r="AC73" s="143" t="s">
        <v>292</v>
      </c>
      <c r="AD73" s="144" t="s">
        <v>292</v>
      </c>
      <c r="AE73" s="145" t="s">
        <v>292</v>
      </c>
      <c r="AF73" s="145" t="s">
        <v>292</v>
      </c>
      <c r="AG73" s="146" t="s">
        <v>292</v>
      </c>
      <c r="AH73" s="147" t="s">
        <v>292</v>
      </c>
      <c r="AI73" s="148" t="s">
        <v>292</v>
      </c>
      <c r="AJ73" s="149" t="s">
        <v>292</v>
      </c>
      <c r="AK73" s="150" t="s">
        <v>292</v>
      </c>
      <c r="AL73" s="117" t="s">
        <v>292</v>
      </c>
      <c r="AM73" s="114"/>
      <c r="AN73" s="168"/>
      <c r="AO73" s="143">
        <v>36089</v>
      </c>
      <c r="AP73" s="144" t="s">
        <v>314</v>
      </c>
      <c r="AQ73" s="145">
        <v>35712</v>
      </c>
      <c r="AR73" s="145">
        <v>36089</v>
      </c>
      <c r="AS73" s="146" t="s">
        <v>910</v>
      </c>
      <c r="AT73" s="147" t="s">
        <v>911</v>
      </c>
      <c r="AU73" s="148" t="s">
        <v>780</v>
      </c>
      <c r="AV73" s="149" t="s">
        <v>294</v>
      </c>
      <c r="AW73" s="150" t="s">
        <v>912</v>
      </c>
      <c r="AX73" s="114" t="s">
        <v>646</v>
      </c>
      <c r="AY73" s="114"/>
      <c r="AZ73" s="168" t="s">
        <v>655</v>
      </c>
      <c r="BA73" s="143" t="s">
        <v>292</v>
      </c>
      <c r="BB73" s="144" t="s">
        <v>292</v>
      </c>
      <c r="BC73" s="145" t="s">
        <v>292</v>
      </c>
      <c r="BD73" s="145" t="s">
        <v>292</v>
      </c>
      <c r="BE73" s="146" t="s">
        <v>292</v>
      </c>
      <c r="BF73" s="147" t="s">
        <v>292</v>
      </c>
      <c r="BG73" s="148" t="s">
        <v>292</v>
      </c>
      <c r="BH73" s="149" t="s">
        <v>292</v>
      </c>
      <c r="BI73" s="150" t="s">
        <v>292</v>
      </c>
      <c r="BJ73" s="117" t="s">
        <v>292</v>
      </c>
      <c r="BK73" s="114"/>
      <c r="BL73" s="168"/>
      <c r="BM73" s="143" t="s">
        <v>292</v>
      </c>
      <c r="BN73" s="144" t="s">
        <v>292</v>
      </c>
      <c r="BO73" s="145" t="s">
        <v>292</v>
      </c>
      <c r="BP73" s="145" t="s">
        <v>292</v>
      </c>
      <c r="BQ73" s="146" t="s">
        <v>292</v>
      </c>
      <c r="BR73" s="147" t="s">
        <v>292</v>
      </c>
      <c r="BS73" s="148" t="s">
        <v>292</v>
      </c>
      <c r="BT73" s="149" t="s">
        <v>292</v>
      </c>
      <c r="BU73" s="150" t="s">
        <v>292</v>
      </c>
      <c r="BV73" s="117" t="s">
        <v>292</v>
      </c>
      <c r="BW73" s="114"/>
      <c r="BX73" s="168"/>
      <c r="BY73" s="143" t="s">
        <v>292</v>
      </c>
      <c r="BZ73" s="144" t="s">
        <v>292</v>
      </c>
      <c r="CA73" s="145" t="s">
        <v>292</v>
      </c>
      <c r="CB73" s="145" t="s">
        <v>292</v>
      </c>
      <c r="CC73" s="146" t="s">
        <v>292</v>
      </c>
      <c r="CD73" s="147" t="s">
        <v>292</v>
      </c>
      <c r="CE73" s="148" t="s">
        <v>292</v>
      </c>
      <c r="CF73" s="149" t="s">
        <v>292</v>
      </c>
      <c r="CG73" s="150" t="s">
        <v>292</v>
      </c>
      <c r="CH73" s="117" t="s">
        <v>292</v>
      </c>
      <c r="CI73" s="114"/>
      <c r="CJ73" s="168"/>
      <c r="CK73" s="143" t="s">
        <v>292</v>
      </c>
      <c r="CL73" s="144" t="s">
        <v>292</v>
      </c>
      <c r="CM73" s="145" t="s">
        <v>292</v>
      </c>
      <c r="CN73" s="145" t="s">
        <v>292</v>
      </c>
      <c r="CO73" s="146" t="s">
        <v>292</v>
      </c>
      <c r="CP73" s="147" t="s">
        <v>292</v>
      </c>
      <c r="CQ73" s="148" t="s">
        <v>292</v>
      </c>
      <c r="CR73" s="149" t="s">
        <v>292</v>
      </c>
      <c r="CS73" s="150" t="s">
        <v>292</v>
      </c>
      <c r="CT73" s="117" t="s">
        <v>292</v>
      </c>
      <c r="CU73" s="114"/>
      <c r="CV73" s="168"/>
      <c r="CW73" s="143" t="s">
        <v>292</v>
      </c>
      <c r="CX73" s="144" t="s">
        <v>292</v>
      </c>
      <c r="CY73" s="145" t="s">
        <v>292</v>
      </c>
      <c r="CZ73" s="145" t="s">
        <v>292</v>
      </c>
      <c r="DA73" s="146" t="s">
        <v>292</v>
      </c>
      <c r="DB73" s="147" t="s">
        <v>292</v>
      </c>
      <c r="DC73" s="148" t="s">
        <v>292</v>
      </c>
      <c r="DD73" s="149" t="s">
        <v>292</v>
      </c>
      <c r="DE73" s="150" t="s">
        <v>292</v>
      </c>
      <c r="DF73" s="117" t="s">
        <v>292</v>
      </c>
      <c r="DG73" s="114"/>
      <c r="DH73" s="168"/>
      <c r="DI73" s="143" t="s">
        <v>292</v>
      </c>
      <c r="DJ73" s="144" t="s">
        <v>292</v>
      </c>
      <c r="DK73" s="145" t="s">
        <v>292</v>
      </c>
      <c r="DL73" s="145" t="s">
        <v>292</v>
      </c>
      <c r="DM73" s="146" t="s">
        <v>292</v>
      </c>
      <c r="DN73" s="147" t="s">
        <v>292</v>
      </c>
      <c r="DO73" s="148" t="s">
        <v>292</v>
      </c>
      <c r="DP73" s="149" t="s">
        <v>292</v>
      </c>
      <c r="DQ73" s="150" t="s">
        <v>292</v>
      </c>
      <c r="DR73" s="117" t="s">
        <v>292</v>
      </c>
      <c r="DS73" s="114"/>
      <c r="DT73" s="168"/>
      <c r="DU73" s="143" t="s">
        <v>292</v>
      </c>
      <c r="DV73" s="144" t="s">
        <v>292</v>
      </c>
      <c r="DW73" s="145" t="s">
        <v>292</v>
      </c>
      <c r="DX73" s="145" t="s">
        <v>292</v>
      </c>
      <c r="DY73" s="146" t="s">
        <v>292</v>
      </c>
      <c r="DZ73" s="147" t="s">
        <v>292</v>
      </c>
      <c r="EA73" s="148" t="s">
        <v>292</v>
      </c>
      <c r="EB73" s="149" t="s">
        <v>292</v>
      </c>
      <c r="EC73" s="150" t="s">
        <v>292</v>
      </c>
      <c r="ED73" s="117" t="s">
        <v>292</v>
      </c>
      <c r="EE73" s="114"/>
      <c r="EF73" s="168"/>
      <c r="EG73" s="143" t="str">
        <f>IF(EK73="","",ministers!EG$3)</f>
        <v/>
      </c>
      <c r="EH73" s="144" t="str">
        <f>IF(EK73="","",ministers!EG$1)</f>
        <v/>
      </c>
      <c r="EI73" s="145" t="str">
        <f>IF(EK73="","",ministers!EG$2)</f>
        <v/>
      </c>
      <c r="EJ73" s="145" t="str">
        <f>IF(EK73="","",ministers!EG$3)</f>
        <v/>
      </c>
      <c r="EK73" s="146" t="str">
        <f t="shared" si="90"/>
        <v/>
      </c>
      <c r="EL73" s="147" t="str">
        <f t="shared" si="91"/>
        <v/>
      </c>
      <c r="EM73" s="148" t="str">
        <f t="shared" si="92"/>
        <v/>
      </c>
      <c r="EN73" s="149" t="str">
        <f t="shared" si="93"/>
        <v/>
      </c>
      <c r="EO73" s="150" t="str">
        <f t="shared" si="94"/>
        <v/>
      </c>
      <c r="EP73" s="117" t="str">
        <f t="shared" si="95"/>
        <v/>
      </c>
      <c r="EQ73" s="114"/>
      <c r="ER73" s="168"/>
      <c r="ES73" s="143" t="str">
        <f>IF(EW73="","",ministers!ES$3)</f>
        <v/>
      </c>
      <c r="ET73" s="144" t="str">
        <f>IF(EW73="","",ministers!ES$1)</f>
        <v/>
      </c>
      <c r="EU73" s="145" t="s">
        <v>292</v>
      </c>
      <c r="EV73" s="145" t="str">
        <f>IF(EW73="","",ministers!ES$3)</f>
        <v/>
      </c>
      <c r="EW73" s="146" t="str">
        <f t="shared" si="96"/>
        <v/>
      </c>
      <c r="EX73" s="147" t="str">
        <f t="shared" si="97"/>
        <v/>
      </c>
      <c r="EY73" s="148" t="str">
        <f t="shared" si="98"/>
        <v/>
      </c>
      <c r="EZ73" s="149" t="str">
        <f t="shared" si="99"/>
        <v/>
      </c>
      <c r="FA73" s="150" t="str">
        <f t="shared" si="100"/>
        <v/>
      </c>
      <c r="FB73" s="117" t="str">
        <f t="shared" si="101"/>
        <v/>
      </c>
      <c r="FC73" s="114"/>
      <c r="FD73" s="168"/>
      <c r="FE73" s="143" t="str">
        <f>IF(FI73="","",ministers!FE$3)</f>
        <v/>
      </c>
      <c r="FF73" s="144" t="str">
        <f>IF(FI73="","",ministers!FE$1)</f>
        <v/>
      </c>
      <c r="FG73" s="145" t="str">
        <f>IF(FI73="","",ministers!FE$2)</f>
        <v/>
      </c>
      <c r="FH73" s="145" t="str">
        <f>IF(FI73="","",ministers!FE$3)</f>
        <v/>
      </c>
      <c r="FI73" s="146" t="str">
        <f t="shared" si="102"/>
        <v/>
      </c>
      <c r="FJ73" s="147" t="str">
        <f t="shared" si="103"/>
        <v/>
      </c>
      <c r="FK73" s="148" t="str">
        <f t="shared" si="104"/>
        <v/>
      </c>
      <c r="FL73" s="149" t="str">
        <f t="shared" si="105"/>
        <v/>
      </c>
      <c r="FM73" s="150" t="str">
        <f t="shared" si="106"/>
        <v/>
      </c>
      <c r="FN73" s="117" t="str">
        <f>IF(FP73="","",IF((LEN(FP73)-LEN(SUBSTITUTE(FP73,"male","")))/LEN("male")&gt;1,"!",IF(RIGHT(FP73,1)=")","",IF(RIGHT(FP73,2)=") ","",IF(RIGHT(FP73,2)=").","","!!")))))</f>
        <v/>
      </c>
      <c r="FO73" s="114"/>
      <c r="FP73" s="168"/>
      <c r="FQ73" s="143" t="str">
        <f>IF(FU73="","",ministers!FT$3)</f>
        <v/>
      </c>
      <c r="FR73" s="144" t="str">
        <f>IF(FU73="","",ministers!FT$1)</f>
        <v/>
      </c>
      <c r="FS73" s="145"/>
      <c r="FT73" s="151"/>
      <c r="FU73" s="146" t="str">
        <f>IF(GB73="","",IF(ISNUMBER(SEARCH(":",GB73)),MID(GB73,FIND(":",GB73)+2,FIND("(",GB73)-FIND(":",GB73)-3),LEFT(GB73,FIND("(",GB73)-2)))</f>
        <v/>
      </c>
      <c r="FV73" s="147" t="str">
        <f>IF(GB73="","",MID(GB73,FIND("(",GB73)+1,4))</f>
        <v/>
      </c>
      <c r="FW73" s="148" t="str">
        <f>IF(ISNUMBER(SEARCH("*female*",GB73)),"female",IF(ISNUMBER(SEARCH("*male*",GB73)),"male",""))</f>
        <v/>
      </c>
      <c r="FX73" s="149" t="str">
        <f>IF(GB73="","",IF(ISERROR(MID(GB73,FIND("male,",GB73)+6,(FIND(")",GB73)-(FIND("male,",GB73)+6))))=TRUE,"missing/error",MID(GB73,FIND("male,",GB73)+6,(FIND(")",GB73)-(FIND("male,",GB73)+6)))))</f>
        <v/>
      </c>
      <c r="FY73" s="150" t="str">
        <f>IF(FU73="","",(MID(FU73,(SEARCH("^^",SUBSTITUTE(FU73," ","^^",LEN(FU73)-LEN(SUBSTITUTE(FU73," ","")))))+1,99)&amp;"_"&amp;LEFT(FU73,FIND(" ",FU73)-1)&amp;"_"&amp;FV73))</f>
        <v/>
      </c>
      <c r="FZ73" s="117" t="str">
        <f>IF(GB73="","",IF((LEN(GB73)-LEN(SUBSTITUTE(GB73,"male","")))/LEN("male")&gt;1,"!",IF(RIGHT(GB73,1)=")","",IF(RIGHT(GB73,2)=") ","",IF(RIGHT(GB73,2)=").","","!!")))))</f>
        <v/>
      </c>
      <c r="GA73" s="114"/>
      <c r="GB73" s="168"/>
      <c r="GC73" s="143" t="str">
        <f>IF(GG73="","",ministers!GC$3)</f>
        <v/>
      </c>
      <c r="GD73" s="144" t="str">
        <f>IF(GG73="","",ministers!GC$1)</f>
        <v/>
      </c>
      <c r="GE73" s="145" t="str">
        <f>IF(GG73="","",ministers!GC$2)</f>
        <v/>
      </c>
      <c r="GF73" s="145"/>
      <c r="GG73" s="146" t="str">
        <f>IF(GN73="","",IF(ISNUMBER(SEARCH(":",GN73)),MID(GN73,FIND(":",GN73)+2,FIND("(",GN73)-FIND(":",GN73)-3),LEFT(GN73,FIND("(",GN73)-2)))</f>
        <v/>
      </c>
      <c r="GH73" s="147" t="str">
        <f>IF(GN73="","",MID(GN73,FIND("(",GN73)+1,4))</f>
        <v/>
      </c>
      <c r="GI73" s="148" t="str">
        <f>IF(ISNUMBER(SEARCH("*female*",GN73)),"female",IF(ISNUMBER(SEARCH("*male*",GN73)),"male",""))</f>
        <v/>
      </c>
      <c r="GJ73" s="149" t="str">
        <f>IF(GN73="","",IF(ISERROR(MID(GN73,FIND("male,",GN73)+6,(FIND(")",GN73)-(FIND("male,",GN73)+6))))=TRUE,"missing/error",MID(GN73,FIND("male,",GN73)+6,(FIND(")",GN73)-(FIND("male,",GN73)+6)))))</f>
        <v/>
      </c>
      <c r="GK73" s="150" t="str">
        <f>IF(GG73="","",(MID(GG73,(SEARCH("^^",SUBSTITUTE(GG73," ","^^",LEN(GG73)-LEN(SUBSTITUTE(GG73," ","")))))+1,99)&amp;"_"&amp;LEFT(GG73,FIND(" ",GG73)-1)&amp;"_"&amp;GH73))</f>
        <v/>
      </c>
      <c r="GM73" s="114"/>
      <c r="GN73" s="168"/>
      <c r="GO73" s="143" t="str">
        <f>IF(GS73="","",ministers!GO$3)</f>
        <v/>
      </c>
      <c r="GP73" s="144" t="str">
        <f>IF(GS73="","",ministers!GO$1)</f>
        <v/>
      </c>
      <c r="GQ73" s="145" t="str">
        <f>IF(GS73="","",ministers!GO$2)</f>
        <v/>
      </c>
      <c r="GR73" s="145" t="str">
        <f>IF(GS73="","",ministers!GO$3)</f>
        <v/>
      </c>
      <c r="GS73" s="146" t="str">
        <f t="shared" si="85"/>
        <v/>
      </c>
      <c r="GT73" s="147" t="str">
        <f t="shared" si="86"/>
        <v/>
      </c>
      <c r="GU73" s="148" t="str">
        <f t="shared" si="87"/>
        <v/>
      </c>
      <c r="GV73" s="149" t="str">
        <f t="shared" si="88"/>
        <v/>
      </c>
      <c r="GW73" s="150" t="str">
        <f t="shared" si="89"/>
        <v/>
      </c>
      <c r="GY73" s="114"/>
      <c r="GZ73" s="168"/>
    </row>
    <row r="74" spans="1:208" ht="13.5" customHeight="1">
      <c r="A74" s="126"/>
      <c r="B74" s="114" t="s">
        <v>688</v>
      </c>
      <c r="D74" s="168"/>
      <c r="E74" s="143"/>
      <c r="F74" s="144"/>
      <c r="G74" s="145"/>
      <c r="H74" s="145"/>
      <c r="I74" s="146"/>
      <c r="J74" s="147"/>
      <c r="K74" s="148"/>
      <c r="L74" s="149"/>
      <c r="M74" s="150"/>
      <c r="O74" s="114"/>
      <c r="P74" s="168"/>
      <c r="Q74" s="143"/>
      <c r="R74" s="144"/>
      <c r="S74" s="145"/>
      <c r="T74" s="145"/>
      <c r="U74" s="146"/>
      <c r="V74" s="147"/>
      <c r="W74" s="148"/>
      <c r="X74" s="149"/>
      <c r="Y74" s="150"/>
      <c r="AA74" s="114"/>
      <c r="AB74" s="168"/>
      <c r="AC74" s="143"/>
      <c r="AD74" s="144"/>
      <c r="AE74" s="145"/>
      <c r="AF74" s="145"/>
      <c r="AG74" s="146"/>
      <c r="AH74" s="147"/>
      <c r="AI74" s="148"/>
      <c r="AJ74" s="149"/>
      <c r="AK74" s="150"/>
      <c r="AM74" s="114"/>
      <c r="AN74" s="168"/>
      <c r="AO74" s="143"/>
      <c r="AP74" s="144"/>
      <c r="AQ74" s="145"/>
      <c r="AR74" s="145"/>
      <c r="AS74" s="146"/>
      <c r="AT74" s="147"/>
      <c r="AU74" s="148"/>
      <c r="AV74" s="149"/>
      <c r="AW74" s="150"/>
      <c r="AY74" s="114"/>
      <c r="AZ74" s="168"/>
      <c r="BA74" s="143"/>
      <c r="BB74" s="144"/>
      <c r="BC74" s="145"/>
      <c r="BD74" s="145"/>
      <c r="BE74" s="146"/>
      <c r="BF74" s="147"/>
      <c r="BG74" s="148"/>
      <c r="BH74" s="149"/>
      <c r="BI74" s="150"/>
      <c r="BK74" s="114"/>
      <c r="BL74" s="168"/>
      <c r="BM74" s="143"/>
      <c r="BN74" s="144"/>
      <c r="BO74" s="145"/>
      <c r="BP74" s="145"/>
      <c r="BQ74" s="146"/>
      <c r="BR74" s="147"/>
      <c r="BS74" s="148"/>
      <c r="BT74" s="149"/>
      <c r="BU74" s="150"/>
      <c r="BW74" s="114"/>
      <c r="BX74" s="168"/>
      <c r="BY74" s="143"/>
      <c r="BZ74" s="144"/>
      <c r="CA74" s="145"/>
      <c r="CB74" s="145"/>
      <c r="CC74" s="146"/>
      <c r="CD74" s="147"/>
      <c r="CE74" s="148"/>
      <c r="CF74" s="149"/>
      <c r="CG74" s="150"/>
      <c r="CI74" s="114"/>
      <c r="CJ74" s="168"/>
      <c r="CK74" s="143"/>
      <c r="CL74" s="144"/>
      <c r="CM74" s="145"/>
      <c r="CN74" s="145"/>
      <c r="CO74" s="146"/>
      <c r="CP74" s="147"/>
      <c r="CQ74" s="148"/>
      <c r="CR74" s="149"/>
      <c r="CS74" s="150"/>
      <c r="CU74" s="114"/>
      <c r="CV74" s="168"/>
      <c r="CW74" s="143"/>
      <c r="CX74" s="144"/>
      <c r="CY74" s="145"/>
      <c r="CZ74" s="145"/>
      <c r="DA74" s="146"/>
      <c r="DB74" s="147"/>
      <c r="DC74" s="148"/>
      <c r="DD74" s="149"/>
      <c r="DE74" s="150"/>
      <c r="DG74" s="114"/>
      <c r="DH74" s="168"/>
      <c r="DI74" s="143"/>
      <c r="DJ74" s="144"/>
      <c r="DK74" s="145"/>
      <c r="DL74" s="145"/>
      <c r="DM74" s="146"/>
      <c r="DN74" s="147"/>
      <c r="DO74" s="148"/>
      <c r="DP74" s="149"/>
      <c r="DQ74" s="150"/>
      <c r="DS74" s="114"/>
      <c r="DT74" s="168"/>
      <c r="DU74" s="143">
        <v>41517</v>
      </c>
      <c r="DV74" s="144" t="s">
        <v>514</v>
      </c>
      <c r="DW74" s="145">
        <v>41452</v>
      </c>
      <c r="DX74" s="145">
        <v>41517</v>
      </c>
      <c r="DY74" s="146" t="s">
        <v>965</v>
      </c>
      <c r="DZ74" s="147" t="s">
        <v>966</v>
      </c>
      <c r="EA74" s="148" t="s">
        <v>793</v>
      </c>
      <c r="EB74" s="149" t="s">
        <v>293</v>
      </c>
      <c r="EC74" s="150" t="s">
        <v>967</v>
      </c>
      <c r="EE74" s="114"/>
      <c r="EF74" s="168" t="s">
        <v>772</v>
      </c>
      <c r="EG74" s="143" t="str">
        <f>IF(EK74="","",ministers!EG$3)</f>
        <v/>
      </c>
      <c r="EH74" s="144" t="str">
        <f>IF(EK74="","",ministers!EG$1)</f>
        <v/>
      </c>
      <c r="EI74" s="145" t="str">
        <f>IF(EK74="","",ministers!EG$2)</f>
        <v/>
      </c>
      <c r="EJ74" s="145" t="str">
        <f>IF(EK74="","",ministers!EG$3)</f>
        <v/>
      </c>
      <c r="EK74" s="146" t="str">
        <f t="shared" si="90"/>
        <v/>
      </c>
      <c r="EL74" s="147" t="str">
        <f t="shared" si="91"/>
        <v/>
      </c>
      <c r="EM74" s="148" t="str">
        <f t="shared" si="92"/>
        <v/>
      </c>
      <c r="EN74" s="149" t="str">
        <f t="shared" si="93"/>
        <v/>
      </c>
      <c r="EO74" s="150" t="str">
        <f t="shared" si="94"/>
        <v/>
      </c>
      <c r="EP74" s="117" t="str">
        <f t="shared" si="95"/>
        <v/>
      </c>
      <c r="EQ74" s="114"/>
      <c r="ER74" s="168"/>
      <c r="ES74" s="143" t="str">
        <f>IF(EW74="","",ministers!ES$3)</f>
        <v/>
      </c>
      <c r="ET74" s="144" t="str">
        <f>IF(EW74="","",ministers!ES$1)</f>
        <v/>
      </c>
      <c r="EU74" s="145" t="str">
        <f>IF(EW74="","",ministers!ES$2)</f>
        <v/>
      </c>
      <c r="EV74" s="145" t="str">
        <f>IF(EW74="","",ministers!ES$3)</f>
        <v/>
      </c>
      <c r="EW74" s="146" t="str">
        <f t="shared" si="96"/>
        <v/>
      </c>
      <c r="EX74" s="147" t="str">
        <f t="shared" si="97"/>
        <v/>
      </c>
      <c r="EY74" s="148" t="str">
        <f t="shared" si="98"/>
        <v/>
      </c>
      <c r="EZ74" s="149" t="str">
        <f t="shared" si="99"/>
        <v/>
      </c>
      <c r="FA74" s="150" t="str">
        <f t="shared" si="100"/>
        <v/>
      </c>
      <c r="FB74" s="117" t="str">
        <f t="shared" si="101"/>
        <v/>
      </c>
      <c r="FC74" s="114"/>
      <c r="FD74" s="168"/>
      <c r="FE74" s="143" t="str">
        <f>IF(FI74="","",ministers!FE$3)</f>
        <v/>
      </c>
      <c r="FF74" s="144" t="str">
        <f>IF(FI74="","",ministers!FE$1)</f>
        <v/>
      </c>
      <c r="FG74" s="145" t="str">
        <f>IF(FI74="","",ministers!FE$2)</f>
        <v/>
      </c>
      <c r="FH74" s="145" t="str">
        <f>IF(FI74="","",ministers!FE$3)</f>
        <v/>
      </c>
      <c r="FI74" s="146" t="str">
        <f t="shared" si="102"/>
        <v/>
      </c>
      <c r="FJ74" s="147" t="str">
        <f t="shared" si="103"/>
        <v/>
      </c>
      <c r="FK74" s="148" t="str">
        <f t="shared" si="104"/>
        <v/>
      </c>
      <c r="FL74" s="149" t="str">
        <f t="shared" si="105"/>
        <v/>
      </c>
      <c r="FM74" s="150" t="str">
        <f t="shared" si="106"/>
        <v/>
      </c>
      <c r="FO74" s="114"/>
      <c r="FP74" s="168"/>
      <c r="FQ74" s="143"/>
      <c r="FR74" s="144"/>
      <c r="FS74" s="145"/>
      <c r="FT74" s="151"/>
      <c r="FU74" s="146"/>
      <c r="FV74" s="147"/>
      <c r="FW74" s="148"/>
      <c r="FX74" s="149"/>
      <c r="FY74" s="150"/>
      <c r="GA74" s="114"/>
      <c r="GB74" s="168"/>
      <c r="GC74" s="143" t="str">
        <f>IF(GG74="","",ministers!GC$3)</f>
        <v/>
      </c>
      <c r="GD74" s="144" t="str">
        <f>IF(GG74="","",ministers!GC$1)</f>
        <v/>
      </c>
      <c r="GE74" s="145" t="str">
        <f>IF(GG74="","",ministers!GC$2)</f>
        <v/>
      </c>
      <c r="GF74" s="145"/>
      <c r="GG74" s="146"/>
      <c r="GH74" s="147"/>
      <c r="GI74" s="148"/>
      <c r="GJ74" s="149"/>
      <c r="GK74" s="150"/>
      <c r="GM74" s="114"/>
      <c r="GN74" s="168"/>
      <c r="GO74" s="143" t="str">
        <f>IF(GS74="","",ministers!GO$3)</f>
        <v/>
      </c>
      <c r="GP74" s="144" t="str">
        <f>IF(GS74="","",ministers!GO$1)</f>
        <v/>
      </c>
      <c r="GQ74" s="145" t="str">
        <f>IF(GS74="","",ministers!GO$2)</f>
        <v/>
      </c>
      <c r="GR74" s="145" t="str">
        <f>IF(GS74="","",ministers!GO$3)</f>
        <v/>
      </c>
      <c r="GS74" s="146" t="str">
        <f t="shared" si="85"/>
        <v/>
      </c>
      <c r="GT74" s="147" t="str">
        <f t="shared" si="86"/>
        <v/>
      </c>
      <c r="GU74" s="148" t="str">
        <f t="shared" si="87"/>
        <v/>
      </c>
      <c r="GV74" s="149" t="str">
        <f t="shared" si="88"/>
        <v/>
      </c>
      <c r="GW74" s="150" t="str">
        <f t="shared" si="89"/>
        <v/>
      </c>
      <c r="GY74" s="114"/>
      <c r="GZ74" s="168"/>
    </row>
    <row r="75" spans="1:208" ht="13.5" customHeight="1">
      <c r="A75" s="126"/>
      <c r="B75" s="114" t="s">
        <v>610</v>
      </c>
      <c r="D75" s="168"/>
      <c r="E75" s="143">
        <v>33592</v>
      </c>
      <c r="F75" s="144" t="s">
        <v>311</v>
      </c>
      <c r="G75" s="145">
        <v>32997</v>
      </c>
      <c r="H75" s="145">
        <v>33396</v>
      </c>
      <c r="I75" s="146" t="s">
        <v>795</v>
      </c>
      <c r="J75" s="147" t="s">
        <v>796</v>
      </c>
      <c r="K75" s="148" t="s">
        <v>780</v>
      </c>
      <c r="L75" s="149" t="s">
        <v>293</v>
      </c>
      <c r="M75" s="150" t="s">
        <v>797</v>
      </c>
      <c r="N75" s="117" t="s">
        <v>292</v>
      </c>
      <c r="O75" s="114"/>
      <c r="P75" s="168" t="s">
        <v>594</v>
      </c>
      <c r="Q75" s="143" t="s">
        <v>292</v>
      </c>
      <c r="R75" s="144" t="s">
        <v>292</v>
      </c>
      <c r="S75" s="145" t="s">
        <v>292</v>
      </c>
      <c r="T75" s="145" t="s">
        <v>292</v>
      </c>
      <c r="U75" s="146" t="s">
        <v>292</v>
      </c>
      <c r="V75" s="147" t="s">
        <v>292</v>
      </c>
      <c r="W75" s="148" t="s">
        <v>292</v>
      </c>
      <c r="X75" s="149" t="s">
        <v>292</v>
      </c>
      <c r="Y75" s="150" t="s">
        <v>292</v>
      </c>
      <c r="Z75" s="117" t="s">
        <v>292</v>
      </c>
      <c r="AA75" s="114"/>
      <c r="AB75" s="168"/>
      <c r="AC75" s="143" t="s">
        <v>292</v>
      </c>
      <c r="AD75" s="144" t="s">
        <v>292</v>
      </c>
      <c r="AE75" s="145" t="s">
        <v>292</v>
      </c>
      <c r="AF75" s="145" t="s">
        <v>292</v>
      </c>
      <c r="AG75" s="146" t="s">
        <v>292</v>
      </c>
      <c r="AH75" s="147" t="s">
        <v>292</v>
      </c>
      <c r="AI75" s="148" t="s">
        <v>292</v>
      </c>
      <c r="AJ75" s="149" t="s">
        <v>292</v>
      </c>
      <c r="AK75" s="150" t="s">
        <v>292</v>
      </c>
      <c r="AL75" s="117" t="s">
        <v>292</v>
      </c>
      <c r="AM75" s="114"/>
      <c r="AN75" s="168"/>
      <c r="AO75" s="143" t="s">
        <v>292</v>
      </c>
      <c r="AP75" s="144" t="s">
        <v>292</v>
      </c>
      <c r="AQ75" s="145" t="s">
        <v>292</v>
      </c>
      <c r="AR75" s="145" t="s">
        <v>292</v>
      </c>
      <c r="AS75" s="146" t="s">
        <v>292</v>
      </c>
      <c r="AT75" s="147" t="s">
        <v>292</v>
      </c>
      <c r="AU75" s="148" t="s">
        <v>292</v>
      </c>
      <c r="AV75" s="149" t="s">
        <v>292</v>
      </c>
      <c r="AW75" s="150" t="s">
        <v>292</v>
      </c>
      <c r="AX75" s="117" t="s">
        <v>292</v>
      </c>
      <c r="AY75" s="114"/>
      <c r="AZ75" s="168"/>
      <c r="BA75" s="143" t="s">
        <v>292</v>
      </c>
      <c r="BB75" s="144" t="s">
        <v>292</v>
      </c>
      <c r="BC75" s="145" t="s">
        <v>292</v>
      </c>
      <c r="BD75" s="145" t="s">
        <v>292</v>
      </c>
      <c r="BE75" s="146" t="s">
        <v>292</v>
      </c>
      <c r="BF75" s="147" t="s">
        <v>292</v>
      </c>
      <c r="BG75" s="148" t="s">
        <v>292</v>
      </c>
      <c r="BH75" s="149" t="s">
        <v>292</v>
      </c>
      <c r="BI75" s="150" t="s">
        <v>292</v>
      </c>
      <c r="BJ75" s="117" t="s">
        <v>292</v>
      </c>
      <c r="BK75" s="114"/>
      <c r="BL75" s="168"/>
      <c r="BM75" s="143" t="s">
        <v>292</v>
      </c>
      <c r="BN75" s="144" t="s">
        <v>292</v>
      </c>
      <c r="BO75" s="145" t="s">
        <v>292</v>
      </c>
      <c r="BP75" s="145" t="s">
        <v>292</v>
      </c>
      <c r="BQ75" s="146" t="s">
        <v>292</v>
      </c>
      <c r="BR75" s="147" t="s">
        <v>292</v>
      </c>
      <c r="BS75" s="148" t="s">
        <v>292</v>
      </c>
      <c r="BT75" s="149" t="s">
        <v>292</v>
      </c>
      <c r="BU75" s="150" t="s">
        <v>292</v>
      </c>
      <c r="BV75" s="117" t="s">
        <v>292</v>
      </c>
      <c r="BW75" s="114"/>
      <c r="BX75" s="168"/>
      <c r="BY75" s="143" t="s">
        <v>292</v>
      </c>
      <c r="BZ75" s="144" t="s">
        <v>292</v>
      </c>
      <c r="CA75" s="145" t="s">
        <v>292</v>
      </c>
      <c r="CB75" s="145" t="s">
        <v>292</v>
      </c>
      <c r="CC75" s="146" t="s">
        <v>292</v>
      </c>
      <c r="CD75" s="147" t="s">
        <v>292</v>
      </c>
      <c r="CE75" s="148" t="s">
        <v>292</v>
      </c>
      <c r="CF75" s="149" t="s">
        <v>292</v>
      </c>
      <c r="CG75" s="150" t="s">
        <v>292</v>
      </c>
      <c r="CH75" s="117" t="s">
        <v>292</v>
      </c>
      <c r="CI75" s="114"/>
      <c r="CJ75" s="168"/>
      <c r="CK75" s="143" t="s">
        <v>292</v>
      </c>
      <c r="CL75" s="144" t="s">
        <v>292</v>
      </c>
      <c r="CM75" s="145" t="s">
        <v>292</v>
      </c>
      <c r="CN75" s="145" t="s">
        <v>292</v>
      </c>
      <c r="CO75" s="146" t="s">
        <v>292</v>
      </c>
      <c r="CP75" s="147" t="s">
        <v>292</v>
      </c>
      <c r="CQ75" s="148" t="s">
        <v>292</v>
      </c>
      <c r="CR75" s="149" t="s">
        <v>292</v>
      </c>
      <c r="CS75" s="150" t="s">
        <v>292</v>
      </c>
      <c r="CT75" s="117" t="s">
        <v>292</v>
      </c>
      <c r="CU75" s="114"/>
      <c r="CV75" s="168"/>
      <c r="CW75" s="143" t="s">
        <v>292</v>
      </c>
      <c r="CX75" s="144" t="s">
        <v>292</v>
      </c>
      <c r="CY75" s="145" t="s">
        <v>292</v>
      </c>
      <c r="CZ75" s="145" t="s">
        <v>292</v>
      </c>
      <c r="DA75" s="146" t="s">
        <v>292</v>
      </c>
      <c r="DB75" s="147" t="s">
        <v>292</v>
      </c>
      <c r="DC75" s="148" t="s">
        <v>292</v>
      </c>
      <c r="DD75" s="149" t="s">
        <v>292</v>
      </c>
      <c r="DE75" s="150" t="s">
        <v>292</v>
      </c>
      <c r="DF75" s="117" t="s">
        <v>292</v>
      </c>
      <c r="DG75" s="114"/>
      <c r="DH75" s="168"/>
      <c r="DI75" s="143" t="s">
        <v>292</v>
      </c>
      <c r="DJ75" s="144" t="s">
        <v>292</v>
      </c>
      <c r="DK75" s="145" t="s">
        <v>292</v>
      </c>
      <c r="DL75" s="145" t="s">
        <v>292</v>
      </c>
      <c r="DM75" s="146" t="s">
        <v>292</v>
      </c>
      <c r="DN75" s="147" t="s">
        <v>292</v>
      </c>
      <c r="DO75" s="148" t="s">
        <v>292</v>
      </c>
      <c r="DP75" s="149" t="s">
        <v>292</v>
      </c>
      <c r="DQ75" s="150" t="s">
        <v>292</v>
      </c>
      <c r="DR75" s="117" t="s">
        <v>292</v>
      </c>
      <c r="DS75" s="114"/>
      <c r="DT75" s="168"/>
      <c r="DU75" s="143" t="s">
        <v>292</v>
      </c>
      <c r="DV75" s="144" t="s">
        <v>292</v>
      </c>
      <c r="DW75" s="145" t="s">
        <v>292</v>
      </c>
      <c r="DX75" s="145" t="s">
        <v>292</v>
      </c>
      <c r="DY75" s="146" t="s">
        <v>292</v>
      </c>
      <c r="DZ75" s="147" t="s">
        <v>292</v>
      </c>
      <c r="EA75" s="148" t="s">
        <v>292</v>
      </c>
      <c r="EB75" s="149" t="s">
        <v>292</v>
      </c>
      <c r="EC75" s="150" t="s">
        <v>292</v>
      </c>
      <c r="ED75" s="117" t="s">
        <v>292</v>
      </c>
      <c r="EE75" s="114"/>
      <c r="EF75" s="168"/>
      <c r="EG75" s="143" t="str">
        <f>IF(EK75="","",ministers!EG$3)</f>
        <v/>
      </c>
      <c r="EH75" s="144" t="str">
        <f>IF(EK75="","",ministers!EG$1)</f>
        <v/>
      </c>
      <c r="EI75" s="145" t="str">
        <f>IF(EK75="","",ministers!EG$2)</f>
        <v/>
      </c>
      <c r="EJ75" s="145" t="str">
        <f>IF(EK75="","",ministers!EG$3)</f>
        <v/>
      </c>
      <c r="EK75" s="146" t="str">
        <f t="shared" si="90"/>
        <v/>
      </c>
      <c r="EL75" s="147" t="str">
        <f t="shared" si="91"/>
        <v/>
      </c>
      <c r="EM75" s="148" t="str">
        <f t="shared" si="92"/>
        <v/>
      </c>
      <c r="EN75" s="149" t="str">
        <f t="shared" si="93"/>
        <v/>
      </c>
      <c r="EO75" s="150" t="str">
        <f t="shared" si="94"/>
        <v/>
      </c>
      <c r="EP75" s="117" t="str">
        <f t="shared" si="95"/>
        <v/>
      </c>
      <c r="EQ75" s="114"/>
      <c r="ER75" s="168"/>
      <c r="ES75" s="143" t="str">
        <f>IF(EW75="","",ministers!ES$3)</f>
        <v/>
      </c>
      <c r="ET75" s="144" t="str">
        <f>IF(EW75="","",ministers!ES$1)</f>
        <v/>
      </c>
      <c r="EU75" s="145" t="str">
        <f>IF(EW75="","",ministers!ES$2)</f>
        <v/>
      </c>
      <c r="EV75" s="145" t="str">
        <f>IF(EW75="","",ministers!ES$3)</f>
        <v/>
      </c>
      <c r="EW75" s="146" t="str">
        <f t="shared" si="96"/>
        <v/>
      </c>
      <c r="EX75" s="147" t="str">
        <f t="shared" si="97"/>
        <v/>
      </c>
      <c r="EY75" s="148" t="str">
        <f t="shared" si="98"/>
        <v/>
      </c>
      <c r="EZ75" s="149" t="str">
        <f t="shared" si="99"/>
        <v/>
      </c>
      <c r="FA75" s="150" t="str">
        <f t="shared" si="100"/>
        <v/>
      </c>
      <c r="FB75" s="117" t="str">
        <f t="shared" si="101"/>
        <v/>
      </c>
      <c r="FC75" s="114"/>
      <c r="FD75" s="168"/>
      <c r="FE75" s="143" t="str">
        <f>IF(FI75="","",ministers!FE$3)</f>
        <v/>
      </c>
      <c r="FF75" s="144" t="str">
        <f>IF(FI75="","",ministers!FE$1)</f>
        <v/>
      </c>
      <c r="FG75" s="145" t="str">
        <f>IF(FI75="","",ministers!FE$2)</f>
        <v/>
      </c>
      <c r="FH75" s="145" t="str">
        <f>IF(FI75="","",ministers!FE$3)</f>
        <v/>
      </c>
      <c r="FI75" s="146" t="str">
        <f t="shared" si="102"/>
        <v/>
      </c>
      <c r="FJ75" s="147" t="str">
        <f t="shared" si="103"/>
        <v/>
      </c>
      <c r="FK75" s="148" t="str">
        <f t="shared" si="104"/>
        <v/>
      </c>
      <c r="FL75" s="149" t="str">
        <f t="shared" si="105"/>
        <v/>
      </c>
      <c r="FM75" s="150" t="str">
        <f t="shared" si="106"/>
        <v/>
      </c>
      <c r="FO75" s="114"/>
      <c r="FP75" s="168"/>
      <c r="FQ75" s="143"/>
      <c r="FR75" s="144"/>
      <c r="FS75" s="145"/>
      <c r="FT75" s="151"/>
      <c r="FU75" s="146"/>
      <c r="FV75" s="147"/>
      <c r="FW75" s="148"/>
      <c r="FX75" s="149"/>
      <c r="FY75" s="150"/>
      <c r="GA75" s="114"/>
      <c r="GB75" s="168"/>
      <c r="GC75" s="143" t="str">
        <f>IF(GG75="","",ministers!GC$3)</f>
        <v/>
      </c>
      <c r="GD75" s="144" t="str">
        <f>IF(GG75="","",ministers!GC$1)</f>
        <v/>
      </c>
      <c r="GE75" s="145" t="str">
        <f>IF(GG75="","",ministers!GC$2)</f>
        <v/>
      </c>
      <c r="GF75" s="145"/>
      <c r="GG75" s="146"/>
      <c r="GH75" s="147"/>
      <c r="GI75" s="148"/>
      <c r="GJ75" s="149"/>
      <c r="GK75" s="150"/>
      <c r="GM75" s="114"/>
      <c r="GN75" s="168"/>
      <c r="GO75" s="143" t="str">
        <f>IF(GS75="","",ministers!GO$3)</f>
        <v/>
      </c>
      <c r="GP75" s="144" t="str">
        <f>IF(GS75="","",ministers!GO$1)</f>
        <v/>
      </c>
      <c r="GQ75" s="145" t="str">
        <f>IF(GS75="","",ministers!GO$2)</f>
        <v/>
      </c>
      <c r="GR75" s="145" t="str">
        <f>IF(GS75="","",ministers!GO$3)</f>
        <v/>
      </c>
      <c r="GS75" s="146" t="str">
        <f t="shared" si="85"/>
        <v/>
      </c>
      <c r="GT75" s="147" t="str">
        <f t="shared" si="86"/>
        <v/>
      </c>
      <c r="GU75" s="148" t="str">
        <f t="shared" si="87"/>
        <v/>
      </c>
      <c r="GV75" s="149" t="str">
        <f t="shared" si="88"/>
        <v/>
      </c>
      <c r="GW75" s="150" t="str">
        <f t="shared" si="89"/>
        <v/>
      </c>
      <c r="GY75" s="114"/>
      <c r="GZ75" s="168"/>
    </row>
    <row r="76" spans="1:208" ht="13.5" customHeight="1">
      <c r="A76" s="126"/>
      <c r="B76" s="114" t="s">
        <v>1380</v>
      </c>
      <c r="D76" s="168"/>
      <c r="E76" s="143"/>
      <c r="F76" s="144"/>
      <c r="G76" s="145"/>
      <c r="H76" s="145"/>
      <c r="I76" s="146"/>
      <c r="J76" s="147"/>
      <c r="K76" s="148"/>
      <c r="L76" s="149"/>
      <c r="M76" s="150"/>
      <c r="O76" s="114"/>
      <c r="P76" s="168"/>
      <c r="Q76" s="143"/>
      <c r="R76" s="144"/>
      <c r="S76" s="145"/>
      <c r="T76" s="145"/>
      <c r="U76" s="146"/>
      <c r="V76" s="147"/>
      <c r="W76" s="148"/>
      <c r="X76" s="149"/>
      <c r="Y76" s="150"/>
      <c r="AA76" s="114"/>
      <c r="AB76" s="168"/>
      <c r="AC76" s="143"/>
      <c r="AD76" s="144"/>
      <c r="AE76" s="145"/>
      <c r="AF76" s="145"/>
      <c r="AG76" s="146"/>
      <c r="AH76" s="147"/>
      <c r="AI76" s="148"/>
      <c r="AJ76" s="149"/>
      <c r="AK76" s="150"/>
      <c r="AM76" s="114"/>
      <c r="AN76" s="168"/>
      <c r="AO76" s="143"/>
      <c r="AP76" s="144"/>
      <c r="AQ76" s="145"/>
      <c r="AR76" s="145"/>
      <c r="AS76" s="146"/>
      <c r="AT76" s="147"/>
      <c r="AU76" s="148"/>
      <c r="AV76" s="149"/>
      <c r="AW76" s="150"/>
      <c r="AY76" s="114"/>
      <c r="AZ76" s="168"/>
      <c r="BA76" s="143"/>
      <c r="BB76" s="144"/>
      <c r="BC76" s="145"/>
      <c r="BD76" s="145"/>
      <c r="BE76" s="146"/>
      <c r="BF76" s="147"/>
      <c r="BG76" s="148"/>
      <c r="BH76" s="149"/>
      <c r="BI76" s="150"/>
      <c r="BK76" s="114"/>
      <c r="BL76" s="168"/>
      <c r="BM76" s="143"/>
      <c r="BN76" s="144"/>
      <c r="BO76" s="145"/>
      <c r="BP76" s="145"/>
      <c r="BQ76" s="146"/>
      <c r="BR76" s="147"/>
      <c r="BS76" s="148"/>
      <c r="BT76" s="149"/>
      <c r="BU76" s="150"/>
      <c r="BW76" s="114"/>
      <c r="BX76" s="168"/>
      <c r="BY76" s="143"/>
      <c r="BZ76" s="144"/>
      <c r="CA76" s="145"/>
      <c r="CB76" s="145"/>
      <c r="CC76" s="146"/>
      <c r="CD76" s="147"/>
      <c r="CE76" s="148"/>
      <c r="CF76" s="149"/>
      <c r="CG76" s="150"/>
      <c r="CI76" s="114"/>
      <c r="CJ76" s="168"/>
      <c r="CK76" s="143"/>
      <c r="CL76" s="144"/>
      <c r="CM76" s="145"/>
      <c r="CN76" s="145"/>
      <c r="CO76" s="146"/>
      <c r="CP76" s="147"/>
      <c r="CQ76" s="148"/>
      <c r="CR76" s="149"/>
      <c r="CS76" s="150"/>
      <c r="CU76" s="114"/>
      <c r="CV76" s="168"/>
      <c r="CW76" s="143"/>
      <c r="CX76" s="144"/>
      <c r="CY76" s="145"/>
      <c r="CZ76" s="145"/>
      <c r="DA76" s="146"/>
      <c r="DB76" s="147"/>
      <c r="DC76" s="148"/>
      <c r="DD76" s="149"/>
      <c r="DE76" s="150"/>
      <c r="DG76" s="114"/>
      <c r="DH76" s="168"/>
      <c r="DI76" s="143"/>
      <c r="DJ76" s="144"/>
      <c r="DK76" s="145"/>
      <c r="DL76" s="145"/>
      <c r="DM76" s="146"/>
      <c r="DN76" s="147"/>
      <c r="DO76" s="148"/>
      <c r="DP76" s="149"/>
      <c r="DQ76" s="150"/>
      <c r="DS76" s="114"/>
      <c r="DT76" s="168"/>
      <c r="DU76" s="143"/>
      <c r="DV76" s="144"/>
      <c r="DW76" s="145"/>
      <c r="DX76" s="145"/>
      <c r="DY76" s="146"/>
      <c r="DZ76" s="147"/>
      <c r="EA76" s="148"/>
      <c r="EB76" s="149"/>
      <c r="EC76" s="150"/>
      <c r="EE76" s="114"/>
      <c r="EF76" s="168"/>
      <c r="EG76" s="143"/>
      <c r="EH76" s="144"/>
      <c r="EI76" s="145"/>
      <c r="EJ76" s="145"/>
      <c r="EK76" s="146"/>
      <c r="EL76" s="147"/>
      <c r="EM76" s="148"/>
      <c r="EN76" s="149"/>
      <c r="EO76" s="150"/>
      <c r="EQ76" s="114"/>
      <c r="ER76" s="168"/>
      <c r="ES76" s="143"/>
      <c r="ET76" s="144"/>
      <c r="EU76" s="145"/>
      <c r="EV76" s="145"/>
      <c r="EW76" s="146"/>
      <c r="EX76" s="147"/>
      <c r="EY76" s="148"/>
      <c r="EZ76" s="149"/>
      <c r="FA76" s="150"/>
      <c r="FC76" s="114"/>
      <c r="FD76" s="168"/>
      <c r="FE76" s="143"/>
      <c r="FF76" s="144"/>
      <c r="FG76" s="145"/>
      <c r="FH76" s="145"/>
      <c r="FI76" s="146"/>
      <c r="FJ76" s="147"/>
      <c r="FK76" s="148"/>
      <c r="FL76" s="149"/>
      <c r="FM76" s="150"/>
      <c r="FO76" s="114"/>
      <c r="FP76" s="168"/>
      <c r="FQ76" s="143"/>
      <c r="FR76" s="144"/>
      <c r="FS76" s="145"/>
      <c r="FT76" s="151"/>
      <c r="FU76" s="146"/>
      <c r="FV76" s="147"/>
      <c r="FW76" s="148"/>
      <c r="FX76" s="149"/>
      <c r="FY76" s="150"/>
      <c r="GA76" s="114"/>
      <c r="GB76" s="168"/>
      <c r="GC76" s="143"/>
      <c r="GD76" s="144"/>
      <c r="GE76" s="145"/>
      <c r="GF76" s="145"/>
      <c r="GG76" s="146"/>
      <c r="GH76" s="147"/>
      <c r="GI76" s="148"/>
      <c r="GJ76" s="149"/>
      <c r="GK76" s="150"/>
      <c r="GM76" s="114"/>
      <c r="GN76" s="168"/>
      <c r="GO76" s="143">
        <f>IF(GS76="","",ministers!GO$3)</f>
        <v>44926</v>
      </c>
      <c r="GP76" s="144" t="str">
        <f>IF(GS76="","",ministers!GO$1)</f>
        <v>Albanaese</v>
      </c>
      <c r="GQ76" s="145">
        <f>IF(GS76="","",ministers!GO$2)</f>
        <v>44713</v>
      </c>
      <c r="GR76" s="145">
        <f>IF(GS76="","",ministers!GO$3)</f>
        <v>44926</v>
      </c>
      <c r="GS76" s="146" t="str">
        <f t="shared" si="85"/>
        <v>Clare O'Neil</v>
      </c>
      <c r="GT76" s="147" t="str">
        <f t="shared" si="86"/>
        <v>1980</v>
      </c>
      <c r="GU76" s="148" t="str">
        <f t="shared" si="87"/>
        <v>female</v>
      </c>
      <c r="GV76" s="149" t="str">
        <f t="shared" si="88"/>
        <v>au_lab01</v>
      </c>
      <c r="GW76" s="150" t="str">
        <f t="shared" si="89"/>
        <v>O'Neil_Clare_1980</v>
      </c>
      <c r="GY76" s="114"/>
      <c r="GZ76" s="168" t="s">
        <v>1387</v>
      </c>
    </row>
    <row r="77" spans="1:208" ht="13.5" customHeight="1">
      <c r="A77" s="126"/>
      <c r="B77" s="114" t="s">
        <v>537</v>
      </c>
      <c r="D77" s="168"/>
      <c r="E77" s="143">
        <v>33592</v>
      </c>
      <c r="F77" s="144" t="s">
        <v>311</v>
      </c>
      <c r="G77" s="145">
        <v>32997</v>
      </c>
      <c r="H77" s="145">
        <v>33592</v>
      </c>
      <c r="I77" s="146" t="s">
        <v>870</v>
      </c>
      <c r="J77" s="147" t="s">
        <v>852</v>
      </c>
      <c r="K77" s="148" t="s">
        <v>780</v>
      </c>
      <c r="L77" s="149" t="s">
        <v>293</v>
      </c>
      <c r="M77" s="150" t="s">
        <v>871</v>
      </c>
      <c r="N77" s="117" t="s">
        <v>292</v>
      </c>
      <c r="O77" s="114"/>
      <c r="P77" s="168" t="s">
        <v>605</v>
      </c>
      <c r="Q77" s="143">
        <v>34052</v>
      </c>
      <c r="R77" s="144" t="s">
        <v>312</v>
      </c>
      <c r="S77" s="145">
        <v>33599</v>
      </c>
      <c r="T77" s="145">
        <v>34052</v>
      </c>
      <c r="U77" s="146" t="s">
        <v>870</v>
      </c>
      <c r="V77" s="147" t="s">
        <v>852</v>
      </c>
      <c r="W77" s="148" t="s">
        <v>780</v>
      </c>
      <c r="X77" s="149" t="s">
        <v>293</v>
      </c>
      <c r="Y77" s="150" t="s">
        <v>871</v>
      </c>
      <c r="Z77" s="117" t="s">
        <v>292</v>
      </c>
      <c r="AA77" s="114"/>
      <c r="AB77" s="168" t="s">
        <v>605</v>
      </c>
      <c r="AC77" s="143">
        <v>35135</v>
      </c>
      <c r="AD77" s="144" t="s">
        <v>313</v>
      </c>
      <c r="AE77" s="145">
        <v>34052</v>
      </c>
      <c r="AF77" s="145">
        <v>35135</v>
      </c>
      <c r="AG77" s="146" t="s">
        <v>870</v>
      </c>
      <c r="AH77" s="147" t="s">
        <v>852</v>
      </c>
      <c r="AI77" s="148" t="s">
        <v>780</v>
      </c>
      <c r="AJ77" s="149" t="s">
        <v>293</v>
      </c>
      <c r="AK77" s="150" t="s">
        <v>871</v>
      </c>
      <c r="AL77" s="117" t="s">
        <v>292</v>
      </c>
      <c r="AM77" s="114"/>
      <c r="AN77" s="168" t="s">
        <v>605</v>
      </c>
      <c r="AO77" s="143">
        <v>36089</v>
      </c>
      <c r="AP77" s="144" t="s">
        <v>314</v>
      </c>
      <c r="AQ77" s="145">
        <v>35135</v>
      </c>
      <c r="AR77" s="145">
        <v>36089</v>
      </c>
      <c r="AS77" s="146" t="s">
        <v>872</v>
      </c>
      <c r="AT77" s="147" t="s">
        <v>796</v>
      </c>
      <c r="AU77" s="148" t="s">
        <v>780</v>
      </c>
      <c r="AV77" s="149" t="s">
        <v>294</v>
      </c>
      <c r="AW77" s="150" t="s">
        <v>873</v>
      </c>
      <c r="AX77" s="117" t="s">
        <v>292</v>
      </c>
      <c r="AY77" s="114"/>
      <c r="AZ77" s="168" t="s">
        <v>641</v>
      </c>
      <c r="BA77" s="143">
        <v>37221</v>
      </c>
      <c r="BB77" s="144" t="s">
        <v>315</v>
      </c>
      <c r="BC77" s="145">
        <v>36089</v>
      </c>
      <c r="BD77" s="145">
        <v>36921</v>
      </c>
      <c r="BE77" s="146" t="s">
        <v>874</v>
      </c>
      <c r="BF77" s="147" t="s">
        <v>796</v>
      </c>
      <c r="BG77" s="148" t="s">
        <v>780</v>
      </c>
      <c r="BH77" s="149" t="s">
        <v>294</v>
      </c>
      <c r="BI77" s="150" t="s">
        <v>875</v>
      </c>
      <c r="BJ77" s="117" t="s">
        <v>292</v>
      </c>
      <c r="BK77" s="114"/>
      <c r="BL77" s="168" t="s">
        <v>649</v>
      </c>
      <c r="BM77" s="143">
        <v>38286</v>
      </c>
      <c r="BN77" s="144" t="s">
        <v>316</v>
      </c>
      <c r="BO77" s="145">
        <v>37221</v>
      </c>
      <c r="BP77" s="145">
        <v>38286</v>
      </c>
      <c r="BQ77" s="146" t="s">
        <v>876</v>
      </c>
      <c r="BR77" s="147" t="s">
        <v>799</v>
      </c>
      <c r="BS77" s="148" t="s">
        <v>780</v>
      </c>
      <c r="BT77" s="149" t="s">
        <v>294</v>
      </c>
      <c r="BU77" s="150" t="s">
        <v>877</v>
      </c>
      <c r="BV77" s="117" t="s">
        <v>292</v>
      </c>
      <c r="BW77" s="114"/>
      <c r="BX77" s="168" t="s">
        <v>656</v>
      </c>
      <c r="BY77" s="143">
        <v>39419</v>
      </c>
      <c r="BZ77" s="144" t="s">
        <v>317</v>
      </c>
      <c r="CA77" s="145">
        <v>38286</v>
      </c>
      <c r="CB77" s="145">
        <v>38737</v>
      </c>
      <c r="CC77" s="146" t="s">
        <v>876</v>
      </c>
      <c r="CD77" s="147" t="s">
        <v>799</v>
      </c>
      <c r="CE77" s="148" t="s">
        <v>780</v>
      </c>
      <c r="CF77" s="149" t="s">
        <v>294</v>
      </c>
      <c r="CG77" s="150" t="s">
        <v>877</v>
      </c>
      <c r="CH77" s="117" t="s">
        <v>671</v>
      </c>
      <c r="CI77" s="114"/>
      <c r="CJ77" s="168" t="s">
        <v>656</v>
      </c>
      <c r="CK77" s="143">
        <v>40353</v>
      </c>
      <c r="CL77" s="144" t="s">
        <v>318</v>
      </c>
      <c r="CM77" s="145">
        <v>39419</v>
      </c>
      <c r="CN77" s="145">
        <v>39973</v>
      </c>
      <c r="CO77" s="146" t="s">
        <v>878</v>
      </c>
      <c r="CP77" s="147" t="s">
        <v>879</v>
      </c>
      <c r="CQ77" s="148" t="s">
        <v>780</v>
      </c>
      <c r="CR77" s="149" t="s">
        <v>293</v>
      </c>
      <c r="CS77" s="150" t="s">
        <v>880</v>
      </c>
      <c r="CT77" s="117" t="s">
        <v>292</v>
      </c>
      <c r="CU77" s="114"/>
      <c r="CV77" s="168" t="s">
        <v>695</v>
      </c>
      <c r="CW77" s="143">
        <v>40435</v>
      </c>
      <c r="CX77" s="144" t="s">
        <v>512</v>
      </c>
      <c r="CY77" s="145">
        <v>40357</v>
      </c>
      <c r="CZ77" s="145">
        <v>40435</v>
      </c>
      <c r="DA77" s="146" t="s">
        <v>881</v>
      </c>
      <c r="DB77" s="147" t="s">
        <v>805</v>
      </c>
      <c r="DC77" s="148" t="s">
        <v>780</v>
      </c>
      <c r="DD77" s="149" t="s">
        <v>293</v>
      </c>
      <c r="DE77" s="150" t="s">
        <v>882</v>
      </c>
      <c r="DF77" s="117" t="s">
        <v>292</v>
      </c>
      <c r="DG77" s="114"/>
      <c r="DH77" s="168" t="s">
        <v>633</v>
      </c>
      <c r="DI77" s="143">
        <v>41452</v>
      </c>
      <c r="DJ77" s="144" t="s">
        <v>513</v>
      </c>
      <c r="DK77" s="145">
        <v>40435</v>
      </c>
      <c r="DL77" s="145">
        <v>41452</v>
      </c>
      <c r="DM77" s="146" t="s">
        <v>848</v>
      </c>
      <c r="DN77" s="147" t="s">
        <v>849</v>
      </c>
      <c r="DO77" s="148" t="s">
        <v>780</v>
      </c>
      <c r="DP77" s="149" t="s">
        <v>293</v>
      </c>
      <c r="DQ77" s="150" t="s">
        <v>850</v>
      </c>
      <c r="DR77" s="117" t="s">
        <v>292</v>
      </c>
      <c r="DS77" s="114"/>
      <c r="DT77" s="173" t="s">
        <v>698</v>
      </c>
      <c r="DU77" s="143">
        <v>41517</v>
      </c>
      <c r="DV77" s="144" t="s">
        <v>514</v>
      </c>
      <c r="DW77" s="145">
        <v>41452</v>
      </c>
      <c r="DX77" s="145">
        <v>41517</v>
      </c>
      <c r="DY77" s="146" t="s">
        <v>848</v>
      </c>
      <c r="DZ77" s="147" t="s">
        <v>849</v>
      </c>
      <c r="EA77" s="148" t="s">
        <v>780</v>
      </c>
      <c r="EB77" s="149" t="s">
        <v>293</v>
      </c>
      <c r="EC77" s="150" t="s">
        <v>850</v>
      </c>
      <c r="ED77" s="117" t="s">
        <v>292</v>
      </c>
      <c r="EE77" s="114"/>
      <c r="EF77" s="168" t="s">
        <v>698</v>
      </c>
      <c r="EG77" s="143">
        <f>IF(EK77="","",ministers!EG$3)</f>
        <v>42262</v>
      </c>
      <c r="EH77" s="144" t="str">
        <f>IF(EK77="","",ministers!EG$1)</f>
        <v>Abbott I</v>
      </c>
      <c r="EI77" s="145">
        <f>IF(EK77="","",ministers!EG$2)</f>
        <v>41517</v>
      </c>
      <c r="EJ77" s="145">
        <v>41996</v>
      </c>
      <c r="EK77" s="146" t="str">
        <f>IF(ER77="","",IF(ISNUMBER(SEARCH(":",ER77)),MID(ER77,FIND(":",ER77)+2,FIND("(",ER77)-FIND(":",ER77)-3),LEFT(ER77,FIND("(",ER77)-2)))</f>
        <v>David Johnston</v>
      </c>
      <c r="EL77" s="147" t="str">
        <f>IF(ER77="","",MID(ER77,FIND("(",ER77)+1,4))</f>
        <v>1956</v>
      </c>
      <c r="EM77" s="148" t="str">
        <f>IF(ISNUMBER(SEARCH("*female*",ER77)),"female",IF(ISNUMBER(SEARCH("*male*",ER77)),"male",""))</f>
        <v>male</v>
      </c>
      <c r="EN77" s="149" t="str">
        <f>IF(ER77="","",IF(ISERROR(MID(ER77,FIND("male,",ER77)+6,(FIND(")",ER77)-(FIND("male,",ER77)+6))))=TRUE,"missing/error",MID(ER77,FIND("male,",ER77)+6,(FIND(")",ER77)-(FIND("male,",ER77)+6)))))</f>
        <v>au_lib01</v>
      </c>
      <c r="EO77" s="150" t="str">
        <f>IF(EK77="","",(MID(EK77,(SEARCH("^^",SUBSTITUTE(EK77," ","^^",LEN(EK77)-LEN(SUBSTITUTE(EK77," ","")))))+1,99)&amp;"_"&amp;LEFT(EK77,FIND(" ",EK77)-1)&amp;"_"&amp;EL77))</f>
        <v>Johnston_David_1956</v>
      </c>
      <c r="EP77" s="117" t="str">
        <f>IF(ER77="","",IF((LEN(ER77)-LEN(SUBSTITUTE(ER77,"male","")))/LEN("male")&gt;1,"!",IF(RIGHT(ER77,1)=")","",IF(RIGHT(ER77,2)=") ","",IF(RIGHT(ER77,2)=").","","!!")))))</f>
        <v/>
      </c>
      <c r="EQ77" s="114"/>
      <c r="ER77" s="3" t="s">
        <v>1109</v>
      </c>
      <c r="ES77" s="143">
        <f>IF(EW77="","",ministers!ES$3)</f>
        <v>42570</v>
      </c>
      <c r="ET77" s="144" t="str">
        <f>IF(EW77="","",ministers!ES$1)</f>
        <v>Turnbull I</v>
      </c>
      <c r="EU77" s="145">
        <f>IF(EW77="","",ministers!ES$2)</f>
        <v>42262</v>
      </c>
      <c r="EV77" s="145">
        <f>IF(EW77="","",ministers!ES$3)</f>
        <v>42570</v>
      </c>
      <c r="EW77" s="146" t="str">
        <f>IF(FD77="","",IF(ISNUMBER(SEARCH(":",FD77)),MID(FD77,FIND(":",FD77)+2,FIND("(",FD77)-FIND(":",FD77)-3),LEFT(FD77,FIND("(",FD77)-2)))</f>
        <v>Marise Anne Payne</v>
      </c>
      <c r="EX77" s="147" t="str">
        <f>IF(FD77="","",MID(FD77,FIND("(",FD77)+1,4))</f>
        <v>1964</v>
      </c>
      <c r="EY77" s="148" t="str">
        <f>IF(ISNUMBER(SEARCH("*female*",FD77)),"female",IF(ISNUMBER(SEARCH("*male*",FD77)),"male",""))</f>
        <v>female</v>
      </c>
      <c r="EZ77" s="149" t="str">
        <f>IF(FD77="","",IF(ISERROR(MID(FD77,FIND("male,",FD77)+6,(FIND(")",FD77)-(FIND("male,",FD77)+6))))=TRUE,"missing/error",MID(FD77,FIND("male,",FD77)+6,(FIND(")",FD77)-(FIND("male,",FD77)+6)))))</f>
        <v>au_lib01</v>
      </c>
      <c r="FA77" s="150" t="str">
        <f>IF(EW77="","",(MID(EW77,(SEARCH("^^",SUBSTITUTE(EW77," ","^^",LEN(EW77)-LEN(SUBSTITUTE(EW77," ","")))))+1,99)&amp;"_"&amp;LEFT(EW77,FIND(" ",EW77)-1)&amp;"_"&amp;EX77))</f>
        <v>Payne_Marise_1964</v>
      </c>
      <c r="FB77" s="117" t="str">
        <f>IF(FD77="","",IF((LEN(FD77)-LEN(SUBSTITUTE(FD77,"male","")))/LEN("male")&gt;1,"!",IF(RIGHT(FD77,1)=")","",IF(RIGHT(FD77,2)=") ","",IF(RIGHT(FD77,2)=").","","!!")))))</f>
        <v/>
      </c>
      <c r="FC77" s="114"/>
      <c r="FD77" s="168" t="s">
        <v>1192</v>
      </c>
      <c r="FE77" s="143">
        <f>IF(FI77="","",ministers!FE$3)</f>
        <v>43340</v>
      </c>
      <c r="FF77" s="144" t="str">
        <f>IF(FI77="","",ministers!FE$1)</f>
        <v>Turnbull II</v>
      </c>
      <c r="FG77" s="145">
        <f>IF(FI77="","",ministers!FE$2)</f>
        <v>42570</v>
      </c>
      <c r="FH77" s="145">
        <f>IF(FI77="","",ministers!FE$3)</f>
        <v>43340</v>
      </c>
      <c r="FI77" s="146" t="str">
        <f>IF(FP77="","",IF(ISNUMBER(SEARCH(":",FP77)),MID(FP77,FIND(":",FP77)+2,FIND("(",FP77)-FIND(":",FP77)-3),LEFT(FP77,FIND("(",FP77)-2)))</f>
        <v>Marise Anne Payne</v>
      </c>
      <c r="FJ77" s="147" t="str">
        <f>IF(FP77="","",MID(FP77,FIND("(",FP77)+1,4))</f>
        <v>1964</v>
      </c>
      <c r="FK77" s="148" t="str">
        <f>IF(ISNUMBER(SEARCH("*female*",FP77)),"female",IF(ISNUMBER(SEARCH("*male*",FP77)),"male",""))</f>
        <v>female</v>
      </c>
      <c r="FL77" s="149" t="str">
        <f>IF(FP77="","",IF(ISERROR(MID(FP77,FIND("male,",FP77)+6,(FIND(")",FP77)-(FIND("male,",FP77)+6))))=TRUE,"missing/error",MID(FP77,FIND("male,",FP77)+6,(FIND(")",FP77)-(FIND("male,",FP77)+6)))))</f>
        <v>au_lib01</v>
      </c>
      <c r="FM77" s="150" t="str">
        <f>IF(FI77="","",(MID(FI77,(SEARCH("^^",SUBSTITUTE(FI77," ","^^",LEN(FI77)-LEN(SUBSTITUTE(FI77," ","")))))+1,99)&amp;"_"&amp;LEFT(FI77,FIND(" ",FI77)-1)&amp;"_"&amp;FJ77))</f>
        <v>Payne_Marise_1964</v>
      </c>
      <c r="FN77" s="117" t="str">
        <f>IF(FP77="","",IF((LEN(FP77)-LEN(SUBSTITUTE(FP77,"male","")))/LEN("male")&gt;1,"!",IF(RIGHT(FP77,1)=")","",IF(RIGHT(FP77,2)=") ","",IF(RIGHT(FP77,2)=").","","!!")))))</f>
        <v/>
      </c>
      <c r="FO77" s="114"/>
      <c r="FP77" s="168" t="s">
        <v>1192</v>
      </c>
      <c r="FQ77" s="143">
        <f>IF(FU77="","",ministers!FQ$3)</f>
        <v>43614</v>
      </c>
      <c r="FR77" s="144" t="str">
        <f>IF(FU77="","",ministers!FQ$1)</f>
        <v>Morrison I</v>
      </c>
      <c r="FS77" s="145">
        <f>IF(FU77="","",ministers!FQ$2)</f>
        <v>43340</v>
      </c>
      <c r="FT77" s="145">
        <f>IF(FU77="","",ministers!FQ$3)</f>
        <v>43614</v>
      </c>
      <c r="FU77" s="146" t="str">
        <f>IF(GB77="","",IF(ISNUMBER(SEARCH(":",GB77)),MID(GB77,FIND(":",GB77)+2,FIND("(",GB77)-FIND(":",GB77)-3),LEFT(GB77,FIND("(",GB77)-2)))</f>
        <v>Christopher Maurice Pyne</v>
      </c>
      <c r="FV77" s="147" t="str">
        <f>IF(GB77="","",MID(GB77,FIND("(",GB77)+1,4))</f>
        <v>1967</v>
      </c>
      <c r="FW77" s="148" t="str">
        <f>IF(ISNUMBER(SEARCH("*female*",GB77)),"female",IF(ISNUMBER(SEARCH("*male*",GB77)),"male",""))</f>
        <v>male</v>
      </c>
      <c r="FX77" s="149" t="str">
        <f>IF(GB77="","",IF(ISERROR(MID(GB77,FIND("male,",GB77)+6,(FIND(")",GB77)-(FIND("male,",GB77)+6))))=TRUE,"missing/error",MID(GB77,FIND("male,",GB77)+6,(FIND(")",GB77)-(FIND("male,",GB77)+6)))))</f>
        <v>au_lib01</v>
      </c>
      <c r="FY77" s="150" t="str">
        <f>IF(FU77="","",(MID(FU77,(SEARCH("^^",SUBSTITUTE(FU77," ","^^",LEN(FU77)-LEN(SUBSTITUTE(FU77," ","")))))+1,99)&amp;"_"&amp;LEFT(FU77,FIND(" ",FU77)-1)&amp;"_"&amp;FV77))</f>
        <v>Pyne_Christopher_1967</v>
      </c>
      <c r="FZ77" s="117" t="str">
        <f>IF(GB77="","",IF((LEN(GB77)-LEN(SUBSTITUTE(GB77,"male","")))/LEN("male")&gt;1,"!",IF(RIGHT(GB77,1)=")","",IF(RIGHT(GB77,2)=") ","",IF(RIGHT(GB77,2)=").","","!!")))))</f>
        <v/>
      </c>
      <c r="GA77" s="114"/>
      <c r="GB77" s="168" t="s">
        <v>1202</v>
      </c>
      <c r="GC77" s="143">
        <f>IF(GG77="","",ministers!GC$3)</f>
        <v>44704</v>
      </c>
      <c r="GD77" s="144" t="str">
        <f>IF(GG77="","",ministers!GC$1)</f>
        <v>Morrison II</v>
      </c>
      <c r="GE77" s="145">
        <f>IF(GG77="","",ministers!GC$2)</f>
        <v>43614</v>
      </c>
      <c r="GF77" s="145">
        <v>44285</v>
      </c>
      <c r="GG77" s="146" t="str">
        <f>IF(GN77="","",IF(ISNUMBER(SEARCH(":",GN77)),MID(GN77,FIND(":",GN77)+2,FIND("(",GN77)-FIND(":",GN77)-3),LEFT(GN77,FIND("(",GN77)-2)))</f>
        <v>Linda Reynolds</v>
      </c>
      <c r="GH77" s="147" t="str">
        <f>IF(GN77="","",MID(GN77,FIND("(",GN77)+1,4))</f>
        <v>1965</v>
      </c>
      <c r="GI77" s="148" t="str">
        <f>IF(ISNUMBER(SEARCH("*female*",GN77)),"female",IF(ISNUMBER(SEARCH("*male*",GN77)),"male",""))</f>
        <v>female</v>
      </c>
      <c r="GJ77" s="149" t="str">
        <f>IF(GN77="","",IF(ISERROR(MID(GN77,FIND("male,",GN77)+6,(FIND(")",GN77)-(FIND("male,",GN77)+6))))=TRUE,"missing/error",MID(GN77,FIND("male,",GN77)+6,(FIND(")",GN77)-(FIND("male,",GN77)+6)))))</f>
        <v>au_lib01</v>
      </c>
      <c r="GK77" s="150" t="str">
        <f>IF(GG77="","",(MID(GG77,(SEARCH("^^",SUBSTITUTE(GG77," ","^^",LEN(GG77)-LEN(SUBSTITUTE(GG77," ","")))))+1,99)&amp;"_"&amp;LEFT(GG77,FIND(" ",GG77)-1)&amp;"_"&amp;GH77))</f>
        <v>Reynolds_Linda_1965</v>
      </c>
      <c r="GM77" s="114"/>
      <c r="GN77" s="168" t="s">
        <v>1277</v>
      </c>
      <c r="GO77" s="143">
        <f>IF(GS77="","",ministers!GO$3)</f>
        <v>44926</v>
      </c>
      <c r="GP77" s="144" t="str">
        <f>IF(GS77="","",ministers!GO$1)</f>
        <v>Albanaese</v>
      </c>
      <c r="GQ77" s="145">
        <f>IF(GS77="","",ministers!GO$2)</f>
        <v>44713</v>
      </c>
      <c r="GR77" s="145">
        <f>IF(GS77="","",ministers!GO$3)</f>
        <v>44926</v>
      </c>
      <c r="GS77" s="146" t="str">
        <f>IF(GZ77="","",IF(ISNUMBER(SEARCH(":",GZ77)),MID(GZ77,FIND(":",GZ77)+2,FIND("(",GZ77)-FIND(":",GZ77)-3),LEFT(GZ77,FIND("(",GZ77)-2)))</f>
        <v>Richard Marles</v>
      </c>
      <c r="GT77" s="147" t="str">
        <f>IF(GZ77="","",MID(GZ77,FIND("(",GZ77)+1,4))</f>
        <v>1967</v>
      </c>
      <c r="GU77" s="148" t="str">
        <f>IF(ISNUMBER(SEARCH("*female*",GZ77)),"female",IF(ISNUMBER(SEARCH("*male*",GZ77)),"male",""))</f>
        <v>male</v>
      </c>
      <c r="GV77" s="149" t="str">
        <f>IF(GZ77="","",IF(ISERROR(MID(GZ77,FIND("male,",GZ77)+6,(FIND(")",GZ77)-(FIND("male,",GZ77)+6))))=TRUE,"missing/error",MID(GZ77,FIND("male,",GZ77)+6,(FIND(")",GZ77)-(FIND("male,",GZ77)+6)))))</f>
        <v>au_lab01</v>
      </c>
      <c r="GW77" s="150" t="str">
        <f>IF(GS77="","",(MID(GS77,(SEARCH("^^",SUBSTITUTE(GS77," ","^^",LEN(GS77)-LEN(SUBSTITUTE(GS77," ","")))))+1,99)&amp;"_"&amp;LEFT(GS77,FIND(" ",GS77)-1)&amp;"_"&amp;GT77))</f>
        <v>Marles_Richard_1967</v>
      </c>
      <c r="GY77" s="114"/>
      <c r="GZ77" s="168" t="s">
        <v>1382</v>
      </c>
    </row>
    <row r="78" spans="1:208" ht="13.5" customHeight="1">
      <c r="A78" s="126"/>
      <c r="B78" s="114" t="s">
        <v>537</v>
      </c>
      <c r="D78" s="168"/>
      <c r="E78" s="143"/>
      <c r="F78" s="144"/>
      <c r="G78" s="145"/>
      <c r="H78" s="145"/>
      <c r="I78" s="146"/>
      <c r="J78" s="147"/>
      <c r="K78" s="148"/>
      <c r="L78" s="149"/>
      <c r="M78" s="150"/>
      <c r="O78" s="114"/>
      <c r="P78" s="168"/>
      <c r="Q78" s="143"/>
      <c r="R78" s="144"/>
      <c r="S78" s="145"/>
      <c r="T78" s="145"/>
      <c r="U78" s="146"/>
      <c r="V78" s="147"/>
      <c r="W78" s="148"/>
      <c r="X78" s="149"/>
      <c r="Y78" s="150"/>
      <c r="AA78" s="114"/>
      <c r="AB78" s="168"/>
      <c r="AC78" s="143"/>
      <c r="AD78" s="144"/>
      <c r="AE78" s="145"/>
      <c r="AF78" s="145"/>
      <c r="AG78" s="146"/>
      <c r="AH78" s="147"/>
      <c r="AI78" s="148"/>
      <c r="AJ78" s="149"/>
      <c r="AK78" s="150"/>
      <c r="AM78" s="114"/>
      <c r="AN78" s="168"/>
      <c r="AO78" s="143"/>
      <c r="AP78" s="144"/>
      <c r="AQ78" s="145"/>
      <c r="AR78" s="145"/>
      <c r="AS78" s="146"/>
      <c r="AT78" s="147"/>
      <c r="AU78" s="148"/>
      <c r="AV78" s="149"/>
      <c r="AW78" s="150"/>
      <c r="AY78" s="114"/>
      <c r="AZ78" s="168"/>
      <c r="BA78" s="143">
        <v>37221</v>
      </c>
      <c r="BB78" s="144" t="s">
        <v>315</v>
      </c>
      <c r="BC78" s="145">
        <v>36921</v>
      </c>
      <c r="BD78" s="145">
        <v>37221</v>
      </c>
      <c r="BE78" s="146" t="s">
        <v>883</v>
      </c>
      <c r="BF78" s="147" t="s">
        <v>884</v>
      </c>
      <c r="BG78" s="148" t="s">
        <v>780</v>
      </c>
      <c r="BH78" s="149" t="s">
        <v>294</v>
      </c>
      <c r="BI78" s="150" t="s">
        <v>885</v>
      </c>
      <c r="BK78" s="114"/>
      <c r="BL78" s="168" t="s">
        <v>664</v>
      </c>
      <c r="BM78" s="143"/>
      <c r="BN78" s="144"/>
      <c r="BO78" s="145"/>
      <c r="BP78" s="145"/>
      <c r="BQ78" s="146"/>
      <c r="BR78" s="147"/>
      <c r="BS78" s="148"/>
      <c r="BT78" s="149"/>
      <c r="BU78" s="150"/>
      <c r="BW78" s="114"/>
      <c r="BX78" s="168"/>
      <c r="BY78" s="143">
        <v>39419</v>
      </c>
      <c r="BZ78" s="144" t="s">
        <v>317</v>
      </c>
      <c r="CA78" s="145">
        <v>38744</v>
      </c>
      <c r="CB78" s="145">
        <v>39419</v>
      </c>
      <c r="CC78" s="146" t="s">
        <v>886</v>
      </c>
      <c r="CD78" s="147" t="s">
        <v>828</v>
      </c>
      <c r="CE78" s="148" t="s">
        <v>780</v>
      </c>
      <c r="CF78" s="149" t="s">
        <v>294</v>
      </c>
      <c r="CG78" s="150" t="s">
        <v>887</v>
      </c>
      <c r="CI78" s="114"/>
      <c r="CJ78" s="168" t="s">
        <v>677</v>
      </c>
      <c r="CK78" s="143">
        <v>40353</v>
      </c>
      <c r="CL78" s="144" t="s">
        <v>318</v>
      </c>
      <c r="CM78" s="145">
        <v>39973</v>
      </c>
      <c r="CN78" s="145">
        <v>40353</v>
      </c>
      <c r="CO78" s="146" t="s">
        <v>881</v>
      </c>
      <c r="CP78" s="147" t="s">
        <v>805</v>
      </c>
      <c r="CQ78" s="148" t="s">
        <v>780</v>
      </c>
      <c r="CR78" s="149" t="s">
        <v>293</v>
      </c>
      <c r="CS78" s="150" t="s">
        <v>882</v>
      </c>
      <c r="CU78" s="114"/>
      <c r="CV78" s="168" t="s">
        <v>633</v>
      </c>
      <c r="CW78" s="143" t="s">
        <v>292</v>
      </c>
      <c r="CX78" s="144" t="s">
        <v>292</v>
      </c>
      <c r="CY78" s="145" t="s">
        <v>292</v>
      </c>
      <c r="CZ78" s="145" t="s">
        <v>292</v>
      </c>
      <c r="DA78" s="146" t="s">
        <v>292</v>
      </c>
      <c r="DB78" s="147" t="s">
        <v>292</v>
      </c>
      <c r="DC78" s="148" t="s">
        <v>292</v>
      </c>
      <c r="DD78" s="149" t="s">
        <v>292</v>
      </c>
      <c r="DE78" s="150" t="s">
        <v>292</v>
      </c>
      <c r="DF78" s="117" t="s">
        <v>292</v>
      </c>
      <c r="DG78" s="114"/>
      <c r="DH78" s="168"/>
      <c r="DI78" s="143" t="s">
        <v>292</v>
      </c>
      <c r="DJ78" s="144" t="s">
        <v>292</v>
      </c>
      <c r="DK78" s="145" t="s">
        <v>292</v>
      </c>
      <c r="DL78" s="145" t="s">
        <v>292</v>
      </c>
      <c r="DM78" s="146" t="s">
        <v>292</v>
      </c>
      <c r="DN78" s="147" t="s">
        <v>292</v>
      </c>
      <c r="DO78" s="148" t="s">
        <v>292</v>
      </c>
      <c r="DP78" s="149" t="s">
        <v>292</v>
      </c>
      <c r="DQ78" s="150" t="s">
        <v>292</v>
      </c>
      <c r="DR78" s="117" t="s">
        <v>292</v>
      </c>
      <c r="DS78" s="114"/>
      <c r="DT78" s="168"/>
      <c r="DU78" s="143" t="s">
        <v>292</v>
      </c>
      <c r="DV78" s="144" t="s">
        <v>292</v>
      </c>
      <c r="DW78" s="145" t="s">
        <v>292</v>
      </c>
      <c r="DX78" s="145" t="s">
        <v>292</v>
      </c>
      <c r="DY78" s="146" t="s">
        <v>292</v>
      </c>
      <c r="DZ78" s="147" t="s">
        <v>292</v>
      </c>
      <c r="EA78" s="148" t="s">
        <v>292</v>
      </c>
      <c r="EB78" s="149" t="s">
        <v>292</v>
      </c>
      <c r="EC78" s="150" t="s">
        <v>292</v>
      </c>
      <c r="ED78" s="117" t="s">
        <v>292</v>
      </c>
      <c r="EE78" s="114"/>
      <c r="EF78" s="168"/>
      <c r="EG78" s="143">
        <f>IF(EK78="","",ministers!EG$3)</f>
        <v>42262</v>
      </c>
      <c r="EH78" s="144" t="str">
        <f>IF(EK78="","",ministers!EG$1)</f>
        <v>Abbott I</v>
      </c>
      <c r="EI78" s="145">
        <v>41996</v>
      </c>
      <c r="EJ78" s="145">
        <f>IF(EK78="","",ministers!EG$3)</f>
        <v>42262</v>
      </c>
      <c r="EK78" s="146" t="str">
        <f>IF(ER78="","",IF(ISNUMBER(SEARCH(":",ER78)),MID(ER78,FIND(":",ER78)+2,FIND("(",ER78)-FIND(":",ER78)-3),LEFT(ER78,FIND("(",ER78)-2)))</f>
        <v>Kevin James Andrews</v>
      </c>
      <c r="EL78" s="147" t="str">
        <f>IF(ER78="","",MID(ER78,FIND("(",ER78)+1,4))</f>
        <v>1955</v>
      </c>
      <c r="EM78" s="148" t="str">
        <f>IF(ISNUMBER(SEARCH("*female*",ER78)),"female",IF(ISNUMBER(SEARCH("*male*",ER78)),"male",""))</f>
        <v>male</v>
      </c>
      <c r="EN78" s="149" t="str">
        <f>IF(ER78="","",IF(ISERROR(MID(ER78,FIND("male,",ER78)+6,(FIND(")",ER78)-(FIND("male,",ER78)+6))))=TRUE,"missing/error",MID(ER78,FIND("male,",ER78)+6,(FIND(")",ER78)-(FIND("male,",ER78)+6)))))</f>
        <v>au_lib01</v>
      </c>
      <c r="EO78" s="150" t="str">
        <f>IF(EK78="","",(MID(EK78,(SEARCH("^^",SUBSTITUTE(EK78," ","^^",LEN(EK78)-LEN(SUBSTITUTE(EK78," ","")))))+1,99)&amp;"_"&amp;LEFT(EK78,FIND(" ",EK78)-1)&amp;"_"&amp;EL78))</f>
        <v>Andrews_Kevin_1955</v>
      </c>
      <c r="EP78" s="117" t="str">
        <f>IF(ER78="","",IF((LEN(ER78)-LEN(SUBSTITUTE(ER78,"male","")))/LEN("male")&gt;1,"!",IF(RIGHT(ER78,1)=")","",IF(RIGHT(ER78,2)=") ","",IF(RIGHT(ER78,2)=").","","!!")))))</f>
        <v/>
      </c>
      <c r="EQ78" s="114"/>
      <c r="ER78" s="168" t="s">
        <v>1113</v>
      </c>
      <c r="ES78" s="143" t="str">
        <f>IF(EW78="","",ministers!ES$3)</f>
        <v/>
      </c>
      <c r="ET78" s="144" t="str">
        <f>IF(EW78="","",ministers!ES$1)</f>
        <v/>
      </c>
      <c r="EU78" s="145" t="str">
        <f>IF(EW78="","",ministers!ES$2)</f>
        <v/>
      </c>
      <c r="EV78" s="145" t="str">
        <f>IF(EW78="","",ministers!ES$3)</f>
        <v/>
      </c>
      <c r="EW78" s="146" t="str">
        <f>IF(FD78="","",IF(ISNUMBER(SEARCH(":",FD78)),MID(FD78,FIND(":",FD78)+2,FIND("(",FD78)-FIND(":",FD78)-3),LEFT(FD78,FIND("(",FD78)-2)))</f>
        <v/>
      </c>
      <c r="EX78" s="147" t="str">
        <f>IF(FD78="","",MID(FD78,FIND("(",FD78)+1,4))</f>
        <v/>
      </c>
      <c r="EY78" s="148" t="str">
        <f>IF(ISNUMBER(SEARCH("*female*",FD78)),"female",IF(ISNUMBER(SEARCH("*male*",FD78)),"male",""))</f>
        <v/>
      </c>
      <c r="EZ78" s="149" t="str">
        <f>IF(FD78="","",IF(ISERROR(MID(FD78,FIND("male,",FD78)+6,(FIND(")",FD78)-(FIND("male,",FD78)+6))))=TRUE,"missing/error",MID(FD78,FIND("male,",FD78)+6,(FIND(")",FD78)-(FIND("male,",FD78)+6)))))</f>
        <v/>
      </c>
      <c r="FA78" s="150" t="str">
        <f>IF(EW78="","",(MID(EW78,(SEARCH("^^",SUBSTITUTE(EW78," ","^^",LEN(EW78)-LEN(SUBSTITUTE(EW78," ","")))))+1,99)&amp;"_"&amp;LEFT(EW78,FIND(" ",EW78)-1)&amp;"_"&amp;EX78))</f>
        <v/>
      </c>
      <c r="FB78" s="117" t="str">
        <f>IF(FD78="","",IF((LEN(FD78)-LEN(SUBSTITUTE(FD78,"male","")))/LEN("male")&gt;1,"!",IF(RIGHT(FD78,1)=")","",IF(RIGHT(FD78,2)=") ","",IF(RIGHT(FD78,2)=").","","!!")))))</f>
        <v/>
      </c>
      <c r="FC78" s="114"/>
      <c r="FD78" s="168"/>
      <c r="FE78" s="143" t="str">
        <f>IF(FI78="","",ministers!FE$3)</f>
        <v/>
      </c>
      <c r="FF78" s="144" t="str">
        <f>IF(FI78="","",ministers!FE$1)</f>
        <v/>
      </c>
      <c r="FG78" s="145" t="str">
        <f>IF(FI78="","",ministers!FE$2)</f>
        <v/>
      </c>
      <c r="FH78" s="145" t="str">
        <f>IF(FI78="","",ministers!FE$3)</f>
        <v/>
      </c>
      <c r="FI78" s="146" t="str">
        <f>IF(FP78="","",IF(ISNUMBER(SEARCH(":",FP78)),MID(FP78,FIND(":",FP78)+2,FIND("(",FP78)-FIND(":",FP78)-3),LEFT(FP78,FIND("(",FP78)-2)))</f>
        <v/>
      </c>
      <c r="FJ78" s="147" t="str">
        <f>IF(FP78="","",MID(FP78,FIND("(",FP78)+1,4))</f>
        <v/>
      </c>
      <c r="FK78" s="148" t="str">
        <f>IF(ISNUMBER(SEARCH("*female*",FP78)),"female",IF(ISNUMBER(SEARCH("*male*",FP78)),"male",""))</f>
        <v/>
      </c>
      <c r="FL78" s="149" t="str">
        <f>IF(FP78="","",IF(ISERROR(MID(FP78,FIND("male,",FP78)+6,(FIND(")",FP78)-(FIND("male,",FP78)+6))))=TRUE,"missing/error",MID(FP78,FIND("male,",FP78)+6,(FIND(")",FP78)-(FIND("male,",FP78)+6)))))</f>
        <v/>
      </c>
      <c r="FM78" s="150" t="str">
        <f>IF(FI78="","",(MID(FI78,(SEARCH("^^",SUBSTITUTE(FI78," ","^^",LEN(FI78)-LEN(SUBSTITUTE(FI78," ","")))))+1,99)&amp;"_"&amp;LEFT(FI78,FIND(" ",FI78)-1)&amp;"_"&amp;FJ78))</f>
        <v/>
      </c>
      <c r="FO78" s="114"/>
      <c r="FP78" s="168"/>
      <c r="FQ78" s="143"/>
      <c r="FR78" s="144"/>
      <c r="FS78" s="145"/>
      <c r="FT78" s="151"/>
      <c r="FU78" s="146"/>
      <c r="FV78" s="147"/>
      <c r="FW78" s="148"/>
      <c r="FX78" s="149"/>
      <c r="FY78" s="150"/>
      <c r="GA78" s="114"/>
      <c r="GB78" s="168"/>
      <c r="GC78" s="143">
        <f>IF(GG78="","",ministers!GC$3)</f>
        <v>44704</v>
      </c>
      <c r="GD78" s="144" t="str">
        <f>IF(GG78="","",ministers!GC$1)</f>
        <v>Morrison II</v>
      </c>
      <c r="GE78" s="145">
        <v>44285</v>
      </c>
      <c r="GF78" s="145">
        <f>IF(GG78="","",ministers!GC$3)</f>
        <v>44704</v>
      </c>
      <c r="GG78" s="146" t="str">
        <f>IF(GN78="","",IF(ISNUMBER(SEARCH(":",GN78)),MID(GN78,FIND(":",GN78)+2,FIND("(",GN78)-FIND(":",GN78)-3),LEFT(GN78,FIND("(",GN78)-2)))</f>
        <v>Peter Dutton</v>
      </c>
      <c r="GH78" s="147" t="str">
        <f>IF(GN78="","",MID(GN78,FIND("(",GN78)+1,4))</f>
        <v>1970</v>
      </c>
      <c r="GI78" s="148" t="str">
        <f>IF(ISNUMBER(SEARCH("*female*",GN78)),"female",IF(ISNUMBER(SEARCH("*male*",GN78)),"male",""))</f>
        <v>male</v>
      </c>
      <c r="GJ78" s="149" t="str">
        <f>IF(GN78="","",IF(ISERROR(MID(GN78,FIND("male,",GN78)+6,(FIND(")",GN78)-(FIND("male,",GN78)+6))))=TRUE,"missing/error",MID(GN78,FIND("male,",GN78)+6,(FIND(")",GN78)-(FIND("male,",GN78)+6)))))</f>
        <v>au_lib01</v>
      </c>
      <c r="GK78" s="150" t="str">
        <f>IF(GG78="","",(MID(GG78,(SEARCH("^^",SUBSTITUTE(GG78," ","^^",LEN(GG78)-LEN(SUBSTITUTE(GG78," ","")))))+1,99)&amp;"_"&amp;LEFT(GG78,FIND(" ",GG78)-1)&amp;"_"&amp;GH78))</f>
        <v>Dutton_Peter_1970</v>
      </c>
      <c r="GM78" s="114"/>
      <c r="GN78" s="168" t="s">
        <v>1116</v>
      </c>
      <c r="GO78" s="143" t="str">
        <f>IF(GS78="","",ministers!GO$3)</f>
        <v/>
      </c>
      <c r="GP78" s="144" t="str">
        <f>IF(GS78="","",ministers!GO$1)</f>
        <v/>
      </c>
      <c r="GQ78" s="145" t="str">
        <f>IF(GS78="","",ministers!GO$2)</f>
        <v/>
      </c>
      <c r="GR78" s="145" t="str">
        <f>IF(GS78="","",ministers!GO$3)</f>
        <v/>
      </c>
      <c r="GS78" s="146" t="str">
        <f t="shared" ref="GS78:GS92" si="107">IF(GZ78="","",IF(ISNUMBER(SEARCH(":",GZ78)),MID(GZ78,FIND(":",GZ78)+2,FIND("(",GZ78)-FIND(":",GZ78)-3),LEFT(GZ78,FIND("(",GZ78)-2)))</f>
        <v/>
      </c>
      <c r="GT78" s="147" t="str">
        <f t="shared" ref="GT78:GT92" si="108">IF(GZ78="","",MID(GZ78,FIND("(",GZ78)+1,4))</f>
        <v/>
      </c>
      <c r="GU78" s="148" t="str">
        <f t="shared" ref="GU78:GU92" si="109">IF(ISNUMBER(SEARCH("*female*",GZ78)),"female",IF(ISNUMBER(SEARCH("*male*",GZ78)),"male",""))</f>
        <v/>
      </c>
      <c r="GV78" s="149" t="str">
        <f t="shared" ref="GV78:GV92" si="110">IF(GZ78="","",IF(ISERROR(MID(GZ78,FIND("male,",GZ78)+6,(FIND(")",GZ78)-(FIND("male,",GZ78)+6))))=TRUE,"missing/error",MID(GZ78,FIND("male,",GZ78)+6,(FIND(")",GZ78)-(FIND("male,",GZ78)+6)))))</f>
        <v/>
      </c>
      <c r="GW78" s="150" t="str">
        <f t="shared" ref="GW78:GW92" si="111">IF(GS78="","",(MID(GS78,(SEARCH("^^",SUBSTITUTE(GS78," ","^^",LEN(GS78)-LEN(SUBSTITUTE(GS78," ","")))))+1,99)&amp;"_"&amp;LEFT(GS78,FIND(" ",GS78)-1)&amp;"_"&amp;GT78))</f>
        <v/>
      </c>
      <c r="GY78" s="114"/>
      <c r="GZ78" s="168"/>
    </row>
    <row r="79" spans="1:208" ht="13.5" customHeight="1">
      <c r="A79" s="126"/>
      <c r="B79" s="114" t="s">
        <v>1238</v>
      </c>
      <c r="D79" s="168"/>
      <c r="E79" s="143"/>
      <c r="F79" s="144"/>
      <c r="G79" s="145"/>
      <c r="H79" s="145"/>
      <c r="I79" s="146"/>
      <c r="J79" s="147"/>
      <c r="K79" s="148"/>
      <c r="L79" s="149"/>
      <c r="M79" s="150"/>
      <c r="O79" s="114"/>
      <c r="P79" s="168"/>
      <c r="Q79" s="143"/>
      <c r="R79" s="144"/>
      <c r="S79" s="145"/>
      <c r="T79" s="145"/>
      <c r="U79" s="146"/>
      <c r="V79" s="147"/>
      <c r="W79" s="148"/>
      <c r="X79" s="149"/>
      <c r="Y79" s="150"/>
      <c r="AA79" s="114"/>
      <c r="AB79" s="168"/>
      <c r="AC79" s="143"/>
      <c r="AD79" s="144"/>
      <c r="AE79" s="145"/>
      <c r="AF79" s="145"/>
      <c r="AG79" s="146"/>
      <c r="AH79" s="147"/>
      <c r="AI79" s="148"/>
      <c r="AJ79" s="149"/>
      <c r="AK79" s="150"/>
      <c r="AM79" s="114"/>
      <c r="AN79" s="168"/>
      <c r="AO79" s="143"/>
      <c r="AP79" s="144"/>
      <c r="AQ79" s="145"/>
      <c r="AR79" s="145"/>
      <c r="AS79" s="146"/>
      <c r="AT79" s="147"/>
      <c r="AU79" s="148"/>
      <c r="AV79" s="149"/>
      <c r="AW79" s="150"/>
      <c r="AY79" s="114"/>
      <c r="AZ79" s="168"/>
      <c r="BA79" s="143"/>
      <c r="BB79" s="144"/>
      <c r="BC79" s="145"/>
      <c r="BD79" s="145"/>
      <c r="BE79" s="146"/>
      <c r="BF79" s="147"/>
      <c r="BG79" s="148"/>
      <c r="BH79" s="149"/>
      <c r="BI79" s="150"/>
      <c r="BK79" s="114"/>
      <c r="BL79" s="168"/>
      <c r="BM79" s="143"/>
      <c r="BN79" s="144"/>
      <c r="BO79" s="145"/>
      <c r="BP79" s="145"/>
      <c r="BQ79" s="146"/>
      <c r="BR79" s="147"/>
      <c r="BS79" s="148"/>
      <c r="BT79" s="149"/>
      <c r="BU79" s="150"/>
      <c r="BW79" s="114"/>
      <c r="BX79" s="168"/>
      <c r="BY79" s="143"/>
      <c r="BZ79" s="144"/>
      <c r="CA79" s="145"/>
      <c r="CB79" s="145"/>
      <c r="CC79" s="146"/>
      <c r="CD79" s="147"/>
      <c r="CE79" s="148"/>
      <c r="CF79" s="149"/>
      <c r="CG79" s="150"/>
      <c r="CI79" s="114"/>
      <c r="CJ79" s="168"/>
      <c r="CK79" s="143"/>
      <c r="CL79" s="144"/>
      <c r="CM79" s="145"/>
      <c r="CN79" s="145"/>
      <c r="CO79" s="146"/>
      <c r="CP79" s="147"/>
      <c r="CQ79" s="148"/>
      <c r="CR79" s="149"/>
      <c r="CS79" s="150"/>
      <c r="CU79" s="114"/>
      <c r="CV79" s="168"/>
      <c r="CW79" s="143"/>
      <c r="CX79" s="144"/>
      <c r="CY79" s="145"/>
      <c r="CZ79" s="145"/>
      <c r="DA79" s="146"/>
      <c r="DB79" s="147"/>
      <c r="DC79" s="148"/>
      <c r="DD79" s="149"/>
      <c r="DE79" s="150"/>
      <c r="DG79" s="114"/>
      <c r="DH79" s="168"/>
      <c r="DI79" s="143"/>
      <c r="DJ79" s="144"/>
      <c r="DK79" s="145"/>
      <c r="DL79" s="145"/>
      <c r="DM79" s="146"/>
      <c r="DN79" s="147"/>
      <c r="DO79" s="148"/>
      <c r="DP79" s="149"/>
      <c r="DQ79" s="150"/>
      <c r="DS79" s="114"/>
      <c r="DT79" s="168"/>
      <c r="DU79" s="143"/>
      <c r="DV79" s="144"/>
      <c r="DW79" s="145"/>
      <c r="DX79" s="145"/>
      <c r="DY79" s="146"/>
      <c r="DZ79" s="147"/>
      <c r="EA79" s="148"/>
      <c r="EB79" s="149"/>
      <c r="EC79" s="150"/>
      <c r="EE79" s="114"/>
      <c r="EF79" s="168"/>
      <c r="EG79" s="143"/>
      <c r="EH79" s="144"/>
      <c r="EI79" s="145"/>
      <c r="EJ79" s="145"/>
      <c r="EK79" s="146"/>
      <c r="EL79" s="147"/>
      <c r="EM79" s="148"/>
      <c r="EN79" s="149"/>
      <c r="EO79" s="150"/>
      <c r="EQ79" s="114"/>
      <c r="ER79" s="168"/>
      <c r="ES79" s="143"/>
      <c r="ET79" s="144"/>
      <c r="EU79" s="145"/>
      <c r="EV79" s="145"/>
      <c r="EW79" s="146"/>
      <c r="EX79" s="147"/>
      <c r="EY79" s="148"/>
      <c r="EZ79" s="149"/>
      <c r="FA79" s="150"/>
      <c r="FC79" s="114"/>
      <c r="FD79" s="168"/>
      <c r="FE79" s="143">
        <f>IF(FI79="","",ministers!FE$3)</f>
        <v>43340</v>
      </c>
      <c r="FF79" s="144" t="str">
        <f>IF(FI79="","",ministers!FE$1)</f>
        <v>Turnbull II</v>
      </c>
      <c r="FG79" s="145">
        <f>IF(FI79="","",ministers!FE$2)</f>
        <v>42570</v>
      </c>
      <c r="FH79" s="145">
        <f>IF(FI79="","",ministers!FE$3)</f>
        <v>43340</v>
      </c>
      <c r="FI79" s="146" t="str">
        <f>IF(FP79="","",IF(ISNUMBER(SEARCH(":",FP79)),MID(FP79,FIND(":",FP79)+2,FIND("(",FP79)-FIND(":",FP79)-3),LEFT(FP79,FIND("(",FP79)-2)))</f>
        <v>Christopher Maurice Pyne</v>
      </c>
      <c r="FJ79" s="147" t="str">
        <f>IF(FP79="","",MID(FP79,FIND("(",FP79)+1,4))</f>
        <v>1967</v>
      </c>
      <c r="FK79" s="148" t="str">
        <f>IF(ISNUMBER(SEARCH("*female*",FP79)),"female",IF(ISNUMBER(SEARCH("*male*",FP79)),"male",""))</f>
        <v>male</v>
      </c>
      <c r="FL79" s="149" t="str">
        <f>IF(FP79="","",IF(ISERROR(MID(FP79,FIND("male,",FP79)+6,(FIND(")",FP79)-(FIND("male,",FP79)+6))))=TRUE,"missing/error",MID(FP79,FIND("male,",FP79)+6,(FIND(")",FP79)-(FIND("male,",FP79)+6)))))</f>
        <v>au_lib01</v>
      </c>
      <c r="FM79" s="150" t="str">
        <f>IF(FI79="","",(MID(FI79,(SEARCH("^^",SUBSTITUTE(FI79," ","^^",LEN(FI79)-LEN(SUBSTITUTE(FI79," ","")))))+1,99)&amp;"_"&amp;LEFT(FI79,FIND(" ",FI79)-1)&amp;"_"&amp;FJ79))</f>
        <v>Pyne_Christopher_1967</v>
      </c>
      <c r="FO79" s="114"/>
      <c r="FP79" s="168" t="s">
        <v>1202</v>
      </c>
      <c r="FQ79" s="143">
        <f>IF(FU79="","",ministers!FQ$3)</f>
        <v>43614</v>
      </c>
      <c r="FR79" s="144" t="str">
        <f>IF(FU79="","",ministers!FQ$1)</f>
        <v>Morrison I</v>
      </c>
      <c r="FS79" s="145">
        <f>IF(FU79="","",ministers!FQ$2)</f>
        <v>43340</v>
      </c>
      <c r="FT79" s="151">
        <v>43526</v>
      </c>
      <c r="FU79" s="146" t="str">
        <f>IF(GB79="","",IF(ISNUMBER(SEARCH(":",GB79)),MID(GB79,FIND(":",GB79)+2,FIND("(",GB79)-FIND(":",GB79)-3),LEFT(GB79,FIND("(",GB79)-2)))</f>
        <v>Steve Ciobo</v>
      </c>
      <c r="FV79" s="147" t="str">
        <f>IF(GB79="","",MID(GB79,FIND("(",GB79)+1,4))</f>
        <v>1974</v>
      </c>
      <c r="FW79" s="148" t="str">
        <f>IF(ISNUMBER(SEARCH("*female*",GB79)),"female",IF(ISNUMBER(SEARCH("*male*",GB79)),"male",""))</f>
        <v>male</v>
      </c>
      <c r="FX79" s="149" t="str">
        <f>IF(GB79="","",IF(ISERROR(MID(GB79,FIND("male,",GB79)+6,(FIND(")",GB79)-(FIND("male,",GB79)+6))))=TRUE,"missing/error",MID(GB79,FIND("male,",GB79)+6,(FIND(")",GB79)-(FIND("male,",GB79)+6)))))</f>
        <v>au_lib01</v>
      </c>
      <c r="FY79" s="150" t="str">
        <f>IF(FU79="","",(MID(FU79,(SEARCH("^^",SUBSTITUTE(FU79," ","^^",LEN(FU79)-LEN(SUBSTITUTE(FU79," ","")))))+1,99)&amp;"_"&amp;LEFT(FU79,FIND(" ",FU79)-1)&amp;"_"&amp;FV79))</f>
        <v>Ciobo_Steve_1974</v>
      </c>
      <c r="GA79" s="114" t="s">
        <v>1278</v>
      </c>
      <c r="GB79" s="168" t="s">
        <v>1231</v>
      </c>
      <c r="GC79" s="143">
        <f>IF(GG79="","",ministers!GC$3)</f>
        <v>44704</v>
      </c>
      <c r="GD79" s="144" t="str">
        <f>IF(GG79="","",ministers!GC$1)</f>
        <v>Morrison II</v>
      </c>
      <c r="GE79" s="145">
        <v>44286</v>
      </c>
      <c r="GF79" s="145">
        <f>IF(GG79="","",ministers!GC$3)</f>
        <v>44704</v>
      </c>
      <c r="GG79" s="146" t="str">
        <f>IF(GN79="","",IF(ISNUMBER(SEARCH(":",GN79)),MID(GN79,FIND(":",GN79)+2,FIND("(",GN79)-FIND(":",GN79)-3),LEFT(GN79,FIND("(",GN79)-2)))</f>
        <v>Melissa Price</v>
      </c>
      <c r="GH79" s="147" t="str">
        <f>IF(GN79="","",MID(GN79,FIND("(",GN79)+1,4))</f>
        <v>1963</v>
      </c>
      <c r="GI79" s="148" t="str">
        <f>IF(ISNUMBER(SEARCH("*female*",GN79)),"female",IF(ISNUMBER(SEARCH("*male*",GN79)),"male",""))</f>
        <v>female</v>
      </c>
      <c r="GJ79" s="149" t="str">
        <f>IF(GN79="","",IF(ISERROR(MID(GN79,FIND("male,",GN79)+6,(FIND(")",GN79)-(FIND("male,",GN79)+6))))=TRUE,"missing/error",MID(GN79,FIND("male,",GN79)+6,(FIND(")",GN79)-(FIND("male,",GN79)+6)))))</f>
        <v>au_lib01</v>
      </c>
      <c r="GK79" s="150" t="str">
        <f>IF(GG79="","",(MID(GG79,(SEARCH("^^",SUBSTITUTE(GG79," ","^^",LEN(GG79)-LEN(SUBSTITUTE(GG79," ","")))))+1,99)&amp;"_"&amp;LEFT(GG79,FIND(" ",GG79)-1)&amp;"_"&amp;GH79))</f>
        <v>Price_Melissa_1963</v>
      </c>
      <c r="GM79" s="114"/>
      <c r="GN79" s="168" t="s">
        <v>1274</v>
      </c>
      <c r="GO79" s="143" t="str">
        <f>IF(GS79="","",ministers!GO$3)</f>
        <v/>
      </c>
      <c r="GP79" s="144" t="str">
        <f>IF(GS79="","",ministers!GO$1)</f>
        <v/>
      </c>
      <c r="GQ79" s="145" t="str">
        <f>IF(GS79="","",ministers!GO$2)</f>
        <v/>
      </c>
      <c r="GR79" s="145" t="str">
        <f>IF(GS79="","",ministers!GO$3)</f>
        <v/>
      </c>
      <c r="GS79" s="146" t="str">
        <f t="shared" si="107"/>
        <v/>
      </c>
      <c r="GT79" s="147" t="str">
        <f t="shared" si="108"/>
        <v/>
      </c>
      <c r="GU79" s="148" t="str">
        <f t="shared" si="109"/>
        <v/>
      </c>
      <c r="GV79" s="149" t="str">
        <f t="shared" si="110"/>
        <v/>
      </c>
      <c r="GW79" s="150" t="str">
        <f t="shared" si="111"/>
        <v/>
      </c>
      <c r="GY79" s="114"/>
      <c r="GZ79" s="168"/>
    </row>
    <row r="80" spans="1:208" ht="13.5" customHeight="1">
      <c r="A80" s="126"/>
      <c r="B80" s="114" t="s">
        <v>1238</v>
      </c>
      <c r="D80" s="168"/>
      <c r="E80" s="143"/>
      <c r="F80" s="144"/>
      <c r="G80" s="145"/>
      <c r="H80" s="145"/>
      <c r="I80" s="146"/>
      <c r="J80" s="147"/>
      <c r="K80" s="148"/>
      <c r="L80" s="149"/>
      <c r="M80" s="150"/>
      <c r="O80" s="114"/>
      <c r="P80" s="168"/>
      <c r="Q80" s="143"/>
      <c r="R80" s="144"/>
      <c r="S80" s="145"/>
      <c r="T80" s="145"/>
      <c r="U80" s="146"/>
      <c r="V80" s="147"/>
      <c r="W80" s="148"/>
      <c r="X80" s="149"/>
      <c r="Y80" s="150"/>
      <c r="AA80" s="114"/>
      <c r="AB80" s="168"/>
      <c r="AC80" s="143"/>
      <c r="AD80" s="144"/>
      <c r="AE80" s="145"/>
      <c r="AF80" s="145"/>
      <c r="AG80" s="146"/>
      <c r="AH80" s="147"/>
      <c r="AI80" s="148"/>
      <c r="AJ80" s="149"/>
      <c r="AK80" s="150"/>
      <c r="AM80" s="114"/>
      <c r="AN80" s="168"/>
      <c r="AO80" s="143"/>
      <c r="AP80" s="144"/>
      <c r="AQ80" s="145"/>
      <c r="AR80" s="145"/>
      <c r="AS80" s="146"/>
      <c r="AT80" s="147"/>
      <c r="AU80" s="148"/>
      <c r="AV80" s="149"/>
      <c r="AW80" s="150"/>
      <c r="AY80" s="114"/>
      <c r="AZ80" s="168"/>
      <c r="BA80" s="143"/>
      <c r="BB80" s="144"/>
      <c r="BC80" s="145"/>
      <c r="BD80" s="145"/>
      <c r="BE80" s="146"/>
      <c r="BF80" s="147"/>
      <c r="BG80" s="148"/>
      <c r="BH80" s="149"/>
      <c r="BI80" s="150"/>
      <c r="BK80" s="114"/>
      <c r="BL80" s="168"/>
      <c r="BM80" s="143"/>
      <c r="BN80" s="144"/>
      <c r="BO80" s="145"/>
      <c r="BP80" s="145"/>
      <c r="BQ80" s="146"/>
      <c r="BR80" s="147"/>
      <c r="BS80" s="148"/>
      <c r="BT80" s="149"/>
      <c r="BU80" s="150"/>
      <c r="BW80" s="114"/>
      <c r="BX80" s="168"/>
      <c r="BY80" s="143"/>
      <c r="BZ80" s="144"/>
      <c r="CA80" s="145"/>
      <c r="CB80" s="145"/>
      <c r="CC80" s="146"/>
      <c r="CD80" s="147"/>
      <c r="CE80" s="148"/>
      <c r="CF80" s="149"/>
      <c r="CG80" s="150"/>
      <c r="CI80" s="114"/>
      <c r="CJ80" s="168"/>
      <c r="CK80" s="143"/>
      <c r="CL80" s="144"/>
      <c r="CM80" s="145"/>
      <c r="CN80" s="145"/>
      <c r="CO80" s="146"/>
      <c r="CP80" s="147"/>
      <c r="CQ80" s="148"/>
      <c r="CR80" s="149"/>
      <c r="CS80" s="150"/>
      <c r="CU80" s="114"/>
      <c r="CV80" s="168"/>
      <c r="CW80" s="143"/>
      <c r="CX80" s="144"/>
      <c r="CY80" s="145"/>
      <c r="CZ80" s="145"/>
      <c r="DA80" s="146"/>
      <c r="DB80" s="147"/>
      <c r="DC80" s="148"/>
      <c r="DD80" s="149"/>
      <c r="DE80" s="150"/>
      <c r="DG80" s="114"/>
      <c r="DH80" s="168"/>
      <c r="DI80" s="143"/>
      <c r="DJ80" s="144"/>
      <c r="DK80" s="145"/>
      <c r="DL80" s="145"/>
      <c r="DM80" s="146"/>
      <c r="DN80" s="147"/>
      <c r="DO80" s="148"/>
      <c r="DP80" s="149"/>
      <c r="DQ80" s="150"/>
      <c r="DS80" s="114"/>
      <c r="DT80" s="168"/>
      <c r="DU80" s="143"/>
      <c r="DV80" s="144"/>
      <c r="DW80" s="145"/>
      <c r="DX80" s="145"/>
      <c r="DY80" s="146"/>
      <c r="DZ80" s="147"/>
      <c r="EA80" s="148"/>
      <c r="EB80" s="149"/>
      <c r="EC80" s="150"/>
      <c r="EE80" s="114"/>
      <c r="EF80" s="168"/>
      <c r="EG80" s="143"/>
      <c r="EH80" s="144"/>
      <c r="EI80" s="145"/>
      <c r="EJ80" s="145"/>
      <c r="EK80" s="146"/>
      <c r="EL80" s="147"/>
      <c r="EM80" s="148"/>
      <c r="EN80" s="149"/>
      <c r="EO80" s="150"/>
      <c r="EQ80" s="114"/>
      <c r="ER80" s="168"/>
      <c r="ES80" s="143"/>
      <c r="ET80" s="144"/>
      <c r="EU80" s="145"/>
      <c r="EV80" s="145"/>
      <c r="EW80" s="146"/>
      <c r="EX80" s="147"/>
      <c r="EY80" s="148"/>
      <c r="EZ80" s="149"/>
      <c r="FA80" s="150"/>
      <c r="FC80" s="114"/>
      <c r="FD80" s="168"/>
      <c r="FE80" s="143"/>
      <c r="FF80" s="144"/>
      <c r="FG80" s="145"/>
      <c r="FH80" s="145"/>
      <c r="FI80" s="146"/>
      <c r="FJ80" s="147"/>
      <c r="FK80" s="148"/>
      <c r="FL80" s="149"/>
      <c r="FM80" s="150"/>
      <c r="FO80" s="114"/>
      <c r="FP80" s="168"/>
      <c r="FQ80" s="143">
        <f>IF(FU80="","",ministers!FQ$3)</f>
        <v>43614</v>
      </c>
      <c r="FR80" s="144" t="str">
        <f>IF(FU80="","",ministers!FQ$1)</f>
        <v>Morrison I</v>
      </c>
      <c r="FS80" s="151">
        <v>43526</v>
      </c>
      <c r="FT80" s="145">
        <f>IF(FU80="","",ministers!FQ$3)</f>
        <v>43614</v>
      </c>
      <c r="FU80" s="146" t="str">
        <f>IF(GB80="","",IF(ISNUMBER(SEARCH(":",GB80)),MID(GB80,FIND(":",GB80)+2,FIND("(",GB80)-FIND(":",GB80)-3),LEFT(GB80,FIND("(",GB80)-2)))</f>
        <v>Linda Reynolds</v>
      </c>
      <c r="FV80" s="147" t="str">
        <f>IF(GB80="","",MID(GB80,FIND("(",GB80)+1,4))</f>
        <v>1965</v>
      </c>
      <c r="FW80" s="148" t="str">
        <f>IF(ISNUMBER(SEARCH("*female*",GB80)),"female",IF(ISNUMBER(SEARCH("*male*",GB80)),"male",""))</f>
        <v>female</v>
      </c>
      <c r="FX80" s="149" t="str">
        <f>IF(GB80="","",IF(ISERROR(MID(GB80,FIND("male,",GB80)+6,(FIND(")",GB80)-(FIND("male,",GB80)+6))))=TRUE,"missing/error",MID(GB80,FIND("male,",GB80)+6,(FIND(")",GB80)-(FIND("male,",GB80)+6)))))</f>
        <v>au_lib01</v>
      </c>
      <c r="FY80" s="150" t="str">
        <f>IF(FU80="","",(MID(FU80,(SEARCH("^^",SUBSTITUTE(FU80," ","^^",LEN(FU80)-LEN(SUBSTITUTE(FU80," ","")))))+1,99)&amp;"_"&amp;LEFT(FU80,FIND(" ",FU80)-1)&amp;"_"&amp;FV80))</f>
        <v>Reynolds_Linda_1965</v>
      </c>
      <c r="GA80" s="114"/>
      <c r="GB80" s="168" t="s">
        <v>1277</v>
      </c>
      <c r="GC80" s="143" t="str">
        <f>IF(GG80="","",ministers!GC$3)</f>
        <v/>
      </c>
      <c r="GD80" s="144" t="str">
        <f>IF(GG80="","",ministers!GC$1)</f>
        <v/>
      </c>
      <c r="GE80" s="145" t="str">
        <f>IF(GG80="","",ministers!GC$2)</f>
        <v/>
      </c>
      <c r="GF80" s="145"/>
      <c r="GG80" s="146"/>
      <c r="GH80" s="147"/>
      <c r="GI80" s="148"/>
      <c r="GJ80" s="149"/>
      <c r="GK80" s="150"/>
      <c r="GM80" s="114"/>
      <c r="GN80" s="168"/>
      <c r="GO80" s="143" t="str">
        <f>IF(GS80="","",ministers!GO$3)</f>
        <v/>
      </c>
      <c r="GP80" s="144" t="str">
        <f>IF(GS80="","",ministers!GO$1)</f>
        <v/>
      </c>
      <c r="GQ80" s="145" t="str">
        <f>IF(GS80="","",ministers!GO$2)</f>
        <v/>
      </c>
      <c r="GR80" s="145" t="str">
        <f>IF(GS80="","",ministers!GO$3)</f>
        <v/>
      </c>
      <c r="GS80" s="146" t="str">
        <f t="shared" si="107"/>
        <v/>
      </c>
      <c r="GT80" s="147" t="str">
        <f t="shared" si="108"/>
        <v/>
      </c>
      <c r="GU80" s="148" t="str">
        <f t="shared" si="109"/>
        <v/>
      </c>
      <c r="GV80" s="149" t="str">
        <f t="shared" si="110"/>
        <v/>
      </c>
      <c r="GW80" s="150" t="str">
        <f t="shared" si="111"/>
        <v/>
      </c>
      <c r="GY80" s="114"/>
      <c r="GZ80" s="168"/>
    </row>
    <row r="81" spans="1:208" ht="13.5" customHeight="1">
      <c r="A81" s="126"/>
      <c r="B81" s="117" t="s">
        <v>1209</v>
      </c>
      <c r="E81" s="143"/>
      <c r="F81" s="144"/>
      <c r="G81" s="145"/>
      <c r="H81" s="159"/>
      <c r="I81" s="146"/>
      <c r="J81" s="147"/>
      <c r="K81" s="148"/>
      <c r="L81" s="149"/>
      <c r="M81" s="150"/>
      <c r="O81" s="159"/>
      <c r="Q81" s="143"/>
      <c r="R81" s="144"/>
      <c r="S81" s="145"/>
      <c r="T81" s="159"/>
      <c r="U81" s="146"/>
      <c r="V81" s="147"/>
      <c r="W81" s="148"/>
      <c r="X81" s="149"/>
      <c r="Y81" s="150"/>
      <c r="AA81" s="159"/>
      <c r="AC81" s="143"/>
      <c r="AD81" s="144"/>
      <c r="AE81" s="145"/>
      <c r="AF81" s="159"/>
      <c r="AG81" s="146"/>
      <c r="AH81" s="147"/>
      <c r="AI81" s="148"/>
      <c r="AJ81" s="149"/>
      <c r="AK81" s="150"/>
      <c r="AM81" s="159"/>
      <c r="AO81" s="143"/>
      <c r="AP81" s="144"/>
      <c r="AQ81" s="145"/>
      <c r="AR81" s="159"/>
      <c r="AS81" s="146"/>
      <c r="AT81" s="147"/>
      <c r="AU81" s="148"/>
      <c r="AV81" s="149"/>
      <c r="AW81" s="150"/>
      <c r="AY81" s="159"/>
      <c r="BA81" s="143"/>
      <c r="BB81" s="144"/>
      <c r="BC81" s="145"/>
      <c r="BD81" s="159"/>
      <c r="BE81" s="146"/>
      <c r="BF81" s="147"/>
      <c r="BG81" s="148"/>
      <c r="BH81" s="149"/>
      <c r="BI81" s="150"/>
      <c r="BK81" s="159"/>
      <c r="BM81" s="143"/>
      <c r="BN81" s="144"/>
      <c r="BO81" s="145"/>
      <c r="BP81" s="159"/>
      <c r="BQ81" s="146"/>
      <c r="BR81" s="147"/>
      <c r="BS81" s="148"/>
      <c r="BT81" s="149"/>
      <c r="BU81" s="150"/>
      <c r="BW81" s="159"/>
      <c r="BY81" s="143"/>
      <c r="BZ81" s="144"/>
      <c r="CA81" s="145"/>
      <c r="CB81" s="159"/>
      <c r="CC81" s="146"/>
      <c r="CD81" s="147"/>
      <c r="CE81" s="148"/>
      <c r="CF81" s="149"/>
      <c r="CG81" s="150"/>
      <c r="CI81" s="159"/>
      <c r="CK81" s="143"/>
      <c r="CL81" s="144"/>
      <c r="CM81" s="145"/>
      <c r="CN81" s="159"/>
      <c r="CO81" s="146"/>
      <c r="CP81" s="147"/>
      <c r="CQ81" s="148"/>
      <c r="CR81" s="149"/>
      <c r="CS81" s="150"/>
      <c r="CU81" s="159"/>
      <c r="CW81" s="143"/>
      <c r="CX81" s="144"/>
      <c r="CY81" s="145"/>
      <c r="CZ81" s="159"/>
      <c r="DA81" s="146"/>
      <c r="DB81" s="147"/>
      <c r="DC81" s="148"/>
      <c r="DD81" s="149"/>
      <c r="DE81" s="150"/>
      <c r="DG81" s="159"/>
      <c r="DI81" s="143"/>
      <c r="DJ81" s="144"/>
      <c r="DK81" s="145"/>
      <c r="DL81" s="159"/>
      <c r="DM81" s="146"/>
      <c r="DN81" s="147"/>
      <c r="DO81" s="148"/>
      <c r="DP81" s="149"/>
      <c r="DQ81" s="150"/>
      <c r="DS81" s="159"/>
      <c r="DU81" s="143"/>
      <c r="DV81" s="144"/>
      <c r="DW81" s="145"/>
      <c r="DX81" s="159"/>
      <c r="DY81" s="146"/>
      <c r="DZ81" s="147"/>
      <c r="EA81" s="148"/>
      <c r="EB81" s="149"/>
      <c r="EC81" s="150"/>
      <c r="EE81" s="159"/>
      <c r="EF81" s="171"/>
      <c r="EG81" s="143"/>
      <c r="EH81" s="144"/>
      <c r="EI81" s="145"/>
      <c r="EJ81" s="145"/>
      <c r="EK81" s="146"/>
      <c r="EL81" s="147"/>
      <c r="EM81" s="148"/>
      <c r="EN81" s="149"/>
      <c r="EO81" s="150"/>
      <c r="EQ81" s="159"/>
      <c r="ES81" s="143">
        <f>IF(EW81="","",ministers!ES$3)</f>
        <v>42570</v>
      </c>
      <c r="ET81" s="144" t="str">
        <f>IF(EW81="","",ministers!ES$1)</f>
        <v>Turnbull I</v>
      </c>
      <c r="EU81" s="145">
        <v>42268</v>
      </c>
      <c r="EV81" s="145">
        <f>IF(EW81="","",ministers!ES$3)</f>
        <v>42570</v>
      </c>
      <c r="EW81" s="146" t="str">
        <f>IF(FD81="","",IF(ISNUMBER(SEARCH(":",FD81)),MID(FD81,FIND(":",FD81)+2,FIND("(",FD81)-FIND(":",FD81)-3),LEFT(FD81,FIND("(",FD81)-2)))</f>
        <v>Marise Anne Payne</v>
      </c>
      <c r="EX81" s="147" t="str">
        <f>IF(FD81="","",MID(FD81,FIND("(",FD81)+1,4))</f>
        <v>1964</v>
      </c>
      <c r="EY81" s="148" t="str">
        <f>IF(ISNUMBER(SEARCH("*female*",FD81)),"female",IF(ISNUMBER(SEARCH("*male*",FD81)),"male",""))</f>
        <v>female</v>
      </c>
      <c r="EZ81" s="149" t="str">
        <f>IF(FD81="","",IF(ISERROR(MID(FD81,FIND("male,",FD81)+6,(FIND(")",FD81)-(FIND("male,",FD81)+6))))=TRUE,"missing/error",MID(FD81,FIND("male,",FD81)+6,(FIND(")",FD81)-(FIND("male,",FD81)+6)))))</f>
        <v>au_lib01</v>
      </c>
      <c r="FA81" s="150" t="str">
        <f>IF(EW81="","",(MID(EW81,(SEARCH("^^",SUBSTITUTE(EW81," ","^^",LEN(EW81)-LEN(SUBSTITUTE(EW81," ","")))))+1,99)&amp;"_"&amp;LEFT(EW81,FIND(" ",EW81)-1)&amp;"_"&amp;EX81))</f>
        <v>Payne_Marise_1964</v>
      </c>
      <c r="FB81" s="117" t="str">
        <f>IF(FD81="","",IF((LEN(FD81)-LEN(SUBSTITUTE(FD81,"male","")))/LEN("male")&gt;1,"!",IF(RIGHT(FD81,1)=")","",IF(RIGHT(FD81,2)=") ","",IF(RIGHT(FD81,2)=").","","!!")))))</f>
        <v/>
      </c>
      <c r="FC81" s="159"/>
      <c r="FD81" s="168" t="s">
        <v>1192</v>
      </c>
      <c r="FE81" s="143" t="str">
        <f>IF(FI81="","",ministers!FE$3)</f>
        <v/>
      </c>
      <c r="FF81" s="144" t="str">
        <f>IF(FI81="","",ministers!FE$1)</f>
        <v/>
      </c>
      <c r="FG81" s="145" t="str">
        <f>IF(FI81="","",ministers!FE$2)</f>
        <v/>
      </c>
      <c r="FH81" s="145" t="str">
        <f>IF(FI81="","",ministers!FE$3)</f>
        <v/>
      </c>
      <c r="FI81" s="146" t="str">
        <f>IF(FP81="","",IF(ISNUMBER(SEARCH(":",FP81)),MID(FP81,FIND(":",FP81)+2,FIND("(",FP81)-FIND(":",FP81)-3),LEFT(FP81,FIND("(",FP81)-2)))</f>
        <v/>
      </c>
      <c r="FJ81" s="147" t="str">
        <f>IF(FP81="","",MID(FP81,FIND("(",FP81)+1,4))</f>
        <v/>
      </c>
      <c r="FK81" s="148" t="str">
        <f>IF(ISNUMBER(SEARCH("*female*",FP81)),"female",IF(ISNUMBER(SEARCH("*male*",FP81)),"male",""))</f>
        <v/>
      </c>
      <c r="FL81" s="149" t="str">
        <f>IF(FP81="","",IF(ISERROR(MID(FP81,FIND("male,",FP81)+6,(FIND(")",FP81)-(FIND("male,",FP81)+6))))=TRUE,"missing/error",MID(FP81,FIND("male,",FP81)+6,(FIND(")",FP81)-(FIND("male,",FP81)+6)))))</f>
        <v/>
      </c>
      <c r="FM81" s="150" t="str">
        <f>IF(FI81="","",(MID(FI81,(SEARCH("^^",SUBSTITUTE(FI81," ","^^",LEN(FI81)-LEN(SUBSTITUTE(FI81," ","")))))+1,99)&amp;"_"&amp;LEFT(FI81,FIND(" ",FI81)-1)&amp;"_"&amp;FJ81))</f>
        <v/>
      </c>
      <c r="FO81" s="159"/>
      <c r="FQ81" s="143"/>
      <c r="FR81" s="144"/>
      <c r="FS81" s="145"/>
      <c r="FT81" s="159"/>
      <c r="FU81" s="146"/>
      <c r="FV81" s="147"/>
      <c r="FW81" s="148"/>
      <c r="FX81" s="149"/>
      <c r="FY81" s="150"/>
      <c r="GA81" s="159"/>
      <c r="GC81" s="143" t="str">
        <f>IF(GG81="","",ministers!GC$3)</f>
        <v/>
      </c>
      <c r="GD81" s="144" t="str">
        <f>IF(GG81="","",ministers!GC$1)</f>
        <v/>
      </c>
      <c r="GE81" s="145" t="str">
        <f>IF(GG81="","",ministers!GC$2)</f>
        <v/>
      </c>
      <c r="GF81" s="145"/>
      <c r="GG81" s="146"/>
      <c r="GH81" s="147"/>
      <c r="GI81" s="148"/>
      <c r="GJ81" s="149"/>
      <c r="GK81" s="150"/>
      <c r="GM81" s="114"/>
      <c r="GN81" s="168"/>
      <c r="GO81" s="143" t="str">
        <f>IF(GS81="","",ministers!GO$3)</f>
        <v/>
      </c>
      <c r="GP81" s="144" t="str">
        <f>IF(GS81="","",ministers!GO$1)</f>
        <v/>
      </c>
      <c r="GQ81" s="145" t="str">
        <f>IF(GS81="","",ministers!GO$2)</f>
        <v/>
      </c>
      <c r="GR81" s="145" t="str">
        <f>IF(GS81="","",ministers!GO$3)</f>
        <v/>
      </c>
      <c r="GS81" s="146" t="str">
        <f t="shared" si="107"/>
        <v/>
      </c>
      <c r="GT81" s="147" t="str">
        <f t="shared" si="108"/>
        <v/>
      </c>
      <c r="GU81" s="148" t="str">
        <f t="shared" si="109"/>
        <v/>
      </c>
      <c r="GV81" s="149" t="str">
        <f t="shared" si="110"/>
        <v/>
      </c>
      <c r="GW81" s="150" t="str">
        <f t="shared" si="111"/>
        <v/>
      </c>
      <c r="GY81" s="114"/>
      <c r="GZ81" s="168"/>
    </row>
    <row r="82" spans="1:208" ht="13.5" customHeight="1">
      <c r="A82" s="126"/>
      <c r="B82" s="117" t="s">
        <v>1183</v>
      </c>
      <c r="E82" s="143"/>
      <c r="F82" s="144"/>
      <c r="G82" s="145"/>
      <c r="H82" s="159"/>
      <c r="I82" s="146"/>
      <c r="J82" s="147"/>
      <c r="K82" s="148"/>
      <c r="L82" s="149"/>
      <c r="M82" s="150"/>
      <c r="O82" s="159"/>
      <c r="Q82" s="143"/>
      <c r="R82" s="144"/>
      <c r="S82" s="145"/>
      <c r="T82" s="159"/>
      <c r="U82" s="146"/>
      <c r="V82" s="147"/>
      <c r="W82" s="148"/>
      <c r="X82" s="149"/>
      <c r="Y82" s="150"/>
      <c r="AA82" s="159"/>
      <c r="AC82" s="143"/>
      <c r="AD82" s="144"/>
      <c r="AE82" s="145"/>
      <c r="AF82" s="159"/>
      <c r="AG82" s="146"/>
      <c r="AH82" s="147"/>
      <c r="AI82" s="148"/>
      <c r="AJ82" s="149"/>
      <c r="AK82" s="150"/>
      <c r="AM82" s="159"/>
      <c r="AO82" s="143"/>
      <c r="AP82" s="144"/>
      <c r="AQ82" s="145"/>
      <c r="AR82" s="159"/>
      <c r="AS82" s="146"/>
      <c r="AT82" s="147"/>
      <c r="AU82" s="148"/>
      <c r="AV82" s="149"/>
      <c r="AW82" s="150"/>
      <c r="AY82" s="159"/>
      <c r="BA82" s="143"/>
      <c r="BB82" s="144"/>
      <c r="BC82" s="145"/>
      <c r="BD82" s="159"/>
      <c r="BE82" s="146"/>
      <c r="BF82" s="147"/>
      <c r="BG82" s="148"/>
      <c r="BH82" s="149"/>
      <c r="BI82" s="150"/>
      <c r="BK82" s="159"/>
      <c r="BM82" s="143"/>
      <c r="BN82" s="144"/>
      <c r="BO82" s="145"/>
      <c r="BP82" s="159"/>
      <c r="BQ82" s="146"/>
      <c r="BR82" s="147"/>
      <c r="BS82" s="148"/>
      <c r="BT82" s="149"/>
      <c r="BU82" s="150"/>
      <c r="BW82" s="159"/>
      <c r="BY82" s="143"/>
      <c r="BZ82" s="144"/>
      <c r="CA82" s="145"/>
      <c r="CB82" s="159"/>
      <c r="CC82" s="146"/>
      <c r="CD82" s="147"/>
      <c r="CE82" s="148"/>
      <c r="CF82" s="149"/>
      <c r="CG82" s="150"/>
      <c r="CI82" s="159"/>
      <c r="CK82" s="143"/>
      <c r="CL82" s="144"/>
      <c r="CM82" s="145"/>
      <c r="CN82" s="159"/>
      <c r="CO82" s="146"/>
      <c r="CP82" s="147"/>
      <c r="CQ82" s="148"/>
      <c r="CR82" s="149"/>
      <c r="CS82" s="150"/>
      <c r="CU82" s="159"/>
      <c r="CW82" s="143"/>
      <c r="CX82" s="144"/>
      <c r="CY82" s="145"/>
      <c r="CZ82" s="159"/>
      <c r="DA82" s="146"/>
      <c r="DB82" s="147"/>
      <c r="DC82" s="148"/>
      <c r="DD82" s="149"/>
      <c r="DE82" s="150"/>
      <c r="DG82" s="159"/>
      <c r="DI82" s="143"/>
      <c r="DJ82" s="144"/>
      <c r="DK82" s="145"/>
      <c r="DL82" s="159"/>
      <c r="DM82" s="146"/>
      <c r="DN82" s="147"/>
      <c r="DO82" s="148"/>
      <c r="DP82" s="149"/>
      <c r="DQ82" s="150"/>
      <c r="DS82" s="159"/>
      <c r="DU82" s="143"/>
      <c r="DV82" s="144"/>
      <c r="DW82" s="145"/>
      <c r="DX82" s="159"/>
      <c r="DY82" s="146"/>
      <c r="DZ82" s="147"/>
      <c r="EA82" s="148"/>
      <c r="EB82" s="149"/>
      <c r="EC82" s="150"/>
      <c r="EE82" s="159"/>
      <c r="EF82" s="171"/>
      <c r="EG82" s="143" t="str">
        <f>IF(EK82="","",ministers!EG$3)</f>
        <v/>
      </c>
      <c r="EH82" s="144" t="str">
        <f>IF(EK82="","",ministers!EG$1)</f>
        <v/>
      </c>
      <c r="EI82" s="145" t="str">
        <f>IF(EK82="","",ministers!EG$2)</f>
        <v/>
      </c>
      <c r="EJ82" s="145" t="str">
        <f>IF(EK82="","",ministers!EG$3)</f>
        <v/>
      </c>
      <c r="EK82" s="146" t="str">
        <f>IF(ER82="","",IF(ISNUMBER(SEARCH(":",ER82)),MID(ER82,FIND(":",ER82)+2,FIND("(",ER82)-FIND(":",ER82)-3),LEFT(ER82,FIND("(",ER82)-2)))</f>
        <v/>
      </c>
      <c r="EL82" s="147" t="str">
        <f>IF(ER82="","",MID(ER82,FIND("(",ER82)+1,4))</f>
        <v/>
      </c>
      <c r="EM82" s="148" t="str">
        <f>IF(ISNUMBER(SEARCH("*female*",ER82)),"female",IF(ISNUMBER(SEARCH("*male*",ER82)),"male",""))</f>
        <v/>
      </c>
      <c r="EN82" s="149" t="str">
        <f>IF(ER82="","",IF(ISERROR(MID(ER82,FIND("male,",ER82)+6,(FIND(")",ER82)-(FIND("male,",ER82)+6))))=TRUE,"missing/error",MID(ER82,FIND("male,",ER82)+6,(FIND(")",ER82)-(FIND("male,",ER82)+6)))))</f>
        <v/>
      </c>
      <c r="EO82" s="150" t="str">
        <f>IF(EK82="","",(MID(EK82,(SEARCH("^^",SUBSTITUTE(EK82," ","^^",LEN(EK82)-LEN(SUBSTITUTE(EK82," ","")))))+1,99)&amp;"_"&amp;LEFT(EK82,FIND(" ",EK82)-1)&amp;"_"&amp;EL82))</f>
        <v/>
      </c>
      <c r="EP82" s="117" t="str">
        <f>IF(ER82="","",IF((LEN(ER82)-LEN(SUBSTITUTE(ER82,"male","")))/LEN("male")&gt;1,"!",IF(RIGHT(ER82,1)=")","",IF(RIGHT(ER82,2)=") ","",IF(RIGHT(ER82,2)=").","","!!")))))</f>
        <v/>
      </c>
      <c r="EQ82" s="159"/>
      <c r="ES82" s="143" t="str">
        <f>IF(EW82="","",ministers!ES$3)</f>
        <v/>
      </c>
      <c r="ET82" s="144" t="str">
        <f>IF(EW82="","",ministers!ES$1)</f>
        <v/>
      </c>
      <c r="EU82" s="145" t="s">
        <v>292</v>
      </c>
      <c r="EV82" s="145" t="str">
        <f>IF(EW82="","",ministers!ES$3)</f>
        <v/>
      </c>
      <c r="EW82" s="146" t="str">
        <f>IF(FD82="","",IF(ISNUMBER(SEARCH(":",FD82)),MID(FD82,FIND(":",FD82)+2,FIND("(",FD82)-FIND(":",FD82)-3),LEFT(FD82,FIND("(",FD82)-2)))</f>
        <v/>
      </c>
      <c r="EX82" s="147" t="str">
        <f>IF(FD82="","",MID(FD82,FIND("(",FD82)+1,4))</f>
        <v/>
      </c>
      <c r="EY82" s="148" t="str">
        <f>IF(ISNUMBER(SEARCH("*female*",FD82)),"female",IF(ISNUMBER(SEARCH("*male*",FD82)),"male",""))</f>
        <v/>
      </c>
      <c r="EZ82" s="149" t="str">
        <f>IF(FD82="","",IF(ISERROR(MID(FD82,FIND("male,",FD82)+6,(FIND(")",FD82)-(FIND("male,",FD82)+6))))=TRUE,"missing/error",MID(FD82,FIND("male,",FD82)+6,(FIND(")",FD82)-(FIND("male,",FD82)+6)))))</f>
        <v/>
      </c>
      <c r="FA82" s="150" t="str">
        <f>IF(EW82="","",(MID(EW82,(SEARCH("^^",SUBSTITUTE(EW82," ","^^",LEN(EW82)-LEN(SUBSTITUTE(EW82," ","")))))+1,99)&amp;"_"&amp;LEFT(EW82,FIND(" ",EW82)-1)&amp;"_"&amp;EX82))</f>
        <v/>
      </c>
      <c r="FB82" s="117" t="str">
        <f>IF(FD82="","",IF((LEN(FD82)-LEN(SUBSTITUTE(FD82,"male","")))/LEN("male")&gt;1,"!",IF(RIGHT(FD82,1)=")","",IF(RIGHT(FD82,2)=") ","",IF(RIGHT(FD82,2)=").","","!!")))))</f>
        <v/>
      </c>
      <c r="FC82" s="159"/>
      <c r="FE82" s="143" t="str">
        <f>IF(FI82="","",ministers!FE$3)</f>
        <v/>
      </c>
      <c r="FF82" s="144" t="str">
        <f>IF(FI82="","",ministers!FE$1)</f>
        <v/>
      </c>
      <c r="FG82" s="145" t="str">
        <f>IF(FI82="","",ministers!FE$2)</f>
        <v/>
      </c>
      <c r="FH82" s="145" t="str">
        <f>IF(FI82="","",ministers!FE$3)</f>
        <v/>
      </c>
      <c r="FI82" s="146" t="str">
        <f>IF(FP82="","",IF(ISNUMBER(SEARCH(":",FP82)),MID(FP82,FIND(":",FP82)+2,FIND("(",FP82)-FIND(":",FP82)-3),LEFT(FP82,FIND("(",FP82)-2)))</f>
        <v/>
      </c>
      <c r="FJ82" s="147" t="str">
        <f>IF(FP82="","",MID(FP82,FIND("(",FP82)+1,4))</f>
        <v/>
      </c>
      <c r="FK82" s="148" t="str">
        <f>IF(ISNUMBER(SEARCH("*female*",FP82)),"female",IF(ISNUMBER(SEARCH("*male*",FP82)),"male",""))</f>
        <v/>
      </c>
      <c r="FL82" s="149" t="str">
        <f>IF(FP82="","",IF(ISERROR(MID(FP82,FIND("male,",FP82)+6,(FIND(")",FP82)-(FIND("male,",FP82)+6))))=TRUE,"missing/error",MID(FP82,FIND("male,",FP82)+6,(FIND(")",FP82)-(FIND("male,",FP82)+6)))))</f>
        <v/>
      </c>
      <c r="FM82" s="150" t="str">
        <f>IF(FI82="","",(MID(FI82,(SEARCH("^^",SUBSTITUTE(FI82," ","^^",LEN(FI82)-LEN(SUBSTITUTE(FI82," ","")))))+1,99)&amp;"_"&amp;LEFT(FI82,FIND(" ",FI82)-1)&amp;"_"&amp;FJ82))</f>
        <v/>
      </c>
      <c r="FO82" s="159"/>
      <c r="FQ82" s="143"/>
      <c r="FR82" s="144"/>
      <c r="FS82" s="145"/>
      <c r="FT82" s="159"/>
      <c r="FU82" s="146"/>
      <c r="FV82" s="147"/>
      <c r="FW82" s="148"/>
      <c r="FX82" s="149"/>
      <c r="FY82" s="150"/>
      <c r="GA82" s="159"/>
      <c r="GC82" s="143" t="str">
        <f>IF(GG82="","",ministers!GC$3)</f>
        <v/>
      </c>
      <c r="GD82" s="144" t="str">
        <f>IF(GG82="","",ministers!GC$1)</f>
        <v/>
      </c>
      <c r="GE82" s="145" t="str">
        <f>IF(GG82="","",ministers!GC$2)</f>
        <v/>
      </c>
      <c r="GF82" s="145"/>
      <c r="GG82" s="146"/>
      <c r="GH82" s="147"/>
      <c r="GI82" s="148"/>
      <c r="GJ82" s="149"/>
      <c r="GK82" s="150"/>
      <c r="GM82" s="114"/>
      <c r="GN82" s="168"/>
      <c r="GO82" s="143" t="str">
        <f>IF(GS82="","",ministers!GO$3)</f>
        <v/>
      </c>
      <c r="GP82" s="144" t="str">
        <f>IF(GS82="","",ministers!GO$1)</f>
        <v/>
      </c>
      <c r="GQ82" s="145" t="str">
        <f>IF(GS82="","",ministers!GO$2)</f>
        <v/>
      </c>
      <c r="GR82" s="145" t="str">
        <f>IF(GS82="","",ministers!GO$3)</f>
        <v/>
      </c>
      <c r="GS82" s="146" t="str">
        <f t="shared" si="107"/>
        <v/>
      </c>
      <c r="GT82" s="147" t="str">
        <f t="shared" si="108"/>
        <v/>
      </c>
      <c r="GU82" s="148" t="str">
        <f t="shared" si="109"/>
        <v/>
      </c>
      <c r="GV82" s="149" t="str">
        <f t="shared" si="110"/>
        <v/>
      </c>
      <c r="GW82" s="150" t="str">
        <f t="shared" si="111"/>
        <v/>
      </c>
      <c r="GY82" s="114"/>
      <c r="GZ82" s="168"/>
    </row>
    <row r="83" spans="1:208" ht="13.5" customHeight="1">
      <c r="A83" s="126"/>
      <c r="B83" s="114" t="s">
        <v>728</v>
      </c>
      <c r="D83" s="168"/>
      <c r="E83" s="143"/>
      <c r="F83" s="144"/>
      <c r="G83" s="145"/>
      <c r="H83" s="145"/>
      <c r="I83" s="146"/>
      <c r="J83" s="147"/>
      <c r="K83" s="148"/>
      <c r="L83" s="149"/>
      <c r="M83" s="150"/>
      <c r="O83" s="114"/>
      <c r="P83" s="168"/>
      <c r="Q83" s="143"/>
      <c r="R83" s="144"/>
      <c r="S83" s="145"/>
      <c r="T83" s="145"/>
      <c r="U83" s="146"/>
      <c r="V83" s="147"/>
      <c r="W83" s="148"/>
      <c r="X83" s="149"/>
      <c r="Y83" s="150"/>
      <c r="AA83" s="114"/>
      <c r="AB83" s="168"/>
      <c r="AC83" s="143"/>
      <c r="AD83" s="144"/>
      <c r="AE83" s="145"/>
      <c r="AF83" s="145"/>
      <c r="AG83" s="146"/>
      <c r="AH83" s="147"/>
      <c r="AI83" s="148"/>
      <c r="AJ83" s="149"/>
      <c r="AK83" s="150"/>
      <c r="AM83" s="114"/>
      <c r="AN83" s="168"/>
      <c r="AO83" s="143"/>
      <c r="AP83" s="144"/>
      <c r="AQ83" s="145"/>
      <c r="AR83" s="145"/>
      <c r="AS83" s="146"/>
      <c r="AT83" s="147"/>
      <c r="AU83" s="148"/>
      <c r="AV83" s="149"/>
      <c r="AW83" s="150"/>
      <c r="AY83" s="114"/>
      <c r="AZ83" s="168"/>
      <c r="BA83" s="143"/>
      <c r="BB83" s="144"/>
      <c r="BC83" s="145"/>
      <c r="BD83" s="145"/>
      <c r="BE83" s="146"/>
      <c r="BF83" s="147"/>
      <c r="BG83" s="148"/>
      <c r="BH83" s="149"/>
      <c r="BI83" s="150"/>
      <c r="BK83" s="114"/>
      <c r="BL83" s="168"/>
      <c r="BM83" s="143"/>
      <c r="BN83" s="144"/>
      <c r="BO83" s="145"/>
      <c r="BP83" s="145"/>
      <c r="BQ83" s="146"/>
      <c r="BR83" s="147"/>
      <c r="BS83" s="148"/>
      <c r="BT83" s="149"/>
      <c r="BU83" s="150"/>
      <c r="BW83" s="114"/>
      <c r="BX83" s="168"/>
      <c r="BY83" s="143"/>
      <c r="BZ83" s="144"/>
      <c r="CA83" s="145"/>
      <c r="CB83" s="145"/>
      <c r="CC83" s="146"/>
      <c r="CD83" s="147"/>
      <c r="CE83" s="148"/>
      <c r="CF83" s="149"/>
      <c r="CG83" s="150"/>
      <c r="CI83" s="114"/>
      <c r="CJ83" s="168"/>
      <c r="CK83" s="143"/>
      <c r="CL83" s="144"/>
      <c r="CM83" s="145"/>
      <c r="CN83" s="145"/>
      <c r="CO83" s="146"/>
      <c r="CP83" s="147"/>
      <c r="CQ83" s="148"/>
      <c r="CR83" s="149"/>
      <c r="CS83" s="150"/>
      <c r="CU83" s="114"/>
      <c r="CV83" s="168"/>
      <c r="CW83" s="143"/>
      <c r="CX83" s="144"/>
      <c r="CY83" s="145"/>
      <c r="CZ83" s="145"/>
      <c r="DA83" s="146"/>
      <c r="DB83" s="147"/>
      <c r="DC83" s="148"/>
      <c r="DD83" s="149"/>
      <c r="DE83" s="150"/>
      <c r="DG83" s="114"/>
      <c r="DH83" s="168"/>
      <c r="DI83" s="143">
        <v>41452</v>
      </c>
      <c r="DJ83" s="144" t="s">
        <v>513</v>
      </c>
      <c r="DK83" s="145">
        <v>40891</v>
      </c>
      <c r="DL83" s="145">
        <v>41452</v>
      </c>
      <c r="DM83" s="146" t="s">
        <v>945</v>
      </c>
      <c r="DN83" s="147" t="s">
        <v>923</v>
      </c>
      <c r="DO83" s="148" t="s">
        <v>793</v>
      </c>
      <c r="DP83" s="149" t="s">
        <v>293</v>
      </c>
      <c r="DQ83" s="150" t="s">
        <v>946</v>
      </c>
      <c r="DS83" s="114"/>
      <c r="DT83" s="168" t="s">
        <v>758</v>
      </c>
      <c r="DU83" s="143">
        <v>41517</v>
      </c>
      <c r="DV83" s="144" t="s">
        <v>514</v>
      </c>
      <c r="DW83" s="145">
        <v>41452</v>
      </c>
      <c r="DX83" s="145">
        <v>41517</v>
      </c>
      <c r="DY83" s="146" t="s">
        <v>945</v>
      </c>
      <c r="DZ83" s="147" t="s">
        <v>923</v>
      </c>
      <c r="EA83" s="148" t="s">
        <v>793</v>
      </c>
      <c r="EB83" s="149" t="s">
        <v>293</v>
      </c>
      <c r="EC83" s="150" t="s">
        <v>946</v>
      </c>
      <c r="ED83" s="117" t="s">
        <v>292</v>
      </c>
      <c r="EE83" s="114"/>
      <c r="EF83" s="173" t="s">
        <v>758</v>
      </c>
      <c r="EG83" s="143" t="str">
        <f>IF(EK83="","",ministers!EG$3)</f>
        <v/>
      </c>
      <c r="EH83" s="144" t="str">
        <f>IF(EK83="","",ministers!EG$1)</f>
        <v/>
      </c>
      <c r="EI83" s="145" t="str">
        <f>IF(EK83="","",ministers!EG$2)</f>
        <v/>
      </c>
      <c r="EJ83" s="145" t="str">
        <f>IF(EK83="","",ministers!EG$3)</f>
        <v/>
      </c>
      <c r="EK83" s="146" t="str">
        <f>IF(ER83="","",IF(ISNUMBER(SEARCH(":",ER83)),MID(ER83,FIND(":",ER83)+2,FIND("(",ER83)-FIND(":",ER83)-3),LEFT(ER83,FIND("(",ER83)-2)))</f>
        <v/>
      </c>
      <c r="EL83" s="147" t="str">
        <f>IF(ER83="","",MID(ER83,FIND("(",ER83)+1,4))</f>
        <v/>
      </c>
      <c r="EM83" s="148" t="str">
        <f>IF(ISNUMBER(SEARCH("*female*",ER83)),"female",IF(ISNUMBER(SEARCH("*male*",ER83)),"male",""))</f>
        <v/>
      </c>
      <c r="EN83" s="149" t="str">
        <f>IF(ER83="","",IF(ISERROR(MID(ER83,FIND("male,",ER83)+6,(FIND(")",ER83)-(FIND("male,",ER83)+6))))=TRUE,"missing/error",MID(ER83,FIND("male,",ER83)+6,(FIND(")",ER83)-(FIND("male,",ER83)+6)))))</f>
        <v/>
      </c>
      <c r="EO83" s="150" t="str">
        <f>IF(EK83="","",(MID(EK83,(SEARCH("^^",SUBSTITUTE(EK83," ","^^",LEN(EK83)-LEN(SUBSTITUTE(EK83," ","")))))+1,99)&amp;"_"&amp;LEFT(EK83,FIND(" ",EK83)-1)&amp;"_"&amp;EL83))</f>
        <v/>
      </c>
      <c r="EP83" s="117" t="str">
        <f>IF(ER83="","",IF((LEN(ER83)-LEN(SUBSTITUTE(ER83,"male","")))/LEN("male")&gt;1,"!",IF(RIGHT(ER83,1)=")","",IF(RIGHT(ER83,2)=") ","",IF(RIGHT(ER83,2)=").","","!!")))))</f>
        <v/>
      </c>
      <c r="EQ83" s="114"/>
      <c r="ER83" s="168"/>
      <c r="ES83" s="143" t="str">
        <f>IF(EW83="","",ministers!ES$3)</f>
        <v/>
      </c>
      <c r="ET83" s="144" t="str">
        <f>IF(EW83="","",ministers!ES$1)</f>
        <v/>
      </c>
      <c r="EU83" s="145" t="str">
        <f>IF(EW83="","",ministers!ES$2)</f>
        <v/>
      </c>
      <c r="EV83" s="145" t="str">
        <f>IF(EW83="","",ministers!ES$3)</f>
        <v/>
      </c>
      <c r="EW83" s="146" t="str">
        <f>IF(FD83="","",IF(ISNUMBER(SEARCH(":",FD83)),MID(FD83,FIND(":",FD83)+2,FIND("(",FD83)-FIND(":",FD83)-3),LEFT(FD83,FIND("(",FD83)-2)))</f>
        <v/>
      </c>
      <c r="EX83" s="147" t="str">
        <f>IF(FD83="","",MID(FD83,FIND("(",FD83)+1,4))</f>
        <v/>
      </c>
      <c r="EY83" s="148" t="str">
        <f>IF(ISNUMBER(SEARCH("*female*",FD83)),"female",IF(ISNUMBER(SEARCH("*male*",FD83)),"male",""))</f>
        <v/>
      </c>
      <c r="EZ83" s="149" t="str">
        <f>IF(FD83="","",IF(ISERROR(MID(FD83,FIND("male,",FD83)+6,(FIND(")",FD83)-(FIND("male,",FD83)+6))))=TRUE,"missing/error",MID(FD83,FIND("male,",FD83)+6,(FIND(")",FD83)-(FIND("male,",FD83)+6)))))</f>
        <v/>
      </c>
      <c r="FA83" s="150" t="str">
        <f>IF(EW83="","",(MID(EW83,(SEARCH("^^",SUBSTITUTE(EW83," ","^^",LEN(EW83)-LEN(SUBSTITUTE(EW83," ","")))))+1,99)&amp;"_"&amp;LEFT(EW83,FIND(" ",EW83)-1)&amp;"_"&amp;EX83))</f>
        <v/>
      </c>
      <c r="FB83" s="117" t="str">
        <f>IF(FD83="","",IF((LEN(FD83)-LEN(SUBSTITUTE(FD83,"male","")))/LEN("male")&gt;1,"!",IF(RIGHT(FD83,1)=")","",IF(RIGHT(FD83,2)=") ","",IF(RIGHT(FD83,2)=").","","!!")))))</f>
        <v/>
      </c>
      <c r="FC83" s="114"/>
      <c r="FD83" s="168"/>
      <c r="FE83" s="143" t="str">
        <f>IF(FI83="","",ministers!FE$3)</f>
        <v/>
      </c>
      <c r="FF83" s="144" t="str">
        <f>IF(FI83="","",ministers!FE$1)</f>
        <v/>
      </c>
      <c r="FG83" s="145" t="str">
        <f>IF(FI83="","",ministers!FE$2)</f>
        <v/>
      </c>
      <c r="FH83" s="145" t="str">
        <f>IF(FI83="","",ministers!FE$3)</f>
        <v/>
      </c>
      <c r="FI83" s="146" t="str">
        <f>IF(FP83="","",IF(ISNUMBER(SEARCH(":",FP83)),MID(FP83,FIND(":",FP83)+2,FIND("(",FP83)-FIND(":",FP83)-3),LEFT(FP83,FIND("(",FP83)-2)))</f>
        <v/>
      </c>
      <c r="FJ83" s="147" t="str">
        <f>IF(FP83="","",MID(FP83,FIND("(",FP83)+1,4))</f>
        <v/>
      </c>
      <c r="FK83" s="148" t="str">
        <f>IF(ISNUMBER(SEARCH("*female*",FP83)),"female",IF(ISNUMBER(SEARCH("*male*",FP83)),"male",""))</f>
        <v/>
      </c>
      <c r="FL83" s="149" t="str">
        <f>IF(FP83="","",IF(ISERROR(MID(FP83,FIND("male,",FP83)+6,(FIND(")",FP83)-(FIND("male,",FP83)+6))))=TRUE,"missing/error",MID(FP83,FIND("male,",FP83)+6,(FIND(")",FP83)-(FIND("male,",FP83)+6)))))</f>
        <v/>
      </c>
      <c r="FM83" s="150" t="str">
        <f>IF(FI83="","",(MID(FI83,(SEARCH("^^",SUBSTITUTE(FI83," ","^^",LEN(FI83)-LEN(SUBSTITUTE(FI83," ","")))))+1,99)&amp;"_"&amp;LEFT(FI83,FIND(" ",FI83)-1)&amp;"_"&amp;FJ83))</f>
        <v/>
      </c>
      <c r="FO83" s="114"/>
      <c r="FP83" s="168"/>
      <c r="FQ83" s="143"/>
      <c r="FR83" s="144"/>
      <c r="FS83" s="145"/>
      <c r="FT83" s="151"/>
      <c r="FU83" s="146"/>
      <c r="FV83" s="147"/>
      <c r="FW83" s="148"/>
      <c r="FX83" s="149"/>
      <c r="FY83" s="150"/>
      <c r="GA83" s="114"/>
      <c r="GB83" s="168"/>
      <c r="GC83" s="143" t="str">
        <f>IF(GG83="","",ministers!GC$3)</f>
        <v/>
      </c>
      <c r="GD83" s="144" t="str">
        <f>IF(GG83="","",ministers!GC$1)</f>
        <v/>
      </c>
      <c r="GE83" s="145" t="str">
        <f>IF(GG83="","",ministers!GC$2)</f>
        <v/>
      </c>
      <c r="GF83" s="145"/>
      <c r="GG83" s="146"/>
      <c r="GH83" s="147"/>
      <c r="GI83" s="148"/>
      <c r="GJ83" s="149"/>
      <c r="GK83" s="150"/>
      <c r="GM83" s="114"/>
      <c r="GN83" s="168"/>
      <c r="GO83" s="143" t="str">
        <f>IF(GS83="","",ministers!GO$3)</f>
        <v/>
      </c>
      <c r="GP83" s="144" t="str">
        <f>IF(GS83="","",ministers!GO$1)</f>
        <v/>
      </c>
      <c r="GQ83" s="145" t="str">
        <f>IF(GS83="","",ministers!GO$2)</f>
        <v/>
      </c>
      <c r="GR83" s="145" t="str">
        <f>IF(GS83="","",ministers!GO$3)</f>
        <v/>
      </c>
      <c r="GS83" s="146" t="str">
        <f t="shared" si="107"/>
        <v/>
      </c>
      <c r="GT83" s="147" t="str">
        <f t="shared" si="108"/>
        <v/>
      </c>
      <c r="GU83" s="148" t="str">
        <f t="shared" si="109"/>
        <v/>
      </c>
      <c r="GV83" s="149" t="str">
        <f t="shared" si="110"/>
        <v/>
      </c>
      <c r="GW83" s="150" t="str">
        <f t="shared" si="111"/>
        <v/>
      </c>
      <c r="GY83" s="114"/>
      <c r="GZ83" s="168"/>
    </row>
    <row r="84" spans="1:208" ht="13.5" customHeight="1">
      <c r="A84" s="126"/>
      <c r="B84" s="114" t="s">
        <v>705</v>
      </c>
      <c r="D84" s="168"/>
      <c r="E84" s="143"/>
      <c r="F84" s="144"/>
      <c r="G84" s="145"/>
      <c r="H84" s="145"/>
      <c r="I84" s="146"/>
      <c r="J84" s="147"/>
      <c r="K84" s="148"/>
      <c r="L84" s="149"/>
      <c r="M84" s="150"/>
      <c r="O84" s="114"/>
      <c r="P84" s="168"/>
      <c r="Q84" s="143"/>
      <c r="R84" s="144"/>
      <c r="S84" s="145"/>
      <c r="T84" s="145"/>
      <c r="U84" s="146"/>
      <c r="V84" s="147"/>
      <c r="W84" s="148"/>
      <c r="X84" s="149"/>
      <c r="Y84" s="150"/>
      <c r="AA84" s="114"/>
      <c r="AB84" s="168"/>
      <c r="AC84" s="143"/>
      <c r="AD84" s="144"/>
      <c r="AE84" s="145"/>
      <c r="AF84" s="145"/>
      <c r="AG84" s="146"/>
      <c r="AH84" s="147"/>
      <c r="AI84" s="148"/>
      <c r="AJ84" s="149"/>
      <c r="AK84" s="150"/>
      <c r="AM84" s="114"/>
      <c r="AN84" s="168"/>
      <c r="AO84" s="143"/>
      <c r="AP84" s="144"/>
      <c r="AQ84" s="145"/>
      <c r="AR84" s="145"/>
      <c r="AS84" s="146"/>
      <c r="AT84" s="147"/>
      <c r="AU84" s="148"/>
      <c r="AV84" s="149"/>
      <c r="AW84" s="150"/>
      <c r="AY84" s="114"/>
      <c r="AZ84" s="168"/>
      <c r="BA84" s="143"/>
      <c r="BB84" s="144"/>
      <c r="BC84" s="145"/>
      <c r="BD84" s="145"/>
      <c r="BE84" s="146"/>
      <c r="BF84" s="147"/>
      <c r="BG84" s="148"/>
      <c r="BH84" s="149"/>
      <c r="BI84" s="150"/>
      <c r="BK84" s="114"/>
      <c r="BL84" s="168"/>
      <c r="BM84" s="143"/>
      <c r="BN84" s="144"/>
      <c r="BO84" s="145"/>
      <c r="BP84" s="145"/>
      <c r="BQ84" s="146"/>
      <c r="BR84" s="147"/>
      <c r="BS84" s="148"/>
      <c r="BT84" s="149"/>
      <c r="BU84" s="150"/>
      <c r="BW84" s="114"/>
      <c r="BX84" s="168"/>
      <c r="BY84" s="143"/>
      <c r="BZ84" s="144"/>
      <c r="CA84" s="145"/>
      <c r="CB84" s="145"/>
      <c r="CC84" s="146"/>
      <c r="CD84" s="147"/>
      <c r="CE84" s="148"/>
      <c r="CF84" s="149"/>
      <c r="CG84" s="150"/>
      <c r="CI84" s="114"/>
      <c r="CJ84" s="168"/>
      <c r="CK84" s="143">
        <v>40353</v>
      </c>
      <c r="CL84" s="144" t="s">
        <v>318</v>
      </c>
      <c r="CM84" s="145">
        <v>39419</v>
      </c>
      <c r="CN84" s="145">
        <v>40353</v>
      </c>
      <c r="CO84" s="146" t="s">
        <v>791</v>
      </c>
      <c r="CP84" s="147" t="s">
        <v>792</v>
      </c>
      <c r="CQ84" s="148" t="s">
        <v>793</v>
      </c>
      <c r="CR84" s="149" t="s">
        <v>293</v>
      </c>
      <c r="CS84" s="150" t="s">
        <v>794</v>
      </c>
      <c r="CU84" s="114"/>
      <c r="CV84" s="168" t="s">
        <v>710</v>
      </c>
      <c r="CW84" s="143">
        <v>40435</v>
      </c>
      <c r="CX84" s="144" t="s">
        <v>512</v>
      </c>
      <c r="CY84" s="145">
        <v>40357</v>
      </c>
      <c r="CZ84" s="145">
        <v>40435</v>
      </c>
      <c r="DA84" s="146" t="s">
        <v>859</v>
      </c>
      <c r="DB84" s="147" t="s">
        <v>860</v>
      </c>
      <c r="DC84" s="148" t="s">
        <v>780</v>
      </c>
      <c r="DD84" s="149" t="s">
        <v>293</v>
      </c>
      <c r="DE84" s="150" t="s">
        <v>861</v>
      </c>
      <c r="DF84" s="117" t="s">
        <v>292</v>
      </c>
      <c r="DG84" s="114"/>
      <c r="DH84" s="168" t="s">
        <v>703</v>
      </c>
      <c r="DI84" s="143" t="s">
        <v>292</v>
      </c>
      <c r="DJ84" s="144" t="s">
        <v>292</v>
      </c>
      <c r="DK84" s="145" t="s">
        <v>292</v>
      </c>
      <c r="DL84" s="145" t="s">
        <v>292</v>
      </c>
      <c r="DM84" s="146" t="s">
        <v>292</v>
      </c>
      <c r="DN84" s="147" t="s">
        <v>292</v>
      </c>
      <c r="DO84" s="148" t="s">
        <v>292</v>
      </c>
      <c r="DP84" s="149" t="s">
        <v>292</v>
      </c>
      <c r="DQ84" s="150" t="s">
        <v>292</v>
      </c>
      <c r="DR84" s="117" t="s">
        <v>292</v>
      </c>
      <c r="DS84" s="114"/>
      <c r="DT84" s="168"/>
      <c r="DU84" s="143">
        <v>41517</v>
      </c>
      <c r="DV84" s="144" t="s">
        <v>514</v>
      </c>
      <c r="DW84" s="145">
        <v>41452</v>
      </c>
      <c r="DX84" s="145">
        <v>41517</v>
      </c>
      <c r="DY84" s="146" t="s">
        <v>920</v>
      </c>
      <c r="DZ84" s="147" t="s">
        <v>836</v>
      </c>
      <c r="EA84" s="148" t="s">
        <v>780</v>
      </c>
      <c r="EB84" s="149" t="s">
        <v>293</v>
      </c>
      <c r="EC84" s="150" t="s">
        <v>921</v>
      </c>
      <c r="ED84" s="117" t="s">
        <v>292</v>
      </c>
      <c r="EE84" s="114"/>
      <c r="EF84" s="175" t="s">
        <v>734</v>
      </c>
      <c r="EG84" s="143">
        <f>IF(EK84="","",ministers!EG$3)</f>
        <v>42262</v>
      </c>
      <c r="EH84" s="144" t="str">
        <f>IF(EK84="","",ministers!EG$1)</f>
        <v>Abbott I</v>
      </c>
      <c r="EI84" s="145">
        <f>IF(EK84="","",ministers!EG$2)</f>
        <v>41517</v>
      </c>
      <c r="EJ84" s="145">
        <f>IF(EK84="","",ministers!EG$3)</f>
        <v>42262</v>
      </c>
      <c r="EK84" s="146" t="str">
        <f>IF(ER84="","",IF(ISNUMBER(SEARCH(":",ER84)),MID(ER84,FIND(":",ER84)+2,FIND("(",ER84)-FIND(":",ER84)-3),LEFT(ER84,FIND("(",ER84)-2)))</f>
        <v>Christopher Pyne</v>
      </c>
      <c r="EL84" s="147" t="str">
        <f>IF(ER84="","",MID(ER84,FIND("(",ER84)+1,4))</f>
        <v>1967</v>
      </c>
      <c r="EM84" s="148" t="str">
        <f>IF(ISNUMBER(SEARCH("*female*",ER84)),"female",IF(ISNUMBER(SEARCH("*male*",ER84)),"male",""))</f>
        <v>male</v>
      </c>
      <c r="EN84" s="149" t="str">
        <f>IF(ER84="","",IF(ISERROR(MID(ER84,FIND("male,",ER84)+6,(FIND(")",ER84)-(FIND("male,",ER84)+6))))=TRUE,"missing/error",MID(ER84,FIND("male,",ER84)+6,(FIND(")",ER84)-(FIND("male,",ER84)+6)))))</f>
        <v>au_lib01</v>
      </c>
      <c r="EO84" s="150" t="str">
        <f>IF(EK84="","",(MID(EK84,(SEARCH("^^",SUBSTITUTE(EK84," ","^^",LEN(EK84)-LEN(SUBSTITUTE(EK84," ","")))))+1,99)&amp;"_"&amp;LEFT(EK84,FIND(" ",EK84)-1)&amp;"_"&amp;EL84))</f>
        <v>Pyne_Christopher_1967</v>
      </c>
      <c r="EP84" s="117" t="str">
        <f>IF(ER84="","",IF((LEN(ER84)-LEN(SUBSTITUTE(ER84,"male","")))/LEN("male")&gt;1,"!",IF(RIGHT(ER84,1)=")","",IF(RIGHT(ER84,2)=") ","",IF(RIGHT(ER84,2)=").","","!!")))))</f>
        <v/>
      </c>
      <c r="EQ84" s="114"/>
      <c r="ER84" s="168" t="s">
        <v>1112</v>
      </c>
      <c r="ES84" s="143" t="str">
        <f>IF(EW84="","",ministers!ES$3)</f>
        <v/>
      </c>
      <c r="ET84" s="144" t="str">
        <f>IF(EW84="","",ministers!ES$1)</f>
        <v/>
      </c>
      <c r="EU84" s="145" t="str">
        <f>IF(EW84="","",ministers!ES$2)</f>
        <v/>
      </c>
      <c r="EV84" s="145" t="str">
        <f>IF(EW84="","",ministers!ES$3)</f>
        <v/>
      </c>
      <c r="EW84" s="146" t="str">
        <f>IF(FD84="","",IF(ISNUMBER(SEARCH(":",FD84)),MID(FD84,FIND(":",FD84)+2,FIND("(",FD84)-FIND(":",FD84)-3),LEFT(FD84,FIND("(",FD84)-2)))</f>
        <v/>
      </c>
      <c r="EX84" s="147" t="str">
        <f>IF(FD84="","",MID(FD84,FIND("(",FD84)+1,4))</f>
        <v/>
      </c>
      <c r="EY84" s="148" t="str">
        <f>IF(ISNUMBER(SEARCH("*female*",FD84)),"female",IF(ISNUMBER(SEARCH("*male*",FD84)),"male",""))</f>
        <v/>
      </c>
      <c r="EZ84" s="149" t="str">
        <f>IF(FD84="","",IF(ISERROR(MID(FD84,FIND("male,",FD84)+6,(FIND(")",FD84)-(FIND("male,",FD84)+6))))=TRUE,"missing/error",MID(FD84,FIND("male,",FD84)+6,(FIND(")",FD84)-(FIND("male,",FD84)+6)))))</f>
        <v/>
      </c>
      <c r="FA84" s="150" t="str">
        <f>IF(EW84="","",(MID(EW84,(SEARCH("^^",SUBSTITUTE(EW84," ","^^",LEN(EW84)-LEN(SUBSTITUTE(EW84," ","")))))+1,99)&amp;"_"&amp;LEFT(EW84,FIND(" ",EW84)-1)&amp;"_"&amp;EX84))</f>
        <v/>
      </c>
      <c r="FB84" s="117" t="str">
        <f>IF(FD84="","",IF((LEN(FD84)-LEN(SUBSTITUTE(FD84,"male","")))/LEN("male")&gt;1,"!",IF(RIGHT(FD84,1)=")","",IF(RIGHT(FD84,2)=") ","",IF(RIGHT(FD84,2)=").","","!!")))))</f>
        <v/>
      </c>
      <c r="FC84" s="114"/>
      <c r="FD84" s="168"/>
      <c r="FE84" s="143" t="str">
        <f>IF(FI84="","",ministers!FE$3)</f>
        <v/>
      </c>
      <c r="FF84" s="144" t="str">
        <f>IF(FI84="","",ministers!FE$1)</f>
        <v/>
      </c>
      <c r="FG84" s="145" t="str">
        <f>IF(FI84="","",ministers!FE$2)</f>
        <v/>
      </c>
      <c r="FH84" s="145" t="str">
        <f>IF(FI84="","",ministers!FE$3)</f>
        <v/>
      </c>
      <c r="FI84" s="146" t="str">
        <f>IF(FP84="","",IF(ISNUMBER(SEARCH(":",FP84)),MID(FP84,FIND(":",FP84)+2,FIND("(",FP84)-FIND(":",FP84)-3),LEFT(FP84,FIND("(",FP84)-2)))</f>
        <v/>
      </c>
      <c r="FJ84" s="147" t="str">
        <f>IF(FP84="","",MID(FP84,FIND("(",FP84)+1,4))</f>
        <v/>
      </c>
      <c r="FK84" s="148" t="str">
        <f>IF(ISNUMBER(SEARCH("*female*",FP84)),"female",IF(ISNUMBER(SEARCH("*male*",FP84)),"male",""))</f>
        <v/>
      </c>
      <c r="FL84" s="149" t="str">
        <f>IF(FP84="","",IF(ISERROR(MID(FP84,FIND("male,",FP84)+6,(FIND(")",FP84)-(FIND("male,",FP84)+6))))=TRUE,"missing/error",MID(FP84,FIND("male,",FP84)+6,(FIND(")",FP84)-(FIND("male,",FP84)+6)))))</f>
        <v/>
      </c>
      <c r="FM84" s="150" t="str">
        <f>IF(FI84="","",(MID(FI84,(SEARCH("^^",SUBSTITUTE(FI84," ","^^",LEN(FI84)-LEN(SUBSTITUTE(FI84," ","")))))+1,99)&amp;"_"&amp;LEFT(FI84,FIND(" ",FI84)-1)&amp;"_"&amp;FJ84))</f>
        <v/>
      </c>
      <c r="FO84" s="114"/>
      <c r="FP84" s="168"/>
      <c r="FQ84" s="143">
        <f>IF(FU84="","",ministers!FQ$3)</f>
        <v>43614</v>
      </c>
      <c r="FR84" s="144" t="str">
        <f>IF(FU84="","",ministers!FQ$1)</f>
        <v>Morrison I</v>
      </c>
      <c r="FS84" s="145">
        <f>IF(FU84="","",ministers!FQ$2)</f>
        <v>43340</v>
      </c>
      <c r="FT84" s="145">
        <f>IF(FU84="","",ministers!FQ$3)</f>
        <v>43614</v>
      </c>
      <c r="FU84" s="146" t="str">
        <f>IF(GB84="","",IF(ISNUMBER(SEARCH(":",GB84)),MID(GB84,FIND(":",GB84)+2,FIND("(",GB84)-FIND(":",GB84)-3),LEFT(GB84,FIND("(",GB84)-2)))</f>
        <v>Daniel Tehan</v>
      </c>
      <c r="FV84" s="147" t="str">
        <f>IF(GB84="","",MID(GB84,FIND("(",GB84)+1,4))</f>
        <v>1968</v>
      </c>
      <c r="FW84" s="148" t="str">
        <f>IF(ISNUMBER(SEARCH("*female*",GB84)),"female",IF(ISNUMBER(SEARCH("*male*",GB84)),"male",""))</f>
        <v>male</v>
      </c>
      <c r="FX84" s="149" t="str">
        <f>IF(GB84="","",IF(ISERROR(MID(GB84,FIND("male,",GB84)+6,(FIND(")",GB84)-(FIND("male,",GB84)+6))))=TRUE,"missing/error",MID(GB84,FIND("male,",GB84)+6,(FIND(")",GB84)-(FIND("male,",GB84)+6)))))</f>
        <v>au_lib01</v>
      </c>
      <c r="FY84" s="150" t="str">
        <f>IF(FU84="","",(MID(FU84,(SEARCH("^^",SUBSTITUTE(FU84," ","^^",LEN(FU84)-LEN(SUBSTITUTE(FU84," ","")))))+1,99)&amp;"_"&amp;LEFT(FU84,FIND(" ",FU84)-1)&amp;"_"&amp;FV84))</f>
        <v>Tehan_Daniel_1968</v>
      </c>
      <c r="GA84" s="114"/>
      <c r="GB84" s="168" t="s">
        <v>1254</v>
      </c>
      <c r="GC84" s="143">
        <f>IF(GG84="","",ministers!GC$3)</f>
        <v>44704</v>
      </c>
      <c r="GD84" s="144" t="str">
        <f>IF(GG84="","",ministers!GC$1)</f>
        <v>Morrison II</v>
      </c>
      <c r="GE84" s="145">
        <f>IF(GG84="","",ministers!GC$2)</f>
        <v>43614</v>
      </c>
      <c r="GF84" s="145">
        <v>44187</v>
      </c>
      <c r="GG84" s="146" t="str">
        <f>IF(GN84="","",IF(ISNUMBER(SEARCH(":",GN84)),MID(GN84,FIND(":",GN84)+2,FIND("(",GN84)-FIND(":",GN84)-3),LEFT(GN84,FIND("(",GN84)-2)))</f>
        <v>Daniel Tehan</v>
      </c>
      <c r="GH84" s="147" t="str">
        <f>IF(GN84="","",MID(GN84,FIND("(",GN84)+1,4))</f>
        <v>1968</v>
      </c>
      <c r="GI84" s="148" t="str">
        <f>IF(ISNUMBER(SEARCH("*female*",GN84)),"female",IF(ISNUMBER(SEARCH("*male*",GN84)),"male",""))</f>
        <v>male</v>
      </c>
      <c r="GJ84" s="149" t="str">
        <f>IF(GN84="","",IF(ISERROR(MID(GN84,FIND("male,",GN84)+6,(FIND(")",GN84)-(FIND("male,",GN84)+6))))=TRUE,"missing/error",MID(GN84,FIND("male,",GN84)+6,(FIND(")",GN84)-(FIND("male,",GN84)+6)))))</f>
        <v>au_lib01</v>
      </c>
      <c r="GK84" s="150" t="str">
        <f>IF(GG84="","",(MID(GG84,(SEARCH("^^",SUBSTITUTE(GG84," ","^^",LEN(GG84)-LEN(SUBSTITUTE(GG84," ","")))))+1,99)&amp;"_"&amp;LEFT(GG84,FIND(" ",GG84)-1)&amp;"_"&amp;GH84))</f>
        <v>Tehan_Daniel_1968</v>
      </c>
      <c r="GM84" s="114"/>
      <c r="GN84" s="168" t="s">
        <v>1254</v>
      </c>
      <c r="GO84" s="143">
        <f>IF(GS84="","",ministers!GO$3)</f>
        <v>44926</v>
      </c>
      <c r="GP84" s="144" t="str">
        <f>IF(GS84="","",ministers!GO$1)</f>
        <v>Albanaese</v>
      </c>
      <c r="GQ84" s="145">
        <f>IF(GS84="","",ministers!GO$2)</f>
        <v>44713</v>
      </c>
      <c r="GR84" s="145">
        <f>IF(GS84="","",ministers!GO$3)</f>
        <v>44926</v>
      </c>
      <c r="GS84" s="146" t="str">
        <f t="shared" si="107"/>
        <v>Jason Clare</v>
      </c>
      <c r="GT84" s="147" t="str">
        <f t="shared" si="108"/>
        <v>1972</v>
      </c>
      <c r="GU84" s="148" t="str">
        <f t="shared" si="109"/>
        <v>male</v>
      </c>
      <c r="GV84" s="149" t="str">
        <f t="shared" si="110"/>
        <v>au_lab01</v>
      </c>
      <c r="GW84" s="150" t="str">
        <f t="shared" si="111"/>
        <v>Clare_Jason_1972</v>
      </c>
      <c r="GY84" s="114"/>
      <c r="GZ84" s="168" t="s">
        <v>1388</v>
      </c>
    </row>
    <row r="85" spans="1:208" ht="13.5" customHeight="1">
      <c r="A85" s="126"/>
      <c r="B85" s="114" t="s">
        <v>1165</v>
      </c>
      <c r="D85" s="168"/>
      <c r="E85" s="143"/>
      <c r="F85" s="144"/>
      <c r="G85" s="145"/>
      <c r="H85" s="145"/>
      <c r="I85" s="146"/>
      <c r="J85" s="147"/>
      <c r="K85" s="148"/>
      <c r="L85" s="149"/>
      <c r="M85" s="150"/>
      <c r="O85" s="114"/>
      <c r="P85" s="168"/>
      <c r="Q85" s="143"/>
      <c r="R85" s="144"/>
      <c r="S85" s="145"/>
      <c r="T85" s="145"/>
      <c r="U85" s="146"/>
      <c r="V85" s="147"/>
      <c r="W85" s="148"/>
      <c r="X85" s="149"/>
      <c r="Y85" s="150"/>
      <c r="AA85" s="114"/>
      <c r="AB85" s="168"/>
      <c r="AC85" s="143"/>
      <c r="AD85" s="144"/>
      <c r="AE85" s="145"/>
      <c r="AF85" s="145"/>
      <c r="AG85" s="146"/>
      <c r="AH85" s="147"/>
      <c r="AI85" s="148"/>
      <c r="AJ85" s="149"/>
      <c r="AK85" s="150"/>
      <c r="AM85" s="114"/>
      <c r="AN85" s="168"/>
      <c r="AO85" s="143"/>
      <c r="AP85" s="144"/>
      <c r="AQ85" s="145"/>
      <c r="AR85" s="145"/>
      <c r="AS85" s="146"/>
      <c r="AT85" s="147"/>
      <c r="AU85" s="148"/>
      <c r="AV85" s="149"/>
      <c r="AW85" s="150"/>
      <c r="AY85" s="114"/>
      <c r="AZ85" s="168"/>
      <c r="BA85" s="143"/>
      <c r="BB85" s="144"/>
      <c r="BC85" s="145"/>
      <c r="BD85" s="145"/>
      <c r="BE85" s="146"/>
      <c r="BF85" s="147"/>
      <c r="BG85" s="148"/>
      <c r="BH85" s="149"/>
      <c r="BI85" s="150"/>
      <c r="BK85" s="114"/>
      <c r="BL85" s="168"/>
      <c r="BM85" s="143"/>
      <c r="BN85" s="144"/>
      <c r="BO85" s="145"/>
      <c r="BP85" s="145"/>
      <c r="BQ85" s="146"/>
      <c r="BR85" s="147"/>
      <c r="BS85" s="148"/>
      <c r="BT85" s="149"/>
      <c r="BU85" s="150"/>
      <c r="BW85" s="114"/>
      <c r="BX85" s="168"/>
      <c r="BY85" s="143"/>
      <c r="BZ85" s="144"/>
      <c r="CA85" s="145"/>
      <c r="CB85" s="145"/>
      <c r="CC85" s="146"/>
      <c r="CD85" s="147"/>
      <c r="CE85" s="148"/>
      <c r="CF85" s="149"/>
      <c r="CG85" s="150"/>
      <c r="CI85" s="114"/>
      <c r="CJ85" s="168"/>
      <c r="CK85" s="143"/>
      <c r="CL85" s="144"/>
      <c r="CM85" s="145"/>
      <c r="CN85" s="145"/>
      <c r="CO85" s="146"/>
      <c r="CP85" s="147"/>
      <c r="CQ85" s="148"/>
      <c r="CR85" s="149"/>
      <c r="CS85" s="150"/>
      <c r="CU85" s="114"/>
      <c r="CV85" s="168"/>
      <c r="CW85" s="143"/>
      <c r="CX85" s="144"/>
      <c r="CY85" s="145"/>
      <c r="CZ85" s="145"/>
      <c r="DA85" s="146"/>
      <c r="DB85" s="147"/>
      <c r="DC85" s="148"/>
      <c r="DD85" s="149"/>
      <c r="DE85" s="150"/>
      <c r="DG85" s="114"/>
      <c r="DH85" s="168"/>
      <c r="DI85" s="143"/>
      <c r="DJ85" s="144"/>
      <c r="DK85" s="145"/>
      <c r="DL85" s="145"/>
      <c r="DM85" s="146"/>
      <c r="DN85" s="147"/>
      <c r="DO85" s="148"/>
      <c r="DP85" s="149"/>
      <c r="DQ85" s="150"/>
      <c r="DS85" s="114"/>
      <c r="DT85" s="168"/>
      <c r="DU85" s="143"/>
      <c r="DV85" s="144"/>
      <c r="DW85" s="145"/>
      <c r="DX85" s="145"/>
      <c r="DY85" s="146"/>
      <c r="DZ85" s="147"/>
      <c r="EA85" s="148"/>
      <c r="EB85" s="149"/>
      <c r="EC85" s="150"/>
      <c r="EE85" s="114"/>
      <c r="EF85" s="168"/>
      <c r="EG85" s="143"/>
      <c r="EH85" s="144"/>
      <c r="EI85" s="145"/>
      <c r="EJ85" s="145"/>
      <c r="EK85" s="146"/>
      <c r="EL85" s="147"/>
      <c r="EM85" s="148"/>
      <c r="EN85" s="149"/>
      <c r="EO85" s="150"/>
      <c r="EQ85" s="114"/>
      <c r="ER85" s="168"/>
      <c r="ES85" s="143">
        <f>IF(EW85="","",ministers!ES$3)</f>
        <v>42570</v>
      </c>
      <c r="ET85" s="144" t="str">
        <f>IF(EW85="","",ministers!ES$1)</f>
        <v>Turnbull I</v>
      </c>
      <c r="EU85" s="145">
        <f>IF(EW85="","",ministers!ES$2)</f>
        <v>42262</v>
      </c>
      <c r="EV85" s="145">
        <f>IF(EW85="","",ministers!ES$3)</f>
        <v>42570</v>
      </c>
      <c r="EW85" s="146" t="str">
        <f>IF(FD85="","",IF(ISNUMBER(SEARCH(":",FD85)),MID(FD85,FIND(":",FD85)+2,FIND("(",FD85)-FIND(":",FD85)-3),LEFT(FD85,FIND("(",FD85)-2)))</f>
        <v>Simon John Birmingham</v>
      </c>
      <c r="EX85" s="147" t="str">
        <f>IF(FD85="","",MID(FD85,FIND("(",FD85)+1,4))</f>
        <v>1974</v>
      </c>
      <c r="EY85" s="148" t="str">
        <f>IF(ISNUMBER(SEARCH("*female*",FD85)),"female",IF(ISNUMBER(SEARCH("*male*",FD85)),"male",""))</f>
        <v>male</v>
      </c>
      <c r="EZ85" s="149" t="str">
        <f>IF(FD85="","",IF(ISERROR(MID(FD85,FIND("male,",FD85)+6,(FIND(")",FD85)-(FIND("male,",FD85)+6))))=TRUE,"missing/error",MID(FD85,FIND("male,",FD85)+6,(FIND(")",FD85)-(FIND("male,",FD85)+6)))))</f>
        <v>au_lib01</v>
      </c>
      <c r="FA85" s="150" t="str">
        <f>IF(EW85="","",(MID(EW85,(SEARCH("^^",SUBSTITUTE(EW85," ","^^",LEN(EW85)-LEN(SUBSTITUTE(EW85," ","")))))+1,99)&amp;"_"&amp;LEFT(EW85,FIND(" ",EW85)-1)&amp;"_"&amp;EX85))</f>
        <v>Birmingham_Simon_1974</v>
      </c>
      <c r="FB85" s="117" t="str">
        <f>IF(FD85="","",IF((LEN(FD85)-LEN(SUBSTITUTE(FD85,"male","")))/LEN("male")&gt;1,"!",IF(RIGHT(FD85,1)=")","",IF(RIGHT(FD85,2)=") ","",IF(RIGHT(FD85,2)=").","","!!")))))</f>
        <v/>
      </c>
      <c r="FC85" s="114"/>
      <c r="FD85" s="168" t="s">
        <v>1196</v>
      </c>
      <c r="FE85" s="143">
        <f>IF(FI85="","",ministers!FE$3)</f>
        <v>43340</v>
      </c>
      <c r="FF85" s="144" t="str">
        <f>IF(FI85="","",ministers!FE$1)</f>
        <v>Turnbull II</v>
      </c>
      <c r="FG85" s="145">
        <f>IF(FI85="","",ministers!FE$2)</f>
        <v>42570</v>
      </c>
      <c r="FH85" s="145">
        <f>IF(FI85="","",ministers!FE$3)</f>
        <v>43340</v>
      </c>
      <c r="FI85" s="146" t="str">
        <f>IF(FP85="","",IF(ISNUMBER(SEARCH(":",FP85)),MID(FP85,FIND(":",FP85)+2,FIND("(",FP85)-FIND(":",FP85)-3),LEFT(FP85,FIND("(",FP85)-2)))</f>
        <v>Simon John Birmingham</v>
      </c>
      <c r="FJ85" s="147" t="str">
        <f>IF(FP85="","",MID(FP85,FIND("(",FP85)+1,4))</f>
        <v>1974</v>
      </c>
      <c r="FK85" s="148" t="str">
        <f>IF(ISNUMBER(SEARCH("*female*",FP85)),"female",IF(ISNUMBER(SEARCH("*male*",FP85)),"male",""))</f>
        <v>male</v>
      </c>
      <c r="FL85" s="149" t="str">
        <f>IF(FP85="","",IF(ISERROR(MID(FP85,FIND("male,",FP85)+6,(FIND(")",FP85)-(FIND("male,",FP85)+6))))=TRUE,"missing/error",MID(FP85,FIND("male,",FP85)+6,(FIND(")",FP85)-(FIND("male,",FP85)+6)))))</f>
        <v>au_lib01</v>
      </c>
      <c r="FM85" s="150" t="str">
        <f>IF(FI85="","",(MID(FI85,(SEARCH("^^",SUBSTITUTE(FI85," ","^^",LEN(FI85)-LEN(SUBSTITUTE(FI85," ","")))))+1,99)&amp;"_"&amp;LEFT(FI85,FIND(" ",FI85)-1)&amp;"_"&amp;FJ85))</f>
        <v>Birmingham_Simon_1974</v>
      </c>
      <c r="FO85" s="114"/>
      <c r="FP85" s="168" t="s">
        <v>1196</v>
      </c>
      <c r="FQ85" s="143"/>
      <c r="FR85" s="144"/>
      <c r="FS85" s="145"/>
      <c r="FT85" s="151"/>
      <c r="FU85" s="146"/>
      <c r="FV85" s="147"/>
      <c r="FW85" s="148"/>
      <c r="FX85" s="149"/>
      <c r="FY85" s="150"/>
      <c r="GA85" s="114"/>
      <c r="GB85" s="168"/>
      <c r="GC85" s="143" t="str">
        <f>IF(GG85="","",ministers!GC$3)</f>
        <v/>
      </c>
      <c r="GD85" s="144" t="str">
        <f>IF(GG85="","",ministers!GC$1)</f>
        <v/>
      </c>
      <c r="GE85" s="145" t="str">
        <f>IF(GG85="","",ministers!GC$2)</f>
        <v/>
      </c>
      <c r="GF85" s="145"/>
      <c r="GG85" s="146"/>
      <c r="GH85" s="147"/>
      <c r="GI85" s="148"/>
      <c r="GJ85" s="149"/>
      <c r="GK85" s="150"/>
      <c r="GM85" s="114"/>
      <c r="GN85" s="168"/>
      <c r="GO85" s="143" t="str">
        <f>IF(GS85="","",ministers!GO$3)</f>
        <v/>
      </c>
      <c r="GP85" s="144" t="str">
        <f>IF(GS85="","",ministers!GO$1)</f>
        <v/>
      </c>
      <c r="GQ85" s="145" t="str">
        <f>IF(GS85="","",ministers!GO$2)</f>
        <v/>
      </c>
      <c r="GR85" s="145" t="str">
        <f>IF(GS85="","",ministers!GO$3)</f>
        <v/>
      </c>
      <c r="GS85" s="146" t="str">
        <f t="shared" si="107"/>
        <v/>
      </c>
      <c r="GT85" s="147" t="str">
        <f t="shared" si="108"/>
        <v/>
      </c>
      <c r="GU85" s="148" t="str">
        <f t="shared" si="109"/>
        <v/>
      </c>
      <c r="GV85" s="149" t="str">
        <f t="shared" si="110"/>
        <v/>
      </c>
      <c r="GW85" s="150" t="str">
        <f t="shared" si="111"/>
        <v/>
      </c>
      <c r="GY85" s="114"/>
      <c r="GZ85" s="168"/>
    </row>
    <row r="86" spans="1:208" ht="13.5" customHeight="1">
      <c r="A86" s="126"/>
      <c r="B86" s="114" t="s">
        <v>1299</v>
      </c>
      <c r="D86" s="168"/>
      <c r="E86" s="143"/>
      <c r="F86" s="144"/>
      <c r="G86" s="145"/>
      <c r="H86" s="145"/>
      <c r="I86" s="146"/>
      <c r="J86" s="147"/>
      <c r="K86" s="148"/>
      <c r="L86" s="149"/>
      <c r="M86" s="150"/>
      <c r="O86" s="114"/>
      <c r="P86" s="168"/>
      <c r="Q86" s="143"/>
      <c r="R86" s="144"/>
      <c r="S86" s="145"/>
      <c r="T86" s="145"/>
      <c r="U86" s="146"/>
      <c r="V86" s="147"/>
      <c r="W86" s="148"/>
      <c r="X86" s="149"/>
      <c r="Y86" s="150"/>
      <c r="AA86" s="114"/>
      <c r="AB86" s="168"/>
      <c r="AC86" s="143"/>
      <c r="AD86" s="144"/>
      <c r="AE86" s="145"/>
      <c r="AF86" s="145"/>
      <c r="AG86" s="146"/>
      <c r="AH86" s="147"/>
      <c r="AI86" s="148"/>
      <c r="AJ86" s="149"/>
      <c r="AK86" s="150"/>
      <c r="AM86" s="114"/>
      <c r="AN86" s="168"/>
      <c r="AO86" s="143"/>
      <c r="AP86" s="144"/>
      <c r="AQ86" s="145"/>
      <c r="AR86" s="145"/>
      <c r="AS86" s="146"/>
      <c r="AT86" s="147"/>
      <c r="AU86" s="148"/>
      <c r="AV86" s="149"/>
      <c r="AW86" s="150"/>
      <c r="AY86" s="114"/>
      <c r="AZ86" s="168"/>
      <c r="BA86" s="143"/>
      <c r="BB86" s="144"/>
      <c r="BC86" s="145"/>
      <c r="BD86" s="145"/>
      <c r="BE86" s="146"/>
      <c r="BF86" s="147"/>
      <c r="BG86" s="148"/>
      <c r="BH86" s="149"/>
      <c r="BI86" s="150"/>
      <c r="BK86" s="114"/>
      <c r="BL86" s="168"/>
      <c r="BM86" s="143"/>
      <c r="BN86" s="144"/>
      <c r="BO86" s="145"/>
      <c r="BP86" s="145"/>
      <c r="BQ86" s="146"/>
      <c r="BR86" s="147"/>
      <c r="BS86" s="148"/>
      <c r="BT86" s="149"/>
      <c r="BU86" s="150"/>
      <c r="BW86" s="114"/>
      <c r="BX86" s="168"/>
      <c r="BY86" s="143"/>
      <c r="BZ86" s="144"/>
      <c r="CA86" s="145"/>
      <c r="CB86" s="145"/>
      <c r="CC86" s="146"/>
      <c r="CD86" s="147"/>
      <c r="CE86" s="148"/>
      <c r="CF86" s="149"/>
      <c r="CG86" s="150"/>
      <c r="CI86" s="114"/>
      <c r="CJ86" s="168"/>
      <c r="CK86" s="143"/>
      <c r="CL86" s="144"/>
      <c r="CM86" s="145"/>
      <c r="CN86" s="145"/>
      <c r="CO86" s="146"/>
      <c r="CP86" s="147"/>
      <c r="CQ86" s="148"/>
      <c r="CR86" s="149"/>
      <c r="CS86" s="150"/>
      <c r="CU86" s="114"/>
      <c r="CV86" s="168"/>
      <c r="CW86" s="143"/>
      <c r="CX86" s="144"/>
      <c r="CY86" s="145"/>
      <c r="CZ86" s="145"/>
      <c r="DA86" s="146"/>
      <c r="DB86" s="147"/>
      <c r="DC86" s="148"/>
      <c r="DD86" s="149"/>
      <c r="DE86" s="150"/>
      <c r="DG86" s="114"/>
      <c r="DH86" s="168"/>
      <c r="DI86" s="143"/>
      <c r="DJ86" s="144"/>
      <c r="DK86" s="145"/>
      <c r="DL86" s="145"/>
      <c r="DM86" s="146"/>
      <c r="DN86" s="147"/>
      <c r="DO86" s="148"/>
      <c r="DP86" s="149"/>
      <c r="DQ86" s="150"/>
      <c r="DS86" s="114"/>
      <c r="DT86" s="168"/>
      <c r="DU86" s="143"/>
      <c r="DV86" s="144"/>
      <c r="DW86" s="145"/>
      <c r="DX86" s="145"/>
      <c r="DY86" s="146"/>
      <c r="DZ86" s="147"/>
      <c r="EA86" s="148"/>
      <c r="EB86" s="149"/>
      <c r="EC86" s="150"/>
      <c r="EE86" s="114"/>
      <c r="EF86" s="175"/>
      <c r="EG86" s="143"/>
      <c r="EH86" s="144"/>
      <c r="EI86" s="145"/>
      <c r="EJ86" s="145"/>
      <c r="EK86" s="146"/>
      <c r="EL86" s="147"/>
      <c r="EM86" s="148"/>
      <c r="EN86" s="149"/>
      <c r="EO86" s="150"/>
      <c r="EQ86" s="114"/>
      <c r="ER86" s="168"/>
      <c r="ES86" s="143"/>
      <c r="ET86" s="144"/>
      <c r="EU86" s="145"/>
      <c r="EV86" s="145"/>
      <c r="EW86" s="146"/>
      <c r="EX86" s="147"/>
      <c r="EY86" s="148"/>
      <c r="EZ86" s="149"/>
      <c r="FA86" s="150"/>
      <c r="FC86" s="114"/>
      <c r="FD86" s="168"/>
      <c r="FE86" s="143"/>
      <c r="FF86" s="144"/>
      <c r="FG86" s="145"/>
      <c r="FH86" s="145"/>
      <c r="FI86" s="146"/>
      <c r="FJ86" s="147"/>
      <c r="FK86" s="148"/>
      <c r="FL86" s="149"/>
      <c r="FM86" s="150"/>
      <c r="FO86" s="114"/>
      <c r="FP86" s="168"/>
      <c r="FQ86" s="143"/>
      <c r="FR86" s="144"/>
      <c r="FS86" s="145"/>
      <c r="FT86" s="145"/>
      <c r="FU86" s="146"/>
      <c r="FV86" s="147"/>
      <c r="FW86" s="148"/>
      <c r="FX86" s="149"/>
      <c r="FY86" s="150"/>
      <c r="GA86" s="114"/>
      <c r="GB86" s="168"/>
      <c r="GC86" s="143">
        <f>IF(GG86="","",ministers!GC$3)</f>
        <v>44704</v>
      </c>
      <c r="GD86" s="144" t="str">
        <f>IF(GG86="","",ministers!GC$1)</f>
        <v>Morrison II</v>
      </c>
      <c r="GE86" s="145">
        <v>44187</v>
      </c>
      <c r="GF86" s="145">
        <f>IF(GG86="","",ministers!GC$3)</f>
        <v>44704</v>
      </c>
      <c r="GG86" s="146" t="str">
        <f>IF(GN86="","",IF(ISNUMBER(SEARCH(":",GN86)),MID(GN86,FIND(":",GN86)+2,FIND("(",GN86)-FIND(":",GN86)-3),LEFT(GN86,FIND("(",GN86)-2)))</f>
        <v>Alan Tudge</v>
      </c>
      <c r="GH86" s="147" t="str">
        <f>IF(GN86="","",MID(GN86,FIND("(",GN86)+1,4))</f>
        <v>1971</v>
      </c>
      <c r="GI86" s="148" t="str">
        <f>IF(ISNUMBER(SEARCH("*female*",GN86)),"female",IF(ISNUMBER(SEARCH("*male*",GN86)),"male",""))</f>
        <v>male</v>
      </c>
      <c r="GJ86" s="149" t="str">
        <f>IF(GN86="","",IF(ISERROR(MID(GN86,FIND("male,",GN86)+6,(FIND(")",GN86)-(FIND("male,",GN86)+6))))=TRUE,"missing/error",MID(GN86,FIND("male,",GN86)+6,(FIND(")",GN86)-(FIND("male,",GN86)+6)))))</f>
        <v>au_lib01</v>
      </c>
      <c r="GK86" s="150" t="str">
        <f>IF(GG86="","",(MID(GG86,(SEARCH("^^",SUBSTITUTE(GG86," ","^^",LEN(GG86)-LEN(SUBSTITUTE(GG86," ","")))))+1,99)&amp;"_"&amp;LEFT(GG86,FIND(" ",GG86)-1)&amp;"_"&amp;GH86))</f>
        <v>Tudge_Alan_1971</v>
      </c>
      <c r="GM86" s="114"/>
      <c r="GN86" s="168" t="s">
        <v>1286</v>
      </c>
      <c r="GO86" s="143" t="str">
        <f>IF(GS86="","",ministers!GO$3)</f>
        <v/>
      </c>
      <c r="GP86" s="144" t="str">
        <f>IF(GS86="","",ministers!GO$1)</f>
        <v/>
      </c>
      <c r="GQ86" s="145" t="str">
        <f>IF(GS86="","",ministers!GO$2)</f>
        <v/>
      </c>
      <c r="GR86" s="145" t="str">
        <f>IF(GS86="","",ministers!GO$3)</f>
        <v/>
      </c>
      <c r="GS86" s="146" t="str">
        <f t="shared" si="107"/>
        <v/>
      </c>
      <c r="GT86" s="147" t="str">
        <f t="shared" si="108"/>
        <v/>
      </c>
      <c r="GU86" s="148" t="str">
        <f t="shared" si="109"/>
        <v/>
      </c>
      <c r="GV86" s="149" t="str">
        <f t="shared" si="110"/>
        <v/>
      </c>
      <c r="GW86" s="150" t="str">
        <f t="shared" si="111"/>
        <v/>
      </c>
      <c r="GY86" s="114"/>
      <c r="GZ86" s="168"/>
    </row>
    <row r="87" spans="1:208" ht="13.5" customHeight="1">
      <c r="A87" s="126"/>
      <c r="B87" s="114" t="s">
        <v>538</v>
      </c>
      <c r="D87" s="168"/>
      <c r="E87" s="143" t="s">
        <v>292</v>
      </c>
      <c r="F87" s="144" t="s">
        <v>292</v>
      </c>
      <c r="G87" s="145" t="s">
        <v>292</v>
      </c>
      <c r="H87" s="145" t="s">
        <v>292</v>
      </c>
      <c r="I87" s="146" t="s">
        <v>292</v>
      </c>
      <c r="J87" s="147" t="s">
        <v>292</v>
      </c>
      <c r="K87" s="148" t="s">
        <v>292</v>
      </c>
      <c r="L87" s="149" t="s">
        <v>292</v>
      </c>
      <c r="M87" s="150" t="s">
        <v>292</v>
      </c>
      <c r="N87" s="117" t="s">
        <v>292</v>
      </c>
      <c r="O87" s="114"/>
      <c r="P87" s="168"/>
      <c r="Q87" s="143" t="s">
        <v>292</v>
      </c>
      <c r="R87" s="144" t="s">
        <v>292</v>
      </c>
      <c r="S87" s="145" t="s">
        <v>292</v>
      </c>
      <c r="T87" s="145" t="s">
        <v>292</v>
      </c>
      <c r="U87" s="146" t="s">
        <v>292</v>
      </c>
      <c r="V87" s="147" t="s">
        <v>292</v>
      </c>
      <c r="W87" s="148" t="s">
        <v>292</v>
      </c>
      <c r="X87" s="149" t="s">
        <v>292</v>
      </c>
      <c r="Y87" s="150" t="s">
        <v>292</v>
      </c>
      <c r="Z87" s="117" t="s">
        <v>292</v>
      </c>
      <c r="AA87" s="114"/>
      <c r="AB87" s="168"/>
      <c r="AC87" s="143" t="s">
        <v>292</v>
      </c>
      <c r="AD87" s="144" t="s">
        <v>292</v>
      </c>
      <c r="AE87" s="145" t="s">
        <v>292</v>
      </c>
      <c r="AF87" s="145" t="s">
        <v>292</v>
      </c>
      <c r="AG87" s="146" t="s">
        <v>292</v>
      </c>
      <c r="AH87" s="147" t="s">
        <v>292</v>
      </c>
      <c r="AI87" s="148" t="s">
        <v>292</v>
      </c>
      <c r="AJ87" s="149" t="s">
        <v>292</v>
      </c>
      <c r="AK87" s="150" t="s">
        <v>292</v>
      </c>
      <c r="AL87" s="117" t="s">
        <v>292</v>
      </c>
      <c r="AM87" s="114"/>
      <c r="AN87" s="168"/>
      <c r="AO87" s="143" t="s">
        <v>292</v>
      </c>
      <c r="AP87" s="144" t="s">
        <v>292</v>
      </c>
      <c r="AQ87" s="145" t="s">
        <v>292</v>
      </c>
      <c r="AR87" s="145" t="s">
        <v>292</v>
      </c>
      <c r="AS87" s="146" t="s">
        <v>292</v>
      </c>
      <c r="AT87" s="147" t="s">
        <v>292</v>
      </c>
      <c r="AU87" s="148" t="s">
        <v>292</v>
      </c>
      <c r="AV87" s="149" t="s">
        <v>292</v>
      </c>
      <c r="AW87" s="150" t="s">
        <v>292</v>
      </c>
      <c r="AX87" s="117" t="s">
        <v>292</v>
      </c>
      <c r="AY87" s="114"/>
      <c r="AZ87" s="168"/>
      <c r="BA87" s="143" t="s">
        <v>292</v>
      </c>
      <c r="BB87" s="144" t="s">
        <v>292</v>
      </c>
      <c r="BC87" s="145" t="s">
        <v>292</v>
      </c>
      <c r="BD87" s="145" t="s">
        <v>292</v>
      </c>
      <c r="BE87" s="146" t="s">
        <v>292</v>
      </c>
      <c r="BF87" s="147" t="s">
        <v>292</v>
      </c>
      <c r="BG87" s="148" t="s">
        <v>292</v>
      </c>
      <c r="BH87" s="149" t="s">
        <v>292</v>
      </c>
      <c r="BI87" s="150" t="s">
        <v>292</v>
      </c>
      <c r="BJ87" s="117" t="s">
        <v>292</v>
      </c>
      <c r="BK87" s="114"/>
      <c r="BL87" s="168"/>
      <c r="BM87" s="143">
        <v>38286</v>
      </c>
      <c r="BN87" s="144" t="s">
        <v>316</v>
      </c>
      <c r="BO87" s="145">
        <v>37221</v>
      </c>
      <c r="BP87" s="145">
        <v>38286</v>
      </c>
      <c r="BQ87" s="146" t="s">
        <v>886</v>
      </c>
      <c r="BR87" s="147" t="s">
        <v>828</v>
      </c>
      <c r="BS87" s="148" t="s">
        <v>780</v>
      </c>
      <c r="BT87" s="149" t="s">
        <v>294</v>
      </c>
      <c r="BU87" s="150" t="s">
        <v>887</v>
      </c>
      <c r="BV87" s="117" t="s">
        <v>292</v>
      </c>
      <c r="BW87" s="114"/>
      <c r="BX87" s="168" t="s">
        <v>677</v>
      </c>
      <c r="BY87" s="143">
        <v>39419</v>
      </c>
      <c r="BZ87" s="144" t="s">
        <v>317</v>
      </c>
      <c r="CA87" s="145">
        <v>38286</v>
      </c>
      <c r="CB87" s="145">
        <v>39419</v>
      </c>
      <c r="CC87" s="146" t="s">
        <v>886</v>
      </c>
      <c r="CD87" s="147" t="s">
        <v>828</v>
      </c>
      <c r="CE87" s="148" t="s">
        <v>780</v>
      </c>
      <c r="CF87" s="149" t="s">
        <v>294</v>
      </c>
      <c r="CG87" s="150" t="s">
        <v>887</v>
      </c>
      <c r="CH87" s="117" t="s">
        <v>292</v>
      </c>
      <c r="CI87" s="114"/>
      <c r="CJ87" s="168" t="s">
        <v>677</v>
      </c>
      <c r="CK87" s="143" t="s">
        <v>292</v>
      </c>
      <c r="CL87" s="144" t="s">
        <v>292</v>
      </c>
      <c r="CM87" s="145" t="s">
        <v>292</v>
      </c>
      <c r="CN87" s="145" t="s">
        <v>292</v>
      </c>
      <c r="CO87" s="146" t="s">
        <v>292</v>
      </c>
      <c r="CP87" s="147" t="s">
        <v>292</v>
      </c>
      <c r="CQ87" s="148" t="s">
        <v>292</v>
      </c>
      <c r="CR87" s="149" t="s">
        <v>292</v>
      </c>
      <c r="CS87" s="150" t="s">
        <v>292</v>
      </c>
      <c r="CT87" s="117" t="s">
        <v>292</v>
      </c>
      <c r="CU87" s="114"/>
      <c r="CV87" s="168"/>
      <c r="CW87" s="143" t="s">
        <v>292</v>
      </c>
      <c r="CX87" s="144" t="s">
        <v>292</v>
      </c>
      <c r="CY87" s="145" t="s">
        <v>292</v>
      </c>
      <c r="CZ87" s="145" t="s">
        <v>292</v>
      </c>
      <c r="DA87" s="146" t="s">
        <v>292</v>
      </c>
      <c r="DB87" s="147" t="s">
        <v>292</v>
      </c>
      <c r="DC87" s="148" t="s">
        <v>292</v>
      </c>
      <c r="DD87" s="149" t="s">
        <v>292</v>
      </c>
      <c r="DE87" s="150" t="s">
        <v>292</v>
      </c>
      <c r="DF87" s="117" t="s">
        <v>292</v>
      </c>
      <c r="DG87" s="114"/>
      <c r="DH87" s="168"/>
      <c r="DI87" s="143" t="s">
        <v>292</v>
      </c>
      <c r="DJ87" s="144" t="s">
        <v>292</v>
      </c>
      <c r="DK87" s="145" t="s">
        <v>292</v>
      </c>
      <c r="DL87" s="145" t="s">
        <v>292</v>
      </c>
      <c r="DM87" s="146" t="s">
        <v>292</v>
      </c>
      <c r="DN87" s="147" t="s">
        <v>292</v>
      </c>
      <c r="DO87" s="148" t="s">
        <v>292</v>
      </c>
      <c r="DP87" s="149" t="s">
        <v>292</v>
      </c>
      <c r="DQ87" s="150" t="s">
        <v>292</v>
      </c>
      <c r="DR87" s="117" t="s">
        <v>292</v>
      </c>
      <c r="DS87" s="114"/>
      <c r="DT87" s="168"/>
      <c r="DU87" s="143" t="s">
        <v>292</v>
      </c>
      <c r="DV87" s="144" t="s">
        <v>292</v>
      </c>
      <c r="DW87" s="145" t="s">
        <v>292</v>
      </c>
      <c r="DX87" s="145" t="s">
        <v>292</v>
      </c>
      <c r="DY87" s="146" t="s">
        <v>292</v>
      </c>
      <c r="DZ87" s="147" t="s">
        <v>292</v>
      </c>
      <c r="EA87" s="148" t="s">
        <v>292</v>
      </c>
      <c r="EB87" s="149" t="s">
        <v>292</v>
      </c>
      <c r="EC87" s="150" t="s">
        <v>292</v>
      </c>
      <c r="ED87" s="117" t="s">
        <v>292</v>
      </c>
      <c r="EE87" s="114"/>
      <c r="EF87" s="168"/>
      <c r="EG87" s="143" t="str">
        <f>IF(EK87="","",ministers!EG$3)</f>
        <v/>
      </c>
      <c r="EH87" s="144" t="str">
        <f>IF(EK87="","",ministers!EG$1)</f>
        <v/>
      </c>
      <c r="EI87" s="145" t="str">
        <f>IF(EK87="","",ministers!EG$2)</f>
        <v/>
      </c>
      <c r="EJ87" s="145" t="str">
        <f>IF(EK87="","",ministers!EG$3)</f>
        <v/>
      </c>
      <c r="EK87" s="146" t="str">
        <f t="shared" ref="EK87:EK98" si="112">IF(ER87="","",IF(ISNUMBER(SEARCH(":",ER87)),MID(ER87,FIND(":",ER87)+2,FIND("(",ER87)-FIND(":",ER87)-3),LEFT(ER87,FIND("(",ER87)-2)))</f>
        <v/>
      </c>
      <c r="EL87" s="147" t="str">
        <f t="shared" ref="EL87:EL98" si="113">IF(ER87="","",MID(ER87,FIND("(",ER87)+1,4))</f>
        <v/>
      </c>
      <c r="EM87" s="148" t="str">
        <f t="shared" ref="EM87:EM98" si="114">IF(ISNUMBER(SEARCH("*female*",ER87)),"female",IF(ISNUMBER(SEARCH("*male*",ER87)),"male",""))</f>
        <v/>
      </c>
      <c r="EN87" s="149" t="str">
        <f t="shared" ref="EN87:EN98" si="115">IF(ER87="","",IF(ISERROR(MID(ER87,FIND("male,",ER87)+6,(FIND(")",ER87)-(FIND("male,",ER87)+6))))=TRUE,"missing/error",MID(ER87,FIND("male,",ER87)+6,(FIND(")",ER87)-(FIND("male,",ER87)+6)))))</f>
        <v/>
      </c>
      <c r="EO87" s="150" t="str">
        <f t="shared" ref="EO87:EO98" si="116">IF(EK87="","",(MID(EK87,(SEARCH("^^",SUBSTITUTE(EK87," ","^^",LEN(EK87)-LEN(SUBSTITUTE(EK87," ","")))))+1,99)&amp;"_"&amp;LEFT(EK87,FIND(" ",EK87)-1)&amp;"_"&amp;EL87))</f>
        <v/>
      </c>
      <c r="EP87" s="117" t="str">
        <f t="shared" ref="EP87:EP98" si="117">IF(ER87="","",IF((LEN(ER87)-LEN(SUBSTITUTE(ER87,"male","")))/LEN("male")&gt;1,"!",IF(RIGHT(ER87,1)=")","",IF(RIGHT(ER87,2)=") ","",IF(RIGHT(ER87,2)=").","","!!")))))</f>
        <v/>
      </c>
      <c r="EQ87" s="114"/>
      <c r="ER87" s="168"/>
      <c r="ES87" s="143" t="str">
        <f>IF(EW87="","",ministers!ES$3)</f>
        <v/>
      </c>
      <c r="ET87" s="144" t="str">
        <f>IF(EW87="","",ministers!ES$1)</f>
        <v/>
      </c>
      <c r="EU87" s="145" t="str">
        <f>IF(EW87="","",ministers!ES$2)</f>
        <v/>
      </c>
      <c r="EV87" s="145" t="str">
        <f>IF(EW87="","",ministers!ES$3)</f>
        <v/>
      </c>
      <c r="EW87" s="146" t="str">
        <f t="shared" ref="EW87:EW98" si="118">IF(FD87="","",IF(ISNUMBER(SEARCH(":",FD87)),MID(FD87,FIND(":",FD87)+2,FIND("(",FD87)-FIND(":",FD87)-3),LEFT(FD87,FIND("(",FD87)-2)))</f>
        <v/>
      </c>
      <c r="EX87" s="147" t="str">
        <f t="shared" ref="EX87:EX98" si="119">IF(FD87="","",MID(FD87,FIND("(",FD87)+1,4))</f>
        <v/>
      </c>
      <c r="EY87" s="148" t="str">
        <f t="shared" ref="EY87:EY98" si="120">IF(ISNUMBER(SEARCH("*female*",FD87)),"female",IF(ISNUMBER(SEARCH("*male*",FD87)),"male",""))</f>
        <v/>
      </c>
      <c r="EZ87" s="149" t="str">
        <f t="shared" ref="EZ87:EZ98" si="121">IF(FD87="","",IF(ISERROR(MID(FD87,FIND("male,",FD87)+6,(FIND(")",FD87)-(FIND("male,",FD87)+6))))=TRUE,"missing/error",MID(FD87,FIND("male,",FD87)+6,(FIND(")",FD87)-(FIND("male,",FD87)+6)))))</f>
        <v/>
      </c>
      <c r="FA87" s="150" t="str">
        <f t="shared" ref="FA87:FA98" si="122">IF(EW87="","",(MID(EW87,(SEARCH("^^",SUBSTITUTE(EW87," ","^^",LEN(EW87)-LEN(SUBSTITUTE(EW87," ","")))))+1,99)&amp;"_"&amp;LEFT(EW87,FIND(" ",EW87)-1)&amp;"_"&amp;EX87))</f>
        <v/>
      </c>
      <c r="FB87" s="117" t="str">
        <f t="shared" ref="FB87:FB98" si="123">IF(FD87="","",IF((LEN(FD87)-LEN(SUBSTITUTE(FD87,"male","")))/LEN("male")&gt;1,"!",IF(RIGHT(FD87,1)=")","",IF(RIGHT(FD87,2)=") ","",IF(RIGHT(FD87,2)=").","","!!")))))</f>
        <v/>
      </c>
      <c r="FC87" s="114"/>
      <c r="FD87" s="168"/>
      <c r="FE87" s="143" t="str">
        <f>IF(FI87="","",ministers!FE$3)</f>
        <v/>
      </c>
      <c r="FF87" s="144" t="str">
        <f>IF(FI87="","",ministers!FE$1)</f>
        <v/>
      </c>
      <c r="FG87" s="145" t="str">
        <f>IF(FI87="","",ministers!FE$2)</f>
        <v/>
      </c>
      <c r="FH87" s="145" t="str">
        <f>IF(FI87="","",ministers!FE$3)</f>
        <v/>
      </c>
      <c r="FI87" s="146" t="str">
        <f t="shared" ref="FI87:FI98" si="124">IF(FP87="","",IF(ISNUMBER(SEARCH(":",FP87)),MID(FP87,FIND(":",FP87)+2,FIND("(",FP87)-FIND(":",FP87)-3),LEFT(FP87,FIND("(",FP87)-2)))</f>
        <v/>
      </c>
      <c r="FJ87" s="147" t="str">
        <f t="shared" ref="FJ87:FJ98" si="125">IF(FP87="","",MID(FP87,FIND("(",FP87)+1,4))</f>
        <v/>
      </c>
      <c r="FK87" s="148" t="str">
        <f t="shared" ref="FK87:FK98" si="126">IF(ISNUMBER(SEARCH("*female*",FP87)),"female",IF(ISNUMBER(SEARCH("*male*",FP87)),"male",""))</f>
        <v/>
      </c>
      <c r="FL87" s="149" t="str">
        <f t="shared" ref="FL87:FL98" si="127">IF(FP87="","",IF(ISERROR(MID(FP87,FIND("male,",FP87)+6,(FIND(")",FP87)-(FIND("male,",FP87)+6))))=TRUE,"missing/error",MID(FP87,FIND("male,",FP87)+6,(FIND(")",FP87)-(FIND("male,",FP87)+6)))))</f>
        <v/>
      </c>
      <c r="FM87" s="150" t="str">
        <f t="shared" ref="FM87:FM98" si="128">IF(FI87="","",(MID(FI87,(SEARCH("^^",SUBSTITUTE(FI87," ","^^",LEN(FI87)-LEN(SUBSTITUTE(FI87," ","")))))+1,99)&amp;"_"&amp;LEFT(FI87,FIND(" ",FI87)-1)&amp;"_"&amp;FJ87))</f>
        <v/>
      </c>
      <c r="FN87" s="117" t="str">
        <f>IF(FP87="","",IF((LEN(FP87)-LEN(SUBSTITUTE(FP87,"male","")))/LEN("male")&gt;1,"!",IF(RIGHT(FP87,1)=")","",IF(RIGHT(FP87,2)=") ","",IF(RIGHT(FP87,2)=").","","!!")))))</f>
        <v/>
      </c>
      <c r="FO87" s="114"/>
      <c r="FP87" s="168"/>
      <c r="FQ87" s="143" t="str">
        <f>IF(FU87="","",ministers!FT$3)</f>
        <v/>
      </c>
      <c r="FR87" s="144" t="str">
        <f>IF(FU87="","",ministers!FT$1)</f>
        <v/>
      </c>
      <c r="FS87" s="145"/>
      <c r="FT87" s="151"/>
      <c r="FU87" s="146" t="str">
        <f>IF(GB87="","",IF(ISNUMBER(SEARCH(":",GB87)),MID(GB87,FIND(":",GB87)+2,FIND("(",GB87)-FIND(":",GB87)-3),LEFT(GB87,FIND("(",GB87)-2)))</f>
        <v/>
      </c>
      <c r="FV87" s="147" t="str">
        <f>IF(GB87="","",MID(GB87,FIND("(",GB87)+1,4))</f>
        <v/>
      </c>
      <c r="FW87" s="148" t="str">
        <f>IF(ISNUMBER(SEARCH("*female*",GB87)),"female",IF(ISNUMBER(SEARCH("*male*",GB87)),"male",""))</f>
        <v/>
      </c>
      <c r="FX87" s="149" t="str">
        <f>IF(GB87="","",IF(ISERROR(MID(GB87,FIND("male,",GB87)+6,(FIND(")",GB87)-(FIND("male,",GB87)+6))))=TRUE,"missing/error",MID(GB87,FIND("male,",GB87)+6,(FIND(")",GB87)-(FIND("male,",GB87)+6)))))</f>
        <v/>
      </c>
      <c r="FY87" s="150" t="str">
        <f>IF(FU87="","",(MID(FU87,(SEARCH("^^",SUBSTITUTE(FU87," ","^^",LEN(FU87)-LEN(SUBSTITUTE(FU87," ","")))))+1,99)&amp;"_"&amp;LEFT(FU87,FIND(" ",FU87)-1)&amp;"_"&amp;FV87))</f>
        <v/>
      </c>
      <c r="FZ87" s="117" t="str">
        <f>IF(GB87="","",IF((LEN(GB87)-LEN(SUBSTITUTE(GB87,"male","")))/LEN("male")&gt;1,"!",IF(RIGHT(GB87,1)=")","",IF(RIGHT(GB87,2)=") ","",IF(RIGHT(GB87,2)=").","","!!")))))</f>
        <v/>
      </c>
      <c r="GA87" s="114"/>
      <c r="GB87" s="168"/>
      <c r="GC87" s="143" t="str">
        <f>IF(GG87="","",ministers!GC$3)</f>
        <v/>
      </c>
      <c r="GD87" s="144" t="str">
        <f>IF(GG87="","",ministers!GC$1)</f>
        <v/>
      </c>
      <c r="GE87" s="145" t="str">
        <f>IF(GG87="","",ministers!GC$2)</f>
        <v/>
      </c>
      <c r="GF87" s="145"/>
      <c r="GG87" s="146" t="str">
        <f>IF(GN87="","",IF(ISNUMBER(SEARCH(":",GN87)),MID(GN87,FIND(":",GN87)+2,FIND("(",GN87)-FIND(":",GN87)-3),LEFT(GN87,FIND("(",GN87)-2)))</f>
        <v/>
      </c>
      <c r="GH87" s="147" t="str">
        <f>IF(GN87="","",MID(GN87,FIND("(",GN87)+1,4))</f>
        <v/>
      </c>
      <c r="GI87" s="148" t="str">
        <f>IF(ISNUMBER(SEARCH("*female*",GN87)),"female",IF(ISNUMBER(SEARCH("*male*",GN87)),"male",""))</f>
        <v/>
      </c>
      <c r="GJ87" s="149" t="str">
        <f>IF(GN87="","",IF(ISERROR(MID(GN87,FIND("male,",GN87)+6,(FIND(")",GN87)-(FIND("male,",GN87)+6))))=TRUE,"missing/error",MID(GN87,FIND("male,",GN87)+6,(FIND(")",GN87)-(FIND("male,",GN87)+6)))))</f>
        <v/>
      </c>
      <c r="GK87" s="150" t="str">
        <f>IF(GG87="","",(MID(GG87,(SEARCH("^^",SUBSTITUTE(GG87," ","^^",LEN(GG87)-LEN(SUBSTITUTE(GG87," ","")))))+1,99)&amp;"_"&amp;LEFT(GG87,FIND(" ",GG87)-1)&amp;"_"&amp;GH87))</f>
        <v/>
      </c>
      <c r="GM87" s="114"/>
      <c r="GN87" s="168"/>
      <c r="GO87" s="143" t="str">
        <f>IF(GS87="","",ministers!GO$3)</f>
        <v/>
      </c>
      <c r="GP87" s="144" t="str">
        <f>IF(GS87="","",ministers!GO$1)</f>
        <v/>
      </c>
      <c r="GQ87" s="145" t="str">
        <f>IF(GS87="","",ministers!GO$2)</f>
        <v/>
      </c>
      <c r="GR87" s="145" t="str">
        <f>IF(GS87="","",ministers!GO$3)</f>
        <v/>
      </c>
      <c r="GS87" s="146" t="str">
        <f t="shared" si="107"/>
        <v/>
      </c>
      <c r="GT87" s="147" t="str">
        <f t="shared" si="108"/>
        <v/>
      </c>
      <c r="GU87" s="148" t="str">
        <f t="shared" si="109"/>
        <v/>
      </c>
      <c r="GV87" s="149" t="str">
        <f t="shared" si="110"/>
        <v/>
      </c>
      <c r="GW87" s="150" t="str">
        <f t="shared" si="111"/>
        <v/>
      </c>
      <c r="GY87" s="114"/>
      <c r="GZ87" s="168"/>
    </row>
    <row r="88" spans="1:208" ht="13.5" customHeight="1">
      <c r="A88" s="126"/>
      <c r="B88" s="114" t="s">
        <v>538</v>
      </c>
      <c r="D88" s="168"/>
      <c r="E88" s="143"/>
      <c r="F88" s="144"/>
      <c r="G88" s="145"/>
      <c r="H88" s="145"/>
      <c r="I88" s="146"/>
      <c r="J88" s="147"/>
      <c r="K88" s="148"/>
      <c r="L88" s="149"/>
      <c r="M88" s="150"/>
      <c r="O88" s="114"/>
      <c r="P88" s="168"/>
      <c r="Q88" s="143"/>
      <c r="R88" s="144"/>
      <c r="S88" s="145"/>
      <c r="T88" s="145"/>
      <c r="U88" s="146"/>
      <c r="V88" s="147"/>
      <c r="W88" s="148"/>
      <c r="X88" s="149"/>
      <c r="Y88" s="150"/>
      <c r="AA88" s="114"/>
      <c r="AB88" s="168"/>
      <c r="AC88" s="143"/>
      <c r="AD88" s="144"/>
      <c r="AE88" s="145"/>
      <c r="AF88" s="145"/>
      <c r="AG88" s="146"/>
      <c r="AH88" s="147"/>
      <c r="AI88" s="148"/>
      <c r="AJ88" s="149"/>
      <c r="AK88" s="150"/>
      <c r="AM88" s="114"/>
      <c r="AN88" s="168"/>
      <c r="AO88" s="143"/>
      <c r="AP88" s="144"/>
      <c r="AQ88" s="145"/>
      <c r="AR88" s="145"/>
      <c r="AS88" s="146"/>
      <c r="AT88" s="147"/>
      <c r="AU88" s="148"/>
      <c r="AV88" s="149"/>
      <c r="AW88" s="150"/>
      <c r="AY88" s="114"/>
      <c r="AZ88" s="168"/>
      <c r="BA88" s="143"/>
      <c r="BB88" s="144"/>
      <c r="BC88" s="145"/>
      <c r="BD88" s="145"/>
      <c r="BE88" s="146"/>
      <c r="BF88" s="147"/>
      <c r="BG88" s="148"/>
      <c r="BH88" s="149"/>
      <c r="BI88" s="150"/>
      <c r="BK88" s="114"/>
      <c r="BL88" s="168"/>
      <c r="BM88" s="143"/>
      <c r="BN88" s="144"/>
      <c r="BO88" s="145"/>
      <c r="BP88" s="145"/>
      <c r="BQ88" s="146"/>
      <c r="BR88" s="147"/>
      <c r="BS88" s="148"/>
      <c r="BT88" s="149"/>
      <c r="BU88" s="150"/>
      <c r="BW88" s="114"/>
      <c r="BX88" s="168"/>
      <c r="BY88" s="143"/>
      <c r="BZ88" s="144"/>
      <c r="CA88" s="145"/>
      <c r="CB88" s="145"/>
      <c r="CC88" s="146"/>
      <c r="CD88" s="147"/>
      <c r="CE88" s="148"/>
      <c r="CF88" s="149"/>
      <c r="CG88" s="150"/>
      <c r="CI88" s="114"/>
      <c r="CJ88" s="168" t="s">
        <v>682</v>
      </c>
      <c r="CK88" s="143"/>
      <c r="CL88" s="144"/>
      <c r="CM88" s="145"/>
      <c r="CN88" s="145"/>
      <c r="CO88" s="146"/>
      <c r="CP88" s="147"/>
      <c r="CQ88" s="148"/>
      <c r="CR88" s="149"/>
      <c r="CS88" s="150"/>
      <c r="CU88" s="114"/>
      <c r="CV88" s="168"/>
      <c r="CW88" s="143" t="s">
        <v>292</v>
      </c>
      <c r="CX88" s="144" t="s">
        <v>292</v>
      </c>
      <c r="CY88" s="145" t="s">
        <v>292</v>
      </c>
      <c r="CZ88" s="145" t="s">
        <v>292</v>
      </c>
      <c r="DA88" s="146" t="s">
        <v>292</v>
      </c>
      <c r="DB88" s="147" t="s">
        <v>292</v>
      </c>
      <c r="DC88" s="148" t="s">
        <v>292</v>
      </c>
      <c r="DD88" s="149" t="s">
        <v>292</v>
      </c>
      <c r="DE88" s="150" t="s">
        <v>292</v>
      </c>
      <c r="DF88" s="117" t="s">
        <v>292</v>
      </c>
      <c r="DG88" s="114"/>
      <c r="DH88" s="168"/>
      <c r="DI88" s="143" t="s">
        <v>292</v>
      </c>
      <c r="DJ88" s="144" t="s">
        <v>292</v>
      </c>
      <c r="DK88" s="145" t="s">
        <v>292</v>
      </c>
      <c r="DL88" s="145" t="s">
        <v>292</v>
      </c>
      <c r="DM88" s="146" t="s">
        <v>292</v>
      </c>
      <c r="DN88" s="147" t="s">
        <v>292</v>
      </c>
      <c r="DO88" s="148" t="s">
        <v>292</v>
      </c>
      <c r="DP88" s="149" t="s">
        <v>292</v>
      </c>
      <c r="DQ88" s="150" t="s">
        <v>292</v>
      </c>
      <c r="DR88" s="117" t="s">
        <v>292</v>
      </c>
      <c r="DS88" s="114"/>
      <c r="DT88" s="168"/>
      <c r="DU88" s="143" t="s">
        <v>292</v>
      </c>
      <c r="DV88" s="144" t="s">
        <v>292</v>
      </c>
      <c r="DW88" s="145" t="s">
        <v>292</v>
      </c>
      <c r="DX88" s="145" t="s">
        <v>292</v>
      </c>
      <c r="DY88" s="146" t="s">
        <v>292</v>
      </c>
      <c r="DZ88" s="147" t="s">
        <v>292</v>
      </c>
      <c r="EA88" s="148" t="s">
        <v>292</v>
      </c>
      <c r="EB88" s="149" t="s">
        <v>292</v>
      </c>
      <c r="EC88" s="150" t="s">
        <v>292</v>
      </c>
      <c r="ED88" s="117" t="s">
        <v>292</v>
      </c>
      <c r="EE88" s="114"/>
      <c r="EF88" s="168"/>
      <c r="EG88" s="143" t="str">
        <f>IF(EK88="","",ministers!EG$3)</f>
        <v/>
      </c>
      <c r="EH88" s="144" t="str">
        <f>IF(EK88="","",ministers!EG$1)</f>
        <v/>
      </c>
      <c r="EI88" s="145" t="str">
        <f>IF(EK88="","",ministers!EG$2)</f>
        <v/>
      </c>
      <c r="EJ88" s="145" t="str">
        <f>IF(EK88="","",ministers!EG$3)</f>
        <v/>
      </c>
      <c r="EK88" s="146" t="str">
        <f t="shared" si="112"/>
        <v/>
      </c>
      <c r="EL88" s="147" t="str">
        <f t="shared" si="113"/>
        <v/>
      </c>
      <c r="EM88" s="148" t="str">
        <f t="shared" si="114"/>
        <v/>
      </c>
      <c r="EN88" s="149" t="str">
        <f t="shared" si="115"/>
        <v/>
      </c>
      <c r="EO88" s="150" t="str">
        <f t="shared" si="116"/>
        <v/>
      </c>
      <c r="EP88" s="117" t="str">
        <f t="shared" si="117"/>
        <v/>
      </c>
      <c r="EQ88" s="114"/>
      <c r="ER88" s="168"/>
      <c r="ES88" s="143" t="str">
        <f>IF(EW88="","",ministers!ES$3)</f>
        <v/>
      </c>
      <c r="ET88" s="144" t="str">
        <f>IF(EW88="","",ministers!ES$1)</f>
        <v/>
      </c>
      <c r="EU88" s="145" t="str">
        <f>IF(EW88="","",ministers!ES$2)</f>
        <v/>
      </c>
      <c r="EV88" s="145" t="str">
        <f>IF(EW88="","",ministers!ES$3)</f>
        <v/>
      </c>
      <c r="EW88" s="146" t="str">
        <f t="shared" si="118"/>
        <v/>
      </c>
      <c r="EX88" s="147" t="str">
        <f t="shared" si="119"/>
        <v/>
      </c>
      <c r="EY88" s="148" t="str">
        <f t="shared" si="120"/>
        <v/>
      </c>
      <c r="EZ88" s="149" t="str">
        <f t="shared" si="121"/>
        <v/>
      </c>
      <c r="FA88" s="150" t="str">
        <f t="shared" si="122"/>
        <v/>
      </c>
      <c r="FB88" s="117" t="str">
        <f t="shared" si="123"/>
        <v/>
      </c>
      <c r="FC88" s="114"/>
      <c r="FD88" s="168"/>
      <c r="FE88" s="143" t="str">
        <f>IF(FI88="","",ministers!FE$3)</f>
        <v/>
      </c>
      <c r="FF88" s="144" t="str">
        <f>IF(FI88="","",ministers!FE$1)</f>
        <v/>
      </c>
      <c r="FG88" s="145" t="str">
        <f>IF(FI88="","",ministers!FE$2)</f>
        <v/>
      </c>
      <c r="FH88" s="145" t="str">
        <f>IF(FI88="","",ministers!FE$3)</f>
        <v/>
      </c>
      <c r="FI88" s="146" t="str">
        <f t="shared" si="124"/>
        <v/>
      </c>
      <c r="FJ88" s="147" t="str">
        <f t="shared" si="125"/>
        <v/>
      </c>
      <c r="FK88" s="148" t="str">
        <f t="shared" si="126"/>
        <v/>
      </c>
      <c r="FL88" s="149" t="str">
        <f t="shared" si="127"/>
        <v/>
      </c>
      <c r="FM88" s="150" t="str">
        <f t="shared" si="128"/>
        <v/>
      </c>
      <c r="FO88" s="114"/>
      <c r="FP88" s="168"/>
      <c r="FQ88" s="143"/>
      <c r="FR88" s="144"/>
      <c r="FS88" s="145"/>
      <c r="FT88" s="151"/>
      <c r="FU88" s="146"/>
      <c r="FV88" s="147"/>
      <c r="FW88" s="148"/>
      <c r="FX88" s="149"/>
      <c r="FY88" s="150"/>
      <c r="GA88" s="114"/>
      <c r="GB88" s="168"/>
      <c r="GC88" s="143" t="str">
        <f>IF(GG88="","",ministers!GC$3)</f>
        <v/>
      </c>
      <c r="GD88" s="144" t="str">
        <f>IF(GG88="","",ministers!GC$1)</f>
        <v/>
      </c>
      <c r="GE88" s="145" t="str">
        <f>IF(GG88="","",ministers!GC$2)</f>
        <v/>
      </c>
      <c r="GF88" s="145"/>
      <c r="GG88" s="146"/>
      <c r="GH88" s="147"/>
      <c r="GI88" s="148"/>
      <c r="GJ88" s="149"/>
      <c r="GK88" s="150"/>
      <c r="GM88" s="114"/>
      <c r="GN88" s="168"/>
      <c r="GO88" s="143" t="str">
        <f>IF(GS88="","",ministers!GO$3)</f>
        <v/>
      </c>
      <c r="GP88" s="144" t="str">
        <f>IF(GS88="","",ministers!GO$1)</f>
        <v/>
      </c>
      <c r="GQ88" s="145" t="str">
        <f>IF(GS88="","",ministers!GO$2)</f>
        <v/>
      </c>
      <c r="GR88" s="145" t="str">
        <f>IF(GS88="","",ministers!GO$3)</f>
        <v/>
      </c>
      <c r="GS88" s="146" t="str">
        <f t="shared" si="107"/>
        <v/>
      </c>
      <c r="GT88" s="147" t="str">
        <f t="shared" si="108"/>
        <v/>
      </c>
      <c r="GU88" s="148" t="str">
        <f t="shared" si="109"/>
        <v/>
      </c>
      <c r="GV88" s="149" t="str">
        <f t="shared" si="110"/>
        <v/>
      </c>
      <c r="GW88" s="150" t="str">
        <f t="shared" si="111"/>
        <v/>
      </c>
      <c r="GY88" s="114"/>
      <c r="GZ88" s="168"/>
    </row>
    <row r="89" spans="1:208" ht="13.5" customHeight="1">
      <c r="A89" s="126"/>
      <c r="B89" s="114" t="s">
        <v>539</v>
      </c>
      <c r="D89" s="168"/>
      <c r="E89" s="143" t="s">
        <v>292</v>
      </c>
      <c r="F89" s="144" t="s">
        <v>292</v>
      </c>
      <c r="G89" s="145" t="s">
        <v>292</v>
      </c>
      <c r="H89" s="145" t="s">
        <v>292</v>
      </c>
      <c r="I89" s="146" t="s">
        <v>292</v>
      </c>
      <c r="J89" s="147" t="s">
        <v>292</v>
      </c>
      <c r="K89" s="148" t="s">
        <v>292</v>
      </c>
      <c r="L89" s="149" t="s">
        <v>292</v>
      </c>
      <c r="M89" s="150" t="s">
        <v>292</v>
      </c>
      <c r="N89" s="117" t="s">
        <v>292</v>
      </c>
      <c r="O89" s="114"/>
      <c r="P89" s="168"/>
      <c r="Q89" s="143" t="s">
        <v>292</v>
      </c>
      <c r="R89" s="144" t="s">
        <v>292</v>
      </c>
      <c r="S89" s="145" t="s">
        <v>292</v>
      </c>
      <c r="T89" s="145" t="s">
        <v>292</v>
      </c>
      <c r="U89" s="146" t="s">
        <v>292</v>
      </c>
      <c r="V89" s="147" t="s">
        <v>292</v>
      </c>
      <c r="W89" s="148" t="s">
        <v>292</v>
      </c>
      <c r="X89" s="149" t="s">
        <v>292</v>
      </c>
      <c r="Y89" s="150" t="s">
        <v>292</v>
      </c>
      <c r="Z89" s="117" t="s">
        <v>292</v>
      </c>
      <c r="AA89" s="114"/>
      <c r="AB89" s="168"/>
      <c r="AC89" s="143" t="s">
        <v>292</v>
      </c>
      <c r="AD89" s="144" t="s">
        <v>292</v>
      </c>
      <c r="AE89" s="145" t="s">
        <v>292</v>
      </c>
      <c r="AF89" s="145" t="s">
        <v>292</v>
      </c>
      <c r="AG89" s="146" t="s">
        <v>292</v>
      </c>
      <c r="AH89" s="147" t="s">
        <v>292</v>
      </c>
      <c r="AI89" s="148" t="s">
        <v>292</v>
      </c>
      <c r="AJ89" s="149" t="s">
        <v>292</v>
      </c>
      <c r="AK89" s="150" t="s">
        <v>292</v>
      </c>
      <c r="AL89" s="117" t="s">
        <v>292</v>
      </c>
      <c r="AM89" s="114"/>
      <c r="AN89" s="168"/>
      <c r="AO89" s="143" t="s">
        <v>292</v>
      </c>
      <c r="AP89" s="144" t="s">
        <v>292</v>
      </c>
      <c r="AQ89" s="145" t="s">
        <v>292</v>
      </c>
      <c r="AR89" s="145" t="s">
        <v>292</v>
      </c>
      <c r="AS89" s="146" t="s">
        <v>292</v>
      </c>
      <c r="AT89" s="147" t="s">
        <v>292</v>
      </c>
      <c r="AU89" s="148" t="s">
        <v>292</v>
      </c>
      <c r="AV89" s="149" t="s">
        <v>292</v>
      </c>
      <c r="AW89" s="150" t="s">
        <v>292</v>
      </c>
      <c r="AX89" s="117" t="s">
        <v>292</v>
      </c>
      <c r="AY89" s="114"/>
      <c r="AZ89" s="168"/>
      <c r="BA89" s="143">
        <v>37221</v>
      </c>
      <c r="BB89" s="144" t="s">
        <v>315</v>
      </c>
      <c r="BC89" s="145">
        <v>36089</v>
      </c>
      <c r="BD89" s="145">
        <v>37221</v>
      </c>
      <c r="BE89" s="146" t="s">
        <v>918</v>
      </c>
      <c r="BF89" s="147" t="s">
        <v>911</v>
      </c>
      <c r="BG89" s="148" t="s">
        <v>780</v>
      </c>
      <c r="BH89" s="149" t="s">
        <v>294</v>
      </c>
      <c r="BI89" s="150" t="s">
        <v>919</v>
      </c>
      <c r="BJ89" s="117" t="s">
        <v>292</v>
      </c>
      <c r="BK89" s="114"/>
      <c r="BL89" s="168" t="s">
        <v>647</v>
      </c>
      <c r="BM89" s="143" t="s">
        <v>292</v>
      </c>
      <c r="BN89" s="144" t="s">
        <v>292</v>
      </c>
      <c r="BO89" s="145" t="s">
        <v>292</v>
      </c>
      <c r="BP89" s="145" t="s">
        <v>292</v>
      </c>
      <c r="BQ89" s="146" t="s">
        <v>292</v>
      </c>
      <c r="BR89" s="147" t="s">
        <v>292</v>
      </c>
      <c r="BS89" s="148" t="s">
        <v>292</v>
      </c>
      <c r="BT89" s="149" t="s">
        <v>292</v>
      </c>
      <c r="BU89" s="150" t="s">
        <v>292</v>
      </c>
      <c r="BV89" s="117" t="s">
        <v>292</v>
      </c>
      <c r="BW89" s="114"/>
      <c r="BX89" s="168"/>
      <c r="BY89" s="143" t="s">
        <v>292</v>
      </c>
      <c r="BZ89" s="144" t="s">
        <v>292</v>
      </c>
      <c r="CA89" s="145" t="s">
        <v>292</v>
      </c>
      <c r="CB89" s="145" t="s">
        <v>292</v>
      </c>
      <c r="CC89" s="146" t="s">
        <v>292</v>
      </c>
      <c r="CD89" s="147" t="s">
        <v>292</v>
      </c>
      <c r="CE89" s="148" t="s">
        <v>292</v>
      </c>
      <c r="CF89" s="149" t="s">
        <v>292</v>
      </c>
      <c r="CG89" s="150" t="s">
        <v>292</v>
      </c>
      <c r="CH89" s="117" t="s">
        <v>292</v>
      </c>
      <c r="CI89" s="114"/>
      <c r="CJ89" s="168"/>
      <c r="CK89" s="143" t="s">
        <v>292</v>
      </c>
      <c r="CL89" s="144" t="s">
        <v>292</v>
      </c>
      <c r="CM89" s="145" t="s">
        <v>292</v>
      </c>
      <c r="CN89" s="145" t="s">
        <v>292</v>
      </c>
      <c r="CO89" s="146" t="s">
        <v>292</v>
      </c>
      <c r="CP89" s="147" t="s">
        <v>292</v>
      </c>
      <c r="CQ89" s="148" t="s">
        <v>292</v>
      </c>
      <c r="CR89" s="149" t="s">
        <v>292</v>
      </c>
      <c r="CS89" s="150" t="s">
        <v>292</v>
      </c>
      <c r="CT89" s="117" t="s">
        <v>292</v>
      </c>
      <c r="CU89" s="114"/>
      <c r="CV89" s="168"/>
      <c r="CW89" s="143" t="s">
        <v>292</v>
      </c>
      <c r="CX89" s="144" t="s">
        <v>292</v>
      </c>
      <c r="CY89" s="145" t="s">
        <v>292</v>
      </c>
      <c r="CZ89" s="145" t="s">
        <v>292</v>
      </c>
      <c r="DA89" s="146" t="s">
        <v>292</v>
      </c>
      <c r="DB89" s="147" t="s">
        <v>292</v>
      </c>
      <c r="DC89" s="148" t="s">
        <v>292</v>
      </c>
      <c r="DD89" s="149" t="s">
        <v>292</v>
      </c>
      <c r="DE89" s="150" t="s">
        <v>292</v>
      </c>
      <c r="DF89" s="117" t="s">
        <v>292</v>
      </c>
      <c r="DG89" s="114"/>
      <c r="DH89" s="168"/>
      <c r="DI89" s="143" t="s">
        <v>292</v>
      </c>
      <c r="DJ89" s="144" t="s">
        <v>292</v>
      </c>
      <c r="DK89" s="145" t="s">
        <v>292</v>
      </c>
      <c r="DL89" s="145" t="s">
        <v>292</v>
      </c>
      <c r="DM89" s="146" t="s">
        <v>292</v>
      </c>
      <c r="DN89" s="147" t="s">
        <v>292</v>
      </c>
      <c r="DO89" s="148" t="s">
        <v>292</v>
      </c>
      <c r="DP89" s="149" t="s">
        <v>292</v>
      </c>
      <c r="DQ89" s="150" t="s">
        <v>292</v>
      </c>
      <c r="DR89" s="117" t="s">
        <v>292</v>
      </c>
      <c r="DS89" s="114"/>
      <c r="DT89" s="168"/>
      <c r="DU89" s="143" t="s">
        <v>292</v>
      </c>
      <c r="DV89" s="144" t="s">
        <v>292</v>
      </c>
      <c r="DW89" s="145" t="s">
        <v>292</v>
      </c>
      <c r="DX89" s="145" t="s">
        <v>292</v>
      </c>
      <c r="DY89" s="146" t="s">
        <v>292</v>
      </c>
      <c r="DZ89" s="147" t="s">
        <v>292</v>
      </c>
      <c r="EA89" s="148" t="s">
        <v>292</v>
      </c>
      <c r="EB89" s="149" t="s">
        <v>292</v>
      </c>
      <c r="EC89" s="150" t="s">
        <v>292</v>
      </c>
      <c r="ED89" s="117" t="s">
        <v>292</v>
      </c>
      <c r="EE89" s="114"/>
      <c r="EF89" s="168"/>
      <c r="EG89" s="143" t="str">
        <f>IF(EK89="","",ministers!EG$3)</f>
        <v/>
      </c>
      <c r="EH89" s="144" t="str">
        <f>IF(EK89="","",ministers!EG$1)</f>
        <v/>
      </c>
      <c r="EI89" s="145" t="str">
        <f>IF(EK89="","",ministers!EG$2)</f>
        <v/>
      </c>
      <c r="EJ89" s="145" t="str">
        <f>IF(EK89="","",ministers!EG$3)</f>
        <v/>
      </c>
      <c r="EK89" s="146" t="str">
        <f t="shared" si="112"/>
        <v/>
      </c>
      <c r="EL89" s="147" t="str">
        <f t="shared" si="113"/>
        <v/>
      </c>
      <c r="EM89" s="148" t="str">
        <f t="shared" si="114"/>
        <v/>
      </c>
      <c r="EN89" s="149" t="str">
        <f t="shared" si="115"/>
        <v/>
      </c>
      <c r="EO89" s="150" t="str">
        <f t="shared" si="116"/>
        <v/>
      </c>
      <c r="EP89" s="117" t="str">
        <f t="shared" si="117"/>
        <v/>
      </c>
      <c r="EQ89" s="114"/>
      <c r="ER89" s="168"/>
      <c r="ES89" s="143" t="str">
        <f>IF(EW89="","",ministers!ES$3)</f>
        <v/>
      </c>
      <c r="ET89" s="144" t="str">
        <f>IF(EW89="","",ministers!ES$1)</f>
        <v/>
      </c>
      <c r="EU89" s="145" t="str">
        <f>IF(EW89="","",ministers!ES$2)</f>
        <v/>
      </c>
      <c r="EV89" s="145" t="str">
        <f>IF(EW89="","",ministers!ES$3)</f>
        <v/>
      </c>
      <c r="EW89" s="146" t="str">
        <f t="shared" si="118"/>
        <v/>
      </c>
      <c r="EX89" s="147" t="str">
        <f t="shared" si="119"/>
        <v/>
      </c>
      <c r="EY89" s="148" t="str">
        <f t="shared" si="120"/>
        <v/>
      </c>
      <c r="EZ89" s="149" t="str">
        <f t="shared" si="121"/>
        <v/>
      </c>
      <c r="FA89" s="150" t="str">
        <f t="shared" si="122"/>
        <v/>
      </c>
      <c r="FB89" s="117" t="str">
        <f t="shared" si="123"/>
        <v/>
      </c>
      <c r="FC89" s="114"/>
      <c r="FD89" s="168"/>
      <c r="FE89" s="143" t="str">
        <f>IF(FI89="","",ministers!FE$3)</f>
        <v/>
      </c>
      <c r="FF89" s="144" t="str">
        <f>IF(FI89="","",ministers!FE$1)</f>
        <v/>
      </c>
      <c r="FG89" s="145" t="str">
        <f>IF(FI89="","",ministers!FE$2)</f>
        <v/>
      </c>
      <c r="FH89" s="145" t="str">
        <f>IF(FI89="","",ministers!FE$3)</f>
        <v/>
      </c>
      <c r="FI89" s="146" t="str">
        <f t="shared" si="124"/>
        <v/>
      </c>
      <c r="FJ89" s="147" t="str">
        <f t="shared" si="125"/>
        <v/>
      </c>
      <c r="FK89" s="148" t="str">
        <f t="shared" si="126"/>
        <v/>
      </c>
      <c r="FL89" s="149" t="str">
        <f t="shared" si="127"/>
        <v/>
      </c>
      <c r="FM89" s="150" t="str">
        <f t="shared" si="128"/>
        <v/>
      </c>
      <c r="FN89" s="117" t="str">
        <f>IF(FP89="","",IF((LEN(FP89)-LEN(SUBSTITUTE(FP89,"male","")))/LEN("male")&gt;1,"!",IF(RIGHT(FP89,1)=")","",IF(RIGHT(FP89,2)=") ","",IF(RIGHT(FP89,2)=").","","!!")))))</f>
        <v/>
      </c>
      <c r="FO89" s="114"/>
      <c r="FP89" s="168"/>
      <c r="FQ89" s="143" t="str">
        <f>IF(FU89="","",ministers!FT$3)</f>
        <v/>
      </c>
      <c r="FR89" s="144" t="str">
        <f>IF(FU89="","",ministers!FT$1)</f>
        <v/>
      </c>
      <c r="FS89" s="145"/>
      <c r="FT89" s="151"/>
      <c r="FU89" s="146" t="str">
        <f>IF(GB89="","",IF(ISNUMBER(SEARCH(":",GB89)),MID(GB89,FIND(":",GB89)+2,FIND("(",GB89)-FIND(":",GB89)-3),LEFT(GB89,FIND("(",GB89)-2)))</f>
        <v/>
      </c>
      <c r="FV89" s="147" t="str">
        <f>IF(GB89="","",MID(GB89,FIND("(",GB89)+1,4))</f>
        <v/>
      </c>
      <c r="FW89" s="148" t="str">
        <f>IF(ISNUMBER(SEARCH("*female*",GB89)),"female",IF(ISNUMBER(SEARCH("*male*",GB89)),"male",""))</f>
        <v/>
      </c>
      <c r="FX89" s="149" t="str">
        <f>IF(GB89="","",IF(ISERROR(MID(GB89,FIND("male,",GB89)+6,(FIND(")",GB89)-(FIND("male,",GB89)+6))))=TRUE,"missing/error",MID(GB89,FIND("male,",GB89)+6,(FIND(")",GB89)-(FIND("male,",GB89)+6)))))</f>
        <v/>
      </c>
      <c r="FY89" s="150" t="str">
        <f>IF(FU89="","",(MID(FU89,(SEARCH("^^",SUBSTITUTE(FU89," ","^^",LEN(FU89)-LEN(SUBSTITUTE(FU89," ","")))))+1,99)&amp;"_"&amp;LEFT(FU89,FIND(" ",FU89)-1)&amp;"_"&amp;FV89))</f>
        <v/>
      </c>
      <c r="FZ89" s="117" t="str">
        <f>IF(GB89="","",IF((LEN(GB89)-LEN(SUBSTITUTE(GB89,"male","")))/LEN("male")&gt;1,"!",IF(RIGHT(GB89,1)=")","",IF(RIGHT(GB89,2)=") ","",IF(RIGHT(GB89,2)=").","","!!")))))</f>
        <v/>
      </c>
      <c r="GA89" s="114"/>
      <c r="GB89" s="168"/>
      <c r="GC89" s="143" t="str">
        <f>IF(GG89="","",ministers!GC$3)</f>
        <v/>
      </c>
      <c r="GD89" s="144" t="str">
        <f>IF(GG89="","",ministers!GC$1)</f>
        <v/>
      </c>
      <c r="GE89" s="145" t="str">
        <f>IF(GG89="","",ministers!GC$2)</f>
        <v/>
      </c>
      <c r="GF89" s="145"/>
      <c r="GG89" s="146" t="str">
        <f>IF(GN89="","",IF(ISNUMBER(SEARCH(":",GN89)),MID(GN89,FIND(":",GN89)+2,FIND("(",GN89)-FIND(":",GN89)-3),LEFT(GN89,FIND("(",GN89)-2)))</f>
        <v/>
      </c>
      <c r="GH89" s="147" t="str">
        <f>IF(GN89="","",MID(GN89,FIND("(",GN89)+1,4))</f>
        <v/>
      </c>
      <c r="GI89" s="148" t="str">
        <f>IF(ISNUMBER(SEARCH("*female*",GN89)),"female",IF(ISNUMBER(SEARCH("*male*",GN89)),"male",""))</f>
        <v/>
      </c>
      <c r="GJ89" s="149" t="str">
        <f>IF(GN89="","",IF(ISERROR(MID(GN89,FIND("male,",GN89)+6,(FIND(")",GN89)-(FIND("male,",GN89)+6))))=TRUE,"missing/error",MID(GN89,FIND("male,",GN89)+6,(FIND(")",GN89)-(FIND("male,",GN89)+6)))))</f>
        <v/>
      </c>
      <c r="GK89" s="150" t="str">
        <f>IF(GG89="","",(MID(GG89,(SEARCH("^^",SUBSTITUTE(GG89," ","^^",LEN(GG89)-LEN(SUBSTITUTE(GG89," ","")))))+1,99)&amp;"_"&amp;LEFT(GG89,FIND(" ",GG89)-1)&amp;"_"&amp;GH89))</f>
        <v/>
      </c>
      <c r="GM89" s="114"/>
      <c r="GN89" s="168"/>
      <c r="GO89" s="143" t="str">
        <f>IF(GS89="","",ministers!GO$3)</f>
        <v/>
      </c>
      <c r="GP89" s="144" t="str">
        <f>IF(GS89="","",ministers!GO$1)</f>
        <v/>
      </c>
      <c r="GQ89" s="145" t="str">
        <f>IF(GS89="","",ministers!GO$2)</f>
        <v/>
      </c>
      <c r="GR89" s="145" t="str">
        <f>IF(GS89="","",ministers!GO$3)</f>
        <v/>
      </c>
      <c r="GS89" s="146" t="str">
        <f t="shared" si="107"/>
        <v/>
      </c>
      <c r="GT89" s="147" t="str">
        <f t="shared" si="108"/>
        <v/>
      </c>
      <c r="GU89" s="148" t="str">
        <f t="shared" si="109"/>
        <v/>
      </c>
      <c r="GV89" s="149" t="str">
        <f t="shared" si="110"/>
        <v/>
      </c>
      <c r="GW89" s="150" t="str">
        <f t="shared" si="111"/>
        <v/>
      </c>
      <c r="GY89" s="114"/>
      <c r="GZ89" s="168"/>
    </row>
    <row r="90" spans="1:208" ht="13.5" customHeight="1">
      <c r="A90" s="126"/>
      <c r="B90" s="117" t="s">
        <v>727</v>
      </c>
      <c r="D90" s="168"/>
      <c r="E90" s="143"/>
      <c r="F90" s="144"/>
      <c r="G90" s="145"/>
      <c r="H90" s="145"/>
      <c r="I90" s="146"/>
      <c r="J90" s="147"/>
      <c r="K90" s="148"/>
      <c r="L90" s="149"/>
      <c r="M90" s="150"/>
      <c r="O90" s="114"/>
      <c r="P90" s="168"/>
      <c r="Q90" s="143"/>
      <c r="R90" s="144"/>
      <c r="S90" s="145"/>
      <c r="T90" s="145"/>
      <c r="U90" s="146"/>
      <c r="V90" s="147"/>
      <c r="W90" s="148"/>
      <c r="X90" s="149"/>
      <c r="Y90" s="150"/>
      <c r="AA90" s="114"/>
      <c r="AB90" s="168"/>
      <c r="AC90" s="143"/>
      <c r="AD90" s="144"/>
      <c r="AE90" s="145"/>
      <c r="AF90" s="145"/>
      <c r="AG90" s="146"/>
      <c r="AH90" s="147"/>
      <c r="AI90" s="148"/>
      <c r="AJ90" s="149"/>
      <c r="AK90" s="150"/>
      <c r="AM90" s="114"/>
      <c r="AN90" s="168"/>
      <c r="AO90" s="143"/>
      <c r="AP90" s="144"/>
      <c r="AQ90" s="145"/>
      <c r="AR90" s="145"/>
      <c r="AS90" s="146"/>
      <c r="AT90" s="147"/>
      <c r="AU90" s="148"/>
      <c r="AV90" s="149"/>
      <c r="AW90" s="150"/>
      <c r="AY90" s="114"/>
      <c r="AZ90" s="168"/>
      <c r="BA90" s="143"/>
      <c r="BB90" s="144"/>
      <c r="BC90" s="145"/>
      <c r="BD90" s="145"/>
      <c r="BE90" s="146"/>
      <c r="BF90" s="147"/>
      <c r="BG90" s="148"/>
      <c r="BH90" s="149"/>
      <c r="BI90" s="150"/>
      <c r="BK90" s="114"/>
      <c r="BL90" s="168"/>
      <c r="BM90" s="143"/>
      <c r="BN90" s="144"/>
      <c r="BO90" s="145"/>
      <c r="BP90" s="145"/>
      <c r="BQ90" s="146"/>
      <c r="BR90" s="147"/>
      <c r="BS90" s="148"/>
      <c r="BT90" s="149"/>
      <c r="BU90" s="150"/>
      <c r="BW90" s="114"/>
      <c r="BX90" s="168"/>
      <c r="BY90" s="143"/>
      <c r="BZ90" s="144"/>
      <c r="CA90" s="145"/>
      <c r="CB90" s="145"/>
      <c r="CC90" s="146"/>
      <c r="CD90" s="147"/>
      <c r="CE90" s="148"/>
      <c r="CF90" s="149"/>
      <c r="CG90" s="150"/>
      <c r="CI90" s="114"/>
      <c r="CJ90" s="168"/>
      <c r="CK90" s="143"/>
      <c r="CL90" s="144"/>
      <c r="CM90" s="145"/>
      <c r="CN90" s="145"/>
      <c r="CO90" s="146"/>
      <c r="CP90" s="147"/>
      <c r="CQ90" s="148"/>
      <c r="CR90" s="149"/>
      <c r="CS90" s="150"/>
      <c r="CU90" s="114"/>
      <c r="CV90" s="168"/>
      <c r="CW90" s="143"/>
      <c r="CX90" s="144"/>
      <c r="CY90" s="145"/>
      <c r="CZ90" s="145"/>
      <c r="DA90" s="146"/>
      <c r="DB90" s="147"/>
      <c r="DC90" s="148"/>
      <c r="DD90" s="149"/>
      <c r="DE90" s="150"/>
      <c r="DG90" s="114"/>
      <c r="DH90" s="168"/>
      <c r="DI90" s="143">
        <v>41452</v>
      </c>
      <c r="DJ90" s="144" t="s">
        <v>513</v>
      </c>
      <c r="DK90" s="145">
        <v>40973</v>
      </c>
      <c r="DL90" s="145">
        <v>41309</v>
      </c>
      <c r="DM90" s="146" t="s">
        <v>835</v>
      </c>
      <c r="DN90" s="147" t="s">
        <v>836</v>
      </c>
      <c r="DO90" s="148" t="s">
        <v>793</v>
      </c>
      <c r="DP90" s="149" t="s">
        <v>293</v>
      </c>
      <c r="DQ90" s="150" t="s">
        <v>837</v>
      </c>
      <c r="DS90" s="114"/>
      <c r="DT90" s="168" t="s">
        <v>699</v>
      </c>
      <c r="DU90" s="143"/>
      <c r="DV90" s="144"/>
      <c r="DW90" s="145"/>
      <c r="DX90" s="145"/>
      <c r="DY90" s="146"/>
      <c r="DZ90" s="147"/>
      <c r="EA90" s="148"/>
      <c r="EB90" s="149"/>
      <c r="EC90" s="150"/>
      <c r="EE90" s="114"/>
      <c r="EF90" s="168" t="s">
        <v>745</v>
      </c>
      <c r="EG90" s="143" t="str">
        <f>IF(EK90="","",ministers!EG$3)</f>
        <v/>
      </c>
      <c r="EH90" s="144" t="str">
        <f>IF(EK90="","",ministers!EG$1)</f>
        <v/>
      </c>
      <c r="EI90" s="145" t="str">
        <f>IF(EK90="","",ministers!EG$2)</f>
        <v/>
      </c>
      <c r="EJ90" s="145" t="str">
        <f>IF(EK90="","",ministers!EG$3)</f>
        <v/>
      </c>
      <c r="EK90" s="146" t="str">
        <f t="shared" si="112"/>
        <v/>
      </c>
      <c r="EL90" s="147" t="str">
        <f t="shared" si="113"/>
        <v/>
      </c>
      <c r="EM90" s="148" t="str">
        <f t="shared" si="114"/>
        <v/>
      </c>
      <c r="EN90" s="149" t="str">
        <f t="shared" si="115"/>
        <v/>
      </c>
      <c r="EO90" s="150" t="str">
        <f t="shared" si="116"/>
        <v/>
      </c>
      <c r="EP90" s="117" t="str">
        <f t="shared" si="117"/>
        <v/>
      </c>
      <c r="EQ90" s="114"/>
      <c r="ER90" s="168"/>
      <c r="ES90" s="143" t="str">
        <f>IF(EW90="","",ministers!ES$3)</f>
        <v/>
      </c>
      <c r="ET90" s="144" t="str">
        <f>IF(EW90="","",ministers!ES$1)</f>
        <v/>
      </c>
      <c r="EU90" s="145" t="str">
        <f>IF(EW90="","",ministers!ES$2)</f>
        <v/>
      </c>
      <c r="EV90" s="145" t="str">
        <f>IF(EW90="","",ministers!ES$3)</f>
        <v/>
      </c>
      <c r="EW90" s="146" t="str">
        <f t="shared" si="118"/>
        <v/>
      </c>
      <c r="EX90" s="147" t="str">
        <f t="shared" si="119"/>
        <v/>
      </c>
      <c r="EY90" s="148" t="str">
        <f t="shared" si="120"/>
        <v/>
      </c>
      <c r="EZ90" s="149" t="str">
        <f t="shared" si="121"/>
        <v/>
      </c>
      <c r="FA90" s="150" t="str">
        <f t="shared" si="122"/>
        <v/>
      </c>
      <c r="FB90" s="117" t="str">
        <f t="shared" si="123"/>
        <v/>
      </c>
      <c r="FC90" s="114"/>
      <c r="FD90" s="168"/>
      <c r="FE90" s="143" t="str">
        <f>IF(FI90="","",ministers!FE$3)</f>
        <v/>
      </c>
      <c r="FF90" s="144" t="str">
        <f>IF(FI90="","",ministers!FE$1)</f>
        <v/>
      </c>
      <c r="FG90" s="145" t="str">
        <f>IF(FI90="","",ministers!FE$2)</f>
        <v/>
      </c>
      <c r="FH90" s="145" t="str">
        <f>IF(FI90="","",ministers!FE$3)</f>
        <v/>
      </c>
      <c r="FI90" s="146" t="str">
        <f t="shared" si="124"/>
        <v/>
      </c>
      <c r="FJ90" s="147" t="str">
        <f t="shared" si="125"/>
        <v/>
      </c>
      <c r="FK90" s="148" t="str">
        <f t="shared" si="126"/>
        <v/>
      </c>
      <c r="FL90" s="149" t="str">
        <f t="shared" si="127"/>
        <v/>
      </c>
      <c r="FM90" s="150" t="str">
        <f t="shared" si="128"/>
        <v/>
      </c>
      <c r="FO90" s="114"/>
      <c r="FP90" s="168"/>
      <c r="FQ90" s="143"/>
      <c r="FR90" s="144"/>
      <c r="FS90" s="145"/>
      <c r="FT90" s="151"/>
      <c r="FU90" s="146"/>
      <c r="FV90" s="147"/>
      <c r="FW90" s="148"/>
      <c r="FX90" s="149"/>
      <c r="FY90" s="150"/>
      <c r="GA90" s="114"/>
      <c r="GB90" s="168"/>
      <c r="GC90" s="143" t="str">
        <f>IF(GG90="","",ministers!GC$3)</f>
        <v/>
      </c>
      <c r="GD90" s="144" t="str">
        <f>IF(GG90="","",ministers!GC$1)</f>
        <v/>
      </c>
      <c r="GE90" s="145" t="str">
        <f>IF(GG90="","",ministers!GC$2)</f>
        <v/>
      </c>
      <c r="GF90" s="145"/>
      <c r="GG90" s="146"/>
      <c r="GH90" s="147"/>
      <c r="GI90" s="148"/>
      <c r="GJ90" s="149"/>
      <c r="GK90" s="150"/>
      <c r="GM90" s="114"/>
      <c r="GN90" s="168"/>
      <c r="GO90" s="143">
        <f>IF(GS90="","",ministers!GO$3)</f>
        <v>44926</v>
      </c>
      <c r="GP90" s="144" t="str">
        <f>IF(GS90="","",ministers!GO$1)</f>
        <v>Albanaese</v>
      </c>
      <c r="GQ90" s="145">
        <f>IF(GS90="","",ministers!GO$2)</f>
        <v>44713</v>
      </c>
      <c r="GR90" s="145">
        <f>IF(GS90="","",ministers!GO$3)</f>
        <v>44926</v>
      </c>
      <c r="GS90" s="146" t="str">
        <f t="shared" si="107"/>
        <v>Murray Watt</v>
      </c>
      <c r="GT90" s="147" t="str">
        <f t="shared" si="108"/>
        <v>1973</v>
      </c>
      <c r="GU90" s="148" t="str">
        <f t="shared" si="109"/>
        <v>male</v>
      </c>
      <c r="GV90" s="149" t="str">
        <f t="shared" si="110"/>
        <v>au_lab01</v>
      </c>
      <c r="GW90" s="150" t="str">
        <f t="shared" si="111"/>
        <v>Watt_Murray_1973</v>
      </c>
      <c r="GY90" s="114"/>
      <c r="GZ90" s="168" t="s">
        <v>1384</v>
      </c>
    </row>
    <row r="91" spans="1:208" ht="13.5" customHeight="1">
      <c r="A91" s="126"/>
      <c r="B91" s="117" t="s">
        <v>727</v>
      </c>
      <c r="D91" s="168"/>
      <c r="E91" s="143"/>
      <c r="F91" s="144"/>
      <c r="G91" s="145"/>
      <c r="H91" s="145"/>
      <c r="I91" s="146"/>
      <c r="J91" s="147"/>
      <c r="K91" s="148"/>
      <c r="L91" s="149"/>
      <c r="M91" s="150"/>
      <c r="O91" s="114"/>
      <c r="P91" s="168"/>
      <c r="Q91" s="143"/>
      <c r="R91" s="144"/>
      <c r="S91" s="145"/>
      <c r="T91" s="145"/>
      <c r="U91" s="146"/>
      <c r="V91" s="147"/>
      <c r="W91" s="148"/>
      <c r="X91" s="149"/>
      <c r="Y91" s="150"/>
      <c r="AA91" s="114"/>
      <c r="AB91" s="168"/>
      <c r="AC91" s="143"/>
      <c r="AD91" s="144"/>
      <c r="AE91" s="145"/>
      <c r="AF91" s="145"/>
      <c r="AG91" s="146"/>
      <c r="AH91" s="147"/>
      <c r="AI91" s="148"/>
      <c r="AJ91" s="149"/>
      <c r="AK91" s="150"/>
      <c r="AM91" s="114"/>
      <c r="AN91" s="168"/>
      <c r="AO91" s="143"/>
      <c r="AP91" s="144"/>
      <c r="AQ91" s="145"/>
      <c r="AR91" s="145"/>
      <c r="AS91" s="146"/>
      <c r="AT91" s="147"/>
      <c r="AU91" s="148"/>
      <c r="AV91" s="149"/>
      <c r="AW91" s="150"/>
      <c r="AY91" s="114"/>
      <c r="AZ91" s="168"/>
      <c r="BA91" s="143"/>
      <c r="BB91" s="144"/>
      <c r="BC91" s="145"/>
      <c r="BD91" s="145"/>
      <c r="BE91" s="146"/>
      <c r="BF91" s="147"/>
      <c r="BG91" s="148"/>
      <c r="BH91" s="149"/>
      <c r="BI91" s="150"/>
      <c r="BK91" s="114"/>
      <c r="BL91" s="168"/>
      <c r="BM91" s="143"/>
      <c r="BN91" s="144"/>
      <c r="BO91" s="145"/>
      <c r="BP91" s="145"/>
      <c r="BQ91" s="146"/>
      <c r="BR91" s="147"/>
      <c r="BS91" s="148"/>
      <c r="BT91" s="149"/>
      <c r="BU91" s="150"/>
      <c r="BW91" s="114"/>
      <c r="BX91" s="168"/>
      <c r="BY91" s="143"/>
      <c r="BZ91" s="144"/>
      <c r="CA91" s="145"/>
      <c r="CB91" s="145"/>
      <c r="CC91" s="146"/>
      <c r="CD91" s="147"/>
      <c r="CE91" s="148"/>
      <c r="CF91" s="149"/>
      <c r="CG91" s="150"/>
      <c r="CI91" s="114"/>
      <c r="CJ91" s="168"/>
      <c r="CK91" s="143"/>
      <c r="CL91" s="144"/>
      <c r="CM91" s="145"/>
      <c r="CN91" s="145"/>
      <c r="CO91" s="146"/>
      <c r="CP91" s="147"/>
      <c r="CQ91" s="148"/>
      <c r="CR91" s="149"/>
      <c r="CS91" s="150"/>
      <c r="CU91" s="114"/>
      <c r="CV91" s="168"/>
      <c r="CW91" s="143"/>
      <c r="CX91" s="144"/>
      <c r="CY91" s="145"/>
      <c r="CZ91" s="145"/>
      <c r="DA91" s="146"/>
      <c r="DB91" s="147"/>
      <c r="DC91" s="148"/>
      <c r="DD91" s="149"/>
      <c r="DE91" s="150"/>
      <c r="DG91" s="114"/>
      <c r="DH91" s="168"/>
      <c r="DI91" s="143">
        <v>41452</v>
      </c>
      <c r="DJ91" s="144" t="s">
        <v>513</v>
      </c>
      <c r="DK91" s="145">
        <v>41309</v>
      </c>
      <c r="DL91" s="145">
        <v>41452</v>
      </c>
      <c r="DM91" s="146" t="s">
        <v>831</v>
      </c>
      <c r="DN91" s="147" t="s">
        <v>802</v>
      </c>
      <c r="DO91" s="148" t="s">
        <v>780</v>
      </c>
      <c r="DP91" s="149" t="s">
        <v>293</v>
      </c>
      <c r="DQ91" s="150" t="s">
        <v>832</v>
      </c>
      <c r="DS91" s="114"/>
      <c r="DT91" s="168" t="s">
        <v>745</v>
      </c>
      <c r="DU91" s="143"/>
      <c r="DV91" s="144"/>
      <c r="DW91" s="145"/>
      <c r="DX91" s="145"/>
      <c r="DY91" s="146"/>
      <c r="DZ91" s="147"/>
      <c r="EA91" s="148"/>
      <c r="EB91" s="149"/>
      <c r="EC91" s="150"/>
      <c r="EE91" s="114"/>
      <c r="EF91" s="168"/>
      <c r="EG91" s="143" t="str">
        <f>IF(EK91="","",ministers!EG$3)</f>
        <v/>
      </c>
      <c r="EH91" s="144" t="str">
        <f>IF(EK91="","",ministers!EG$1)</f>
        <v/>
      </c>
      <c r="EI91" s="145" t="str">
        <f>IF(EK91="","",ministers!EG$2)</f>
        <v/>
      </c>
      <c r="EJ91" s="145" t="str">
        <f>IF(EK91="","",ministers!EG$3)</f>
        <v/>
      </c>
      <c r="EK91" s="146" t="str">
        <f t="shared" si="112"/>
        <v/>
      </c>
      <c r="EL91" s="147" t="str">
        <f t="shared" si="113"/>
        <v/>
      </c>
      <c r="EM91" s="148" t="str">
        <f t="shared" si="114"/>
        <v/>
      </c>
      <c r="EN91" s="149" t="str">
        <f t="shared" si="115"/>
        <v/>
      </c>
      <c r="EO91" s="150" t="str">
        <f t="shared" si="116"/>
        <v/>
      </c>
      <c r="EP91" s="117" t="str">
        <f t="shared" si="117"/>
        <v/>
      </c>
      <c r="EQ91" s="114"/>
      <c r="ER91" s="168"/>
      <c r="ES91" s="143" t="str">
        <f>IF(EW91="","",ministers!ES$3)</f>
        <v/>
      </c>
      <c r="ET91" s="144" t="str">
        <f>IF(EW91="","",ministers!ES$1)</f>
        <v/>
      </c>
      <c r="EU91" s="145" t="str">
        <f>IF(EW91="","",ministers!ES$2)</f>
        <v/>
      </c>
      <c r="EV91" s="145" t="str">
        <f>IF(EW91="","",ministers!ES$3)</f>
        <v/>
      </c>
      <c r="EW91" s="146" t="str">
        <f t="shared" si="118"/>
        <v/>
      </c>
      <c r="EX91" s="147" t="str">
        <f t="shared" si="119"/>
        <v/>
      </c>
      <c r="EY91" s="148" t="str">
        <f t="shared" si="120"/>
        <v/>
      </c>
      <c r="EZ91" s="149" t="str">
        <f t="shared" si="121"/>
        <v/>
      </c>
      <c r="FA91" s="150" t="str">
        <f t="shared" si="122"/>
        <v/>
      </c>
      <c r="FB91" s="117" t="str">
        <f t="shared" si="123"/>
        <v/>
      </c>
      <c r="FC91" s="114"/>
      <c r="FD91" s="168"/>
      <c r="FE91" s="143" t="str">
        <f>IF(FI91="","",ministers!FE$3)</f>
        <v/>
      </c>
      <c r="FF91" s="144" t="str">
        <f>IF(FI91="","",ministers!FE$1)</f>
        <v/>
      </c>
      <c r="FG91" s="145" t="str">
        <f>IF(FI91="","",ministers!FE$2)</f>
        <v/>
      </c>
      <c r="FH91" s="145" t="str">
        <f>IF(FI91="","",ministers!FE$3)</f>
        <v/>
      </c>
      <c r="FI91" s="146" t="str">
        <f t="shared" si="124"/>
        <v/>
      </c>
      <c r="FJ91" s="147" t="str">
        <f t="shared" si="125"/>
        <v/>
      </c>
      <c r="FK91" s="148" t="str">
        <f t="shared" si="126"/>
        <v/>
      </c>
      <c r="FL91" s="149" t="str">
        <f t="shared" si="127"/>
        <v/>
      </c>
      <c r="FM91" s="150" t="str">
        <f t="shared" si="128"/>
        <v/>
      </c>
      <c r="FO91" s="114"/>
      <c r="FP91" s="168"/>
      <c r="FQ91" s="143"/>
      <c r="FR91" s="144"/>
      <c r="FS91" s="145"/>
      <c r="FT91" s="151"/>
      <c r="FU91" s="146"/>
      <c r="FV91" s="147"/>
      <c r="FW91" s="148"/>
      <c r="FX91" s="149"/>
      <c r="FY91" s="150"/>
      <c r="GA91" s="114"/>
      <c r="GB91" s="168"/>
      <c r="GC91" s="143" t="str">
        <f>IF(GG91="","",ministers!GC$3)</f>
        <v/>
      </c>
      <c r="GD91" s="144" t="str">
        <f>IF(GG91="","",ministers!GC$1)</f>
        <v/>
      </c>
      <c r="GE91" s="145" t="str">
        <f>IF(GG91="","",ministers!GC$2)</f>
        <v/>
      </c>
      <c r="GF91" s="145"/>
      <c r="GG91" s="146"/>
      <c r="GH91" s="147"/>
      <c r="GI91" s="148"/>
      <c r="GJ91" s="149"/>
      <c r="GK91" s="150"/>
      <c r="GM91" s="114"/>
      <c r="GN91" s="168"/>
      <c r="GO91" s="143" t="str">
        <f>IF(GS91="","",ministers!GO$3)</f>
        <v/>
      </c>
      <c r="GP91" s="144" t="str">
        <f>IF(GS91="","",ministers!GO$1)</f>
        <v/>
      </c>
      <c r="GQ91" s="145" t="str">
        <f>IF(GS91="","",ministers!GO$2)</f>
        <v/>
      </c>
      <c r="GR91" s="145" t="str">
        <f>IF(GS91="","",ministers!GO$3)</f>
        <v/>
      </c>
      <c r="GS91" s="146" t="str">
        <f t="shared" si="107"/>
        <v/>
      </c>
      <c r="GT91" s="147" t="str">
        <f t="shared" si="108"/>
        <v/>
      </c>
      <c r="GU91" s="148" t="str">
        <f t="shared" si="109"/>
        <v/>
      </c>
      <c r="GV91" s="149" t="str">
        <f t="shared" si="110"/>
        <v/>
      </c>
      <c r="GW91" s="150" t="str">
        <f t="shared" si="111"/>
        <v/>
      </c>
      <c r="GY91" s="114"/>
      <c r="GZ91" s="168"/>
    </row>
    <row r="92" spans="1:208" ht="13.5" customHeight="1">
      <c r="A92" s="126"/>
      <c r="B92" s="114" t="s">
        <v>768</v>
      </c>
      <c r="D92" s="168"/>
      <c r="E92" s="143"/>
      <c r="F92" s="144"/>
      <c r="G92" s="145"/>
      <c r="H92" s="145"/>
      <c r="I92" s="146"/>
      <c r="J92" s="147"/>
      <c r="K92" s="148"/>
      <c r="L92" s="149"/>
      <c r="M92" s="150"/>
      <c r="O92" s="114"/>
      <c r="P92" s="168"/>
      <c r="Q92" s="143"/>
      <c r="R92" s="144"/>
      <c r="S92" s="145"/>
      <c r="T92" s="145"/>
      <c r="U92" s="146"/>
      <c r="V92" s="147"/>
      <c r="W92" s="148"/>
      <c r="X92" s="149"/>
      <c r="Y92" s="150"/>
      <c r="AA92" s="114"/>
      <c r="AB92" s="168"/>
      <c r="AC92" s="143"/>
      <c r="AD92" s="144"/>
      <c r="AE92" s="145"/>
      <c r="AF92" s="145"/>
      <c r="AG92" s="146"/>
      <c r="AH92" s="147"/>
      <c r="AI92" s="148"/>
      <c r="AJ92" s="149"/>
      <c r="AK92" s="150"/>
      <c r="AM92" s="114"/>
      <c r="AN92" s="168"/>
      <c r="AO92" s="143"/>
      <c r="AP92" s="144"/>
      <c r="AQ92" s="145"/>
      <c r="AR92" s="145"/>
      <c r="AS92" s="146"/>
      <c r="AT92" s="147"/>
      <c r="AU92" s="148"/>
      <c r="AV92" s="149"/>
      <c r="AW92" s="150"/>
      <c r="AY92" s="114"/>
      <c r="AZ92" s="168"/>
      <c r="BA92" s="143"/>
      <c r="BB92" s="144"/>
      <c r="BC92" s="145"/>
      <c r="BD92" s="145"/>
      <c r="BE92" s="146"/>
      <c r="BF92" s="147"/>
      <c r="BG92" s="148"/>
      <c r="BH92" s="149"/>
      <c r="BI92" s="150"/>
      <c r="BK92" s="114"/>
      <c r="BL92" s="168"/>
      <c r="BM92" s="143"/>
      <c r="BN92" s="144"/>
      <c r="BO92" s="145"/>
      <c r="BP92" s="145"/>
      <c r="BQ92" s="146"/>
      <c r="BR92" s="147"/>
      <c r="BS92" s="148"/>
      <c r="BT92" s="149"/>
      <c r="BU92" s="150"/>
      <c r="BW92" s="114"/>
      <c r="BX92" s="168"/>
      <c r="BY92" s="143"/>
      <c r="BZ92" s="144"/>
      <c r="CA92" s="145"/>
      <c r="CB92" s="145"/>
      <c r="CC92" s="146"/>
      <c r="CD92" s="147"/>
      <c r="CE92" s="148"/>
      <c r="CF92" s="149"/>
      <c r="CG92" s="150"/>
      <c r="CI92" s="114"/>
      <c r="CJ92" s="168"/>
      <c r="CK92" s="143"/>
      <c r="CL92" s="144"/>
      <c r="CM92" s="145"/>
      <c r="CN92" s="145"/>
      <c r="CO92" s="146"/>
      <c r="CP92" s="147"/>
      <c r="CQ92" s="148"/>
      <c r="CR92" s="149"/>
      <c r="CS92" s="150"/>
      <c r="CU92" s="114"/>
      <c r="CV92" s="168"/>
      <c r="CW92" s="143"/>
      <c r="CX92" s="144"/>
      <c r="CY92" s="145"/>
      <c r="CZ92" s="145"/>
      <c r="DA92" s="146"/>
      <c r="DB92" s="147"/>
      <c r="DC92" s="148"/>
      <c r="DD92" s="149"/>
      <c r="DE92" s="150"/>
      <c r="DG92" s="114"/>
      <c r="DH92" s="168"/>
      <c r="DI92" s="143"/>
      <c r="DJ92" s="144"/>
      <c r="DK92" s="145"/>
      <c r="DL92" s="145"/>
      <c r="DM92" s="146"/>
      <c r="DN92" s="147"/>
      <c r="DO92" s="148"/>
      <c r="DP92" s="149"/>
      <c r="DQ92" s="150"/>
      <c r="DS92" s="114"/>
      <c r="DT92" s="168"/>
      <c r="DU92" s="143">
        <v>41517</v>
      </c>
      <c r="DV92" s="144" t="s">
        <v>514</v>
      </c>
      <c r="DW92" s="145">
        <v>41452</v>
      </c>
      <c r="DX92" s="145">
        <v>41517</v>
      </c>
      <c r="DY92" s="146" t="s">
        <v>741</v>
      </c>
      <c r="DZ92" s="147" t="s">
        <v>879</v>
      </c>
      <c r="EA92" s="148" t="s">
        <v>780</v>
      </c>
      <c r="EB92" s="149" t="s">
        <v>293</v>
      </c>
      <c r="EC92" s="150" t="s">
        <v>938</v>
      </c>
      <c r="ED92" s="117" t="s">
        <v>292</v>
      </c>
      <c r="EE92" s="114"/>
      <c r="EF92" s="175" t="s">
        <v>739</v>
      </c>
      <c r="EG92" s="143">
        <f>IF(EK92="","",ministers!EG$3)</f>
        <v>42262</v>
      </c>
      <c r="EH92" s="144" t="str">
        <f>IF(EK92="","",ministers!EG$1)</f>
        <v>Abbott I</v>
      </c>
      <c r="EI92" s="145">
        <f>IF(EK92="","",ministers!EG$2)</f>
        <v>41517</v>
      </c>
      <c r="EJ92" s="145">
        <f>IF(EK92="","",ministers!EG$3)</f>
        <v>42262</v>
      </c>
      <c r="EK92" s="146" t="str">
        <f t="shared" si="112"/>
        <v>Eric Abetz</v>
      </c>
      <c r="EL92" s="147" t="str">
        <f t="shared" si="113"/>
        <v>1958</v>
      </c>
      <c r="EM92" s="148" t="str">
        <f t="shared" si="114"/>
        <v>male</v>
      </c>
      <c r="EN92" s="149" t="str">
        <f t="shared" si="115"/>
        <v>au_lib01</v>
      </c>
      <c r="EO92" s="150" t="str">
        <f t="shared" si="116"/>
        <v>Abetz_Eric_1958</v>
      </c>
      <c r="EP92" s="117" t="str">
        <f t="shared" si="117"/>
        <v/>
      </c>
      <c r="EQ92" s="114"/>
      <c r="ER92" s="168" t="s">
        <v>1114</v>
      </c>
      <c r="ES92" s="143">
        <f>IF(EW92="","",ministers!ES$3)</f>
        <v>42570</v>
      </c>
      <c r="ET92" s="144" t="str">
        <f>IF(EW92="","",ministers!ES$1)</f>
        <v>Turnbull I</v>
      </c>
      <c r="EU92" s="145">
        <f>IF(EW92="","",ministers!ES$2)</f>
        <v>42262</v>
      </c>
      <c r="EV92" s="145">
        <f>IF(EW92="","",ministers!ES$3)</f>
        <v>42570</v>
      </c>
      <c r="EW92" s="146" t="str">
        <f t="shared" si="118"/>
        <v>Michaelia Clare Cash</v>
      </c>
      <c r="EX92" s="147" t="str">
        <f t="shared" si="119"/>
        <v>1970</v>
      </c>
      <c r="EY92" s="148" t="str">
        <f t="shared" si="120"/>
        <v>female</v>
      </c>
      <c r="EZ92" s="149" t="str">
        <f t="shared" si="121"/>
        <v>au_lib01</v>
      </c>
      <c r="FA92" s="150" t="str">
        <f t="shared" si="122"/>
        <v>Cash_Michaelia_1970</v>
      </c>
      <c r="FB92" s="117" t="str">
        <f t="shared" si="123"/>
        <v/>
      </c>
      <c r="FC92" s="114"/>
      <c r="FD92" s="168" t="s">
        <v>1197</v>
      </c>
      <c r="FE92" s="143">
        <f>IF(FI92="","",ministers!FE$3)</f>
        <v>43340</v>
      </c>
      <c r="FF92" s="144" t="str">
        <f>IF(FI92="","",ministers!FE$1)</f>
        <v>Turnbull II</v>
      </c>
      <c r="FG92" s="145">
        <f>IF(FI92="","",ministers!FE$2)</f>
        <v>42570</v>
      </c>
      <c r="FH92" s="145">
        <v>43089</v>
      </c>
      <c r="FI92" s="146" t="str">
        <f t="shared" si="124"/>
        <v>Michaelia Clare Cash</v>
      </c>
      <c r="FJ92" s="147" t="str">
        <f t="shared" si="125"/>
        <v>1970</v>
      </c>
      <c r="FK92" s="148" t="str">
        <f t="shared" si="126"/>
        <v>female</v>
      </c>
      <c r="FL92" s="149" t="str">
        <f t="shared" si="127"/>
        <v>au_lib01</v>
      </c>
      <c r="FM92" s="150" t="str">
        <f t="shared" si="128"/>
        <v>Cash_Michaelia_1970</v>
      </c>
      <c r="FO92" s="114"/>
      <c r="FP92" s="168" t="s">
        <v>1197</v>
      </c>
      <c r="FQ92" s="143"/>
      <c r="FR92" s="144"/>
      <c r="FS92" s="145"/>
      <c r="FT92" s="151"/>
      <c r="FU92" s="146"/>
      <c r="FV92" s="147"/>
      <c r="FW92" s="148"/>
      <c r="FX92" s="149"/>
      <c r="FY92" s="150"/>
      <c r="GA92" s="114"/>
      <c r="GB92" s="168"/>
      <c r="GC92" s="143" t="str">
        <f>IF(GG92="","",ministers!GC$3)</f>
        <v/>
      </c>
      <c r="GD92" s="144" t="str">
        <f>IF(GG92="","",ministers!GC$1)</f>
        <v/>
      </c>
      <c r="GE92" s="145" t="str">
        <f>IF(GG92="","",ministers!GC$2)</f>
        <v/>
      </c>
      <c r="GF92" s="145"/>
      <c r="GG92" s="146"/>
      <c r="GH92" s="147"/>
      <c r="GI92" s="148"/>
      <c r="GJ92" s="149"/>
      <c r="GK92" s="150"/>
      <c r="GM92" s="114"/>
      <c r="GN92" s="168"/>
      <c r="GO92" s="143" t="str">
        <f>IF(GS92="","",ministers!GO$3)</f>
        <v/>
      </c>
      <c r="GP92" s="144" t="str">
        <f>IF(GS92="","",ministers!GO$1)</f>
        <v/>
      </c>
      <c r="GQ92" s="145" t="str">
        <f>IF(GS92="","",ministers!GO$2)</f>
        <v/>
      </c>
      <c r="GR92" s="145" t="str">
        <f>IF(GS92="","",ministers!GO$3)</f>
        <v/>
      </c>
      <c r="GS92" s="146" t="str">
        <f t="shared" si="107"/>
        <v/>
      </c>
      <c r="GT92" s="147" t="str">
        <f t="shared" si="108"/>
        <v/>
      </c>
      <c r="GU92" s="148" t="str">
        <f t="shared" si="109"/>
        <v/>
      </c>
      <c r="GV92" s="149" t="str">
        <f t="shared" si="110"/>
        <v/>
      </c>
      <c r="GW92" s="150" t="str">
        <f t="shared" si="111"/>
        <v/>
      </c>
      <c r="GY92" s="114"/>
      <c r="GZ92" s="168"/>
    </row>
    <row r="93" spans="1:208" ht="13.5" customHeight="1">
      <c r="A93" s="126"/>
      <c r="B93" s="114" t="s">
        <v>540</v>
      </c>
      <c r="D93" s="168"/>
      <c r="E93" s="143" t="s">
        <v>292</v>
      </c>
      <c r="F93" s="144" t="s">
        <v>292</v>
      </c>
      <c r="G93" s="145" t="s">
        <v>292</v>
      </c>
      <c r="H93" s="145" t="s">
        <v>292</v>
      </c>
      <c r="I93" s="146" t="s">
        <v>292</v>
      </c>
      <c r="J93" s="147" t="s">
        <v>292</v>
      </c>
      <c r="K93" s="148" t="s">
        <v>292</v>
      </c>
      <c r="L93" s="149" t="s">
        <v>292</v>
      </c>
      <c r="M93" s="150" t="s">
        <v>292</v>
      </c>
      <c r="N93" s="117" t="s">
        <v>292</v>
      </c>
      <c r="O93" s="114"/>
      <c r="P93" s="168"/>
      <c r="Q93" s="143" t="s">
        <v>292</v>
      </c>
      <c r="R93" s="144" t="s">
        <v>292</v>
      </c>
      <c r="S93" s="145" t="s">
        <v>292</v>
      </c>
      <c r="T93" s="145" t="s">
        <v>292</v>
      </c>
      <c r="U93" s="146" t="s">
        <v>292</v>
      </c>
      <c r="V93" s="147" t="s">
        <v>292</v>
      </c>
      <c r="W93" s="148" t="s">
        <v>292</v>
      </c>
      <c r="X93" s="149" t="s">
        <v>292</v>
      </c>
      <c r="Y93" s="150" t="s">
        <v>292</v>
      </c>
      <c r="Z93" s="117" t="s">
        <v>292</v>
      </c>
      <c r="AA93" s="114"/>
      <c r="AB93" s="168"/>
      <c r="AC93" s="143" t="s">
        <v>292</v>
      </c>
      <c r="AD93" s="144" t="s">
        <v>292</v>
      </c>
      <c r="AE93" s="145" t="s">
        <v>292</v>
      </c>
      <c r="AF93" s="145" t="s">
        <v>292</v>
      </c>
      <c r="AG93" s="146" t="s">
        <v>292</v>
      </c>
      <c r="AH93" s="147" t="s">
        <v>292</v>
      </c>
      <c r="AI93" s="148" t="s">
        <v>292</v>
      </c>
      <c r="AJ93" s="149" t="s">
        <v>292</v>
      </c>
      <c r="AK93" s="150" t="s">
        <v>292</v>
      </c>
      <c r="AL93" s="117" t="s">
        <v>292</v>
      </c>
      <c r="AM93" s="114"/>
      <c r="AN93" s="168"/>
      <c r="AO93" s="143" t="s">
        <v>292</v>
      </c>
      <c r="AP93" s="144" t="s">
        <v>292</v>
      </c>
      <c r="AQ93" s="145" t="s">
        <v>292</v>
      </c>
      <c r="AR93" s="145" t="s">
        <v>292</v>
      </c>
      <c r="AS93" s="146" t="s">
        <v>292</v>
      </c>
      <c r="AT93" s="147" t="s">
        <v>292</v>
      </c>
      <c r="AU93" s="148" t="s">
        <v>292</v>
      </c>
      <c r="AV93" s="149" t="s">
        <v>292</v>
      </c>
      <c r="AW93" s="150" t="s">
        <v>292</v>
      </c>
      <c r="AX93" s="117" t="s">
        <v>292</v>
      </c>
      <c r="AY93" s="114"/>
      <c r="AZ93" s="168"/>
      <c r="BA93" s="143" t="s">
        <v>292</v>
      </c>
      <c r="BB93" s="144" t="s">
        <v>292</v>
      </c>
      <c r="BC93" s="145" t="s">
        <v>292</v>
      </c>
      <c r="BD93" s="145" t="s">
        <v>292</v>
      </c>
      <c r="BE93" s="146" t="s">
        <v>292</v>
      </c>
      <c r="BF93" s="147" t="s">
        <v>292</v>
      </c>
      <c r="BG93" s="148" t="s">
        <v>292</v>
      </c>
      <c r="BH93" s="149" t="s">
        <v>292</v>
      </c>
      <c r="BI93" s="150" t="s">
        <v>292</v>
      </c>
      <c r="BJ93" s="117" t="s">
        <v>292</v>
      </c>
      <c r="BK93" s="114"/>
      <c r="BL93" s="168"/>
      <c r="BM93" s="143">
        <v>38286</v>
      </c>
      <c r="BN93" s="144" t="s">
        <v>316</v>
      </c>
      <c r="BO93" s="145">
        <v>37221</v>
      </c>
      <c r="BP93" s="145">
        <v>37901</v>
      </c>
      <c r="BQ93" s="146" t="s">
        <v>929</v>
      </c>
      <c r="BR93" s="147" t="s">
        <v>789</v>
      </c>
      <c r="BS93" s="148" t="s">
        <v>780</v>
      </c>
      <c r="BT93" s="149" t="s">
        <v>294</v>
      </c>
      <c r="BU93" s="150" t="s">
        <v>930</v>
      </c>
      <c r="BV93" s="117" t="s">
        <v>671</v>
      </c>
      <c r="BW93" s="114"/>
      <c r="BX93" s="168" t="s">
        <v>673</v>
      </c>
      <c r="BY93" s="143">
        <v>39419</v>
      </c>
      <c r="BZ93" s="144" t="s">
        <v>317</v>
      </c>
      <c r="CA93" s="145">
        <v>38286</v>
      </c>
      <c r="CB93" s="145">
        <v>39112</v>
      </c>
      <c r="CC93" s="146" t="s">
        <v>931</v>
      </c>
      <c r="CD93" s="147" t="s">
        <v>849</v>
      </c>
      <c r="CE93" s="148" t="s">
        <v>780</v>
      </c>
      <c r="CF93" s="149" t="s">
        <v>294</v>
      </c>
      <c r="CG93" s="150" t="s">
        <v>932</v>
      </c>
      <c r="CH93" s="117" t="s">
        <v>671</v>
      </c>
      <c r="CI93" s="114"/>
      <c r="CJ93" s="168" t="s">
        <v>674</v>
      </c>
      <c r="CK93" s="143">
        <v>40353</v>
      </c>
      <c r="CL93" s="144" t="s">
        <v>318</v>
      </c>
      <c r="CM93" s="145">
        <v>39419</v>
      </c>
      <c r="CN93" s="145">
        <v>40353</v>
      </c>
      <c r="CO93" s="146" t="s">
        <v>791</v>
      </c>
      <c r="CP93" s="147" t="s">
        <v>792</v>
      </c>
      <c r="CQ93" s="148" t="s">
        <v>793</v>
      </c>
      <c r="CR93" s="149" t="s">
        <v>293</v>
      </c>
      <c r="CS93" s="150" t="s">
        <v>794</v>
      </c>
      <c r="CT93" s="117" t="s">
        <v>292</v>
      </c>
      <c r="CU93" s="114"/>
      <c r="CV93" s="168" t="s">
        <v>710</v>
      </c>
      <c r="CW93" s="143">
        <v>40435</v>
      </c>
      <c r="CX93" s="144" t="s">
        <v>512</v>
      </c>
      <c r="CY93" s="145">
        <v>40357</v>
      </c>
      <c r="CZ93" s="145">
        <v>40435</v>
      </c>
      <c r="DA93" s="146" t="s">
        <v>859</v>
      </c>
      <c r="DB93" s="147" t="s">
        <v>860</v>
      </c>
      <c r="DC93" s="148" t="s">
        <v>780</v>
      </c>
      <c r="DD93" s="149" t="s">
        <v>293</v>
      </c>
      <c r="DE93" s="150" t="s">
        <v>861</v>
      </c>
      <c r="DF93" s="117" t="s">
        <v>292</v>
      </c>
      <c r="DG93" s="114"/>
      <c r="DH93" s="168" t="s">
        <v>703</v>
      </c>
      <c r="DI93" s="143" t="s">
        <v>292</v>
      </c>
      <c r="DJ93" s="144" t="s">
        <v>292</v>
      </c>
      <c r="DK93" s="145" t="s">
        <v>292</v>
      </c>
      <c r="DL93" s="145" t="s">
        <v>292</v>
      </c>
      <c r="DM93" s="146" t="s">
        <v>292</v>
      </c>
      <c r="DN93" s="147" t="s">
        <v>292</v>
      </c>
      <c r="DO93" s="148" t="s">
        <v>292</v>
      </c>
      <c r="DP93" s="149" t="s">
        <v>292</v>
      </c>
      <c r="DQ93" s="150" t="s">
        <v>292</v>
      </c>
      <c r="DR93" s="117" t="s">
        <v>292</v>
      </c>
      <c r="DS93" s="114"/>
      <c r="DT93" s="168"/>
      <c r="DU93" s="143" t="s">
        <v>292</v>
      </c>
      <c r="DV93" s="144" t="s">
        <v>292</v>
      </c>
      <c r="DW93" s="145" t="s">
        <v>292</v>
      </c>
      <c r="DX93" s="145" t="s">
        <v>292</v>
      </c>
      <c r="DY93" s="146" t="s">
        <v>292</v>
      </c>
      <c r="DZ93" s="147" t="s">
        <v>292</v>
      </c>
      <c r="EA93" s="148" t="s">
        <v>292</v>
      </c>
      <c r="EB93" s="149" t="s">
        <v>292</v>
      </c>
      <c r="EC93" s="150" t="s">
        <v>292</v>
      </c>
      <c r="ED93" s="117" t="s">
        <v>292</v>
      </c>
      <c r="EE93" s="114"/>
      <c r="EF93" s="168"/>
      <c r="EG93" s="143" t="str">
        <f>IF(EK93="","",ministers!EG$3)</f>
        <v/>
      </c>
      <c r="EH93" s="144" t="str">
        <f>IF(EK93="","",ministers!EG$1)</f>
        <v/>
      </c>
      <c r="EI93" s="145" t="str">
        <f>IF(EK93="","",ministers!EG$2)</f>
        <v/>
      </c>
      <c r="EJ93" s="145" t="str">
        <f>IF(EK93="","",ministers!EG$3)</f>
        <v/>
      </c>
      <c r="EK93" s="146" t="str">
        <f t="shared" si="112"/>
        <v/>
      </c>
      <c r="EL93" s="147" t="str">
        <f t="shared" si="113"/>
        <v/>
      </c>
      <c r="EM93" s="148" t="str">
        <f t="shared" si="114"/>
        <v/>
      </c>
      <c r="EN93" s="149" t="str">
        <f t="shared" si="115"/>
        <v/>
      </c>
      <c r="EO93" s="150" t="str">
        <f t="shared" si="116"/>
        <v/>
      </c>
      <c r="EP93" s="117" t="str">
        <f t="shared" si="117"/>
        <v/>
      </c>
      <c r="EQ93" s="114"/>
      <c r="ER93" s="168"/>
      <c r="ES93" s="143" t="str">
        <f>IF(EW93="","",ministers!ES$3)</f>
        <v/>
      </c>
      <c r="ET93" s="144" t="str">
        <f>IF(EW93="","",ministers!ES$1)</f>
        <v/>
      </c>
      <c r="EU93" s="145" t="str">
        <f>IF(EW93="","",ministers!ES$2)</f>
        <v/>
      </c>
      <c r="EV93" s="145" t="str">
        <f>IF(EW93="","",ministers!ES$3)</f>
        <v/>
      </c>
      <c r="EW93" s="146" t="str">
        <f t="shared" si="118"/>
        <v/>
      </c>
      <c r="EX93" s="147" t="str">
        <f t="shared" si="119"/>
        <v/>
      </c>
      <c r="EY93" s="148" t="str">
        <f t="shared" si="120"/>
        <v/>
      </c>
      <c r="EZ93" s="149" t="str">
        <f t="shared" si="121"/>
        <v/>
      </c>
      <c r="FA93" s="150" t="str">
        <f t="shared" si="122"/>
        <v/>
      </c>
      <c r="FB93" s="117" t="str">
        <f t="shared" si="123"/>
        <v/>
      </c>
      <c r="FC93" s="114"/>
      <c r="FD93" s="168"/>
      <c r="FE93" s="143" t="str">
        <f>IF(FI93="","",ministers!FE$3)</f>
        <v/>
      </c>
      <c r="FF93" s="144" t="str">
        <f>IF(FI93="","",ministers!FE$1)</f>
        <v/>
      </c>
      <c r="FG93" s="145" t="str">
        <f>IF(FI93="","",ministers!FE$2)</f>
        <v/>
      </c>
      <c r="FH93" s="145" t="str">
        <f>IF(FI93="","",ministers!FE$3)</f>
        <v/>
      </c>
      <c r="FI93" s="146" t="str">
        <f t="shared" si="124"/>
        <v/>
      </c>
      <c r="FJ93" s="147" t="str">
        <f t="shared" si="125"/>
        <v/>
      </c>
      <c r="FK93" s="148" t="str">
        <f t="shared" si="126"/>
        <v/>
      </c>
      <c r="FL93" s="149" t="str">
        <f t="shared" si="127"/>
        <v/>
      </c>
      <c r="FM93" s="150" t="str">
        <f t="shared" si="128"/>
        <v/>
      </c>
      <c r="FN93" s="117" t="str">
        <f>IF(FP93="","",IF((LEN(FP93)-LEN(SUBSTITUTE(FP93,"male","")))/LEN("male")&gt;1,"!",IF(RIGHT(FP93,1)=")","",IF(RIGHT(FP93,2)=") ","",IF(RIGHT(FP93,2)=").","","!!")))))</f>
        <v/>
      </c>
      <c r="FO93" s="114"/>
      <c r="FP93" s="168"/>
      <c r="FQ93" s="143" t="str">
        <f>IF(FU93="","",ministers!FT$3)</f>
        <v/>
      </c>
      <c r="FR93" s="144" t="str">
        <f>IF(FU93="","",ministers!FT$1)</f>
        <v/>
      </c>
      <c r="FS93" s="145"/>
      <c r="FT93" s="151"/>
      <c r="FU93" s="146" t="str">
        <f>IF(GB93="","",IF(ISNUMBER(SEARCH(":",GB93)),MID(GB93,FIND(":",GB93)+2,FIND("(",GB93)-FIND(":",GB93)-3),LEFT(GB93,FIND("(",GB93)-2)))</f>
        <v/>
      </c>
      <c r="FV93" s="147" t="str">
        <f>IF(GB93="","",MID(GB93,FIND("(",GB93)+1,4))</f>
        <v/>
      </c>
      <c r="FW93" s="148" t="str">
        <f>IF(ISNUMBER(SEARCH("*female*",GB93)),"female",IF(ISNUMBER(SEARCH("*male*",GB93)),"male",""))</f>
        <v/>
      </c>
      <c r="FX93" s="149" t="str">
        <f>IF(GB93="","",IF(ISERROR(MID(GB93,FIND("male,",GB93)+6,(FIND(")",GB93)-(FIND("male,",GB93)+6))))=TRUE,"missing/error",MID(GB93,FIND("male,",GB93)+6,(FIND(")",GB93)-(FIND("male,",GB93)+6)))))</f>
        <v/>
      </c>
      <c r="FY93" s="150" t="str">
        <f>IF(FU93="","",(MID(FU93,(SEARCH("^^",SUBSTITUTE(FU93," ","^^",LEN(FU93)-LEN(SUBSTITUTE(FU93," ","")))))+1,99)&amp;"_"&amp;LEFT(FU93,FIND(" ",FU93)-1)&amp;"_"&amp;FV93))</f>
        <v/>
      </c>
      <c r="FZ93" s="117" t="str">
        <f>IF(GB93="","",IF((LEN(GB93)-LEN(SUBSTITUTE(GB93,"male","")))/LEN("male")&gt;1,"!",IF(RIGHT(GB93,1)=")","",IF(RIGHT(GB93,2)=") ","",IF(RIGHT(GB93,2)=").","","!!")))))</f>
        <v/>
      </c>
      <c r="GA93" s="114"/>
      <c r="GB93" s="168"/>
      <c r="GC93" s="143" t="str">
        <f>IF(GG93="","",ministers!GC$3)</f>
        <v/>
      </c>
      <c r="GD93" s="144" t="str">
        <f>IF(GG93="","",ministers!GC$1)</f>
        <v/>
      </c>
      <c r="GE93" s="145" t="str">
        <f>IF(GG93="","",ministers!GC$2)</f>
        <v/>
      </c>
      <c r="GF93" s="145"/>
      <c r="GG93" s="146" t="str">
        <f>IF(GN93="","",IF(ISNUMBER(SEARCH(":",GN93)),MID(GN93,FIND(":",GN93)+2,FIND("(",GN93)-FIND(":",GN93)-3),LEFT(GN93,FIND("(",GN93)-2)))</f>
        <v/>
      </c>
      <c r="GH93" s="147" t="str">
        <f>IF(GN93="","",MID(GN93,FIND("(",GN93)+1,4))</f>
        <v/>
      </c>
      <c r="GI93" s="148" t="str">
        <f>IF(ISNUMBER(SEARCH("*female*",GN93)),"female",IF(ISNUMBER(SEARCH("*male*",GN93)),"male",""))</f>
        <v/>
      </c>
      <c r="GJ93" s="149" t="str">
        <f>IF(GN93="","",IF(ISERROR(MID(GN93,FIND("male,",GN93)+6,(FIND(")",GN93)-(FIND("male,",GN93)+6))))=TRUE,"missing/error",MID(GN93,FIND("male,",GN93)+6,(FIND(")",GN93)-(FIND("male,",GN93)+6)))))</f>
        <v/>
      </c>
      <c r="GK93" s="150" t="str">
        <f>IF(GG93="","",(MID(GG93,(SEARCH("^^",SUBSTITUTE(GG93," ","^^",LEN(GG93)-LEN(SUBSTITUTE(GG93," ","")))))+1,99)&amp;"_"&amp;LEFT(GG93,FIND(" ",GG93)-1)&amp;"_"&amp;GH93))</f>
        <v/>
      </c>
      <c r="GM93" s="114"/>
      <c r="GN93" s="168"/>
      <c r="GO93" s="143">
        <f>IF(GS93="","",ministers!GO$3)</f>
        <v>44926</v>
      </c>
      <c r="GP93" s="144" t="str">
        <f>IF(GS93="","",ministers!GO$1)</f>
        <v>Albanaese</v>
      </c>
      <c r="GQ93" s="145">
        <f>IF(GS93="","",ministers!GO$2)</f>
        <v>44713</v>
      </c>
      <c r="GR93" s="145">
        <f>IF(GS93="","",ministers!GO$3)</f>
        <v>44926</v>
      </c>
      <c r="GS93" s="146" t="str">
        <f>IF(GZ93="","",IF(ISNUMBER(SEARCH(":",GZ93)),MID(GZ93,FIND(":",GZ93)+2,FIND("(",GZ93)-FIND(":",GZ93)-3),LEFT(GZ93,FIND("(",GZ93)-2)))</f>
        <v>Tony Burke</v>
      </c>
      <c r="GT93" s="147" t="str">
        <f>IF(GZ93="","",MID(GZ93,FIND("(",GZ93)+1,4))</f>
        <v>1969</v>
      </c>
      <c r="GU93" s="148" t="str">
        <f>IF(ISNUMBER(SEARCH("*female*",GZ93)),"female",IF(ISNUMBER(SEARCH("*male*",GZ93)),"male",""))</f>
        <v>male</v>
      </c>
      <c r="GV93" s="149" t="str">
        <f>IF(GZ93="","",IF(ISERROR(MID(GZ93,FIND("male,",GZ93)+6,(FIND(")",GZ93)-(FIND("male,",GZ93)+6))))=TRUE,"missing/error",MID(GZ93,FIND("male,",GZ93)+6,(FIND(")",GZ93)-(FIND("male,",GZ93)+6)))))</f>
        <v>au_lab01</v>
      </c>
      <c r="GW93" s="150" t="str">
        <f>IF(GS93="","",(MID(GS93,(SEARCH("^^",SUBSTITUTE(GS93," ","^^",LEN(GS93)-LEN(SUBSTITUTE(GS93," ","")))))+1,99)&amp;"_"&amp;LEFT(GS93,FIND(" ",GS93)-1)&amp;"_"&amp;GT93))</f>
        <v>Burke_Tony_1969</v>
      </c>
      <c r="GY93" s="114"/>
      <c r="GZ93" s="168" t="s">
        <v>1389</v>
      </c>
    </row>
    <row r="94" spans="1:208" ht="13.5" customHeight="1">
      <c r="A94" s="126"/>
      <c r="B94" s="175" t="s">
        <v>540</v>
      </c>
      <c r="D94" s="168"/>
      <c r="E94" s="143"/>
      <c r="F94" s="144"/>
      <c r="G94" s="145"/>
      <c r="H94" s="145"/>
      <c r="I94" s="146"/>
      <c r="J94" s="147"/>
      <c r="K94" s="148"/>
      <c r="L94" s="149"/>
      <c r="M94" s="150"/>
      <c r="O94" s="114"/>
      <c r="P94" s="168"/>
      <c r="Q94" s="143"/>
      <c r="R94" s="144"/>
      <c r="S94" s="145"/>
      <c r="T94" s="145"/>
      <c r="U94" s="146"/>
      <c r="V94" s="147"/>
      <c r="W94" s="148"/>
      <c r="X94" s="149"/>
      <c r="Y94" s="150"/>
      <c r="AA94" s="114"/>
      <c r="AB94" s="168"/>
      <c r="AC94" s="143"/>
      <c r="AD94" s="144"/>
      <c r="AE94" s="145"/>
      <c r="AF94" s="145"/>
      <c r="AG94" s="146"/>
      <c r="AH94" s="147"/>
      <c r="AI94" s="148"/>
      <c r="AJ94" s="149"/>
      <c r="AK94" s="150"/>
      <c r="AM94" s="114"/>
      <c r="AN94" s="168"/>
      <c r="AO94" s="143"/>
      <c r="AP94" s="144"/>
      <c r="AQ94" s="145"/>
      <c r="AR94" s="145"/>
      <c r="AS94" s="146"/>
      <c r="AT94" s="147"/>
      <c r="AU94" s="148"/>
      <c r="AV94" s="149"/>
      <c r="AW94" s="150"/>
      <c r="AY94" s="114"/>
      <c r="AZ94" s="168"/>
      <c r="BA94" s="143"/>
      <c r="BB94" s="144"/>
      <c r="BC94" s="145"/>
      <c r="BD94" s="145"/>
      <c r="BE94" s="146"/>
      <c r="BF94" s="147"/>
      <c r="BG94" s="148"/>
      <c r="BH94" s="149"/>
      <c r="BI94" s="150"/>
      <c r="BK94" s="114"/>
      <c r="BL94" s="168"/>
      <c r="BM94" s="143">
        <v>38286</v>
      </c>
      <c r="BN94" s="144" t="s">
        <v>316</v>
      </c>
      <c r="BO94" s="145">
        <v>37901</v>
      </c>
      <c r="BP94" s="145">
        <v>38286</v>
      </c>
      <c r="BQ94" s="146" t="s">
        <v>931</v>
      </c>
      <c r="BR94" s="147" t="s">
        <v>849</v>
      </c>
      <c r="BS94" s="148" t="s">
        <v>780</v>
      </c>
      <c r="BT94" s="149" t="s">
        <v>294</v>
      </c>
      <c r="BU94" s="150" t="s">
        <v>932</v>
      </c>
      <c r="BW94" s="114"/>
      <c r="BX94" s="168" t="s">
        <v>674</v>
      </c>
      <c r="BY94" s="143">
        <v>39419</v>
      </c>
      <c r="BZ94" s="144" t="s">
        <v>317</v>
      </c>
      <c r="CA94" s="145">
        <v>39112</v>
      </c>
      <c r="CB94" s="145">
        <v>39419</v>
      </c>
      <c r="CC94" s="146" t="s">
        <v>933</v>
      </c>
      <c r="CD94" s="147" t="s">
        <v>934</v>
      </c>
      <c r="CE94" s="148" t="s">
        <v>780</v>
      </c>
      <c r="CF94" s="149" t="s">
        <v>294</v>
      </c>
      <c r="CG94" s="150" t="s">
        <v>935</v>
      </c>
      <c r="CI94" s="114"/>
      <c r="CJ94" s="168" t="s">
        <v>683</v>
      </c>
      <c r="CK94" s="143" t="s">
        <v>292</v>
      </c>
      <c r="CL94" s="144" t="s">
        <v>292</v>
      </c>
      <c r="CM94" s="145" t="s">
        <v>292</v>
      </c>
      <c r="CN94" s="145" t="s">
        <v>292</v>
      </c>
      <c r="CO94" s="146" t="s">
        <v>292</v>
      </c>
      <c r="CP94" s="147" t="s">
        <v>292</v>
      </c>
      <c r="CQ94" s="148" t="s">
        <v>292</v>
      </c>
      <c r="CR94" s="149" t="s">
        <v>292</v>
      </c>
      <c r="CS94" s="150" t="s">
        <v>292</v>
      </c>
      <c r="CU94" s="114"/>
      <c r="CV94" s="168"/>
      <c r="CW94" s="143" t="s">
        <v>292</v>
      </c>
      <c r="CX94" s="144" t="s">
        <v>292</v>
      </c>
      <c r="CY94" s="145" t="s">
        <v>292</v>
      </c>
      <c r="CZ94" s="145" t="s">
        <v>292</v>
      </c>
      <c r="DA94" s="146" t="s">
        <v>292</v>
      </c>
      <c r="DB94" s="147" t="s">
        <v>292</v>
      </c>
      <c r="DC94" s="148" t="s">
        <v>292</v>
      </c>
      <c r="DD94" s="149" t="s">
        <v>292</v>
      </c>
      <c r="DE94" s="150" t="s">
        <v>292</v>
      </c>
      <c r="DF94" s="117" t="s">
        <v>292</v>
      </c>
      <c r="DG94" s="114"/>
      <c r="DH94" s="168"/>
      <c r="DI94" s="143">
        <v>41452</v>
      </c>
      <c r="DJ94" s="144" t="s">
        <v>513</v>
      </c>
      <c r="DK94" s="145">
        <v>40891</v>
      </c>
      <c r="DL94" s="145">
        <v>41452</v>
      </c>
      <c r="DM94" s="146" t="s">
        <v>920</v>
      </c>
      <c r="DN94" s="147" t="s">
        <v>836</v>
      </c>
      <c r="DO94" s="148" t="s">
        <v>780</v>
      </c>
      <c r="DP94" s="149" t="s">
        <v>293</v>
      </c>
      <c r="DQ94" s="150" t="s">
        <v>921</v>
      </c>
      <c r="DR94" s="117" t="s">
        <v>292</v>
      </c>
      <c r="DS94" s="114"/>
      <c r="DT94" s="168" t="s">
        <v>734</v>
      </c>
      <c r="DU94" s="143" t="s">
        <v>292</v>
      </c>
      <c r="DV94" s="144" t="s">
        <v>292</v>
      </c>
      <c r="DW94" s="145" t="s">
        <v>292</v>
      </c>
      <c r="DX94" s="145" t="s">
        <v>292</v>
      </c>
      <c r="DY94" s="146" t="s">
        <v>292</v>
      </c>
      <c r="DZ94" s="147" t="s">
        <v>292</v>
      </c>
      <c r="EA94" s="148" t="s">
        <v>292</v>
      </c>
      <c r="EB94" s="149" t="s">
        <v>292</v>
      </c>
      <c r="EC94" s="150" t="s">
        <v>292</v>
      </c>
      <c r="ED94" s="117" t="s">
        <v>292</v>
      </c>
      <c r="EE94" s="114"/>
      <c r="EF94" s="168"/>
      <c r="EG94" s="143" t="str">
        <f>IF(EK94="","",ministers!EG$3)</f>
        <v/>
      </c>
      <c r="EH94" s="144" t="str">
        <f>IF(EK94="","",ministers!EG$1)</f>
        <v/>
      </c>
      <c r="EI94" s="145" t="str">
        <f>IF(EK94="","",ministers!EG$2)</f>
        <v/>
      </c>
      <c r="EJ94" s="145" t="str">
        <f>IF(EK94="","",ministers!EG$3)</f>
        <v/>
      </c>
      <c r="EK94" s="146" t="str">
        <f t="shared" si="112"/>
        <v/>
      </c>
      <c r="EL94" s="147" t="str">
        <f t="shared" si="113"/>
        <v/>
      </c>
      <c r="EM94" s="148" t="str">
        <f t="shared" si="114"/>
        <v/>
      </c>
      <c r="EN94" s="149" t="str">
        <f t="shared" si="115"/>
        <v/>
      </c>
      <c r="EO94" s="150" t="str">
        <f t="shared" si="116"/>
        <v/>
      </c>
      <c r="EP94" s="117" t="str">
        <f t="shared" si="117"/>
        <v/>
      </c>
      <c r="EQ94" s="114"/>
      <c r="ER94" s="168"/>
      <c r="ES94" s="143" t="str">
        <f>IF(EW94="","",ministers!ES$3)</f>
        <v/>
      </c>
      <c r="ET94" s="144" t="str">
        <f>IF(EW94="","",ministers!ES$1)</f>
        <v/>
      </c>
      <c r="EU94" s="145" t="str">
        <f>IF(EW94="","",ministers!ES$2)</f>
        <v/>
      </c>
      <c r="EV94" s="145" t="str">
        <f>IF(EW94="","",ministers!ES$3)</f>
        <v/>
      </c>
      <c r="EW94" s="146" t="str">
        <f t="shared" si="118"/>
        <v/>
      </c>
      <c r="EX94" s="147" t="str">
        <f t="shared" si="119"/>
        <v/>
      </c>
      <c r="EY94" s="148" t="str">
        <f t="shared" si="120"/>
        <v/>
      </c>
      <c r="EZ94" s="149" t="str">
        <f t="shared" si="121"/>
        <v/>
      </c>
      <c r="FA94" s="150" t="str">
        <f t="shared" si="122"/>
        <v/>
      </c>
      <c r="FB94" s="117" t="str">
        <f t="shared" si="123"/>
        <v/>
      </c>
      <c r="FC94" s="114"/>
      <c r="FD94" s="168"/>
      <c r="FE94" s="143" t="str">
        <f>IF(FI94="","",ministers!FE$3)</f>
        <v/>
      </c>
      <c r="FF94" s="144" t="str">
        <f>IF(FI94="","",ministers!FE$1)</f>
        <v/>
      </c>
      <c r="FG94" s="145" t="str">
        <f>IF(FI94="","",ministers!FE$2)</f>
        <v/>
      </c>
      <c r="FH94" s="145" t="str">
        <f>IF(FI94="","",ministers!FE$3)</f>
        <v/>
      </c>
      <c r="FI94" s="146" t="str">
        <f t="shared" si="124"/>
        <v/>
      </c>
      <c r="FJ94" s="147" t="str">
        <f t="shared" si="125"/>
        <v/>
      </c>
      <c r="FK94" s="148" t="str">
        <f t="shared" si="126"/>
        <v/>
      </c>
      <c r="FL94" s="149" t="str">
        <f t="shared" si="127"/>
        <v/>
      </c>
      <c r="FM94" s="150" t="str">
        <f t="shared" si="128"/>
        <v/>
      </c>
      <c r="FO94" s="114"/>
      <c r="FP94" s="168"/>
      <c r="FQ94" s="143"/>
      <c r="FR94" s="144"/>
      <c r="FS94" s="145"/>
      <c r="FT94" s="151"/>
      <c r="FU94" s="146"/>
      <c r="FV94" s="147"/>
      <c r="FW94" s="148"/>
      <c r="FX94" s="149"/>
      <c r="FY94" s="150"/>
      <c r="GA94" s="114"/>
      <c r="GB94" s="168"/>
      <c r="GC94" s="143" t="str">
        <f>IF(GG94="","",ministers!GC$3)</f>
        <v/>
      </c>
      <c r="GD94" s="144" t="str">
        <f>IF(GG94="","",ministers!GC$1)</f>
        <v/>
      </c>
      <c r="GE94" s="145" t="str">
        <f>IF(GG94="","",ministers!GC$2)</f>
        <v/>
      </c>
      <c r="GF94" s="145"/>
      <c r="GG94" s="146"/>
      <c r="GH94" s="147"/>
      <c r="GI94" s="148"/>
      <c r="GJ94" s="149"/>
      <c r="GK94" s="150"/>
      <c r="GM94" s="114"/>
      <c r="GN94" s="168"/>
      <c r="GO94" s="143" t="str">
        <f>IF(GS94="","",ministers!GO$3)</f>
        <v/>
      </c>
      <c r="GP94" s="144" t="str">
        <f>IF(GS94="","",ministers!GO$1)</f>
        <v/>
      </c>
      <c r="GQ94" s="145" t="str">
        <f>IF(GS94="","",ministers!GO$2)</f>
        <v/>
      </c>
      <c r="GR94" s="145" t="str">
        <f>IF(GS94="","",ministers!GO$3)</f>
        <v/>
      </c>
      <c r="GS94" s="146"/>
      <c r="GT94" s="147"/>
      <c r="GU94" s="148"/>
      <c r="GV94" s="149"/>
      <c r="GW94" s="150"/>
      <c r="GY94" s="114"/>
      <c r="GZ94" s="168"/>
    </row>
    <row r="95" spans="1:208" ht="13.5" customHeight="1">
      <c r="A95" s="126"/>
      <c r="B95" s="114" t="s">
        <v>541</v>
      </c>
      <c r="D95" s="168"/>
      <c r="E95" s="143">
        <v>33592</v>
      </c>
      <c r="F95" s="144" t="s">
        <v>311</v>
      </c>
      <c r="G95" s="145">
        <v>32997</v>
      </c>
      <c r="H95" s="145">
        <v>33592</v>
      </c>
      <c r="I95" s="146" t="s">
        <v>936</v>
      </c>
      <c r="J95" s="147" t="s">
        <v>852</v>
      </c>
      <c r="K95" s="148" t="s">
        <v>780</v>
      </c>
      <c r="L95" s="149" t="s">
        <v>293</v>
      </c>
      <c r="M95" s="150" t="s">
        <v>937</v>
      </c>
      <c r="N95" s="117" t="s">
        <v>292</v>
      </c>
      <c r="O95" s="114"/>
      <c r="P95" s="168" t="s">
        <v>596</v>
      </c>
      <c r="Q95" s="143">
        <v>34052</v>
      </c>
      <c r="R95" s="144" t="s">
        <v>312</v>
      </c>
      <c r="S95" s="145">
        <v>33599</v>
      </c>
      <c r="T95" s="145">
        <v>34052</v>
      </c>
      <c r="U95" s="146" t="s">
        <v>810</v>
      </c>
      <c r="V95" s="147" t="s">
        <v>811</v>
      </c>
      <c r="W95" s="148" t="s">
        <v>780</v>
      </c>
      <c r="X95" s="149" t="s">
        <v>293</v>
      </c>
      <c r="Y95" s="150" t="s">
        <v>812</v>
      </c>
      <c r="Z95" s="117" t="s">
        <v>292</v>
      </c>
      <c r="AA95" s="114"/>
      <c r="AB95" s="168" t="s">
        <v>600</v>
      </c>
      <c r="AC95" s="143">
        <v>35135</v>
      </c>
      <c r="AD95" s="144" t="s">
        <v>313</v>
      </c>
      <c r="AE95" s="145">
        <v>34052</v>
      </c>
      <c r="AF95" s="145">
        <v>34326</v>
      </c>
      <c r="AG95" s="146" t="s">
        <v>810</v>
      </c>
      <c r="AH95" s="147" t="s">
        <v>811</v>
      </c>
      <c r="AI95" s="148" t="s">
        <v>780</v>
      </c>
      <c r="AJ95" s="149" t="s">
        <v>293</v>
      </c>
      <c r="AK95" s="150" t="s">
        <v>812</v>
      </c>
      <c r="AL95" s="117" t="s">
        <v>292</v>
      </c>
      <c r="AM95" s="114"/>
      <c r="AN95" s="168" t="s">
        <v>600</v>
      </c>
      <c r="AO95" s="143" t="s">
        <v>292</v>
      </c>
      <c r="AP95" s="144" t="s">
        <v>292</v>
      </c>
      <c r="AQ95" s="145" t="s">
        <v>292</v>
      </c>
      <c r="AR95" s="145" t="s">
        <v>292</v>
      </c>
      <c r="AS95" s="146" t="s">
        <v>292</v>
      </c>
      <c r="AT95" s="147" t="s">
        <v>292</v>
      </c>
      <c r="AU95" s="148" t="s">
        <v>292</v>
      </c>
      <c r="AV95" s="149" t="s">
        <v>292</v>
      </c>
      <c r="AW95" s="150" t="s">
        <v>292</v>
      </c>
      <c r="AX95" s="117" t="s">
        <v>292</v>
      </c>
      <c r="AY95" s="114"/>
      <c r="BA95" s="143" t="s">
        <v>292</v>
      </c>
      <c r="BB95" s="144" t="s">
        <v>292</v>
      </c>
      <c r="BC95" s="145" t="s">
        <v>292</v>
      </c>
      <c r="BD95" s="145" t="s">
        <v>292</v>
      </c>
      <c r="BE95" s="146" t="s">
        <v>292</v>
      </c>
      <c r="BF95" s="147" t="s">
        <v>292</v>
      </c>
      <c r="BG95" s="148" t="s">
        <v>292</v>
      </c>
      <c r="BH95" s="149" t="s">
        <v>292</v>
      </c>
      <c r="BI95" s="150" t="s">
        <v>292</v>
      </c>
      <c r="BJ95" s="117" t="s">
        <v>292</v>
      </c>
      <c r="BK95" s="114"/>
      <c r="BL95" s="168"/>
      <c r="BM95" s="143" t="s">
        <v>292</v>
      </c>
      <c r="BN95" s="144" t="s">
        <v>292</v>
      </c>
      <c r="BO95" s="145" t="s">
        <v>292</v>
      </c>
      <c r="BP95" s="145" t="s">
        <v>292</v>
      </c>
      <c r="BQ95" s="146" t="s">
        <v>292</v>
      </c>
      <c r="BR95" s="147" t="s">
        <v>292</v>
      </c>
      <c r="BS95" s="148" t="s">
        <v>292</v>
      </c>
      <c r="BT95" s="149" t="s">
        <v>292</v>
      </c>
      <c r="BU95" s="150" t="s">
        <v>292</v>
      </c>
      <c r="BV95" s="117" t="s">
        <v>292</v>
      </c>
      <c r="BW95" s="114"/>
      <c r="BX95" s="168"/>
      <c r="BY95" s="143" t="s">
        <v>292</v>
      </c>
      <c r="BZ95" s="144" t="s">
        <v>292</v>
      </c>
      <c r="CA95" s="145" t="s">
        <v>292</v>
      </c>
      <c r="CB95" s="145" t="s">
        <v>292</v>
      </c>
      <c r="CC95" s="146" t="s">
        <v>292</v>
      </c>
      <c r="CD95" s="147" t="s">
        <v>292</v>
      </c>
      <c r="CE95" s="148" t="s">
        <v>292</v>
      </c>
      <c r="CF95" s="149" t="s">
        <v>292</v>
      </c>
      <c r="CG95" s="150" t="s">
        <v>292</v>
      </c>
      <c r="CH95" s="117" t="s">
        <v>292</v>
      </c>
      <c r="CI95" s="114"/>
      <c r="CJ95" s="168"/>
      <c r="CK95" s="143" t="s">
        <v>292</v>
      </c>
      <c r="CL95" s="144" t="s">
        <v>292</v>
      </c>
      <c r="CM95" s="145" t="s">
        <v>292</v>
      </c>
      <c r="CN95" s="145" t="s">
        <v>292</v>
      </c>
      <c r="CO95" s="146" t="s">
        <v>292</v>
      </c>
      <c r="CP95" s="147" t="s">
        <v>292</v>
      </c>
      <c r="CQ95" s="148" t="s">
        <v>292</v>
      </c>
      <c r="CR95" s="149" t="s">
        <v>292</v>
      </c>
      <c r="CS95" s="150" t="s">
        <v>292</v>
      </c>
      <c r="CT95" s="117" t="s">
        <v>292</v>
      </c>
      <c r="CU95" s="114"/>
      <c r="CV95" s="168"/>
      <c r="CW95" s="143" t="s">
        <v>292</v>
      </c>
      <c r="CX95" s="144" t="s">
        <v>292</v>
      </c>
      <c r="CY95" s="145" t="s">
        <v>292</v>
      </c>
      <c r="CZ95" s="145" t="s">
        <v>292</v>
      </c>
      <c r="DA95" s="146" t="s">
        <v>292</v>
      </c>
      <c r="DB95" s="147" t="s">
        <v>292</v>
      </c>
      <c r="DC95" s="148" t="s">
        <v>292</v>
      </c>
      <c r="DD95" s="149" t="s">
        <v>292</v>
      </c>
      <c r="DE95" s="150" t="s">
        <v>292</v>
      </c>
      <c r="DF95" s="117" t="s">
        <v>292</v>
      </c>
      <c r="DG95" s="114"/>
      <c r="DH95" s="168"/>
      <c r="DI95" s="143" t="s">
        <v>292</v>
      </c>
      <c r="DJ95" s="144" t="s">
        <v>292</v>
      </c>
      <c r="DK95" s="145" t="s">
        <v>292</v>
      </c>
      <c r="DL95" s="145" t="s">
        <v>292</v>
      </c>
      <c r="DM95" s="146" t="s">
        <v>292</v>
      </c>
      <c r="DN95" s="147" t="s">
        <v>292</v>
      </c>
      <c r="DO95" s="148" t="s">
        <v>292</v>
      </c>
      <c r="DP95" s="149" t="s">
        <v>292</v>
      </c>
      <c r="DQ95" s="150" t="s">
        <v>292</v>
      </c>
      <c r="DR95" s="117" t="s">
        <v>292</v>
      </c>
      <c r="DS95" s="114"/>
      <c r="DT95" s="168"/>
      <c r="DU95" s="143" t="s">
        <v>292</v>
      </c>
      <c r="DV95" s="144" t="s">
        <v>292</v>
      </c>
      <c r="DW95" s="145" t="s">
        <v>292</v>
      </c>
      <c r="DX95" s="145" t="s">
        <v>292</v>
      </c>
      <c r="DY95" s="146" t="s">
        <v>292</v>
      </c>
      <c r="DZ95" s="147" t="s">
        <v>292</v>
      </c>
      <c r="EA95" s="148" t="s">
        <v>292</v>
      </c>
      <c r="EB95" s="149" t="s">
        <v>292</v>
      </c>
      <c r="EC95" s="150" t="s">
        <v>292</v>
      </c>
      <c r="ED95" s="117" t="s">
        <v>292</v>
      </c>
      <c r="EE95" s="114"/>
      <c r="EF95" s="168"/>
      <c r="EG95" s="143" t="str">
        <f>IF(EK95="","",ministers!EG$3)</f>
        <v/>
      </c>
      <c r="EH95" s="144" t="str">
        <f>IF(EK95="","",ministers!EG$1)</f>
        <v/>
      </c>
      <c r="EI95" s="145" t="str">
        <f>IF(EK95="","",ministers!EG$2)</f>
        <v/>
      </c>
      <c r="EJ95" s="145" t="str">
        <f>IF(EK95="","",ministers!EG$3)</f>
        <v/>
      </c>
      <c r="EK95" s="146" t="str">
        <f t="shared" si="112"/>
        <v/>
      </c>
      <c r="EL95" s="147" t="str">
        <f t="shared" si="113"/>
        <v/>
      </c>
      <c r="EM95" s="148" t="str">
        <f t="shared" si="114"/>
        <v/>
      </c>
      <c r="EN95" s="149" t="str">
        <f t="shared" si="115"/>
        <v/>
      </c>
      <c r="EO95" s="150" t="str">
        <f t="shared" si="116"/>
        <v/>
      </c>
      <c r="EP95" s="117" t="str">
        <f t="shared" si="117"/>
        <v/>
      </c>
      <c r="EQ95" s="114"/>
      <c r="ER95" s="168"/>
      <c r="ES95" s="143" t="str">
        <f>IF(EW95="","",ministers!ES$3)</f>
        <v/>
      </c>
      <c r="ET95" s="144" t="str">
        <f>IF(EW95="","",ministers!ES$1)</f>
        <v/>
      </c>
      <c r="EU95" s="145" t="str">
        <f>IF(EW95="","",ministers!ES$2)</f>
        <v/>
      </c>
      <c r="EV95" s="145" t="str">
        <f>IF(EW95="","",ministers!ES$3)</f>
        <v/>
      </c>
      <c r="EW95" s="146" t="str">
        <f t="shared" si="118"/>
        <v/>
      </c>
      <c r="EX95" s="147" t="str">
        <f t="shared" si="119"/>
        <v/>
      </c>
      <c r="EY95" s="148" t="str">
        <f t="shared" si="120"/>
        <v/>
      </c>
      <c r="EZ95" s="149" t="str">
        <f t="shared" si="121"/>
        <v/>
      </c>
      <c r="FA95" s="150" t="str">
        <f t="shared" si="122"/>
        <v/>
      </c>
      <c r="FB95" s="117" t="str">
        <f t="shared" si="123"/>
        <v/>
      </c>
      <c r="FC95" s="114"/>
      <c r="FD95" s="168"/>
      <c r="FE95" s="143" t="str">
        <f>IF(FI95="","",ministers!FE$3)</f>
        <v/>
      </c>
      <c r="FF95" s="144" t="str">
        <f>IF(FI95="","",ministers!FE$1)</f>
        <v/>
      </c>
      <c r="FG95" s="145" t="str">
        <f>IF(FI95="","",ministers!FE$2)</f>
        <v/>
      </c>
      <c r="FH95" s="145" t="str">
        <f>IF(FI95="","",ministers!FE$3)</f>
        <v/>
      </c>
      <c r="FI95" s="146" t="str">
        <f t="shared" si="124"/>
        <v/>
      </c>
      <c r="FJ95" s="147" t="str">
        <f t="shared" si="125"/>
        <v/>
      </c>
      <c r="FK95" s="148" t="str">
        <f t="shared" si="126"/>
        <v/>
      </c>
      <c r="FL95" s="149" t="str">
        <f t="shared" si="127"/>
        <v/>
      </c>
      <c r="FM95" s="150" t="str">
        <f t="shared" si="128"/>
        <v/>
      </c>
      <c r="FN95" s="117" t="str">
        <f>IF(FP95="","",IF((LEN(FP95)-LEN(SUBSTITUTE(FP95,"male","")))/LEN("male")&gt;1,"!",IF(RIGHT(FP95,1)=")","",IF(RIGHT(FP95,2)=") ","",IF(RIGHT(FP95,2)=").","","!!")))))</f>
        <v/>
      </c>
      <c r="FO95" s="114"/>
      <c r="FP95" s="168"/>
      <c r="FQ95" s="143" t="str">
        <f>IF(FU95="","",ministers!FT$3)</f>
        <v/>
      </c>
      <c r="FR95" s="144" t="str">
        <f>IF(FU95="","",ministers!FT$1)</f>
        <v/>
      </c>
      <c r="FS95" s="145"/>
      <c r="FT95" s="151"/>
      <c r="FU95" s="146" t="str">
        <f>IF(GB95="","",IF(ISNUMBER(SEARCH(":",GB95)),MID(GB95,FIND(":",GB95)+2,FIND("(",GB95)-FIND(":",GB95)-3),LEFT(GB95,FIND("(",GB95)-2)))</f>
        <v/>
      </c>
      <c r="FV95" s="147" t="str">
        <f>IF(GB95="","",MID(GB95,FIND("(",GB95)+1,4))</f>
        <v/>
      </c>
      <c r="FW95" s="148" t="str">
        <f>IF(ISNUMBER(SEARCH("*female*",GB95)),"female",IF(ISNUMBER(SEARCH("*male*",GB95)),"male",""))</f>
        <v/>
      </c>
      <c r="FX95" s="149" t="str">
        <f>IF(GB95="","",IF(ISERROR(MID(GB95,FIND("male,",GB95)+6,(FIND(")",GB95)-(FIND("male,",GB95)+6))))=TRUE,"missing/error",MID(GB95,FIND("male,",GB95)+6,(FIND(")",GB95)-(FIND("male,",GB95)+6)))))</f>
        <v/>
      </c>
      <c r="FY95" s="150" t="str">
        <f>IF(FU95="","",(MID(FU95,(SEARCH("^^",SUBSTITUTE(FU95," ","^^",LEN(FU95)-LEN(SUBSTITUTE(FU95," ","")))))+1,99)&amp;"_"&amp;LEFT(FU95,FIND(" ",FU95)-1)&amp;"_"&amp;FV95))</f>
        <v/>
      </c>
      <c r="FZ95" s="117" t="str">
        <f>IF(GB95="","",IF((LEN(GB95)-LEN(SUBSTITUTE(GB95,"male","")))/LEN("male")&gt;1,"!",IF(RIGHT(GB95,1)=")","",IF(RIGHT(GB95,2)=") ","",IF(RIGHT(GB95,2)=").","","!!")))))</f>
        <v/>
      </c>
      <c r="GA95" s="114"/>
      <c r="GB95" s="168"/>
      <c r="GC95" s="143" t="str">
        <f>IF(GG95="","",ministers!GC$3)</f>
        <v/>
      </c>
      <c r="GD95" s="144" t="str">
        <f>IF(GG95="","",ministers!GC$1)</f>
        <v/>
      </c>
      <c r="GE95" s="145" t="str">
        <f>IF(GG95="","",ministers!GC$2)</f>
        <v/>
      </c>
      <c r="GF95" s="145"/>
      <c r="GG95" s="146" t="str">
        <f>IF(GN95="","",IF(ISNUMBER(SEARCH(":",GN95)),MID(GN95,FIND(":",GN95)+2,FIND("(",GN95)-FIND(":",GN95)-3),LEFT(GN95,FIND("(",GN95)-2)))</f>
        <v/>
      </c>
      <c r="GH95" s="147" t="str">
        <f>IF(GN95="","",MID(GN95,FIND("(",GN95)+1,4))</f>
        <v/>
      </c>
      <c r="GI95" s="148" t="str">
        <f>IF(ISNUMBER(SEARCH("*female*",GN95)),"female",IF(ISNUMBER(SEARCH("*male*",GN95)),"male",""))</f>
        <v/>
      </c>
      <c r="GJ95" s="149" t="str">
        <f>IF(GN95="","",IF(ISERROR(MID(GN95,FIND("male,",GN95)+6,(FIND(")",GN95)-(FIND("male,",GN95)+6))))=TRUE,"missing/error",MID(GN95,FIND("male,",GN95)+6,(FIND(")",GN95)-(FIND("male,",GN95)+6)))))</f>
        <v/>
      </c>
      <c r="GK95" s="150" t="str">
        <f>IF(GG95="","",(MID(GG95,(SEARCH("^^",SUBSTITUTE(GG95," ","^^",LEN(GG95)-LEN(SUBSTITUTE(GG95," ","")))))+1,99)&amp;"_"&amp;LEFT(GG95,FIND(" ",GG95)-1)&amp;"_"&amp;GH95))</f>
        <v/>
      </c>
      <c r="GM95" s="114"/>
      <c r="GN95" s="168"/>
      <c r="GO95" s="143" t="str">
        <f>IF(GS95="","",ministers!GO$3)</f>
        <v/>
      </c>
      <c r="GP95" s="144" t="str">
        <f>IF(GS95="","",ministers!GO$1)</f>
        <v/>
      </c>
      <c r="GQ95" s="145" t="str">
        <f>IF(GS95="","",ministers!GO$2)</f>
        <v/>
      </c>
      <c r="GR95" s="145" t="str">
        <f>IF(GS95="","",ministers!GO$3)</f>
        <v/>
      </c>
      <c r="GS95" s="146" t="str">
        <f>IF(GZ95="","",IF(ISNUMBER(SEARCH(":",GZ95)),MID(GZ95,FIND(":",GZ95)+2,FIND("(",GZ95)-FIND(":",GZ95)-3),LEFT(GZ95,FIND("(",GZ95)-2)))</f>
        <v/>
      </c>
      <c r="GT95" s="147" t="str">
        <f>IF(GZ95="","",MID(GZ95,FIND("(",GZ95)+1,4))</f>
        <v/>
      </c>
      <c r="GU95" s="148" t="str">
        <f>IF(ISNUMBER(SEARCH("*female*",GZ95)),"female",IF(ISNUMBER(SEARCH("*male*",GZ95)),"male",""))</f>
        <v/>
      </c>
      <c r="GV95" s="149" t="str">
        <f>IF(GZ95="","",IF(ISERROR(MID(GZ95,FIND("male,",GZ95)+6,(FIND(")",GZ95)-(FIND("male,",GZ95)+6))))=TRUE,"missing/error",MID(GZ95,FIND("male,",GZ95)+6,(FIND(")",GZ95)-(FIND("male,",GZ95)+6)))))</f>
        <v/>
      </c>
      <c r="GW95" s="150" t="str">
        <f>IF(GS95="","",(MID(GS95,(SEARCH("^^",SUBSTITUTE(GS95," ","^^",LEN(GS95)-LEN(SUBSTITUTE(GS95," ","")))))+1,99)&amp;"_"&amp;LEFT(GS95,FIND(" ",GS95)-1)&amp;"_"&amp;GT95))</f>
        <v/>
      </c>
      <c r="GY95" s="114"/>
      <c r="GZ95" s="168"/>
    </row>
    <row r="96" spans="1:208" ht="13.5" customHeight="1">
      <c r="A96" s="126"/>
      <c r="B96" s="114" t="s">
        <v>541</v>
      </c>
      <c r="D96" s="168"/>
      <c r="E96" s="143"/>
      <c r="F96" s="144"/>
      <c r="G96" s="145"/>
      <c r="H96" s="145"/>
      <c r="I96" s="146"/>
      <c r="J96" s="147"/>
      <c r="K96" s="148"/>
      <c r="L96" s="149"/>
      <c r="M96" s="150"/>
      <c r="O96" s="114"/>
      <c r="P96" s="168"/>
      <c r="Q96" s="143"/>
      <c r="R96" s="144"/>
      <c r="S96" s="145"/>
      <c r="T96" s="145"/>
      <c r="U96" s="146"/>
      <c r="V96" s="147"/>
      <c r="W96" s="148"/>
      <c r="X96" s="149"/>
      <c r="Y96" s="150"/>
      <c r="AA96" s="114"/>
      <c r="AB96" s="168"/>
      <c r="AC96" s="143">
        <v>35135</v>
      </c>
      <c r="AD96" s="144" t="s">
        <v>313</v>
      </c>
      <c r="AE96" s="145">
        <v>34326</v>
      </c>
      <c r="AF96" s="145">
        <v>35135</v>
      </c>
      <c r="AG96" s="146" t="s">
        <v>915</v>
      </c>
      <c r="AH96" s="147" t="s">
        <v>860</v>
      </c>
      <c r="AI96" s="148" t="s">
        <v>780</v>
      </c>
      <c r="AJ96" s="149" t="s">
        <v>293</v>
      </c>
      <c r="AK96" s="150" t="s">
        <v>861</v>
      </c>
      <c r="AL96" s="117" t="s">
        <v>292</v>
      </c>
      <c r="AM96" s="114"/>
      <c r="AN96" s="168" t="s">
        <v>602</v>
      </c>
      <c r="AO96" s="143"/>
      <c r="AP96" s="144"/>
      <c r="AQ96" s="145"/>
      <c r="AR96" s="145"/>
      <c r="AS96" s="146"/>
      <c r="AT96" s="147"/>
      <c r="AU96" s="148"/>
      <c r="AV96" s="149"/>
      <c r="AW96" s="150"/>
      <c r="AY96" s="114"/>
      <c r="AZ96" s="168"/>
      <c r="BA96" s="143"/>
      <c r="BB96" s="144"/>
      <c r="BC96" s="145"/>
      <c r="BD96" s="145"/>
      <c r="BE96" s="146"/>
      <c r="BF96" s="147"/>
      <c r="BG96" s="148"/>
      <c r="BH96" s="149"/>
      <c r="BI96" s="150"/>
      <c r="BK96" s="114"/>
      <c r="BL96" s="168"/>
      <c r="BM96" s="143"/>
      <c r="BN96" s="144"/>
      <c r="BO96" s="145"/>
      <c r="BP96" s="145"/>
      <c r="BQ96" s="146"/>
      <c r="BR96" s="147"/>
      <c r="BS96" s="148"/>
      <c r="BT96" s="149"/>
      <c r="BU96" s="150"/>
      <c r="BW96" s="114"/>
      <c r="BX96" s="168"/>
      <c r="BY96" s="143"/>
      <c r="BZ96" s="144"/>
      <c r="CA96" s="145"/>
      <c r="CB96" s="145"/>
      <c r="CC96" s="146"/>
      <c r="CD96" s="147"/>
      <c r="CE96" s="148"/>
      <c r="CF96" s="149"/>
      <c r="CG96" s="150"/>
      <c r="CI96" s="114"/>
      <c r="CJ96" s="168"/>
      <c r="CK96" s="143"/>
      <c r="CL96" s="144"/>
      <c r="CM96" s="145"/>
      <c r="CN96" s="145"/>
      <c r="CO96" s="146"/>
      <c r="CP96" s="147"/>
      <c r="CQ96" s="148"/>
      <c r="CR96" s="149"/>
      <c r="CS96" s="150"/>
      <c r="CU96" s="114"/>
      <c r="CV96" s="168"/>
      <c r="CW96" s="143" t="s">
        <v>292</v>
      </c>
      <c r="CX96" s="144" t="s">
        <v>292</v>
      </c>
      <c r="CY96" s="145" t="s">
        <v>292</v>
      </c>
      <c r="CZ96" s="145" t="s">
        <v>292</v>
      </c>
      <c r="DA96" s="146" t="s">
        <v>292</v>
      </c>
      <c r="DB96" s="147" t="s">
        <v>292</v>
      </c>
      <c r="DC96" s="148" t="s">
        <v>292</v>
      </c>
      <c r="DD96" s="149" t="s">
        <v>292</v>
      </c>
      <c r="DE96" s="150" t="s">
        <v>292</v>
      </c>
      <c r="DF96" s="117" t="s">
        <v>292</v>
      </c>
      <c r="DG96" s="114"/>
      <c r="DH96" s="168"/>
      <c r="DI96" s="143" t="s">
        <v>292</v>
      </c>
      <c r="DJ96" s="144" t="s">
        <v>292</v>
      </c>
      <c r="DK96" s="145" t="s">
        <v>292</v>
      </c>
      <c r="DL96" s="145" t="s">
        <v>292</v>
      </c>
      <c r="DM96" s="146" t="s">
        <v>292</v>
      </c>
      <c r="DN96" s="147" t="s">
        <v>292</v>
      </c>
      <c r="DO96" s="148" t="s">
        <v>292</v>
      </c>
      <c r="DP96" s="149" t="s">
        <v>292</v>
      </c>
      <c r="DQ96" s="150" t="s">
        <v>292</v>
      </c>
      <c r="DR96" s="117" t="s">
        <v>292</v>
      </c>
      <c r="DS96" s="114"/>
      <c r="DT96" s="168"/>
      <c r="DU96" s="143" t="s">
        <v>292</v>
      </c>
      <c r="DV96" s="144" t="s">
        <v>292</v>
      </c>
      <c r="DW96" s="145" t="s">
        <v>292</v>
      </c>
      <c r="DX96" s="145" t="s">
        <v>292</v>
      </c>
      <c r="DY96" s="146" t="s">
        <v>292</v>
      </c>
      <c r="DZ96" s="147" t="s">
        <v>292</v>
      </c>
      <c r="EA96" s="148" t="s">
        <v>292</v>
      </c>
      <c r="EB96" s="149" t="s">
        <v>292</v>
      </c>
      <c r="EC96" s="150" t="s">
        <v>292</v>
      </c>
      <c r="ED96" s="117" t="s">
        <v>292</v>
      </c>
      <c r="EE96" s="114"/>
      <c r="EF96" s="168"/>
      <c r="EG96" s="143" t="str">
        <f>IF(EK96="","",ministers!EG$3)</f>
        <v/>
      </c>
      <c r="EH96" s="144" t="str">
        <f>IF(EK96="","",ministers!EG$1)</f>
        <v/>
      </c>
      <c r="EI96" s="145" t="str">
        <f>IF(EK96="","",ministers!EG$2)</f>
        <v/>
      </c>
      <c r="EJ96" s="145" t="str">
        <f>IF(EK96="","",ministers!EG$3)</f>
        <v/>
      </c>
      <c r="EK96" s="146" t="str">
        <f t="shared" si="112"/>
        <v/>
      </c>
      <c r="EL96" s="147" t="str">
        <f t="shared" si="113"/>
        <v/>
      </c>
      <c r="EM96" s="148" t="str">
        <f t="shared" si="114"/>
        <v/>
      </c>
      <c r="EN96" s="149" t="str">
        <f t="shared" si="115"/>
        <v/>
      </c>
      <c r="EO96" s="150" t="str">
        <f t="shared" si="116"/>
        <v/>
      </c>
      <c r="EP96" s="117" t="str">
        <f t="shared" si="117"/>
        <v/>
      </c>
      <c r="EQ96" s="114"/>
      <c r="ER96" s="168"/>
      <c r="ES96" s="143" t="str">
        <f>IF(EW96="","",ministers!ES$3)</f>
        <v/>
      </c>
      <c r="ET96" s="144" t="str">
        <f>IF(EW96="","",ministers!ES$1)</f>
        <v/>
      </c>
      <c r="EU96" s="145" t="str">
        <f>IF(EW96="","",ministers!ES$2)</f>
        <v/>
      </c>
      <c r="EV96" s="145" t="str">
        <f>IF(EW96="","",ministers!ES$3)</f>
        <v/>
      </c>
      <c r="EW96" s="146" t="str">
        <f t="shared" si="118"/>
        <v/>
      </c>
      <c r="EX96" s="147" t="str">
        <f t="shared" si="119"/>
        <v/>
      </c>
      <c r="EY96" s="148" t="str">
        <f t="shared" si="120"/>
        <v/>
      </c>
      <c r="EZ96" s="149" t="str">
        <f t="shared" si="121"/>
        <v/>
      </c>
      <c r="FA96" s="150" t="str">
        <f t="shared" si="122"/>
        <v/>
      </c>
      <c r="FB96" s="117" t="str">
        <f t="shared" si="123"/>
        <v/>
      </c>
      <c r="FC96" s="114"/>
      <c r="FD96" s="168"/>
      <c r="FE96" s="143" t="str">
        <f>IF(FI96="","",ministers!FE$3)</f>
        <v/>
      </c>
      <c r="FF96" s="144" t="str">
        <f>IF(FI96="","",ministers!FE$1)</f>
        <v/>
      </c>
      <c r="FG96" s="145" t="str">
        <f>IF(FI96="","",ministers!FE$2)</f>
        <v/>
      </c>
      <c r="FH96" s="145" t="str">
        <f>IF(FI96="","",ministers!FE$3)</f>
        <v/>
      </c>
      <c r="FI96" s="146" t="str">
        <f t="shared" si="124"/>
        <v/>
      </c>
      <c r="FJ96" s="147" t="str">
        <f t="shared" si="125"/>
        <v/>
      </c>
      <c r="FK96" s="148" t="str">
        <f t="shared" si="126"/>
        <v/>
      </c>
      <c r="FL96" s="149" t="str">
        <f t="shared" si="127"/>
        <v/>
      </c>
      <c r="FM96" s="150" t="str">
        <f t="shared" si="128"/>
        <v/>
      </c>
      <c r="FO96" s="114"/>
      <c r="FP96" s="168"/>
      <c r="FQ96" s="143"/>
      <c r="FR96" s="144"/>
      <c r="FS96" s="145"/>
      <c r="FT96" s="151"/>
      <c r="FU96" s="146"/>
      <c r="FV96" s="147"/>
      <c r="FW96" s="148"/>
      <c r="FX96" s="149"/>
      <c r="FY96" s="150"/>
      <c r="GA96" s="114"/>
      <c r="GB96" s="168"/>
      <c r="GC96" s="143" t="str">
        <f>IF(GG96="","",ministers!GC$3)</f>
        <v/>
      </c>
      <c r="GD96" s="144" t="str">
        <f>IF(GG96="","",ministers!GC$1)</f>
        <v/>
      </c>
      <c r="GE96" s="145" t="str">
        <f>IF(GG96="","",ministers!GC$2)</f>
        <v/>
      </c>
      <c r="GF96" s="145"/>
      <c r="GG96" s="146"/>
      <c r="GH96" s="147"/>
      <c r="GI96" s="148"/>
      <c r="GJ96" s="149"/>
      <c r="GK96" s="150"/>
      <c r="GM96" s="114"/>
      <c r="GN96" s="168"/>
      <c r="GO96" s="143" t="str">
        <f>IF(GS96="","",ministers!GO$3)</f>
        <v/>
      </c>
      <c r="GP96" s="144" t="str">
        <f>IF(GS96="","",ministers!GO$1)</f>
        <v/>
      </c>
      <c r="GQ96" s="145" t="str">
        <f>IF(GS96="","",ministers!GO$2)</f>
        <v/>
      </c>
      <c r="GR96" s="145" t="str">
        <f>IF(GS96="","",ministers!GO$3)</f>
        <v/>
      </c>
      <c r="GS96" s="146"/>
      <c r="GT96" s="147"/>
      <c r="GU96" s="148"/>
      <c r="GV96" s="149"/>
      <c r="GW96" s="150"/>
      <c r="GY96" s="114"/>
      <c r="GZ96" s="168"/>
    </row>
    <row r="97" spans="1:208" ht="13.5" customHeight="1">
      <c r="A97" s="126"/>
      <c r="B97" s="114" t="s">
        <v>542</v>
      </c>
      <c r="D97" s="168"/>
      <c r="E97" s="143" t="s">
        <v>292</v>
      </c>
      <c r="F97" s="144" t="s">
        <v>292</v>
      </c>
      <c r="G97" s="145" t="s">
        <v>292</v>
      </c>
      <c r="H97" s="145" t="s">
        <v>292</v>
      </c>
      <c r="I97" s="146" t="s">
        <v>292</v>
      </c>
      <c r="J97" s="147" t="s">
        <v>292</v>
      </c>
      <c r="K97" s="148" t="s">
        <v>292</v>
      </c>
      <c r="L97" s="149" t="s">
        <v>292</v>
      </c>
      <c r="M97" s="150" t="s">
        <v>292</v>
      </c>
      <c r="N97" s="117" t="s">
        <v>292</v>
      </c>
      <c r="O97" s="114"/>
      <c r="P97" s="168"/>
      <c r="Q97" s="143" t="s">
        <v>292</v>
      </c>
      <c r="R97" s="144" t="s">
        <v>292</v>
      </c>
      <c r="S97" s="145" t="s">
        <v>292</v>
      </c>
      <c r="T97" s="145" t="s">
        <v>292</v>
      </c>
      <c r="U97" s="146" t="s">
        <v>292</v>
      </c>
      <c r="V97" s="147" t="s">
        <v>292</v>
      </c>
      <c r="W97" s="148" t="s">
        <v>292</v>
      </c>
      <c r="X97" s="149" t="s">
        <v>292</v>
      </c>
      <c r="Y97" s="150" t="s">
        <v>292</v>
      </c>
      <c r="Z97" s="117" t="s">
        <v>292</v>
      </c>
      <c r="AA97" s="114"/>
      <c r="AB97" s="168"/>
      <c r="AC97" s="143" t="s">
        <v>292</v>
      </c>
      <c r="AD97" s="144" t="s">
        <v>292</v>
      </c>
      <c r="AE97" s="145" t="s">
        <v>292</v>
      </c>
      <c r="AF97" s="145" t="s">
        <v>292</v>
      </c>
      <c r="AG97" s="146" t="s">
        <v>292</v>
      </c>
      <c r="AH97" s="147" t="s">
        <v>292</v>
      </c>
      <c r="AI97" s="148" t="s">
        <v>292</v>
      </c>
      <c r="AJ97" s="149" t="s">
        <v>292</v>
      </c>
      <c r="AK97" s="150" t="s">
        <v>292</v>
      </c>
      <c r="AL97" s="117" t="s">
        <v>292</v>
      </c>
      <c r="AM97" s="114"/>
      <c r="AN97" s="168"/>
      <c r="AO97" s="143">
        <v>36089</v>
      </c>
      <c r="AP97" s="144" t="s">
        <v>314</v>
      </c>
      <c r="AQ97" s="145">
        <v>35135</v>
      </c>
      <c r="AR97" s="145">
        <v>35712</v>
      </c>
      <c r="AS97" s="146" t="s">
        <v>838</v>
      </c>
      <c r="AT97" s="147" t="s">
        <v>819</v>
      </c>
      <c r="AU97" s="148" t="s">
        <v>793</v>
      </c>
      <c r="AV97" s="149" t="s">
        <v>294</v>
      </c>
      <c r="AW97" s="150" t="s">
        <v>839</v>
      </c>
      <c r="AX97" s="117" t="s">
        <v>292</v>
      </c>
      <c r="AY97" s="114"/>
      <c r="AZ97" s="168" t="s">
        <v>658</v>
      </c>
      <c r="BA97" s="143" t="s">
        <v>292</v>
      </c>
      <c r="BB97" s="144" t="s">
        <v>292</v>
      </c>
      <c r="BC97" s="145" t="s">
        <v>292</v>
      </c>
      <c r="BD97" s="145" t="s">
        <v>292</v>
      </c>
      <c r="BE97" s="146" t="s">
        <v>292</v>
      </c>
      <c r="BF97" s="147" t="s">
        <v>292</v>
      </c>
      <c r="BG97" s="148" t="s">
        <v>292</v>
      </c>
      <c r="BH97" s="149" t="s">
        <v>292</v>
      </c>
      <c r="BI97" s="150" t="s">
        <v>292</v>
      </c>
      <c r="BJ97" s="117" t="s">
        <v>292</v>
      </c>
      <c r="BK97" s="114"/>
      <c r="BL97" s="168"/>
      <c r="BM97" s="143" t="s">
        <v>292</v>
      </c>
      <c r="BN97" s="144" t="s">
        <v>292</v>
      </c>
      <c r="BO97" s="145" t="s">
        <v>292</v>
      </c>
      <c r="BP97" s="145" t="s">
        <v>292</v>
      </c>
      <c r="BQ97" s="146" t="s">
        <v>292</v>
      </c>
      <c r="BR97" s="147" t="s">
        <v>292</v>
      </c>
      <c r="BS97" s="148" t="s">
        <v>292</v>
      </c>
      <c r="BT97" s="149" t="s">
        <v>292</v>
      </c>
      <c r="BU97" s="150" t="s">
        <v>292</v>
      </c>
      <c r="BV97" s="117" t="s">
        <v>292</v>
      </c>
      <c r="BW97" s="114"/>
      <c r="BX97" s="168"/>
      <c r="BY97" s="143" t="s">
        <v>292</v>
      </c>
      <c r="BZ97" s="144" t="s">
        <v>292</v>
      </c>
      <c r="CA97" s="145" t="s">
        <v>292</v>
      </c>
      <c r="CB97" s="145" t="s">
        <v>292</v>
      </c>
      <c r="CC97" s="146" t="s">
        <v>292</v>
      </c>
      <c r="CD97" s="147" t="s">
        <v>292</v>
      </c>
      <c r="CE97" s="148" t="s">
        <v>292</v>
      </c>
      <c r="CF97" s="149" t="s">
        <v>292</v>
      </c>
      <c r="CG97" s="150" t="s">
        <v>292</v>
      </c>
      <c r="CH97" s="117" t="s">
        <v>292</v>
      </c>
      <c r="CI97" s="114"/>
      <c r="CJ97" s="168"/>
      <c r="CK97" s="143" t="s">
        <v>292</v>
      </c>
      <c r="CL97" s="144" t="s">
        <v>292</v>
      </c>
      <c r="CM97" s="145" t="s">
        <v>292</v>
      </c>
      <c r="CN97" s="145" t="s">
        <v>292</v>
      </c>
      <c r="CO97" s="146" t="s">
        <v>292</v>
      </c>
      <c r="CP97" s="147" t="s">
        <v>292</v>
      </c>
      <c r="CQ97" s="148" t="s">
        <v>292</v>
      </c>
      <c r="CR97" s="149" t="s">
        <v>292</v>
      </c>
      <c r="CS97" s="150" t="s">
        <v>292</v>
      </c>
      <c r="CT97" s="117" t="s">
        <v>292</v>
      </c>
      <c r="CU97" s="114"/>
      <c r="CV97" s="168"/>
      <c r="CW97" s="143" t="s">
        <v>292</v>
      </c>
      <c r="CX97" s="144" t="s">
        <v>292</v>
      </c>
      <c r="CY97" s="145" t="s">
        <v>292</v>
      </c>
      <c r="CZ97" s="145" t="s">
        <v>292</v>
      </c>
      <c r="DA97" s="146" t="s">
        <v>292</v>
      </c>
      <c r="DB97" s="147" t="s">
        <v>292</v>
      </c>
      <c r="DC97" s="148" t="s">
        <v>292</v>
      </c>
      <c r="DD97" s="149" t="s">
        <v>292</v>
      </c>
      <c r="DE97" s="150" t="s">
        <v>292</v>
      </c>
      <c r="DF97" s="117" t="s">
        <v>292</v>
      </c>
      <c r="DG97" s="114"/>
      <c r="DH97" s="168"/>
      <c r="DI97" s="143" t="s">
        <v>292</v>
      </c>
      <c r="DJ97" s="144" t="s">
        <v>292</v>
      </c>
      <c r="DK97" s="145" t="s">
        <v>292</v>
      </c>
      <c r="DL97" s="145" t="s">
        <v>292</v>
      </c>
      <c r="DM97" s="146" t="s">
        <v>292</v>
      </c>
      <c r="DN97" s="147" t="s">
        <v>292</v>
      </c>
      <c r="DO97" s="148" t="s">
        <v>292</v>
      </c>
      <c r="DP97" s="149" t="s">
        <v>292</v>
      </c>
      <c r="DQ97" s="150" t="s">
        <v>292</v>
      </c>
      <c r="DR97" s="117" t="s">
        <v>292</v>
      </c>
      <c r="DS97" s="114"/>
      <c r="DT97" s="168"/>
      <c r="DU97" s="143" t="s">
        <v>292</v>
      </c>
      <c r="DV97" s="144" t="s">
        <v>292</v>
      </c>
      <c r="DW97" s="145" t="s">
        <v>292</v>
      </c>
      <c r="DX97" s="145" t="s">
        <v>292</v>
      </c>
      <c r="DY97" s="146" t="s">
        <v>292</v>
      </c>
      <c r="DZ97" s="147" t="s">
        <v>292</v>
      </c>
      <c r="EA97" s="148" t="s">
        <v>292</v>
      </c>
      <c r="EB97" s="149" t="s">
        <v>292</v>
      </c>
      <c r="EC97" s="150" t="s">
        <v>292</v>
      </c>
      <c r="ED97" s="117" t="s">
        <v>292</v>
      </c>
      <c r="EE97" s="114"/>
      <c r="EF97" s="168"/>
      <c r="EG97" s="143" t="str">
        <f>IF(EK97="","",ministers!EG$3)</f>
        <v/>
      </c>
      <c r="EH97" s="144" t="str">
        <f>IF(EK97="","",ministers!EG$1)</f>
        <v/>
      </c>
      <c r="EI97" s="145" t="str">
        <f>IF(EK97="","",ministers!EG$2)</f>
        <v/>
      </c>
      <c r="EJ97" s="145" t="str">
        <f>IF(EK97="","",ministers!EG$3)</f>
        <v/>
      </c>
      <c r="EK97" s="146" t="str">
        <f t="shared" si="112"/>
        <v/>
      </c>
      <c r="EL97" s="147" t="str">
        <f t="shared" si="113"/>
        <v/>
      </c>
      <c r="EM97" s="148" t="str">
        <f t="shared" si="114"/>
        <v/>
      </c>
      <c r="EN97" s="149" t="str">
        <f t="shared" si="115"/>
        <v/>
      </c>
      <c r="EO97" s="150" t="str">
        <f t="shared" si="116"/>
        <v/>
      </c>
      <c r="EP97" s="117" t="str">
        <f t="shared" si="117"/>
        <v/>
      </c>
      <c r="EQ97" s="114"/>
      <c r="ER97" s="168"/>
      <c r="ES97" s="143" t="str">
        <f>IF(EW97="","",ministers!ES$3)</f>
        <v/>
      </c>
      <c r="ET97" s="144" t="str">
        <f>IF(EW97="","",ministers!ES$1)</f>
        <v/>
      </c>
      <c r="EU97" s="145" t="str">
        <f>IF(EW97="","",ministers!ES$2)</f>
        <v/>
      </c>
      <c r="EV97" s="145" t="str">
        <f>IF(EW97="","",ministers!ES$3)</f>
        <v/>
      </c>
      <c r="EW97" s="146" t="str">
        <f t="shared" si="118"/>
        <v/>
      </c>
      <c r="EX97" s="147" t="str">
        <f t="shared" si="119"/>
        <v/>
      </c>
      <c r="EY97" s="148" t="str">
        <f t="shared" si="120"/>
        <v/>
      </c>
      <c r="EZ97" s="149" t="str">
        <f t="shared" si="121"/>
        <v/>
      </c>
      <c r="FA97" s="150" t="str">
        <f t="shared" si="122"/>
        <v/>
      </c>
      <c r="FB97" s="117" t="str">
        <f t="shared" si="123"/>
        <v/>
      </c>
      <c r="FC97" s="114"/>
      <c r="FD97" s="168"/>
      <c r="FE97" s="143" t="str">
        <f>IF(FI97="","",ministers!FE$3)</f>
        <v/>
      </c>
      <c r="FF97" s="144" t="str">
        <f>IF(FI97="","",ministers!FE$1)</f>
        <v/>
      </c>
      <c r="FG97" s="145" t="str">
        <f>IF(FI97="","",ministers!FE$2)</f>
        <v/>
      </c>
      <c r="FH97" s="145" t="str">
        <f>IF(FI97="","",ministers!FE$3)</f>
        <v/>
      </c>
      <c r="FI97" s="146" t="str">
        <f t="shared" si="124"/>
        <v/>
      </c>
      <c r="FJ97" s="147" t="str">
        <f t="shared" si="125"/>
        <v/>
      </c>
      <c r="FK97" s="148" t="str">
        <f t="shared" si="126"/>
        <v/>
      </c>
      <c r="FL97" s="149" t="str">
        <f t="shared" si="127"/>
        <v/>
      </c>
      <c r="FM97" s="150" t="str">
        <f t="shared" si="128"/>
        <v/>
      </c>
      <c r="FN97" s="117" t="str">
        <f>IF(FP97="","",IF((LEN(FP97)-LEN(SUBSTITUTE(FP97,"male","")))/LEN("male")&gt;1,"!",IF(RIGHT(FP97,1)=")","",IF(RIGHT(FP97,2)=") ","",IF(RIGHT(FP97,2)=").","","!!")))))</f>
        <v/>
      </c>
      <c r="FO97" s="114"/>
      <c r="FP97" s="168"/>
      <c r="FQ97" s="143" t="str">
        <f>IF(FU97="","",ministers!FT$3)</f>
        <v/>
      </c>
      <c r="FR97" s="144" t="str">
        <f>IF(FU97="","",ministers!FT$1)</f>
        <v/>
      </c>
      <c r="FS97" s="145"/>
      <c r="FT97" s="151"/>
      <c r="FU97" s="146" t="str">
        <f>IF(GB97="","",IF(ISNUMBER(SEARCH(":",GB97)),MID(GB97,FIND(":",GB97)+2,FIND("(",GB97)-FIND(":",GB97)-3),LEFT(GB97,FIND("(",GB97)-2)))</f>
        <v/>
      </c>
      <c r="FV97" s="147" t="str">
        <f>IF(GB97="","",MID(GB97,FIND("(",GB97)+1,4))</f>
        <v/>
      </c>
      <c r="FW97" s="148" t="str">
        <f>IF(ISNUMBER(SEARCH("*female*",GB97)),"female",IF(ISNUMBER(SEARCH("*male*",GB97)),"male",""))</f>
        <v/>
      </c>
      <c r="FX97" s="149" t="str">
        <f>IF(GB97="","",IF(ISERROR(MID(GB97,FIND("male,",GB97)+6,(FIND(")",GB97)-(FIND("male,",GB97)+6))))=TRUE,"missing/error",MID(GB97,FIND("male,",GB97)+6,(FIND(")",GB97)-(FIND("male,",GB97)+6)))))</f>
        <v/>
      </c>
      <c r="FY97" s="150" t="str">
        <f>IF(FU97="","",(MID(FU97,(SEARCH("^^",SUBSTITUTE(FU97," ","^^",LEN(FU97)-LEN(SUBSTITUTE(FU97," ","")))))+1,99)&amp;"_"&amp;LEFT(FU97,FIND(" ",FU97)-1)&amp;"_"&amp;FV97))</f>
        <v/>
      </c>
      <c r="FZ97" s="117" t="str">
        <f>IF(GB97="","",IF((LEN(GB97)-LEN(SUBSTITUTE(GB97,"male","")))/LEN("male")&gt;1,"!",IF(RIGHT(GB97,1)=")","",IF(RIGHT(GB97,2)=") ","",IF(RIGHT(GB97,2)=").","","!!")))))</f>
        <v/>
      </c>
      <c r="GA97" s="114"/>
      <c r="GB97" s="168"/>
      <c r="GC97" s="143" t="str">
        <f>IF(GG97="","",ministers!GC$3)</f>
        <v/>
      </c>
      <c r="GD97" s="144" t="str">
        <f>IF(GG97="","",ministers!GC$1)</f>
        <v/>
      </c>
      <c r="GE97" s="145" t="str">
        <f>IF(GG97="","",ministers!GC$2)</f>
        <v/>
      </c>
      <c r="GF97" s="145"/>
      <c r="GG97" s="146" t="str">
        <f>IF(GN97="","",IF(ISNUMBER(SEARCH(":",GN97)),MID(GN97,FIND(":",GN97)+2,FIND("(",GN97)-FIND(":",GN97)-3),LEFT(GN97,FIND("(",GN97)-2)))</f>
        <v/>
      </c>
      <c r="GH97" s="147" t="str">
        <f>IF(GN97="","",MID(GN97,FIND("(",GN97)+1,4))</f>
        <v/>
      </c>
      <c r="GI97" s="148" t="str">
        <f>IF(ISNUMBER(SEARCH("*female*",GN97)),"female",IF(ISNUMBER(SEARCH("*male*",GN97)),"male",""))</f>
        <v/>
      </c>
      <c r="GJ97" s="149" t="str">
        <f>IF(GN97="","",IF(ISERROR(MID(GN97,FIND("male,",GN97)+6,(FIND(")",GN97)-(FIND("male,",GN97)+6))))=TRUE,"missing/error",MID(GN97,FIND("male,",GN97)+6,(FIND(")",GN97)-(FIND("male,",GN97)+6)))))</f>
        <v/>
      </c>
      <c r="GK97" s="150" t="str">
        <f>IF(GG97="","",(MID(GG97,(SEARCH("^^",SUBSTITUTE(GG97," ","^^",LEN(GG97)-LEN(SUBSTITUTE(GG97," ","")))))+1,99)&amp;"_"&amp;LEFT(GG97,FIND(" ",GG97)-1)&amp;"_"&amp;GH97))</f>
        <v/>
      </c>
      <c r="GM97" s="114"/>
      <c r="GN97" s="168"/>
      <c r="GO97" s="143" t="str">
        <f>IF(GS97="","",ministers!GO$3)</f>
        <v/>
      </c>
      <c r="GP97" s="144" t="str">
        <f>IF(GS97="","",ministers!GO$1)</f>
        <v/>
      </c>
      <c r="GQ97" s="145" t="str">
        <f>IF(GS97="","",ministers!GO$2)</f>
        <v/>
      </c>
      <c r="GR97" s="145" t="str">
        <f>IF(GS97="","",ministers!GO$3)</f>
        <v/>
      </c>
      <c r="GS97" s="146" t="str">
        <f>IF(GZ97="","",IF(ISNUMBER(SEARCH(":",GZ97)),MID(GZ97,FIND(":",GZ97)+2,FIND("(",GZ97)-FIND(":",GZ97)-3),LEFT(GZ97,FIND("(",GZ97)-2)))</f>
        <v/>
      </c>
      <c r="GT97" s="147" t="str">
        <f>IF(GZ97="","",MID(GZ97,FIND("(",GZ97)+1,4))</f>
        <v/>
      </c>
      <c r="GU97" s="148" t="str">
        <f>IF(ISNUMBER(SEARCH("*female*",GZ97)),"female",IF(ISNUMBER(SEARCH("*male*",GZ97)),"male",""))</f>
        <v/>
      </c>
      <c r="GV97" s="149" t="str">
        <f>IF(GZ97="","",IF(ISERROR(MID(GZ97,FIND("male,",GZ97)+6,(FIND(")",GZ97)-(FIND("male,",GZ97)+6))))=TRUE,"missing/error",MID(GZ97,FIND("male,",GZ97)+6,(FIND(")",GZ97)-(FIND("male,",GZ97)+6)))))</f>
        <v/>
      </c>
      <c r="GW97" s="150" t="str">
        <f>IF(GS97="","",(MID(GS97,(SEARCH("^^",SUBSTITUTE(GS97," ","^^",LEN(GS97)-LEN(SUBSTITUTE(GS97," ","")))))+1,99)&amp;"_"&amp;LEFT(GS97,FIND(" ",GS97)-1)&amp;"_"&amp;GT97))</f>
        <v/>
      </c>
      <c r="GY97" s="114"/>
      <c r="GZ97" s="168"/>
    </row>
    <row r="98" spans="1:208" ht="13.5" customHeight="1">
      <c r="A98" s="126"/>
      <c r="B98" s="114" t="s">
        <v>542</v>
      </c>
      <c r="D98" s="168"/>
      <c r="E98" s="143"/>
      <c r="F98" s="144"/>
      <c r="G98" s="145"/>
      <c r="H98" s="145"/>
      <c r="I98" s="146"/>
      <c r="J98" s="147"/>
      <c r="K98" s="148"/>
      <c r="L98" s="149"/>
      <c r="M98" s="150"/>
      <c r="O98" s="114"/>
      <c r="P98" s="168"/>
      <c r="Q98" s="143"/>
      <c r="R98" s="144"/>
      <c r="S98" s="145"/>
      <c r="T98" s="145"/>
      <c r="U98" s="146"/>
      <c r="V98" s="147"/>
      <c r="W98" s="148"/>
      <c r="X98" s="149"/>
      <c r="Y98" s="150"/>
      <c r="AA98" s="114"/>
      <c r="AB98" s="168"/>
      <c r="AC98" s="143"/>
      <c r="AD98" s="144"/>
      <c r="AE98" s="145"/>
      <c r="AF98" s="145"/>
      <c r="AG98" s="146"/>
      <c r="AH98" s="147"/>
      <c r="AI98" s="148"/>
      <c r="AJ98" s="149"/>
      <c r="AK98" s="150"/>
      <c r="AM98" s="114"/>
      <c r="AN98" s="168"/>
      <c r="AO98" s="143">
        <v>36089</v>
      </c>
      <c r="AP98" s="144" t="s">
        <v>314</v>
      </c>
      <c r="AQ98" s="145">
        <v>35712</v>
      </c>
      <c r="AR98" s="145">
        <v>36089</v>
      </c>
      <c r="AS98" s="146" t="s">
        <v>918</v>
      </c>
      <c r="AT98" s="147" t="s">
        <v>911</v>
      </c>
      <c r="AU98" s="148" t="s">
        <v>780</v>
      </c>
      <c r="AV98" s="149" t="s">
        <v>294</v>
      </c>
      <c r="AW98" s="150" t="s">
        <v>919</v>
      </c>
      <c r="AX98" s="117" t="s">
        <v>292</v>
      </c>
      <c r="AY98" s="114"/>
      <c r="AZ98" s="168" t="s">
        <v>647</v>
      </c>
      <c r="BA98" s="143"/>
      <c r="BB98" s="144"/>
      <c r="BC98" s="145"/>
      <c r="BD98" s="145"/>
      <c r="BE98" s="146"/>
      <c r="BF98" s="147"/>
      <c r="BG98" s="148"/>
      <c r="BH98" s="149"/>
      <c r="BI98" s="150"/>
      <c r="BK98" s="114"/>
      <c r="BL98" s="168"/>
      <c r="BM98" s="143"/>
      <c r="BN98" s="144"/>
      <c r="BO98" s="145"/>
      <c r="BP98" s="145"/>
      <c r="BQ98" s="146"/>
      <c r="BR98" s="147"/>
      <c r="BS98" s="148"/>
      <c r="BT98" s="149"/>
      <c r="BU98" s="150"/>
      <c r="BW98" s="114"/>
      <c r="BX98" s="168"/>
      <c r="BY98" s="143"/>
      <c r="BZ98" s="144"/>
      <c r="CA98" s="145"/>
      <c r="CB98" s="145"/>
      <c r="CC98" s="146"/>
      <c r="CD98" s="147"/>
      <c r="CE98" s="148"/>
      <c r="CF98" s="149"/>
      <c r="CG98" s="150"/>
      <c r="CI98" s="114"/>
      <c r="CJ98" s="168"/>
      <c r="CK98" s="143"/>
      <c r="CL98" s="144"/>
      <c r="CM98" s="145"/>
      <c r="CN98" s="145"/>
      <c r="CO98" s="146"/>
      <c r="CP98" s="147"/>
      <c r="CQ98" s="148"/>
      <c r="CR98" s="149"/>
      <c r="CS98" s="150"/>
      <c r="CU98" s="114"/>
      <c r="CV98" s="168"/>
      <c r="CW98" s="143" t="s">
        <v>292</v>
      </c>
      <c r="CX98" s="144" t="s">
        <v>292</v>
      </c>
      <c r="CY98" s="145" t="s">
        <v>292</v>
      </c>
      <c r="CZ98" s="145" t="s">
        <v>292</v>
      </c>
      <c r="DA98" s="146" t="s">
        <v>292</v>
      </c>
      <c r="DB98" s="147" t="s">
        <v>292</v>
      </c>
      <c r="DC98" s="148" t="s">
        <v>292</v>
      </c>
      <c r="DD98" s="149" t="s">
        <v>292</v>
      </c>
      <c r="DE98" s="150" t="s">
        <v>292</v>
      </c>
      <c r="DF98" s="117" t="s">
        <v>292</v>
      </c>
      <c r="DG98" s="114"/>
      <c r="DH98" s="168"/>
      <c r="DI98" s="143" t="s">
        <v>292</v>
      </c>
      <c r="DJ98" s="144" t="s">
        <v>292</v>
      </c>
      <c r="DK98" s="145" t="s">
        <v>292</v>
      </c>
      <c r="DL98" s="145" t="s">
        <v>292</v>
      </c>
      <c r="DM98" s="146" t="s">
        <v>292</v>
      </c>
      <c r="DN98" s="147" t="s">
        <v>292</v>
      </c>
      <c r="DO98" s="148" t="s">
        <v>292</v>
      </c>
      <c r="DP98" s="149" t="s">
        <v>292</v>
      </c>
      <c r="DQ98" s="150" t="s">
        <v>292</v>
      </c>
      <c r="DR98" s="117" t="s">
        <v>292</v>
      </c>
      <c r="DS98" s="114"/>
      <c r="DT98" s="168"/>
      <c r="DU98" s="143" t="s">
        <v>292</v>
      </c>
      <c r="DV98" s="144" t="s">
        <v>292</v>
      </c>
      <c r="DW98" s="145" t="s">
        <v>292</v>
      </c>
      <c r="DX98" s="145" t="s">
        <v>292</v>
      </c>
      <c r="DY98" s="146" t="s">
        <v>292</v>
      </c>
      <c r="DZ98" s="147" t="s">
        <v>292</v>
      </c>
      <c r="EA98" s="148" t="s">
        <v>292</v>
      </c>
      <c r="EB98" s="149" t="s">
        <v>292</v>
      </c>
      <c r="EC98" s="150" t="s">
        <v>292</v>
      </c>
      <c r="ED98" s="117" t="s">
        <v>292</v>
      </c>
      <c r="EE98" s="114"/>
      <c r="EF98" s="168"/>
      <c r="EG98" s="143" t="str">
        <f>IF(EK98="","",ministers!EG$3)</f>
        <v/>
      </c>
      <c r="EH98" s="144" t="str">
        <f>IF(EK98="","",ministers!EG$1)</f>
        <v/>
      </c>
      <c r="EI98" s="145" t="str">
        <f>IF(EK98="","",ministers!EG$2)</f>
        <v/>
      </c>
      <c r="EJ98" s="145" t="str">
        <f>IF(EK98="","",ministers!EG$3)</f>
        <v/>
      </c>
      <c r="EK98" s="146" t="str">
        <f t="shared" si="112"/>
        <v/>
      </c>
      <c r="EL98" s="147" t="str">
        <f t="shared" si="113"/>
        <v/>
      </c>
      <c r="EM98" s="148" t="str">
        <f t="shared" si="114"/>
        <v/>
      </c>
      <c r="EN98" s="149" t="str">
        <f t="shared" si="115"/>
        <v/>
      </c>
      <c r="EO98" s="150" t="str">
        <f t="shared" si="116"/>
        <v/>
      </c>
      <c r="EP98" s="117" t="str">
        <f t="shared" si="117"/>
        <v/>
      </c>
      <c r="EQ98" s="114"/>
      <c r="ER98" s="168"/>
      <c r="ES98" s="143" t="str">
        <f>IF(EW98="","",ministers!ES$3)</f>
        <v/>
      </c>
      <c r="ET98" s="144" t="str">
        <f>IF(EW98="","",ministers!ES$1)</f>
        <v/>
      </c>
      <c r="EU98" s="145" t="str">
        <f>IF(EW98="","",ministers!ES$2)</f>
        <v/>
      </c>
      <c r="EV98" s="145" t="str">
        <f>IF(EW98="","",ministers!ES$3)</f>
        <v/>
      </c>
      <c r="EW98" s="146" t="str">
        <f t="shared" si="118"/>
        <v/>
      </c>
      <c r="EX98" s="147" t="str">
        <f t="shared" si="119"/>
        <v/>
      </c>
      <c r="EY98" s="148" t="str">
        <f t="shared" si="120"/>
        <v/>
      </c>
      <c r="EZ98" s="149" t="str">
        <f t="shared" si="121"/>
        <v/>
      </c>
      <c r="FA98" s="150" t="str">
        <f t="shared" si="122"/>
        <v/>
      </c>
      <c r="FB98" s="117" t="str">
        <f t="shared" si="123"/>
        <v/>
      </c>
      <c r="FC98" s="114"/>
      <c r="FD98" s="168"/>
      <c r="FE98" s="143" t="str">
        <f>IF(FI98="","",ministers!FE$3)</f>
        <v/>
      </c>
      <c r="FF98" s="144" t="str">
        <f>IF(FI98="","",ministers!FE$1)</f>
        <v/>
      </c>
      <c r="FG98" s="145" t="str">
        <f>IF(FI98="","",ministers!FE$2)</f>
        <v/>
      </c>
      <c r="FH98" s="145" t="str">
        <f>IF(FI98="","",ministers!FE$3)</f>
        <v/>
      </c>
      <c r="FI98" s="146" t="str">
        <f t="shared" si="124"/>
        <v/>
      </c>
      <c r="FJ98" s="147" t="str">
        <f t="shared" si="125"/>
        <v/>
      </c>
      <c r="FK98" s="148" t="str">
        <f t="shared" si="126"/>
        <v/>
      </c>
      <c r="FL98" s="149" t="str">
        <f t="shared" si="127"/>
        <v/>
      </c>
      <c r="FM98" s="150" t="str">
        <f t="shared" si="128"/>
        <v/>
      </c>
      <c r="FO98" s="114"/>
      <c r="FP98" s="168"/>
      <c r="FQ98" s="143"/>
      <c r="FR98" s="144"/>
      <c r="FS98" s="145"/>
      <c r="FT98" s="151"/>
      <c r="FU98" s="146"/>
      <c r="FV98" s="147"/>
      <c r="FW98" s="148"/>
      <c r="FX98" s="149"/>
      <c r="FY98" s="150"/>
      <c r="GA98" s="114"/>
      <c r="GB98" s="168"/>
      <c r="GC98" s="143" t="str">
        <f>IF(GG98="","",ministers!GC$3)</f>
        <v/>
      </c>
      <c r="GD98" s="144" t="str">
        <f>IF(GG98="","",ministers!GC$1)</f>
        <v/>
      </c>
      <c r="GE98" s="145" t="str">
        <f>IF(GG98="","",ministers!GC$2)</f>
        <v/>
      </c>
      <c r="GF98" s="145"/>
      <c r="GG98" s="146"/>
      <c r="GH98" s="147"/>
      <c r="GI98" s="148"/>
      <c r="GJ98" s="149"/>
      <c r="GK98" s="150"/>
      <c r="GM98" s="114"/>
      <c r="GN98" s="168"/>
      <c r="GO98" s="143" t="str">
        <f>IF(GS98="","",ministers!GO$3)</f>
        <v/>
      </c>
      <c r="GP98" s="144" t="str">
        <f>IF(GS98="","",ministers!GO$1)</f>
        <v/>
      </c>
      <c r="GQ98" s="145" t="str">
        <f>IF(GS98="","",ministers!GO$2)</f>
        <v/>
      </c>
      <c r="GR98" s="145" t="str">
        <f>IF(GS98="","",ministers!GO$3)</f>
        <v/>
      </c>
      <c r="GS98" s="146"/>
      <c r="GT98" s="147"/>
      <c r="GU98" s="148"/>
      <c r="GV98" s="149"/>
      <c r="GW98" s="150"/>
      <c r="GY98" s="114"/>
      <c r="GZ98" s="168"/>
    </row>
    <row r="99" spans="1:208" ht="13.5" customHeight="1">
      <c r="A99" s="126"/>
      <c r="B99" s="114" t="s">
        <v>1288</v>
      </c>
      <c r="D99" s="168"/>
      <c r="E99" s="143"/>
      <c r="F99" s="144"/>
      <c r="G99" s="145"/>
      <c r="H99" s="145"/>
      <c r="I99" s="146"/>
      <c r="J99" s="147"/>
      <c r="K99" s="148"/>
      <c r="L99" s="149"/>
      <c r="M99" s="150"/>
      <c r="O99" s="114"/>
      <c r="P99" s="168"/>
      <c r="Q99" s="143"/>
      <c r="R99" s="144"/>
      <c r="S99" s="145"/>
      <c r="T99" s="145"/>
      <c r="U99" s="146"/>
      <c r="V99" s="147"/>
      <c r="W99" s="148"/>
      <c r="X99" s="149"/>
      <c r="Y99" s="150"/>
      <c r="AA99" s="114"/>
      <c r="AB99" s="168"/>
      <c r="AC99" s="143"/>
      <c r="AD99" s="144"/>
      <c r="AE99" s="145"/>
      <c r="AF99" s="145"/>
      <c r="AG99" s="146"/>
      <c r="AH99" s="147"/>
      <c r="AI99" s="148"/>
      <c r="AJ99" s="149"/>
      <c r="AK99" s="150"/>
      <c r="AM99" s="114"/>
      <c r="AN99" s="168"/>
      <c r="AO99" s="143"/>
      <c r="AP99" s="144"/>
      <c r="AQ99" s="145"/>
      <c r="AR99" s="145"/>
      <c r="AS99" s="146"/>
      <c r="AT99" s="147"/>
      <c r="AU99" s="148"/>
      <c r="AV99" s="149"/>
      <c r="AW99" s="150"/>
      <c r="AY99" s="114"/>
      <c r="AZ99" s="168"/>
      <c r="BA99" s="143"/>
      <c r="BB99" s="144"/>
      <c r="BC99" s="145"/>
      <c r="BD99" s="145"/>
      <c r="BE99" s="146"/>
      <c r="BF99" s="147"/>
      <c r="BG99" s="148"/>
      <c r="BH99" s="149"/>
      <c r="BI99" s="150"/>
      <c r="BK99" s="114"/>
      <c r="BL99" s="168"/>
      <c r="BM99" s="143"/>
      <c r="BN99" s="144"/>
      <c r="BO99" s="145"/>
      <c r="BP99" s="145"/>
      <c r="BQ99" s="146"/>
      <c r="BR99" s="147"/>
      <c r="BS99" s="148"/>
      <c r="BT99" s="149"/>
      <c r="BU99" s="150"/>
      <c r="BW99" s="114"/>
      <c r="BX99" s="168"/>
      <c r="BY99" s="143"/>
      <c r="BZ99" s="144"/>
      <c r="CA99" s="145"/>
      <c r="CB99" s="145"/>
      <c r="CC99" s="146"/>
      <c r="CD99" s="147"/>
      <c r="CE99" s="148"/>
      <c r="CF99" s="149"/>
      <c r="CG99" s="150"/>
      <c r="CI99" s="114"/>
      <c r="CJ99" s="168"/>
      <c r="CK99" s="143"/>
      <c r="CL99" s="144"/>
      <c r="CM99" s="145"/>
      <c r="CN99" s="145"/>
      <c r="CO99" s="146"/>
      <c r="CP99" s="147"/>
      <c r="CQ99" s="148"/>
      <c r="CR99" s="149"/>
      <c r="CS99" s="150"/>
      <c r="CU99" s="114"/>
      <c r="CV99" s="168"/>
      <c r="CW99" s="143"/>
      <c r="CX99" s="144"/>
      <c r="CY99" s="145"/>
      <c r="CZ99" s="145"/>
      <c r="DA99" s="146"/>
      <c r="DB99" s="147"/>
      <c r="DC99" s="148"/>
      <c r="DD99" s="149"/>
      <c r="DE99" s="150"/>
      <c r="DG99" s="114"/>
      <c r="DH99" s="168"/>
      <c r="DI99" s="143"/>
      <c r="DJ99" s="144"/>
      <c r="DK99" s="145"/>
      <c r="DL99" s="145"/>
      <c r="DM99" s="146"/>
      <c r="DN99" s="147"/>
      <c r="DO99" s="148"/>
      <c r="DP99" s="149"/>
      <c r="DQ99" s="150"/>
      <c r="DS99" s="114"/>
      <c r="DT99" s="168"/>
      <c r="DU99" s="143"/>
      <c r="DV99" s="144"/>
      <c r="DW99" s="145"/>
      <c r="DX99" s="145"/>
      <c r="DY99" s="146"/>
      <c r="DZ99" s="147"/>
      <c r="EA99" s="148"/>
      <c r="EB99" s="149"/>
      <c r="EC99" s="150"/>
      <c r="EE99" s="114"/>
      <c r="EF99" s="175"/>
      <c r="EG99" s="143"/>
      <c r="EH99" s="144"/>
      <c r="EI99" s="145"/>
      <c r="EJ99" s="145"/>
      <c r="EK99" s="146"/>
      <c r="EL99" s="147"/>
      <c r="EM99" s="148"/>
      <c r="EN99" s="149"/>
      <c r="EO99" s="150"/>
      <c r="EQ99" s="114"/>
      <c r="ER99" s="168"/>
      <c r="ES99" s="143"/>
      <c r="ET99" s="144"/>
      <c r="EU99" s="145"/>
      <c r="EV99" s="145"/>
      <c r="EW99" s="146"/>
      <c r="EX99" s="147"/>
      <c r="EY99" s="148"/>
      <c r="EZ99" s="149"/>
      <c r="FA99" s="150"/>
      <c r="FC99" s="114"/>
      <c r="FD99" s="168"/>
      <c r="FE99" s="143"/>
      <c r="FF99" s="144"/>
      <c r="FG99" s="145"/>
      <c r="FH99" s="145"/>
      <c r="FI99" s="146"/>
      <c r="FJ99" s="147"/>
      <c r="FK99" s="148"/>
      <c r="FL99" s="149"/>
      <c r="FM99" s="150"/>
      <c r="FO99" s="114"/>
      <c r="FP99" s="168"/>
      <c r="FQ99" s="143"/>
      <c r="FR99" s="144"/>
      <c r="FS99" s="145"/>
      <c r="FT99" s="145"/>
      <c r="FU99" s="146"/>
      <c r="FV99" s="147"/>
      <c r="FW99" s="148"/>
      <c r="FX99" s="149"/>
      <c r="FY99" s="150"/>
      <c r="GA99" s="114"/>
      <c r="GB99" s="168"/>
      <c r="GC99" s="143">
        <f>IF(GG99="","",ministers!GC$3)</f>
        <v>44704</v>
      </c>
      <c r="GD99" s="144" t="str">
        <f>IF(GG99="","",ministers!GC$1)</f>
        <v>Morrison II</v>
      </c>
      <c r="GE99" s="260">
        <f>IF(GG99="","",ministers!GC$2)</f>
        <v>43614</v>
      </c>
      <c r="GF99" s="145">
        <v>44285</v>
      </c>
      <c r="GG99" s="146" t="str">
        <f>IF(GN99="","",IF(ISNUMBER(SEARCH(":",GN99)),MID(GN99,FIND(":",GN99)+2,FIND("(",GN99)-FIND(":",GN99)-3),LEFT(GN99,FIND("(",GN99)-2)))</f>
        <v>Michaelia Clare Cash</v>
      </c>
      <c r="GH99" s="147" t="str">
        <f>IF(GN99="","",MID(GN99,FIND("(",GN99)+1,4))</f>
        <v>1970</v>
      </c>
      <c r="GI99" s="148" t="str">
        <f>IF(ISNUMBER(SEARCH("*female*",GN99)),"female",IF(ISNUMBER(SEARCH("*male*",GN99)),"male",""))</f>
        <v>female</v>
      </c>
      <c r="GJ99" s="149" t="str">
        <f>IF(GN99="","",IF(ISERROR(MID(GN99,FIND("male,",GN99)+6,(FIND(")",GN99)-(FIND("male,",GN99)+6))))=TRUE,"missing/error",MID(GN99,FIND("male,",GN99)+6,(FIND(")",GN99)-(FIND("male,",GN99)+6)))))</f>
        <v>au_lib01</v>
      </c>
      <c r="GK99" s="150" t="str">
        <f>IF(GG99="","",(MID(GG99,(SEARCH("^^",SUBSTITUTE(GG99," ","^^",LEN(GG99)-LEN(SUBSTITUTE(GG99," ","")))))+1,99)&amp;"_"&amp;LEFT(GG99,FIND(" ",GG99)-1)&amp;"_"&amp;GH99))</f>
        <v>Cash_Michaelia_1970</v>
      </c>
      <c r="GM99" s="114"/>
      <c r="GN99" s="168" t="s">
        <v>1197</v>
      </c>
      <c r="GO99" s="143" t="str">
        <f>IF(GS99="","",ministers!GO$3)</f>
        <v/>
      </c>
      <c r="GP99" s="144" t="str">
        <f>IF(GS99="","",ministers!GO$1)</f>
        <v/>
      </c>
      <c r="GQ99" s="145" t="str">
        <f>IF(GS99="","",ministers!GO$2)</f>
        <v/>
      </c>
      <c r="GR99" s="145" t="str">
        <f>IF(GS99="","",ministers!GO$3)</f>
        <v/>
      </c>
      <c r="GS99" s="146" t="str">
        <f>IF(GZ99="","",IF(ISNUMBER(SEARCH(":",GZ99)),MID(GZ99,FIND(":",GZ99)+2,FIND("(",GZ99)-FIND(":",GZ99)-3),LEFT(GZ99,FIND("(",GZ99)-2)))</f>
        <v/>
      </c>
      <c r="GT99" s="147" t="str">
        <f>IF(GZ99="","",MID(GZ99,FIND("(",GZ99)+1,4))</f>
        <v/>
      </c>
      <c r="GU99" s="148" t="str">
        <f>IF(ISNUMBER(SEARCH("*female*",GZ99)),"female",IF(ISNUMBER(SEARCH("*male*",GZ99)),"male",""))</f>
        <v/>
      </c>
      <c r="GV99" s="149" t="str">
        <f>IF(GZ99="","",IF(ISERROR(MID(GZ99,FIND("male,",GZ99)+6,(FIND(")",GZ99)-(FIND("male,",GZ99)+6))))=TRUE,"missing/error",MID(GZ99,FIND("male,",GZ99)+6,(FIND(")",GZ99)-(FIND("male,",GZ99)+6)))))</f>
        <v/>
      </c>
      <c r="GW99" s="150" t="str">
        <f>IF(GS99="","",(MID(GS99,(SEARCH("^^",SUBSTITUTE(GS99," ","^^",LEN(GS99)-LEN(SUBSTITUTE(GS99," ","")))))+1,99)&amp;"_"&amp;LEFT(GS99,FIND(" ",GS99)-1)&amp;"_"&amp;GT99))</f>
        <v/>
      </c>
      <c r="GY99" s="114"/>
      <c r="GZ99" s="168"/>
    </row>
    <row r="100" spans="1:208" ht="13.5" customHeight="1">
      <c r="A100" s="126"/>
      <c r="B100" s="114" t="s">
        <v>1288</v>
      </c>
      <c r="D100" s="168"/>
      <c r="E100" s="143"/>
      <c r="F100" s="144"/>
      <c r="G100" s="145"/>
      <c r="H100" s="145"/>
      <c r="I100" s="146"/>
      <c r="J100" s="147"/>
      <c r="K100" s="148"/>
      <c r="L100" s="149"/>
      <c r="M100" s="150"/>
      <c r="O100" s="114"/>
      <c r="P100" s="168"/>
      <c r="Q100" s="143"/>
      <c r="R100" s="144"/>
      <c r="S100" s="145"/>
      <c r="T100" s="145"/>
      <c r="U100" s="146"/>
      <c r="V100" s="147"/>
      <c r="W100" s="148"/>
      <c r="X100" s="149"/>
      <c r="Y100" s="150"/>
      <c r="AA100" s="114"/>
      <c r="AB100" s="168"/>
      <c r="AC100" s="143"/>
      <c r="AD100" s="144"/>
      <c r="AE100" s="145"/>
      <c r="AF100" s="145"/>
      <c r="AG100" s="146"/>
      <c r="AH100" s="147"/>
      <c r="AI100" s="148"/>
      <c r="AJ100" s="149"/>
      <c r="AK100" s="150"/>
      <c r="AM100" s="114"/>
      <c r="AN100" s="168"/>
      <c r="AO100" s="143"/>
      <c r="AP100" s="144"/>
      <c r="AQ100" s="145"/>
      <c r="AR100" s="145"/>
      <c r="AS100" s="146"/>
      <c r="AT100" s="147"/>
      <c r="AU100" s="148"/>
      <c r="AV100" s="149"/>
      <c r="AW100" s="150"/>
      <c r="AY100" s="114"/>
      <c r="AZ100" s="168"/>
      <c r="BA100" s="143"/>
      <c r="BB100" s="144"/>
      <c r="BC100" s="145"/>
      <c r="BD100" s="145"/>
      <c r="BE100" s="146"/>
      <c r="BF100" s="147"/>
      <c r="BG100" s="148"/>
      <c r="BH100" s="149"/>
      <c r="BI100" s="150"/>
      <c r="BK100" s="114"/>
      <c r="BL100" s="168"/>
      <c r="BM100" s="143"/>
      <c r="BN100" s="144"/>
      <c r="BO100" s="145"/>
      <c r="BP100" s="145"/>
      <c r="BQ100" s="146"/>
      <c r="BR100" s="147"/>
      <c r="BS100" s="148"/>
      <c r="BT100" s="149"/>
      <c r="BU100" s="150"/>
      <c r="BW100" s="114"/>
      <c r="BX100" s="168"/>
      <c r="BY100" s="143"/>
      <c r="BZ100" s="144"/>
      <c r="CA100" s="145"/>
      <c r="CB100" s="145"/>
      <c r="CC100" s="146"/>
      <c r="CD100" s="147"/>
      <c r="CE100" s="148"/>
      <c r="CF100" s="149"/>
      <c r="CG100" s="150"/>
      <c r="CI100" s="114"/>
      <c r="CJ100" s="168"/>
      <c r="CK100" s="143"/>
      <c r="CL100" s="144"/>
      <c r="CM100" s="145"/>
      <c r="CN100" s="145"/>
      <c r="CO100" s="146"/>
      <c r="CP100" s="147"/>
      <c r="CQ100" s="148"/>
      <c r="CR100" s="149"/>
      <c r="CS100" s="150"/>
      <c r="CU100" s="114"/>
      <c r="CV100" s="168"/>
      <c r="CW100" s="143"/>
      <c r="CX100" s="144"/>
      <c r="CY100" s="145"/>
      <c r="CZ100" s="145"/>
      <c r="DA100" s="146"/>
      <c r="DB100" s="147"/>
      <c r="DC100" s="148"/>
      <c r="DD100" s="149"/>
      <c r="DE100" s="150"/>
      <c r="DG100" s="114"/>
      <c r="DH100" s="168"/>
      <c r="DI100" s="143"/>
      <c r="DJ100" s="144"/>
      <c r="DK100" s="145"/>
      <c r="DL100" s="145"/>
      <c r="DM100" s="146"/>
      <c r="DN100" s="147"/>
      <c r="DO100" s="148"/>
      <c r="DP100" s="149"/>
      <c r="DQ100" s="150"/>
      <c r="DS100" s="114"/>
      <c r="DT100" s="168"/>
      <c r="DU100" s="143"/>
      <c r="DV100" s="144"/>
      <c r="DW100" s="145"/>
      <c r="DX100" s="145"/>
      <c r="DY100" s="146"/>
      <c r="DZ100" s="147"/>
      <c r="EA100" s="148"/>
      <c r="EB100" s="149"/>
      <c r="EC100" s="150"/>
      <c r="EE100" s="114"/>
      <c r="EF100" s="175"/>
      <c r="EG100" s="143"/>
      <c r="EH100" s="144"/>
      <c r="EI100" s="145"/>
      <c r="EJ100" s="145"/>
      <c r="EK100" s="146"/>
      <c r="EL100" s="147"/>
      <c r="EM100" s="148"/>
      <c r="EN100" s="149"/>
      <c r="EO100" s="150"/>
      <c r="EQ100" s="114"/>
      <c r="ER100" s="168"/>
      <c r="ES100" s="143"/>
      <c r="ET100" s="144"/>
      <c r="EU100" s="145"/>
      <c r="EV100" s="145"/>
      <c r="EW100" s="146"/>
      <c r="EX100" s="147"/>
      <c r="EY100" s="148"/>
      <c r="EZ100" s="149"/>
      <c r="FA100" s="150"/>
      <c r="FC100" s="114"/>
      <c r="FD100" s="168"/>
      <c r="FE100" s="143"/>
      <c r="FF100" s="144"/>
      <c r="FG100" s="145"/>
      <c r="FH100" s="145"/>
      <c r="FI100" s="146"/>
      <c r="FJ100" s="147"/>
      <c r="FK100" s="148"/>
      <c r="FL100" s="149"/>
      <c r="FM100" s="150"/>
      <c r="FO100" s="114"/>
      <c r="FP100" s="168"/>
      <c r="FQ100" s="143"/>
      <c r="FR100" s="144"/>
      <c r="FS100" s="145"/>
      <c r="FT100" s="145"/>
      <c r="FU100" s="146"/>
      <c r="FV100" s="147"/>
      <c r="FW100" s="148"/>
      <c r="FX100" s="149"/>
      <c r="FY100" s="150"/>
      <c r="GA100" s="114"/>
      <c r="GB100" s="168"/>
      <c r="GC100" s="143">
        <f>IF(GG100="","",ministers!GC$3)</f>
        <v>44704</v>
      </c>
      <c r="GD100" s="144" t="str">
        <f>IF(GG100="","",ministers!GC$1)</f>
        <v>Morrison II</v>
      </c>
      <c r="GE100" s="145">
        <v>44285</v>
      </c>
      <c r="GF100" s="145">
        <f>IF(GG100="","",ministers!GC$3)</f>
        <v>44704</v>
      </c>
      <c r="GG100" s="146" t="str">
        <f>IF(GN100="","",IF(ISNUMBER(SEARCH(":",GN100)),MID(GN100,FIND(":",GN100)+2,FIND("(",GN100)-FIND(":",GN100)-3),LEFT(GN100,FIND("(",GN100)-2)))</f>
        <v>Stuart Robert</v>
      </c>
      <c r="GH100" s="147" t="str">
        <f>IF(GN100="","",MID(GN100,FIND("(",GN100)+1,4))</f>
        <v>1970</v>
      </c>
      <c r="GI100" s="148" t="str">
        <f>IF(ISNUMBER(SEARCH("*female*",GN100)),"female",IF(ISNUMBER(SEARCH("*male*",GN100)),"male",""))</f>
        <v>male</v>
      </c>
      <c r="GJ100" s="149" t="str">
        <f>IF(GN100="","",IF(ISERROR(MID(GN100,FIND("male,",GN100)+6,(FIND(")",GN100)-(FIND("male,",GN100)+6))))=TRUE,"missing/error",MID(GN100,FIND("male,",GN100)+6,(FIND(")",GN100)-(FIND("male,",GN100)+6)))))</f>
        <v>au_lib01</v>
      </c>
      <c r="GK100" s="150" t="str">
        <f>IF(GG100="","",(MID(GG100,(SEARCH("^^",SUBSTITUTE(GG100," ","^^",LEN(GG100)-LEN(SUBSTITUTE(GG100," ","")))))+1,99)&amp;"_"&amp;LEFT(GG100,FIND(" ",GG100)-1)&amp;"_"&amp;GH100))</f>
        <v>Robert_Stuart_1970</v>
      </c>
      <c r="GM100" s="114"/>
      <c r="GN100" s="168" t="s">
        <v>1290</v>
      </c>
      <c r="GO100" s="143" t="str">
        <f>IF(GS100="","",ministers!GO$3)</f>
        <v/>
      </c>
      <c r="GP100" s="144" t="str">
        <f>IF(GS100="","",ministers!GO$1)</f>
        <v/>
      </c>
      <c r="GQ100" s="145" t="str">
        <f>IF(GS100="","",ministers!GO$2)</f>
        <v/>
      </c>
      <c r="GR100" s="145" t="str">
        <f>IF(GS100="","",ministers!GO$3)</f>
        <v/>
      </c>
      <c r="GS100" s="146" t="str">
        <f>IF(GZ100="","",IF(ISNUMBER(SEARCH(":",GZ100)),MID(GZ100,FIND(":",GZ100)+2,FIND("(",GZ100)-FIND(":",GZ100)-3),LEFT(GZ100,FIND("(",GZ100)-2)))</f>
        <v/>
      </c>
      <c r="GT100" s="147" t="str">
        <f>IF(GZ100="","",MID(GZ100,FIND("(",GZ100)+1,4))</f>
        <v/>
      </c>
      <c r="GU100" s="148" t="str">
        <f>IF(ISNUMBER(SEARCH("*female*",GZ100)),"female",IF(ISNUMBER(SEARCH("*male*",GZ100)),"male",""))</f>
        <v/>
      </c>
      <c r="GV100" s="149" t="str">
        <f>IF(GZ100="","",IF(ISERROR(MID(GZ100,FIND("male,",GZ100)+6,(FIND(")",GZ100)-(FIND("male,",GZ100)+6))))=TRUE,"missing/error",MID(GZ100,FIND("male,",GZ100)+6,(FIND(")",GZ100)-(FIND("male,",GZ100)+6)))))</f>
        <v/>
      </c>
      <c r="GW100" s="150" t="str">
        <f>IF(GS100="","",(MID(GS100,(SEARCH("^^",SUBSTITUTE(GS100," ","^^",LEN(GS100)-LEN(SUBSTITUTE(GS100," ","")))))+1,99)&amp;"_"&amp;LEFT(GS100,FIND(" ",GS100)-1)&amp;"_"&amp;GT100))</f>
        <v/>
      </c>
      <c r="GY100" s="114"/>
      <c r="GZ100" s="168"/>
    </row>
    <row r="101" spans="1:208" ht="13.5" customHeight="1">
      <c r="A101" s="126"/>
      <c r="B101" s="114" t="s">
        <v>543</v>
      </c>
      <c r="D101" s="168"/>
      <c r="E101" s="143" t="s">
        <v>292</v>
      </c>
      <c r="F101" s="144" t="s">
        <v>292</v>
      </c>
      <c r="G101" s="145" t="s">
        <v>292</v>
      </c>
      <c r="H101" s="145" t="s">
        <v>292</v>
      </c>
      <c r="I101" s="146" t="s">
        <v>292</v>
      </c>
      <c r="J101" s="147" t="s">
        <v>292</v>
      </c>
      <c r="K101" s="148" t="s">
        <v>292</v>
      </c>
      <c r="L101" s="149" t="s">
        <v>292</v>
      </c>
      <c r="M101" s="150" t="s">
        <v>292</v>
      </c>
      <c r="N101" s="117" t="s">
        <v>292</v>
      </c>
      <c r="O101" s="114"/>
      <c r="P101" s="168"/>
      <c r="Q101" s="143" t="s">
        <v>292</v>
      </c>
      <c r="R101" s="144" t="s">
        <v>292</v>
      </c>
      <c r="S101" s="145" t="s">
        <v>292</v>
      </c>
      <c r="T101" s="145" t="s">
        <v>292</v>
      </c>
      <c r="U101" s="146" t="s">
        <v>292</v>
      </c>
      <c r="V101" s="147" t="s">
        <v>292</v>
      </c>
      <c r="W101" s="148" t="s">
        <v>292</v>
      </c>
      <c r="X101" s="149" t="s">
        <v>292</v>
      </c>
      <c r="Y101" s="150" t="s">
        <v>292</v>
      </c>
      <c r="Z101" s="117" t="s">
        <v>292</v>
      </c>
      <c r="AA101" s="114"/>
      <c r="AB101" s="168"/>
      <c r="AC101" s="143" t="s">
        <v>292</v>
      </c>
      <c r="AD101" s="144" t="s">
        <v>292</v>
      </c>
      <c r="AE101" s="145" t="s">
        <v>292</v>
      </c>
      <c r="AF101" s="145" t="s">
        <v>292</v>
      </c>
      <c r="AG101" s="146" t="s">
        <v>292</v>
      </c>
      <c r="AH101" s="147" t="s">
        <v>292</v>
      </c>
      <c r="AI101" s="148" t="s">
        <v>292</v>
      </c>
      <c r="AJ101" s="149" t="s">
        <v>292</v>
      </c>
      <c r="AK101" s="150" t="s">
        <v>292</v>
      </c>
      <c r="AL101" s="117" t="s">
        <v>292</v>
      </c>
      <c r="AM101" s="114"/>
      <c r="AN101" s="168"/>
      <c r="AO101" s="143" t="s">
        <v>292</v>
      </c>
      <c r="AP101" s="144" t="s">
        <v>292</v>
      </c>
      <c r="AQ101" s="145" t="s">
        <v>292</v>
      </c>
      <c r="AR101" s="145" t="s">
        <v>292</v>
      </c>
      <c r="AS101" s="146" t="s">
        <v>292</v>
      </c>
      <c r="AT101" s="147" t="s">
        <v>292</v>
      </c>
      <c r="AU101" s="148" t="s">
        <v>292</v>
      </c>
      <c r="AV101" s="149" t="s">
        <v>292</v>
      </c>
      <c r="AW101" s="150" t="s">
        <v>292</v>
      </c>
      <c r="AX101" s="117" t="s">
        <v>292</v>
      </c>
      <c r="AY101" s="114"/>
      <c r="AZ101" s="168"/>
      <c r="BA101" s="143">
        <v>37221</v>
      </c>
      <c r="BB101" s="144" t="s">
        <v>315</v>
      </c>
      <c r="BC101" s="145">
        <v>36089</v>
      </c>
      <c r="BD101" s="145">
        <v>36921</v>
      </c>
      <c r="BE101" s="146" t="s">
        <v>883</v>
      </c>
      <c r="BF101" s="147" t="s">
        <v>884</v>
      </c>
      <c r="BG101" s="148" t="s">
        <v>780</v>
      </c>
      <c r="BH101" s="149" t="s">
        <v>294</v>
      </c>
      <c r="BI101" s="150" t="s">
        <v>885</v>
      </c>
      <c r="BJ101" s="117" t="s">
        <v>292</v>
      </c>
      <c r="BK101" s="114"/>
      <c r="BL101" s="168" t="s">
        <v>664</v>
      </c>
      <c r="BM101" s="143" t="s">
        <v>292</v>
      </c>
      <c r="BN101" s="144" t="s">
        <v>292</v>
      </c>
      <c r="BO101" s="145" t="s">
        <v>292</v>
      </c>
      <c r="BP101" s="145" t="s">
        <v>292</v>
      </c>
      <c r="BQ101" s="146" t="s">
        <v>292</v>
      </c>
      <c r="BR101" s="147" t="s">
        <v>292</v>
      </c>
      <c r="BS101" s="148" t="s">
        <v>292</v>
      </c>
      <c r="BT101" s="149" t="s">
        <v>292</v>
      </c>
      <c r="BU101" s="150" t="s">
        <v>292</v>
      </c>
      <c r="BV101" s="117" t="s">
        <v>292</v>
      </c>
      <c r="BW101" s="114"/>
      <c r="BX101" s="168"/>
      <c r="BY101" s="143" t="s">
        <v>292</v>
      </c>
      <c r="BZ101" s="144" t="s">
        <v>292</v>
      </c>
      <c r="CA101" s="145" t="s">
        <v>292</v>
      </c>
      <c r="CB101" s="145" t="s">
        <v>292</v>
      </c>
      <c r="CC101" s="146" t="s">
        <v>292</v>
      </c>
      <c r="CD101" s="147" t="s">
        <v>292</v>
      </c>
      <c r="CE101" s="148" t="s">
        <v>292</v>
      </c>
      <c r="CF101" s="149" t="s">
        <v>292</v>
      </c>
      <c r="CG101" s="150" t="s">
        <v>292</v>
      </c>
      <c r="CH101" s="117" t="s">
        <v>292</v>
      </c>
      <c r="CI101" s="114"/>
      <c r="CJ101" s="168"/>
      <c r="CK101" s="143" t="s">
        <v>292</v>
      </c>
      <c r="CL101" s="144" t="s">
        <v>292</v>
      </c>
      <c r="CM101" s="145" t="s">
        <v>292</v>
      </c>
      <c r="CN101" s="145" t="s">
        <v>292</v>
      </c>
      <c r="CO101" s="146" t="s">
        <v>292</v>
      </c>
      <c r="CP101" s="147" t="s">
        <v>292</v>
      </c>
      <c r="CQ101" s="148" t="s">
        <v>292</v>
      </c>
      <c r="CR101" s="149" t="s">
        <v>292</v>
      </c>
      <c r="CS101" s="150" t="s">
        <v>292</v>
      </c>
      <c r="CT101" s="117" t="s">
        <v>292</v>
      </c>
      <c r="CU101" s="114"/>
      <c r="CV101" s="168"/>
      <c r="CW101" s="143" t="s">
        <v>292</v>
      </c>
      <c r="CX101" s="144" t="s">
        <v>292</v>
      </c>
      <c r="CY101" s="145" t="s">
        <v>292</v>
      </c>
      <c r="CZ101" s="145" t="s">
        <v>292</v>
      </c>
      <c r="DA101" s="146" t="s">
        <v>292</v>
      </c>
      <c r="DB101" s="147" t="s">
        <v>292</v>
      </c>
      <c r="DC101" s="148" t="s">
        <v>292</v>
      </c>
      <c r="DD101" s="149" t="s">
        <v>292</v>
      </c>
      <c r="DE101" s="150" t="s">
        <v>292</v>
      </c>
      <c r="DF101" s="117" t="s">
        <v>292</v>
      </c>
      <c r="DG101" s="114"/>
      <c r="DH101" s="168"/>
      <c r="DI101" s="143" t="s">
        <v>292</v>
      </c>
      <c r="DJ101" s="144" t="s">
        <v>292</v>
      </c>
      <c r="DK101" s="145" t="s">
        <v>292</v>
      </c>
      <c r="DL101" s="145" t="s">
        <v>292</v>
      </c>
      <c r="DM101" s="146" t="s">
        <v>292</v>
      </c>
      <c r="DN101" s="147" t="s">
        <v>292</v>
      </c>
      <c r="DO101" s="148" t="s">
        <v>292</v>
      </c>
      <c r="DP101" s="149" t="s">
        <v>292</v>
      </c>
      <c r="DQ101" s="150" t="s">
        <v>292</v>
      </c>
      <c r="DR101" s="117" t="s">
        <v>292</v>
      </c>
      <c r="DS101" s="114"/>
      <c r="DT101" s="168"/>
      <c r="DU101" s="143" t="s">
        <v>292</v>
      </c>
      <c r="DV101" s="144" t="s">
        <v>292</v>
      </c>
      <c r="DW101" s="145" t="s">
        <v>292</v>
      </c>
      <c r="DX101" s="145" t="s">
        <v>292</v>
      </c>
      <c r="DY101" s="146" t="s">
        <v>292</v>
      </c>
      <c r="DZ101" s="147" t="s">
        <v>292</v>
      </c>
      <c r="EA101" s="148" t="s">
        <v>292</v>
      </c>
      <c r="EB101" s="149" t="s">
        <v>292</v>
      </c>
      <c r="EC101" s="150" t="s">
        <v>292</v>
      </c>
      <c r="ED101" s="117" t="s">
        <v>292</v>
      </c>
      <c r="EE101" s="114"/>
      <c r="EF101" s="168"/>
      <c r="EG101" s="143" t="str">
        <f>IF(EK101="","",ministers!EG$3)</f>
        <v/>
      </c>
      <c r="EH101" s="144" t="str">
        <f>IF(EK101="","",ministers!EG$1)</f>
        <v/>
      </c>
      <c r="EI101" s="145" t="str">
        <f>IF(EK101="","",ministers!EG$2)</f>
        <v/>
      </c>
      <c r="EJ101" s="145" t="str">
        <f>IF(EK101="","",ministers!EG$3)</f>
        <v/>
      </c>
      <c r="EK101" s="146" t="str">
        <f>IF(ER101="","",IF(ISNUMBER(SEARCH(":",ER101)),MID(ER101,FIND(":",ER101)+2,FIND("(",ER101)-FIND(":",ER101)-3),LEFT(ER101,FIND("(",ER101)-2)))</f>
        <v/>
      </c>
      <c r="EL101" s="147" t="str">
        <f>IF(ER101="","",MID(ER101,FIND("(",ER101)+1,4))</f>
        <v/>
      </c>
      <c r="EM101" s="148" t="str">
        <f>IF(ISNUMBER(SEARCH("*female*",ER101)),"female",IF(ISNUMBER(SEARCH("*male*",ER101)),"male",""))</f>
        <v/>
      </c>
      <c r="EN101" s="149" t="str">
        <f>IF(ER101="","",IF(ISERROR(MID(ER101,FIND("male,",ER101)+6,(FIND(")",ER101)-(FIND("male,",ER101)+6))))=TRUE,"missing/error",MID(ER101,FIND("male,",ER101)+6,(FIND(")",ER101)-(FIND("male,",ER101)+6)))))</f>
        <v/>
      </c>
      <c r="EO101" s="150" t="str">
        <f>IF(EK101="","",(MID(EK101,(SEARCH("^^",SUBSTITUTE(EK101," ","^^",LEN(EK101)-LEN(SUBSTITUTE(EK101," ","")))))+1,99)&amp;"_"&amp;LEFT(EK101,FIND(" ",EK101)-1)&amp;"_"&amp;EL101))</f>
        <v/>
      </c>
      <c r="EP101" s="117" t="str">
        <f>IF(ER101="","",IF((LEN(ER101)-LEN(SUBSTITUTE(ER101,"male","")))/LEN("male")&gt;1,"!",IF(RIGHT(ER101,1)=")","",IF(RIGHT(ER101,2)=") ","",IF(RIGHT(ER101,2)=").","","!!")))))</f>
        <v/>
      </c>
      <c r="EQ101" s="114"/>
      <c r="ER101" s="168"/>
      <c r="ES101" s="143" t="str">
        <f>IF(EW101="","",ministers!ES$3)</f>
        <v/>
      </c>
      <c r="ET101" s="144" t="str">
        <f>IF(EW101="","",ministers!ES$1)</f>
        <v/>
      </c>
      <c r="EU101" s="145" t="str">
        <f>IF(EW101="","",ministers!ES$2)</f>
        <v/>
      </c>
      <c r="EV101" s="145" t="str">
        <f>IF(EW101="","",ministers!ES$3)</f>
        <v/>
      </c>
      <c r="EW101" s="146" t="str">
        <f>IF(FD101="","",IF(ISNUMBER(SEARCH(":",FD101)),MID(FD101,FIND(":",FD101)+2,FIND("(",FD101)-FIND(":",FD101)-3),LEFT(FD101,FIND("(",FD101)-2)))</f>
        <v/>
      </c>
      <c r="EX101" s="147" t="str">
        <f>IF(FD101="","",MID(FD101,FIND("(",FD101)+1,4))</f>
        <v/>
      </c>
      <c r="EY101" s="148" t="str">
        <f>IF(ISNUMBER(SEARCH("*female*",FD101)),"female",IF(ISNUMBER(SEARCH("*male*",FD101)),"male",""))</f>
        <v/>
      </c>
      <c r="EZ101" s="149" t="str">
        <f>IF(FD101="","",IF(ISERROR(MID(FD101,FIND("male,",FD101)+6,(FIND(")",FD101)-(FIND("male,",FD101)+6))))=TRUE,"missing/error",MID(FD101,FIND("male,",FD101)+6,(FIND(")",FD101)-(FIND("male,",FD101)+6)))))</f>
        <v/>
      </c>
      <c r="FA101" s="150" t="str">
        <f>IF(EW101="","",(MID(EW101,(SEARCH("^^",SUBSTITUTE(EW101," ","^^",LEN(EW101)-LEN(SUBSTITUTE(EW101," ","")))))+1,99)&amp;"_"&amp;LEFT(EW101,FIND(" ",EW101)-1)&amp;"_"&amp;EX101))</f>
        <v/>
      </c>
      <c r="FB101" s="117" t="str">
        <f>IF(FD101="","",IF((LEN(FD101)-LEN(SUBSTITUTE(FD101,"male","")))/LEN("male")&gt;1,"!",IF(RIGHT(FD101,1)=")","",IF(RIGHT(FD101,2)=") ","",IF(RIGHT(FD101,2)=").","","!!")))))</f>
        <v/>
      </c>
      <c r="FC101" s="114"/>
      <c r="FD101" s="168"/>
      <c r="FE101" s="143" t="str">
        <f>IF(FI101="","",ministers!FE$3)</f>
        <v/>
      </c>
      <c r="FF101" s="144" t="str">
        <f>IF(FI101="","",ministers!FE$1)</f>
        <v/>
      </c>
      <c r="FG101" s="145" t="str">
        <f>IF(FI101="","",ministers!FE$2)</f>
        <v/>
      </c>
      <c r="FH101" s="145" t="str">
        <f>IF(FI101="","",ministers!FE$3)</f>
        <v/>
      </c>
      <c r="FI101" s="146" t="str">
        <f>IF(FP101="","",IF(ISNUMBER(SEARCH(":",FP101)),MID(FP101,FIND(":",FP101)+2,FIND("(",FP101)-FIND(":",FP101)-3),LEFT(FP101,FIND("(",FP101)-2)))</f>
        <v/>
      </c>
      <c r="FJ101" s="147" t="str">
        <f>IF(FP101="","",MID(FP101,FIND("(",FP101)+1,4))</f>
        <v/>
      </c>
      <c r="FK101" s="148" t="str">
        <f>IF(ISNUMBER(SEARCH("*female*",FP101)),"female",IF(ISNUMBER(SEARCH("*male*",FP101)),"male",""))</f>
        <v/>
      </c>
      <c r="FL101" s="149" t="str">
        <f>IF(FP101="","",IF(ISERROR(MID(FP101,FIND("male,",FP101)+6,(FIND(")",FP101)-(FIND("male,",FP101)+6))))=TRUE,"missing/error",MID(FP101,FIND("male,",FP101)+6,(FIND(")",FP101)-(FIND("male,",FP101)+6)))))</f>
        <v/>
      </c>
      <c r="FM101" s="150" t="str">
        <f>IF(FI101="","",(MID(FI101,(SEARCH("^^",SUBSTITUTE(FI101," ","^^",LEN(FI101)-LEN(SUBSTITUTE(FI101," ","")))))+1,99)&amp;"_"&amp;LEFT(FI101,FIND(" ",FI101)-1)&amp;"_"&amp;FJ101))</f>
        <v/>
      </c>
      <c r="FN101" s="117" t="str">
        <f>IF(FP101="","",IF((LEN(FP101)-LEN(SUBSTITUTE(FP101,"male","")))/LEN("male")&gt;1,"!",IF(RIGHT(FP101,1)=")","",IF(RIGHT(FP101,2)=") ","",IF(RIGHT(FP101,2)=").","","!!")))))</f>
        <v/>
      </c>
      <c r="FO101" s="114"/>
      <c r="FP101" s="168"/>
      <c r="FQ101" s="143" t="str">
        <f>IF(FU101="","",ministers!FT$3)</f>
        <v/>
      </c>
      <c r="FR101" s="144" t="str">
        <f>IF(FU101="","",ministers!FT$1)</f>
        <v/>
      </c>
      <c r="FS101" s="145"/>
      <c r="FT101" s="151"/>
      <c r="FU101" s="146" t="str">
        <f>IF(GB101="","",IF(ISNUMBER(SEARCH(":",GB101)),MID(GB101,FIND(":",GB101)+2,FIND("(",GB101)-FIND(":",GB101)-3),LEFT(GB101,FIND("(",GB101)-2)))</f>
        <v/>
      </c>
      <c r="FV101" s="147" t="str">
        <f>IF(GB101="","",MID(GB101,FIND("(",GB101)+1,4))</f>
        <v/>
      </c>
      <c r="FW101" s="148" t="str">
        <f>IF(ISNUMBER(SEARCH("*female*",GB101)),"female",IF(ISNUMBER(SEARCH("*male*",GB101)),"male",""))</f>
        <v/>
      </c>
      <c r="FX101" s="149" t="str">
        <f>IF(GB101="","",IF(ISERROR(MID(GB101,FIND("male,",GB101)+6,(FIND(")",GB101)-(FIND("male,",GB101)+6))))=TRUE,"missing/error",MID(GB101,FIND("male,",GB101)+6,(FIND(")",GB101)-(FIND("male,",GB101)+6)))))</f>
        <v/>
      </c>
      <c r="FY101" s="150" t="str">
        <f>IF(FU101="","",(MID(FU101,(SEARCH("^^",SUBSTITUTE(FU101," ","^^",LEN(FU101)-LEN(SUBSTITUTE(FU101," ","")))))+1,99)&amp;"_"&amp;LEFT(FU101,FIND(" ",FU101)-1)&amp;"_"&amp;FV101))</f>
        <v/>
      </c>
      <c r="FZ101" s="117" t="str">
        <f>IF(GB101="","",IF((LEN(GB101)-LEN(SUBSTITUTE(GB101,"male","")))/LEN("male")&gt;1,"!",IF(RIGHT(GB101,1)=")","",IF(RIGHT(GB101,2)=") ","",IF(RIGHT(GB101,2)=").","","!!")))))</f>
        <v/>
      </c>
      <c r="GA101" s="114"/>
      <c r="GB101" s="168"/>
      <c r="GC101" s="143" t="str">
        <f>IF(GG101="","",ministers!GC$3)</f>
        <v/>
      </c>
      <c r="GD101" s="144" t="str">
        <f>IF(GG101="","",ministers!GC$1)</f>
        <v/>
      </c>
      <c r="GE101" s="145" t="str">
        <f>IF(GG101="","",ministers!GC$2)</f>
        <v/>
      </c>
      <c r="GF101" s="145"/>
      <c r="GG101" s="146" t="str">
        <f>IF(GN101="","",IF(ISNUMBER(SEARCH(":",GN101)),MID(GN101,FIND(":",GN101)+2,FIND("(",GN101)-FIND(":",GN101)-3),LEFT(GN101,FIND("(",GN101)-2)))</f>
        <v/>
      </c>
      <c r="GH101" s="147" t="str">
        <f>IF(GN101="","",MID(GN101,FIND("(",GN101)+1,4))</f>
        <v/>
      </c>
      <c r="GI101" s="148" t="str">
        <f>IF(ISNUMBER(SEARCH("*female*",GN101)),"female",IF(ISNUMBER(SEARCH("*male*",GN101)),"male",""))</f>
        <v/>
      </c>
      <c r="GJ101" s="149" t="str">
        <f>IF(GN101="","",IF(ISERROR(MID(GN101,FIND("male,",GN101)+6,(FIND(")",GN101)-(FIND("male,",GN101)+6))))=TRUE,"missing/error",MID(GN101,FIND("male,",GN101)+6,(FIND(")",GN101)-(FIND("male,",GN101)+6)))))</f>
        <v/>
      </c>
      <c r="GK101" s="150" t="str">
        <f>IF(GG101="","",(MID(GG101,(SEARCH("^^",SUBSTITUTE(GG101," ","^^",LEN(GG101)-LEN(SUBSTITUTE(GG101," ","")))))+1,99)&amp;"_"&amp;LEFT(GG101,FIND(" ",GG101)-1)&amp;"_"&amp;GH101))</f>
        <v/>
      </c>
      <c r="GM101" s="114"/>
      <c r="GN101" s="168"/>
      <c r="GO101" s="143" t="str">
        <f>IF(GS101="","",ministers!GO$3)</f>
        <v/>
      </c>
      <c r="GP101" s="144" t="str">
        <f>IF(GS101="","",ministers!GO$1)</f>
        <v/>
      </c>
      <c r="GQ101" s="145" t="str">
        <f>IF(GS101="","",ministers!GO$2)</f>
        <v/>
      </c>
      <c r="GR101" s="145" t="str">
        <f>IF(GS101="","",ministers!GO$3)</f>
        <v/>
      </c>
      <c r="GS101" s="146" t="str">
        <f>IF(GZ101="","",IF(ISNUMBER(SEARCH(":",GZ101)),MID(GZ101,FIND(":",GZ101)+2,FIND("(",GZ101)-FIND(":",GZ101)-3),LEFT(GZ101,FIND("(",GZ101)-2)))</f>
        <v/>
      </c>
      <c r="GT101" s="147" t="str">
        <f>IF(GZ101="","",MID(GZ101,FIND("(",GZ101)+1,4))</f>
        <v/>
      </c>
      <c r="GU101" s="148" t="str">
        <f>IF(ISNUMBER(SEARCH("*female*",GZ101)),"female",IF(ISNUMBER(SEARCH("*male*",GZ101)),"male",""))</f>
        <v/>
      </c>
      <c r="GV101" s="149" t="str">
        <f>IF(GZ101="","",IF(ISERROR(MID(GZ101,FIND("male,",GZ101)+6,(FIND(")",GZ101)-(FIND("male,",GZ101)+6))))=TRUE,"missing/error",MID(GZ101,FIND("male,",GZ101)+6,(FIND(")",GZ101)-(FIND("male,",GZ101)+6)))))</f>
        <v/>
      </c>
      <c r="GW101" s="150" t="str">
        <f>IF(GS101="","",(MID(GS101,(SEARCH("^^",SUBSTITUTE(GS101," ","^^",LEN(GS101)-LEN(SUBSTITUTE(GS101," ","")))))+1,99)&amp;"_"&amp;LEFT(GS101,FIND(" ",GS101)-1)&amp;"_"&amp;GT101))</f>
        <v/>
      </c>
      <c r="GY101" s="114"/>
      <c r="GZ101" s="168"/>
    </row>
    <row r="102" spans="1:208" ht="13.5" customHeight="1">
      <c r="A102" s="126"/>
      <c r="B102" s="114" t="s">
        <v>543</v>
      </c>
      <c r="D102" s="168"/>
      <c r="E102" s="143"/>
      <c r="F102" s="144"/>
      <c r="G102" s="145"/>
      <c r="H102" s="145"/>
      <c r="I102" s="146"/>
      <c r="J102" s="147"/>
      <c r="K102" s="148"/>
      <c r="L102" s="149"/>
      <c r="M102" s="150"/>
      <c r="O102" s="114"/>
      <c r="P102" s="168"/>
      <c r="Q102" s="143"/>
      <c r="R102" s="144"/>
      <c r="S102" s="145"/>
      <c r="T102" s="145"/>
      <c r="U102" s="146"/>
      <c r="V102" s="147"/>
      <c r="W102" s="148"/>
      <c r="X102" s="149"/>
      <c r="Y102" s="150"/>
      <c r="AA102" s="114"/>
      <c r="AB102" s="168"/>
      <c r="AC102" s="143"/>
      <c r="AD102" s="144"/>
      <c r="AE102" s="145"/>
      <c r="AF102" s="145"/>
      <c r="AG102" s="146"/>
      <c r="AH102" s="147"/>
      <c r="AI102" s="148"/>
      <c r="AJ102" s="149"/>
      <c r="AK102" s="150"/>
      <c r="AM102" s="114"/>
      <c r="AN102" s="168"/>
      <c r="AO102" s="143"/>
      <c r="AP102" s="144"/>
      <c r="AQ102" s="145"/>
      <c r="AR102" s="145"/>
      <c r="AS102" s="146"/>
      <c r="AT102" s="147"/>
      <c r="AU102" s="148"/>
      <c r="AV102" s="149"/>
      <c r="AW102" s="150"/>
      <c r="AY102" s="114"/>
      <c r="AZ102" s="168"/>
      <c r="BA102" s="143">
        <v>37221</v>
      </c>
      <c r="BB102" s="144" t="s">
        <v>315</v>
      </c>
      <c r="BC102" s="145">
        <v>36921</v>
      </c>
      <c r="BD102" s="145">
        <v>37221</v>
      </c>
      <c r="BE102" s="146" t="s">
        <v>929</v>
      </c>
      <c r="BF102" s="147" t="s">
        <v>789</v>
      </c>
      <c r="BG102" s="148" t="s">
        <v>780</v>
      </c>
      <c r="BH102" s="149" t="s">
        <v>294</v>
      </c>
      <c r="BI102" s="150" t="s">
        <v>930</v>
      </c>
      <c r="BK102" s="114"/>
      <c r="BL102" s="168" t="s">
        <v>665</v>
      </c>
      <c r="BM102" s="143"/>
      <c r="BN102" s="144"/>
      <c r="BO102" s="145"/>
      <c r="BP102" s="145"/>
      <c r="BQ102" s="146"/>
      <c r="BR102" s="147"/>
      <c r="BS102" s="148"/>
      <c r="BT102" s="149"/>
      <c r="BU102" s="150"/>
      <c r="BW102" s="114"/>
      <c r="BX102" s="168"/>
      <c r="BY102" s="143"/>
      <c r="BZ102" s="144"/>
      <c r="CA102" s="145"/>
      <c r="CB102" s="145"/>
      <c r="CC102" s="146"/>
      <c r="CD102" s="147"/>
      <c r="CE102" s="148"/>
      <c r="CF102" s="149"/>
      <c r="CG102" s="150"/>
      <c r="CI102" s="114"/>
      <c r="CJ102" s="168"/>
      <c r="CK102" s="143"/>
      <c r="CL102" s="144"/>
      <c r="CM102" s="145"/>
      <c r="CN102" s="145"/>
      <c r="CO102" s="146"/>
      <c r="CP102" s="147"/>
      <c r="CQ102" s="148"/>
      <c r="CR102" s="149"/>
      <c r="CS102" s="150"/>
      <c r="CU102" s="114"/>
      <c r="CV102" s="168"/>
      <c r="CW102" s="143" t="s">
        <v>292</v>
      </c>
      <c r="CX102" s="144" t="s">
        <v>292</v>
      </c>
      <c r="CY102" s="145" t="s">
        <v>292</v>
      </c>
      <c r="CZ102" s="145" t="s">
        <v>292</v>
      </c>
      <c r="DA102" s="146" t="s">
        <v>292</v>
      </c>
      <c r="DB102" s="147" t="s">
        <v>292</v>
      </c>
      <c r="DC102" s="148" t="s">
        <v>292</v>
      </c>
      <c r="DD102" s="149" t="s">
        <v>292</v>
      </c>
      <c r="DE102" s="150" t="s">
        <v>292</v>
      </c>
      <c r="DF102" s="117" t="s">
        <v>292</v>
      </c>
      <c r="DG102" s="114"/>
      <c r="DH102" s="168"/>
      <c r="DI102" s="143" t="s">
        <v>292</v>
      </c>
      <c r="DJ102" s="144" t="s">
        <v>292</v>
      </c>
      <c r="DK102" s="145" t="s">
        <v>292</v>
      </c>
      <c r="DL102" s="145" t="s">
        <v>292</v>
      </c>
      <c r="DM102" s="146" t="s">
        <v>292</v>
      </c>
      <c r="DN102" s="147" t="s">
        <v>292</v>
      </c>
      <c r="DO102" s="148" t="s">
        <v>292</v>
      </c>
      <c r="DP102" s="149" t="s">
        <v>292</v>
      </c>
      <c r="DQ102" s="150" t="s">
        <v>292</v>
      </c>
      <c r="DR102" s="117" t="s">
        <v>292</v>
      </c>
      <c r="DS102" s="114"/>
      <c r="DT102" s="168"/>
      <c r="DU102" s="143" t="s">
        <v>292</v>
      </c>
      <c r="DV102" s="144" t="s">
        <v>292</v>
      </c>
      <c r="DW102" s="145" t="s">
        <v>292</v>
      </c>
      <c r="DX102" s="145" t="s">
        <v>292</v>
      </c>
      <c r="DY102" s="146" t="s">
        <v>292</v>
      </c>
      <c r="DZ102" s="147" t="s">
        <v>292</v>
      </c>
      <c r="EA102" s="148" t="s">
        <v>292</v>
      </c>
      <c r="EB102" s="149" t="s">
        <v>292</v>
      </c>
      <c r="EC102" s="150" t="s">
        <v>292</v>
      </c>
      <c r="ED102" s="117" t="s">
        <v>292</v>
      </c>
      <c r="EE102" s="114"/>
      <c r="EF102" s="168"/>
      <c r="EG102" s="143" t="str">
        <f>IF(EK102="","",ministers!EG$3)</f>
        <v/>
      </c>
      <c r="EH102" s="144" t="str">
        <f>IF(EK102="","",ministers!EG$1)</f>
        <v/>
      </c>
      <c r="EI102" s="145" t="str">
        <f>IF(EK102="","",ministers!EG$2)</f>
        <v/>
      </c>
      <c r="EJ102" s="145" t="str">
        <f>IF(EK102="","",ministers!EG$3)</f>
        <v/>
      </c>
      <c r="EK102" s="146" t="str">
        <f>IF(ER102="","",IF(ISNUMBER(SEARCH(":",ER102)),MID(ER102,FIND(":",ER102)+2,FIND("(",ER102)-FIND(":",ER102)-3),LEFT(ER102,FIND("(",ER102)-2)))</f>
        <v/>
      </c>
      <c r="EL102" s="147" t="str">
        <f>IF(ER102="","",MID(ER102,FIND("(",ER102)+1,4))</f>
        <v/>
      </c>
      <c r="EM102" s="148" t="str">
        <f>IF(ISNUMBER(SEARCH("*female*",ER102)),"female",IF(ISNUMBER(SEARCH("*male*",ER102)),"male",""))</f>
        <v/>
      </c>
      <c r="EN102" s="149" t="str">
        <f>IF(ER102="","",IF(ISERROR(MID(ER102,FIND("male,",ER102)+6,(FIND(")",ER102)-(FIND("male,",ER102)+6))))=TRUE,"missing/error",MID(ER102,FIND("male,",ER102)+6,(FIND(")",ER102)-(FIND("male,",ER102)+6)))))</f>
        <v/>
      </c>
      <c r="EO102" s="150" t="str">
        <f>IF(EK102="","",(MID(EK102,(SEARCH("^^",SUBSTITUTE(EK102," ","^^",LEN(EK102)-LEN(SUBSTITUTE(EK102," ","")))))+1,99)&amp;"_"&amp;LEFT(EK102,FIND(" ",EK102)-1)&amp;"_"&amp;EL102))</f>
        <v/>
      </c>
      <c r="EP102" s="117" t="str">
        <f>IF(ER102="","",IF((LEN(ER102)-LEN(SUBSTITUTE(ER102,"male","")))/LEN("male")&gt;1,"!",IF(RIGHT(ER102,1)=")","",IF(RIGHT(ER102,2)=") ","",IF(RIGHT(ER102,2)=").","","!!")))))</f>
        <v/>
      </c>
      <c r="EQ102" s="114"/>
      <c r="ER102" s="168"/>
      <c r="ES102" s="143" t="str">
        <f>IF(EW102="","",ministers!ES$3)</f>
        <v/>
      </c>
      <c r="ET102" s="144" t="str">
        <f>IF(EW102="","",ministers!ES$1)</f>
        <v/>
      </c>
      <c r="EU102" s="145" t="str">
        <f>IF(EW102="","",ministers!ES$2)</f>
        <v/>
      </c>
      <c r="EV102" s="145" t="str">
        <f>IF(EW102="","",ministers!ES$3)</f>
        <v/>
      </c>
      <c r="EW102" s="146" t="str">
        <f>IF(FD102="","",IF(ISNUMBER(SEARCH(":",FD102)),MID(FD102,FIND(":",FD102)+2,FIND("(",FD102)-FIND(":",FD102)-3),LEFT(FD102,FIND("(",FD102)-2)))</f>
        <v/>
      </c>
      <c r="EX102" s="147" t="str">
        <f>IF(FD102="","",MID(FD102,FIND("(",FD102)+1,4))</f>
        <v/>
      </c>
      <c r="EY102" s="148" t="str">
        <f>IF(ISNUMBER(SEARCH("*female*",FD102)),"female",IF(ISNUMBER(SEARCH("*male*",FD102)),"male",""))</f>
        <v/>
      </c>
      <c r="EZ102" s="149" t="str">
        <f>IF(FD102="","",IF(ISERROR(MID(FD102,FIND("male,",FD102)+6,(FIND(")",FD102)-(FIND("male,",FD102)+6))))=TRUE,"missing/error",MID(FD102,FIND("male,",FD102)+6,(FIND(")",FD102)-(FIND("male,",FD102)+6)))))</f>
        <v/>
      </c>
      <c r="FA102" s="150" t="str">
        <f>IF(EW102="","",(MID(EW102,(SEARCH("^^",SUBSTITUTE(EW102," ","^^",LEN(EW102)-LEN(SUBSTITUTE(EW102," ","")))))+1,99)&amp;"_"&amp;LEFT(EW102,FIND(" ",EW102)-1)&amp;"_"&amp;EX102))</f>
        <v/>
      </c>
      <c r="FB102" s="117" t="str">
        <f>IF(FD102="","",IF((LEN(FD102)-LEN(SUBSTITUTE(FD102,"male","")))/LEN("male")&gt;1,"!",IF(RIGHT(FD102,1)=")","",IF(RIGHT(FD102,2)=") ","",IF(RIGHT(FD102,2)=").","","!!")))))</f>
        <v/>
      </c>
      <c r="FC102" s="114"/>
      <c r="FD102" s="168"/>
      <c r="FE102" s="143" t="str">
        <f>IF(FI102="","",ministers!FE$3)</f>
        <v/>
      </c>
      <c r="FF102" s="144" t="str">
        <f>IF(FI102="","",ministers!FE$1)</f>
        <v/>
      </c>
      <c r="FG102" s="145" t="str">
        <f>IF(FI102="","",ministers!FE$2)</f>
        <v/>
      </c>
      <c r="FH102" s="145" t="str">
        <f>IF(FI102="","",ministers!FE$3)</f>
        <v/>
      </c>
      <c r="FI102" s="146" t="str">
        <f>IF(FP102="","",IF(ISNUMBER(SEARCH(":",FP102)),MID(FP102,FIND(":",FP102)+2,FIND("(",FP102)-FIND(":",FP102)-3),LEFT(FP102,FIND("(",FP102)-2)))</f>
        <v/>
      </c>
      <c r="FJ102" s="147" t="str">
        <f>IF(FP102="","",MID(FP102,FIND("(",FP102)+1,4))</f>
        <v/>
      </c>
      <c r="FK102" s="148" t="str">
        <f>IF(ISNUMBER(SEARCH("*female*",FP102)),"female",IF(ISNUMBER(SEARCH("*male*",FP102)),"male",""))</f>
        <v/>
      </c>
      <c r="FL102" s="149" t="str">
        <f>IF(FP102="","",IF(ISERROR(MID(FP102,FIND("male,",FP102)+6,(FIND(")",FP102)-(FIND("male,",FP102)+6))))=TRUE,"missing/error",MID(FP102,FIND("male,",FP102)+6,(FIND(")",FP102)-(FIND("male,",FP102)+6)))))</f>
        <v/>
      </c>
      <c r="FM102" s="150" t="str">
        <f>IF(FI102="","",(MID(FI102,(SEARCH("^^",SUBSTITUTE(FI102," ","^^",LEN(FI102)-LEN(SUBSTITUTE(FI102," ","")))))+1,99)&amp;"_"&amp;LEFT(FI102,FIND(" ",FI102)-1)&amp;"_"&amp;FJ102))</f>
        <v/>
      </c>
      <c r="FO102" s="114"/>
      <c r="FP102" s="168"/>
      <c r="FQ102" s="143"/>
      <c r="FR102" s="144"/>
      <c r="FS102" s="145"/>
      <c r="FT102" s="151"/>
      <c r="FU102" s="146"/>
      <c r="FV102" s="147"/>
      <c r="FW102" s="148"/>
      <c r="FX102" s="149"/>
      <c r="FY102" s="150"/>
      <c r="GA102" s="114"/>
      <c r="GB102" s="168"/>
      <c r="GC102" s="143" t="str">
        <f>IF(GG102="","",ministers!GC$3)</f>
        <v/>
      </c>
      <c r="GD102" s="144" t="str">
        <f>IF(GG102="","",ministers!GC$1)</f>
        <v/>
      </c>
      <c r="GE102" s="145" t="str">
        <f>IF(GG102="","",ministers!GC$2)</f>
        <v/>
      </c>
      <c r="GF102" s="145"/>
      <c r="GG102" s="146"/>
      <c r="GH102" s="147"/>
      <c r="GI102" s="148"/>
      <c r="GJ102" s="149"/>
      <c r="GK102" s="150"/>
      <c r="GM102" s="114"/>
      <c r="GN102" s="168"/>
      <c r="GO102" s="143" t="str">
        <f>IF(GS102="","",ministers!GO$3)</f>
        <v/>
      </c>
      <c r="GP102" s="144" t="str">
        <f>IF(GS102="","",ministers!GO$1)</f>
        <v/>
      </c>
      <c r="GQ102" s="145" t="str">
        <f>IF(GS102="","",ministers!GO$2)</f>
        <v/>
      </c>
      <c r="GR102" s="145" t="str">
        <f>IF(GS102="","",ministers!GO$3)</f>
        <v/>
      </c>
      <c r="GS102" s="146"/>
      <c r="GT102" s="147"/>
      <c r="GU102" s="148"/>
      <c r="GV102" s="149"/>
      <c r="GW102" s="150"/>
      <c r="GY102" s="114"/>
      <c r="GZ102" s="168"/>
    </row>
    <row r="103" spans="1:208" ht="13.5" customHeight="1">
      <c r="A103" s="126"/>
      <c r="B103" s="114" t="s">
        <v>1240</v>
      </c>
      <c r="D103" s="168"/>
      <c r="E103" s="143"/>
      <c r="F103" s="144"/>
      <c r="G103" s="145"/>
      <c r="H103" s="145"/>
      <c r="I103" s="146"/>
      <c r="J103" s="147"/>
      <c r="K103" s="148"/>
      <c r="L103" s="149"/>
      <c r="M103" s="150"/>
      <c r="O103" s="114"/>
      <c r="P103" s="168"/>
      <c r="Q103" s="143"/>
      <c r="R103" s="144"/>
      <c r="S103" s="145"/>
      <c r="T103" s="145"/>
      <c r="U103" s="146"/>
      <c r="V103" s="147"/>
      <c r="W103" s="148"/>
      <c r="X103" s="149"/>
      <c r="Y103" s="150"/>
      <c r="AA103" s="114"/>
      <c r="AB103" s="168"/>
      <c r="AC103" s="143"/>
      <c r="AD103" s="144"/>
      <c r="AE103" s="145"/>
      <c r="AF103" s="145"/>
      <c r="AG103" s="146"/>
      <c r="AH103" s="147"/>
      <c r="AI103" s="148"/>
      <c r="AJ103" s="149"/>
      <c r="AK103" s="150"/>
      <c r="AM103" s="114"/>
      <c r="AN103" s="168"/>
      <c r="AO103" s="143"/>
      <c r="AP103" s="144"/>
      <c r="AQ103" s="145"/>
      <c r="AR103" s="145"/>
      <c r="AS103" s="146"/>
      <c r="AT103" s="147"/>
      <c r="AU103" s="148"/>
      <c r="AV103" s="149"/>
      <c r="AW103" s="150"/>
      <c r="AY103" s="114"/>
      <c r="AZ103" s="168"/>
      <c r="BA103" s="143"/>
      <c r="BB103" s="144"/>
      <c r="BC103" s="145"/>
      <c r="BD103" s="145"/>
      <c r="BE103" s="146"/>
      <c r="BF103" s="147"/>
      <c r="BG103" s="148"/>
      <c r="BH103" s="149"/>
      <c r="BI103" s="150"/>
      <c r="BK103" s="114"/>
      <c r="BL103" s="168"/>
      <c r="BM103" s="143"/>
      <c r="BN103" s="144"/>
      <c r="BO103" s="145"/>
      <c r="BP103" s="145"/>
      <c r="BQ103" s="146"/>
      <c r="BR103" s="147"/>
      <c r="BS103" s="148"/>
      <c r="BT103" s="149"/>
      <c r="BU103" s="150"/>
      <c r="BW103" s="114"/>
      <c r="BX103" s="168"/>
      <c r="BY103" s="143"/>
      <c r="BZ103" s="144"/>
      <c r="CA103" s="145"/>
      <c r="CB103" s="145"/>
      <c r="CC103" s="146"/>
      <c r="CD103" s="147"/>
      <c r="CE103" s="148"/>
      <c r="CF103" s="149"/>
      <c r="CG103" s="150"/>
      <c r="CI103" s="114"/>
      <c r="CJ103" s="168"/>
      <c r="CK103" s="143"/>
      <c r="CL103" s="144"/>
      <c r="CM103" s="145"/>
      <c r="CN103" s="145"/>
      <c r="CO103" s="146"/>
      <c r="CP103" s="147"/>
      <c r="CQ103" s="148"/>
      <c r="CR103" s="149"/>
      <c r="CS103" s="150"/>
      <c r="CU103" s="114"/>
      <c r="CV103" s="168"/>
      <c r="CW103" s="143"/>
      <c r="CX103" s="144"/>
      <c r="CY103" s="145"/>
      <c r="CZ103" s="145"/>
      <c r="DA103" s="146"/>
      <c r="DB103" s="147"/>
      <c r="DC103" s="148"/>
      <c r="DD103" s="149"/>
      <c r="DE103" s="150"/>
      <c r="DG103" s="114"/>
      <c r="DH103" s="168"/>
      <c r="DI103" s="143"/>
      <c r="DJ103" s="144"/>
      <c r="DK103" s="145"/>
      <c r="DL103" s="145"/>
      <c r="DM103" s="146"/>
      <c r="DN103" s="147"/>
      <c r="DO103" s="148"/>
      <c r="DP103" s="149"/>
      <c r="DQ103" s="150"/>
      <c r="DS103" s="114"/>
      <c r="DT103" s="168"/>
      <c r="DU103" s="143"/>
      <c r="DV103" s="144"/>
      <c r="DW103" s="145"/>
      <c r="DX103" s="145"/>
      <c r="DY103" s="146"/>
      <c r="DZ103" s="147"/>
      <c r="EA103" s="148"/>
      <c r="EB103" s="149"/>
      <c r="EC103" s="150"/>
      <c r="EE103" s="114"/>
      <c r="EF103" s="168"/>
      <c r="EG103" s="143"/>
      <c r="EH103" s="144"/>
      <c r="EI103" s="145"/>
      <c r="EJ103" s="145"/>
      <c r="EK103" s="146"/>
      <c r="EL103" s="147"/>
      <c r="EM103" s="148"/>
      <c r="EN103" s="149"/>
      <c r="EO103" s="150"/>
      <c r="EQ103" s="114"/>
      <c r="ER103" s="168"/>
      <c r="ES103" s="143"/>
      <c r="ET103" s="144"/>
      <c r="EU103" s="145"/>
      <c r="EV103" s="145"/>
      <c r="EW103" s="146"/>
      <c r="EX103" s="147"/>
      <c r="EY103" s="148"/>
      <c r="EZ103" s="149"/>
      <c r="FA103" s="150"/>
      <c r="FC103" s="114"/>
      <c r="FD103" s="168"/>
      <c r="FE103" s="143">
        <f>IF(FI103="","",ministers!FE$3)</f>
        <v>43340</v>
      </c>
      <c r="FF103" s="144" t="str">
        <f>IF(FI103="","",ministers!FE$1)</f>
        <v>Turnbull II</v>
      </c>
      <c r="FG103" s="145">
        <f>IF(FI103="","",ministers!FE$2)</f>
        <v>42570</v>
      </c>
      <c r="FH103" s="145">
        <f>IF(FI103="","",ministers!FE$3)</f>
        <v>43340</v>
      </c>
      <c r="FI103" s="146" t="str">
        <f>IF(FP103="","",IF(ISNUMBER(SEARCH(":",FP103)),MID(FP103,FIND(":",FP103)+2,FIND("(",FP103)-FIND(":",FP103)-3),LEFT(FP103,FIND("(",FP103)-2)))</f>
        <v>Joshua Anthony Frydenberg</v>
      </c>
      <c r="FJ103" s="147" t="str">
        <f>IF(FP103="","",MID(FP103,FIND("(",FP103)+1,4))</f>
        <v>1971</v>
      </c>
      <c r="FK103" s="148" t="str">
        <f>IF(ISNUMBER(SEARCH("*female*",FP103)),"female",IF(ISNUMBER(SEARCH("*male*",FP103)),"male",""))</f>
        <v>male</v>
      </c>
      <c r="FL103" s="149" t="str">
        <f>IF(FP103="","",IF(ISERROR(MID(FP103,FIND("male,",FP103)+6,(FIND(")",FP103)-(FIND("male,",FP103)+6))))=TRUE,"missing/error",MID(FP103,FIND("male,",FP103)+6,(FIND(")",FP103)-(FIND("male,",FP103)+6)))))</f>
        <v>au_lib01</v>
      </c>
      <c r="FM103" s="150" t="str">
        <f>IF(FI103="","",(MID(FI103,(SEARCH("^^",SUBSTITUTE(FI103," ","^^",LEN(FI103)-LEN(SUBSTITUTE(FI103," ","")))))+1,99)&amp;"_"&amp;LEFT(FI103,FIND(" ",FI103)-1)&amp;"_"&amp;FJ103))</f>
        <v>Frydenberg_Joshua_1971</v>
      </c>
      <c r="FO103" s="114"/>
      <c r="FP103" s="168" t="s">
        <v>1203</v>
      </c>
      <c r="FQ103" s="143">
        <f>IF(FU103="","",ministers!FQ$3)</f>
        <v>43614</v>
      </c>
      <c r="FR103" s="144" t="str">
        <f>IF(FU103="","",ministers!FQ$1)</f>
        <v>Morrison I</v>
      </c>
      <c r="FS103" s="145">
        <f>IF(FU103="","",ministers!FQ$2)</f>
        <v>43340</v>
      </c>
      <c r="FT103" s="145">
        <f>IF(FU103="","",ministers!FQ$3)</f>
        <v>43614</v>
      </c>
      <c r="FU103" s="146" t="str">
        <f>IF(GB103="","",IF(ISNUMBER(SEARCH(":",GB103)),MID(GB103,FIND(":",GB103)+2,FIND("(",GB103)-FIND(":",GB103)-3),LEFT(GB103,FIND("(",GB103)-2)))</f>
        <v>Angus Taylor</v>
      </c>
      <c r="FV103" s="147" t="str">
        <f>IF(GB103="","",MID(GB103,FIND("(",GB103)+1,4))</f>
        <v>1966</v>
      </c>
      <c r="FW103" s="148" t="str">
        <f>IF(ISNUMBER(SEARCH("*female*",GB103)),"female",IF(ISNUMBER(SEARCH("*male*",GB103)),"male",""))</f>
        <v>male</v>
      </c>
      <c r="FX103" s="149" t="str">
        <f>IF(GB103="","",IF(ISERROR(MID(GB103,FIND("male,",GB103)+6,(FIND(")",GB103)-(FIND("male,",GB103)+6))))=TRUE,"missing/error",MID(GB103,FIND("male,",GB103)+6,(FIND(")",GB103)-(FIND("male,",GB103)+6)))))</f>
        <v>au_lib01</v>
      </c>
      <c r="FY103" s="150" t="str">
        <f>IF(FU103="","",(MID(FU103,(SEARCH("^^",SUBSTITUTE(FU103," ","^^",LEN(FU103)-LEN(SUBSTITUTE(FU103," ","")))))+1,99)&amp;"_"&amp;LEFT(FU103,FIND(" ",FU103)-1)&amp;"_"&amp;FV103))</f>
        <v>Taylor_Angus_1966</v>
      </c>
      <c r="GA103" s="114"/>
      <c r="GB103" s="168" t="s">
        <v>1275</v>
      </c>
      <c r="GC103" s="143" t="str">
        <f>IF(GG103="","",ministers!GC$3)</f>
        <v/>
      </c>
      <c r="GD103" s="144" t="str">
        <f>IF(GG103="","",ministers!GC$1)</f>
        <v/>
      </c>
      <c r="GE103" s="145" t="str">
        <f>IF(GG103="","",ministers!GC$2)</f>
        <v/>
      </c>
      <c r="GF103" s="145"/>
      <c r="GG103" s="146"/>
      <c r="GH103" s="147"/>
      <c r="GI103" s="148"/>
      <c r="GJ103" s="149"/>
      <c r="GK103" s="150"/>
      <c r="GM103" s="114"/>
      <c r="GN103" s="168"/>
      <c r="GO103" s="143" t="str">
        <f>IF(GS103="","",ministers!GO$3)</f>
        <v/>
      </c>
      <c r="GP103" s="144" t="str">
        <f>IF(GS103="","",ministers!GO$1)</f>
        <v/>
      </c>
      <c r="GQ103" s="145" t="str">
        <f>IF(GS103="","",ministers!GO$2)</f>
        <v/>
      </c>
      <c r="GR103" s="145" t="str">
        <f>IF(GS103="","",ministers!GO$3)</f>
        <v/>
      </c>
      <c r="GS103" s="146"/>
      <c r="GT103" s="147"/>
      <c r="GU103" s="148"/>
      <c r="GV103" s="149"/>
      <c r="GW103" s="150"/>
      <c r="GY103" s="114"/>
      <c r="GZ103" s="168"/>
    </row>
    <row r="104" spans="1:208" ht="13.5" customHeight="1">
      <c r="A104" s="126"/>
      <c r="B104" s="114" t="s">
        <v>1282</v>
      </c>
      <c r="D104" s="168"/>
      <c r="E104" s="143"/>
      <c r="F104" s="144"/>
      <c r="G104" s="145"/>
      <c r="H104" s="145"/>
      <c r="I104" s="146"/>
      <c r="J104" s="147"/>
      <c r="K104" s="148"/>
      <c r="L104" s="149"/>
      <c r="M104" s="150"/>
      <c r="O104" s="114"/>
      <c r="P104" s="168"/>
      <c r="Q104" s="143"/>
      <c r="R104" s="144"/>
      <c r="S104" s="145"/>
      <c r="T104" s="145"/>
      <c r="U104" s="146"/>
      <c r="V104" s="147"/>
      <c r="W104" s="148"/>
      <c r="X104" s="149"/>
      <c r="Y104" s="150"/>
      <c r="AA104" s="114"/>
      <c r="AB104" s="168"/>
      <c r="AC104" s="143"/>
      <c r="AD104" s="144"/>
      <c r="AE104" s="145"/>
      <c r="AF104" s="145"/>
      <c r="AG104" s="146"/>
      <c r="AH104" s="147"/>
      <c r="AI104" s="148"/>
      <c r="AJ104" s="149"/>
      <c r="AK104" s="150"/>
      <c r="AM104" s="114"/>
      <c r="AN104" s="168"/>
      <c r="AO104" s="143"/>
      <c r="AP104" s="144"/>
      <c r="AQ104" s="145"/>
      <c r="AR104" s="145"/>
      <c r="AS104" s="146"/>
      <c r="AT104" s="147"/>
      <c r="AU104" s="148"/>
      <c r="AV104" s="149"/>
      <c r="AW104" s="150"/>
      <c r="AY104" s="114"/>
      <c r="AZ104" s="168"/>
      <c r="BA104" s="143"/>
      <c r="BB104" s="144"/>
      <c r="BC104" s="145"/>
      <c r="BD104" s="145"/>
      <c r="BE104" s="146"/>
      <c r="BF104" s="147"/>
      <c r="BG104" s="148"/>
      <c r="BH104" s="149"/>
      <c r="BI104" s="150"/>
      <c r="BK104" s="114"/>
      <c r="BL104" s="168"/>
      <c r="BM104" s="143"/>
      <c r="BN104" s="144"/>
      <c r="BO104" s="145"/>
      <c r="BP104" s="145"/>
      <c r="BQ104" s="146"/>
      <c r="BR104" s="147"/>
      <c r="BS104" s="148"/>
      <c r="BT104" s="149"/>
      <c r="BU104" s="150"/>
      <c r="BW104" s="114"/>
      <c r="BX104" s="168"/>
      <c r="BY104" s="143"/>
      <c r="BZ104" s="144"/>
      <c r="CA104" s="145"/>
      <c r="CB104" s="145"/>
      <c r="CC104" s="146"/>
      <c r="CD104" s="147"/>
      <c r="CE104" s="148"/>
      <c r="CF104" s="149"/>
      <c r="CG104" s="150"/>
      <c r="CI104" s="114"/>
      <c r="CJ104" s="168"/>
      <c r="CK104" s="143"/>
      <c r="CL104" s="144"/>
      <c r="CM104" s="145"/>
      <c r="CN104" s="145"/>
      <c r="CO104" s="146"/>
      <c r="CP104" s="147"/>
      <c r="CQ104" s="148"/>
      <c r="CR104" s="149"/>
      <c r="CS104" s="150"/>
      <c r="CU104" s="114"/>
      <c r="CV104" s="168"/>
      <c r="CW104" s="143"/>
      <c r="CX104" s="144"/>
      <c r="CY104" s="145"/>
      <c r="CZ104" s="145"/>
      <c r="DA104" s="146"/>
      <c r="DB104" s="147"/>
      <c r="DC104" s="148"/>
      <c r="DD104" s="149"/>
      <c r="DE104" s="150"/>
      <c r="DG104" s="114"/>
      <c r="DH104" s="168"/>
      <c r="DI104" s="143"/>
      <c r="DJ104" s="144"/>
      <c r="DK104" s="145"/>
      <c r="DL104" s="145"/>
      <c r="DM104" s="146"/>
      <c r="DN104" s="147"/>
      <c r="DO104" s="148"/>
      <c r="DP104" s="149"/>
      <c r="DQ104" s="150"/>
      <c r="DS104" s="114"/>
      <c r="DT104" s="168"/>
      <c r="DU104" s="143"/>
      <c r="DV104" s="144"/>
      <c r="DW104" s="145"/>
      <c r="DX104" s="145"/>
      <c r="DY104" s="146"/>
      <c r="DZ104" s="147"/>
      <c r="EA104" s="148"/>
      <c r="EB104" s="149"/>
      <c r="EC104" s="150"/>
      <c r="EE104" s="114"/>
      <c r="EF104" s="168"/>
      <c r="EG104" s="143"/>
      <c r="EH104" s="144"/>
      <c r="EI104" s="145"/>
      <c r="EJ104" s="145"/>
      <c r="EK104" s="146"/>
      <c r="EL104" s="147"/>
      <c r="EM104" s="148"/>
      <c r="EN104" s="149"/>
      <c r="EO104" s="150"/>
      <c r="EQ104" s="114"/>
      <c r="ER104" s="168"/>
      <c r="ES104" s="143"/>
      <c r="ET104" s="144"/>
      <c r="EU104" s="145"/>
      <c r="EV104" s="145"/>
      <c r="EW104" s="146"/>
      <c r="EX104" s="147"/>
      <c r="EY104" s="148"/>
      <c r="EZ104" s="149"/>
      <c r="FA104" s="150"/>
      <c r="FC104" s="114"/>
      <c r="FD104" s="168"/>
      <c r="FE104" s="143"/>
      <c r="FF104" s="144"/>
      <c r="FG104" s="145"/>
      <c r="FH104" s="145"/>
      <c r="FI104" s="146"/>
      <c r="FJ104" s="147"/>
      <c r="FK104" s="148"/>
      <c r="FL104" s="149"/>
      <c r="FM104" s="150"/>
      <c r="FO104" s="114"/>
      <c r="FP104" s="168"/>
      <c r="FQ104" s="143"/>
      <c r="FR104" s="144"/>
      <c r="FS104" s="145"/>
      <c r="FT104" s="145"/>
      <c r="FU104" s="146"/>
      <c r="FV104" s="147"/>
      <c r="FW104" s="148"/>
      <c r="FX104" s="149"/>
      <c r="FY104" s="150"/>
      <c r="GA104" s="114"/>
      <c r="GB104" s="168"/>
      <c r="GC104" s="143">
        <f>IF(GG104="","",ministers!GC$3)</f>
        <v>44704</v>
      </c>
      <c r="GD104" s="144" t="str">
        <f>IF(GG104="","",ministers!GC$1)</f>
        <v>Morrison II</v>
      </c>
      <c r="GE104" s="145">
        <f>IF(GG104="","",ministers!GC$2)</f>
        <v>43614</v>
      </c>
      <c r="GF104" s="145">
        <f>IF(GG104="","",ministers!GC$3)</f>
        <v>44704</v>
      </c>
      <c r="GG104" s="146" t="str">
        <f>IF(GN104="","",IF(ISNUMBER(SEARCH(":",GN104)),MID(GN104,FIND(":",GN104)+2,FIND("(",GN104)-FIND(":",GN104)-3),LEFT(GN104,FIND("(",GN104)-2)))</f>
        <v>Angus Taylor</v>
      </c>
      <c r="GH104" s="147" t="str">
        <f>IF(GN104="","",MID(GN104,FIND("(",GN104)+1,4))</f>
        <v>1966</v>
      </c>
      <c r="GI104" s="148" t="str">
        <f>IF(ISNUMBER(SEARCH("*female*",GN104)),"female",IF(ISNUMBER(SEARCH("*male*",GN104)),"male",""))</f>
        <v>male</v>
      </c>
      <c r="GJ104" s="149" t="str">
        <f>IF(GN104="","",IF(ISERROR(MID(GN104,FIND("male,",GN104)+6,(FIND(")",GN104)-(FIND("male,",GN104)+6))))=TRUE,"missing/error",MID(GN104,FIND("male,",GN104)+6,(FIND(")",GN104)-(FIND("male,",GN104)+6)))))</f>
        <v>au_lib01</v>
      </c>
      <c r="GK104" s="150" t="str">
        <f>IF(GG104="","",(MID(GG104,(SEARCH("^^",SUBSTITUTE(GG104," ","^^",LEN(GG104)-LEN(SUBSTITUTE(GG104," ","")))))+1,99)&amp;"_"&amp;LEFT(GG104,FIND(" ",GG104)-1)&amp;"_"&amp;GH104))</f>
        <v>Taylor_Angus_1966</v>
      </c>
      <c r="GM104" s="114"/>
      <c r="GN104" s="168" t="s">
        <v>1275</v>
      </c>
      <c r="GO104" s="143" t="str">
        <f>IF(GS104="","",ministers!GO$3)</f>
        <v/>
      </c>
      <c r="GP104" s="144" t="str">
        <f>IF(GS104="","",ministers!GO$1)</f>
        <v/>
      </c>
      <c r="GQ104" s="145" t="str">
        <f>IF(GS104="","",ministers!GO$2)</f>
        <v/>
      </c>
      <c r="GR104" s="145" t="str">
        <f>IF(GS104="","",ministers!GO$3)</f>
        <v/>
      </c>
      <c r="GS104" s="146" t="str">
        <f>IF(GZ104="","",IF(ISNUMBER(SEARCH(":",GZ104)),MID(GZ104,FIND(":",GZ104)+2,FIND("(",GZ104)-FIND(":",GZ104)-3),LEFT(GZ104,FIND("(",GZ104)-2)))</f>
        <v/>
      </c>
      <c r="GT104" s="147" t="str">
        <f>IF(GZ104="","",MID(GZ104,FIND("(",GZ104)+1,4))</f>
        <v/>
      </c>
      <c r="GU104" s="148" t="str">
        <f>IF(ISNUMBER(SEARCH("*female*",GZ104)),"female",IF(ISNUMBER(SEARCH("*male*",GZ104)),"male",""))</f>
        <v/>
      </c>
      <c r="GV104" s="149" t="str">
        <f>IF(GZ104="","",IF(ISERROR(MID(GZ104,FIND("male,",GZ104)+6,(FIND(")",GZ104)-(FIND("male,",GZ104)+6))))=TRUE,"missing/error",MID(GZ104,FIND("male,",GZ104)+6,(FIND(")",GZ104)-(FIND("male,",GZ104)+6)))))</f>
        <v/>
      </c>
      <c r="GW104" s="150" t="str">
        <f>IF(GS104="","",(MID(GS104,(SEARCH("^^",SUBSTITUTE(GS104," ","^^",LEN(GS104)-LEN(SUBSTITUTE(GS104," ","")))))+1,99)&amp;"_"&amp;LEFT(GS104,FIND(" ",GS104)-1)&amp;"_"&amp;GT104))</f>
        <v/>
      </c>
      <c r="GY104" s="114"/>
      <c r="GZ104" s="168"/>
    </row>
    <row r="105" spans="1:208" ht="13.5" customHeight="1">
      <c r="A105" s="126"/>
      <c r="B105" s="114" t="s">
        <v>544</v>
      </c>
      <c r="D105" s="168"/>
      <c r="E105" s="143" t="s">
        <v>292</v>
      </c>
      <c r="F105" s="144" t="s">
        <v>292</v>
      </c>
      <c r="G105" s="145" t="s">
        <v>292</v>
      </c>
      <c r="H105" s="145" t="s">
        <v>292</v>
      </c>
      <c r="I105" s="146" t="s">
        <v>292</v>
      </c>
      <c r="J105" s="147" t="s">
        <v>292</v>
      </c>
      <c r="K105" s="148" t="s">
        <v>292</v>
      </c>
      <c r="L105" s="149" t="s">
        <v>292</v>
      </c>
      <c r="M105" s="150" t="s">
        <v>292</v>
      </c>
      <c r="N105" s="117" t="s">
        <v>292</v>
      </c>
      <c r="O105" s="114"/>
      <c r="P105" s="168"/>
      <c r="Q105" s="143" t="s">
        <v>292</v>
      </c>
      <c r="R105" s="144" t="s">
        <v>292</v>
      </c>
      <c r="S105" s="145" t="s">
        <v>292</v>
      </c>
      <c r="T105" s="145" t="s">
        <v>292</v>
      </c>
      <c r="U105" s="146" t="s">
        <v>292</v>
      </c>
      <c r="V105" s="147" t="s">
        <v>292</v>
      </c>
      <c r="W105" s="148" t="s">
        <v>292</v>
      </c>
      <c r="X105" s="149" t="s">
        <v>292</v>
      </c>
      <c r="Y105" s="150" t="s">
        <v>292</v>
      </c>
      <c r="Z105" s="117" t="s">
        <v>292</v>
      </c>
      <c r="AA105" s="114"/>
      <c r="AB105" s="168"/>
      <c r="AC105" s="143" t="s">
        <v>292</v>
      </c>
      <c r="AD105" s="144" t="s">
        <v>292</v>
      </c>
      <c r="AE105" s="145" t="s">
        <v>292</v>
      </c>
      <c r="AF105" s="145" t="s">
        <v>292</v>
      </c>
      <c r="AG105" s="146" t="s">
        <v>292</v>
      </c>
      <c r="AH105" s="147" t="s">
        <v>292</v>
      </c>
      <c r="AI105" s="148" t="s">
        <v>292</v>
      </c>
      <c r="AJ105" s="149" t="s">
        <v>292</v>
      </c>
      <c r="AK105" s="150" t="s">
        <v>292</v>
      </c>
      <c r="AL105" s="117" t="s">
        <v>292</v>
      </c>
      <c r="AM105" s="114"/>
      <c r="AN105" s="168"/>
      <c r="AO105" s="143">
        <v>36089</v>
      </c>
      <c r="AP105" s="144" t="s">
        <v>314</v>
      </c>
      <c r="AQ105" s="145">
        <v>35135</v>
      </c>
      <c r="AR105" s="145">
        <v>36089</v>
      </c>
      <c r="AS105" s="146" t="s">
        <v>876</v>
      </c>
      <c r="AT105" s="147" t="s">
        <v>799</v>
      </c>
      <c r="AU105" s="148" t="s">
        <v>780</v>
      </c>
      <c r="AV105" s="149" t="s">
        <v>294</v>
      </c>
      <c r="AW105" s="150" t="s">
        <v>877</v>
      </c>
      <c r="AX105" s="117" t="s">
        <v>292</v>
      </c>
      <c r="AY105" s="114"/>
      <c r="AZ105" s="168" t="s">
        <v>656</v>
      </c>
      <c r="BA105" s="143" t="s">
        <v>292</v>
      </c>
      <c r="BB105" s="144" t="s">
        <v>292</v>
      </c>
      <c r="BC105" s="145" t="s">
        <v>292</v>
      </c>
      <c r="BD105" s="145" t="s">
        <v>292</v>
      </c>
      <c r="BE105" s="146" t="s">
        <v>292</v>
      </c>
      <c r="BF105" s="147" t="s">
        <v>292</v>
      </c>
      <c r="BG105" s="148" t="s">
        <v>292</v>
      </c>
      <c r="BH105" s="149" t="s">
        <v>292</v>
      </c>
      <c r="BI105" s="150" t="s">
        <v>292</v>
      </c>
      <c r="BJ105" s="117" t="s">
        <v>292</v>
      </c>
      <c r="BK105" s="114"/>
      <c r="BL105" s="168"/>
      <c r="BM105" s="143" t="s">
        <v>292</v>
      </c>
      <c r="BN105" s="144" t="s">
        <v>292</v>
      </c>
      <c r="BO105" s="145" t="s">
        <v>292</v>
      </c>
      <c r="BP105" s="145" t="s">
        <v>292</v>
      </c>
      <c r="BQ105" s="146" t="s">
        <v>292</v>
      </c>
      <c r="BR105" s="147" t="s">
        <v>292</v>
      </c>
      <c r="BS105" s="148" t="s">
        <v>292</v>
      </c>
      <c r="BT105" s="149" t="s">
        <v>292</v>
      </c>
      <c r="BU105" s="150" t="s">
        <v>292</v>
      </c>
      <c r="BV105" s="117" t="s">
        <v>292</v>
      </c>
      <c r="BW105" s="114"/>
      <c r="BX105" s="168"/>
      <c r="BY105" s="143" t="s">
        <v>292</v>
      </c>
      <c r="BZ105" s="144" t="s">
        <v>292</v>
      </c>
      <c r="CA105" s="145" t="s">
        <v>292</v>
      </c>
      <c r="CB105" s="145" t="s">
        <v>292</v>
      </c>
      <c r="CC105" s="146" t="s">
        <v>292</v>
      </c>
      <c r="CD105" s="147" t="s">
        <v>292</v>
      </c>
      <c r="CE105" s="148" t="s">
        <v>292</v>
      </c>
      <c r="CF105" s="149" t="s">
        <v>292</v>
      </c>
      <c r="CG105" s="150" t="s">
        <v>292</v>
      </c>
      <c r="CH105" s="117" t="s">
        <v>292</v>
      </c>
      <c r="CI105" s="114"/>
      <c r="CJ105" s="168"/>
      <c r="CK105" s="143" t="s">
        <v>292</v>
      </c>
      <c r="CL105" s="144" t="s">
        <v>292</v>
      </c>
      <c r="CM105" s="145" t="s">
        <v>292</v>
      </c>
      <c r="CN105" s="145" t="s">
        <v>292</v>
      </c>
      <c r="CO105" s="146" t="s">
        <v>292</v>
      </c>
      <c r="CP105" s="147" t="s">
        <v>292</v>
      </c>
      <c r="CQ105" s="148" t="s">
        <v>292</v>
      </c>
      <c r="CR105" s="149" t="s">
        <v>292</v>
      </c>
      <c r="CS105" s="150" t="s">
        <v>292</v>
      </c>
      <c r="CT105" s="117" t="s">
        <v>292</v>
      </c>
      <c r="CU105" s="114"/>
      <c r="CV105" s="168"/>
      <c r="CW105" s="143" t="s">
        <v>292</v>
      </c>
      <c r="CX105" s="144" t="s">
        <v>292</v>
      </c>
      <c r="CY105" s="145" t="s">
        <v>292</v>
      </c>
      <c r="CZ105" s="145" t="s">
        <v>292</v>
      </c>
      <c r="DA105" s="146" t="s">
        <v>292</v>
      </c>
      <c r="DB105" s="147" t="s">
        <v>292</v>
      </c>
      <c r="DC105" s="148" t="s">
        <v>292</v>
      </c>
      <c r="DD105" s="149" t="s">
        <v>292</v>
      </c>
      <c r="DE105" s="150" t="s">
        <v>292</v>
      </c>
      <c r="DF105" s="117" t="s">
        <v>292</v>
      </c>
      <c r="DG105" s="114"/>
      <c r="DH105" s="168"/>
      <c r="DI105" s="143" t="s">
        <v>292</v>
      </c>
      <c r="DJ105" s="144" t="s">
        <v>292</v>
      </c>
      <c r="DK105" s="145" t="s">
        <v>292</v>
      </c>
      <c r="DL105" s="145" t="s">
        <v>292</v>
      </c>
      <c r="DM105" s="146" t="s">
        <v>292</v>
      </c>
      <c r="DN105" s="147" t="s">
        <v>292</v>
      </c>
      <c r="DO105" s="148" t="s">
        <v>292</v>
      </c>
      <c r="DP105" s="149" t="s">
        <v>292</v>
      </c>
      <c r="DQ105" s="150" t="s">
        <v>292</v>
      </c>
      <c r="DR105" s="117" t="s">
        <v>292</v>
      </c>
      <c r="DS105" s="114"/>
      <c r="DT105" s="168"/>
      <c r="DU105" s="143" t="s">
        <v>292</v>
      </c>
      <c r="DV105" s="144" t="s">
        <v>292</v>
      </c>
      <c r="DW105" s="145" t="s">
        <v>292</v>
      </c>
      <c r="DX105" s="145" t="s">
        <v>292</v>
      </c>
      <c r="DY105" s="146" t="s">
        <v>292</v>
      </c>
      <c r="DZ105" s="147" t="s">
        <v>292</v>
      </c>
      <c r="EA105" s="148" t="s">
        <v>292</v>
      </c>
      <c r="EB105" s="149" t="s">
        <v>292</v>
      </c>
      <c r="EC105" s="150" t="s">
        <v>292</v>
      </c>
      <c r="ED105" s="117" t="s">
        <v>292</v>
      </c>
      <c r="EE105" s="114"/>
      <c r="EF105" s="168"/>
      <c r="EG105" s="143">
        <f>IF(EK105="","",ministers!EG$3)</f>
        <v>42262</v>
      </c>
      <c r="EH105" s="144" t="str">
        <f>IF(EK105="","",ministers!EG$1)</f>
        <v>Abbott I</v>
      </c>
      <c r="EI105" s="145">
        <f>IF(EK105="","",ministers!EG$2)</f>
        <v>41517</v>
      </c>
      <c r="EJ105" s="145">
        <f>IF(EK105="","",ministers!EG$3)</f>
        <v>42262</v>
      </c>
      <c r="EK105" s="146" t="str">
        <f>IF(ER105="","",IF(ISNUMBER(SEARCH(":",ER105)),MID(ER105,FIND(":",ER105)+2,FIND("(",ER105)-FIND(":",ER105)-3),LEFT(ER105,FIND("(",ER105)-2)))</f>
        <v>Gregory Andrew Hunt</v>
      </c>
      <c r="EL105" s="147" t="str">
        <f>IF(ER105="","",MID(ER105,FIND("(",ER105)+1,4))</f>
        <v>1965</v>
      </c>
      <c r="EM105" s="148" t="str">
        <f>IF(ISNUMBER(SEARCH("*female*",ER105)),"female",IF(ISNUMBER(SEARCH("*male*",ER105)),"male",""))</f>
        <v>male</v>
      </c>
      <c r="EN105" s="149" t="str">
        <f>IF(ER105="","",IF(ISERROR(MID(ER105,FIND("male,",ER105)+6,(FIND(")",ER105)-(FIND("male,",ER105)+6))))=TRUE,"missing/error",MID(ER105,FIND("male,",ER105)+6,(FIND(")",ER105)-(FIND("male,",ER105)+6)))))</f>
        <v>au_lib01</v>
      </c>
      <c r="EO105" s="150" t="str">
        <f>IF(EK105="","",(MID(EK105,(SEARCH("^^",SUBSTITUTE(EK105," ","^^",LEN(EK105)-LEN(SUBSTITUTE(EK105," ","")))))+1,99)&amp;"_"&amp;LEFT(EK105,FIND(" ",EK105)-1)&amp;"_"&amp;EL105))</f>
        <v>Hunt_Gregory_1965</v>
      </c>
      <c r="EP105" s="117" t="str">
        <f>IF(ER105="","",IF((LEN(ER105)-LEN(SUBSTITUTE(ER105,"male","")))/LEN("male")&gt;1,"!",IF(RIGHT(ER105,1)=")","",IF(RIGHT(ER105,2)=") ","",IF(RIGHT(ER105,2)=").","","!!")))))</f>
        <v/>
      </c>
      <c r="EQ105" s="114"/>
      <c r="ER105" s="168" t="s">
        <v>1198</v>
      </c>
      <c r="ES105" s="143">
        <f>IF(EW105="","",ministers!ES$3)</f>
        <v>42570</v>
      </c>
      <c r="ET105" s="144" t="str">
        <f>IF(EW105="","",ministers!ES$1)</f>
        <v>Turnbull I</v>
      </c>
      <c r="EU105" s="145">
        <v>42262</v>
      </c>
      <c r="EV105" s="145">
        <f>IF(EW105="","",ministers!ES$3)</f>
        <v>42570</v>
      </c>
      <c r="EW105" s="146" t="str">
        <f>IF(FD105="","",IF(ISNUMBER(SEARCH(":",FD105)),MID(FD105,FIND(":",FD105)+2,FIND("(",FD105)-FIND(":",FD105)-3),LEFT(FD105,FIND("(",FD105)-2)))</f>
        <v>Gregory Andrew Hunt</v>
      </c>
      <c r="EX105" s="147" t="str">
        <f>IF(FD105="","",MID(FD105,FIND("(",FD105)+1,4))</f>
        <v>1965</v>
      </c>
      <c r="EY105" s="148" t="str">
        <f>IF(ISNUMBER(SEARCH("*female*",FD105)),"female",IF(ISNUMBER(SEARCH("*male*",FD105)),"male",""))</f>
        <v>male</v>
      </c>
      <c r="EZ105" s="149" t="str">
        <f>IF(FD105="","",IF(ISERROR(MID(FD105,FIND("male,",FD105)+6,(FIND(")",FD105)-(FIND("male,",FD105)+6))))=TRUE,"missing/error",MID(FD105,FIND("male,",FD105)+6,(FIND(")",FD105)-(FIND("male,",FD105)+6)))))</f>
        <v>au_lib01</v>
      </c>
      <c r="FA105" s="150" t="str">
        <f>IF(EW105="","",(MID(EW105,(SEARCH("^^",SUBSTITUTE(EW105," ","^^",LEN(EW105)-LEN(SUBSTITUTE(EW105," ","")))))+1,99)&amp;"_"&amp;LEFT(EW105,FIND(" ",EW105)-1)&amp;"_"&amp;EX105))</f>
        <v>Hunt_Gregory_1965</v>
      </c>
      <c r="FB105" s="117" t="str">
        <f>IF(FD105="","",IF((LEN(FD105)-LEN(SUBSTITUTE(FD105,"male","")))/LEN("male")&gt;1,"!",IF(RIGHT(FD105,1)=")","",IF(RIGHT(FD105,2)=") ","",IF(RIGHT(FD105,2)=").","","!!")))))</f>
        <v/>
      </c>
      <c r="FC105" s="114"/>
      <c r="FD105" s="168" t="s">
        <v>1198</v>
      </c>
      <c r="FE105" s="143">
        <f>IF(FI105="","",ministers!FE$3)</f>
        <v>43340</v>
      </c>
      <c r="FF105" s="144" t="str">
        <f>IF(FI105="","",ministers!FE$1)</f>
        <v>Turnbull II</v>
      </c>
      <c r="FG105" s="145">
        <f>IF(FI105="","",ministers!FE$2)</f>
        <v>42570</v>
      </c>
      <c r="FH105" s="145">
        <f>IF(FI105="","",ministers!FE$3)</f>
        <v>43340</v>
      </c>
      <c r="FI105" s="146" t="str">
        <f>IF(FP105="","",IF(ISNUMBER(SEARCH(":",FP105)),MID(FP105,FIND(":",FP105)+2,FIND("(",FP105)-FIND(":",FP105)-3),LEFT(FP105,FIND("(",FP105)-2)))</f>
        <v>Joshua Anthony Frydenberg</v>
      </c>
      <c r="FJ105" s="147" t="str">
        <f>IF(FP105="","",MID(FP105,FIND("(",FP105)+1,4))</f>
        <v>1971</v>
      </c>
      <c r="FK105" s="148" t="str">
        <f>IF(ISNUMBER(SEARCH("*female*",FP105)),"female",IF(ISNUMBER(SEARCH("*male*",FP105)),"male",""))</f>
        <v>male</v>
      </c>
      <c r="FL105" s="149" t="str">
        <f>IF(FP105="","",IF(ISERROR(MID(FP105,FIND("male,",FP105)+6,(FIND(")",FP105)-(FIND("male,",FP105)+6))))=TRUE,"missing/error",MID(FP105,FIND("male,",FP105)+6,(FIND(")",FP105)-(FIND("male,",FP105)+6)))))</f>
        <v>au_lib01</v>
      </c>
      <c r="FM105" s="150" t="str">
        <f>IF(FI105="","",(MID(FI105,(SEARCH("^^",SUBSTITUTE(FI105," ","^^",LEN(FI105)-LEN(SUBSTITUTE(FI105," ","")))))+1,99)&amp;"_"&amp;LEFT(FI105,FIND(" ",FI105)-1)&amp;"_"&amp;FJ105))</f>
        <v>Frydenberg_Joshua_1971</v>
      </c>
      <c r="FN105" s="117" t="str">
        <f>IF(FP105="","",IF((LEN(FP105)-LEN(SUBSTITUTE(FP105,"male","")))/LEN("male")&gt;1,"!",IF(RIGHT(FP105,1)=")","",IF(RIGHT(FP105,2)=") ","",IF(RIGHT(FP105,2)=").","","!!")))))</f>
        <v/>
      </c>
      <c r="FO105" s="114"/>
      <c r="FP105" s="168" t="s">
        <v>1203</v>
      </c>
      <c r="FQ105" s="143">
        <f>IF(FU105="","",ministers!FQ$3)</f>
        <v>43614</v>
      </c>
      <c r="FR105" s="144" t="str">
        <f>IF(FU105="","",ministers!FQ$1)</f>
        <v>Morrison I</v>
      </c>
      <c r="FS105" s="145">
        <f>IF(FU105="","",ministers!FQ$2)</f>
        <v>43340</v>
      </c>
      <c r="FT105" s="145">
        <f>IF(FU105="","",ministers!FQ$3)</f>
        <v>43614</v>
      </c>
      <c r="FU105" s="146" t="str">
        <f>IF(GB105="","",IF(ISNUMBER(SEARCH(":",GB105)),MID(GB105,FIND(":",GB105)+2,FIND("(",GB105)-FIND(":",GB105)-3),LEFT(GB105,FIND("(",GB105)-2)))</f>
        <v>Melissa Price</v>
      </c>
      <c r="FV105" s="147" t="str">
        <f>IF(GB105="","",MID(GB105,FIND("(",GB105)+1,4))</f>
        <v>1963</v>
      </c>
      <c r="FW105" s="148" t="str">
        <f>IF(ISNUMBER(SEARCH("*female*",GB105)),"female",IF(ISNUMBER(SEARCH("*male*",GB105)),"male",""))</f>
        <v>female</v>
      </c>
      <c r="FX105" s="149" t="str">
        <f>IF(GB105="","",IF(ISERROR(MID(GB105,FIND("male,",GB105)+6,(FIND(")",GB105)-(FIND("male,",GB105)+6))))=TRUE,"missing/error",MID(GB105,FIND("male,",GB105)+6,(FIND(")",GB105)-(FIND("male,",GB105)+6)))))</f>
        <v>au_lib01</v>
      </c>
      <c r="FY105" s="150" t="str">
        <f>IF(FU105="","",(MID(FU105,(SEARCH("^^",SUBSTITUTE(FU105," ","^^",LEN(FU105)-LEN(SUBSTITUTE(FU105," ","")))))+1,99)&amp;"_"&amp;LEFT(FU105,FIND(" ",FU105)-1)&amp;"_"&amp;FV105))</f>
        <v>Price_Melissa_1963</v>
      </c>
      <c r="FZ105" s="117" t="str">
        <f>IF(GB105="","",IF((LEN(GB105)-LEN(SUBSTITUTE(GB105,"male","")))/LEN("male")&gt;1,"!",IF(RIGHT(GB105,1)=")","",IF(RIGHT(GB105,2)=") ","",IF(RIGHT(GB105,2)=").","","!!")))))</f>
        <v/>
      </c>
      <c r="GA105" s="114"/>
      <c r="GB105" s="168" t="s">
        <v>1274</v>
      </c>
      <c r="GC105" s="143">
        <f>IF(GG105="","",ministers!GC$3)</f>
        <v>44704</v>
      </c>
      <c r="GD105" s="144" t="str">
        <f>IF(GG105="","",ministers!GC$1)</f>
        <v>Morrison II</v>
      </c>
      <c r="GE105" s="145">
        <f>IF(GG105="","",ministers!GC$2)</f>
        <v>43614</v>
      </c>
      <c r="GF105" s="145">
        <f>IF(GG105="","",ministers!GC$3)</f>
        <v>44704</v>
      </c>
      <c r="GG105" s="146" t="str">
        <f>IF(GN105="","",IF(ISNUMBER(SEARCH(":",GN105)),MID(GN105,FIND(":",GN105)+2,FIND("(",GN105)-FIND(":",GN105)-3),LEFT(GN105,FIND("(",GN105)-2)))</f>
        <v>Susan Ley</v>
      </c>
      <c r="GH105" s="147" t="str">
        <f>IF(GN105="","",MID(GN105,FIND("(",GN105)+1,4))</f>
        <v>1961</v>
      </c>
      <c r="GI105" s="148" t="str">
        <f>IF(ISNUMBER(SEARCH("*female*",GN105)),"female",IF(ISNUMBER(SEARCH("*male*",GN105)),"male",""))</f>
        <v>female</v>
      </c>
      <c r="GJ105" s="149" t="str">
        <f>IF(GN105="","",IF(ISERROR(MID(GN105,FIND("male,",GN105)+6,(FIND(")",GN105)-(FIND("male,",GN105)+6))))=TRUE,"missing/error",MID(GN105,FIND("male,",GN105)+6,(FIND(")",GN105)-(FIND("male,",GN105)+6)))))</f>
        <v>au_lib01</v>
      </c>
      <c r="GK105" s="150" t="str">
        <f>IF(GG105="","",(MID(GG105,(SEARCH("^^",SUBSTITUTE(GG105," ","^^",LEN(GG105)-LEN(SUBSTITUTE(GG105," ","")))))+1,99)&amp;"_"&amp;LEFT(GG105,FIND(" ",GG105)-1)&amp;"_"&amp;GH105))</f>
        <v>Ley_Susan_1961</v>
      </c>
      <c r="GM105" s="114"/>
      <c r="GN105" s="168" t="s">
        <v>1281</v>
      </c>
      <c r="GO105" s="143" t="str">
        <f>IF(GS105="","",ministers!GO$3)</f>
        <v/>
      </c>
      <c r="GP105" s="144" t="str">
        <f>IF(GS105="","",ministers!GO$1)</f>
        <v/>
      </c>
      <c r="GQ105" s="145" t="str">
        <f>IF(GS105="","",ministers!GO$2)</f>
        <v/>
      </c>
      <c r="GR105" s="145" t="str">
        <f>IF(GS105="","",ministers!GO$3)</f>
        <v/>
      </c>
      <c r="GS105" s="146" t="str">
        <f>IF(GZ105="","",IF(ISNUMBER(SEARCH(":",GZ105)),MID(GZ105,FIND(":",GZ105)+2,FIND("(",GZ105)-FIND(":",GZ105)-3),LEFT(GZ105,FIND("(",GZ105)-2)))</f>
        <v/>
      </c>
      <c r="GT105" s="147" t="str">
        <f>IF(GZ105="","",MID(GZ105,FIND("(",GZ105)+1,4))</f>
        <v/>
      </c>
      <c r="GU105" s="148" t="str">
        <f>IF(ISNUMBER(SEARCH("*female*",GZ105)),"female",IF(ISNUMBER(SEARCH("*male*",GZ105)),"male",""))</f>
        <v/>
      </c>
      <c r="GV105" s="149" t="str">
        <f>IF(GZ105="","",IF(ISERROR(MID(GZ105,FIND("male,",GZ105)+6,(FIND(")",GZ105)-(FIND("male,",GZ105)+6))))=TRUE,"missing/error",MID(GZ105,FIND("male,",GZ105)+6,(FIND(")",GZ105)-(FIND("male,",GZ105)+6)))))</f>
        <v/>
      </c>
      <c r="GW105" s="150" t="str">
        <f>IF(GS105="","",(MID(GS105,(SEARCH("^^",SUBSTITUTE(GS105," ","^^",LEN(GS105)-LEN(SUBSTITUTE(GS105," ","")))))+1,99)&amp;"_"&amp;LEFT(GS105,FIND(" ",GS105)-1)&amp;"_"&amp;GT105))</f>
        <v/>
      </c>
      <c r="GY105" s="114"/>
      <c r="GZ105" s="168"/>
    </row>
    <row r="106" spans="1:208" ht="13.5" customHeight="1">
      <c r="A106" s="126"/>
      <c r="B106" s="114" t="s">
        <v>1376</v>
      </c>
      <c r="D106" s="168"/>
      <c r="E106" s="143"/>
      <c r="F106" s="144"/>
      <c r="G106" s="145"/>
      <c r="H106" s="145"/>
      <c r="I106" s="146"/>
      <c r="J106" s="147"/>
      <c r="K106" s="148"/>
      <c r="L106" s="149"/>
      <c r="M106" s="150"/>
      <c r="O106" s="114"/>
      <c r="P106" s="168"/>
      <c r="Q106" s="143"/>
      <c r="R106" s="144"/>
      <c r="S106" s="145"/>
      <c r="T106" s="145"/>
      <c r="U106" s="146"/>
      <c r="V106" s="147"/>
      <c r="W106" s="148"/>
      <c r="X106" s="149"/>
      <c r="Y106" s="150"/>
      <c r="AA106" s="114"/>
      <c r="AB106" s="168"/>
      <c r="AC106" s="143"/>
      <c r="AD106" s="144"/>
      <c r="AE106" s="145"/>
      <c r="AF106" s="145"/>
      <c r="AG106" s="146"/>
      <c r="AH106" s="147"/>
      <c r="AI106" s="148"/>
      <c r="AJ106" s="149"/>
      <c r="AK106" s="150"/>
      <c r="AM106" s="114"/>
      <c r="AN106" s="168"/>
      <c r="AO106" s="143"/>
      <c r="AP106" s="144"/>
      <c r="AQ106" s="145"/>
      <c r="AR106" s="145"/>
      <c r="AS106" s="146"/>
      <c r="AT106" s="147"/>
      <c r="AU106" s="148"/>
      <c r="AV106" s="149"/>
      <c r="AW106" s="150"/>
      <c r="AY106" s="114"/>
      <c r="AZ106" s="168"/>
      <c r="BA106" s="143"/>
      <c r="BB106" s="144"/>
      <c r="BC106" s="145"/>
      <c r="BD106" s="145"/>
      <c r="BE106" s="146"/>
      <c r="BF106" s="147"/>
      <c r="BG106" s="148"/>
      <c r="BH106" s="149"/>
      <c r="BI106" s="150"/>
      <c r="BK106" s="114"/>
      <c r="BL106" s="168"/>
      <c r="BM106" s="143"/>
      <c r="BN106" s="144"/>
      <c r="BO106" s="145"/>
      <c r="BP106" s="145"/>
      <c r="BQ106" s="146"/>
      <c r="BR106" s="147"/>
      <c r="BS106" s="148"/>
      <c r="BT106" s="149"/>
      <c r="BU106" s="150"/>
      <c r="BW106" s="114"/>
      <c r="BX106" s="168"/>
      <c r="BY106" s="143"/>
      <c r="BZ106" s="144"/>
      <c r="CA106" s="145"/>
      <c r="CB106" s="145"/>
      <c r="CC106" s="146"/>
      <c r="CD106" s="147"/>
      <c r="CE106" s="148"/>
      <c r="CF106" s="149"/>
      <c r="CG106" s="150"/>
      <c r="CI106" s="114"/>
      <c r="CJ106" s="168"/>
      <c r="CK106" s="143"/>
      <c r="CL106" s="144"/>
      <c r="CM106" s="145"/>
      <c r="CN106" s="145"/>
      <c r="CO106" s="146"/>
      <c r="CP106" s="147"/>
      <c r="CQ106" s="148"/>
      <c r="CR106" s="149"/>
      <c r="CS106" s="150"/>
      <c r="CU106" s="114"/>
      <c r="CV106" s="168"/>
      <c r="CW106" s="143"/>
      <c r="CX106" s="144"/>
      <c r="CY106" s="145"/>
      <c r="CZ106" s="145"/>
      <c r="DA106" s="146"/>
      <c r="DB106" s="147"/>
      <c r="DC106" s="148"/>
      <c r="DD106" s="149"/>
      <c r="DE106" s="150"/>
      <c r="DG106" s="114"/>
      <c r="DH106" s="168"/>
      <c r="DI106" s="143"/>
      <c r="DJ106" s="144"/>
      <c r="DK106" s="145"/>
      <c r="DL106" s="145"/>
      <c r="DM106" s="146"/>
      <c r="DN106" s="147"/>
      <c r="DO106" s="148"/>
      <c r="DP106" s="149"/>
      <c r="DQ106" s="150"/>
      <c r="DS106" s="114"/>
      <c r="DT106" s="168"/>
      <c r="DU106" s="143"/>
      <c r="DV106" s="144"/>
      <c r="DW106" s="145"/>
      <c r="DX106" s="145"/>
      <c r="DY106" s="146"/>
      <c r="DZ106" s="147"/>
      <c r="EA106" s="148"/>
      <c r="EB106" s="149"/>
      <c r="EC106" s="150"/>
      <c r="EE106" s="114"/>
      <c r="EF106" s="168"/>
      <c r="EG106" s="143"/>
      <c r="EH106" s="144"/>
      <c r="EI106" s="145"/>
      <c r="EJ106" s="145"/>
      <c r="EK106" s="146"/>
      <c r="EL106" s="147"/>
      <c r="EM106" s="148"/>
      <c r="EN106" s="149"/>
      <c r="EO106" s="150"/>
      <c r="EQ106" s="114"/>
      <c r="ER106" s="168"/>
      <c r="ES106" s="143"/>
      <c r="ET106" s="144"/>
      <c r="EU106" s="145"/>
      <c r="EV106" s="145"/>
      <c r="EW106" s="146"/>
      <c r="EX106" s="147"/>
      <c r="EY106" s="148"/>
      <c r="EZ106" s="149"/>
      <c r="FA106" s="150"/>
      <c r="FC106" s="114"/>
      <c r="FD106" s="168"/>
      <c r="FE106" s="143"/>
      <c r="FF106" s="144"/>
      <c r="FG106" s="145"/>
      <c r="FH106" s="145"/>
      <c r="FI106" s="146"/>
      <c r="FJ106" s="147"/>
      <c r="FK106" s="148"/>
      <c r="FL106" s="149"/>
      <c r="FM106" s="150"/>
      <c r="FO106" s="114"/>
      <c r="FP106" s="168"/>
      <c r="FQ106" s="143"/>
      <c r="FR106" s="144"/>
      <c r="FS106" s="145"/>
      <c r="FT106" s="145"/>
      <c r="FU106" s="146"/>
      <c r="FV106" s="147"/>
      <c r="FW106" s="148"/>
      <c r="FX106" s="149"/>
      <c r="FY106" s="150"/>
      <c r="GA106" s="114"/>
      <c r="GB106" s="168"/>
      <c r="GC106" s="143"/>
      <c r="GD106" s="144"/>
      <c r="GE106" s="145"/>
      <c r="GF106" s="145"/>
      <c r="GG106" s="146"/>
      <c r="GH106" s="147"/>
      <c r="GI106" s="148"/>
      <c r="GJ106" s="149"/>
      <c r="GK106" s="150"/>
      <c r="GM106" s="114"/>
      <c r="GN106" s="168"/>
      <c r="GO106" s="143">
        <f>IF(GS106="","",ministers!GO$3)</f>
        <v>44926</v>
      </c>
      <c r="GP106" s="144" t="str">
        <f>IF(GS106="","",ministers!GO$1)</f>
        <v>Albanaese</v>
      </c>
      <c r="GQ106" s="145">
        <f>IF(GS106="","",ministers!GO$2)</f>
        <v>44713</v>
      </c>
      <c r="GR106" s="145">
        <f>IF(GS106="","",ministers!GO$3)</f>
        <v>44926</v>
      </c>
      <c r="GS106" s="146" t="str">
        <f t="shared" ref="GS106:GS115" si="129">IF(GZ106="","",IF(ISNUMBER(SEARCH(":",GZ106)),MID(GZ106,FIND(":",GZ106)+2,FIND("(",GZ106)-FIND(":",GZ106)-3),LEFT(GZ106,FIND("(",GZ106)-2)))</f>
        <v>Tanya Plibersek</v>
      </c>
      <c r="GT106" s="147" t="str">
        <f t="shared" ref="GT106:GT115" si="130">IF(GZ106="","",MID(GZ106,FIND("(",GZ106)+1,4))</f>
        <v>1969</v>
      </c>
      <c r="GU106" s="148" t="str">
        <f t="shared" ref="GU106:GU115" si="131">IF(ISNUMBER(SEARCH("*female*",GZ106)),"female",IF(ISNUMBER(SEARCH("*male*",GZ106)),"male",""))</f>
        <v>male</v>
      </c>
      <c r="GV106" s="149" t="str">
        <f t="shared" ref="GV106:GV115" si="132">IF(GZ106="","",IF(ISERROR(MID(GZ106,FIND("male,",GZ106)+6,(FIND(")",GZ106)-(FIND("male,",GZ106)+6))))=TRUE,"missing/error",MID(GZ106,FIND("male,",GZ106)+6,(FIND(")",GZ106)-(FIND("male,",GZ106)+6)))))</f>
        <v>au_lab01</v>
      </c>
      <c r="GW106" s="150" t="str">
        <f t="shared" ref="GW106:GW115" si="133">IF(GS106="","",(MID(GS106,(SEARCH("^^",SUBSTITUTE(GS106," ","^^",LEN(GS106)-LEN(SUBSTITUTE(GS106," ","")))))+1,99)&amp;"_"&amp;LEFT(GS106,FIND(" ",GS106)-1)&amp;"_"&amp;GT106))</f>
        <v>Plibersek_Tanya_1969</v>
      </c>
      <c r="GY106" s="114"/>
      <c r="GZ106" s="168" t="s">
        <v>1390</v>
      </c>
    </row>
    <row r="107" spans="1:208" ht="13.5" customHeight="1">
      <c r="A107" s="126"/>
      <c r="B107" s="114" t="s">
        <v>545</v>
      </c>
      <c r="D107" s="168"/>
      <c r="E107" s="143" t="s">
        <v>292</v>
      </c>
      <c r="F107" s="144" t="s">
        <v>292</v>
      </c>
      <c r="G107" s="145" t="s">
        <v>292</v>
      </c>
      <c r="H107" s="145" t="s">
        <v>292</v>
      </c>
      <c r="I107" s="146" t="s">
        <v>292</v>
      </c>
      <c r="J107" s="147" t="s">
        <v>292</v>
      </c>
      <c r="K107" s="148" t="s">
        <v>292</v>
      </c>
      <c r="L107" s="149" t="s">
        <v>292</v>
      </c>
      <c r="M107" s="150" t="s">
        <v>292</v>
      </c>
      <c r="N107" s="117" t="s">
        <v>292</v>
      </c>
      <c r="O107" s="114"/>
      <c r="P107" s="168"/>
      <c r="Q107" s="143" t="s">
        <v>292</v>
      </c>
      <c r="R107" s="144" t="s">
        <v>292</v>
      </c>
      <c r="S107" s="145" t="s">
        <v>292</v>
      </c>
      <c r="T107" s="145" t="s">
        <v>292</v>
      </c>
      <c r="U107" s="146" t="s">
        <v>292</v>
      </c>
      <c r="V107" s="147" t="s">
        <v>292</v>
      </c>
      <c r="W107" s="148" t="s">
        <v>292</v>
      </c>
      <c r="X107" s="149" t="s">
        <v>292</v>
      </c>
      <c r="Y107" s="150" t="s">
        <v>292</v>
      </c>
      <c r="Z107" s="117" t="s">
        <v>292</v>
      </c>
      <c r="AA107" s="114"/>
      <c r="AB107" s="168"/>
      <c r="AC107" s="143">
        <v>35135</v>
      </c>
      <c r="AD107" s="144" t="s">
        <v>313</v>
      </c>
      <c r="AE107" s="145">
        <v>34052</v>
      </c>
      <c r="AF107" s="145">
        <v>34394</v>
      </c>
      <c r="AG107" s="146" t="s">
        <v>898</v>
      </c>
      <c r="AH107" s="147" t="s">
        <v>811</v>
      </c>
      <c r="AI107" s="148" t="s">
        <v>793</v>
      </c>
      <c r="AJ107" s="149" t="s">
        <v>293</v>
      </c>
      <c r="AK107" s="150" t="s">
        <v>899</v>
      </c>
      <c r="AL107" s="117" t="s">
        <v>292</v>
      </c>
      <c r="AM107" s="114"/>
      <c r="AN107" s="168" t="s">
        <v>595</v>
      </c>
      <c r="AO107" s="143" t="s">
        <v>292</v>
      </c>
      <c r="AP107" s="144" t="s">
        <v>292</v>
      </c>
      <c r="AQ107" s="145" t="s">
        <v>292</v>
      </c>
      <c r="AR107" s="145" t="s">
        <v>292</v>
      </c>
      <c r="AS107" s="146" t="s">
        <v>292</v>
      </c>
      <c r="AT107" s="147" t="s">
        <v>292</v>
      </c>
      <c r="AU107" s="148" t="s">
        <v>292</v>
      </c>
      <c r="AV107" s="149" t="s">
        <v>292</v>
      </c>
      <c r="AW107" s="150" t="s">
        <v>292</v>
      </c>
      <c r="AX107" s="117" t="s">
        <v>292</v>
      </c>
      <c r="AY107" s="114"/>
      <c r="AZ107" s="168"/>
      <c r="BA107" s="143" t="s">
        <v>292</v>
      </c>
      <c r="BB107" s="144" t="s">
        <v>292</v>
      </c>
      <c r="BC107" s="145" t="s">
        <v>292</v>
      </c>
      <c r="BD107" s="145" t="s">
        <v>292</v>
      </c>
      <c r="BE107" s="146" t="s">
        <v>292</v>
      </c>
      <c r="BF107" s="147" t="s">
        <v>292</v>
      </c>
      <c r="BG107" s="148" t="s">
        <v>292</v>
      </c>
      <c r="BH107" s="149" t="s">
        <v>292</v>
      </c>
      <c r="BI107" s="150" t="s">
        <v>292</v>
      </c>
      <c r="BJ107" s="117" t="s">
        <v>292</v>
      </c>
      <c r="BK107" s="114"/>
      <c r="BL107" s="168"/>
      <c r="BM107" s="143" t="s">
        <v>292</v>
      </c>
      <c r="BN107" s="144" t="s">
        <v>292</v>
      </c>
      <c r="BO107" s="145" t="s">
        <v>292</v>
      </c>
      <c r="BP107" s="145" t="s">
        <v>292</v>
      </c>
      <c r="BQ107" s="146" t="s">
        <v>292</v>
      </c>
      <c r="BR107" s="147" t="s">
        <v>292</v>
      </c>
      <c r="BS107" s="148" t="s">
        <v>292</v>
      </c>
      <c r="BT107" s="149" t="s">
        <v>292</v>
      </c>
      <c r="BU107" s="150" t="s">
        <v>292</v>
      </c>
      <c r="BV107" s="117" t="s">
        <v>292</v>
      </c>
      <c r="BW107" s="114"/>
      <c r="BX107" s="168"/>
      <c r="BY107" s="143" t="s">
        <v>292</v>
      </c>
      <c r="BZ107" s="144" t="s">
        <v>292</v>
      </c>
      <c r="CA107" s="145" t="s">
        <v>292</v>
      </c>
      <c r="CB107" s="145" t="s">
        <v>292</v>
      </c>
      <c r="CC107" s="146" t="s">
        <v>292</v>
      </c>
      <c r="CD107" s="147" t="s">
        <v>292</v>
      </c>
      <c r="CE107" s="148" t="s">
        <v>292</v>
      </c>
      <c r="CF107" s="149" t="s">
        <v>292</v>
      </c>
      <c r="CG107" s="150" t="s">
        <v>292</v>
      </c>
      <c r="CH107" s="117" t="s">
        <v>292</v>
      </c>
      <c r="CI107" s="114"/>
      <c r="CJ107" s="168"/>
      <c r="CK107" s="143" t="s">
        <v>292</v>
      </c>
      <c r="CL107" s="144" t="s">
        <v>292</v>
      </c>
      <c r="CM107" s="145" t="s">
        <v>292</v>
      </c>
      <c r="CN107" s="145" t="s">
        <v>292</v>
      </c>
      <c r="CO107" s="146" t="s">
        <v>292</v>
      </c>
      <c r="CP107" s="147" t="s">
        <v>292</v>
      </c>
      <c r="CQ107" s="148" t="s">
        <v>292</v>
      </c>
      <c r="CR107" s="149" t="s">
        <v>292</v>
      </c>
      <c r="CS107" s="150" t="s">
        <v>292</v>
      </c>
      <c r="CT107" s="117" t="s">
        <v>292</v>
      </c>
      <c r="CU107" s="114"/>
      <c r="CV107" s="168"/>
      <c r="CW107" s="143" t="s">
        <v>292</v>
      </c>
      <c r="CX107" s="144" t="s">
        <v>292</v>
      </c>
      <c r="CY107" s="145" t="s">
        <v>292</v>
      </c>
      <c r="CZ107" s="145" t="s">
        <v>292</v>
      </c>
      <c r="DA107" s="146" t="s">
        <v>292</v>
      </c>
      <c r="DB107" s="147" t="s">
        <v>292</v>
      </c>
      <c r="DC107" s="148" t="s">
        <v>292</v>
      </c>
      <c r="DD107" s="149" t="s">
        <v>292</v>
      </c>
      <c r="DE107" s="150" t="s">
        <v>292</v>
      </c>
      <c r="DF107" s="117" t="s">
        <v>292</v>
      </c>
      <c r="DG107" s="114"/>
      <c r="DH107" s="168"/>
      <c r="DI107" s="143" t="s">
        <v>292</v>
      </c>
      <c r="DJ107" s="144" t="s">
        <v>292</v>
      </c>
      <c r="DK107" s="145" t="s">
        <v>292</v>
      </c>
      <c r="DL107" s="145" t="s">
        <v>292</v>
      </c>
      <c r="DM107" s="146" t="s">
        <v>292</v>
      </c>
      <c r="DN107" s="147" t="s">
        <v>292</v>
      </c>
      <c r="DO107" s="148" t="s">
        <v>292</v>
      </c>
      <c r="DP107" s="149" t="s">
        <v>292</v>
      </c>
      <c r="DQ107" s="150" t="s">
        <v>292</v>
      </c>
      <c r="DR107" s="117" t="s">
        <v>292</v>
      </c>
      <c r="DS107" s="114"/>
      <c r="DT107" s="168"/>
      <c r="DU107" s="143" t="s">
        <v>292</v>
      </c>
      <c r="DV107" s="144" t="s">
        <v>292</v>
      </c>
      <c r="DW107" s="145" t="s">
        <v>292</v>
      </c>
      <c r="DX107" s="145" t="s">
        <v>292</v>
      </c>
      <c r="DY107" s="146" t="s">
        <v>292</v>
      </c>
      <c r="DZ107" s="147" t="s">
        <v>292</v>
      </c>
      <c r="EA107" s="148" t="s">
        <v>292</v>
      </c>
      <c r="EB107" s="149" t="s">
        <v>292</v>
      </c>
      <c r="EC107" s="150" t="s">
        <v>292</v>
      </c>
      <c r="ED107" s="117" t="s">
        <v>292</v>
      </c>
      <c r="EE107" s="114"/>
      <c r="EF107" s="168"/>
      <c r="EG107" s="143" t="str">
        <f>IF(EK107="","",ministers!EG$3)</f>
        <v/>
      </c>
      <c r="EH107" s="144" t="str">
        <f>IF(EK107="","",ministers!EG$1)</f>
        <v/>
      </c>
      <c r="EI107" s="145" t="str">
        <f>IF(EK107="","",ministers!EG$2)</f>
        <v/>
      </c>
      <c r="EJ107" s="145" t="str">
        <f>IF(EK107="","",ministers!EG$3)</f>
        <v/>
      </c>
      <c r="EK107" s="146" t="str">
        <f>IF(ER107="","",IF(ISNUMBER(SEARCH(":",ER107)),MID(ER107,FIND(":",ER107)+2,FIND("(",ER107)-FIND(":",ER107)-3),LEFT(ER107,FIND("(",ER107)-2)))</f>
        <v/>
      </c>
      <c r="EL107" s="147" t="str">
        <f>IF(ER107="","",MID(ER107,FIND("(",ER107)+1,4))</f>
        <v/>
      </c>
      <c r="EM107" s="148" t="str">
        <f>IF(ISNUMBER(SEARCH("*female*",ER107)),"female",IF(ISNUMBER(SEARCH("*male*",ER107)),"male",""))</f>
        <v/>
      </c>
      <c r="EN107" s="149" t="str">
        <f>IF(ER107="","",IF(ISERROR(MID(ER107,FIND("male,",ER107)+6,(FIND(")",ER107)-(FIND("male,",ER107)+6))))=TRUE,"missing/error",MID(ER107,FIND("male,",ER107)+6,(FIND(")",ER107)-(FIND("male,",ER107)+6)))))</f>
        <v/>
      </c>
      <c r="EO107" s="150" t="str">
        <f>IF(EK107="","",(MID(EK107,(SEARCH("^^",SUBSTITUTE(EK107," ","^^",LEN(EK107)-LEN(SUBSTITUTE(EK107," ","")))))+1,99)&amp;"_"&amp;LEFT(EK107,FIND(" ",EK107)-1)&amp;"_"&amp;EL107))</f>
        <v/>
      </c>
      <c r="EP107" s="117" t="str">
        <f>IF(ER107="","",IF((LEN(ER107)-LEN(SUBSTITUTE(ER107,"male","")))/LEN("male")&gt;1,"!",IF(RIGHT(ER107,1)=")","",IF(RIGHT(ER107,2)=") ","",IF(RIGHT(ER107,2)=").","","!!")))))</f>
        <v/>
      </c>
      <c r="EQ107" s="114"/>
      <c r="ER107" s="168"/>
      <c r="ES107" s="143" t="str">
        <f>IF(EW107="","",ministers!ES$3)</f>
        <v/>
      </c>
      <c r="ET107" s="144" t="str">
        <f>IF(EW107="","",ministers!ES$1)</f>
        <v/>
      </c>
      <c r="EU107" s="145" t="str">
        <f>IF(EW107="","",ministers!ES$2)</f>
        <v/>
      </c>
      <c r="EV107" s="145" t="str">
        <f>IF(EW107="","",ministers!ES$3)</f>
        <v/>
      </c>
      <c r="EW107" s="146" t="str">
        <f>IF(FD107="","",IF(ISNUMBER(SEARCH(":",FD107)),MID(FD107,FIND(":",FD107)+2,FIND("(",FD107)-FIND(":",FD107)-3),LEFT(FD107,FIND("(",FD107)-2)))</f>
        <v/>
      </c>
      <c r="EX107" s="147" t="str">
        <f>IF(FD107="","",MID(FD107,FIND("(",FD107)+1,4))</f>
        <v/>
      </c>
      <c r="EY107" s="148" t="str">
        <f>IF(ISNUMBER(SEARCH("*female*",FD107)),"female",IF(ISNUMBER(SEARCH("*male*",FD107)),"male",""))</f>
        <v/>
      </c>
      <c r="EZ107" s="149" t="str">
        <f>IF(FD107="","",IF(ISERROR(MID(FD107,FIND("male,",FD107)+6,(FIND(")",FD107)-(FIND("male,",FD107)+6))))=TRUE,"missing/error",MID(FD107,FIND("male,",FD107)+6,(FIND(")",FD107)-(FIND("male,",FD107)+6)))))</f>
        <v/>
      </c>
      <c r="FA107" s="150" t="str">
        <f>IF(EW107="","",(MID(EW107,(SEARCH("^^",SUBSTITUTE(EW107," ","^^",LEN(EW107)-LEN(SUBSTITUTE(EW107," ","")))))+1,99)&amp;"_"&amp;LEFT(EW107,FIND(" ",EW107)-1)&amp;"_"&amp;EX107))</f>
        <v/>
      </c>
      <c r="FB107" s="117" t="str">
        <f>IF(FD107="","",IF((LEN(FD107)-LEN(SUBSTITUTE(FD107,"male","")))/LEN("male")&gt;1,"!",IF(RIGHT(FD107,1)=")","",IF(RIGHT(FD107,2)=") ","",IF(RIGHT(FD107,2)=").","","!!")))))</f>
        <v/>
      </c>
      <c r="FC107" s="114"/>
      <c r="FD107" s="168"/>
      <c r="FE107" s="143" t="str">
        <f>IF(FI107="","",ministers!FE$3)</f>
        <v/>
      </c>
      <c r="FF107" s="144" t="str">
        <f>IF(FI107="","",ministers!FE$1)</f>
        <v/>
      </c>
      <c r="FG107" s="145" t="str">
        <f>IF(FI107="","",ministers!FE$2)</f>
        <v/>
      </c>
      <c r="FH107" s="145" t="str">
        <f>IF(FI107="","",ministers!FE$3)</f>
        <v/>
      </c>
      <c r="FI107" s="146" t="str">
        <f>IF(FP107="","",IF(ISNUMBER(SEARCH(":",FP107)),MID(FP107,FIND(":",FP107)+2,FIND("(",FP107)-FIND(":",FP107)-3),LEFT(FP107,FIND("(",FP107)-2)))</f>
        <v/>
      </c>
      <c r="FJ107" s="147" t="str">
        <f>IF(FP107="","",MID(FP107,FIND("(",FP107)+1,4))</f>
        <v/>
      </c>
      <c r="FK107" s="148" t="str">
        <f>IF(ISNUMBER(SEARCH("*female*",FP107)),"female",IF(ISNUMBER(SEARCH("*male*",FP107)),"male",""))</f>
        <v/>
      </c>
      <c r="FL107" s="149" t="str">
        <f>IF(FP107="","",IF(ISERROR(MID(FP107,FIND("male,",FP107)+6,(FIND(")",FP107)-(FIND("male,",FP107)+6))))=TRUE,"missing/error",MID(FP107,FIND("male,",FP107)+6,(FIND(")",FP107)-(FIND("male,",FP107)+6)))))</f>
        <v/>
      </c>
      <c r="FM107" s="150" t="str">
        <f>IF(FI107="","",(MID(FI107,(SEARCH("^^",SUBSTITUTE(FI107," ","^^",LEN(FI107)-LEN(SUBSTITUTE(FI107," ","")))))+1,99)&amp;"_"&amp;LEFT(FI107,FIND(" ",FI107)-1)&amp;"_"&amp;FJ107))</f>
        <v/>
      </c>
      <c r="FN107" s="117" t="str">
        <f>IF(FP107="","",IF((LEN(FP107)-LEN(SUBSTITUTE(FP107,"male","")))/LEN("male")&gt;1,"!",IF(RIGHT(FP107,1)=")","",IF(RIGHT(FP107,2)=") ","",IF(RIGHT(FP107,2)=").","","!!")))))</f>
        <v/>
      </c>
      <c r="FO107" s="114"/>
      <c r="FP107" s="168"/>
      <c r="FQ107" s="143" t="str">
        <f>IF(FU107="","",ministers!FT$3)</f>
        <v/>
      </c>
      <c r="FR107" s="144" t="str">
        <f>IF(FU107="","",ministers!FT$1)</f>
        <v/>
      </c>
      <c r="FS107" s="145"/>
      <c r="FT107" s="151"/>
      <c r="FU107" s="146" t="str">
        <f>IF(GB107="","",IF(ISNUMBER(SEARCH(":",GB107)),MID(GB107,FIND(":",GB107)+2,FIND("(",GB107)-FIND(":",GB107)-3),LEFT(GB107,FIND("(",GB107)-2)))</f>
        <v/>
      </c>
      <c r="FV107" s="147" t="str">
        <f>IF(GB107="","",MID(GB107,FIND("(",GB107)+1,4))</f>
        <v/>
      </c>
      <c r="FW107" s="148" t="str">
        <f>IF(ISNUMBER(SEARCH("*female*",GB107)),"female",IF(ISNUMBER(SEARCH("*male*",GB107)),"male",""))</f>
        <v/>
      </c>
      <c r="FX107" s="149" t="str">
        <f>IF(GB107="","",IF(ISERROR(MID(GB107,FIND("male,",GB107)+6,(FIND(")",GB107)-(FIND("male,",GB107)+6))))=TRUE,"missing/error",MID(GB107,FIND("male,",GB107)+6,(FIND(")",GB107)-(FIND("male,",GB107)+6)))))</f>
        <v/>
      </c>
      <c r="FY107" s="150" t="str">
        <f>IF(FU107="","",(MID(FU107,(SEARCH("^^",SUBSTITUTE(FU107," ","^^",LEN(FU107)-LEN(SUBSTITUTE(FU107," ","")))))+1,99)&amp;"_"&amp;LEFT(FU107,FIND(" ",FU107)-1)&amp;"_"&amp;FV107))</f>
        <v/>
      </c>
      <c r="FZ107" s="117" t="str">
        <f>IF(GB107="","",IF((LEN(GB107)-LEN(SUBSTITUTE(GB107,"male","")))/LEN("male")&gt;1,"!",IF(RIGHT(GB107,1)=")","",IF(RIGHT(GB107,2)=") ","",IF(RIGHT(GB107,2)=").","","!!")))))</f>
        <v/>
      </c>
      <c r="GA107" s="114"/>
      <c r="GB107" s="168"/>
      <c r="GC107" s="143" t="str">
        <f>IF(GG107="","",ministers!GC$3)</f>
        <v/>
      </c>
      <c r="GD107" s="144" t="str">
        <f>IF(GG107="","",ministers!GC$1)</f>
        <v/>
      </c>
      <c r="GE107" s="145" t="str">
        <f>IF(GG107="","",ministers!GC$2)</f>
        <v/>
      </c>
      <c r="GF107" s="145"/>
      <c r="GG107" s="146" t="str">
        <f>IF(GN107="","",IF(ISNUMBER(SEARCH(":",GN107)),MID(GN107,FIND(":",GN107)+2,FIND("(",GN107)-FIND(":",GN107)-3),LEFT(GN107,FIND("(",GN107)-2)))</f>
        <v/>
      </c>
      <c r="GH107" s="147" t="str">
        <f>IF(GN107="","",MID(GN107,FIND("(",GN107)+1,4))</f>
        <v/>
      </c>
      <c r="GI107" s="148" t="str">
        <f>IF(ISNUMBER(SEARCH("*female*",GN107)),"female",IF(ISNUMBER(SEARCH("*male*",GN107)),"male",""))</f>
        <v/>
      </c>
      <c r="GJ107" s="149" t="str">
        <f>IF(GN107="","",IF(ISERROR(MID(GN107,FIND("male,",GN107)+6,(FIND(")",GN107)-(FIND("male,",GN107)+6))))=TRUE,"missing/error",MID(GN107,FIND("male,",GN107)+6,(FIND(")",GN107)-(FIND("male,",GN107)+6)))))</f>
        <v/>
      </c>
      <c r="GK107" s="150" t="str">
        <f>IF(GG107="","",(MID(GG107,(SEARCH("^^",SUBSTITUTE(GG107," ","^^",LEN(GG107)-LEN(SUBSTITUTE(GG107," ","")))))+1,99)&amp;"_"&amp;LEFT(GG107,FIND(" ",GG107)-1)&amp;"_"&amp;GH107))</f>
        <v/>
      </c>
      <c r="GM107" s="114"/>
      <c r="GN107" s="168"/>
      <c r="GO107" s="143" t="str">
        <f>IF(GS107="","",ministers!GO$3)</f>
        <v/>
      </c>
      <c r="GP107" s="144" t="str">
        <f>IF(GS107="","",ministers!GO$1)</f>
        <v/>
      </c>
      <c r="GQ107" s="145" t="str">
        <f>IF(GS107="","",ministers!GO$2)</f>
        <v/>
      </c>
      <c r="GR107" s="145" t="str">
        <f>IF(GS107="","",ministers!GO$3)</f>
        <v/>
      </c>
      <c r="GS107" s="146" t="str">
        <f t="shared" si="129"/>
        <v/>
      </c>
      <c r="GT107" s="147" t="str">
        <f t="shared" si="130"/>
        <v/>
      </c>
      <c r="GU107" s="148" t="str">
        <f t="shared" si="131"/>
        <v/>
      </c>
      <c r="GV107" s="149" t="str">
        <f t="shared" si="132"/>
        <v/>
      </c>
      <c r="GW107" s="150" t="str">
        <f t="shared" si="133"/>
        <v/>
      </c>
      <c r="GY107" s="114"/>
      <c r="GZ107" s="168"/>
    </row>
    <row r="108" spans="1:208" ht="13.5" customHeight="1">
      <c r="A108" s="126"/>
      <c r="B108" s="114" t="s">
        <v>545</v>
      </c>
      <c r="D108" s="168"/>
      <c r="E108" s="143"/>
      <c r="F108" s="144"/>
      <c r="G108" s="145"/>
      <c r="H108" s="145"/>
      <c r="I108" s="146"/>
      <c r="J108" s="147"/>
      <c r="K108" s="148"/>
      <c r="L108" s="149"/>
      <c r="M108" s="150"/>
      <c r="O108" s="114"/>
      <c r="P108" s="168"/>
      <c r="Q108" s="143"/>
      <c r="R108" s="144"/>
      <c r="S108" s="145"/>
      <c r="T108" s="145"/>
      <c r="U108" s="146"/>
      <c r="V108" s="147"/>
      <c r="W108" s="148"/>
      <c r="X108" s="149"/>
      <c r="Y108" s="150"/>
      <c r="AA108" s="114"/>
      <c r="AB108" s="168"/>
      <c r="AC108" s="143">
        <v>35135</v>
      </c>
      <c r="AD108" s="144" t="s">
        <v>313</v>
      </c>
      <c r="AE108" s="145">
        <v>34394</v>
      </c>
      <c r="AF108" s="145">
        <v>34418</v>
      </c>
      <c r="AG108" s="146" t="s">
        <v>939</v>
      </c>
      <c r="AH108" s="147" t="s">
        <v>860</v>
      </c>
      <c r="AI108" s="148" t="s">
        <v>780</v>
      </c>
      <c r="AJ108" s="149" t="s">
        <v>293</v>
      </c>
      <c r="AK108" s="150" t="s">
        <v>940</v>
      </c>
      <c r="AM108" s="114"/>
      <c r="AN108" s="168" t="s">
        <v>608</v>
      </c>
      <c r="AO108" s="143"/>
      <c r="AP108" s="144"/>
      <c r="AQ108" s="145"/>
      <c r="AR108" s="145"/>
      <c r="AS108" s="146"/>
      <c r="AT108" s="147"/>
      <c r="AU108" s="148"/>
      <c r="AV108" s="149"/>
      <c r="AW108" s="150"/>
      <c r="AY108" s="114"/>
      <c r="AZ108" s="168"/>
      <c r="BA108" s="143"/>
      <c r="BB108" s="144"/>
      <c r="BC108" s="145"/>
      <c r="BD108" s="145"/>
      <c r="BE108" s="146"/>
      <c r="BF108" s="147"/>
      <c r="BG108" s="148"/>
      <c r="BH108" s="149"/>
      <c r="BI108" s="150"/>
      <c r="BK108" s="114"/>
      <c r="BL108" s="168"/>
      <c r="BM108" s="143"/>
      <c r="BN108" s="144"/>
      <c r="BO108" s="145"/>
      <c r="BP108" s="145"/>
      <c r="BQ108" s="146"/>
      <c r="BR108" s="147"/>
      <c r="BS108" s="148"/>
      <c r="BT108" s="149"/>
      <c r="BU108" s="150"/>
      <c r="BW108" s="114"/>
      <c r="BX108" s="168"/>
      <c r="BY108" s="143"/>
      <c r="BZ108" s="144"/>
      <c r="CA108" s="145"/>
      <c r="CB108" s="145"/>
      <c r="CC108" s="146"/>
      <c r="CD108" s="147"/>
      <c r="CE108" s="148"/>
      <c r="CF108" s="149"/>
      <c r="CG108" s="150"/>
      <c r="CI108" s="114"/>
      <c r="CJ108" s="168"/>
      <c r="CK108" s="143"/>
      <c r="CL108" s="144"/>
      <c r="CM108" s="145"/>
      <c r="CN108" s="145"/>
      <c r="CO108" s="146"/>
      <c r="CP108" s="147"/>
      <c r="CQ108" s="148"/>
      <c r="CR108" s="149"/>
      <c r="CS108" s="150"/>
      <c r="CU108" s="114"/>
      <c r="CV108" s="168"/>
      <c r="CW108" s="143" t="s">
        <v>292</v>
      </c>
      <c r="CX108" s="144" t="s">
        <v>292</v>
      </c>
      <c r="CY108" s="145" t="s">
        <v>292</v>
      </c>
      <c r="CZ108" s="145" t="s">
        <v>292</v>
      </c>
      <c r="DA108" s="146" t="s">
        <v>292</v>
      </c>
      <c r="DB108" s="147" t="s">
        <v>292</v>
      </c>
      <c r="DC108" s="148" t="s">
        <v>292</v>
      </c>
      <c r="DD108" s="149" t="s">
        <v>292</v>
      </c>
      <c r="DE108" s="150" t="s">
        <v>292</v>
      </c>
      <c r="DF108" s="117" t="s">
        <v>292</v>
      </c>
      <c r="DG108" s="114"/>
      <c r="DH108" s="168"/>
      <c r="DI108" s="143" t="s">
        <v>292</v>
      </c>
      <c r="DJ108" s="144" t="s">
        <v>292</v>
      </c>
      <c r="DK108" s="145" t="s">
        <v>292</v>
      </c>
      <c r="DL108" s="145" t="s">
        <v>292</v>
      </c>
      <c r="DM108" s="146" t="s">
        <v>292</v>
      </c>
      <c r="DN108" s="147" t="s">
        <v>292</v>
      </c>
      <c r="DO108" s="148" t="s">
        <v>292</v>
      </c>
      <c r="DP108" s="149" t="s">
        <v>292</v>
      </c>
      <c r="DQ108" s="150" t="s">
        <v>292</v>
      </c>
      <c r="DR108" s="117" t="s">
        <v>292</v>
      </c>
      <c r="DS108" s="114"/>
      <c r="DT108" s="168"/>
      <c r="DU108" s="143" t="s">
        <v>292</v>
      </c>
      <c r="DV108" s="144" t="s">
        <v>292</v>
      </c>
      <c r="DW108" s="145" t="s">
        <v>292</v>
      </c>
      <c r="DX108" s="145" t="s">
        <v>292</v>
      </c>
      <c r="DY108" s="146" t="s">
        <v>292</v>
      </c>
      <c r="DZ108" s="147" t="s">
        <v>292</v>
      </c>
      <c r="EA108" s="148" t="s">
        <v>292</v>
      </c>
      <c r="EB108" s="149" t="s">
        <v>292</v>
      </c>
      <c r="EC108" s="150" t="s">
        <v>292</v>
      </c>
      <c r="ED108" s="117" t="s">
        <v>292</v>
      </c>
      <c r="EE108" s="114"/>
      <c r="EF108" s="168"/>
      <c r="EG108" s="143" t="str">
        <f>IF(EK108="","",ministers!EG$3)</f>
        <v/>
      </c>
      <c r="EH108" s="144" t="str">
        <f>IF(EK108="","",ministers!EG$1)</f>
        <v/>
      </c>
      <c r="EI108" s="145" t="str">
        <f>IF(EK108="","",ministers!EG$2)</f>
        <v/>
      </c>
      <c r="EJ108" s="145" t="str">
        <f>IF(EK108="","",ministers!EG$3)</f>
        <v/>
      </c>
      <c r="EK108" s="146" t="str">
        <f>IF(ER108="","",IF(ISNUMBER(SEARCH(":",ER108)),MID(ER108,FIND(":",ER108)+2,FIND("(",ER108)-FIND(":",ER108)-3),LEFT(ER108,FIND("(",ER108)-2)))</f>
        <v/>
      </c>
      <c r="EL108" s="147" t="str">
        <f>IF(ER108="","",MID(ER108,FIND("(",ER108)+1,4))</f>
        <v/>
      </c>
      <c r="EM108" s="148" t="str">
        <f>IF(ISNUMBER(SEARCH("*female*",ER108)),"female",IF(ISNUMBER(SEARCH("*male*",ER108)),"male",""))</f>
        <v/>
      </c>
      <c r="EN108" s="149" t="str">
        <f>IF(ER108="","",IF(ISERROR(MID(ER108,FIND("male,",ER108)+6,(FIND(")",ER108)-(FIND("male,",ER108)+6))))=TRUE,"missing/error",MID(ER108,FIND("male,",ER108)+6,(FIND(")",ER108)-(FIND("male,",ER108)+6)))))</f>
        <v/>
      </c>
      <c r="EO108" s="150" t="str">
        <f>IF(EK108="","",(MID(EK108,(SEARCH("^^",SUBSTITUTE(EK108," ","^^",LEN(EK108)-LEN(SUBSTITUTE(EK108," ","")))))+1,99)&amp;"_"&amp;LEFT(EK108,FIND(" ",EK108)-1)&amp;"_"&amp;EL108))</f>
        <v/>
      </c>
      <c r="EP108" s="117" t="str">
        <f>IF(ER108="","",IF((LEN(ER108)-LEN(SUBSTITUTE(ER108,"male","")))/LEN("male")&gt;1,"!",IF(RIGHT(ER108,1)=")","",IF(RIGHT(ER108,2)=") ","",IF(RIGHT(ER108,2)=").","","!!")))))</f>
        <v/>
      </c>
      <c r="EQ108" s="114"/>
      <c r="ER108" s="168"/>
      <c r="ES108" s="143" t="str">
        <f>IF(EW108="","",ministers!ES$3)</f>
        <v/>
      </c>
      <c r="ET108" s="144" t="str">
        <f>IF(EW108="","",ministers!ES$1)</f>
        <v/>
      </c>
      <c r="EU108" s="145" t="str">
        <f>IF(EW108="","",ministers!ES$2)</f>
        <v/>
      </c>
      <c r="EV108" s="145" t="str">
        <f>IF(EW108="","",ministers!ES$3)</f>
        <v/>
      </c>
      <c r="EW108" s="146" t="str">
        <f>IF(FD108="","",IF(ISNUMBER(SEARCH(":",FD108)),MID(FD108,FIND(":",FD108)+2,FIND("(",FD108)-FIND(":",FD108)-3),LEFT(FD108,FIND("(",FD108)-2)))</f>
        <v/>
      </c>
      <c r="EX108" s="147" t="str">
        <f>IF(FD108="","",MID(FD108,FIND("(",FD108)+1,4))</f>
        <v/>
      </c>
      <c r="EY108" s="148" t="str">
        <f>IF(ISNUMBER(SEARCH("*female*",FD108)),"female",IF(ISNUMBER(SEARCH("*male*",FD108)),"male",""))</f>
        <v/>
      </c>
      <c r="EZ108" s="149" t="str">
        <f>IF(FD108="","",IF(ISERROR(MID(FD108,FIND("male,",FD108)+6,(FIND(")",FD108)-(FIND("male,",FD108)+6))))=TRUE,"missing/error",MID(FD108,FIND("male,",FD108)+6,(FIND(")",FD108)-(FIND("male,",FD108)+6)))))</f>
        <v/>
      </c>
      <c r="FA108" s="150" t="str">
        <f>IF(EW108="","",(MID(EW108,(SEARCH("^^",SUBSTITUTE(EW108," ","^^",LEN(EW108)-LEN(SUBSTITUTE(EW108," ","")))))+1,99)&amp;"_"&amp;LEFT(EW108,FIND(" ",EW108)-1)&amp;"_"&amp;EX108))</f>
        <v/>
      </c>
      <c r="FB108" s="117" t="str">
        <f>IF(FD108="","",IF((LEN(FD108)-LEN(SUBSTITUTE(FD108,"male","")))/LEN("male")&gt;1,"!",IF(RIGHT(FD108,1)=")","",IF(RIGHT(FD108,2)=") ","",IF(RIGHT(FD108,2)=").","","!!")))))</f>
        <v/>
      </c>
      <c r="FC108" s="114"/>
      <c r="FD108" s="168"/>
      <c r="FE108" s="143" t="str">
        <f>IF(FI108="","",ministers!FE$3)</f>
        <v/>
      </c>
      <c r="FF108" s="144" t="str">
        <f>IF(FI108="","",ministers!FE$1)</f>
        <v/>
      </c>
      <c r="FG108" s="145" t="str">
        <f>IF(FI108="","",ministers!FE$2)</f>
        <v/>
      </c>
      <c r="FH108" s="145" t="str">
        <f>IF(FI108="","",ministers!FE$3)</f>
        <v/>
      </c>
      <c r="FI108" s="146" t="str">
        <f>IF(FP108="","",IF(ISNUMBER(SEARCH(":",FP108)),MID(FP108,FIND(":",FP108)+2,FIND("(",FP108)-FIND(":",FP108)-3),LEFT(FP108,FIND("(",FP108)-2)))</f>
        <v/>
      </c>
      <c r="FJ108" s="147" t="str">
        <f>IF(FP108="","",MID(FP108,FIND("(",FP108)+1,4))</f>
        <v/>
      </c>
      <c r="FK108" s="148" t="str">
        <f>IF(ISNUMBER(SEARCH("*female*",FP108)),"female",IF(ISNUMBER(SEARCH("*male*",FP108)),"male",""))</f>
        <v/>
      </c>
      <c r="FL108" s="149" t="str">
        <f>IF(FP108="","",IF(ISERROR(MID(FP108,FIND("male,",FP108)+6,(FIND(")",FP108)-(FIND("male,",FP108)+6))))=TRUE,"missing/error",MID(FP108,FIND("male,",FP108)+6,(FIND(")",FP108)-(FIND("male,",FP108)+6)))))</f>
        <v/>
      </c>
      <c r="FM108" s="150" t="str">
        <f>IF(FI108="","",(MID(FI108,(SEARCH("^^",SUBSTITUTE(FI108," ","^^",LEN(FI108)-LEN(SUBSTITUTE(FI108," ","")))))+1,99)&amp;"_"&amp;LEFT(FI108,FIND(" ",FI108)-1)&amp;"_"&amp;FJ108))</f>
        <v/>
      </c>
      <c r="FO108" s="114"/>
      <c r="FP108" s="168"/>
      <c r="FQ108" s="143"/>
      <c r="FR108" s="144"/>
      <c r="FS108" s="145"/>
      <c r="FT108" s="151"/>
      <c r="FU108" s="146"/>
      <c r="FV108" s="147"/>
      <c r="FW108" s="148"/>
      <c r="FX108" s="149"/>
      <c r="FY108" s="150"/>
      <c r="GA108" s="114"/>
      <c r="GB108" s="168"/>
      <c r="GC108" s="143" t="str">
        <f>IF(GG108="","",ministers!GC$3)</f>
        <v/>
      </c>
      <c r="GD108" s="144" t="str">
        <f>IF(GG108="","",ministers!GC$1)</f>
        <v/>
      </c>
      <c r="GE108" s="145" t="str">
        <f>IF(GG108="","",ministers!GC$2)</f>
        <v/>
      </c>
      <c r="GF108" s="145"/>
      <c r="GG108" s="146"/>
      <c r="GH108" s="147"/>
      <c r="GI108" s="148"/>
      <c r="GJ108" s="149"/>
      <c r="GK108" s="150"/>
      <c r="GM108" s="114"/>
      <c r="GN108" s="168"/>
      <c r="GO108" s="143" t="str">
        <f>IF(GS108="","",ministers!GO$3)</f>
        <v/>
      </c>
      <c r="GP108" s="144" t="str">
        <f>IF(GS108="","",ministers!GO$1)</f>
        <v/>
      </c>
      <c r="GQ108" s="145" t="str">
        <f>IF(GS108="","",ministers!GO$2)</f>
        <v/>
      </c>
      <c r="GR108" s="145" t="str">
        <f>IF(GS108="","",ministers!GO$3)</f>
        <v/>
      </c>
      <c r="GS108" s="146" t="str">
        <f t="shared" si="129"/>
        <v/>
      </c>
      <c r="GT108" s="147" t="str">
        <f t="shared" si="130"/>
        <v/>
      </c>
      <c r="GU108" s="148" t="str">
        <f t="shared" si="131"/>
        <v/>
      </c>
      <c r="GV108" s="149" t="str">
        <f t="shared" si="132"/>
        <v/>
      </c>
      <c r="GW108" s="150" t="str">
        <f t="shared" si="133"/>
        <v/>
      </c>
      <c r="GY108" s="114"/>
      <c r="GZ108" s="168"/>
    </row>
    <row r="109" spans="1:208" ht="13.5" customHeight="1">
      <c r="A109" s="126"/>
      <c r="B109" s="114" t="s">
        <v>545</v>
      </c>
      <c r="D109" s="168"/>
      <c r="E109" s="143"/>
      <c r="F109" s="144"/>
      <c r="G109" s="145"/>
      <c r="H109" s="145"/>
      <c r="I109" s="146"/>
      <c r="J109" s="147"/>
      <c r="K109" s="148"/>
      <c r="L109" s="149"/>
      <c r="M109" s="150"/>
      <c r="O109" s="114"/>
      <c r="P109" s="168"/>
      <c r="Q109" s="143"/>
      <c r="R109" s="144"/>
      <c r="S109" s="145"/>
      <c r="T109" s="145"/>
      <c r="U109" s="146"/>
      <c r="V109" s="147"/>
      <c r="W109" s="148"/>
      <c r="X109" s="149"/>
      <c r="Y109" s="150"/>
      <c r="AA109" s="114"/>
      <c r="AB109" s="168"/>
      <c r="AC109" s="143">
        <v>35135</v>
      </c>
      <c r="AD109" s="144" t="s">
        <v>313</v>
      </c>
      <c r="AE109" s="145">
        <v>34418</v>
      </c>
      <c r="AF109" s="145">
        <v>35135</v>
      </c>
      <c r="AG109" s="146" t="s">
        <v>881</v>
      </c>
      <c r="AH109" s="147" t="s">
        <v>805</v>
      </c>
      <c r="AI109" s="148" t="s">
        <v>780</v>
      </c>
      <c r="AJ109" s="149" t="s">
        <v>293</v>
      </c>
      <c r="AK109" s="150" t="s">
        <v>882</v>
      </c>
      <c r="AM109" s="114"/>
      <c r="AN109" s="168" t="s">
        <v>633</v>
      </c>
      <c r="AO109" s="143"/>
      <c r="AP109" s="144"/>
      <c r="AQ109" s="145"/>
      <c r="AR109" s="145"/>
      <c r="AS109" s="146"/>
      <c r="AT109" s="147"/>
      <c r="AU109" s="148"/>
      <c r="AV109" s="149"/>
      <c r="AW109" s="150"/>
      <c r="AY109" s="114"/>
      <c r="AZ109" s="168"/>
      <c r="BA109" s="143"/>
      <c r="BB109" s="144"/>
      <c r="BC109" s="145"/>
      <c r="BD109" s="145"/>
      <c r="BE109" s="146"/>
      <c r="BF109" s="147"/>
      <c r="BG109" s="148"/>
      <c r="BH109" s="149"/>
      <c r="BI109" s="150"/>
      <c r="BK109" s="114"/>
      <c r="BL109" s="168"/>
      <c r="BM109" s="143"/>
      <c r="BN109" s="144"/>
      <c r="BO109" s="145"/>
      <c r="BP109" s="145"/>
      <c r="BQ109" s="146"/>
      <c r="BR109" s="147"/>
      <c r="BS109" s="148"/>
      <c r="BT109" s="149"/>
      <c r="BU109" s="150"/>
      <c r="BW109" s="114"/>
      <c r="BX109" s="168"/>
      <c r="BY109" s="143"/>
      <c r="BZ109" s="144"/>
      <c r="CA109" s="145"/>
      <c r="CB109" s="145"/>
      <c r="CC109" s="146"/>
      <c r="CD109" s="147"/>
      <c r="CE109" s="148"/>
      <c r="CF109" s="149"/>
      <c r="CG109" s="150"/>
      <c r="CI109" s="114"/>
      <c r="CJ109" s="168"/>
      <c r="CK109" s="143"/>
      <c r="CL109" s="144"/>
      <c r="CM109" s="145"/>
      <c r="CN109" s="145"/>
      <c r="CO109" s="146"/>
      <c r="CP109" s="147"/>
      <c r="CQ109" s="148"/>
      <c r="CR109" s="149"/>
      <c r="CS109" s="150"/>
      <c r="CU109" s="114"/>
      <c r="CV109" s="168"/>
      <c r="CW109" s="143" t="s">
        <v>292</v>
      </c>
      <c r="CX109" s="144" t="s">
        <v>292</v>
      </c>
      <c r="CY109" s="145" t="s">
        <v>292</v>
      </c>
      <c r="CZ109" s="145" t="s">
        <v>292</v>
      </c>
      <c r="DA109" s="146" t="s">
        <v>292</v>
      </c>
      <c r="DB109" s="147" t="s">
        <v>292</v>
      </c>
      <c r="DC109" s="148" t="s">
        <v>292</v>
      </c>
      <c r="DD109" s="149" t="s">
        <v>292</v>
      </c>
      <c r="DE109" s="150" t="s">
        <v>292</v>
      </c>
      <c r="DF109" s="117" t="s">
        <v>292</v>
      </c>
      <c r="DG109" s="114"/>
      <c r="DH109" s="168"/>
      <c r="DI109" s="143" t="s">
        <v>292</v>
      </c>
      <c r="DJ109" s="144" t="s">
        <v>292</v>
      </c>
      <c r="DK109" s="145" t="s">
        <v>292</v>
      </c>
      <c r="DL109" s="145" t="s">
        <v>292</v>
      </c>
      <c r="DM109" s="146" t="s">
        <v>292</v>
      </c>
      <c r="DN109" s="147" t="s">
        <v>292</v>
      </c>
      <c r="DO109" s="148" t="s">
        <v>292</v>
      </c>
      <c r="DP109" s="149" t="s">
        <v>292</v>
      </c>
      <c r="DQ109" s="150" t="s">
        <v>292</v>
      </c>
      <c r="DR109" s="117" t="s">
        <v>292</v>
      </c>
      <c r="DS109" s="114"/>
      <c r="DT109" s="168"/>
      <c r="DU109" s="143" t="s">
        <v>292</v>
      </c>
      <c r="DV109" s="144" t="s">
        <v>292</v>
      </c>
      <c r="DW109" s="145" t="s">
        <v>292</v>
      </c>
      <c r="DX109" s="145" t="s">
        <v>292</v>
      </c>
      <c r="DY109" s="146" t="s">
        <v>292</v>
      </c>
      <c r="DZ109" s="147" t="s">
        <v>292</v>
      </c>
      <c r="EA109" s="148" t="s">
        <v>292</v>
      </c>
      <c r="EB109" s="149" t="s">
        <v>292</v>
      </c>
      <c r="EC109" s="150" t="s">
        <v>292</v>
      </c>
      <c r="ED109" s="117" t="s">
        <v>292</v>
      </c>
      <c r="EE109" s="114"/>
      <c r="EF109" s="168"/>
      <c r="EG109" s="143" t="str">
        <f>IF(EK109="","",ministers!EG$3)</f>
        <v/>
      </c>
      <c r="EH109" s="144" t="str">
        <f>IF(EK109="","",ministers!EG$1)</f>
        <v/>
      </c>
      <c r="EI109" s="145" t="str">
        <f>IF(EK109="","",ministers!EG$2)</f>
        <v/>
      </c>
      <c r="EJ109" s="145" t="str">
        <f>IF(EK109="","",ministers!EG$3)</f>
        <v/>
      </c>
      <c r="EK109" s="146" t="str">
        <f>IF(ER109="","",IF(ISNUMBER(SEARCH(":",ER109)),MID(ER109,FIND(":",ER109)+2,FIND("(",ER109)-FIND(":",ER109)-3),LEFT(ER109,FIND("(",ER109)-2)))</f>
        <v/>
      </c>
      <c r="EL109" s="147" t="str">
        <f>IF(ER109="","",MID(ER109,FIND("(",ER109)+1,4))</f>
        <v/>
      </c>
      <c r="EM109" s="148" t="str">
        <f>IF(ISNUMBER(SEARCH("*female*",ER109)),"female",IF(ISNUMBER(SEARCH("*male*",ER109)),"male",""))</f>
        <v/>
      </c>
      <c r="EN109" s="149" t="str">
        <f>IF(ER109="","",IF(ISERROR(MID(ER109,FIND("male,",ER109)+6,(FIND(")",ER109)-(FIND("male,",ER109)+6))))=TRUE,"missing/error",MID(ER109,FIND("male,",ER109)+6,(FIND(")",ER109)-(FIND("male,",ER109)+6)))))</f>
        <v/>
      </c>
      <c r="EO109" s="150" t="str">
        <f>IF(EK109="","",(MID(EK109,(SEARCH("^^",SUBSTITUTE(EK109," ","^^",LEN(EK109)-LEN(SUBSTITUTE(EK109," ","")))))+1,99)&amp;"_"&amp;LEFT(EK109,FIND(" ",EK109)-1)&amp;"_"&amp;EL109))</f>
        <v/>
      </c>
      <c r="EP109" s="117" t="str">
        <f>IF(ER109="","",IF((LEN(ER109)-LEN(SUBSTITUTE(ER109,"male","")))/LEN("male")&gt;1,"!",IF(RIGHT(ER109,1)=")","",IF(RIGHT(ER109,2)=") ","",IF(RIGHT(ER109,2)=").","","!!")))))</f>
        <v/>
      </c>
      <c r="EQ109" s="114"/>
      <c r="ER109" s="168"/>
      <c r="ES109" s="143" t="str">
        <f>IF(EW109="","",ministers!ES$3)</f>
        <v/>
      </c>
      <c r="ET109" s="144" t="str">
        <f>IF(EW109="","",ministers!ES$1)</f>
        <v/>
      </c>
      <c r="EU109" s="145" t="str">
        <f>IF(EW109="","",ministers!ES$2)</f>
        <v/>
      </c>
      <c r="EV109" s="145" t="str">
        <f>IF(EW109="","",ministers!ES$3)</f>
        <v/>
      </c>
      <c r="EW109" s="146" t="str">
        <f>IF(FD109="","",IF(ISNUMBER(SEARCH(":",FD109)),MID(FD109,FIND(":",FD109)+2,FIND("(",FD109)-FIND(":",FD109)-3),LEFT(FD109,FIND("(",FD109)-2)))</f>
        <v/>
      </c>
      <c r="EX109" s="147" t="str">
        <f>IF(FD109="","",MID(FD109,FIND("(",FD109)+1,4))</f>
        <v/>
      </c>
      <c r="EY109" s="148" t="str">
        <f>IF(ISNUMBER(SEARCH("*female*",FD109)),"female",IF(ISNUMBER(SEARCH("*male*",FD109)),"male",""))</f>
        <v/>
      </c>
      <c r="EZ109" s="149" t="str">
        <f>IF(FD109="","",IF(ISERROR(MID(FD109,FIND("male,",FD109)+6,(FIND(")",FD109)-(FIND("male,",FD109)+6))))=TRUE,"missing/error",MID(FD109,FIND("male,",FD109)+6,(FIND(")",FD109)-(FIND("male,",FD109)+6)))))</f>
        <v/>
      </c>
      <c r="FA109" s="150" t="str">
        <f>IF(EW109="","",(MID(EW109,(SEARCH("^^",SUBSTITUTE(EW109," ","^^",LEN(EW109)-LEN(SUBSTITUTE(EW109," ","")))))+1,99)&amp;"_"&amp;LEFT(EW109,FIND(" ",EW109)-1)&amp;"_"&amp;EX109))</f>
        <v/>
      </c>
      <c r="FB109" s="117" t="str">
        <f>IF(FD109="","",IF((LEN(FD109)-LEN(SUBSTITUTE(FD109,"male","")))/LEN("male")&gt;1,"!",IF(RIGHT(FD109,1)=")","",IF(RIGHT(FD109,2)=") ","",IF(RIGHT(FD109,2)=").","","!!")))))</f>
        <v/>
      </c>
      <c r="FC109" s="114"/>
      <c r="FD109" s="168"/>
      <c r="FE109" s="143" t="str">
        <f>IF(FI109="","",ministers!FE$3)</f>
        <v/>
      </c>
      <c r="FF109" s="144" t="str">
        <f>IF(FI109="","",ministers!FE$1)</f>
        <v/>
      </c>
      <c r="FG109" s="145" t="str">
        <f>IF(FI109="","",ministers!FE$2)</f>
        <v/>
      </c>
      <c r="FH109" s="145" t="str">
        <f>IF(FI109="","",ministers!FE$3)</f>
        <v/>
      </c>
      <c r="FI109" s="146" t="str">
        <f>IF(FP109="","",IF(ISNUMBER(SEARCH(":",FP109)),MID(FP109,FIND(":",FP109)+2,FIND("(",FP109)-FIND(":",FP109)-3),LEFT(FP109,FIND("(",FP109)-2)))</f>
        <v/>
      </c>
      <c r="FJ109" s="147" t="str">
        <f>IF(FP109="","",MID(FP109,FIND("(",FP109)+1,4))</f>
        <v/>
      </c>
      <c r="FK109" s="148" t="str">
        <f>IF(ISNUMBER(SEARCH("*female*",FP109)),"female",IF(ISNUMBER(SEARCH("*male*",FP109)),"male",""))</f>
        <v/>
      </c>
      <c r="FL109" s="149" t="str">
        <f>IF(FP109="","",IF(ISERROR(MID(FP109,FIND("male,",FP109)+6,(FIND(")",FP109)-(FIND("male,",FP109)+6))))=TRUE,"missing/error",MID(FP109,FIND("male,",FP109)+6,(FIND(")",FP109)-(FIND("male,",FP109)+6)))))</f>
        <v/>
      </c>
      <c r="FM109" s="150" t="str">
        <f>IF(FI109="","",(MID(FI109,(SEARCH("^^",SUBSTITUTE(FI109," ","^^",LEN(FI109)-LEN(SUBSTITUTE(FI109," ","")))))+1,99)&amp;"_"&amp;LEFT(FI109,FIND(" ",FI109)-1)&amp;"_"&amp;FJ109))</f>
        <v/>
      </c>
      <c r="FO109" s="114"/>
      <c r="FP109" s="168"/>
      <c r="FQ109" s="143"/>
      <c r="FR109" s="144"/>
      <c r="FS109" s="145"/>
      <c r="FT109" s="151"/>
      <c r="FU109" s="146"/>
      <c r="FV109" s="147"/>
      <c r="FW109" s="148"/>
      <c r="FX109" s="149"/>
      <c r="FY109" s="150"/>
      <c r="GA109" s="114"/>
      <c r="GB109" s="168"/>
      <c r="GC109" s="143" t="str">
        <f>IF(GG109="","",ministers!GC$3)</f>
        <v/>
      </c>
      <c r="GD109" s="144" t="str">
        <f>IF(GG109="","",ministers!GC$1)</f>
        <v/>
      </c>
      <c r="GE109" s="145" t="str">
        <f>IF(GG109="","",ministers!GC$2)</f>
        <v/>
      </c>
      <c r="GF109" s="145"/>
      <c r="GG109" s="146"/>
      <c r="GH109" s="147"/>
      <c r="GI109" s="148"/>
      <c r="GJ109" s="149"/>
      <c r="GK109" s="150"/>
      <c r="GM109" s="114"/>
      <c r="GN109" s="168"/>
      <c r="GO109" s="143" t="str">
        <f>IF(GS109="","",ministers!GO$3)</f>
        <v/>
      </c>
      <c r="GP109" s="144" t="str">
        <f>IF(GS109="","",ministers!GO$1)</f>
        <v/>
      </c>
      <c r="GQ109" s="145" t="str">
        <f>IF(GS109="","",ministers!GO$2)</f>
        <v/>
      </c>
      <c r="GR109" s="145" t="str">
        <f>IF(GS109="","",ministers!GO$3)</f>
        <v/>
      </c>
      <c r="GS109" s="146" t="str">
        <f t="shared" si="129"/>
        <v/>
      </c>
      <c r="GT109" s="147" t="str">
        <f t="shared" si="130"/>
        <v/>
      </c>
      <c r="GU109" s="148" t="str">
        <f t="shared" si="131"/>
        <v/>
      </c>
      <c r="GV109" s="149" t="str">
        <f t="shared" si="132"/>
        <v/>
      </c>
      <c r="GW109" s="150" t="str">
        <f t="shared" si="133"/>
        <v/>
      </c>
      <c r="GY109" s="114"/>
      <c r="GZ109" s="168"/>
    </row>
    <row r="110" spans="1:208" ht="13.5" customHeight="1">
      <c r="A110" s="126"/>
      <c r="B110" s="114" t="s">
        <v>1272</v>
      </c>
      <c r="D110" s="168"/>
      <c r="E110" s="143"/>
      <c r="F110" s="144"/>
      <c r="G110" s="145"/>
      <c r="H110" s="145"/>
      <c r="I110" s="146"/>
      <c r="J110" s="147"/>
      <c r="K110" s="148"/>
      <c r="L110" s="149"/>
      <c r="M110" s="150"/>
      <c r="O110" s="114"/>
      <c r="P110" s="168"/>
      <c r="Q110" s="143"/>
      <c r="R110" s="144"/>
      <c r="S110" s="145"/>
      <c r="T110" s="145"/>
      <c r="U110" s="146"/>
      <c r="V110" s="147"/>
      <c r="W110" s="148"/>
      <c r="X110" s="149"/>
      <c r="Y110" s="150"/>
      <c r="AA110" s="114"/>
      <c r="AB110" s="168"/>
      <c r="AC110" s="143"/>
      <c r="AD110" s="144"/>
      <c r="AE110" s="145"/>
      <c r="AF110" s="145"/>
      <c r="AG110" s="146"/>
      <c r="AH110" s="147"/>
      <c r="AI110" s="148"/>
      <c r="AJ110" s="149"/>
      <c r="AK110" s="150"/>
      <c r="AM110" s="114"/>
      <c r="AN110" s="168"/>
      <c r="AO110" s="143"/>
      <c r="AP110" s="144"/>
      <c r="AQ110" s="145"/>
      <c r="AR110" s="145"/>
      <c r="AS110" s="146"/>
      <c r="AT110" s="147"/>
      <c r="AU110" s="148"/>
      <c r="AV110" s="149"/>
      <c r="AW110" s="150"/>
      <c r="AY110" s="114"/>
      <c r="AZ110" s="168"/>
      <c r="BA110" s="143"/>
      <c r="BB110" s="144"/>
      <c r="BC110" s="145"/>
      <c r="BD110" s="145"/>
      <c r="BE110" s="146"/>
      <c r="BF110" s="147"/>
      <c r="BG110" s="148"/>
      <c r="BH110" s="149"/>
      <c r="BI110" s="150"/>
      <c r="BK110" s="114"/>
      <c r="BL110" s="168"/>
      <c r="BM110" s="143"/>
      <c r="BN110" s="144"/>
      <c r="BO110" s="145"/>
      <c r="BP110" s="145"/>
      <c r="BQ110" s="146"/>
      <c r="BR110" s="147"/>
      <c r="BS110" s="148"/>
      <c r="BT110" s="149"/>
      <c r="BU110" s="150"/>
      <c r="BW110" s="114"/>
      <c r="BX110" s="168"/>
      <c r="BY110" s="143"/>
      <c r="BZ110" s="144"/>
      <c r="CA110" s="145"/>
      <c r="CB110" s="145"/>
      <c r="CC110" s="146"/>
      <c r="CD110" s="147"/>
      <c r="CE110" s="148"/>
      <c r="CF110" s="149"/>
      <c r="CG110" s="150"/>
      <c r="CI110" s="114"/>
      <c r="CJ110" s="168"/>
      <c r="CK110" s="143"/>
      <c r="CL110" s="144"/>
      <c r="CM110" s="145"/>
      <c r="CN110" s="145"/>
      <c r="CO110" s="146"/>
      <c r="CP110" s="147"/>
      <c r="CQ110" s="148"/>
      <c r="CR110" s="149"/>
      <c r="CS110" s="150"/>
      <c r="CU110" s="114"/>
      <c r="CV110" s="168"/>
      <c r="CW110" s="143"/>
      <c r="CX110" s="144"/>
      <c r="CY110" s="145"/>
      <c r="CZ110" s="145"/>
      <c r="DA110" s="146"/>
      <c r="DB110" s="147"/>
      <c r="DC110" s="148"/>
      <c r="DD110" s="149"/>
      <c r="DE110" s="150"/>
      <c r="DG110" s="114"/>
      <c r="DH110" s="168"/>
      <c r="DI110" s="143"/>
      <c r="DJ110" s="144"/>
      <c r="DK110" s="145"/>
      <c r="DL110" s="145"/>
      <c r="DM110" s="146"/>
      <c r="DN110" s="147"/>
      <c r="DO110" s="148"/>
      <c r="DP110" s="149"/>
      <c r="DQ110" s="150"/>
      <c r="DS110" s="114"/>
      <c r="DT110" s="168"/>
      <c r="DU110" s="143"/>
      <c r="DV110" s="144"/>
      <c r="DW110" s="145"/>
      <c r="DX110" s="145"/>
      <c r="DY110" s="146"/>
      <c r="DZ110" s="147"/>
      <c r="EA110" s="148"/>
      <c r="EB110" s="149"/>
      <c r="EC110" s="150"/>
      <c r="EE110" s="114"/>
      <c r="EF110" s="168"/>
      <c r="EG110" s="143"/>
      <c r="EH110" s="144"/>
      <c r="EI110" s="145"/>
      <c r="EJ110" s="145"/>
      <c r="EK110" s="146"/>
      <c r="EL110" s="147"/>
      <c r="EM110" s="148"/>
      <c r="EN110" s="149"/>
      <c r="EO110" s="150"/>
      <c r="EQ110" s="114"/>
      <c r="ER110" s="168"/>
      <c r="ES110" s="143"/>
      <c r="ET110" s="144"/>
      <c r="EU110" s="145"/>
      <c r="EV110" s="145"/>
      <c r="EW110" s="146"/>
      <c r="EX110" s="147"/>
      <c r="EY110" s="148"/>
      <c r="EZ110" s="149"/>
      <c r="FA110" s="150"/>
      <c r="FC110" s="114"/>
      <c r="FD110" s="168"/>
      <c r="FE110" s="143"/>
      <c r="FF110" s="144"/>
      <c r="FG110" s="145"/>
      <c r="FH110" s="145"/>
      <c r="FI110" s="146"/>
      <c r="FJ110" s="147"/>
      <c r="FK110" s="148"/>
      <c r="FL110" s="149"/>
      <c r="FM110" s="150"/>
      <c r="FO110" s="114"/>
      <c r="FP110" s="168"/>
      <c r="FQ110" s="143">
        <f>IF(FU110="","",ministers!FQ$3)</f>
        <v>43614</v>
      </c>
      <c r="FR110" s="144" t="str">
        <f>IF(FU110="","",ministers!FQ$1)</f>
        <v>Morrison I</v>
      </c>
      <c r="FS110" s="145">
        <f>IF(FU110="","",ministers!FQ$2)</f>
        <v>43340</v>
      </c>
      <c r="FT110" s="145">
        <f>IF(FU110="","",ministers!FQ$3)</f>
        <v>43614</v>
      </c>
      <c r="FU110" s="146" t="str">
        <f>IF(GB110="","",IF(ISNUMBER(SEARCH(":",GB110)),MID(GB110,FIND(":",GB110)+2,FIND("(",GB110)-FIND(":",GB110)-3),LEFT(GB110,FIND("(",GB110)-2)))</f>
        <v>Paul Fletcher</v>
      </c>
      <c r="FV110" s="147" t="str">
        <f>IF(GB110="","",MID(GB110,FIND("(",GB110)+1,4))</f>
        <v>1965</v>
      </c>
      <c r="FW110" s="148" t="str">
        <f>IF(ISNUMBER(SEARCH("*female*",GB110)),"female",IF(ISNUMBER(SEARCH("*male*",GB110)),"male",""))</f>
        <v>male</v>
      </c>
      <c r="FX110" s="149" t="str">
        <f>IF(GB110="","",IF(ISERROR(MID(GB110,FIND("male,",GB110)+6,(FIND(")",GB110)-(FIND("male,",GB110)+6))))=TRUE,"missing/error",MID(GB110,FIND("male,",GB110)+6,(FIND(")",GB110)-(FIND("male,",GB110)+6)))))</f>
        <v>au_lib01</v>
      </c>
      <c r="FY110" s="150" t="str">
        <f>IF(FU110="","",(MID(FU110,(SEARCH("^^",SUBSTITUTE(FU110," ","^^",LEN(FU110)-LEN(SUBSTITUTE(FU110," ","")))))+1,99)&amp;"_"&amp;LEFT(FU110,FIND(" ",FU110)-1)&amp;"_"&amp;FV110))</f>
        <v>Fletcher_Paul_1965</v>
      </c>
      <c r="GA110" s="114"/>
      <c r="GB110" s="168" t="s">
        <v>1273</v>
      </c>
      <c r="GC110" s="143">
        <f>IF(GG110="","",ministers!GC$3)</f>
        <v>44704</v>
      </c>
      <c r="GD110" s="144" t="str">
        <f>IF(GG110="","",ministers!GC$1)</f>
        <v>Morrison II</v>
      </c>
      <c r="GE110" s="145">
        <f>IF(GG110="","",ministers!GC$2)</f>
        <v>43614</v>
      </c>
      <c r="GF110" s="145">
        <v>44285</v>
      </c>
      <c r="GG110" s="146" t="str">
        <f>IF(GN110="","",IF(ISNUMBER(SEARCH(":",GN110)),MID(GN110,FIND(":",GN110)+2,FIND("(",GN110)-FIND(":",GN110)-3),LEFT(GN110,FIND("(",GN110)-2)))</f>
        <v>Anne Ruston</v>
      </c>
      <c r="GH110" s="147" t="str">
        <f>IF(GN110="","",MID(GN110,FIND("(",GN110)+1,4))</f>
        <v>1963</v>
      </c>
      <c r="GI110" s="148" t="str">
        <f>IF(ISNUMBER(SEARCH("*female*",GN110)),"female",IF(ISNUMBER(SEARCH("*male*",GN110)),"male",""))</f>
        <v>female</v>
      </c>
      <c r="GJ110" s="149" t="str">
        <f>IF(GN110="","",IF(ISERROR(MID(GN110,FIND("male,",GN110)+6,(FIND(")",GN110)-(FIND("male,",GN110)+6))))=TRUE,"missing/error",MID(GN110,FIND("male,",GN110)+6,(FIND(")",GN110)-(FIND("male,",GN110)+6)))))</f>
        <v>au_lib01</v>
      </c>
      <c r="GK110" s="150" t="str">
        <f>IF(GG110="","",(MID(GG110,(SEARCH("^^",SUBSTITUTE(GG110," ","^^",LEN(GG110)-LEN(SUBSTITUTE(GG110," ","")))))+1,99)&amp;"_"&amp;LEFT(GG110,FIND(" ",GG110)-1)&amp;"_"&amp;GH110))</f>
        <v>Ruston_Anne_1963</v>
      </c>
      <c r="GM110" s="114"/>
      <c r="GN110" s="168" t="s">
        <v>1283</v>
      </c>
      <c r="GO110" s="143" t="str">
        <f>IF(GS110="","",ministers!GO$3)</f>
        <v/>
      </c>
      <c r="GP110" s="144" t="str">
        <f>IF(GS110="","",ministers!GO$1)</f>
        <v/>
      </c>
      <c r="GQ110" s="145" t="str">
        <f>IF(GS110="","",ministers!GO$2)</f>
        <v/>
      </c>
      <c r="GR110" s="145" t="str">
        <f>IF(GS110="","",ministers!GO$3)</f>
        <v/>
      </c>
      <c r="GS110" s="146" t="str">
        <f t="shared" si="129"/>
        <v/>
      </c>
      <c r="GT110" s="147" t="str">
        <f t="shared" si="130"/>
        <v/>
      </c>
      <c r="GU110" s="148" t="str">
        <f t="shared" si="131"/>
        <v/>
      </c>
      <c r="GV110" s="149" t="str">
        <f t="shared" si="132"/>
        <v/>
      </c>
      <c r="GW110" s="150" t="str">
        <f t="shared" si="133"/>
        <v/>
      </c>
      <c r="GY110" s="114"/>
      <c r="GZ110" s="168"/>
    </row>
    <row r="111" spans="1:208" ht="13.5" customHeight="1">
      <c r="A111" s="126"/>
      <c r="B111" s="114" t="s">
        <v>687</v>
      </c>
      <c r="D111" s="168"/>
      <c r="E111" s="143"/>
      <c r="F111" s="144"/>
      <c r="G111" s="145"/>
      <c r="H111" s="145"/>
      <c r="I111" s="146"/>
      <c r="J111" s="147"/>
      <c r="K111" s="148"/>
      <c r="L111" s="149"/>
      <c r="M111" s="150"/>
      <c r="O111" s="114"/>
      <c r="P111" s="168"/>
      <c r="Q111" s="143"/>
      <c r="R111" s="144"/>
      <c r="S111" s="145"/>
      <c r="T111" s="145"/>
      <c r="U111" s="146"/>
      <c r="V111" s="147"/>
      <c r="W111" s="148"/>
      <c r="X111" s="149"/>
      <c r="Y111" s="150"/>
      <c r="AA111" s="114"/>
      <c r="AB111" s="168"/>
      <c r="AC111" s="143"/>
      <c r="AD111" s="144"/>
      <c r="AE111" s="145"/>
      <c r="AF111" s="145"/>
      <c r="AG111" s="146"/>
      <c r="AH111" s="147"/>
      <c r="AI111" s="148"/>
      <c r="AJ111" s="149"/>
      <c r="AK111" s="150"/>
      <c r="AM111" s="114"/>
      <c r="AN111" s="168"/>
      <c r="AO111" s="143"/>
      <c r="AP111" s="144"/>
      <c r="AQ111" s="145"/>
      <c r="AR111" s="145"/>
      <c r="AS111" s="146"/>
      <c r="AT111" s="147"/>
      <c r="AU111" s="148"/>
      <c r="AV111" s="149"/>
      <c r="AW111" s="150"/>
      <c r="AY111" s="114"/>
      <c r="AZ111" s="168"/>
      <c r="BA111" s="143"/>
      <c r="BB111" s="144"/>
      <c r="BC111" s="145"/>
      <c r="BD111" s="145"/>
      <c r="BE111" s="146"/>
      <c r="BF111" s="147"/>
      <c r="BG111" s="148"/>
      <c r="BH111" s="149"/>
      <c r="BI111" s="150"/>
      <c r="BK111" s="114"/>
      <c r="BL111" s="168"/>
      <c r="BM111" s="143"/>
      <c r="BN111" s="144"/>
      <c r="BO111" s="145"/>
      <c r="BP111" s="145"/>
      <c r="BQ111" s="146"/>
      <c r="BR111" s="147"/>
      <c r="BS111" s="148"/>
      <c r="BT111" s="149"/>
      <c r="BU111" s="150"/>
      <c r="BW111" s="114"/>
      <c r="BX111" s="168"/>
      <c r="BY111" s="143" t="s">
        <v>292</v>
      </c>
      <c r="BZ111" s="144" t="s">
        <v>292</v>
      </c>
      <c r="CA111" s="145" t="s">
        <v>292</v>
      </c>
      <c r="CB111" s="145" t="s">
        <v>292</v>
      </c>
      <c r="CC111" s="146" t="s">
        <v>292</v>
      </c>
      <c r="CD111" s="147" t="s">
        <v>292</v>
      </c>
      <c r="CE111" s="148" t="s">
        <v>292</v>
      </c>
      <c r="CF111" s="149" t="s">
        <v>292</v>
      </c>
      <c r="CG111" s="150" t="s">
        <v>292</v>
      </c>
      <c r="CI111" s="114"/>
      <c r="CJ111" s="168"/>
      <c r="CK111" s="143"/>
      <c r="CL111" s="144"/>
      <c r="CM111" s="145"/>
      <c r="CN111" s="145"/>
      <c r="CO111" s="146"/>
      <c r="CP111" s="147"/>
      <c r="CQ111" s="148"/>
      <c r="CR111" s="149"/>
      <c r="CS111" s="150"/>
      <c r="CU111" s="114"/>
      <c r="CV111" s="168"/>
      <c r="CW111" s="143" t="s">
        <v>292</v>
      </c>
      <c r="CX111" s="144" t="s">
        <v>292</v>
      </c>
      <c r="CY111" s="145" t="s">
        <v>292</v>
      </c>
      <c r="CZ111" s="145" t="s">
        <v>292</v>
      </c>
      <c r="DA111" s="146" t="s">
        <v>292</v>
      </c>
      <c r="DB111" s="147" t="s">
        <v>292</v>
      </c>
      <c r="DC111" s="148" t="s">
        <v>292</v>
      </c>
      <c r="DD111" s="149" t="s">
        <v>292</v>
      </c>
      <c r="DE111" s="150" t="s">
        <v>292</v>
      </c>
      <c r="DF111" s="117" t="s">
        <v>292</v>
      </c>
      <c r="DG111" s="114"/>
      <c r="DH111" s="168"/>
      <c r="DI111" s="143">
        <v>41452</v>
      </c>
      <c r="DJ111" s="144" t="s">
        <v>513</v>
      </c>
      <c r="DK111" s="145">
        <v>40891</v>
      </c>
      <c r="DL111" s="145">
        <v>41452</v>
      </c>
      <c r="DM111" s="146" t="s">
        <v>945</v>
      </c>
      <c r="DN111" s="147" t="s">
        <v>923</v>
      </c>
      <c r="DO111" s="148" t="s">
        <v>793</v>
      </c>
      <c r="DP111" s="149" t="s">
        <v>293</v>
      </c>
      <c r="DQ111" s="150" t="s">
        <v>946</v>
      </c>
      <c r="DR111" s="117" t="s">
        <v>292</v>
      </c>
      <c r="DS111" s="114"/>
      <c r="DT111" s="173" t="s">
        <v>758</v>
      </c>
      <c r="DU111" s="143">
        <v>41517</v>
      </c>
      <c r="DV111" s="144" t="s">
        <v>514</v>
      </c>
      <c r="DW111" s="145">
        <v>41452</v>
      </c>
      <c r="DX111" s="145">
        <v>41517</v>
      </c>
      <c r="DY111" s="146" t="s">
        <v>945</v>
      </c>
      <c r="DZ111" s="147" t="s">
        <v>923</v>
      </c>
      <c r="EA111" s="148" t="s">
        <v>793</v>
      </c>
      <c r="EB111" s="149" t="s">
        <v>293</v>
      </c>
      <c r="EC111" s="150" t="s">
        <v>946</v>
      </c>
      <c r="ED111" s="117" t="s">
        <v>292</v>
      </c>
      <c r="EE111" s="114"/>
      <c r="EF111" s="173" t="s">
        <v>758</v>
      </c>
      <c r="EG111" s="143" t="str">
        <f>IF(EK111="","",ministers!EG$3)</f>
        <v/>
      </c>
      <c r="EH111" s="144" t="str">
        <f>IF(EK111="","",ministers!EG$1)</f>
        <v/>
      </c>
      <c r="EI111" s="145" t="str">
        <f>IF(EK111="","",ministers!EG$2)</f>
        <v/>
      </c>
      <c r="EJ111" s="145" t="str">
        <f>IF(EK111="","",ministers!EG$3)</f>
        <v/>
      </c>
      <c r="EK111" s="146" t="str">
        <f>IF(ER111="","",IF(ISNUMBER(SEARCH(":",ER111)),MID(ER111,FIND(":",ER111)+2,FIND("(",ER111)-FIND(":",ER111)-3),LEFT(ER111,FIND("(",ER111)-2)))</f>
        <v/>
      </c>
      <c r="EL111" s="147" t="str">
        <f>IF(ER111="","",MID(ER111,FIND("(",ER111)+1,4))</f>
        <v/>
      </c>
      <c r="EM111" s="148" t="str">
        <f>IF(ISNUMBER(SEARCH("*female*",ER111)),"female",IF(ISNUMBER(SEARCH("*male*",ER111)),"male",""))</f>
        <v/>
      </c>
      <c r="EN111" s="149" t="str">
        <f>IF(ER111="","",IF(ISERROR(MID(ER111,FIND("male,",ER111)+6,(FIND(")",ER111)-(FIND("male,",ER111)+6))))=TRUE,"missing/error",MID(ER111,FIND("male,",ER111)+6,(FIND(")",ER111)-(FIND("male,",ER111)+6)))))</f>
        <v/>
      </c>
      <c r="EO111" s="150" t="str">
        <f>IF(EK111="","",(MID(EK111,(SEARCH("^^",SUBSTITUTE(EK111," ","^^",LEN(EK111)-LEN(SUBSTITUTE(EK111," ","")))))+1,99)&amp;"_"&amp;LEFT(EK111,FIND(" ",EK111)-1)&amp;"_"&amp;EL111))</f>
        <v/>
      </c>
      <c r="EP111" s="117" t="str">
        <f>IF(ER111="","",IF((LEN(ER111)-LEN(SUBSTITUTE(ER111,"male","")))/LEN("male")&gt;1,"!",IF(RIGHT(ER111,1)=")","",IF(RIGHT(ER111,2)=") ","",IF(RIGHT(ER111,2)=").","","!!")))))</f>
        <v/>
      </c>
      <c r="EQ111" s="114"/>
      <c r="ER111" s="168"/>
      <c r="ES111" s="143" t="str">
        <f>IF(EW111="","",ministers!ES$3)</f>
        <v/>
      </c>
      <c r="ET111" s="144" t="str">
        <f>IF(EW111="","",ministers!ES$1)</f>
        <v/>
      </c>
      <c r="EU111" s="145" t="str">
        <f>IF(EW111="","",ministers!ES$2)</f>
        <v/>
      </c>
      <c r="EV111" s="145" t="str">
        <f>IF(EW111="","",ministers!ES$3)</f>
        <v/>
      </c>
      <c r="EW111" s="146" t="str">
        <f>IF(FD111="","",IF(ISNUMBER(SEARCH(":",FD111)),MID(FD111,FIND(":",FD111)+2,FIND("(",FD111)-FIND(":",FD111)-3),LEFT(FD111,FIND("(",FD111)-2)))</f>
        <v/>
      </c>
      <c r="EX111" s="147" t="str">
        <f>IF(FD111="","",MID(FD111,FIND("(",FD111)+1,4))</f>
        <v/>
      </c>
      <c r="EY111" s="148" t="str">
        <f>IF(ISNUMBER(SEARCH("*female*",FD111)),"female",IF(ISNUMBER(SEARCH("*male*",FD111)),"male",""))</f>
        <v/>
      </c>
      <c r="EZ111" s="149" t="str">
        <f>IF(FD111="","",IF(ISERROR(MID(FD111,FIND("male,",FD111)+6,(FIND(")",FD111)-(FIND("male,",FD111)+6))))=TRUE,"missing/error",MID(FD111,FIND("male,",FD111)+6,(FIND(")",FD111)-(FIND("male,",FD111)+6)))))</f>
        <v/>
      </c>
      <c r="FA111" s="150" t="str">
        <f>IF(EW111="","",(MID(EW111,(SEARCH("^^",SUBSTITUTE(EW111," ","^^",LEN(EW111)-LEN(SUBSTITUTE(EW111," ","")))))+1,99)&amp;"_"&amp;LEFT(EW111,FIND(" ",EW111)-1)&amp;"_"&amp;EX111))</f>
        <v/>
      </c>
      <c r="FB111" s="117" t="str">
        <f>IF(FD111="","",IF((LEN(FD111)-LEN(SUBSTITUTE(FD111,"male","")))/LEN("male")&gt;1,"!",IF(RIGHT(FD111,1)=")","",IF(RIGHT(FD111,2)=") ","",IF(RIGHT(FD111,2)=").","","!!")))))</f>
        <v/>
      </c>
      <c r="FC111" s="114"/>
      <c r="FD111" s="168"/>
      <c r="FE111" s="143" t="str">
        <f>IF(FI111="","",ministers!FE$3)</f>
        <v/>
      </c>
      <c r="FF111" s="144" t="str">
        <f>IF(FI111="","",ministers!FE$1)</f>
        <v/>
      </c>
      <c r="FG111" s="145" t="str">
        <f>IF(FI111="","",ministers!FE$2)</f>
        <v/>
      </c>
      <c r="FH111" s="145" t="str">
        <f>IF(FI111="","",ministers!FE$3)</f>
        <v/>
      </c>
      <c r="FI111" s="146" t="str">
        <f>IF(FP111="","",IF(ISNUMBER(SEARCH(":",FP111)),MID(FP111,FIND(":",FP111)+2,FIND("(",FP111)-FIND(":",FP111)-3),LEFT(FP111,FIND("(",FP111)-2)))</f>
        <v/>
      </c>
      <c r="FJ111" s="147" t="str">
        <f>IF(FP111="","",MID(FP111,FIND("(",FP111)+1,4))</f>
        <v/>
      </c>
      <c r="FK111" s="148" t="str">
        <f>IF(ISNUMBER(SEARCH("*female*",FP111)),"female",IF(ISNUMBER(SEARCH("*male*",FP111)),"male",""))</f>
        <v/>
      </c>
      <c r="FL111" s="149" t="str">
        <f>IF(FP111="","",IF(ISERROR(MID(FP111,FIND("male,",FP111)+6,(FIND(")",FP111)-(FIND("male,",FP111)+6))))=TRUE,"missing/error",MID(FP111,FIND("male,",FP111)+6,(FIND(")",FP111)-(FIND("male,",FP111)+6)))))</f>
        <v/>
      </c>
      <c r="FM111" s="150" t="str">
        <f>IF(FI111="","",(MID(FI111,(SEARCH("^^",SUBSTITUTE(FI111," ","^^",LEN(FI111)-LEN(SUBSTITUTE(FI111," ","")))))+1,99)&amp;"_"&amp;LEFT(FI111,FIND(" ",FI111)-1)&amp;"_"&amp;FJ111))</f>
        <v/>
      </c>
      <c r="FO111" s="114"/>
      <c r="FP111" s="168"/>
      <c r="FQ111" s="143"/>
      <c r="FR111" s="144"/>
      <c r="FS111" s="145"/>
      <c r="FT111" s="151"/>
      <c r="FU111" s="146"/>
      <c r="FV111" s="147"/>
      <c r="FW111" s="148"/>
      <c r="FX111" s="149"/>
      <c r="FY111" s="150"/>
      <c r="GA111" s="114"/>
      <c r="GB111" s="168"/>
      <c r="GC111" s="143" t="str">
        <f>IF(GG111="","",ministers!GC$3)</f>
        <v/>
      </c>
      <c r="GD111" s="144" t="str">
        <f>IF(GG111="","",ministers!GC$1)</f>
        <v/>
      </c>
      <c r="GE111" s="145" t="str">
        <f>IF(GG111="","",ministers!GC$2)</f>
        <v/>
      </c>
      <c r="GF111" s="145"/>
      <c r="GG111" s="146"/>
      <c r="GH111" s="147"/>
      <c r="GI111" s="148"/>
      <c r="GJ111" s="149"/>
      <c r="GK111" s="150"/>
      <c r="GM111" s="114"/>
      <c r="GN111" s="114"/>
      <c r="GO111" s="143" t="str">
        <f>IF(GS111="","",ministers!GO$3)</f>
        <v/>
      </c>
      <c r="GP111" s="144" t="str">
        <f>IF(GS111="","",ministers!GO$1)</f>
        <v/>
      </c>
      <c r="GQ111" s="145" t="str">
        <f>IF(GS111="","",ministers!GO$2)</f>
        <v/>
      </c>
      <c r="GR111" s="145" t="str">
        <f>IF(GS111="","",ministers!GO$3)</f>
        <v/>
      </c>
      <c r="GS111" s="146" t="str">
        <f t="shared" si="129"/>
        <v/>
      </c>
      <c r="GT111" s="147" t="str">
        <f t="shared" si="130"/>
        <v/>
      </c>
      <c r="GU111" s="148" t="str">
        <f t="shared" si="131"/>
        <v/>
      </c>
      <c r="GV111" s="149" t="str">
        <f t="shared" si="132"/>
        <v/>
      </c>
      <c r="GW111" s="150" t="str">
        <f t="shared" si="133"/>
        <v/>
      </c>
      <c r="GY111" s="114"/>
      <c r="GZ111" s="114"/>
    </row>
    <row r="112" spans="1:208" ht="13.5" customHeight="1">
      <c r="A112" s="126"/>
      <c r="B112" s="114" t="s">
        <v>1301</v>
      </c>
      <c r="D112" s="168"/>
      <c r="E112" s="143"/>
      <c r="F112" s="144"/>
      <c r="G112" s="145"/>
      <c r="H112" s="145"/>
      <c r="I112" s="146"/>
      <c r="J112" s="147"/>
      <c r="K112" s="148"/>
      <c r="L112" s="149"/>
      <c r="M112" s="150"/>
      <c r="O112" s="114"/>
      <c r="P112" s="168"/>
      <c r="Q112" s="143"/>
      <c r="R112" s="144"/>
      <c r="S112" s="145"/>
      <c r="T112" s="145"/>
      <c r="U112" s="146"/>
      <c r="V112" s="147"/>
      <c r="W112" s="148"/>
      <c r="X112" s="149"/>
      <c r="Y112" s="150"/>
      <c r="AA112" s="114"/>
      <c r="AB112" s="168"/>
      <c r="AC112" s="143"/>
      <c r="AD112" s="144"/>
      <c r="AE112" s="145"/>
      <c r="AF112" s="145"/>
      <c r="AG112" s="146"/>
      <c r="AH112" s="147"/>
      <c r="AI112" s="148"/>
      <c r="AJ112" s="149"/>
      <c r="AK112" s="150"/>
      <c r="AM112" s="114"/>
      <c r="AN112" s="168"/>
      <c r="AO112" s="143"/>
      <c r="AP112" s="144"/>
      <c r="AQ112" s="145"/>
      <c r="AR112" s="145"/>
      <c r="AS112" s="146"/>
      <c r="AT112" s="147"/>
      <c r="AU112" s="148"/>
      <c r="AV112" s="149"/>
      <c r="AW112" s="150"/>
      <c r="AY112" s="114"/>
      <c r="AZ112" s="168"/>
      <c r="BA112" s="143"/>
      <c r="BB112" s="144"/>
      <c r="BC112" s="145"/>
      <c r="BD112" s="145"/>
      <c r="BE112" s="146"/>
      <c r="BF112" s="147"/>
      <c r="BG112" s="148"/>
      <c r="BH112" s="149"/>
      <c r="BI112" s="150"/>
      <c r="BK112" s="114"/>
      <c r="BL112" s="168"/>
      <c r="BM112" s="143"/>
      <c r="BN112" s="144"/>
      <c r="BO112" s="145"/>
      <c r="BP112" s="145"/>
      <c r="BQ112" s="146"/>
      <c r="BR112" s="147"/>
      <c r="BS112" s="148"/>
      <c r="BT112" s="149"/>
      <c r="BU112" s="150"/>
      <c r="BW112" s="114"/>
      <c r="BX112" s="168"/>
      <c r="BY112" s="143"/>
      <c r="BZ112" s="144"/>
      <c r="CA112" s="145"/>
      <c r="CB112" s="145"/>
      <c r="CC112" s="146"/>
      <c r="CD112" s="147"/>
      <c r="CE112" s="148"/>
      <c r="CF112" s="149"/>
      <c r="CG112" s="150"/>
      <c r="CI112" s="114"/>
      <c r="CJ112" s="168"/>
      <c r="CK112" s="143"/>
      <c r="CL112" s="144"/>
      <c r="CM112" s="145"/>
      <c r="CN112" s="145"/>
      <c r="CO112" s="146"/>
      <c r="CP112" s="147"/>
      <c r="CQ112" s="148"/>
      <c r="CR112" s="149"/>
      <c r="CS112" s="150"/>
      <c r="CU112" s="114"/>
      <c r="CV112" s="168"/>
      <c r="CW112" s="143"/>
      <c r="CX112" s="144"/>
      <c r="CY112" s="145"/>
      <c r="CZ112" s="145"/>
      <c r="DA112" s="146"/>
      <c r="DB112" s="147"/>
      <c r="DC112" s="148"/>
      <c r="DD112" s="149"/>
      <c r="DE112" s="150"/>
      <c r="DG112" s="114"/>
      <c r="DH112" s="168"/>
      <c r="DI112" s="143"/>
      <c r="DJ112" s="144"/>
      <c r="DK112" s="145"/>
      <c r="DL112" s="145"/>
      <c r="DM112" s="146"/>
      <c r="DN112" s="147"/>
      <c r="DO112" s="148"/>
      <c r="DP112" s="149"/>
      <c r="DQ112" s="150"/>
      <c r="DS112" s="114"/>
      <c r="DT112" s="168"/>
      <c r="DU112" s="143"/>
      <c r="DV112" s="144"/>
      <c r="DW112" s="145"/>
      <c r="DX112" s="145"/>
      <c r="DY112" s="146"/>
      <c r="DZ112" s="147"/>
      <c r="EA112" s="148"/>
      <c r="EB112" s="149"/>
      <c r="EC112" s="150"/>
      <c r="EE112" s="114"/>
      <c r="EF112" s="168"/>
      <c r="EG112" s="143"/>
      <c r="EH112" s="144"/>
      <c r="EI112" s="145"/>
      <c r="EJ112" s="145"/>
      <c r="EK112" s="146"/>
      <c r="EL112" s="147"/>
      <c r="EM112" s="148"/>
      <c r="EN112" s="149"/>
      <c r="EO112" s="150"/>
      <c r="EQ112" s="114"/>
      <c r="ER112" s="168"/>
      <c r="ES112" s="143"/>
      <c r="ET112" s="144"/>
      <c r="EU112" s="145"/>
      <c r="EV112" s="145"/>
      <c r="EW112" s="146"/>
      <c r="EX112" s="147"/>
      <c r="EY112" s="148"/>
      <c r="EZ112" s="149"/>
      <c r="FA112" s="150"/>
      <c r="FC112" s="114"/>
      <c r="FD112" s="168"/>
      <c r="FE112" s="143"/>
      <c r="FF112" s="144"/>
      <c r="FG112" s="145"/>
      <c r="FH112" s="145"/>
      <c r="FI112" s="146"/>
      <c r="FJ112" s="147"/>
      <c r="FK112" s="148"/>
      <c r="FL112" s="149"/>
      <c r="FM112" s="150"/>
      <c r="FO112" s="114"/>
      <c r="FP112" s="168"/>
      <c r="FQ112" s="143"/>
      <c r="FR112" s="144"/>
      <c r="FS112" s="145"/>
      <c r="FT112" s="145"/>
      <c r="FU112" s="146"/>
      <c r="FV112" s="147"/>
      <c r="FW112" s="148"/>
      <c r="FX112" s="149"/>
      <c r="FY112" s="150"/>
      <c r="GA112" s="114"/>
      <c r="GB112" s="168"/>
      <c r="GC112" s="143">
        <f>IF(GG112="","",ministers!GC$3)</f>
        <v>44704</v>
      </c>
      <c r="GD112" s="144" t="str">
        <f>IF(GG112="","",ministers!GC$1)</f>
        <v>Morrison II</v>
      </c>
      <c r="GE112" s="145">
        <v>44285</v>
      </c>
      <c r="GF112" s="145">
        <f>IF(GG112="","",ministers!GC$3)</f>
        <v>44704</v>
      </c>
      <c r="GG112" s="146" t="str">
        <f>IF(GN112="","",IF(ISNUMBER(SEARCH(":",GN112)),MID(GN112,FIND(":",GN112)+2,FIND("(",GN112)-FIND(":",GN112)-3),LEFT(GN112,FIND("(",GN112)-2)))</f>
        <v>Anne Ruston</v>
      </c>
      <c r="GH112" s="147" t="str">
        <f>IF(GN112="","",MID(GN112,FIND("(",GN112)+1,4))</f>
        <v>1963</v>
      </c>
      <c r="GI112" s="148" t="str">
        <f>IF(ISNUMBER(SEARCH("*female*",GN112)),"female",IF(ISNUMBER(SEARCH("*male*",GN112)),"male",""))</f>
        <v>female</v>
      </c>
      <c r="GJ112" s="149" t="str">
        <f>IF(GN112="","",IF(ISERROR(MID(GN112,FIND("male,",GN112)+6,(FIND(")",GN112)-(FIND("male,",GN112)+6))))=TRUE,"missing/error",MID(GN112,FIND("male,",GN112)+6,(FIND(")",GN112)-(FIND("male,",GN112)+6)))))</f>
        <v>au_lib01</v>
      </c>
      <c r="GK112" s="150" t="str">
        <f>IF(GG112="","",(MID(GG112,(SEARCH("^^",SUBSTITUTE(GG112," ","^^",LEN(GG112)-LEN(SUBSTITUTE(GG112," ","")))))+1,99)&amp;"_"&amp;LEFT(GG112,FIND(" ",GG112)-1)&amp;"_"&amp;GH112))</f>
        <v>Ruston_Anne_1963</v>
      </c>
      <c r="GM112" s="114"/>
      <c r="GN112" s="168" t="s">
        <v>1283</v>
      </c>
      <c r="GO112" s="143" t="str">
        <f>IF(GS112="","",ministers!GO$3)</f>
        <v/>
      </c>
      <c r="GP112" s="144" t="str">
        <f>IF(GS112="","",ministers!GO$1)</f>
        <v/>
      </c>
      <c r="GQ112" s="145" t="str">
        <f>IF(GS112="","",ministers!GO$2)</f>
        <v/>
      </c>
      <c r="GR112" s="145" t="str">
        <f>IF(GS112="","",ministers!GO$3)</f>
        <v/>
      </c>
      <c r="GS112" s="146" t="str">
        <f t="shared" si="129"/>
        <v/>
      </c>
      <c r="GT112" s="147" t="str">
        <f t="shared" si="130"/>
        <v/>
      </c>
      <c r="GU112" s="148" t="str">
        <f t="shared" si="131"/>
        <v/>
      </c>
      <c r="GV112" s="149" t="str">
        <f t="shared" si="132"/>
        <v/>
      </c>
      <c r="GW112" s="150" t="str">
        <f t="shared" si="133"/>
        <v/>
      </c>
      <c r="GY112" s="114"/>
      <c r="GZ112" s="168"/>
    </row>
    <row r="113" spans="1:208" ht="13.5" customHeight="1">
      <c r="A113" s="126"/>
      <c r="B113" s="114" t="s">
        <v>546</v>
      </c>
      <c r="D113" s="168"/>
      <c r="E113" s="143" t="s">
        <v>292</v>
      </c>
      <c r="F113" s="144" t="s">
        <v>292</v>
      </c>
      <c r="G113" s="145" t="s">
        <v>292</v>
      </c>
      <c r="H113" s="145" t="s">
        <v>292</v>
      </c>
      <c r="I113" s="146" t="s">
        <v>292</v>
      </c>
      <c r="J113" s="147" t="s">
        <v>292</v>
      </c>
      <c r="K113" s="148" t="s">
        <v>292</v>
      </c>
      <c r="L113" s="149" t="s">
        <v>292</v>
      </c>
      <c r="M113" s="150" t="s">
        <v>292</v>
      </c>
      <c r="N113" s="117" t="s">
        <v>292</v>
      </c>
      <c r="O113" s="114"/>
      <c r="P113" s="168"/>
      <c r="Q113" s="143" t="s">
        <v>292</v>
      </c>
      <c r="R113" s="144" t="s">
        <v>292</v>
      </c>
      <c r="S113" s="145" t="s">
        <v>292</v>
      </c>
      <c r="T113" s="145" t="s">
        <v>292</v>
      </c>
      <c r="U113" s="146" t="s">
        <v>292</v>
      </c>
      <c r="V113" s="147" t="s">
        <v>292</v>
      </c>
      <c r="W113" s="148" t="s">
        <v>292</v>
      </c>
      <c r="X113" s="149" t="s">
        <v>292</v>
      </c>
      <c r="Y113" s="150" t="s">
        <v>292</v>
      </c>
      <c r="Z113" s="117" t="s">
        <v>292</v>
      </c>
      <c r="AA113" s="114"/>
      <c r="AB113" s="168"/>
      <c r="AC113" s="143" t="s">
        <v>292</v>
      </c>
      <c r="AD113" s="144" t="s">
        <v>292</v>
      </c>
      <c r="AE113" s="145" t="s">
        <v>292</v>
      </c>
      <c r="AF113" s="145" t="s">
        <v>292</v>
      </c>
      <c r="AG113" s="146" t="s">
        <v>292</v>
      </c>
      <c r="AH113" s="147" t="s">
        <v>292</v>
      </c>
      <c r="AI113" s="148" t="s">
        <v>292</v>
      </c>
      <c r="AJ113" s="149" t="s">
        <v>292</v>
      </c>
      <c r="AK113" s="150" t="s">
        <v>292</v>
      </c>
      <c r="AL113" s="117" t="s">
        <v>292</v>
      </c>
      <c r="AM113" s="114"/>
      <c r="AN113" s="168"/>
      <c r="AO113" s="143" t="s">
        <v>292</v>
      </c>
      <c r="AP113" s="144" t="s">
        <v>292</v>
      </c>
      <c r="AQ113" s="145" t="s">
        <v>292</v>
      </c>
      <c r="AR113" s="145" t="s">
        <v>292</v>
      </c>
      <c r="AS113" s="146" t="s">
        <v>292</v>
      </c>
      <c r="AT113" s="147" t="s">
        <v>292</v>
      </c>
      <c r="AU113" s="148" t="s">
        <v>292</v>
      </c>
      <c r="AV113" s="149" t="s">
        <v>292</v>
      </c>
      <c r="AW113" s="150" t="s">
        <v>292</v>
      </c>
      <c r="AX113" s="117" t="s">
        <v>292</v>
      </c>
      <c r="AY113" s="114"/>
      <c r="AZ113" s="168"/>
      <c r="BA113" s="143" t="s">
        <v>292</v>
      </c>
      <c r="BB113" s="144" t="s">
        <v>292</v>
      </c>
      <c r="BC113" s="145" t="s">
        <v>292</v>
      </c>
      <c r="BD113" s="145" t="s">
        <v>292</v>
      </c>
      <c r="BE113" s="146" t="s">
        <v>292</v>
      </c>
      <c r="BF113" s="147" t="s">
        <v>292</v>
      </c>
      <c r="BG113" s="148" t="s">
        <v>292</v>
      </c>
      <c r="BH113" s="149" t="s">
        <v>292</v>
      </c>
      <c r="BI113" s="150" t="s">
        <v>292</v>
      </c>
      <c r="BJ113" s="117" t="s">
        <v>292</v>
      </c>
      <c r="BK113" s="114"/>
      <c r="BL113" s="168"/>
      <c r="BM113" s="143" t="s">
        <v>292</v>
      </c>
      <c r="BN113" s="144" t="s">
        <v>292</v>
      </c>
      <c r="BO113" s="145" t="s">
        <v>292</v>
      </c>
      <c r="BP113" s="145" t="s">
        <v>292</v>
      </c>
      <c r="BQ113" s="146" t="s">
        <v>292</v>
      </c>
      <c r="BR113" s="147" t="s">
        <v>292</v>
      </c>
      <c r="BS113" s="148" t="s">
        <v>292</v>
      </c>
      <c r="BT113" s="149" t="s">
        <v>292</v>
      </c>
      <c r="BU113" s="150" t="s">
        <v>292</v>
      </c>
      <c r="BV113" s="117" t="s">
        <v>292</v>
      </c>
      <c r="BW113" s="114"/>
      <c r="BX113" s="168"/>
      <c r="BY113" s="143">
        <v>39419</v>
      </c>
      <c r="BZ113" s="144" t="s">
        <v>317</v>
      </c>
      <c r="CA113" s="145">
        <v>38744</v>
      </c>
      <c r="CB113" s="145">
        <v>39419</v>
      </c>
      <c r="CC113" s="146" t="s">
        <v>941</v>
      </c>
      <c r="CD113" s="147" t="s">
        <v>792</v>
      </c>
      <c r="CE113" s="148" t="s">
        <v>780</v>
      </c>
      <c r="CF113" s="149" t="s">
        <v>294</v>
      </c>
      <c r="CG113" s="150" t="s">
        <v>942</v>
      </c>
      <c r="CH113" s="117" t="s">
        <v>292</v>
      </c>
      <c r="CI113" s="114"/>
      <c r="CJ113" s="168" t="s">
        <v>684</v>
      </c>
      <c r="CK113" s="143">
        <v>40353</v>
      </c>
      <c r="CL113" s="144" t="s">
        <v>318</v>
      </c>
      <c r="CM113" s="145">
        <v>39419</v>
      </c>
      <c r="CN113" s="145">
        <v>40353</v>
      </c>
      <c r="CO113" s="146" t="s">
        <v>943</v>
      </c>
      <c r="CP113" s="147" t="s">
        <v>923</v>
      </c>
      <c r="CQ113" s="148" t="s">
        <v>793</v>
      </c>
      <c r="CR113" s="149" t="s">
        <v>293</v>
      </c>
      <c r="CS113" s="150" t="s">
        <v>944</v>
      </c>
      <c r="CT113" s="117" t="s">
        <v>292</v>
      </c>
      <c r="CU113" s="114"/>
      <c r="CV113" s="168" t="s">
        <v>696</v>
      </c>
      <c r="CW113" s="143">
        <v>40435</v>
      </c>
      <c r="CX113" s="144" t="s">
        <v>512</v>
      </c>
      <c r="CY113" s="145">
        <v>40357</v>
      </c>
      <c r="CZ113" s="145">
        <v>40435</v>
      </c>
      <c r="DA113" s="146" t="s">
        <v>943</v>
      </c>
      <c r="DB113" s="147" t="s">
        <v>923</v>
      </c>
      <c r="DC113" s="148" t="s">
        <v>793</v>
      </c>
      <c r="DD113" s="149" t="s">
        <v>293</v>
      </c>
      <c r="DE113" s="150" t="s">
        <v>944</v>
      </c>
      <c r="DF113" s="117" t="s">
        <v>292</v>
      </c>
      <c r="DG113" s="114"/>
      <c r="DH113" s="168" t="s">
        <v>696</v>
      </c>
      <c r="DI113" s="143">
        <v>41452</v>
      </c>
      <c r="DJ113" s="144" t="s">
        <v>513</v>
      </c>
      <c r="DK113" s="145">
        <v>40435</v>
      </c>
      <c r="DL113" s="145">
        <v>40891</v>
      </c>
      <c r="DM113" s="146" t="s">
        <v>945</v>
      </c>
      <c r="DN113" s="147" t="s">
        <v>923</v>
      </c>
      <c r="DO113" s="148" t="s">
        <v>793</v>
      </c>
      <c r="DP113" s="149" t="s">
        <v>293</v>
      </c>
      <c r="DQ113" s="150" t="s">
        <v>946</v>
      </c>
      <c r="DR113" s="117" t="s">
        <v>292</v>
      </c>
      <c r="DS113" s="114"/>
      <c r="DT113" s="173" t="s">
        <v>758</v>
      </c>
      <c r="DU113" s="143" t="s">
        <v>292</v>
      </c>
      <c r="DV113" s="144" t="s">
        <v>292</v>
      </c>
      <c r="DW113" s="145" t="s">
        <v>292</v>
      </c>
      <c r="DX113" s="145" t="s">
        <v>292</v>
      </c>
      <c r="DY113" s="146" t="s">
        <v>292</v>
      </c>
      <c r="DZ113" s="147" t="s">
        <v>292</v>
      </c>
      <c r="EA113" s="148" t="s">
        <v>292</v>
      </c>
      <c r="EB113" s="149" t="s">
        <v>292</v>
      </c>
      <c r="EC113" s="150" t="s">
        <v>292</v>
      </c>
      <c r="ED113" s="117" t="s">
        <v>292</v>
      </c>
      <c r="EE113" s="114"/>
      <c r="EF113" s="168"/>
      <c r="EG113" s="143" t="str">
        <f>IF(EK113="","",ministers!EG$3)</f>
        <v/>
      </c>
      <c r="EH113" s="144" t="str">
        <f>IF(EK113="","",ministers!EG$1)</f>
        <v/>
      </c>
      <c r="EI113" s="145" t="str">
        <f>IF(EK113="","",ministers!EG$2)</f>
        <v/>
      </c>
      <c r="EJ113" s="145" t="str">
        <f>IF(EK113="","",ministers!EG$3)</f>
        <v/>
      </c>
      <c r="EK113" s="146" t="str">
        <f t="shared" ref="EK113:EK119" si="134">IF(ER113="","",IF(ISNUMBER(SEARCH(":",ER113)),MID(ER113,FIND(":",ER113)+2,FIND("(",ER113)-FIND(":",ER113)-3),LEFT(ER113,FIND("(",ER113)-2)))</f>
        <v/>
      </c>
      <c r="EL113" s="147" t="str">
        <f t="shared" ref="EL113:EL119" si="135">IF(ER113="","",MID(ER113,FIND("(",ER113)+1,4))</f>
        <v/>
      </c>
      <c r="EM113" s="148" t="str">
        <f t="shared" ref="EM113:EM119" si="136">IF(ISNUMBER(SEARCH("*female*",ER113)),"female",IF(ISNUMBER(SEARCH("*male*",ER113)),"male",""))</f>
        <v/>
      </c>
      <c r="EN113" s="149" t="str">
        <f t="shared" ref="EN113:EN119" si="137">IF(ER113="","",IF(ISERROR(MID(ER113,FIND("male,",ER113)+6,(FIND(")",ER113)-(FIND("male,",ER113)+6))))=TRUE,"missing/error",MID(ER113,FIND("male,",ER113)+6,(FIND(")",ER113)-(FIND("male,",ER113)+6)))))</f>
        <v/>
      </c>
      <c r="EO113" s="150" t="str">
        <f t="shared" ref="EO113:EO119" si="138">IF(EK113="","",(MID(EK113,(SEARCH("^^",SUBSTITUTE(EK113," ","^^",LEN(EK113)-LEN(SUBSTITUTE(EK113," ","")))))+1,99)&amp;"_"&amp;LEFT(EK113,FIND(" ",EK113)-1)&amp;"_"&amp;EL113))</f>
        <v/>
      </c>
      <c r="EP113" s="117" t="str">
        <f t="shared" ref="EP113:EP119" si="139">IF(ER113="","",IF((LEN(ER113)-LEN(SUBSTITUTE(ER113,"male","")))/LEN("male")&gt;1,"!",IF(RIGHT(ER113,1)=")","",IF(RIGHT(ER113,2)=") ","",IF(RIGHT(ER113,2)=").","","!!")))))</f>
        <v/>
      </c>
      <c r="EQ113" s="114"/>
      <c r="ER113" s="168"/>
      <c r="ES113" s="143" t="str">
        <f>IF(EW113="","",ministers!ES$3)</f>
        <v/>
      </c>
      <c r="ET113" s="144" t="str">
        <f>IF(EW113="","",ministers!ES$1)</f>
        <v/>
      </c>
      <c r="EU113" s="145" t="str">
        <f>IF(EW113="","",ministers!ES$2)</f>
        <v/>
      </c>
      <c r="EV113" s="145" t="str">
        <f>IF(EW113="","",ministers!ES$3)</f>
        <v/>
      </c>
      <c r="EW113" s="146" t="str">
        <f t="shared" ref="EW113:EW119" si="140">IF(FD113="","",IF(ISNUMBER(SEARCH(":",FD113)),MID(FD113,FIND(":",FD113)+2,FIND("(",FD113)-FIND(":",FD113)-3),LEFT(FD113,FIND("(",FD113)-2)))</f>
        <v/>
      </c>
      <c r="EX113" s="147" t="str">
        <f t="shared" ref="EX113:EX119" si="141">IF(FD113="","",MID(FD113,FIND("(",FD113)+1,4))</f>
        <v/>
      </c>
      <c r="EY113" s="148" t="str">
        <f t="shared" ref="EY113:EY119" si="142">IF(ISNUMBER(SEARCH("*female*",FD113)),"female",IF(ISNUMBER(SEARCH("*male*",FD113)),"male",""))</f>
        <v/>
      </c>
      <c r="EZ113" s="149" t="str">
        <f t="shared" ref="EZ113:EZ119" si="143">IF(FD113="","",IF(ISERROR(MID(FD113,FIND("male,",FD113)+6,(FIND(")",FD113)-(FIND("male,",FD113)+6))))=TRUE,"missing/error",MID(FD113,FIND("male,",FD113)+6,(FIND(")",FD113)-(FIND("male,",FD113)+6)))))</f>
        <v/>
      </c>
      <c r="FA113" s="150" t="str">
        <f t="shared" ref="FA113:FA119" si="144">IF(EW113="","",(MID(EW113,(SEARCH("^^",SUBSTITUTE(EW113," ","^^",LEN(EW113)-LEN(SUBSTITUTE(EW113," ","")))))+1,99)&amp;"_"&amp;LEFT(EW113,FIND(" ",EW113)-1)&amp;"_"&amp;EX113))</f>
        <v/>
      </c>
      <c r="FB113" s="117" t="str">
        <f t="shared" ref="FB113:FB119" si="145">IF(FD113="","",IF((LEN(FD113)-LEN(SUBSTITUTE(FD113,"male","")))/LEN("male")&gt;1,"!",IF(RIGHT(FD113,1)=")","",IF(RIGHT(FD113,2)=") ","",IF(RIGHT(FD113,2)=").","","!!")))))</f>
        <v/>
      </c>
      <c r="FC113" s="114"/>
      <c r="FD113" s="168"/>
      <c r="FE113" s="143" t="str">
        <f>IF(FI113="","",ministers!FE$3)</f>
        <v/>
      </c>
      <c r="FF113" s="144" t="str">
        <f>IF(FI113="","",ministers!FE$1)</f>
        <v/>
      </c>
      <c r="FG113" s="145" t="str">
        <f>IF(FI113="","",ministers!FE$2)</f>
        <v/>
      </c>
      <c r="FH113" s="145" t="str">
        <f>IF(FI113="","",ministers!FE$3)</f>
        <v/>
      </c>
      <c r="FI113" s="146" t="str">
        <f t="shared" ref="FI113:FI119" si="146">IF(FP113="","",IF(ISNUMBER(SEARCH(":",FP113)),MID(FP113,FIND(":",FP113)+2,FIND("(",FP113)-FIND(":",FP113)-3),LEFT(FP113,FIND("(",FP113)-2)))</f>
        <v/>
      </c>
      <c r="FJ113" s="147" t="str">
        <f t="shared" ref="FJ113:FJ119" si="147">IF(FP113="","",MID(FP113,FIND("(",FP113)+1,4))</f>
        <v/>
      </c>
      <c r="FK113" s="148" t="str">
        <f t="shared" ref="FK113:FK119" si="148">IF(ISNUMBER(SEARCH("*female*",FP113)),"female",IF(ISNUMBER(SEARCH("*male*",FP113)),"male",""))</f>
        <v/>
      </c>
      <c r="FL113" s="149" t="str">
        <f t="shared" ref="FL113:FL119" si="149">IF(FP113="","",IF(ISERROR(MID(FP113,FIND("male,",FP113)+6,(FIND(")",FP113)-(FIND("male,",FP113)+6))))=TRUE,"missing/error",MID(FP113,FIND("male,",FP113)+6,(FIND(")",FP113)-(FIND("male,",FP113)+6)))))</f>
        <v/>
      </c>
      <c r="FM113" s="150" t="str">
        <f t="shared" ref="FM113:FM119" si="150">IF(FI113="","",(MID(FI113,(SEARCH("^^",SUBSTITUTE(FI113," ","^^",LEN(FI113)-LEN(SUBSTITUTE(FI113," ","")))))+1,99)&amp;"_"&amp;LEFT(FI113,FIND(" ",FI113)-1)&amp;"_"&amp;FJ113))</f>
        <v/>
      </c>
      <c r="FN113" s="117" t="str">
        <f>IF(FP113="","",IF((LEN(FP113)-LEN(SUBSTITUTE(FP113,"male","")))/LEN("male")&gt;1,"!",IF(RIGHT(FP113,1)=")","",IF(RIGHT(FP113,2)=") ","",IF(RIGHT(FP113,2)=").","","!!")))))</f>
        <v/>
      </c>
      <c r="FO113" s="114"/>
      <c r="FP113" s="168"/>
      <c r="FQ113" s="143" t="str">
        <f>IF(FU113="","",ministers!FT$3)</f>
        <v/>
      </c>
      <c r="FR113" s="144" t="str">
        <f>IF(FU113="","",ministers!FT$1)</f>
        <v/>
      </c>
      <c r="FS113" s="145"/>
      <c r="FT113" s="151"/>
      <c r="FU113" s="146" t="str">
        <f>IF(GB113="","",IF(ISNUMBER(SEARCH(":",GB113)),MID(GB113,FIND(":",GB113)+2,FIND("(",GB113)-FIND(":",GB113)-3),LEFT(GB113,FIND("(",GB113)-2)))</f>
        <v/>
      </c>
      <c r="FV113" s="147" t="str">
        <f>IF(GB113="","",MID(GB113,FIND("(",GB113)+1,4))</f>
        <v/>
      </c>
      <c r="FW113" s="148" t="str">
        <f>IF(ISNUMBER(SEARCH("*female*",GB113)),"female",IF(ISNUMBER(SEARCH("*male*",GB113)),"male",""))</f>
        <v/>
      </c>
      <c r="FX113" s="149" t="str">
        <f>IF(GB113="","",IF(ISERROR(MID(GB113,FIND("male,",GB113)+6,(FIND(")",GB113)-(FIND("male,",GB113)+6))))=TRUE,"missing/error",MID(GB113,FIND("male,",GB113)+6,(FIND(")",GB113)-(FIND("male,",GB113)+6)))))</f>
        <v/>
      </c>
      <c r="FY113" s="150" t="str">
        <f>IF(FU113="","",(MID(FU113,(SEARCH("^^",SUBSTITUTE(FU113," ","^^",LEN(FU113)-LEN(SUBSTITUTE(FU113," ","")))))+1,99)&amp;"_"&amp;LEFT(FU113,FIND(" ",FU113)-1)&amp;"_"&amp;FV113))</f>
        <v/>
      </c>
      <c r="FZ113" s="117" t="str">
        <f>IF(GB113="","",IF((LEN(GB113)-LEN(SUBSTITUTE(GB113,"male","")))/LEN("male")&gt;1,"!",IF(RIGHT(GB113,1)=")","",IF(RIGHT(GB113,2)=") ","",IF(RIGHT(GB113,2)=").","","!!")))))</f>
        <v/>
      </c>
      <c r="GA113" s="114"/>
      <c r="GB113" s="168"/>
      <c r="GC113" s="143" t="str">
        <f>IF(GG113="","",ministers!GC$3)</f>
        <v/>
      </c>
      <c r="GD113" s="144" t="str">
        <f>IF(GG113="","",ministers!GC$1)</f>
        <v/>
      </c>
      <c r="GE113" s="145" t="str">
        <f>IF(GG113="","",ministers!GC$2)</f>
        <v/>
      </c>
      <c r="GF113" s="145"/>
      <c r="GG113" s="146" t="str">
        <f>IF(GN113="","",IF(ISNUMBER(SEARCH(":",GN113)),MID(GN113,FIND(":",GN113)+2,FIND("(",GN113)-FIND(":",GN113)-3),LEFT(GN113,FIND("(",GN113)-2)))</f>
        <v/>
      </c>
      <c r="GH113" s="147" t="str">
        <f>IF(GN113="","",MID(GN113,FIND("(",GN113)+1,4))</f>
        <v/>
      </c>
      <c r="GI113" s="148" t="str">
        <f>IF(ISNUMBER(SEARCH("*female*",GN113)),"female",IF(ISNUMBER(SEARCH("*male*",GN113)),"male",""))</f>
        <v/>
      </c>
      <c r="GJ113" s="149" t="str">
        <f>IF(GN113="","",IF(ISERROR(MID(GN113,FIND("male,",GN113)+6,(FIND(")",GN113)-(FIND("male,",GN113)+6))))=TRUE,"missing/error",MID(GN113,FIND("male,",GN113)+6,(FIND(")",GN113)-(FIND("male,",GN113)+6)))))</f>
        <v/>
      </c>
      <c r="GK113" s="150" t="str">
        <f>IF(GG113="","",(MID(GG113,(SEARCH("^^",SUBSTITUTE(GG113," ","^^",LEN(GG113)-LEN(SUBSTITUTE(GG113," ","")))))+1,99)&amp;"_"&amp;LEFT(GG113,FIND(" ",GG113)-1)&amp;"_"&amp;GH113))</f>
        <v/>
      </c>
      <c r="GM113" s="114"/>
      <c r="GN113" s="168"/>
      <c r="GO113" s="143" t="str">
        <f>IF(GS113="","",ministers!GO$3)</f>
        <v/>
      </c>
      <c r="GP113" s="144" t="str">
        <f>IF(GS113="","",ministers!GO$1)</f>
        <v/>
      </c>
      <c r="GQ113" s="145" t="str">
        <f>IF(GS113="","",ministers!GO$2)</f>
        <v/>
      </c>
      <c r="GR113" s="145" t="str">
        <f>IF(GS113="","",ministers!GO$3)</f>
        <v/>
      </c>
      <c r="GS113" s="146" t="str">
        <f t="shared" si="129"/>
        <v/>
      </c>
      <c r="GT113" s="147" t="str">
        <f t="shared" si="130"/>
        <v/>
      </c>
      <c r="GU113" s="148" t="str">
        <f t="shared" si="131"/>
        <v/>
      </c>
      <c r="GV113" s="149" t="str">
        <f t="shared" si="132"/>
        <v/>
      </c>
      <c r="GW113" s="150" t="str">
        <f t="shared" si="133"/>
        <v/>
      </c>
      <c r="GY113" s="114"/>
      <c r="GZ113" s="168"/>
    </row>
    <row r="114" spans="1:208" ht="13.5" customHeight="1">
      <c r="A114" s="126"/>
      <c r="B114" s="114" t="s">
        <v>547</v>
      </c>
      <c r="D114" s="168"/>
      <c r="E114" s="143" t="s">
        <v>292</v>
      </c>
      <c r="F114" s="144" t="s">
        <v>292</v>
      </c>
      <c r="G114" s="145" t="s">
        <v>292</v>
      </c>
      <c r="H114" s="145" t="s">
        <v>292</v>
      </c>
      <c r="I114" s="146" t="s">
        <v>292</v>
      </c>
      <c r="J114" s="147" t="s">
        <v>292</v>
      </c>
      <c r="K114" s="148" t="s">
        <v>292</v>
      </c>
      <c r="L114" s="149" t="s">
        <v>292</v>
      </c>
      <c r="M114" s="150" t="s">
        <v>292</v>
      </c>
      <c r="N114" s="117" t="s">
        <v>292</v>
      </c>
      <c r="O114" s="114"/>
      <c r="P114" s="168"/>
      <c r="Q114" s="143" t="s">
        <v>292</v>
      </c>
      <c r="R114" s="144" t="s">
        <v>292</v>
      </c>
      <c r="S114" s="145" t="s">
        <v>292</v>
      </c>
      <c r="T114" s="145" t="s">
        <v>292</v>
      </c>
      <c r="U114" s="146" t="s">
        <v>292</v>
      </c>
      <c r="V114" s="147" t="s">
        <v>292</v>
      </c>
      <c r="W114" s="148" t="s">
        <v>292</v>
      </c>
      <c r="X114" s="149" t="s">
        <v>292</v>
      </c>
      <c r="Y114" s="150" t="s">
        <v>292</v>
      </c>
      <c r="Z114" s="117" t="s">
        <v>292</v>
      </c>
      <c r="AA114" s="114"/>
      <c r="AB114" s="168"/>
      <c r="AC114" s="143" t="s">
        <v>292</v>
      </c>
      <c r="AD114" s="144" t="s">
        <v>292</v>
      </c>
      <c r="AE114" s="145" t="s">
        <v>292</v>
      </c>
      <c r="AF114" s="145" t="s">
        <v>292</v>
      </c>
      <c r="AG114" s="146" t="s">
        <v>292</v>
      </c>
      <c r="AH114" s="147" t="s">
        <v>292</v>
      </c>
      <c r="AI114" s="148" t="s">
        <v>292</v>
      </c>
      <c r="AJ114" s="149" t="s">
        <v>292</v>
      </c>
      <c r="AK114" s="150" t="s">
        <v>292</v>
      </c>
      <c r="AL114" s="117" t="s">
        <v>292</v>
      </c>
      <c r="AM114" s="114"/>
      <c r="AN114" s="168"/>
      <c r="AO114" s="143" t="s">
        <v>292</v>
      </c>
      <c r="AP114" s="144" t="s">
        <v>292</v>
      </c>
      <c r="AQ114" s="145" t="s">
        <v>292</v>
      </c>
      <c r="AR114" s="145" t="s">
        <v>292</v>
      </c>
      <c r="AS114" s="146" t="s">
        <v>292</v>
      </c>
      <c r="AT114" s="147" t="s">
        <v>292</v>
      </c>
      <c r="AU114" s="148" t="s">
        <v>292</v>
      </c>
      <c r="AV114" s="149" t="s">
        <v>292</v>
      </c>
      <c r="AW114" s="150" t="s">
        <v>292</v>
      </c>
      <c r="AX114" s="117" t="s">
        <v>292</v>
      </c>
      <c r="AY114" s="114"/>
      <c r="AZ114" s="168"/>
      <c r="BA114" s="143">
        <v>37221</v>
      </c>
      <c r="BB114" s="144" t="s">
        <v>315</v>
      </c>
      <c r="BC114" s="145">
        <v>36089</v>
      </c>
      <c r="BD114" s="145">
        <v>36921</v>
      </c>
      <c r="BE114" s="146" t="s">
        <v>947</v>
      </c>
      <c r="BF114" s="147" t="s">
        <v>948</v>
      </c>
      <c r="BG114" s="148" t="s">
        <v>793</v>
      </c>
      <c r="BH114" s="149" t="s">
        <v>294</v>
      </c>
      <c r="BI114" s="150" t="s">
        <v>949</v>
      </c>
      <c r="BJ114" s="117" t="s">
        <v>292</v>
      </c>
      <c r="BK114" s="114"/>
      <c r="BL114" s="168" t="s">
        <v>657</v>
      </c>
      <c r="BM114" s="143">
        <v>38286</v>
      </c>
      <c r="BN114" s="144" t="s">
        <v>316</v>
      </c>
      <c r="BO114" s="145">
        <v>37221</v>
      </c>
      <c r="BP114" s="145">
        <v>37901</v>
      </c>
      <c r="BQ114" s="146" t="s">
        <v>838</v>
      </c>
      <c r="BR114" s="147" t="s">
        <v>819</v>
      </c>
      <c r="BS114" s="148" t="s">
        <v>793</v>
      </c>
      <c r="BT114" s="149" t="s">
        <v>294</v>
      </c>
      <c r="BU114" s="150" t="s">
        <v>839</v>
      </c>
      <c r="BV114" s="117" t="s">
        <v>671</v>
      </c>
      <c r="BW114" s="114"/>
      <c r="BX114" s="168" t="s">
        <v>658</v>
      </c>
      <c r="BY114" s="143">
        <v>39419</v>
      </c>
      <c r="BZ114" s="144" t="s">
        <v>317</v>
      </c>
      <c r="CA114" s="145">
        <v>38286</v>
      </c>
      <c r="CB114" s="145">
        <v>38744</v>
      </c>
      <c r="CC114" s="146" t="s">
        <v>950</v>
      </c>
      <c r="CD114" s="147" t="s">
        <v>783</v>
      </c>
      <c r="CE114" s="148" t="s">
        <v>793</v>
      </c>
      <c r="CF114" s="149" t="s">
        <v>294</v>
      </c>
      <c r="CG114" s="150" t="s">
        <v>951</v>
      </c>
      <c r="CH114" s="117" t="s">
        <v>292</v>
      </c>
      <c r="CI114" s="114"/>
      <c r="CJ114" s="168" t="s">
        <v>679</v>
      </c>
      <c r="CK114" s="143" t="s">
        <v>292</v>
      </c>
      <c r="CL114" s="144" t="s">
        <v>292</v>
      </c>
      <c r="CM114" s="145" t="s">
        <v>292</v>
      </c>
      <c r="CN114" s="145" t="s">
        <v>292</v>
      </c>
      <c r="CO114" s="146" t="s">
        <v>292</v>
      </c>
      <c r="CP114" s="147" t="s">
        <v>292</v>
      </c>
      <c r="CQ114" s="148" t="s">
        <v>292</v>
      </c>
      <c r="CR114" s="149" t="s">
        <v>292</v>
      </c>
      <c r="CS114" s="150" t="s">
        <v>292</v>
      </c>
      <c r="CT114" s="117" t="s">
        <v>292</v>
      </c>
      <c r="CU114" s="114"/>
      <c r="CV114" s="168"/>
      <c r="CW114" s="143" t="s">
        <v>292</v>
      </c>
      <c r="CX114" s="144" t="s">
        <v>292</v>
      </c>
      <c r="CY114" s="145" t="s">
        <v>292</v>
      </c>
      <c r="CZ114" s="145" t="s">
        <v>292</v>
      </c>
      <c r="DA114" s="146" t="s">
        <v>292</v>
      </c>
      <c r="DB114" s="147" t="s">
        <v>292</v>
      </c>
      <c r="DC114" s="148" t="s">
        <v>292</v>
      </c>
      <c r="DD114" s="149" t="s">
        <v>292</v>
      </c>
      <c r="DE114" s="150" t="s">
        <v>292</v>
      </c>
      <c r="DF114" s="117" t="s">
        <v>292</v>
      </c>
      <c r="DG114" s="114"/>
      <c r="DH114" s="168"/>
      <c r="DI114" s="143" t="s">
        <v>292</v>
      </c>
      <c r="DJ114" s="144" t="s">
        <v>292</v>
      </c>
      <c r="DK114" s="145" t="s">
        <v>292</v>
      </c>
      <c r="DL114" s="145" t="s">
        <v>292</v>
      </c>
      <c r="DM114" s="146" t="s">
        <v>292</v>
      </c>
      <c r="DN114" s="147" t="s">
        <v>292</v>
      </c>
      <c r="DO114" s="148" t="s">
        <v>292</v>
      </c>
      <c r="DP114" s="149" t="s">
        <v>292</v>
      </c>
      <c r="DQ114" s="150" t="s">
        <v>292</v>
      </c>
      <c r="DR114" s="117" t="s">
        <v>292</v>
      </c>
      <c r="DS114" s="114"/>
      <c r="DT114" s="168"/>
      <c r="DU114" s="143" t="s">
        <v>292</v>
      </c>
      <c r="DV114" s="144" t="s">
        <v>292</v>
      </c>
      <c r="DW114" s="145" t="s">
        <v>292</v>
      </c>
      <c r="DX114" s="145" t="s">
        <v>292</v>
      </c>
      <c r="DY114" s="146" t="s">
        <v>292</v>
      </c>
      <c r="DZ114" s="147" t="s">
        <v>292</v>
      </c>
      <c r="EA114" s="148" t="s">
        <v>292</v>
      </c>
      <c r="EB114" s="149" t="s">
        <v>292</v>
      </c>
      <c r="EC114" s="150" t="s">
        <v>292</v>
      </c>
      <c r="ED114" s="117" t="s">
        <v>292</v>
      </c>
      <c r="EE114" s="114"/>
      <c r="EF114" s="168"/>
      <c r="EG114" s="143" t="str">
        <f>IF(EK114="","",ministers!EG$3)</f>
        <v/>
      </c>
      <c r="EH114" s="144" t="str">
        <f>IF(EK114="","",ministers!EG$1)</f>
        <v/>
      </c>
      <c r="EI114" s="145" t="str">
        <f>IF(EK114="","",ministers!EG$2)</f>
        <v/>
      </c>
      <c r="EJ114" s="145" t="str">
        <f>IF(EK114="","",ministers!EG$3)</f>
        <v/>
      </c>
      <c r="EK114" s="146" t="str">
        <f t="shared" si="134"/>
        <v/>
      </c>
      <c r="EL114" s="147" t="str">
        <f t="shared" si="135"/>
        <v/>
      </c>
      <c r="EM114" s="148" t="str">
        <f t="shared" si="136"/>
        <v/>
      </c>
      <c r="EN114" s="149" t="str">
        <f t="shared" si="137"/>
        <v/>
      </c>
      <c r="EO114" s="150" t="str">
        <f t="shared" si="138"/>
        <v/>
      </c>
      <c r="EP114" s="117" t="str">
        <f t="shared" si="139"/>
        <v/>
      </c>
      <c r="EQ114" s="114"/>
      <c r="ER114" s="168"/>
      <c r="ES114" s="143" t="str">
        <f>IF(EW114="","",ministers!ES$3)</f>
        <v/>
      </c>
      <c r="ET114" s="144" t="str">
        <f>IF(EW114="","",ministers!ES$1)</f>
        <v/>
      </c>
      <c r="EU114" s="145" t="str">
        <f>IF(EW114="","",ministers!ES$2)</f>
        <v/>
      </c>
      <c r="EV114" s="145" t="str">
        <f>IF(EW114="","",ministers!ES$3)</f>
        <v/>
      </c>
      <c r="EW114" s="146" t="str">
        <f t="shared" si="140"/>
        <v/>
      </c>
      <c r="EX114" s="147" t="str">
        <f t="shared" si="141"/>
        <v/>
      </c>
      <c r="EY114" s="148" t="str">
        <f t="shared" si="142"/>
        <v/>
      </c>
      <c r="EZ114" s="149" t="str">
        <f t="shared" si="143"/>
        <v/>
      </c>
      <c r="FA114" s="150" t="str">
        <f t="shared" si="144"/>
        <v/>
      </c>
      <c r="FB114" s="117" t="str">
        <f t="shared" si="145"/>
        <v/>
      </c>
      <c r="FC114" s="114"/>
      <c r="FD114" s="168"/>
      <c r="FE114" s="143" t="str">
        <f>IF(FI114="","",ministers!FE$3)</f>
        <v/>
      </c>
      <c r="FF114" s="144" t="str">
        <f>IF(FI114="","",ministers!FE$1)</f>
        <v/>
      </c>
      <c r="FG114" s="145" t="str">
        <f>IF(FI114="","",ministers!FE$2)</f>
        <v/>
      </c>
      <c r="FH114" s="145" t="str">
        <f>IF(FI114="","",ministers!FE$3)</f>
        <v/>
      </c>
      <c r="FI114" s="146" t="str">
        <f t="shared" si="146"/>
        <v/>
      </c>
      <c r="FJ114" s="147" t="str">
        <f t="shared" si="147"/>
        <v/>
      </c>
      <c r="FK114" s="148" t="str">
        <f t="shared" si="148"/>
        <v/>
      </c>
      <c r="FL114" s="149" t="str">
        <f t="shared" si="149"/>
        <v/>
      </c>
      <c r="FM114" s="150" t="str">
        <f t="shared" si="150"/>
        <v/>
      </c>
      <c r="FN114" s="117" t="str">
        <f>IF(FP114="","",IF((LEN(FP114)-LEN(SUBSTITUTE(FP114,"male","")))/LEN("male")&gt;1,"!",IF(RIGHT(FP114,1)=")","",IF(RIGHT(FP114,2)=") ","",IF(RIGHT(FP114,2)=").","","!!")))))</f>
        <v/>
      </c>
      <c r="FO114" s="114"/>
      <c r="FP114" s="168"/>
      <c r="FQ114" s="143" t="str">
        <f>IF(FU114="","",ministers!FT$3)</f>
        <v/>
      </c>
      <c r="FR114" s="144" t="str">
        <f>IF(FU114="","",ministers!FT$1)</f>
        <v/>
      </c>
      <c r="FS114" s="145"/>
      <c r="FT114" s="151"/>
      <c r="FU114" s="146" t="str">
        <f>IF(GB114="","",IF(ISNUMBER(SEARCH(":",GB114)),MID(GB114,FIND(":",GB114)+2,FIND("(",GB114)-FIND(":",GB114)-3),LEFT(GB114,FIND("(",GB114)-2)))</f>
        <v/>
      </c>
      <c r="FV114" s="147" t="str">
        <f>IF(GB114="","",MID(GB114,FIND("(",GB114)+1,4))</f>
        <v/>
      </c>
      <c r="FW114" s="148" t="str">
        <f>IF(ISNUMBER(SEARCH("*female*",GB114)),"female",IF(ISNUMBER(SEARCH("*male*",GB114)),"male",""))</f>
        <v/>
      </c>
      <c r="FX114" s="149" t="str">
        <f>IF(GB114="","",IF(ISERROR(MID(GB114,FIND("male,",GB114)+6,(FIND(")",GB114)-(FIND("male,",GB114)+6))))=TRUE,"missing/error",MID(GB114,FIND("male,",GB114)+6,(FIND(")",GB114)-(FIND("male,",GB114)+6)))))</f>
        <v/>
      </c>
      <c r="FY114" s="150" t="str">
        <f>IF(FU114="","",(MID(FU114,(SEARCH("^^",SUBSTITUTE(FU114," ","^^",LEN(FU114)-LEN(SUBSTITUTE(FU114," ","")))))+1,99)&amp;"_"&amp;LEFT(FU114,FIND(" ",FU114)-1)&amp;"_"&amp;FV114))</f>
        <v/>
      </c>
      <c r="FZ114" s="117" t="str">
        <f>IF(GB114="","",IF((LEN(GB114)-LEN(SUBSTITUTE(GB114,"male","")))/LEN("male")&gt;1,"!",IF(RIGHT(GB114,1)=")","",IF(RIGHT(GB114,2)=") ","",IF(RIGHT(GB114,2)=").","","!!")))))</f>
        <v/>
      </c>
      <c r="GA114" s="114"/>
      <c r="GB114" s="168"/>
      <c r="GC114" s="143" t="str">
        <f>IF(GG114="","",ministers!GC$3)</f>
        <v/>
      </c>
      <c r="GD114" s="144" t="str">
        <f>IF(GG114="","",ministers!GC$1)</f>
        <v/>
      </c>
      <c r="GE114" s="145" t="str">
        <f>IF(GG114="","",ministers!GC$2)</f>
        <v/>
      </c>
      <c r="GF114" s="145"/>
      <c r="GG114" s="146" t="str">
        <f>IF(GN114="","",IF(ISNUMBER(SEARCH(":",GN114)),MID(GN114,FIND(":",GN114)+2,FIND("(",GN114)-FIND(":",GN114)-3),LEFT(GN114,FIND("(",GN114)-2)))</f>
        <v/>
      </c>
      <c r="GH114" s="147" t="str">
        <f>IF(GN114="","",MID(GN114,FIND("(",GN114)+1,4))</f>
        <v/>
      </c>
      <c r="GI114" s="148" t="str">
        <f>IF(ISNUMBER(SEARCH("*female*",GN114)),"female",IF(ISNUMBER(SEARCH("*male*",GN114)),"male",""))</f>
        <v/>
      </c>
      <c r="GJ114" s="149" t="str">
        <f>IF(GN114="","",IF(ISERROR(MID(GN114,FIND("male,",GN114)+6,(FIND(")",GN114)-(FIND("male,",GN114)+6))))=TRUE,"missing/error",MID(GN114,FIND("male,",GN114)+6,(FIND(")",GN114)-(FIND("male,",GN114)+6)))))</f>
        <v/>
      </c>
      <c r="GK114" s="150" t="str">
        <f>IF(GG114="","",(MID(GG114,(SEARCH("^^",SUBSTITUTE(GG114," ","^^",LEN(GG114)-LEN(SUBSTITUTE(GG114," ","")))))+1,99)&amp;"_"&amp;LEFT(GG114,FIND(" ",GG114)-1)&amp;"_"&amp;GH114))</f>
        <v/>
      </c>
      <c r="GM114" s="114"/>
      <c r="GN114" s="168"/>
      <c r="GO114" s="143" t="str">
        <f>IF(GS114="","",ministers!GO$3)</f>
        <v/>
      </c>
      <c r="GP114" s="144" t="str">
        <f>IF(GS114="","",ministers!GO$1)</f>
        <v/>
      </c>
      <c r="GQ114" s="145" t="str">
        <f>IF(GS114="","",ministers!GO$2)</f>
        <v/>
      </c>
      <c r="GR114" s="145" t="str">
        <f>IF(GS114="","",ministers!GO$3)</f>
        <v/>
      </c>
      <c r="GS114" s="146" t="str">
        <f t="shared" si="129"/>
        <v/>
      </c>
      <c r="GT114" s="147" t="str">
        <f t="shared" si="130"/>
        <v/>
      </c>
      <c r="GU114" s="148" t="str">
        <f t="shared" si="131"/>
        <v/>
      </c>
      <c r="GV114" s="149" t="str">
        <f t="shared" si="132"/>
        <v/>
      </c>
      <c r="GW114" s="150" t="str">
        <f t="shared" si="133"/>
        <v/>
      </c>
      <c r="GY114" s="114"/>
      <c r="GZ114" s="168"/>
    </row>
    <row r="115" spans="1:208" ht="13.5" customHeight="1">
      <c r="A115" s="126"/>
      <c r="B115" s="114" t="s">
        <v>547</v>
      </c>
      <c r="D115" s="168"/>
      <c r="E115" s="143"/>
      <c r="F115" s="144"/>
      <c r="G115" s="145"/>
      <c r="H115" s="145"/>
      <c r="I115" s="146"/>
      <c r="J115" s="147"/>
      <c r="K115" s="148"/>
      <c r="L115" s="149"/>
      <c r="M115" s="150"/>
      <c r="O115" s="114"/>
      <c r="P115" s="168"/>
      <c r="Q115" s="143"/>
      <c r="R115" s="144"/>
      <c r="S115" s="145"/>
      <c r="T115" s="145"/>
      <c r="U115" s="146"/>
      <c r="V115" s="147"/>
      <c r="W115" s="148"/>
      <c r="X115" s="149"/>
      <c r="Y115" s="150"/>
      <c r="AA115" s="114"/>
      <c r="AB115" s="168"/>
      <c r="AC115" s="143"/>
      <c r="AD115" s="144"/>
      <c r="AE115" s="145"/>
      <c r="AF115" s="145"/>
      <c r="AG115" s="146"/>
      <c r="AH115" s="147"/>
      <c r="AI115" s="148"/>
      <c r="AJ115" s="149"/>
      <c r="AK115" s="150"/>
      <c r="AM115" s="114"/>
      <c r="AN115" s="168"/>
      <c r="AO115" s="143"/>
      <c r="AP115" s="144"/>
      <c r="AQ115" s="145"/>
      <c r="AR115" s="145"/>
      <c r="AS115" s="146"/>
      <c r="AT115" s="147"/>
      <c r="AU115" s="148"/>
      <c r="AV115" s="149"/>
      <c r="AW115" s="150"/>
      <c r="AY115" s="114"/>
      <c r="AZ115" s="168"/>
      <c r="BA115" s="143">
        <v>37221</v>
      </c>
      <c r="BB115" s="144" t="s">
        <v>315</v>
      </c>
      <c r="BC115" s="145">
        <v>36921</v>
      </c>
      <c r="BD115" s="145">
        <v>37221</v>
      </c>
      <c r="BE115" s="146" t="s">
        <v>838</v>
      </c>
      <c r="BF115" s="147" t="s">
        <v>819</v>
      </c>
      <c r="BG115" s="148" t="s">
        <v>793</v>
      </c>
      <c r="BH115" s="149" t="s">
        <v>294</v>
      </c>
      <c r="BI115" s="150" t="s">
        <v>839</v>
      </c>
      <c r="BK115" s="114"/>
      <c r="BL115" s="168" t="s">
        <v>658</v>
      </c>
      <c r="BM115" s="143">
        <v>38286</v>
      </c>
      <c r="BN115" s="144" t="s">
        <v>316</v>
      </c>
      <c r="BO115" s="145">
        <v>37901</v>
      </c>
      <c r="BP115" s="145">
        <v>38286</v>
      </c>
      <c r="BQ115" s="146" t="s">
        <v>950</v>
      </c>
      <c r="BR115" s="147" t="s">
        <v>783</v>
      </c>
      <c r="BS115" s="148" t="s">
        <v>793</v>
      </c>
      <c r="BT115" s="149" t="s">
        <v>294</v>
      </c>
      <c r="BU115" s="150" t="s">
        <v>951</v>
      </c>
      <c r="BW115" s="114"/>
      <c r="BX115" s="168" t="s">
        <v>681</v>
      </c>
      <c r="BY115" s="143"/>
      <c r="BZ115" s="144"/>
      <c r="CA115" s="145"/>
      <c r="CB115" s="145"/>
      <c r="CC115" s="146"/>
      <c r="CD115" s="147"/>
      <c r="CE115" s="148"/>
      <c r="CF115" s="149"/>
      <c r="CG115" s="150"/>
      <c r="CI115" s="114"/>
      <c r="CJ115" s="168"/>
      <c r="CK115" s="143"/>
      <c r="CL115" s="144"/>
      <c r="CM115" s="145"/>
      <c r="CN115" s="145"/>
      <c r="CO115" s="146"/>
      <c r="CP115" s="147"/>
      <c r="CQ115" s="148"/>
      <c r="CR115" s="149"/>
      <c r="CS115" s="150"/>
      <c r="CU115" s="114"/>
      <c r="CV115" s="168"/>
      <c r="CW115" s="143" t="s">
        <v>292</v>
      </c>
      <c r="CX115" s="144" t="s">
        <v>292</v>
      </c>
      <c r="CY115" s="145" t="s">
        <v>292</v>
      </c>
      <c r="CZ115" s="145" t="s">
        <v>292</v>
      </c>
      <c r="DA115" s="146" t="s">
        <v>292</v>
      </c>
      <c r="DB115" s="147" t="s">
        <v>292</v>
      </c>
      <c r="DC115" s="148" t="s">
        <v>292</v>
      </c>
      <c r="DD115" s="149" t="s">
        <v>292</v>
      </c>
      <c r="DE115" s="150" t="s">
        <v>292</v>
      </c>
      <c r="DF115" s="117" t="s">
        <v>292</v>
      </c>
      <c r="DG115" s="114"/>
      <c r="DH115" s="168"/>
      <c r="DI115" s="143" t="s">
        <v>292</v>
      </c>
      <c r="DJ115" s="144" t="s">
        <v>292</v>
      </c>
      <c r="DK115" s="145" t="s">
        <v>292</v>
      </c>
      <c r="DL115" s="145" t="s">
        <v>292</v>
      </c>
      <c r="DM115" s="146" t="s">
        <v>292</v>
      </c>
      <c r="DN115" s="147" t="s">
        <v>292</v>
      </c>
      <c r="DO115" s="148" t="s">
        <v>292</v>
      </c>
      <c r="DP115" s="149" t="s">
        <v>292</v>
      </c>
      <c r="DQ115" s="150" t="s">
        <v>292</v>
      </c>
      <c r="DR115" s="117" t="s">
        <v>292</v>
      </c>
      <c r="DS115" s="114"/>
      <c r="DT115" s="168"/>
      <c r="DU115" s="143" t="s">
        <v>292</v>
      </c>
      <c r="DV115" s="144" t="s">
        <v>292</v>
      </c>
      <c r="DW115" s="145" t="s">
        <v>292</v>
      </c>
      <c r="DX115" s="145" t="s">
        <v>292</v>
      </c>
      <c r="DY115" s="146" t="s">
        <v>292</v>
      </c>
      <c r="DZ115" s="147" t="s">
        <v>292</v>
      </c>
      <c r="EA115" s="148" t="s">
        <v>292</v>
      </c>
      <c r="EB115" s="149" t="s">
        <v>292</v>
      </c>
      <c r="EC115" s="150" t="s">
        <v>292</v>
      </c>
      <c r="ED115" s="117" t="s">
        <v>292</v>
      </c>
      <c r="EE115" s="114"/>
      <c r="EF115" s="168"/>
      <c r="EG115" s="143" t="str">
        <f>IF(EK115="","",ministers!EG$3)</f>
        <v/>
      </c>
      <c r="EH115" s="144" t="str">
        <f>IF(EK115="","",ministers!EG$1)</f>
        <v/>
      </c>
      <c r="EI115" s="145" t="str">
        <f>IF(EK115="","",ministers!EG$2)</f>
        <v/>
      </c>
      <c r="EJ115" s="145" t="str">
        <f>IF(EK115="","",ministers!EG$3)</f>
        <v/>
      </c>
      <c r="EK115" s="146" t="str">
        <f t="shared" si="134"/>
        <v/>
      </c>
      <c r="EL115" s="147" t="str">
        <f t="shared" si="135"/>
        <v/>
      </c>
      <c r="EM115" s="148" t="str">
        <f t="shared" si="136"/>
        <v/>
      </c>
      <c r="EN115" s="149" t="str">
        <f t="shared" si="137"/>
        <v/>
      </c>
      <c r="EO115" s="150" t="str">
        <f t="shared" si="138"/>
        <v/>
      </c>
      <c r="EP115" s="117" t="str">
        <f t="shared" si="139"/>
        <v/>
      </c>
      <c r="EQ115" s="114"/>
      <c r="ER115" s="168"/>
      <c r="ES115" s="143" t="str">
        <f>IF(EW115="","",ministers!ES$3)</f>
        <v/>
      </c>
      <c r="ET115" s="144" t="str">
        <f>IF(EW115="","",ministers!ES$1)</f>
        <v/>
      </c>
      <c r="EU115" s="145" t="str">
        <f>IF(EW115="","",ministers!ES$2)</f>
        <v/>
      </c>
      <c r="EV115" s="145" t="str">
        <f>IF(EW115="","",ministers!ES$3)</f>
        <v/>
      </c>
      <c r="EW115" s="146" t="str">
        <f t="shared" si="140"/>
        <v/>
      </c>
      <c r="EX115" s="147" t="str">
        <f t="shared" si="141"/>
        <v/>
      </c>
      <c r="EY115" s="148" t="str">
        <f t="shared" si="142"/>
        <v/>
      </c>
      <c r="EZ115" s="149" t="str">
        <f t="shared" si="143"/>
        <v/>
      </c>
      <c r="FA115" s="150" t="str">
        <f t="shared" si="144"/>
        <v/>
      </c>
      <c r="FB115" s="117" t="str">
        <f t="shared" si="145"/>
        <v/>
      </c>
      <c r="FC115" s="114"/>
      <c r="FD115" s="168"/>
      <c r="FE115" s="143" t="str">
        <f>IF(FI115="","",ministers!FE$3)</f>
        <v/>
      </c>
      <c r="FF115" s="144" t="str">
        <f>IF(FI115="","",ministers!FE$1)</f>
        <v/>
      </c>
      <c r="FG115" s="145" t="str">
        <f>IF(FI115="","",ministers!FE$2)</f>
        <v/>
      </c>
      <c r="FH115" s="145" t="str">
        <f>IF(FI115="","",ministers!FE$3)</f>
        <v/>
      </c>
      <c r="FI115" s="146" t="str">
        <f t="shared" si="146"/>
        <v/>
      </c>
      <c r="FJ115" s="147" t="str">
        <f t="shared" si="147"/>
        <v/>
      </c>
      <c r="FK115" s="148" t="str">
        <f t="shared" si="148"/>
        <v/>
      </c>
      <c r="FL115" s="149" t="str">
        <f t="shared" si="149"/>
        <v/>
      </c>
      <c r="FM115" s="150" t="str">
        <f t="shared" si="150"/>
        <v/>
      </c>
      <c r="FO115" s="114"/>
      <c r="FP115" s="168"/>
      <c r="FQ115" s="143"/>
      <c r="FR115" s="144"/>
      <c r="FS115" s="145"/>
      <c r="FT115" s="151"/>
      <c r="FU115" s="146"/>
      <c r="FV115" s="147"/>
      <c r="FW115" s="148"/>
      <c r="FX115" s="149"/>
      <c r="FY115" s="150"/>
      <c r="GA115" s="114"/>
      <c r="GB115" s="168"/>
      <c r="GC115" s="143" t="str">
        <f>IF(GG115="","",ministers!GC$3)</f>
        <v/>
      </c>
      <c r="GD115" s="144" t="str">
        <f>IF(GG115="","",ministers!GC$1)</f>
        <v/>
      </c>
      <c r="GE115" s="145" t="str">
        <f>IF(GG115="","",ministers!GC$2)</f>
        <v/>
      </c>
      <c r="GF115" s="145"/>
      <c r="GG115" s="146"/>
      <c r="GH115" s="147"/>
      <c r="GI115" s="148"/>
      <c r="GJ115" s="149"/>
      <c r="GK115" s="150"/>
      <c r="GM115" s="114"/>
      <c r="GN115" s="168"/>
      <c r="GO115" s="143" t="str">
        <f>IF(GS115="","",ministers!GO$3)</f>
        <v/>
      </c>
      <c r="GP115" s="144" t="str">
        <f>IF(GS115="","",ministers!GO$1)</f>
        <v/>
      </c>
      <c r="GQ115" s="145" t="str">
        <f>IF(GS115="","",ministers!GO$2)</f>
        <v/>
      </c>
      <c r="GR115" s="145" t="str">
        <f>IF(GS115="","",ministers!GO$3)</f>
        <v/>
      </c>
      <c r="GS115" s="146" t="str">
        <f t="shared" si="129"/>
        <v/>
      </c>
      <c r="GT115" s="147" t="str">
        <f t="shared" si="130"/>
        <v/>
      </c>
      <c r="GU115" s="148" t="str">
        <f t="shared" si="131"/>
        <v/>
      </c>
      <c r="GV115" s="149" t="str">
        <f t="shared" si="132"/>
        <v/>
      </c>
      <c r="GW115" s="150" t="str">
        <f t="shared" si="133"/>
        <v/>
      </c>
      <c r="GY115" s="114"/>
      <c r="GZ115" s="168"/>
    </row>
    <row r="116" spans="1:208" ht="13.5" customHeight="1">
      <c r="A116" s="126"/>
      <c r="B116" s="114" t="s">
        <v>548</v>
      </c>
      <c r="D116" s="168"/>
      <c r="E116" s="143">
        <v>33592</v>
      </c>
      <c r="F116" s="144" t="s">
        <v>311</v>
      </c>
      <c r="G116" s="145">
        <v>32997</v>
      </c>
      <c r="H116" s="145">
        <v>33581</v>
      </c>
      <c r="I116" s="146" t="s">
        <v>952</v>
      </c>
      <c r="J116" s="147" t="s">
        <v>816</v>
      </c>
      <c r="K116" s="148" t="s">
        <v>780</v>
      </c>
      <c r="L116" s="149" t="s">
        <v>293</v>
      </c>
      <c r="M116" s="150" t="s">
        <v>953</v>
      </c>
      <c r="N116" s="117" t="s">
        <v>292</v>
      </c>
      <c r="O116" s="114"/>
      <c r="P116" s="168" t="s">
        <v>597</v>
      </c>
      <c r="Q116" s="143">
        <v>34052</v>
      </c>
      <c r="R116" s="144" t="s">
        <v>312</v>
      </c>
      <c r="S116" s="145">
        <v>33599</v>
      </c>
      <c r="T116" s="145">
        <v>34052</v>
      </c>
      <c r="U116" s="146" t="s">
        <v>952</v>
      </c>
      <c r="V116" s="147" t="s">
        <v>816</v>
      </c>
      <c r="W116" s="148" t="s">
        <v>780</v>
      </c>
      <c r="X116" s="149" t="s">
        <v>293</v>
      </c>
      <c r="Y116" s="150" t="s">
        <v>953</v>
      </c>
      <c r="Z116" s="117" t="s">
        <v>292</v>
      </c>
      <c r="AA116" s="114"/>
      <c r="AB116" s="168" t="s">
        <v>597</v>
      </c>
      <c r="AC116" s="143">
        <v>35135</v>
      </c>
      <c r="AD116" s="144" t="s">
        <v>313</v>
      </c>
      <c r="AE116" s="145">
        <v>34052</v>
      </c>
      <c r="AF116" s="145">
        <v>34326</v>
      </c>
      <c r="AG116" s="146" t="s">
        <v>952</v>
      </c>
      <c r="AH116" s="147" t="s">
        <v>816</v>
      </c>
      <c r="AI116" s="148" t="s">
        <v>780</v>
      </c>
      <c r="AJ116" s="149" t="s">
        <v>293</v>
      </c>
      <c r="AK116" s="150" t="s">
        <v>953</v>
      </c>
      <c r="AL116" s="117" t="s">
        <v>292</v>
      </c>
      <c r="AM116" s="114"/>
      <c r="AN116" s="168" t="s">
        <v>597</v>
      </c>
      <c r="AO116" s="143">
        <v>36089</v>
      </c>
      <c r="AP116" s="144" t="s">
        <v>314</v>
      </c>
      <c r="AQ116" s="145">
        <v>35135</v>
      </c>
      <c r="AR116" s="145">
        <v>35712</v>
      </c>
      <c r="AS116" s="146" t="s">
        <v>954</v>
      </c>
      <c r="AT116" s="147" t="s">
        <v>955</v>
      </c>
      <c r="AU116" s="148" t="s">
        <v>780</v>
      </c>
      <c r="AV116" s="149" t="s">
        <v>294</v>
      </c>
      <c r="AW116" s="150" t="s">
        <v>956</v>
      </c>
      <c r="AX116" s="117" t="s">
        <v>292</v>
      </c>
      <c r="AY116" s="114" t="s">
        <v>646</v>
      </c>
      <c r="AZ116" s="168" t="s">
        <v>666</v>
      </c>
      <c r="BA116" s="143" t="s">
        <v>292</v>
      </c>
      <c r="BB116" s="144" t="s">
        <v>292</v>
      </c>
      <c r="BC116" s="145" t="s">
        <v>292</v>
      </c>
      <c r="BD116" s="145" t="s">
        <v>292</v>
      </c>
      <c r="BE116" s="146" t="s">
        <v>292</v>
      </c>
      <c r="BF116" s="147" t="s">
        <v>292</v>
      </c>
      <c r="BG116" s="148" t="s">
        <v>292</v>
      </c>
      <c r="BH116" s="149" t="s">
        <v>292</v>
      </c>
      <c r="BI116" s="150" t="s">
        <v>292</v>
      </c>
      <c r="BJ116" s="117" t="s">
        <v>292</v>
      </c>
      <c r="BK116" s="114"/>
      <c r="BL116" s="168"/>
      <c r="BM116" s="143" t="s">
        <v>292</v>
      </c>
      <c r="BN116" s="144" t="s">
        <v>292</v>
      </c>
      <c r="BO116" s="145" t="s">
        <v>292</v>
      </c>
      <c r="BP116" s="145" t="s">
        <v>292</v>
      </c>
      <c r="BQ116" s="146" t="s">
        <v>292</v>
      </c>
      <c r="BR116" s="147" t="s">
        <v>292</v>
      </c>
      <c r="BS116" s="148" t="s">
        <v>292</v>
      </c>
      <c r="BT116" s="149" t="s">
        <v>292</v>
      </c>
      <c r="BU116" s="150" t="s">
        <v>292</v>
      </c>
      <c r="BV116" s="117" t="s">
        <v>292</v>
      </c>
      <c r="BW116" s="114"/>
      <c r="BX116" s="168"/>
      <c r="BY116" s="143" t="s">
        <v>292</v>
      </c>
      <c r="BZ116" s="144" t="s">
        <v>292</v>
      </c>
      <c r="CA116" s="145" t="s">
        <v>292</v>
      </c>
      <c r="CB116" s="145" t="s">
        <v>292</v>
      </c>
      <c r="CC116" s="146" t="s">
        <v>292</v>
      </c>
      <c r="CD116" s="147" t="s">
        <v>292</v>
      </c>
      <c r="CE116" s="148" t="s">
        <v>292</v>
      </c>
      <c r="CF116" s="149" t="s">
        <v>292</v>
      </c>
      <c r="CG116" s="150" t="s">
        <v>292</v>
      </c>
      <c r="CH116" s="117" t="s">
        <v>292</v>
      </c>
      <c r="CI116" s="114"/>
      <c r="CJ116" s="168"/>
      <c r="CK116" s="143" t="s">
        <v>292</v>
      </c>
      <c r="CL116" s="144" t="s">
        <v>292</v>
      </c>
      <c r="CM116" s="145" t="s">
        <v>292</v>
      </c>
      <c r="CN116" s="145" t="s">
        <v>292</v>
      </c>
      <c r="CO116" s="146" t="s">
        <v>292</v>
      </c>
      <c r="CP116" s="147" t="s">
        <v>292</v>
      </c>
      <c r="CQ116" s="148" t="s">
        <v>292</v>
      </c>
      <c r="CR116" s="149" t="s">
        <v>292</v>
      </c>
      <c r="CS116" s="150" t="s">
        <v>292</v>
      </c>
      <c r="CT116" s="117" t="s">
        <v>292</v>
      </c>
      <c r="CU116" s="114"/>
      <c r="CV116" s="168"/>
      <c r="CW116" s="143" t="s">
        <v>292</v>
      </c>
      <c r="CX116" s="144" t="s">
        <v>292</v>
      </c>
      <c r="CY116" s="145" t="s">
        <v>292</v>
      </c>
      <c r="CZ116" s="145" t="s">
        <v>292</v>
      </c>
      <c r="DA116" s="146" t="s">
        <v>292</v>
      </c>
      <c r="DB116" s="147" t="s">
        <v>292</v>
      </c>
      <c r="DC116" s="148" t="s">
        <v>292</v>
      </c>
      <c r="DD116" s="149" t="s">
        <v>292</v>
      </c>
      <c r="DE116" s="150" t="s">
        <v>292</v>
      </c>
      <c r="DF116" s="117" t="s">
        <v>292</v>
      </c>
      <c r="DG116" s="114"/>
      <c r="DH116" s="168"/>
      <c r="DI116" s="143" t="s">
        <v>292</v>
      </c>
      <c r="DJ116" s="144" t="s">
        <v>292</v>
      </c>
      <c r="DK116" s="145" t="s">
        <v>292</v>
      </c>
      <c r="DL116" s="145" t="s">
        <v>292</v>
      </c>
      <c r="DM116" s="146" t="s">
        <v>292</v>
      </c>
      <c r="DN116" s="147" t="s">
        <v>292</v>
      </c>
      <c r="DO116" s="148" t="s">
        <v>292</v>
      </c>
      <c r="DP116" s="149" t="s">
        <v>292</v>
      </c>
      <c r="DQ116" s="150" t="s">
        <v>292</v>
      </c>
      <c r="DR116" s="117" t="s">
        <v>292</v>
      </c>
      <c r="DS116" s="114"/>
      <c r="DT116" s="168"/>
      <c r="DU116" s="143" t="s">
        <v>292</v>
      </c>
      <c r="DV116" s="144" t="s">
        <v>292</v>
      </c>
      <c r="DW116" s="145" t="s">
        <v>292</v>
      </c>
      <c r="DX116" s="145" t="s">
        <v>292</v>
      </c>
      <c r="DY116" s="146" t="s">
        <v>292</v>
      </c>
      <c r="DZ116" s="147" t="s">
        <v>292</v>
      </c>
      <c r="EA116" s="148" t="s">
        <v>292</v>
      </c>
      <c r="EB116" s="149" t="s">
        <v>292</v>
      </c>
      <c r="EC116" s="150" t="s">
        <v>292</v>
      </c>
      <c r="ED116" s="117" t="s">
        <v>292</v>
      </c>
      <c r="EE116" s="114"/>
      <c r="EF116" s="168"/>
      <c r="EG116" s="143">
        <f>IF(EK116="","",ministers!EG$3)</f>
        <v>42262</v>
      </c>
      <c r="EH116" s="144" t="str">
        <f>IF(EK116="","",ministers!EG$1)</f>
        <v>Abbott I</v>
      </c>
      <c r="EI116" s="145">
        <f>IF(EK116="","",ministers!EG$2)</f>
        <v>41517</v>
      </c>
      <c r="EJ116" s="145">
        <f>IF(EK116="","",ministers!EG$3)</f>
        <v>42262</v>
      </c>
      <c r="EK116" s="146" t="str">
        <f t="shared" si="134"/>
        <v>Mathias Cormann</v>
      </c>
      <c r="EL116" s="147" t="str">
        <f t="shared" si="135"/>
        <v>1970</v>
      </c>
      <c r="EM116" s="148" t="str">
        <f t="shared" si="136"/>
        <v>male</v>
      </c>
      <c r="EN116" s="149" t="str">
        <f t="shared" si="137"/>
        <v>au_lib01</v>
      </c>
      <c r="EO116" s="150" t="str">
        <f t="shared" si="138"/>
        <v>Cormann_Mathias_1970</v>
      </c>
      <c r="EP116" s="117" t="str">
        <f t="shared" si="139"/>
        <v/>
      </c>
      <c r="EQ116" s="114"/>
      <c r="ER116" s="168" t="s">
        <v>1111</v>
      </c>
      <c r="ES116" s="143">
        <f>IF(EW116="","",ministers!ES$3)</f>
        <v>42570</v>
      </c>
      <c r="ET116" s="144" t="str">
        <f>IF(EW116="","",ministers!ES$1)</f>
        <v>Turnbull I</v>
      </c>
      <c r="EU116" s="145">
        <f>IF(EW116="","",ministers!ES$2)</f>
        <v>42262</v>
      </c>
      <c r="EV116" s="145">
        <f>IF(EW116="","",ministers!ES$3)</f>
        <v>42570</v>
      </c>
      <c r="EW116" s="146" t="str">
        <f t="shared" si="140"/>
        <v>Mathias Hubert Paul Cormann</v>
      </c>
      <c r="EX116" s="147" t="str">
        <f t="shared" si="141"/>
        <v>1970</v>
      </c>
      <c r="EY116" s="148" t="str">
        <f t="shared" si="142"/>
        <v>male</v>
      </c>
      <c r="EZ116" s="149" t="str">
        <f t="shared" si="143"/>
        <v>au_lib01</v>
      </c>
      <c r="FA116" s="150" t="str">
        <f t="shared" si="144"/>
        <v>Cormann_Mathias_1970</v>
      </c>
      <c r="FB116" s="117" t="str">
        <f t="shared" si="145"/>
        <v/>
      </c>
      <c r="FC116" s="114"/>
      <c r="FD116" s="168" t="s">
        <v>1195</v>
      </c>
      <c r="FE116" s="143">
        <f>IF(FI116="","",ministers!FE$3)</f>
        <v>43340</v>
      </c>
      <c r="FF116" s="144" t="str">
        <f>IF(FI116="","",ministers!FE$1)</f>
        <v>Turnbull II</v>
      </c>
      <c r="FG116" s="145">
        <f>IF(FI116="","",ministers!FE$2)</f>
        <v>42570</v>
      </c>
      <c r="FH116" s="145">
        <f>IF(FI116="","",ministers!FE$3)</f>
        <v>43340</v>
      </c>
      <c r="FI116" s="146" t="str">
        <f t="shared" si="146"/>
        <v>Mathias Hubert Paul Cormann</v>
      </c>
      <c r="FJ116" s="147" t="str">
        <f t="shared" si="147"/>
        <v>1970</v>
      </c>
      <c r="FK116" s="148" t="str">
        <f t="shared" si="148"/>
        <v>male</v>
      </c>
      <c r="FL116" s="149" t="str">
        <f t="shared" si="149"/>
        <v>au_lib01</v>
      </c>
      <c r="FM116" s="150" t="str">
        <f t="shared" si="150"/>
        <v>Cormann_Mathias_1970</v>
      </c>
      <c r="FN116" s="117" t="str">
        <f>IF(FP116="","",IF((LEN(FP116)-LEN(SUBSTITUTE(FP116,"male","")))/LEN("male")&gt;1,"!",IF(RIGHT(FP116,1)=")","",IF(RIGHT(FP116,2)=") ","",IF(RIGHT(FP116,2)=").","","!!")))))</f>
        <v/>
      </c>
      <c r="FO116" s="114"/>
      <c r="FP116" s="168" t="s">
        <v>1195</v>
      </c>
      <c r="FQ116" s="143">
        <f>IF(FU116="","",ministers!FQ$3)</f>
        <v>43614</v>
      </c>
      <c r="FR116" s="144" t="str">
        <f>IF(FU116="","",ministers!FQ$1)</f>
        <v>Morrison I</v>
      </c>
      <c r="FS116" s="145">
        <f>IF(FU116="","",ministers!FQ$2)</f>
        <v>43340</v>
      </c>
      <c r="FT116" s="145">
        <f>IF(FU116="","",ministers!FQ$3)</f>
        <v>43614</v>
      </c>
      <c r="FU116" s="146" t="str">
        <f>IF(GB116="","",IF(ISNUMBER(SEARCH(":",GB116)),MID(GB116,FIND(":",GB116)+2,FIND("(",GB116)-FIND(":",GB116)-3),LEFT(GB116,FIND("(",GB116)-2)))</f>
        <v>Mathias Hubert Paul Cormann</v>
      </c>
      <c r="FV116" s="147" t="str">
        <f>IF(GB116="","",MID(GB116,FIND("(",GB116)+1,4))</f>
        <v>1970</v>
      </c>
      <c r="FW116" s="148" t="str">
        <f>IF(ISNUMBER(SEARCH("*female*",GB116)),"female",IF(ISNUMBER(SEARCH("*male*",GB116)),"male",""))</f>
        <v>male</v>
      </c>
      <c r="FX116" s="149" t="str">
        <f>IF(GB116="","",IF(ISERROR(MID(GB116,FIND("male,",GB116)+6,(FIND(")",GB116)-(FIND("male,",GB116)+6))))=TRUE,"missing/error",MID(GB116,FIND("male,",GB116)+6,(FIND(")",GB116)-(FIND("male,",GB116)+6)))))</f>
        <v>au_lib01</v>
      </c>
      <c r="FY116" s="150" t="str">
        <f>IF(FU116="","",(MID(FU116,(SEARCH("^^",SUBSTITUTE(FU116," ","^^",LEN(FU116)-LEN(SUBSTITUTE(FU116," ","")))))+1,99)&amp;"_"&amp;LEFT(FU116,FIND(" ",FU116)-1)&amp;"_"&amp;FV116))</f>
        <v>Cormann_Mathias_1970</v>
      </c>
      <c r="FZ116" s="117" t="str">
        <f>IF(GB116="","",IF((LEN(GB116)-LEN(SUBSTITUTE(GB116,"male","")))/LEN("male")&gt;1,"!",IF(RIGHT(GB116,1)=")","",IF(RIGHT(GB116,2)=") ","",IF(RIGHT(GB116,2)=").","","!!")))))</f>
        <v/>
      </c>
      <c r="GA116" s="114"/>
      <c r="GB116" s="168" t="s">
        <v>1195</v>
      </c>
      <c r="GC116" s="143">
        <f>IF(GG116="","",ministers!GC$3)</f>
        <v>44704</v>
      </c>
      <c r="GD116" s="144" t="str">
        <f>IF(GG116="","",ministers!GC$1)</f>
        <v>Morrison II</v>
      </c>
      <c r="GE116" s="145">
        <f>IF(GG116="","",ministers!GC$2)</f>
        <v>43614</v>
      </c>
      <c r="GF116" s="145">
        <v>44187</v>
      </c>
      <c r="GG116" s="146" t="str">
        <f>IF(GN116="","",IF(ISNUMBER(SEARCH(":",GN116)),MID(GN116,FIND(":",GN116)+2,FIND("(",GN116)-FIND(":",GN116)-3),LEFT(GN116,FIND("(",GN116)-2)))</f>
        <v>Mathias Hubert Paul Cormann</v>
      </c>
      <c r="GH116" s="147" t="str">
        <f>IF(GN116="","",MID(GN116,FIND("(",GN116)+1,4))</f>
        <v>1970</v>
      </c>
      <c r="GI116" s="148" t="str">
        <f>IF(ISNUMBER(SEARCH("*female*",GN116)),"female",IF(ISNUMBER(SEARCH("*male*",GN116)),"male",""))</f>
        <v>male</v>
      </c>
      <c r="GJ116" s="149" t="str">
        <f>IF(GN116="","",IF(ISERROR(MID(GN116,FIND("male,",GN116)+6,(FIND(")",GN116)-(FIND("male,",GN116)+6))))=TRUE,"missing/error",MID(GN116,FIND("male,",GN116)+6,(FIND(")",GN116)-(FIND("male,",GN116)+6)))))</f>
        <v>au_lib01</v>
      </c>
      <c r="GK116" s="150" t="str">
        <f>IF(GG116="","",(MID(GG116,(SEARCH("^^",SUBSTITUTE(GG116," ","^^",LEN(GG116)-LEN(SUBSTITUTE(GG116," ","")))))+1,99)&amp;"_"&amp;LEFT(GG116,FIND(" ",GG116)-1)&amp;"_"&amp;GH116))</f>
        <v>Cormann_Mathias_1970</v>
      </c>
      <c r="GM116" s="114"/>
      <c r="GN116" s="168" t="s">
        <v>1195</v>
      </c>
      <c r="GO116" s="143">
        <f>IF(GS116="","",ministers!GO$3)</f>
        <v>44926</v>
      </c>
      <c r="GP116" s="144" t="str">
        <f>IF(GS116="","",ministers!GO$1)</f>
        <v>Albanaese</v>
      </c>
      <c r="GQ116" s="145">
        <f>IF(GS116="","",ministers!GO$2)</f>
        <v>44713</v>
      </c>
      <c r="GR116" s="145">
        <f>IF(GS116="","",ministers!GO$3)</f>
        <v>44926</v>
      </c>
      <c r="GS116" s="146" t="str">
        <f>IF(GZ116="","",IF(ISNUMBER(SEARCH(":",GZ116)),MID(GZ116,FIND(":",GZ116)+2,FIND("(",GZ116)-FIND(":",GZ116)-3),LEFT(GZ116,FIND("(",GZ116)-2)))</f>
        <v>Katy Gallagher</v>
      </c>
      <c r="GT116" s="147" t="str">
        <f>IF(GZ116="","",MID(GZ116,FIND("(",GZ116)+1,4))</f>
        <v>1970</v>
      </c>
      <c r="GU116" s="148" t="str">
        <f>IF(ISNUMBER(SEARCH("*female*",GZ116)),"female",IF(ISNUMBER(SEARCH("*male*",GZ116)),"male",""))</f>
        <v>female</v>
      </c>
      <c r="GV116" s="149" t="str">
        <f>IF(GZ116="","",IF(ISERROR(MID(GZ116,FIND("male,",GZ116)+6,(FIND(")",GZ116)-(FIND("male,",GZ116)+6))))=TRUE,"missing/error",MID(GZ116,FIND("male,",GZ116)+6,(FIND(")",GZ116)-(FIND("male,",GZ116)+6)))))</f>
        <v>au_lab01</v>
      </c>
      <c r="GW116" s="150" t="str">
        <f>IF(GS116="","",(MID(GS116,(SEARCH("^^",SUBSTITUTE(GS116," ","^^",LEN(GS116)-LEN(SUBSTITUTE(GS116," ","")))))+1,99)&amp;"_"&amp;LEFT(GS116,FIND(" ",GS116)-1)&amp;"_"&amp;GT116))</f>
        <v>Gallagher_Katy_1970</v>
      </c>
      <c r="GY116" s="114"/>
      <c r="GZ116" s="168" t="s">
        <v>1391</v>
      </c>
    </row>
    <row r="117" spans="1:208" ht="13.5" customHeight="1">
      <c r="A117" s="126"/>
      <c r="B117" s="114" t="s">
        <v>548</v>
      </c>
      <c r="D117" s="168"/>
      <c r="E117" s="143"/>
      <c r="F117" s="144"/>
      <c r="G117" s="145">
        <v>33581</v>
      </c>
      <c r="H117" s="145">
        <v>33592</v>
      </c>
      <c r="I117" s="146" t="s">
        <v>810</v>
      </c>
      <c r="J117" s="147" t="s">
        <v>811</v>
      </c>
      <c r="K117" s="148" t="s">
        <v>780</v>
      </c>
      <c r="L117" s="149" t="s">
        <v>293</v>
      </c>
      <c r="M117" s="150" t="s">
        <v>812</v>
      </c>
      <c r="O117" s="114"/>
      <c r="P117" s="169" t="s">
        <v>600</v>
      </c>
      <c r="Q117" s="143" t="s">
        <v>292</v>
      </c>
      <c r="R117" s="144" t="s">
        <v>292</v>
      </c>
      <c r="S117" s="145" t="s">
        <v>292</v>
      </c>
      <c r="T117" s="145" t="s">
        <v>292</v>
      </c>
      <c r="U117" s="146"/>
      <c r="V117" s="147"/>
      <c r="W117" s="148"/>
      <c r="X117" s="149"/>
      <c r="Y117" s="150"/>
      <c r="AA117" s="114"/>
      <c r="AB117" s="168"/>
      <c r="AC117" s="143">
        <v>35135</v>
      </c>
      <c r="AD117" s="144" t="s">
        <v>313</v>
      </c>
      <c r="AE117" s="145">
        <v>34326</v>
      </c>
      <c r="AF117" s="145">
        <v>35135</v>
      </c>
      <c r="AG117" s="146" t="s">
        <v>810</v>
      </c>
      <c r="AH117" s="147" t="s">
        <v>811</v>
      </c>
      <c r="AI117" s="148" t="s">
        <v>780</v>
      </c>
      <c r="AJ117" s="149" t="s">
        <v>293</v>
      </c>
      <c r="AK117" s="150" t="s">
        <v>812</v>
      </c>
      <c r="AM117" s="114"/>
      <c r="AN117" s="168" t="s">
        <v>623</v>
      </c>
      <c r="AO117" s="143"/>
      <c r="AP117" s="144"/>
      <c r="AQ117" s="145"/>
      <c r="AR117" s="145"/>
      <c r="AS117" s="146"/>
      <c r="AT117" s="147"/>
      <c r="AU117" s="148"/>
      <c r="AV117" s="149"/>
      <c r="AW117" s="150"/>
      <c r="AY117" s="114"/>
      <c r="AZ117" s="168"/>
      <c r="BA117" s="143"/>
      <c r="BB117" s="144"/>
      <c r="BC117" s="145"/>
      <c r="BD117" s="145"/>
      <c r="BE117" s="146"/>
      <c r="BF117" s="147"/>
      <c r="BG117" s="148"/>
      <c r="BH117" s="149"/>
      <c r="BI117" s="150"/>
      <c r="BK117" s="114"/>
      <c r="BL117" s="168"/>
      <c r="BM117" s="143"/>
      <c r="BN117" s="144"/>
      <c r="BO117" s="145"/>
      <c r="BP117" s="145"/>
      <c r="BQ117" s="146"/>
      <c r="BR117" s="147"/>
      <c r="BS117" s="148"/>
      <c r="BT117" s="149"/>
      <c r="BU117" s="150"/>
      <c r="BW117" s="114"/>
      <c r="BX117" s="168"/>
      <c r="BY117" s="143"/>
      <c r="BZ117" s="144"/>
      <c r="CA117" s="145"/>
      <c r="CB117" s="145"/>
      <c r="CC117" s="146"/>
      <c r="CD117" s="147"/>
      <c r="CE117" s="148"/>
      <c r="CF117" s="149"/>
      <c r="CG117" s="150"/>
      <c r="CI117" s="114"/>
      <c r="CJ117" s="168"/>
      <c r="CK117" s="143"/>
      <c r="CL117" s="144"/>
      <c r="CM117" s="145"/>
      <c r="CN117" s="145"/>
      <c r="CO117" s="146"/>
      <c r="CP117" s="147"/>
      <c r="CQ117" s="148"/>
      <c r="CR117" s="149"/>
      <c r="CS117" s="150"/>
      <c r="CU117" s="114"/>
      <c r="CV117" s="168"/>
      <c r="CW117" s="143" t="s">
        <v>292</v>
      </c>
      <c r="CX117" s="144" t="s">
        <v>292</v>
      </c>
      <c r="CY117" s="145" t="s">
        <v>292</v>
      </c>
      <c r="CZ117" s="145" t="s">
        <v>292</v>
      </c>
      <c r="DA117" s="146" t="s">
        <v>292</v>
      </c>
      <c r="DB117" s="147" t="s">
        <v>292</v>
      </c>
      <c r="DC117" s="148" t="s">
        <v>292</v>
      </c>
      <c r="DD117" s="149" t="s">
        <v>292</v>
      </c>
      <c r="DE117" s="150" t="s">
        <v>292</v>
      </c>
      <c r="DF117" s="117" t="s">
        <v>292</v>
      </c>
      <c r="DG117" s="114"/>
      <c r="DH117" s="168"/>
      <c r="DI117" s="143" t="s">
        <v>292</v>
      </c>
      <c r="DJ117" s="144" t="s">
        <v>292</v>
      </c>
      <c r="DK117" s="145" t="s">
        <v>292</v>
      </c>
      <c r="DL117" s="145" t="s">
        <v>292</v>
      </c>
      <c r="DM117" s="146" t="s">
        <v>292</v>
      </c>
      <c r="DN117" s="147" t="s">
        <v>292</v>
      </c>
      <c r="DO117" s="148" t="s">
        <v>292</v>
      </c>
      <c r="DP117" s="149" t="s">
        <v>292</v>
      </c>
      <c r="DQ117" s="150" t="s">
        <v>292</v>
      </c>
      <c r="DR117" s="117" t="s">
        <v>292</v>
      </c>
      <c r="DS117" s="114"/>
      <c r="DT117" s="168"/>
      <c r="DU117" s="143" t="s">
        <v>292</v>
      </c>
      <c r="DV117" s="144" t="s">
        <v>292</v>
      </c>
      <c r="DW117" s="145" t="s">
        <v>292</v>
      </c>
      <c r="DX117" s="145" t="s">
        <v>292</v>
      </c>
      <c r="DY117" s="146" t="s">
        <v>292</v>
      </c>
      <c r="DZ117" s="147" t="s">
        <v>292</v>
      </c>
      <c r="EA117" s="148" t="s">
        <v>292</v>
      </c>
      <c r="EB117" s="149" t="s">
        <v>292</v>
      </c>
      <c r="EC117" s="150" t="s">
        <v>292</v>
      </c>
      <c r="ED117" s="117" t="s">
        <v>292</v>
      </c>
      <c r="EE117" s="114"/>
      <c r="EF117" s="168"/>
      <c r="EG117" s="143" t="str">
        <f>IF(EK117="","",ministers!EG$3)</f>
        <v/>
      </c>
      <c r="EH117" s="144" t="str">
        <f>IF(EK117="","",ministers!EG$1)</f>
        <v/>
      </c>
      <c r="EI117" s="145" t="str">
        <f>IF(EK117="","",ministers!EG$2)</f>
        <v/>
      </c>
      <c r="EJ117" s="145" t="str">
        <f>IF(EK117="","",ministers!EG$3)</f>
        <v/>
      </c>
      <c r="EK117" s="146" t="str">
        <f t="shared" si="134"/>
        <v/>
      </c>
      <c r="EL117" s="147" t="str">
        <f t="shared" si="135"/>
        <v/>
      </c>
      <c r="EM117" s="148" t="str">
        <f t="shared" si="136"/>
        <v/>
      </c>
      <c r="EN117" s="149" t="str">
        <f t="shared" si="137"/>
        <v/>
      </c>
      <c r="EO117" s="150" t="str">
        <f t="shared" si="138"/>
        <v/>
      </c>
      <c r="EP117" s="117" t="str">
        <f t="shared" si="139"/>
        <v/>
      </c>
      <c r="EQ117" s="114"/>
      <c r="ER117" s="168"/>
      <c r="ES117" s="143" t="str">
        <f>IF(EW117="","",ministers!ES$3)</f>
        <v/>
      </c>
      <c r="ET117" s="144" t="str">
        <f>IF(EW117="","",ministers!ES$1)</f>
        <v/>
      </c>
      <c r="EU117" s="145" t="str">
        <f>IF(EW117="","",ministers!ES$2)</f>
        <v/>
      </c>
      <c r="EV117" s="145" t="str">
        <f>IF(EW117="","",ministers!ES$3)</f>
        <v/>
      </c>
      <c r="EW117" s="146" t="str">
        <f t="shared" si="140"/>
        <v/>
      </c>
      <c r="EX117" s="147" t="str">
        <f t="shared" si="141"/>
        <v/>
      </c>
      <c r="EY117" s="148" t="str">
        <f t="shared" si="142"/>
        <v/>
      </c>
      <c r="EZ117" s="149" t="str">
        <f t="shared" si="143"/>
        <v/>
      </c>
      <c r="FA117" s="150" t="str">
        <f t="shared" si="144"/>
        <v/>
      </c>
      <c r="FB117" s="117" t="str">
        <f t="shared" si="145"/>
        <v/>
      </c>
      <c r="FC117" s="114"/>
      <c r="FD117" s="168"/>
      <c r="FE117" s="143" t="str">
        <f>IF(FI117="","",ministers!FE$3)</f>
        <v/>
      </c>
      <c r="FF117" s="144" t="str">
        <f>IF(FI117="","",ministers!FE$1)</f>
        <v/>
      </c>
      <c r="FG117" s="145" t="str">
        <f>IF(FI117="","",ministers!FE$2)</f>
        <v/>
      </c>
      <c r="FH117" s="145" t="str">
        <f>IF(FI117="","",ministers!FE$3)</f>
        <v/>
      </c>
      <c r="FI117" s="146" t="str">
        <f t="shared" si="146"/>
        <v/>
      </c>
      <c r="FJ117" s="147" t="str">
        <f t="shared" si="147"/>
        <v/>
      </c>
      <c r="FK117" s="148" t="str">
        <f t="shared" si="148"/>
        <v/>
      </c>
      <c r="FL117" s="149" t="str">
        <f t="shared" si="149"/>
        <v/>
      </c>
      <c r="FM117" s="150" t="str">
        <f t="shared" si="150"/>
        <v/>
      </c>
      <c r="FO117" s="114"/>
      <c r="FP117" s="168"/>
      <c r="FQ117" s="143"/>
      <c r="FR117" s="144"/>
      <c r="FS117" s="145"/>
      <c r="FT117" s="151"/>
      <c r="FU117" s="146"/>
      <c r="FV117" s="147"/>
      <c r="FW117" s="148"/>
      <c r="FX117" s="149"/>
      <c r="FY117" s="150"/>
      <c r="GA117" s="114"/>
      <c r="GB117" s="168"/>
      <c r="GC117" s="143">
        <f>IF(GG117="","",ministers!GC$3)</f>
        <v>44704</v>
      </c>
      <c r="GD117" s="144" t="str">
        <f>IF(GG117="","",ministers!GC$1)</f>
        <v>Morrison II</v>
      </c>
      <c r="GE117" s="145">
        <v>44187</v>
      </c>
      <c r="GF117" s="145">
        <f>IF(GG117="","",ministers!GC$3)</f>
        <v>44704</v>
      </c>
      <c r="GG117" s="146" t="str">
        <f>IF(GN117="","",IF(ISNUMBER(SEARCH(":",GN117)),MID(GN117,FIND(":",GN117)+2,FIND("(",GN117)-FIND(":",GN117)-3),LEFT(GN117,FIND("(",GN117)-2)))</f>
        <v>Simon Birmingham</v>
      </c>
      <c r="GH117" s="147" t="str">
        <f>IF(GN117="","",MID(GN117,FIND("(",GN117)+1,4))</f>
        <v>1974</v>
      </c>
      <c r="GI117" s="148" t="str">
        <f>IF(ISNUMBER(SEARCH("*female*",GN117)),"female",IF(ISNUMBER(SEARCH("*male*",GN117)),"male",""))</f>
        <v>male</v>
      </c>
      <c r="GJ117" s="149" t="str">
        <f>IF(GN117="","",IF(ISERROR(MID(GN117,FIND("male,",GN117)+6,(FIND(")",GN117)-(FIND("male,",GN117)+6))))=TRUE,"missing/error",MID(GN117,FIND("male,",GN117)+6,(FIND(")",GN117)-(FIND("male,",GN117)+6)))))</f>
        <v>au_lib01</v>
      </c>
      <c r="GK117" s="150" t="str">
        <f>IF(GG117="","",(MID(GG117,(SEARCH("^^",SUBSTITUTE(GG117," ","^^",LEN(GG117)-LEN(SUBSTITUTE(GG117," ","")))))+1,99)&amp;"_"&amp;LEFT(GG117,FIND(" ",GG117)-1)&amp;"_"&amp;GH117))</f>
        <v>Birmingham_Simon_1974</v>
      </c>
      <c r="GM117" s="114"/>
      <c r="GN117" s="168" t="s">
        <v>1297</v>
      </c>
      <c r="GO117" s="143" t="str">
        <f>IF(GS117="","",ministers!GO$3)</f>
        <v/>
      </c>
      <c r="GP117" s="144" t="str">
        <f>IF(GS117="","",ministers!GO$1)</f>
        <v/>
      </c>
      <c r="GQ117" s="145" t="str">
        <f>IF(GS117="","",ministers!GO$2)</f>
        <v/>
      </c>
      <c r="GR117" s="145" t="str">
        <f>IF(GS117="","",ministers!GO$3)</f>
        <v/>
      </c>
      <c r="GS117" s="146" t="str">
        <f>IF(GZ117="","",IF(ISNUMBER(SEARCH(":",GZ117)),MID(GZ117,FIND(":",GZ117)+2,FIND("(",GZ117)-FIND(":",GZ117)-3),LEFT(GZ117,FIND("(",GZ117)-2)))</f>
        <v/>
      </c>
      <c r="GT117" s="147" t="str">
        <f>IF(GZ117="","",MID(GZ117,FIND("(",GZ117)+1,4))</f>
        <v/>
      </c>
      <c r="GU117" s="148" t="str">
        <f>IF(ISNUMBER(SEARCH("*female*",GZ117)),"female",IF(ISNUMBER(SEARCH("*male*",GZ117)),"male",""))</f>
        <v/>
      </c>
      <c r="GV117" s="149" t="str">
        <f>IF(GZ117="","",IF(ISERROR(MID(GZ117,FIND("male,",GZ117)+6,(FIND(")",GZ117)-(FIND("male,",GZ117)+6))))=TRUE,"missing/error",MID(GZ117,FIND("male,",GZ117)+6,(FIND(")",GZ117)-(FIND("male,",GZ117)+6)))))</f>
        <v/>
      </c>
      <c r="GW117" s="150" t="str">
        <f>IF(GS117="","",(MID(GS117,(SEARCH("^^",SUBSTITUTE(GS117," ","^^",LEN(GS117)-LEN(SUBSTITUTE(GS117," ","")))))+1,99)&amp;"_"&amp;LEFT(GS117,FIND(" ",GS117)-1)&amp;"_"&amp;GT117))</f>
        <v/>
      </c>
      <c r="GY117" s="114"/>
      <c r="GZ117" s="168"/>
    </row>
    <row r="118" spans="1:208" ht="13.5" customHeight="1">
      <c r="A118" s="126"/>
      <c r="B118" s="114" t="s">
        <v>549</v>
      </c>
      <c r="C118" s="114"/>
      <c r="E118" s="143" t="s">
        <v>292</v>
      </c>
      <c r="F118" s="144" t="s">
        <v>292</v>
      </c>
      <c r="H118" s="145" t="s">
        <v>292</v>
      </c>
      <c r="I118" s="146" t="s">
        <v>292</v>
      </c>
      <c r="J118" s="147" t="s">
        <v>292</v>
      </c>
      <c r="K118" s="148" t="s">
        <v>292</v>
      </c>
      <c r="L118" s="149" t="s">
        <v>292</v>
      </c>
      <c r="M118" s="150" t="s">
        <v>292</v>
      </c>
      <c r="N118" s="117" t="s">
        <v>292</v>
      </c>
      <c r="O118" s="114"/>
      <c r="P118" s="168"/>
      <c r="Q118" s="143" t="s">
        <v>292</v>
      </c>
      <c r="R118" s="144" t="s">
        <v>292</v>
      </c>
      <c r="S118" s="145" t="s">
        <v>292</v>
      </c>
      <c r="T118" s="145" t="s">
        <v>292</v>
      </c>
      <c r="U118" s="146" t="s">
        <v>292</v>
      </c>
      <c r="V118" s="147" t="s">
        <v>292</v>
      </c>
      <c r="W118" s="148" t="s">
        <v>292</v>
      </c>
      <c r="X118" s="149" t="s">
        <v>292</v>
      </c>
      <c r="Y118" s="150" t="s">
        <v>292</v>
      </c>
      <c r="Z118" s="117" t="s">
        <v>292</v>
      </c>
      <c r="AA118" s="114"/>
      <c r="AB118" s="168"/>
      <c r="AC118" s="143" t="s">
        <v>292</v>
      </c>
      <c r="AD118" s="144" t="s">
        <v>292</v>
      </c>
      <c r="AE118" s="145" t="s">
        <v>292</v>
      </c>
      <c r="AF118" s="145" t="s">
        <v>292</v>
      </c>
      <c r="AG118" s="146" t="s">
        <v>292</v>
      </c>
      <c r="AH118" s="147" t="s">
        <v>292</v>
      </c>
      <c r="AI118" s="148" t="s">
        <v>292</v>
      </c>
      <c r="AJ118" s="149" t="s">
        <v>292</v>
      </c>
      <c r="AK118" s="150" t="s">
        <v>292</v>
      </c>
      <c r="AL118" s="117" t="s">
        <v>292</v>
      </c>
      <c r="AM118" s="114"/>
      <c r="AN118" s="168"/>
      <c r="AO118" s="143">
        <v>36089</v>
      </c>
      <c r="AP118" s="144" t="s">
        <v>314</v>
      </c>
      <c r="AQ118" s="145">
        <v>35712</v>
      </c>
      <c r="AR118" s="145">
        <v>36089</v>
      </c>
      <c r="AS118" s="146" t="s">
        <v>954</v>
      </c>
      <c r="AT118" s="147" t="s">
        <v>955</v>
      </c>
      <c r="AU118" s="148" t="s">
        <v>780</v>
      </c>
      <c r="AV118" s="149" t="s">
        <v>294</v>
      </c>
      <c r="AW118" s="150" t="s">
        <v>956</v>
      </c>
      <c r="AX118" s="117" t="s">
        <v>292</v>
      </c>
      <c r="AY118" s="114"/>
      <c r="AZ118" s="168" t="s">
        <v>666</v>
      </c>
      <c r="BA118" s="143">
        <v>37221</v>
      </c>
      <c r="BB118" s="144" t="s">
        <v>315</v>
      </c>
      <c r="BC118" s="145">
        <v>36089</v>
      </c>
      <c r="BD118" s="145">
        <v>37221</v>
      </c>
      <c r="BE118" s="146" t="s">
        <v>954</v>
      </c>
      <c r="BF118" s="147" t="s">
        <v>955</v>
      </c>
      <c r="BG118" s="148" t="s">
        <v>780</v>
      </c>
      <c r="BH118" s="149" t="s">
        <v>294</v>
      </c>
      <c r="BI118" s="150" t="s">
        <v>956</v>
      </c>
      <c r="BJ118" s="117" t="s">
        <v>292</v>
      </c>
      <c r="BK118" s="114"/>
      <c r="BL118" s="168" t="s">
        <v>666</v>
      </c>
      <c r="BM118" s="143">
        <v>38286</v>
      </c>
      <c r="BN118" s="144" t="s">
        <v>316</v>
      </c>
      <c r="BO118" s="145">
        <v>37221</v>
      </c>
      <c r="BP118" s="145">
        <v>38286</v>
      </c>
      <c r="BQ118" s="146" t="s">
        <v>957</v>
      </c>
      <c r="BR118" s="147" t="s">
        <v>923</v>
      </c>
      <c r="BS118" s="148" t="s">
        <v>780</v>
      </c>
      <c r="BT118" s="149" t="s">
        <v>294</v>
      </c>
      <c r="BU118" s="150" t="s">
        <v>958</v>
      </c>
      <c r="BV118" s="117" t="s">
        <v>292</v>
      </c>
      <c r="BW118" s="114"/>
      <c r="BX118" s="168" t="s">
        <v>669</v>
      </c>
      <c r="BY118" s="143">
        <v>39419</v>
      </c>
      <c r="BZ118" s="144" t="s">
        <v>317</v>
      </c>
      <c r="CA118" s="145">
        <v>38286</v>
      </c>
      <c r="CB118" s="145">
        <v>39419</v>
      </c>
      <c r="CC118" s="146" t="s">
        <v>957</v>
      </c>
      <c r="CD118" s="147" t="s">
        <v>923</v>
      </c>
      <c r="CE118" s="148" t="s">
        <v>780</v>
      </c>
      <c r="CF118" s="149" t="s">
        <v>294</v>
      </c>
      <c r="CG118" s="150" t="s">
        <v>958</v>
      </c>
      <c r="CH118" s="117" t="s">
        <v>292</v>
      </c>
      <c r="CI118" s="114"/>
      <c r="CJ118" s="168" t="s">
        <v>669</v>
      </c>
      <c r="CK118" s="143" t="s">
        <v>292</v>
      </c>
      <c r="CL118" s="144" t="s">
        <v>292</v>
      </c>
      <c r="CM118" s="145" t="s">
        <v>292</v>
      </c>
      <c r="CN118" s="145" t="s">
        <v>292</v>
      </c>
      <c r="CO118" s="146" t="s">
        <v>292</v>
      </c>
      <c r="CP118" s="147" t="s">
        <v>292</v>
      </c>
      <c r="CQ118" s="148" t="s">
        <v>292</v>
      </c>
      <c r="CR118" s="149" t="s">
        <v>292</v>
      </c>
      <c r="CS118" s="150" t="s">
        <v>292</v>
      </c>
      <c r="CT118" s="117" t="s">
        <v>292</v>
      </c>
      <c r="CU118" s="114"/>
      <c r="CV118" s="168"/>
      <c r="CW118" s="143" t="s">
        <v>292</v>
      </c>
      <c r="CX118" s="144" t="s">
        <v>292</v>
      </c>
      <c r="CY118" s="145" t="s">
        <v>292</v>
      </c>
      <c r="CZ118" s="145" t="s">
        <v>292</v>
      </c>
      <c r="DA118" s="146" t="s">
        <v>292</v>
      </c>
      <c r="DB118" s="147" t="s">
        <v>292</v>
      </c>
      <c r="DC118" s="148" t="s">
        <v>292</v>
      </c>
      <c r="DD118" s="149" t="s">
        <v>292</v>
      </c>
      <c r="DE118" s="150" t="s">
        <v>292</v>
      </c>
      <c r="DF118" s="117" t="s">
        <v>292</v>
      </c>
      <c r="DG118" s="114"/>
      <c r="DH118" s="168"/>
      <c r="DI118" s="143" t="s">
        <v>292</v>
      </c>
      <c r="DJ118" s="144" t="s">
        <v>292</v>
      </c>
      <c r="DK118" s="145" t="s">
        <v>292</v>
      </c>
      <c r="DL118" s="145" t="s">
        <v>292</v>
      </c>
      <c r="DM118" s="146" t="s">
        <v>292</v>
      </c>
      <c r="DN118" s="147" t="s">
        <v>292</v>
      </c>
      <c r="DO118" s="148" t="s">
        <v>292</v>
      </c>
      <c r="DP118" s="149" t="s">
        <v>292</v>
      </c>
      <c r="DQ118" s="150" t="s">
        <v>292</v>
      </c>
      <c r="DR118" s="117" t="s">
        <v>292</v>
      </c>
      <c r="DS118" s="114"/>
      <c r="DT118" s="168"/>
      <c r="DU118" s="143" t="s">
        <v>292</v>
      </c>
      <c r="DV118" s="144" t="s">
        <v>292</v>
      </c>
      <c r="DW118" s="145" t="s">
        <v>292</v>
      </c>
      <c r="DX118" s="145" t="s">
        <v>292</v>
      </c>
      <c r="DY118" s="146" t="s">
        <v>292</v>
      </c>
      <c r="DZ118" s="147" t="s">
        <v>292</v>
      </c>
      <c r="EA118" s="148" t="s">
        <v>292</v>
      </c>
      <c r="EB118" s="149" t="s">
        <v>292</v>
      </c>
      <c r="EC118" s="150" t="s">
        <v>292</v>
      </c>
      <c r="ED118" s="117" t="s">
        <v>292</v>
      </c>
      <c r="EE118" s="114"/>
      <c r="EF118" s="168"/>
      <c r="EG118" s="143" t="str">
        <f>IF(EK118="","",ministers!EG$3)</f>
        <v/>
      </c>
      <c r="EH118" s="144" t="str">
        <f>IF(EK118="","",ministers!EG$1)</f>
        <v/>
      </c>
      <c r="EI118" s="145" t="str">
        <f>IF(EK118="","",ministers!EG$2)</f>
        <v/>
      </c>
      <c r="EJ118" s="145" t="str">
        <f>IF(EK118="","",ministers!EG$3)</f>
        <v/>
      </c>
      <c r="EK118" s="146" t="str">
        <f t="shared" si="134"/>
        <v/>
      </c>
      <c r="EL118" s="147" t="str">
        <f t="shared" si="135"/>
        <v/>
      </c>
      <c r="EM118" s="148" t="str">
        <f t="shared" si="136"/>
        <v/>
      </c>
      <c r="EN118" s="149" t="str">
        <f t="shared" si="137"/>
        <v/>
      </c>
      <c r="EO118" s="150" t="str">
        <f t="shared" si="138"/>
        <v/>
      </c>
      <c r="EP118" s="117" t="str">
        <f t="shared" si="139"/>
        <v/>
      </c>
      <c r="EQ118" s="114"/>
      <c r="ER118" s="168"/>
      <c r="ES118" s="143" t="str">
        <f>IF(EW118="","",ministers!ES$3)</f>
        <v/>
      </c>
      <c r="ET118" s="144" t="str">
        <f>IF(EW118="","",ministers!ES$1)</f>
        <v/>
      </c>
      <c r="EU118" s="145" t="str">
        <f>IF(EW118="","",ministers!ES$2)</f>
        <v/>
      </c>
      <c r="EV118" s="145" t="str">
        <f>IF(EW118="","",ministers!ES$3)</f>
        <v/>
      </c>
      <c r="EW118" s="146" t="str">
        <f t="shared" si="140"/>
        <v/>
      </c>
      <c r="EX118" s="147" t="str">
        <f t="shared" si="141"/>
        <v/>
      </c>
      <c r="EY118" s="148" t="str">
        <f t="shared" si="142"/>
        <v/>
      </c>
      <c r="EZ118" s="149" t="str">
        <f t="shared" si="143"/>
        <v/>
      </c>
      <c r="FA118" s="150" t="str">
        <f t="shared" si="144"/>
        <v/>
      </c>
      <c r="FB118" s="117" t="str">
        <f t="shared" si="145"/>
        <v/>
      </c>
      <c r="FC118" s="114"/>
      <c r="FD118" s="168"/>
      <c r="FE118" s="143" t="str">
        <f>IF(FI118="","",ministers!FE$3)</f>
        <v/>
      </c>
      <c r="FF118" s="144" t="str">
        <f>IF(FI118="","",ministers!FE$1)</f>
        <v/>
      </c>
      <c r="FG118" s="145" t="str">
        <f>IF(FI118="","",ministers!FE$2)</f>
        <v/>
      </c>
      <c r="FH118" s="145" t="str">
        <f>IF(FI118="","",ministers!FE$3)</f>
        <v/>
      </c>
      <c r="FI118" s="146" t="str">
        <f t="shared" si="146"/>
        <v/>
      </c>
      <c r="FJ118" s="147" t="str">
        <f t="shared" si="147"/>
        <v/>
      </c>
      <c r="FK118" s="148" t="str">
        <f t="shared" si="148"/>
        <v/>
      </c>
      <c r="FL118" s="149" t="str">
        <f t="shared" si="149"/>
        <v/>
      </c>
      <c r="FM118" s="150" t="str">
        <f t="shared" si="150"/>
        <v/>
      </c>
      <c r="FN118" s="117" t="str">
        <f>IF(FP118="","",IF((LEN(FP118)-LEN(SUBSTITUTE(FP118,"male","")))/LEN("male")&gt;1,"!",IF(RIGHT(FP118,1)=")","",IF(RIGHT(FP118,2)=") ","",IF(RIGHT(FP118,2)=").","","!!")))))</f>
        <v/>
      </c>
      <c r="FO118" s="114"/>
      <c r="FP118" s="168"/>
      <c r="FQ118" s="143" t="str">
        <f>IF(FU118="","",ministers!FT$3)</f>
        <v/>
      </c>
      <c r="FR118" s="144" t="str">
        <f>IF(FU118="","",ministers!FT$1)</f>
        <v/>
      </c>
      <c r="FS118" s="145"/>
      <c r="FT118" s="151"/>
      <c r="FU118" s="146" t="str">
        <f>IF(GB118="","",IF(ISNUMBER(SEARCH(":",GB118)),MID(GB118,FIND(":",GB118)+2,FIND("(",GB118)-FIND(":",GB118)-3),LEFT(GB118,FIND("(",GB118)-2)))</f>
        <v/>
      </c>
      <c r="FV118" s="147" t="str">
        <f>IF(GB118="","",MID(GB118,FIND("(",GB118)+1,4))</f>
        <v/>
      </c>
      <c r="FW118" s="148" t="str">
        <f>IF(ISNUMBER(SEARCH("*female*",GB118)),"female",IF(ISNUMBER(SEARCH("*male*",GB118)),"male",""))</f>
        <v/>
      </c>
      <c r="FX118" s="149" t="str">
        <f>IF(GB118="","",IF(ISERROR(MID(GB118,FIND("male,",GB118)+6,(FIND(")",GB118)-(FIND("male,",GB118)+6))))=TRUE,"missing/error",MID(GB118,FIND("male,",GB118)+6,(FIND(")",GB118)-(FIND("male,",GB118)+6)))))</f>
        <v/>
      </c>
      <c r="FY118" s="150" t="str">
        <f>IF(FU118="","",(MID(FU118,(SEARCH("^^",SUBSTITUTE(FU118," ","^^",LEN(FU118)-LEN(SUBSTITUTE(FU118," ","")))))+1,99)&amp;"_"&amp;LEFT(FU118,FIND(" ",FU118)-1)&amp;"_"&amp;FV118))</f>
        <v/>
      </c>
      <c r="FZ118" s="117" t="str">
        <f>IF(GB118="","",IF((LEN(GB118)-LEN(SUBSTITUTE(GB118,"male","")))/LEN("male")&gt;1,"!",IF(RIGHT(GB118,1)=")","",IF(RIGHT(GB118,2)=") ","",IF(RIGHT(GB118,2)=").","","!!")))))</f>
        <v/>
      </c>
      <c r="GA118" s="114"/>
      <c r="GB118" s="168"/>
      <c r="GC118" s="143" t="str">
        <f>IF(GG118="","",ministers!GC$3)</f>
        <v/>
      </c>
      <c r="GD118" s="144" t="str">
        <f>IF(GG118="","",ministers!GC$1)</f>
        <v/>
      </c>
      <c r="GE118" s="145" t="str">
        <f>IF(GG118="","",ministers!GC$2)</f>
        <v/>
      </c>
      <c r="GF118" s="145"/>
      <c r="GG118" s="146" t="str">
        <f>IF(GN118="","",IF(ISNUMBER(SEARCH(":",GN118)),MID(GN118,FIND(":",GN118)+2,FIND("(",GN118)-FIND(":",GN118)-3),LEFT(GN118,FIND("(",GN118)-2)))</f>
        <v/>
      </c>
      <c r="GH118" s="147" t="str">
        <f>IF(GN118="","",MID(GN118,FIND("(",GN118)+1,4))</f>
        <v/>
      </c>
      <c r="GI118" s="148" t="str">
        <f>IF(ISNUMBER(SEARCH("*female*",GN118)),"female",IF(ISNUMBER(SEARCH("*male*",GN118)),"male",""))</f>
        <v/>
      </c>
      <c r="GJ118" s="149" t="str">
        <f>IF(GN118="","",IF(ISERROR(MID(GN118,FIND("male,",GN118)+6,(FIND(")",GN118)-(FIND("male,",GN118)+6))))=TRUE,"missing/error",MID(GN118,FIND("male,",GN118)+6,(FIND(")",GN118)-(FIND("male,",GN118)+6)))))</f>
        <v/>
      </c>
      <c r="GK118" s="150" t="str">
        <f>IF(GG118="","",(MID(GG118,(SEARCH("^^",SUBSTITUTE(GG118," ","^^",LEN(GG118)-LEN(SUBSTITUTE(GG118," ","")))))+1,99)&amp;"_"&amp;LEFT(GG118,FIND(" ",GG118)-1)&amp;"_"&amp;GH118))</f>
        <v/>
      </c>
      <c r="GM118" s="114"/>
      <c r="GN118" s="168"/>
      <c r="GO118" s="143" t="str">
        <f>IF(GS118="","",ministers!GO$3)</f>
        <v/>
      </c>
      <c r="GP118" s="144" t="str">
        <f>IF(GS118="","",ministers!GO$1)</f>
        <v/>
      </c>
      <c r="GQ118" s="145" t="str">
        <f>IF(GS118="","",ministers!GO$2)</f>
        <v/>
      </c>
      <c r="GR118" s="145" t="str">
        <f>IF(GS118="","",ministers!GO$3)</f>
        <v/>
      </c>
      <c r="GS118" s="146" t="str">
        <f>IF(GZ118="","",IF(ISNUMBER(SEARCH(":",GZ118)),MID(GZ118,FIND(":",GZ118)+2,FIND("(",GZ118)-FIND(":",GZ118)-3),LEFT(GZ118,FIND("(",GZ118)-2)))</f>
        <v/>
      </c>
      <c r="GT118" s="147" t="str">
        <f>IF(GZ118="","",MID(GZ118,FIND("(",GZ118)+1,4))</f>
        <v/>
      </c>
      <c r="GU118" s="148" t="str">
        <f>IF(ISNUMBER(SEARCH("*female*",GZ118)),"female",IF(ISNUMBER(SEARCH("*male*",GZ118)),"male",""))</f>
        <v/>
      </c>
      <c r="GV118" s="149" t="str">
        <f>IF(GZ118="","",IF(ISERROR(MID(GZ118,FIND("male,",GZ118)+6,(FIND(")",GZ118)-(FIND("male,",GZ118)+6))))=TRUE,"missing/error",MID(GZ118,FIND("male,",GZ118)+6,(FIND(")",GZ118)-(FIND("male,",GZ118)+6)))))</f>
        <v/>
      </c>
      <c r="GW118" s="150" t="str">
        <f>IF(GS118="","",(MID(GS118,(SEARCH("^^",SUBSTITUTE(GS118," ","^^",LEN(GS118)-LEN(SUBSTITUTE(GS118," ","")))))+1,99)&amp;"_"&amp;LEFT(GS118,FIND(" ",GS118)-1)&amp;"_"&amp;GT118))</f>
        <v/>
      </c>
      <c r="GY118" s="114"/>
      <c r="GZ118" s="168"/>
    </row>
    <row r="119" spans="1:208" ht="13.5" customHeight="1">
      <c r="A119" s="126"/>
      <c r="B119" s="114" t="s">
        <v>550</v>
      </c>
      <c r="C119" s="114"/>
      <c r="E119" s="143" t="s">
        <v>292</v>
      </c>
      <c r="F119" s="144" t="s">
        <v>292</v>
      </c>
      <c r="G119" s="145" t="s">
        <v>292</v>
      </c>
      <c r="H119" s="145" t="s">
        <v>292</v>
      </c>
      <c r="I119" s="146" t="s">
        <v>292</v>
      </c>
      <c r="J119" s="147" t="s">
        <v>292</v>
      </c>
      <c r="K119" s="148" t="s">
        <v>292</v>
      </c>
      <c r="L119" s="149" t="s">
        <v>292</v>
      </c>
      <c r="M119" s="150" t="s">
        <v>292</v>
      </c>
      <c r="N119" s="117" t="s">
        <v>292</v>
      </c>
      <c r="O119" s="114"/>
      <c r="P119" s="168"/>
      <c r="Q119" s="143" t="s">
        <v>292</v>
      </c>
      <c r="R119" s="144" t="s">
        <v>292</v>
      </c>
      <c r="S119" s="145" t="s">
        <v>292</v>
      </c>
      <c r="T119" s="145" t="s">
        <v>292</v>
      </c>
      <c r="U119" s="146" t="s">
        <v>292</v>
      </c>
      <c r="V119" s="147" t="s">
        <v>292</v>
      </c>
      <c r="W119" s="148" t="s">
        <v>292</v>
      </c>
      <c r="X119" s="149" t="s">
        <v>292</v>
      </c>
      <c r="Y119" s="150" t="s">
        <v>292</v>
      </c>
      <c r="Z119" s="117" t="s">
        <v>292</v>
      </c>
      <c r="AA119" s="114"/>
      <c r="AB119" s="168"/>
      <c r="AC119" s="143" t="s">
        <v>292</v>
      </c>
      <c r="AD119" s="144" t="s">
        <v>292</v>
      </c>
      <c r="AE119" s="145" t="s">
        <v>292</v>
      </c>
      <c r="AF119" s="145" t="s">
        <v>292</v>
      </c>
      <c r="AG119" s="146" t="s">
        <v>292</v>
      </c>
      <c r="AH119" s="147" t="s">
        <v>292</v>
      </c>
      <c r="AI119" s="148" t="s">
        <v>292</v>
      </c>
      <c r="AJ119" s="149" t="s">
        <v>292</v>
      </c>
      <c r="AK119" s="150" t="s">
        <v>292</v>
      </c>
      <c r="AL119" s="117" t="s">
        <v>292</v>
      </c>
      <c r="AM119" s="114"/>
      <c r="AN119" s="168"/>
      <c r="AO119" s="143"/>
      <c r="AP119" s="144"/>
      <c r="AQ119" s="145"/>
      <c r="AR119" s="145"/>
      <c r="AS119" s="146"/>
      <c r="AT119" s="147"/>
      <c r="AU119" s="148"/>
      <c r="AV119" s="149"/>
      <c r="AW119" s="150"/>
      <c r="AY119" s="114"/>
      <c r="AZ119" s="168"/>
      <c r="BA119" s="143"/>
      <c r="BB119" s="144"/>
      <c r="BC119" s="145"/>
      <c r="BD119" s="145"/>
      <c r="BE119" s="146"/>
      <c r="BF119" s="147"/>
      <c r="BG119" s="148"/>
      <c r="BH119" s="149"/>
      <c r="BI119" s="150"/>
      <c r="BK119" s="114"/>
      <c r="BL119" s="168"/>
      <c r="BM119" s="143" t="s">
        <v>292</v>
      </c>
      <c r="BN119" s="144" t="s">
        <v>292</v>
      </c>
      <c r="BO119" s="145" t="s">
        <v>292</v>
      </c>
      <c r="BP119" s="145" t="s">
        <v>292</v>
      </c>
      <c r="BQ119" s="146" t="s">
        <v>292</v>
      </c>
      <c r="BR119" s="147" t="s">
        <v>292</v>
      </c>
      <c r="BS119" s="148" t="s">
        <v>292</v>
      </c>
      <c r="BT119" s="149" t="s">
        <v>292</v>
      </c>
      <c r="BU119" s="150" t="s">
        <v>292</v>
      </c>
      <c r="BV119" s="117" t="s">
        <v>292</v>
      </c>
      <c r="BW119" s="114"/>
      <c r="BX119" s="168"/>
      <c r="BY119" s="143" t="s">
        <v>292</v>
      </c>
      <c r="BZ119" s="144" t="s">
        <v>292</v>
      </c>
      <c r="CA119" s="145" t="s">
        <v>292</v>
      </c>
      <c r="CB119" s="145" t="s">
        <v>292</v>
      </c>
      <c r="CC119" s="146" t="s">
        <v>292</v>
      </c>
      <c r="CD119" s="147" t="s">
        <v>292</v>
      </c>
      <c r="CE119" s="148" t="s">
        <v>292</v>
      </c>
      <c r="CF119" s="149" t="s">
        <v>292</v>
      </c>
      <c r="CG119" s="150" t="s">
        <v>292</v>
      </c>
      <c r="CH119" s="117" t="s">
        <v>292</v>
      </c>
      <c r="CI119" s="114"/>
      <c r="CJ119" s="168"/>
      <c r="CK119" s="143">
        <v>40353</v>
      </c>
      <c r="CL119" s="144" t="s">
        <v>318</v>
      </c>
      <c r="CM119" s="145">
        <v>39419</v>
      </c>
      <c r="CN119" s="145">
        <v>40353</v>
      </c>
      <c r="CO119" s="146" t="s">
        <v>959</v>
      </c>
      <c r="CP119" s="147" t="s">
        <v>802</v>
      </c>
      <c r="CQ119" s="148" t="s">
        <v>780</v>
      </c>
      <c r="CR119" s="149" t="s">
        <v>293</v>
      </c>
      <c r="CS119" s="150" t="s">
        <v>960</v>
      </c>
      <c r="CT119" s="117" t="s">
        <v>292</v>
      </c>
      <c r="CU119" s="114"/>
      <c r="CV119" s="168" t="s">
        <v>697</v>
      </c>
      <c r="CW119" s="143" t="s">
        <v>292</v>
      </c>
      <c r="CX119" s="144" t="s">
        <v>292</v>
      </c>
      <c r="CY119" s="145" t="s">
        <v>292</v>
      </c>
      <c r="CZ119" s="145" t="s">
        <v>292</v>
      </c>
      <c r="DA119" s="146" t="s">
        <v>292</v>
      </c>
      <c r="DB119" s="147" t="s">
        <v>292</v>
      </c>
      <c r="DC119" s="148" t="s">
        <v>292</v>
      </c>
      <c r="DD119" s="149" t="s">
        <v>292</v>
      </c>
      <c r="DE119" s="150" t="s">
        <v>292</v>
      </c>
      <c r="DF119" s="117" t="s">
        <v>292</v>
      </c>
      <c r="DG119" s="114"/>
      <c r="DH119" s="173"/>
      <c r="DI119" s="143">
        <v>41452</v>
      </c>
      <c r="DJ119" s="144" t="s">
        <v>513</v>
      </c>
      <c r="DK119" s="145">
        <v>40435</v>
      </c>
      <c r="DL119" s="145">
        <v>41452</v>
      </c>
      <c r="DM119" s="146" t="s">
        <v>961</v>
      </c>
      <c r="DN119" s="147" t="s">
        <v>903</v>
      </c>
      <c r="DO119" s="148" t="s">
        <v>793</v>
      </c>
      <c r="DP119" s="149" t="s">
        <v>293</v>
      </c>
      <c r="DQ119" s="150" t="s">
        <v>904</v>
      </c>
      <c r="DR119" s="117" t="s">
        <v>292</v>
      </c>
      <c r="DS119" s="114"/>
      <c r="DT119" s="173" t="s">
        <v>752</v>
      </c>
      <c r="DU119" s="143">
        <v>41517</v>
      </c>
      <c r="DV119" s="144" t="s">
        <v>514</v>
      </c>
      <c r="DW119" s="145">
        <v>41452</v>
      </c>
      <c r="DX119" s="145">
        <v>41517</v>
      </c>
      <c r="DY119" s="146" t="s">
        <v>961</v>
      </c>
      <c r="DZ119" s="147" t="s">
        <v>903</v>
      </c>
      <c r="EA119" s="148" t="s">
        <v>793</v>
      </c>
      <c r="EB119" s="149" t="s">
        <v>293</v>
      </c>
      <c r="EC119" s="150" t="s">
        <v>904</v>
      </c>
      <c r="ED119" s="117" t="s">
        <v>292</v>
      </c>
      <c r="EE119" s="114"/>
      <c r="EF119" s="175" t="s">
        <v>752</v>
      </c>
      <c r="EG119" s="143" t="str">
        <f>IF(EK119="","",ministers!EG$3)</f>
        <v/>
      </c>
      <c r="EH119" s="144" t="str">
        <f>IF(EK119="","",ministers!EG$1)</f>
        <v/>
      </c>
      <c r="EI119" s="145" t="str">
        <f>IF(EK119="","",ministers!EG$2)</f>
        <v/>
      </c>
      <c r="EJ119" s="145" t="str">
        <f>IF(EK119="","",ministers!EG$3)</f>
        <v/>
      </c>
      <c r="EK119" s="146" t="str">
        <f t="shared" si="134"/>
        <v/>
      </c>
      <c r="EL119" s="147" t="str">
        <f t="shared" si="135"/>
        <v/>
      </c>
      <c r="EM119" s="148" t="str">
        <f t="shared" si="136"/>
        <v/>
      </c>
      <c r="EN119" s="149" t="str">
        <f t="shared" si="137"/>
        <v/>
      </c>
      <c r="EO119" s="150" t="str">
        <f t="shared" si="138"/>
        <v/>
      </c>
      <c r="EP119" s="117" t="str">
        <f t="shared" si="139"/>
        <v/>
      </c>
      <c r="EQ119" s="114"/>
      <c r="ER119" s="168"/>
      <c r="ES119" s="143" t="str">
        <f>IF(EW119="","",ministers!ES$3)</f>
        <v/>
      </c>
      <c r="ET119" s="144" t="str">
        <f>IF(EW119="","",ministers!ES$1)</f>
        <v/>
      </c>
      <c r="EU119" s="145" t="str">
        <f>IF(EW119="","",ministers!ES$2)</f>
        <v/>
      </c>
      <c r="EV119" s="145" t="str">
        <f>IF(EW119="","",ministers!ES$3)</f>
        <v/>
      </c>
      <c r="EW119" s="146" t="str">
        <f t="shared" si="140"/>
        <v/>
      </c>
      <c r="EX119" s="147" t="str">
        <f t="shared" si="141"/>
        <v/>
      </c>
      <c r="EY119" s="148" t="str">
        <f t="shared" si="142"/>
        <v/>
      </c>
      <c r="EZ119" s="149" t="str">
        <f t="shared" si="143"/>
        <v/>
      </c>
      <c r="FA119" s="150" t="str">
        <f t="shared" si="144"/>
        <v/>
      </c>
      <c r="FB119" s="117" t="str">
        <f t="shared" si="145"/>
        <v/>
      </c>
      <c r="FC119" s="114"/>
      <c r="FD119" s="168"/>
      <c r="FE119" s="143" t="str">
        <f>IF(FI119="","",ministers!FE$3)</f>
        <v/>
      </c>
      <c r="FF119" s="144" t="str">
        <f>IF(FI119="","",ministers!FE$1)</f>
        <v/>
      </c>
      <c r="FG119" s="145" t="str">
        <f>IF(FI119="","",ministers!FE$2)</f>
        <v/>
      </c>
      <c r="FH119" s="145" t="str">
        <f>IF(FI119="","",ministers!FE$3)</f>
        <v/>
      </c>
      <c r="FI119" s="146" t="str">
        <f t="shared" si="146"/>
        <v/>
      </c>
      <c r="FJ119" s="147" t="str">
        <f t="shared" si="147"/>
        <v/>
      </c>
      <c r="FK119" s="148" t="str">
        <f t="shared" si="148"/>
        <v/>
      </c>
      <c r="FL119" s="149" t="str">
        <f t="shared" si="149"/>
        <v/>
      </c>
      <c r="FM119" s="150" t="str">
        <f t="shared" si="150"/>
        <v/>
      </c>
      <c r="FN119" s="117" t="str">
        <f>IF(FP119="","",IF((LEN(FP119)-LEN(SUBSTITUTE(FP119,"male","")))/LEN("male")&gt;1,"!",IF(RIGHT(FP119,1)=")","",IF(RIGHT(FP119,2)=") ","",IF(RIGHT(FP119,2)=").","","!!")))))</f>
        <v/>
      </c>
      <c r="FO119" s="114"/>
      <c r="FP119" s="168"/>
      <c r="FQ119" s="143" t="str">
        <f>IF(FU119="","",ministers!FT$3)</f>
        <v/>
      </c>
      <c r="FR119" s="144" t="str">
        <f>IF(FU119="","",ministers!FT$1)</f>
        <v/>
      </c>
      <c r="FS119" s="145"/>
      <c r="FT119" s="151"/>
      <c r="FU119" s="146" t="str">
        <f>IF(GB119="","",IF(ISNUMBER(SEARCH(":",GB119)),MID(GB119,FIND(":",GB119)+2,FIND("(",GB119)-FIND(":",GB119)-3),LEFT(GB119,FIND("(",GB119)-2)))</f>
        <v/>
      </c>
      <c r="FV119" s="147" t="str">
        <f>IF(GB119="","",MID(GB119,FIND("(",GB119)+1,4))</f>
        <v/>
      </c>
      <c r="FW119" s="148" t="str">
        <f>IF(ISNUMBER(SEARCH("*female*",GB119)),"female",IF(ISNUMBER(SEARCH("*male*",GB119)),"male",""))</f>
        <v/>
      </c>
      <c r="FX119" s="149" t="str">
        <f>IF(GB119="","",IF(ISERROR(MID(GB119,FIND("male,",GB119)+6,(FIND(")",GB119)-(FIND("male,",GB119)+6))))=TRUE,"missing/error",MID(GB119,FIND("male,",GB119)+6,(FIND(")",GB119)-(FIND("male,",GB119)+6)))))</f>
        <v/>
      </c>
      <c r="FY119" s="150" t="str">
        <f>IF(FU119="","",(MID(FU119,(SEARCH("^^",SUBSTITUTE(FU119," ","^^",LEN(FU119)-LEN(SUBSTITUTE(FU119," ","")))))+1,99)&amp;"_"&amp;LEFT(FU119,FIND(" ",FU119)-1)&amp;"_"&amp;FV119))</f>
        <v/>
      </c>
      <c r="FZ119" s="117" t="str">
        <f>IF(GB119="","",IF((LEN(GB119)-LEN(SUBSTITUTE(GB119,"male","")))/LEN("male")&gt;1,"!",IF(RIGHT(GB119,1)=")","",IF(RIGHT(GB119,2)=") ","",IF(RIGHT(GB119,2)=").","","!!")))))</f>
        <v/>
      </c>
      <c r="GA119" s="114"/>
      <c r="GB119" s="168"/>
      <c r="GC119" s="143" t="str">
        <f>IF(GG119="","",ministers!GC$3)</f>
        <v/>
      </c>
      <c r="GD119" s="144" t="str">
        <f>IF(GG119="","",ministers!GC$1)</f>
        <v/>
      </c>
      <c r="GE119" s="145" t="str">
        <f>IF(GG119="","",ministers!GC$2)</f>
        <v/>
      </c>
      <c r="GF119" s="145"/>
      <c r="GG119" s="146" t="str">
        <f>IF(GN119="","",IF(ISNUMBER(SEARCH(":",GN119)),MID(GN119,FIND(":",GN119)+2,FIND("(",GN119)-FIND(":",GN119)-3),LEFT(GN119,FIND("(",GN119)-2)))</f>
        <v/>
      </c>
      <c r="GH119" s="147" t="str">
        <f>IF(GN119="","",MID(GN119,FIND("(",GN119)+1,4))</f>
        <v/>
      </c>
      <c r="GI119" s="148" t="str">
        <f>IF(ISNUMBER(SEARCH("*female*",GN119)),"female",IF(ISNUMBER(SEARCH("*male*",GN119)),"male",""))</f>
        <v/>
      </c>
      <c r="GJ119" s="149" t="str">
        <f>IF(GN119="","",IF(ISERROR(MID(GN119,FIND("male,",GN119)+6,(FIND(")",GN119)-(FIND("male,",GN119)+6))))=TRUE,"missing/error",MID(GN119,FIND("male,",GN119)+6,(FIND(")",GN119)-(FIND("male,",GN119)+6)))))</f>
        <v/>
      </c>
      <c r="GK119" s="150" t="str">
        <f>IF(GG119="","",(MID(GG119,(SEARCH("^^",SUBSTITUTE(GG119," ","^^",LEN(GG119)-LEN(SUBSTITUTE(GG119," ","")))))+1,99)&amp;"_"&amp;LEFT(GG119,FIND(" ",GG119)-1)&amp;"_"&amp;GH119))</f>
        <v/>
      </c>
      <c r="GM119" s="114"/>
      <c r="GN119" s="168"/>
      <c r="GO119" s="143" t="str">
        <f>IF(GS119="","",ministers!GO$3)</f>
        <v/>
      </c>
      <c r="GP119" s="144" t="str">
        <f>IF(GS119="","",ministers!GO$1)</f>
        <v/>
      </c>
      <c r="GQ119" s="145" t="str">
        <f>IF(GS119="","",ministers!GO$2)</f>
        <v/>
      </c>
      <c r="GR119" s="145" t="str">
        <f>IF(GS119="","",ministers!GO$3)</f>
        <v/>
      </c>
      <c r="GS119" s="146" t="str">
        <f>IF(GZ119="","",IF(ISNUMBER(SEARCH(":",GZ119)),MID(GZ119,FIND(":",GZ119)+2,FIND("(",GZ119)-FIND(":",GZ119)-3),LEFT(GZ119,FIND("(",GZ119)-2)))</f>
        <v/>
      </c>
      <c r="GT119" s="147" t="str">
        <f>IF(GZ119="","",MID(GZ119,FIND("(",GZ119)+1,4))</f>
        <v/>
      </c>
      <c r="GU119" s="148" t="str">
        <f>IF(ISNUMBER(SEARCH("*female*",GZ119)),"female",IF(ISNUMBER(SEARCH("*male*",GZ119)),"male",""))</f>
        <v/>
      </c>
      <c r="GV119" s="149" t="str">
        <f>IF(GZ119="","",IF(ISERROR(MID(GZ119,FIND("male,",GZ119)+6,(FIND(")",GZ119)-(FIND("male,",GZ119)+6))))=TRUE,"missing/error",MID(GZ119,FIND("male,",GZ119)+6,(FIND(")",GZ119)-(FIND("male,",GZ119)+6)))))</f>
        <v/>
      </c>
      <c r="GW119" s="150" t="str">
        <f>IF(GS119="","",(MID(GS119,(SEARCH("^^",SUBSTITUTE(GS119," ","^^",LEN(GS119)-LEN(SUBSTITUTE(GS119," ","")))))+1,99)&amp;"_"&amp;LEFT(GS119,FIND(" ",GS119)-1)&amp;"_"&amp;GT119))</f>
        <v/>
      </c>
      <c r="GY119" s="114"/>
      <c r="GZ119" s="168"/>
    </row>
    <row r="120" spans="1:208" ht="13.5" customHeight="1">
      <c r="A120" s="126"/>
      <c r="B120" s="114" t="s">
        <v>1242</v>
      </c>
      <c r="C120" s="114"/>
      <c r="E120" s="143"/>
      <c r="F120" s="144"/>
      <c r="G120" s="145"/>
      <c r="H120" s="145"/>
      <c r="I120" s="146"/>
      <c r="J120" s="147"/>
      <c r="K120" s="148"/>
      <c r="L120" s="149"/>
      <c r="M120" s="150"/>
      <c r="O120" s="114"/>
      <c r="P120" s="168"/>
      <c r="Q120" s="143"/>
      <c r="R120" s="144"/>
      <c r="S120" s="145"/>
      <c r="T120" s="145"/>
      <c r="U120" s="146"/>
      <c r="V120" s="147"/>
      <c r="W120" s="148"/>
      <c r="X120" s="149"/>
      <c r="Y120" s="150"/>
      <c r="AA120" s="114"/>
      <c r="AB120" s="168"/>
      <c r="AC120" s="143"/>
      <c r="AD120" s="144"/>
      <c r="AE120" s="145"/>
      <c r="AF120" s="145"/>
      <c r="AG120" s="146"/>
      <c r="AH120" s="147"/>
      <c r="AI120" s="148"/>
      <c r="AJ120" s="149"/>
      <c r="AK120" s="150"/>
      <c r="AM120" s="114"/>
      <c r="AN120" s="168"/>
      <c r="AO120" s="143"/>
      <c r="AP120" s="144"/>
      <c r="AQ120" s="145"/>
      <c r="AR120" s="145"/>
      <c r="AS120" s="146"/>
      <c r="AT120" s="147"/>
      <c r="AU120" s="148"/>
      <c r="AV120" s="149"/>
      <c r="AW120" s="150"/>
      <c r="AY120" s="114"/>
      <c r="AZ120" s="168"/>
      <c r="BA120" s="143"/>
      <c r="BB120" s="144"/>
      <c r="BC120" s="145"/>
      <c r="BD120" s="145"/>
      <c r="BE120" s="146"/>
      <c r="BF120" s="147"/>
      <c r="BG120" s="148"/>
      <c r="BH120" s="149"/>
      <c r="BI120" s="150"/>
      <c r="BK120" s="114"/>
      <c r="BL120" s="168"/>
      <c r="BM120" s="143"/>
      <c r="BN120" s="144"/>
      <c r="BO120" s="145"/>
      <c r="BP120" s="145"/>
      <c r="BQ120" s="146"/>
      <c r="BR120" s="147"/>
      <c r="BS120" s="148"/>
      <c r="BT120" s="149"/>
      <c r="BU120" s="150"/>
      <c r="BW120" s="114"/>
      <c r="BX120" s="168"/>
      <c r="BY120" s="143"/>
      <c r="BZ120" s="144"/>
      <c r="CA120" s="145"/>
      <c r="CB120" s="145"/>
      <c r="CC120" s="146"/>
      <c r="CD120" s="147"/>
      <c r="CE120" s="148"/>
      <c r="CF120" s="149"/>
      <c r="CG120" s="150"/>
      <c r="CI120" s="114"/>
      <c r="CJ120" s="168"/>
      <c r="CK120" s="143"/>
      <c r="CL120" s="144"/>
      <c r="CM120" s="145"/>
      <c r="CN120" s="145"/>
      <c r="CO120" s="146"/>
      <c r="CP120" s="147"/>
      <c r="CQ120" s="148"/>
      <c r="CR120" s="149"/>
      <c r="CS120" s="150"/>
      <c r="CU120" s="114"/>
      <c r="CV120" s="168"/>
      <c r="CW120" s="143"/>
      <c r="CX120" s="144"/>
      <c r="CY120" s="145"/>
      <c r="CZ120" s="145"/>
      <c r="DA120" s="146"/>
      <c r="DB120" s="147"/>
      <c r="DC120" s="148"/>
      <c r="DD120" s="149"/>
      <c r="DE120" s="150"/>
      <c r="DG120" s="114"/>
      <c r="DH120" s="173"/>
      <c r="DI120" s="143"/>
      <c r="DJ120" s="144"/>
      <c r="DK120" s="145"/>
      <c r="DL120" s="145"/>
      <c r="DM120" s="146"/>
      <c r="DN120" s="147"/>
      <c r="DO120" s="148"/>
      <c r="DP120" s="149"/>
      <c r="DQ120" s="150"/>
      <c r="DS120" s="114"/>
      <c r="DT120" s="173"/>
      <c r="DU120" s="143"/>
      <c r="DV120" s="144"/>
      <c r="DW120" s="145"/>
      <c r="DX120" s="145"/>
      <c r="DY120" s="146"/>
      <c r="DZ120" s="147"/>
      <c r="EA120" s="148"/>
      <c r="EB120" s="149"/>
      <c r="EC120" s="150"/>
      <c r="EE120" s="114"/>
      <c r="EF120" s="175"/>
      <c r="EG120" s="143"/>
      <c r="EH120" s="144"/>
      <c r="EI120" s="145"/>
      <c r="EJ120" s="145"/>
      <c r="EK120" s="146"/>
      <c r="EL120" s="147"/>
      <c r="EM120" s="148"/>
      <c r="EN120" s="149"/>
      <c r="EO120" s="150"/>
      <c r="EQ120" s="114"/>
      <c r="ER120" s="168"/>
      <c r="ES120" s="143"/>
      <c r="ET120" s="144"/>
      <c r="EU120" s="145"/>
      <c r="EV120" s="145"/>
      <c r="EW120" s="146"/>
      <c r="EX120" s="147"/>
      <c r="EY120" s="148"/>
      <c r="EZ120" s="149"/>
      <c r="FA120" s="150"/>
      <c r="FC120" s="114"/>
      <c r="FD120" s="168"/>
      <c r="FE120" s="143"/>
      <c r="FF120" s="144"/>
      <c r="FG120" s="145"/>
      <c r="FH120" s="145"/>
      <c r="FI120" s="146"/>
      <c r="FJ120" s="147"/>
      <c r="FK120" s="148"/>
      <c r="FL120" s="149"/>
      <c r="FM120" s="150"/>
      <c r="FO120" s="114"/>
      <c r="FP120" s="168" t="s">
        <v>1194</v>
      </c>
      <c r="FQ120" s="143"/>
      <c r="FR120" s="144"/>
      <c r="FS120" s="145"/>
      <c r="FT120" s="151"/>
      <c r="FU120" s="146"/>
      <c r="FV120" s="147"/>
      <c r="FW120" s="148"/>
      <c r="FX120" s="149"/>
      <c r="FY120" s="150"/>
      <c r="GA120" s="114"/>
      <c r="GB120" s="168"/>
      <c r="GC120" s="143" t="str">
        <f>IF(GG120="","",ministers!GC$3)</f>
        <v/>
      </c>
      <c r="GD120" s="144" t="str">
        <f>IF(GG120="","",ministers!GC$1)</f>
        <v/>
      </c>
      <c r="GE120" s="145" t="str">
        <f>IF(GG120="","",ministers!GC$2)</f>
        <v/>
      </c>
      <c r="GF120" s="145"/>
      <c r="GG120" s="146"/>
      <c r="GH120" s="147"/>
      <c r="GI120" s="148"/>
      <c r="GJ120" s="149"/>
      <c r="GK120" s="150"/>
      <c r="GM120" s="114"/>
      <c r="GN120" s="168"/>
      <c r="GO120" s="143" t="str">
        <f>IF(GS120="","",ministers!GO$3)</f>
        <v/>
      </c>
      <c r="GP120" s="144" t="str">
        <f>IF(GS120="","",ministers!GO$1)</f>
        <v/>
      </c>
      <c r="GQ120" s="145" t="str">
        <f>IF(GS120="","",ministers!GO$2)</f>
        <v/>
      </c>
      <c r="GR120" s="145" t="str">
        <f>IF(GS120="","",ministers!GO$3)</f>
        <v/>
      </c>
      <c r="GS120" s="146"/>
      <c r="GT120" s="147"/>
      <c r="GU120" s="148"/>
      <c r="GV120" s="149"/>
      <c r="GW120" s="150"/>
      <c r="GY120" s="114"/>
      <c r="GZ120" s="168"/>
    </row>
    <row r="121" spans="1:208" ht="13.5" customHeight="1">
      <c r="A121" s="126"/>
      <c r="B121" s="114" t="s">
        <v>735</v>
      </c>
      <c r="C121" s="114"/>
      <c r="E121" s="143"/>
      <c r="F121" s="144"/>
      <c r="G121" s="145"/>
      <c r="H121" s="145"/>
      <c r="I121" s="146" t="s">
        <v>292</v>
      </c>
      <c r="J121" s="147"/>
      <c r="K121" s="148"/>
      <c r="L121" s="149"/>
      <c r="M121" s="150"/>
      <c r="O121" s="114"/>
      <c r="P121" s="168"/>
      <c r="Q121" s="143" t="s">
        <v>292</v>
      </c>
      <c r="R121" s="144" t="s">
        <v>292</v>
      </c>
      <c r="S121" s="145" t="s">
        <v>292</v>
      </c>
      <c r="T121" s="145" t="s">
        <v>292</v>
      </c>
      <c r="U121" s="146" t="s">
        <v>292</v>
      </c>
      <c r="V121" s="147" t="s">
        <v>292</v>
      </c>
      <c r="W121" s="148" t="s">
        <v>292</v>
      </c>
      <c r="X121" s="149" t="s">
        <v>292</v>
      </c>
      <c r="Y121" s="150" t="s">
        <v>292</v>
      </c>
      <c r="Z121" s="117" t="s">
        <v>292</v>
      </c>
      <c r="AA121" s="114"/>
      <c r="AB121" s="168"/>
      <c r="AC121" s="143" t="s">
        <v>292</v>
      </c>
      <c r="AD121" s="144" t="s">
        <v>292</v>
      </c>
      <c r="AE121" s="145" t="s">
        <v>292</v>
      </c>
      <c r="AF121" s="145" t="s">
        <v>292</v>
      </c>
      <c r="AG121" s="146" t="s">
        <v>292</v>
      </c>
      <c r="AH121" s="147" t="s">
        <v>292</v>
      </c>
      <c r="AI121" s="148" t="s">
        <v>292</v>
      </c>
      <c r="AJ121" s="149" t="s">
        <v>292</v>
      </c>
      <c r="AK121" s="150" t="s">
        <v>292</v>
      </c>
      <c r="AL121" s="117" t="s">
        <v>292</v>
      </c>
      <c r="AM121" s="114"/>
      <c r="AN121" s="168"/>
      <c r="AO121" s="143" t="s">
        <v>292</v>
      </c>
      <c r="AP121" s="144" t="s">
        <v>292</v>
      </c>
      <c r="AQ121" s="145" t="s">
        <v>292</v>
      </c>
      <c r="AR121" s="145" t="s">
        <v>292</v>
      </c>
      <c r="AS121" s="146" t="s">
        <v>292</v>
      </c>
      <c r="AT121" s="147" t="s">
        <v>292</v>
      </c>
      <c r="AU121" s="148" t="s">
        <v>292</v>
      </c>
      <c r="AV121" s="149" t="s">
        <v>292</v>
      </c>
      <c r="AW121" s="150" t="s">
        <v>292</v>
      </c>
      <c r="AX121" s="117" t="s">
        <v>292</v>
      </c>
      <c r="AY121" s="114"/>
      <c r="AZ121" s="168"/>
      <c r="BA121" s="143" t="s">
        <v>292</v>
      </c>
      <c r="BB121" s="144" t="s">
        <v>292</v>
      </c>
      <c r="BC121" s="145" t="s">
        <v>292</v>
      </c>
      <c r="BD121" s="145" t="s">
        <v>292</v>
      </c>
      <c r="BE121" s="146" t="s">
        <v>292</v>
      </c>
      <c r="BF121" s="147" t="s">
        <v>292</v>
      </c>
      <c r="BG121" s="148" t="s">
        <v>292</v>
      </c>
      <c r="BH121" s="149" t="s">
        <v>292</v>
      </c>
      <c r="BI121" s="150" t="s">
        <v>292</v>
      </c>
      <c r="BJ121" s="117" t="s">
        <v>292</v>
      </c>
      <c r="BK121" s="114"/>
      <c r="BL121" s="168"/>
      <c r="BM121" s="143" t="s">
        <v>292</v>
      </c>
      <c r="BN121" s="144" t="s">
        <v>292</v>
      </c>
      <c r="BO121" s="145" t="s">
        <v>292</v>
      </c>
      <c r="BP121" s="145" t="s">
        <v>292</v>
      </c>
      <c r="BQ121" s="146" t="s">
        <v>292</v>
      </c>
      <c r="BR121" s="147" t="s">
        <v>292</v>
      </c>
      <c r="BS121" s="148" t="s">
        <v>292</v>
      </c>
      <c r="BT121" s="149" t="s">
        <v>292</v>
      </c>
      <c r="BU121" s="150" t="s">
        <v>292</v>
      </c>
      <c r="BV121" s="117" t="s">
        <v>292</v>
      </c>
      <c r="BW121" s="114"/>
      <c r="BX121" s="168"/>
      <c r="BY121" s="143" t="s">
        <v>292</v>
      </c>
      <c r="BZ121" s="144" t="s">
        <v>292</v>
      </c>
      <c r="CA121" s="145" t="s">
        <v>292</v>
      </c>
      <c r="CB121" s="145" t="s">
        <v>292</v>
      </c>
      <c r="CC121" s="146" t="s">
        <v>292</v>
      </c>
      <c r="CD121" s="147" t="s">
        <v>292</v>
      </c>
      <c r="CE121" s="148" t="s">
        <v>292</v>
      </c>
      <c r="CF121" s="149" t="s">
        <v>292</v>
      </c>
      <c r="CG121" s="150" t="s">
        <v>292</v>
      </c>
      <c r="CH121" s="117" t="s">
        <v>292</v>
      </c>
      <c r="CI121" s="114"/>
      <c r="CJ121" s="168"/>
      <c r="CK121" s="143" t="s">
        <v>292</v>
      </c>
      <c r="CL121" s="144" t="s">
        <v>292</v>
      </c>
      <c r="CM121" s="145" t="s">
        <v>292</v>
      </c>
      <c r="CN121" s="145" t="s">
        <v>292</v>
      </c>
      <c r="CO121" s="146" t="s">
        <v>292</v>
      </c>
      <c r="CP121" s="147" t="s">
        <v>292</v>
      </c>
      <c r="CQ121" s="148" t="s">
        <v>292</v>
      </c>
      <c r="CR121" s="149" t="s">
        <v>292</v>
      </c>
      <c r="CS121" s="150" t="s">
        <v>292</v>
      </c>
      <c r="CT121" s="117" t="s">
        <v>292</v>
      </c>
      <c r="CU121" s="114"/>
      <c r="CV121" s="168"/>
      <c r="CW121" s="143" t="s">
        <v>292</v>
      </c>
      <c r="CX121" s="144" t="s">
        <v>292</v>
      </c>
      <c r="CY121" s="145" t="s">
        <v>292</v>
      </c>
      <c r="CZ121" s="145" t="s">
        <v>292</v>
      </c>
      <c r="DA121" s="146" t="s">
        <v>292</v>
      </c>
      <c r="DB121" s="147" t="s">
        <v>292</v>
      </c>
      <c r="DC121" s="148" t="s">
        <v>292</v>
      </c>
      <c r="DD121" s="149" t="s">
        <v>292</v>
      </c>
      <c r="DE121" s="150" t="s">
        <v>292</v>
      </c>
      <c r="DF121" s="117" t="s">
        <v>292</v>
      </c>
      <c r="DG121" s="114"/>
      <c r="DH121" s="168"/>
      <c r="DI121" s="143">
        <v>41452</v>
      </c>
      <c r="DJ121" s="144" t="s">
        <v>513</v>
      </c>
      <c r="DK121" s="145">
        <v>40891</v>
      </c>
      <c r="DL121" s="145">
        <v>41452</v>
      </c>
      <c r="DM121" s="146" t="s">
        <v>920</v>
      </c>
      <c r="DN121" s="147" t="s">
        <v>836</v>
      </c>
      <c r="DO121" s="148" t="s">
        <v>780</v>
      </c>
      <c r="DP121" s="149" t="s">
        <v>293</v>
      </c>
      <c r="DQ121" s="150" t="s">
        <v>921</v>
      </c>
      <c r="DR121" s="117" t="s">
        <v>292</v>
      </c>
      <c r="DS121" s="114"/>
      <c r="DT121" s="168" t="s">
        <v>734</v>
      </c>
      <c r="DU121" s="143">
        <v>41517</v>
      </c>
      <c r="DV121" s="144" t="s">
        <v>514</v>
      </c>
      <c r="DW121" s="145">
        <v>41452</v>
      </c>
      <c r="DX121" s="145">
        <v>41517</v>
      </c>
      <c r="DY121" s="146" t="s">
        <v>962</v>
      </c>
      <c r="DZ121" s="147" t="s">
        <v>963</v>
      </c>
      <c r="EA121" s="148" t="s">
        <v>780</v>
      </c>
      <c r="EB121" s="149" t="s">
        <v>293</v>
      </c>
      <c r="EC121" s="150" t="s">
        <v>964</v>
      </c>
      <c r="ED121" s="117" t="s">
        <v>292</v>
      </c>
      <c r="EE121" s="114"/>
      <c r="EF121" s="175" t="s">
        <v>760</v>
      </c>
      <c r="EG121" s="143" t="str">
        <f>IF(EK121="","",ministers!EG$3)</f>
        <v/>
      </c>
      <c r="EH121" s="144" t="str">
        <f>IF(EK121="","",ministers!EG$1)</f>
        <v/>
      </c>
      <c r="EI121" s="145" t="str">
        <f>IF(EK121="","",ministers!EG$2)</f>
        <v/>
      </c>
      <c r="EJ121" s="145" t="str">
        <f>IF(EK121="","",ministers!EG$3)</f>
        <v/>
      </c>
      <c r="EK121" s="146" t="str">
        <f>IF(ER121="","",IF(ISNUMBER(SEARCH(":",ER121)),MID(ER121,FIND(":",ER121)+2,FIND("(",ER121)-FIND(":",ER121)-3),LEFT(ER121,FIND("(",ER121)-2)))</f>
        <v/>
      </c>
      <c r="EL121" s="147" t="str">
        <f>IF(ER121="","",MID(ER121,FIND("(",ER121)+1,4))</f>
        <v/>
      </c>
      <c r="EM121" s="148" t="str">
        <f>IF(ISNUMBER(SEARCH("*female*",ER121)),"female",IF(ISNUMBER(SEARCH("*male*",ER121)),"male",""))</f>
        <v/>
      </c>
      <c r="EN121" s="149" t="str">
        <f>IF(ER121="","",IF(ISERROR(MID(ER121,FIND("male,",ER121)+6,(FIND(")",ER121)-(FIND("male,",ER121)+6))))=TRUE,"missing/error",MID(ER121,FIND("male,",ER121)+6,(FIND(")",ER121)-(FIND("male,",ER121)+6)))))</f>
        <v/>
      </c>
      <c r="EO121" s="150" t="str">
        <f>IF(EK121="","",(MID(EK121,(SEARCH("^^",SUBSTITUTE(EK121," ","^^",LEN(EK121)-LEN(SUBSTITUTE(EK121," ","")))))+1,99)&amp;"_"&amp;LEFT(EK121,FIND(" ",EK121)-1)&amp;"_"&amp;EL121))</f>
        <v/>
      </c>
      <c r="EP121" s="117" t="str">
        <f>IF(ER121="","",IF((LEN(ER121)-LEN(SUBSTITUTE(ER121,"male","")))/LEN("male")&gt;1,"!",IF(RIGHT(ER121,1)=")","",IF(RIGHT(ER121,2)=") ","",IF(RIGHT(ER121,2)=").","","!!")))))</f>
        <v/>
      </c>
      <c r="EQ121" s="114"/>
      <c r="ER121" s="168"/>
      <c r="ES121" s="143" t="str">
        <f>IF(EW121="","",ministers!ES$3)</f>
        <v/>
      </c>
      <c r="ET121" s="144" t="str">
        <f>IF(EW121="","",ministers!ES$1)</f>
        <v/>
      </c>
      <c r="EU121" s="145" t="str">
        <f>IF(EW121="","",ministers!ES$2)</f>
        <v/>
      </c>
      <c r="EV121" s="145" t="str">
        <f>IF(EW121="","",ministers!ES$3)</f>
        <v/>
      </c>
      <c r="EW121" s="146" t="str">
        <f>IF(FD121="","",IF(ISNUMBER(SEARCH(":",FD121)),MID(FD121,FIND(":",FD121)+2,FIND("(",FD121)-FIND(":",FD121)-3),LEFT(FD121,FIND("(",FD121)-2)))</f>
        <v/>
      </c>
      <c r="EX121" s="147" t="str">
        <f>IF(FD121="","",MID(FD121,FIND("(",FD121)+1,4))</f>
        <v/>
      </c>
      <c r="EY121" s="148" t="str">
        <f>IF(ISNUMBER(SEARCH("*female*",FD121)),"female",IF(ISNUMBER(SEARCH("*male*",FD121)),"male",""))</f>
        <v/>
      </c>
      <c r="EZ121" s="149" t="str">
        <f>IF(FD121="","",IF(ISERROR(MID(FD121,FIND("male,",FD121)+6,(FIND(")",FD121)-(FIND("male,",FD121)+6))))=TRUE,"missing/error",MID(FD121,FIND("male,",FD121)+6,(FIND(")",FD121)-(FIND("male,",FD121)+6)))))</f>
        <v/>
      </c>
      <c r="FA121" s="150" t="str">
        <f>IF(EW121="","",(MID(EW121,(SEARCH("^^",SUBSTITUTE(EW121," ","^^",LEN(EW121)-LEN(SUBSTITUTE(EW121," ","")))))+1,99)&amp;"_"&amp;LEFT(EW121,FIND(" ",EW121)-1)&amp;"_"&amp;EX121))</f>
        <v/>
      </c>
      <c r="FB121" s="117" t="str">
        <f>IF(FD121="","",IF((LEN(FD121)-LEN(SUBSTITUTE(FD121,"male","")))/LEN("male")&gt;1,"!",IF(RIGHT(FD121,1)=")","",IF(RIGHT(FD121,2)=") ","",IF(RIGHT(FD121,2)=").","","!!")))))</f>
        <v/>
      </c>
      <c r="FC121" s="114"/>
      <c r="FD121" s="168"/>
      <c r="FE121" s="143" t="str">
        <f>IF(FI121="","",ministers!FE$3)</f>
        <v/>
      </c>
      <c r="FF121" s="144" t="str">
        <f>IF(FI121="","",ministers!FE$1)</f>
        <v/>
      </c>
      <c r="FG121" s="145" t="str">
        <f>IF(FI121="","",ministers!FE$2)</f>
        <v/>
      </c>
      <c r="FH121" s="145" t="str">
        <f>IF(FI121="","",ministers!FE$3)</f>
        <v/>
      </c>
      <c r="FI121" s="146" t="str">
        <f>IF(FP121="","",IF(ISNUMBER(SEARCH(":",FP121)),MID(FP121,FIND(":",FP121)+2,FIND("(",FP121)-FIND(":",FP121)-3),LEFT(FP121,FIND("(",FP121)-2)))</f>
        <v/>
      </c>
      <c r="FJ121" s="147" t="str">
        <f>IF(FP121="","",MID(FP121,FIND("(",FP121)+1,4))</f>
        <v/>
      </c>
      <c r="FK121" s="148" t="str">
        <f>IF(ISNUMBER(SEARCH("*female*",FP121)),"female",IF(ISNUMBER(SEARCH("*male*",FP121)),"male",""))</f>
        <v/>
      </c>
      <c r="FL121" s="149" t="str">
        <f>IF(FP121="","",IF(ISERROR(MID(FP121,FIND("male,",FP121)+6,(FIND(")",FP121)-(FIND("male,",FP121)+6))))=TRUE,"missing/error",MID(FP121,FIND("male,",FP121)+6,(FIND(")",FP121)-(FIND("male,",FP121)+6)))))</f>
        <v/>
      </c>
      <c r="FM121" s="150" t="str">
        <f>IF(FI121="","",(MID(FI121,(SEARCH("^^",SUBSTITUTE(FI121," ","^^",LEN(FI121)-LEN(SUBSTITUTE(FI121," ","")))))+1,99)&amp;"_"&amp;LEFT(FI121,FIND(" ",FI121)-1)&amp;"_"&amp;FJ121))</f>
        <v/>
      </c>
      <c r="FN121" s="117" t="str">
        <f>IF(FP121="","",IF((LEN(FP121)-LEN(SUBSTITUTE(FP121,"male","")))/LEN("male")&gt;1,"!",IF(RIGHT(FP121,1)=")","",IF(RIGHT(FP121,2)=") ","",IF(RIGHT(FP121,2)=").","","!!")))))</f>
        <v/>
      </c>
      <c r="FO121" s="114"/>
      <c r="FP121" s="168"/>
      <c r="FQ121" s="143" t="str">
        <f>IF(FU121="","",ministers!FT$3)</f>
        <v/>
      </c>
      <c r="FR121" s="144" t="str">
        <f>IF(FU121="","",ministers!FT$1)</f>
        <v/>
      </c>
      <c r="FS121" s="145"/>
      <c r="FT121" s="151"/>
      <c r="FU121" s="146" t="str">
        <f>IF(GB121="","",IF(ISNUMBER(SEARCH(":",GB121)),MID(GB121,FIND(":",GB121)+2,FIND("(",GB121)-FIND(":",GB121)-3),LEFT(GB121,FIND("(",GB121)-2)))</f>
        <v/>
      </c>
      <c r="FV121" s="147" t="str">
        <f>IF(GB121="","",MID(GB121,FIND("(",GB121)+1,4))</f>
        <v/>
      </c>
      <c r="FW121" s="148" t="str">
        <f>IF(ISNUMBER(SEARCH("*female*",GB121)),"female",IF(ISNUMBER(SEARCH("*male*",GB121)),"male",""))</f>
        <v/>
      </c>
      <c r="FX121" s="149" t="str">
        <f>IF(GB121="","",IF(ISERROR(MID(GB121,FIND("male,",GB121)+6,(FIND(")",GB121)-(FIND("male,",GB121)+6))))=TRUE,"missing/error",MID(GB121,FIND("male,",GB121)+6,(FIND(")",GB121)-(FIND("male,",GB121)+6)))))</f>
        <v/>
      </c>
      <c r="FY121" s="150" t="str">
        <f>IF(FU121="","",(MID(FU121,(SEARCH("^^",SUBSTITUTE(FU121," ","^^",LEN(FU121)-LEN(SUBSTITUTE(FU121," ","")))))+1,99)&amp;"_"&amp;LEFT(FU121,FIND(" ",FU121)-1)&amp;"_"&amp;FV121))</f>
        <v/>
      </c>
      <c r="FZ121" s="117" t="str">
        <f>IF(GB121="","",IF((LEN(GB121)-LEN(SUBSTITUTE(GB121,"male","")))/LEN("male")&gt;1,"!",IF(RIGHT(GB121,1)=")","",IF(RIGHT(GB121,2)=") ","",IF(RIGHT(GB121,2)=").","","!!")))))</f>
        <v/>
      </c>
      <c r="GA121" s="114"/>
      <c r="GB121" s="168"/>
      <c r="GC121" s="143" t="str">
        <f>IF(GG121="","",ministers!GC$3)</f>
        <v/>
      </c>
      <c r="GD121" s="144" t="str">
        <f>IF(GG121="","",ministers!GC$1)</f>
        <v/>
      </c>
      <c r="GE121" s="145" t="str">
        <f>IF(GG121="","",ministers!GC$2)</f>
        <v/>
      </c>
      <c r="GF121" s="145"/>
      <c r="GG121" s="146" t="str">
        <f>IF(GN121="","",IF(ISNUMBER(SEARCH(":",GN121)),MID(GN121,FIND(":",GN121)+2,FIND("(",GN121)-FIND(":",GN121)-3),LEFT(GN121,FIND("(",GN121)-2)))</f>
        <v/>
      </c>
      <c r="GH121" s="147" t="str">
        <f>IF(GN121="","",MID(GN121,FIND("(",GN121)+1,4))</f>
        <v/>
      </c>
      <c r="GI121" s="148" t="str">
        <f>IF(ISNUMBER(SEARCH("*female*",GN121)),"female",IF(ISNUMBER(SEARCH("*male*",GN121)),"male",""))</f>
        <v/>
      </c>
      <c r="GJ121" s="149" t="str">
        <f>IF(GN121="","",IF(ISERROR(MID(GN121,FIND("male,",GN121)+6,(FIND(")",GN121)-(FIND("male,",GN121)+6))))=TRUE,"missing/error",MID(GN121,FIND("male,",GN121)+6,(FIND(")",GN121)-(FIND("male,",GN121)+6)))))</f>
        <v/>
      </c>
      <c r="GK121" s="150" t="str">
        <f>IF(GG121="","",(MID(GG121,(SEARCH("^^",SUBSTITUTE(GG121," ","^^",LEN(GG121)-LEN(SUBSTITUTE(GG121," ","")))))+1,99)&amp;"_"&amp;LEFT(GG121,FIND(" ",GG121)-1)&amp;"_"&amp;GH121))</f>
        <v/>
      </c>
      <c r="GM121" s="114"/>
      <c r="GN121" s="168"/>
      <c r="GO121" s="143" t="str">
        <f>IF(GS121="","",ministers!GO$3)</f>
        <v/>
      </c>
      <c r="GP121" s="144" t="str">
        <f>IF(GS121="","",ministers!GO$1)</f>
        <v/>
      </c>
      <c r="GQ121" s="145" t="str">
        <f>IF(GS121="","",ministers!GO$2)</f>
        <v/>
      </c>
      <c r="GR121" s="145" t="str">
        <f>IF(GS121="","",ministers!GO$3)</f>
        <v/>
      </c>
      <c r="GS121" s="146" t="str">
        <f>IF(GZ121="","",IF(ISNUMBER(SEARCH(":",GZ121)),MID(GZ121,FIND(":",GZ121)+2,FIND("(",GZ121)-FIND(":",GZ121)-3),LEFT(GZ121,FIND("(",GZ121)-2)))</f>
        <v/>
      </c>
      <c r="GT121" s="147" t="str">
        <f>IF(GZ121="","",MID(GZ121,FIND("(",GZ121)+1,4))</f>
        <v/>
      </c>
      <c r="GU121" s="148" t="str">
        <f>IF(ISNUMBER(SEARCH("*female*",GZ121)),"female",IF(ISNUMBER(SEARCH("*male*",GZ121)),"male",""))</f>
        <v/>
      </c>
      <c r="GV121" s="149" t="str">
        <f>IF(GZ121="","",IF(ISERROR(MID(GZ121,FIND("male,",GZ121)+6,(FIND(")",GZ121)-(FIND("male,",GZ121)+6))))=TRUE,"missing/error",MID(GZ121,FIND("male,",GZ121)+6,(FIND(")",GZ121)-(FIND("male,",GZ121)+6)))))</f>
        <v/>
      </c>
      <c r="GW121" s="150" t="str">
        <f>IF(GS121="","",(MID(GS121,(SEARCH("^^",SUBSTITUTE(GS121," ","^^",LEN(GS121)-LEN(SUBSTITUTE(GS121," ","")))))+1,99)&amp;"_"&amp;LEFT(GS121,FIND(" ",GS121)-1)&amp;"_"&amp;GT121))</f>
        <v/>
      </c>
      <c r="GY121" s="114"/>
      <c r="GZ121" s="168"/>
    </row>
    <row r="122" spans="1:208" ht="13.5" customHeight="1">
      <c r="A122" s="126"/>
      <c r="B122" s="114" t="s">
        <v>551</v>
      </c>
      <c r="C122" s="114"/>
      <c r="E122" s="143">
        <v>33592</v>
      </c>
      <c r="F122" s="144" t="s">
        <v>311</v>
      </c>
      <c r="G122" s="145">
        <v>32997</v>
      </c>
      <c r="H122" s="145">
        <v>33592</v>
      </c>
      <c r="I122" s="146" t="s">
        <v>843</v>
      </c>
      <c r="J122" s="147" t="s">
        <v>783</v>
      </c>
      <c r="K122" s="148" t="s">
        <v>780</v>
      </c>
      <c r="L122" s="149" t="s">
        <v>293</v>
      </c>
      <c r="M122" s="150" t="s">
        <v>844</v>
      </c>
      <c r="N122" s="117" t="s">
        <v>292</v>
      </c>
      <c r="O122" s="114"/>
      <c r="P122" s="168" t="s">
        <v>606</v>
      </c>
      <c r="Q122" s="143" t="s">
        <v>292</v>
      </c>
      <c r="R122" s="144" t="s">
        <v>292</v>
      </c>
      <c r="S122" s="145" t="s">
        <v>292</v>
      </c>
      <c r="T122" s="145" t="s">
        <v>292</v>
      </c>
      <c r="U122" s="146" t="s">
        <v>292</v>
      </c>
      <c r="V122" s="147" t="s">
        <v>292</v>
      </c>
      <c r="W122" s="148" t="s">
        <v>292</v>
      </c>
      <c r="X122" s="149" t="s">
        <v>292</v>
      </c>
      <c r="Y122" s="150" t="s">
        <v>292</v>
      </c>
      <c r="Z122" s="117" t="s">
        <v>292</v>
      </c>
      <c r="AA122" s="114"/>
      <c r="AB122" s="168"/>
      <c r="AC122" s="143">
        <v>35135</v>
      </c>
      <c r="AD122" s="144" t="s">
        <v>313</v>
      </c>
      <c r="AE122" s="145">
        <v>34052</v>
      </c>
      <c r="AF122" s="145">
        <v>35135</v>
      </c>
      <c r="AG122" s="146" t="s">
        <v>843</v>
      </c>
      <c r="AH122" s="147" t="s">
        <v>783</v>
      </c>
      <c r="AI122" s="148" t="s">
        <v>780</v>
      </c>
      <c r="AJ122" s="149" t="s">
        <v>293</v>
      </c>
      <c r="AK122" s="150" t="s">
        <v>844</v>
      </c>
      <c r="AL122" s="117" t="s">
        <v>292</v>
      </c>
      <c r="AM122" s="114"/>
      <c r="AN122" s="168" t="s">
        <v>606</v>
      </c>
      <c r="AO122" s="143">
        <v>36089</v>
      </c>
      <c r="AP122" s="144" t="s">
        <v>314</v>
      </c>
      <c r="AQ122" s="145">
        <v>35135</v>
      </c>
      <c r="AR122" s="145">
        <v>36089</v>
      </c>
      <c r="AS122" s="146" t="s">
        <v>845</v>
      </c>
      <c r="AT122" s="147" t="s">
        <v>846</v>
      </c>
      <c r="AU122" s="148" t="s">
        <v>780</v>
      </c>
      <c r="AV122" s="149" t="s">
        <v>294</v>
      </c>
      <c r="AW122" s="150" t="s">
        <v>847</v>
      </c>
      <c r="AX122" s="117" t="s">
        <v>292</v>
      </c>
      <c r="AY122" s="114"/>
      <c r="AZ122" s="168" t="s">
        <v>642</v>
      </c>
      <c r="BA122" s="143">
        <v>37221</v>
      </c>
      <c r="BB122" s="144" t="s">
        <v>315</v>
      </c>
      <c r="BC122" s="145">
        <v>36089</v>
      </c>
      <c r="BD122" s="145">
        <v>37221</v>
      </c>
      <c r="BE122" s="146" t="s">
        <v>845</v>
      </c>
      <c r="BF122" s="147" t="s">
        <v>846</v>
      </c>
      <c r="BG122" s="148" t="s">
        <v>780</v>
      </c>
      <c r="BH122" s="149" t="s">
        <v>294</v>
      </c>
      <c r="BI122" s="150" t="s">
        <v>847</v>
      </c>
      <c r="BJ122" s="117" t="s">
        <v>292</v>
      </c>
      <c r="BK122" s="114"/>
      <c r="BL122" s="168" t="s">
        <v>642</v>
      </c>
      <c r="BM122" s="143">
        <v>38286</v>
      </c>
      <c r="BN122" s="144" t="s">
        <v>316</v>
      </c>
      <c r="BO122" s="145">
        <v>37221</v>
      </c>
      <c r="BP122" s="145">
        <v>38286</v>
      </c>
      <c r="BQ122" s="146" t="s">
        <v>845</v>
      </c>
      <c r="BR122" s="147" t="s">
        <v>846</v>
      </c>
      <c r="BS122" s="148" t="s">
        <v>780</v>
      </c>
      <c r="BT122" s="149" t="s">
        <v>294</v>
      </c>
      <c r="BU122" s="150" t="s">
        <v>847</v>
      </c>
      <c r="BV122" s="117" t="s">
        <v>292</v>
      </c>
      <c r="BW122" s="114"/>
      <c r="BX122" s="168" t="s">
        <v>642</v>
      </c>
      <c r="BY122" s="143">
        <v>39419</v>
      </c>
      <c r="BZ122" s="144" t="s">
        <v>317</v>
      </c>
      <c r="CA122" s="145">
        <v>38286</v>
      </c>
      <c r="CB122" s="145">
        <v>39419</v>
      </c>
      <c r="CC122" s="146" t="s">
        <v>845</v>
      </c>
      <c r="CD122" s="147" t="s">
        <v>846</v>
      </c>
      <c r="CE122" s="148" t="s">
        <v>780</v>
      </c>
      <c r="CF122" s="149" t="s">
        <v>294</v>
      </c>
      <c r="CG122" s="150" t="s">
        <v>847</v>
      </c>
      <c r="CH122" s="117" t="s">
        <v>292</v>
      </c>
      <c r="CI122" s="114"/>
      <c r="CJ122" s="168" t="s">
        <v>642</v>
      </c>
      <c r="CK122" s="143">
        <v>40353</v>
      </c>
      <c r="CL122" s="144" t="s">
        <v>318</v>
      </c>
      <c r="CM122" s="145">
        <v>39419</v>
      </c>
      <c r="CN122" s="145">
        <v>40353</v>
      </c>
      <c r="CO122" s="146" t="s">
        <v>848</v>
      </c>
      <c r="CP122" s="147" t="s">
        <v>849</v>
      </c>
      <c r="CQ122" s="148" t="s">
        <v>780</v>
      </c>
      <c r="CR122" s="149" t="s">
        <v>293</v>
      </c>
      <c r="CS122" s="150" t="s">
        <v>850</v>
      </c>
      <c r="CT122" s="117" t="s">
        <v>292</v>
      </c>
      <c r="CU122" s="114"/>
      <c r="CV122" s="168" t="s">
        <v>698</v>
      </c>
      <c r="CW122" s="143">
        <v>40435</v>
      </c>
      <c r="CX122" s="144" t="s">
        <v>512</v>
      </c>
      <c r="CY122" s="145">
        <v>40357</v>
      </c>
      <c r="CZ122" s="145">
        <v>40435</v>
      </c>
      <c r="DA122" s="146" t="s">
        <v>848</v>
      </c>
      <c r="DB122" s="147" t="s">
        <v>849</v>
      </c>
      <c r="DC122" s="148" t="s">
        <v>780</v>
      </c>
      <c r="DD122" s="149" t="s">
        <v>293</v>
      </c>
      <c r="DE122" s="150" t="s">
        <v>850</v>
      </c>
      <c r="DF122" s="117" t="s">
        <v>292</v>
      </c>
      <c r="DG122" s="114"/>
      <c r="DH122" s="168" t="s">
        <v>698</v>
      </c>
      <c r="DI122" s="143">
        <v>41452</v>
      </c>
      <c r="DJ122" s="144" t="s">
        <v>513</v>
      </c>
      <c r="DK122" s="145">
        <v>40435</v>
      </c>
      <c r="DL122" s="145">
        <v>40961</v>
      </c>
      <c r="DM122" s="146" t="s">
        <v>788</v>
      </c>
      <c r="DN122" s="147" t="s">
        <v>789</v>
      </c>
      <c r="DO122" s="148" t="s">
        <v>780</v>
      </c>
      <c r="DP122" s="149" t="s">
        <v>293</v>
      </c>
      <c r="DQ122" s="150" t="s">
        <v>790</v>
      </c>
      <c r="DR122" s="117" t="s">
        <v>292</v>
      </c>
      <c r="DS122" s="114"/>
      <c r="DT122" s="173" t="s">
        <v>691</v>
      </c>
      <c r="DU122" s="143">
        <v>41517</v>
      </c>
      <c r="DV122" s="144" t="s">
        <v>514</v>
      </c>
      <c r="DW122" s="145">
        <v>41452</v>
      </c>
      <c r="DX122" s="145">
        <v>41517</v>
      </c>
      <c r="DY122" s="146" t="s">
        <v>851</v>
      </c>
      <c r="DZ122" s="147" t="s">
        <v>852</v>
      </c>
      <c r="EA122" s="148" t="s">
        <v>780</v>
      </c>
      <c r="EB122" s="149" t="s">
        <v>293</v>
      </c>
      <c r="EC122" s="150" t="s">
        <v>853</v>
      </c>
      <c r="ED122" s="117" t="s">
        <v>292</v>
      </c>
      <c r="EE122" s="114"/>
      <c r="EF122" s="173" t="s">
        <v>726</v>
      </c>
      <c r="EG122" s="143">
        <f>IF(EK122="","",ministers!EG$3)</f>
        <v>42262</v>
      </c>
      <c r="EH122" s="144" t="str">
        <f>IF(EK122="","",ministers!EG$1)</f>
        <v>Abbott I</v>
      </c>
      <c r="EI122" s="145">
        <f>IF(EK122="","",ministers!EG$2)</f>
        <v>41517</v>
      </c>
      <c r="EJ122" s="145">
        <f>IF(EK122="","",ministers!EG$3)</f>
        <v>42262</v>
      </c>
      <c r="EK122" s="146" t="str">
        <f>IF(ER122="","",IF(ISNUMBER(SEARCH(":",ER122)),MID(ER122,FIND(":",ER122)+2,FIND("(",ER122)-FIND(":",ER122)-3),LEFT(ER122,FIND("(",ER122)-2)))</f>
        <v>Julie Isabel Bishop</v>
      </c>
      <c r="EL122" s="147" t="str">
        <f>IF(ER122="","",MID(ER122,FIND("(",ER122)+1,4))</f>
        <v>1956</v>
      </c>
      <c r="EM122" s="148" t="str">
        <f>IF(ISNUMBER(SEARCH("*female*",ER122)),"female",IF(ISNUMBER(SEARCH("*male*",ER122)),"male",""))</f>
        <v>female</v>
      </c>
      <c r="EN122" s="149" t="str">
        <f>IF(ER122="","",IF(ISERROR(MID(ER122,FIND("male,",ER122)+6,(FIND(")",ER122)-(FIND("male,",ER122)+6))))=TRUE,"missing/error",MID(ER122,FIND("male,",ER122)+6,(FIND(")",ER122)-(FIND("male,",ER122)+6)))))</f>
        <v>au_lib01</v>
      </c>
      <c r="EO122" s="150" t="str">
        <f>IF(EK122="","",(MID(EK122,(SEARCH("^^",SUBSTITUTE(EK122," ","^^",LEN(EK122)-LEN(SUBSTITUTE(EK122," ","")))))+1,99)&amp;"_"&amp;LEFT(EK122,FIND(" ",EK122)-1)&amp;"_"&amp;EL122))</f>
        <v>Bishop_Julie_1956</v>
      </c>
      <c r="EP122" s="117" t="str">
        <f>IF(ER122="","",IF((LEN(ER122)-LEN(SUBSTITUTE(ER122,"male","")))/LEN("male")&gt;1,"!",IF(RIGHT(ER122,1)=")","",IF(RIGHT(ER122,2)=") ","",IF(RIGHT(ER122,2)=").","","!!")))))</f>
        <v/>
      </c>
      <c r="EQ122" s="114"/>
      <c r="ER122" s="168" t="s">
        <v>1107</v>
      </c>
      <c r="ES122" s="143">
        <f>IF(EW122="","",ministers!ES$3)</f>
        <v>42570</v>
      </c>
      <c r="ET122" s="144" t="str">
        <f>IF(EW122="","",ministers!ES$1)</f>
        <v>Turnbull I</v>
      </c>
      <c r="EU122" s="145">
        <v>42262</v>
      </c>
      <c r="EV122" s="145">
        <f>IF(EW122="","",ministers!ES$3)</f>
        <v>42570</v>
      </c>
      <c r="EW122" s="146" t="str">
        <f>IF(FD122="","",IF(ISNUMBER(SEARCH(":",FD122)),MID(FD122,FIND(":",FD122)+2,FIND("(",FD122)-FIND(":",FD122)-3),LEFT(FD122,FIND("(",FD122)-2)))</f>
        <v>Julie Isabel Bishop</v>
      </c>
      <c r="EX122" s="147" t="str">
        <f>IF(FD122="","",MID(FD122,FIND("(",FD122)+1,4))</f>
        <v>1956</v>
      </c>
      <c r="EY122" s="148" t="str">
        <f>IF(ISNUMBER(SEARCH("*female*",FD122)),"female",IF(ISNUMBER(SEARCH("*male*",FD122)),"male",""))</f>
        <v>female</v>
      </c>
      <c r="EZ122" s="149" t="str">
        <f>IF(FD122="","",IF(ISERROR(MID(FD122,FIND("male,",FD122)+6,(FIND(")",FD122)-(FIND("male,",FD122)+6))))=TRUE,"missing/error",MID(FD122,FIND("male,",FD122)+6,(FIND(")",FD122)-(FIND("male,",FD122)+6)))))</f>
        <v>au_lib01</v>
      </c>
      <c r="FA122" s="150" t="str">
        <f>IF(EW122="","",(MID(EW122,(SEARCH("^^",SUBSTITUTE(EW122," ","^^",LEN(EW122)-LEN(SUBSTITUTE(EW122," ","")))))+1,99)&amp;"_"&amp;LEFT(EW122,FIND(" ",EW122)-1)&amp;"_"&amp;EX122))</f>
        <v>Bishop_Julie_1956</v>
      </c>
      <c r="FB122" s="117" t="str">
        <f>IF(FD122="","",IF((LEN(FD122)-LEN(SUBSTITUTE(FD122,"male","")))/LEN("male")&gt;1,"!",IF(RIGHT(FD122,1)=")","",IF(RIGHT(FD122,2)=") ","",IF(RIGHT(FD122,2)=").","","!!")))))</f>
        <v/>
      </c>
      <c r="FC122" s="114"/>
      <c r="FD122" s="168" t="s">
        <v>1190</v>
      </c>
      <c r="FE122" s="143">
        <f>IF(FI122="","",ministers!FE$3)</f>
        <v>43340</v>
      </c>
      <c r="FF122" s="144" t="str">
        <f>IF(FI122="","",ministers!FE$1)</f>
        <v>Turnbull II</v>
      </c>
      <c r="FG122" s="145">
        <f>IF(FI122="","",ministers!FE$2)</f>
        <v>42570</v>
      </c>
      <c r="FH122" s="145">
        <f>IF(FI122="","",ministers!FE$3)</f>
        <v>43340</v>
      </c>
      <c r="FI122" s="146" t="str">
        <f>IF(FP122="","",IF(ISNUMBER(SEARCH(":",FP122)),MID(FP122,FIND(":",FP122)+2,FIND("(",FP122)-FIND(":",FP122)-3),LEFT(FP122,FIND("(",FP122)-2)))</f>
        <v>Julie Isabel Bishop</v>
      </c>
      <c r="FJ122" s="147" t="str">
        <f>IF(FP122="","",MID(FP122,FIND("(",FP122)+1,4))</f>
        <v>1956</v>
      </c>
      <c r="FK122" s="148" t="str">
        <f>IF(ISNUMBER(SEARCH("*female*",FP122)),"female",IF(ISNUMBER(SEARCH("*male*",FP122)),"male",""))</f>
        <v>female</v>
      </c>
      <c r="FL122" s="149" t="str">
        <f>IF(FP122="","",IF(ISERROR(MID(FP122,FIND("male,",FP122)+6,(FIND(")",FP122)-(FIND("male,",FP122)+6))))=TRUE,"missing/error",MID(FP122,FIND("male,",FP122)+6,(FIND(")",FP122)-(FIND("male,",FP122)+6)))))</f>
        <v>au_lib01</v>
      </c>
      <c r="FM122" s="150" t="str">
        <f>IF(FI122="","",(MID(FI122,(SEARCH("^^",SUBSTITUTE(FI122," ","^^",LEN(FI122)-LEN(SUBSTITUTE(FI122," ","")))))+1,99)&amp;"_"&amp;LEFT(FI122,FIND(" ",FI122)-1)&amp;"_"&amp;FJ122))</f>
        <v>Bishop_Julie_1956</v>
      </c>
      <c r="FN122" s="117" t="str">
        <f>IF(FP122="","",IF((LEN(FP122)-LEN(SUBSTITUTE(FP122,"male","")))/LEN("male")&gt;1,"!",IF(RIGHT(FP122,1)=")","",IF(RIGHT(FP122,2)=") ","",IF(RIGHT(FP122,2)=").","","!!")))))</f>
        <v/>
      </c>
      <c r="FO122" s="114"/>
      <c r="FP122" s="168" t="s">
        <v>1190</v>
      </c>
      <c r="FQ122" s="143">
        <f>IF(FU122="","",ministers!FQ$3)</f>
        <v>43614</v>
      </c>
      <c r="FR122" s="144" t="str">
        <f>IF(FU122="","",ministers!FQ$1)</f>
        <v>Morrison I</v>
      </c>
      <c r="FS122" s="145">
        <f>IF(FU122="","",ministers!FQ$2)</f>
        <v>43340</v>
      </c>
      <c r="FT122" s="145">
        <f>IF(FU122="","",ministers!FQ$3)</f>
        <v>43614</v>
      </c>
      <c r="FU122" s="146" t="str">
        <f>IF(GB122="","",IF(ISNUMBER(SEARCH(":",GB122)),MID(GB122,FIND(":",GB122)+2,FIND("(",GB122)-FIND(":",GB122)-3),LEFT(GB122,FIND("(",GB122)-2)))</f>
        <v>Marise Anne Payne</v>
      </c>
      <c r="FV122" s="147" t="str">
        <f>IF(GB122="","",MID(GB122,FIND("(",GB122)+1,4))</f>
        <v>1964</v>
      </c>
      <c r="FW122" s="148" t="str">
        <f>IF(ISNUMBER(SEARCH("*female*",GB122)),"female",IF(ISNUMBER(SEARCH("*male*",GB122)),"male",""))</f>
        <v>female</v>
      </c>
      <c r="FX122" s="149" t="str">
        <f>IF(GB122="","",IF(ISERROR(MID(GB122,FIND("male,",GB122)+6,(FIND(")",GB122)-(FIND("male,",GB122)+6))))=TRUE,"missing/error",MID(GB122,FIND("male,",GB122)+6,(FIND(")",GB122)-(FIND("male,",GB122)+6)))))</f>
        <v>au_lib01</v>
      </c>
      <c r="FY122" s="150" t="str">
        <f>IF(FU122="","",(MID(FU122,(SEARCH("^^",SUBSTITUTE(FU122," ","^^",LEN(FU122)-LEN(SUBSTITUTE(FU122," ","")))))+1,99)&amp;"_"&amp;LEFT(FU122,FIND(" ",FU122)-1)&amp;"_"&amp;FV122))</f>
        <v>Payne_Marise_1964</v>
      </c>
      <c r="FZ122" s="117" t="str">
        <f>IF(GB122="","",IF((LEN(GB122)-LEN(SUBSTITUTE(GB122,"male","")))/LEN("male")&gt;1,"!",IF(RIGHT(GB122,1)=")","",IF(RIGHT(GB122,2)=") ","",IF(RIGHT(GB122,2)=").","","!!")))))</f>
        <v/>
      </c>
      <c r="GA122" s="114"/>
      <c r="GB122" s="168" t="s">
        <v>1192</v>
      </c>
      <c r="GC122" s="143">
        <f>IF(GG122="","",ministers!GC$3)</f>
        <v>44704</v>
      </c>
      <c r="GD122" s="144" t="str">
        <f>IF(GG122="","",ministers!GC$1)</f>
        <v>Morrison II</v>
      </c>
      <c r="GE122" s="145">
        <f>IF(GG122="","",ministers!GC$2)</f>
        <v>43614</v>
      </c>
      <c r="GF122" s="145">
        <f>IF(GG122="","",ministers!GC$3)</f>
        <v>44704</v>
      </c>
      <c r="GG122" s="146" t="str">
        <f>IF(GN122="","",IF(ISNUMBER(SEARCH(":",GN122)),MID(GN122,FIND(":",GN122)+2,FIND("(",GN122)-FIND(":",GN122)-3),LEFT(GN122,FIND("(",GN122)-2)))</f>
        <v>Marise Anne Payne</v>
      </c>
      <c r="GH122" s="147" t="str">
        <f>IF(GN122="","",MID(GN122,FIND("(",GN122)+1,4))</f>
        <v>1964</v>
      </c>
      <c r="GI122" s="148" t="str">
        <f>IF(ISNUMBER(SEARCH("*female*",GN122)),"female",IF(ISNUMBER(SEARCH("*male*",GN122)),"male",""))</f>
        <v>female</v>
      </c>
      <c r="GJ122" s="149" t="str">
        <f>IF(GN122="","",IF(ISERROR(MID(GN122,FIND("male,",GN122)+6,(FIND(")",GN122)-(FIND("male,",GN122)+6))))=TRUE,"missing/error",MID(GN122,FIND("male,",GN122)+6,(FIND(")",GN122)-(FIND("male,",GN122)+6)))))</f>
        <v>au_lib01</v>
      </c>
      <c r="GK122" s="150" t="str">
        <f>IF(GG122="","",(MID(GG122,(SEARCH("^^",SUBSTITUTE(GG122," ","^^",LEN(GG122)-LEN(SUBSTITUTE(GG122," ","")))))+1,99)&amp;"_"&amp;LEFT(GG122,FIND(" ",GG122)-1)&amp;"_"&amp;GH122))</f>
        <v>Payne_Marise_1964</v>
      </c>
      <c r="GM122" s="114"/>
      <c r="GN122" s="168" t="s">
        <v>1192</v>
      </c>
      <c r="GO122" s="143">
        <f>IF(GS122="","",ministers!GO$3)</f>
        <v>44926</v>
      </c>
      <c r="GP122" s="144" t="str">
        <f>IF(GS122="","",ministers!GO$1)</f>
        <v>Albanaese</v>
      </c>
      <c r="GQ122" s="145">
        <f>IF(GS122="","",ministers!GO$2)</f>
        <v>44713</v>
      </c>
      <c r="GR122" s="145">
        <f>IF(GS122="","",ministers!GO$3)</f>
        <v>44926</v>
      </c>
      <c r="GS122" s="146" t="str">
        <f>IF(GZ122="","",IF(ISNUMBER(SEARCH(":",GZ122)),MID(GZ122,FIND(":",GZ122)+2,FIND("(",GZ122)-FIND(":",GZ122)-3),LEFT(GZ122,FIND("(",GZ122)-2)))</f>
        <v>Penny Wong</v>
      </c>
      <c r="GT122" s="147" t="str">
        <f>IF(GZ122="","",MID(GZ122,FIND("(",GZ122)+1,4))</f>
        <v>1968</v>
      </c>
      <c r="GU122" s="148" t="str">
        <f>IF(ISNUMBER(SEARCH("*female*",GZ122)),"female",IF(ISNUMBER(SEARCH("*male*",GZ122)),"male",""))</f>
        <v>female</v>
      </c>
      <c r="GV122" s="149" t="str">
        <f>IF(GZ122="","",IF(ISERROR(MID(GZ122,FIND("male,",GZ122)+6,(FIND(")",GZ122)-(FIND("male,",GZ122)+6))))=TRUE,"missing/error",MID(GZ122,FIND("male,",GZ122)+6,(FIND(")",GZ122)-(FIND("male,",GZ122)+6)))))</f>
        <v>au_lab01</v>
      </c>
      <c r="GW122" s="150" t="str">
        <f>IF(GS122="","",(MID(GS122,(SEARCH("^^",SUBSTITUTE(GS122," ","^^",LEN(GS122)-LEN(SUBSTITUTE(GS122," ","")))))+1,99)&amp;"_"&amp;LEFT(GS122,FIND(" ",GS122)-1)&amp;"_"&amp;GT122))</f>
        <v>Wong_Penny_1968</v>
      </c>
      <c r="GY122" s="114"/>
      <c r="GZ122" s="168" t="s">
        <v>1392</v>
      </c>
    </row>
    <row r="123" spans="1:208" ht="13.5" customHeight="1">
      <c r="A123" s="126"/>
      <c r="B123" s="114" t="s">
        <v>551</v>
      </c>
      <c r="C123" s="114"/>
      <c r="E123" s="143"/>
      <c r="F123" s="144"/>
      <c r="G123" s="145"/>
      <c r="H123" s="145"/>
      <c r="I123" s="146"/>
      <c r="J123" s="147"/>
      <c r="K123" s="148"/>
      <c r="L123" s="149"/>
      <c r="M123" s="150"/>
      <c r="O123" s="114"/>
      <c r="P123" s="168"/>
      <c r="Q123" s="143"/>
      <c r="R123" s="144"/>
      <c r="S123" s="145"/>
      <c r="T123" s="145"/>
      <c r="U123" s="146"/>
      <c r="V123" s="147"/>
      <c r="W123" s="148"/>
      <c r="X123" s="149"/>
      <c r="Y123" s="150"/>
      <c r="AA123" s="114"/>
      <c r="AB123" s="168"/>
      <c r="AC123" s="143"/>
      <c r="AD123" s="144"/>
      <c r="AE123" s="145"/>
      <c r="AF123" s="145"/>
      <c r="AG123" s="146"/>
      <c r="AH123" s="147"/>
      <c r="AI123" s="148"/>
      <c r="AJ123" s="149"/>
      <c r="AK123" s="150"/>
      <c r="AM123" s="114"/>
      <c r="AN123" s="168"/>
      <c r="AO123" s="143"/>
      <c r="AP123" s="144"/>
      <c r="AQ123" s="145"/>
      <c r="AR123" s="145"/>
      <c r="AS123" s="146"/>
      <c r="AT123" s="147"/>
      <c r="AU123" s="148"/>
      <c r="AV123" s="149"/>
      <c r="AW123" s="150"/>
      <c r="AY123" s="114"/>
      <c r="AZ123" s="168"/>
      <c r="BA123" s="143"/>
      <c r="BB123" s="144"/>
      <c r="BC123" s="145"/>
      <c r="BD123" s="145"/>
      <c r="BE123" s="146"/>
      <c r="BF123" s="147"/>
      <c r="BG123" s="148"/>
      <c r="BH123" s="149"/>
      <c r="BI123" s="150"/>
      <c r="BK123" s="114"/>
      <c r="BL123" s="168"/>
      <c r="BM123" s="143"/>
      <c r="BN123" s="144"/>
      <c r="BO123" s="145"/>
      <c r="BP123" s="145"/>
      <c r="BQ123" s="146"/>
      <c r="BR123" s="147"/>
      <c r="BS123" s="148"/>
      <c r="BT123" s="149"/>
      <c r="BU123" s="150"/>
      <c r="BW123" s="114"/>
      <c r="BX123" s="168"/>
      <c r="BY123" s="143"/>
      <c r="BZ123" s="144"/>
      <c r="CA123" s="145"/>
      <c r="CB123" s="145"/>
      <c r="CC123" s="146"/>
      <c r="CD123" s="147"/>
      <c r="CE123" s="148"/>
      <c r="CF123" s="149"/>
      <c r="CG123" s="150"/>
      <c r="CI123" s="114"/>
      <c r="CJ123" s="168"/>
      <c r="CK123" s="143"/>
      <c r="CL123" s="144"/>
      <c r="CM123" s="145"/>
      <c r="CN123" s="145"/>
      <c r="CO123" s="146"/>
      <c r="CP123" s="147"/>
      <c r="CQ123" s="148"/>
      <c r="CR123" s="149"/>
      <c r="CS123" s="150"/>
      <c r="CU123" s="114"/>
      <c r="CV123" s="168"/>
      <c r="CW123" s="143"/>
      <c r="CX123" s="144"/>
      <c r="CY123" s="145"/>
      <c r="CZ123" s="145"/>
      <c r="DA123" s="146"/>
      <c r="DB123" s="147"/>
      <c r="DC123" s="148"/>
      <c r="DD123" s="149"/>
      <c r="DE123" s="150"/>
      <c r="DG123" s="114"/>
      <c r="DH123" s="168"/>
      <c r="DI123" s="143">
        <v>41452</v>
      </c>
      <c r="DJ123" s="144" t="s">
        <v>513</v>
      </c>
      <c r="DK123" s="145">
        <v>40961</v>
      </c>
      <c r="DL123" s="145">
        <v>41452</v>
      </c>
      <c r="DM123" s="146" t="s">
        <v>851</v>
      </c>
      <c r="DN123" s="147" t="s">
        <v>852</v>
      </c>
      <c r="DO123" s="148" t="s">
        <v>780</v>
      </c>
      <c r="DP123" s="149" t="s">
        <v>293</v>
      </c>
      <c r="DQ123" s="150" t="s">
        <v>853</v>
      </c>
      <c r="DR123" s="117" t="s">
        <v>292</v>
      </c>
      <c r="DS123" s="114"/>
      <c r="DT123" s="173" t="s">
        <v>726</v>
      </c>
      <c r="DU123" s="143"/>
      <c r="DV123" s="144"/>
      <c r="DW123" s="145"/>
      <c r="DX123" s="145"/>
      <c r="DY123" s="146"/>
      <c r="DZ123" s="147"/>
      <c r="EA123" s="148"/>
      <c r="EB123" s="149"/>
      <c r="EC123" s="150"/>
      <c r="EE123" s="114"/>
      <c r="EF123" s="168"/>
      <c r="EG123" s="143" t="str">
        <f>IF(EK123="","",ministers!EG$3)</f>
        <v/>
      </c>
      <c r="EH123" s="144" t="str">
        <f>IF(EK123="","",ministers!EG$1)</f>
        <v/>
      </c>
      <c r="EI123" s="145" t="str">
        <f>IF(EK123="","",ministers!EG$2)</f>
        <v/>
      </c>
      <c r="EJ123" s="145" t="str">
        <f>IF(EK123="","",ministers!EG$3)</f>
        <v/>
      </c>
      <c r="EK123" s="146" t="str">
        <f>IF(ER123="","",IF(ISNUMBER(SEARCH(":",ER123)),MID(ER123,FIND(":",ER123)+2,FIND("(",ER123)-FIND(":",ER123)-3),LEFT(ER123,FIND("(",ER123)-2)))</f>
        <v/>
      </c>
      <c r="EL123" s="147" t="str">
        <f>IF(ER123="","",MID(ER123,FIND("(",ER123)+1,4))</f>
        <v/>
      </c>
      <c r="EM123" s="148" t="str">
        <f>IF(ISNUMBER(SEARCH("*female*",ER123)),"female",IF(ISNUMBER(SEARCH("*male*",ER123)),"male",""))</f>
        <v/>
      </c>
      <c r="EN123" s="149" t="str">
        <f>IF(ER123="","",IF(ISERROR(MID(ER123,FIND("male,",ER123)+6,(FIND(")",ER123)-(FIND("male,",ER123)+6))))=TRUE,"missing/error",MID(ER123,FIND("male,",ER123)+6,(FIND(")",ER123)-(FIND("male,",ER123)+6)))))</f>
        <v/>
      </c>
      <c r="EO123" s="150" t="str">
        <f>IF(EK123="","",(MID(EK123,(SEARCH("^^",SUBSTITUTE(EK123," ","^^",LEN(EK123)-LEN(SUBSTITUTE(EK123," ","")))))+1,99)&amp;"_"&amp;LEFT(EK123,FIND(" ",EK123)-1)&amp;"_"&amp;EL123))</f>
        <v/>
      </c>
      <c r="EP123" s="117" t="str">
        <f>IF(ER123="","",IF((LEN(ER123)-LEN(SUBSTITUTE(ER123,"male","")))/LEN("male")&gt;1,"!",IF(RIGHT(ER123,1)=")","",IF(RIGHT(ER123,2)=") ","",IF(RIGHT(ER123,2)=").","","!!")))))</f>
        <v/>
      </c>
      <c r="EQ123" s="114"/>
      <c r="ER123" s="168"/>
      <c r="ES123" s="143" t="str">
        <f>IF(EW123="","",ministers!ES$3)</f>
        <v/>
      </c>
      <c r="ET123" s="144" t="str">
        <f>IF(EW123="","",ministers!ES$1)</f>
        <v/>
      </c>
      <c r="EU123" s="145" t="str">
        <f>IF(EW123="","",ministers!ES$2)</f>
        <v/>
      </c>
      <c r="EV123" s="145" t="str">
        <f>IF(EW123="","",ministers!ES$3)</f>
        <v/>
      </c>
      <c r="EW123" s="146" t="str">
        <f>IF(FD123="","",IF(ISNUMBER(SEARCH(":",FD123)),MID(FD123,FIND(":",FD123)+2,FIND("(",FD123)-FIND(":",FD123)-3),LEFT(FD123,FIND("(",FD123)-2)))</f>
        <v/>
      </c>
      <c r="EX123" s="147" t="str">
        <f>IF(FD123="","",MID(FD123,FIND("(",FD123)+1,4))</f>
        <v/>
      </c>
      <c r="EY123" s="148" t="str">
        <f>IF(ISNUMBER(SEARCH("*female*",FD123)),"female",IF(ISNUMBER(SEARCH("*male*",FD123)),"male",""))</f>
        <v/>
      </c>
      <c r="EZ123" s="149" t="str">
        <f>IF(FD123="","",IF(ISERROR(MID(FD123,FIND("male,",FD123)+6,(FIND(")",FD123)-(FIND("male,",FD123)+6))))=TRUE,"missing/error",MID(FD123,FIND("male,",FD123)+6,(FIND(")",FD123)-(FIND("male,",FD123)+6)))))</f>
        <v/>
      </c>
      <c r="FA123" s="150" t="str">
        <f>IF(EW123="","",(MID(EW123,(SEARCH("^^",SUBSTITUTE(EW123," ","^^",LEN(EW123)-LEN(SUBSTITUTE(EW123," ","")))))+1,99)&amp;"_"&amp;LEFT(EW123,FIND(" ",EW123)-1)&amp;"_"&amp;EX123))</f>
        <v/>
      </c>
      <c r="FB123" s="117" t="str">
        <f>IF(FD123="","",IF((LEN(FD123)-LEN(SUBSTITUTE(FD123,"male","")))/LEN("male")&gt;1,"!",IF(RIGHT(FD123,1)=")","",IF(RIGHT(FD123,2)=") ","",IF(RIGHT(FD123,2)=").","","!!")))))</f>
        <v/>
      </c>
      <c r="FC123" s="114"/>
      <c r="FD123" s="168"/>
      <c r="FE123" s="143" t="str">
        <f>IF(FI123="","",ministers!FE$3)</f>
        <v/>
      </c>
      <c r="FF123" s="144" t="str">
        <f>IF(FI123="","",ministers!FE$1)</f>
        <v/>
      </c>
      <c r="FG123" s="145" t="str">
        <f>IF(FI123="","",ministers!FE$2)</f>
        <v/>
      </c>
      <c r="FH123" s="145" t="str">
        <f>IF(FI123="","",ministers!FE$3)</f>
        <v/>
      </c>
      <c r="FI123" s="146" t="str">
        <f>IF(FP123="","",IF(ISNUMBER(SEARCH(":",FP123)),MID(FP123,FIND(":",FP123)+2,FIND("(",FP123)-FIND(":",FP123)-3),LEFT(FP123,FIND("(",FP123)-2)))</f>
        <v/>
      </c>
      <c r="FJ123" s="147" t="str">
        <f>IF(FP123="","",MID(FP123,FIND("(",FP123)+1,4))</f>
        <v/>
      </c>
      <c r="FK123" s="148" t="str">
        <f>IF(ISNUMBER(SEARCH("*female*",FP123)),"female",IF(ISNUMBER(SEARCH("*male*",FP123)),"male",""))</f>
        <v/>
      </c>
      <c r="FL123" s="149" t="str">
        <f>IF(FP123="","",IF(ISERROR(MID(FP123,FIND("male,",FP123)+6,(FIND(")",FP123)-(FIND("male,",FP123)+6))))=TRUE,"missing/error",MID(FP123,FIND("male,",FP123)+6,(FIND(")",FP123)-(FIND("male,",FP123)+6)))))</f>
        <v/>
      </c>
      <c r="FM123" s="150" t="str">
        <f>IF(FI123="","",(MID(FI123,(SEARCH("^^",SUBSTITUTE(FI123," ","^^",LEN(FI123)-LEN(SUBSTITUTE(FI123," ","")))))+1,99)&amp;"_"&amp;LEFT(FI123,FIND(" ",FI123)-1)&amp;"_"&amp;FJ123))</f>
        <v/>
      </c>
      <c r="FO123" s="114"/>
      <c r="FP123" s="168"/>
      <c r="FQ123" s="143"/>
      <c r="FR123" s="144"/>
      <c r="FS123" s="145"/>
      <c r="FT123" s="151"/>
      <c r="FU123" s="146"/>
      <c r="FV123" s="147"/>
      <c r="FW123" s="148"/>
      <c r="FX123" s="149"/>
      <c r="FY123" s="150"/>
      <c r="GA123" s="114"/>
      <c r="GB123" s="168"/>
      <c r="GC123" s="143" t="str">
        <f>IF(GG123="","",ministers!GC$3)</f>
        <v/>
      </c>
      <c r="GD123" s="144" t="str">
        <f>IF(GG123="","",ministers!GC$1)</f>
        <v/>
      </c>
      <c r="GE123" s="145" t="str">
        <f>IF(GG123="","",ministers!GC$2)</f>
        <v/>
      </c>
      <c r="GF123" s="145"/>
      <c r="GG123" s="146"/>
      <c r="GH123" s="147"/>
      <c r="GI123" s="148"/>
      <c r="GJ123" s="149"/>
      <c r="GK123" s="150"/>
      <c r="GM123" s="114"/>
      <c r="GN123" s="168"/>
      <c r="GO123" s="143" t="str">
        <f>IF(GS123="","",ministers!GO$3)</f>
        <v/>
      </c>
      <c r="GP123" s="144" t="str">
        <f>IF(GS123="","",ministers!GO$1)</f>
        <v/>
      </c>
      <c r="GQ123" s="145" t="str">
        <f>IF(GS123="","",ministers!GO$2)</f>
        <v/>
      </c>
      <c r="GR123" s="145" t="str">
        <f>IF(GS123="","",ministers!GO$3)</f>
        <v/>
      </c>
      <c r="GS123" s="146" t="str">
        <f t="shared" ref="GS123:GS127" si="151">IF(GZ123="","",IF(ISNUMBER(SEARCH(":",GZ123)),MID(GZ123,FIND(":",GZ123)+2,FIND("(",GZ123)-FIND(":",GZ123)-3),LEFT(GZ123,FIND("(",GZ123)-2)))</f>
        <v/>
      </c>
      <c r="GT123" s="147" t="str">
        <f t="shared" ref="GT123:GT127" si="152">IF(GZ123="","",MID(GZ123,FIND("(",GZ123)+1,4))</f>
        <v/>
      </c>
      <c r="GU123" s="148" t="str">
        <f t="shared" ref="GU123:GU127" si="153">IF(ISNUMBER(SEARCH("*female*",GZ123)),"female",IF(ISNUMBER(SEARCH("*male*",GZ123)),"male",""))</f>
        <v/>
      </c>
      <c r="GV123" s="149" t="str">
        <f t="shared" ref="GV123:GV127" si="154">IF(GZ123="","",IF(ISERROR(MID(GZ123,FIND("male,",GZ123)+6,(FIND(")",GZ123)-(FIND("male,",GZ123)+6))))=TRUE,"missing/error",MID(GZ123,FIND("male,",GZ123)+6,(FIND(")",GZ123)-(FIND("male,",GZ123)+6)))))</f>
        <v/>
      </c>
      <c r="GW123" s="150" t="str">
        <f t="shared" ref="GW123:GW127" si="155">IF(GS123="","",(MID(GS123,(SEARCH("^^",SUBSTITUTE(GS123," ","^^",LEN(GS123)-LEN(SUBSTITUTE(GS123," ","")))))+1,99)&amp;"_"&amp;LEFT(GS123,FIND(" ",GS123)-1)&amp;"_"&amp;GT123))</f>
        <v/>
      </c>
      <c r="GY123" s="114"/>
      <c r="GZ123" s="168"/>
    </row>
    <row r="124" spans="1:208" ht="13.5" customHeight="1">
      <c r="A124" s="126"/>
      <c r="B124" s="114" t="s">
        <v>614</v>
      </c>
      <c r="C124" s="114"/>
      <c r="E124" s="143"/>
      <c r="F124" s="144"/>
      <c r="G124" s="145"/>
      <c r="H124" s="145"/>
      <c r="I124" s="146"/>
      <c r="J124" s="147"/>
      <c r="K124" s="148"/>
      <c r="L124" s="149"/>
      <c r="M124" s="150"/>
      <c r="O124" s="114"/>
      <c r="P124" s="168"/>
      <c r="Q124" s="143">
        <v>34052</v>
      </c>
      <c r="R124" s="144" t="s">
        <v>312</v>
      </c>
      <c r="S124" s="145">
        <v>33599</v>
      </c>
      <c r="T124" s="145">
        <v>34052</v>
      </c>
      <c r="U124" s="146" t="s">
        <v>843</v>
      </c>
      <c r="V124" s="147" t="s">
        <v>783</v>
      </c>
      <c r="W124" s="148" t="s">
        <v>780</v>
      </c>
      <c r="X124" s="149" t="s">
        <v>293</v>
      </c>
      <c r="Y124" s="150" t="s">
        <v>844</v>
      </c>
      <c r="AA124" s="114"/>
      <c r="AB124" s="168" t="s">
        <v>606</v>
      </c>
      <c r="AC124" s="143"/>
      <c r="AD124" s="144"/>
      <c r="AE124" s="145"/>
      <c r="AF124" s="145"/>
      <c r="AG124" s="146"/>
      <c r="AH124" s="147"/>
      <c r="AI124" s="148"/>
      <c r="AJ124" s="149"/>
      <c r="AK124" s="150"/>
      <c r="AM124" s="114"/>
      <c r="AN124" s="168"/>
      <c r="AO124" s="143"/>
      <c r="AP124" s="144"/>
      <c r="AQ124" s="145"/>
      <c r="AR124" s="145"/>
      <c r="AS124" s="146"/>
      <c r="AT124" s="147"/>
      <c r="AU124" s="148"/>
      <c r="AV124" s="149"/>
      <c r="AW124" s="150"/>
      <c r="AY124" s="114"/>
      <c r="AZ124" s="168"/>
      <c r="BA124" s="143"/>
      <c r="BB124" s="144"/>
      <c r="BC124" s="145"/>
      <c r="BD124" s="145"/>
      <c r="BE124" s="146"/>
      <c r="BF124" s="147"/>
      <c r="BG124" s="148"/>
      <c r="BH124" s="149"/>
      <c r="BI124" s="150"/>
      <c r="BK124" s="114"/>
      <c r="BL124" s="168"/>
      <c r="BM124" s="143"/>
      <c r="BN124" s="144"/>
      <c r="BO124" s="145"/>
      <c r="BP124" s="145"/>
      <c r="BQ124" s="146"/>
      <c r="BR124" s="147"/>
      <c r="BS124" s="148"/>
      <c r="BT124" s="149"/>
      <c r="BU124" s="150"/>
      <c r="BW124" s="114"/>
      <c r="BX124" s="168"/>
      <c r="BY124" s="143"/>
      <c r="BZ124" s="144"/>
      <c r="CA124" s="145"/>
      <c r="CB124" s="145"/>
      <c r="CC124" s="146"/>
      <c r="CD124" s="147"/>
      <c r="CE124" s="148"/>
      <c r="CF124" s="149"/>
      <c r="CG124" s="150"/>
      <c r="CI124" s="114"/>
      <c r="CJ124" s="168"/>
      <c r="CK124" s="143"/>
      <c r="CL124" s="144"/>
      <c r="CM124" s="145"/>
      <c r="CN124" s="145"/>
      <c r="CO124" s="146"/>
      <c r="CP124" s="147"/>
      <c r="CQ124" s="148"/>
      <c r="CR124" s="149"/>
      <c r="CS124" s="150"/>
      <c r="CU124" s="114"/>
      <c r="CV124" s="168"/>
      <c r="CW124" s="143" t="s">
        <v>292</v>
      </c>
      <c r="CX124" s="144" t="s">
        <v>292</v>
      </c>
      <c r="CY124" s="145" t="s">
        <v>292</v>
      </c>
      <c r="CZ124" s="145" t="s">
        <v>292</v>
      </c>
      <c r="DA124" s="146" t="s">
        <v>292</v>
      </c>
      <c r="DB124" s="147" t="s">
        <v>292</v>
      </c>
      <c r="DC124" s="148" t="s">
        <v>292</v>
      </c>
      <c r="DD124" s="149" t="s">
        <v>292</v>
      </c>
      <c r="DE124" s="150" t="s">
        <v>292</v>
      </c>
      <c r="DF124" s="117" t="s">
        <v>292</v>
      </c>
      <c r="DG124" s="114"/>
      <c r="DH124" s="168"/>
      <c r="DI124" s="143" t="s">
        <v>292</v>
      </c>
      <c r="DJ124" s="144" t="s">
        <v>292</v>
      </c>
      <c r="DK124" s="145" t="s">
        <v>292</v>
      </c>
      <c r="DL124" s="145" t="s">
        <v>292</v>
      </c>
      <c r="DM124" s="146" t="s">
        <v>292</v>
      </c>
      <c r="DN124" s="147" t="s">
        <v>292</v>
      </c>
      <c r="DO124" s="148" t="s">
        <v>292</v>
      </c>
      <c r="DP124" s="149" t="s">
        <v>292</v>
      </c>
      <c r="DQ124" s="150" t="s">
        <v>292</v>
      </c>
      <c r="DR124" s="117" t="s">
        <v>292</v>
      </c>
      <c r="DS124" s="114"/>
      <c r="DT124" s="173"/>
      <c r="DU124" s="143" t="s">
        <v>292</v>
      </c>
      <c r="DV124" s="144" t="s">
        <v>292</v>
      </c>
      <c r="DW124" s="145" t="s">
        <v>292</v>
      </c>
      <c r="DX124" s="145" t="s">
        <v>292</v>
      </c>
      <c r="DY124" s="146" t="s">
        <v>292</v>
      </c>
      <c r="DZ124" s="147" t="s">
        <v>292</v>
      </c>
      <c r="EA124" s="148" t="s">
        <v>292</v>
      </c>
      <c r="EB124" s="149" t="s">
        <v>292</v>
      </c>
      <c r="EC124" s="150" t="s">
        <v>292</v>
      </c>
      <c r="ED124" s="117" t="s">
        <v>292</v>
      </c>
      <c r="EE124" s="114"/>
      <c r="EF124" s="168"/>
      <c r="EG124" s="143" t="str">
        <f>IF(EK124="","",ministers!EG$3)</f>
        <v/>
      </c>
      <c r="EH124" s="144" t="str">
        <f>IF(EK124="","",ministers!EG$1)</f>
        <v/>
      </c>
      <c r="EI124" s="145" t="str">
        <f>IF(EK124="","",ministers!EG$2)</f>
        <v/>
      </c>
      <c r="EJ124" s="145" t="str">
        <f>IF(EK124="","",ministers!EG$3)</f>
        <v/>
      </c>
      <c r="EK124" s="146" t="str">
        <f>IF(ER124="","",IF(ISNUMBER(SEARCH(":",ER124)),MID(ER124,FIND(":",ER124)+2,FIND("(",ER124)-FIND(":",ER124)-3),LEFT(ER124,FIND("(",ER124)-2)))</f>
        <v/>
      </c>
      <c r="EL124" s="147" t="str">
        <f>IF(ER124="","",MID(ER124,FIND("(",ER124)+1,4))</f>
        <v/>
      </c>
      <c r="EM124" s="148" t="str">
        <f>IF(ISNUMBER(SEARCH("*female*",ER124)),"female",IF(ISNUMBER(SEARCH("*male*",ER124)),"male",""))</f>
        <v/>
      </c>
      <c r="EN124" s="149" t="str">
        <f>IF(ER124="","",IF(ISERROR(MID(ER124,FIND("male,",ER124)+6,(FIND(")",ER124)-(FIND("male,",ER124)+6))))=TRUE,"missing/error",MID(ER124,FIND("male,",ER124)+6,(FIND(")",ER124)-(FIND("male,",ER124)+6)))))</f>
        <v/>
      </c>
      <c r="EO124" s="150" t="str">
        <f>IF(EK124="","",(MID(EK124,(SEARCH("^^",SUBSTITUTE(EK124," ","^^",LEN(EK124)-LEN(SUBSTITUTE(EK124," ","")))))+1,99)&amp;"_"&amp;LEFT(EK124,FIND(" ",EK124)-1)&amp;"_"&amp;EL124))</f>
        <v/>
      </c>
      <c r="EP124" s="117" t="str">
        <f>IF(ER124="","",IF((LEN(ER124)-LEN(SUBSTITUTE(ER124,"male","")))/LEN("male")&gt;1,"!",IF(RIGHT(ER124,1)=")","",IF(RIGHT(ER124,2)=") ","",IF(RIGHT(ER124,2)=").","","!!")))))</f>
        <v/>
      </c>
      <c r="EQ124" s="114"/>
      <c r="ER124" s="168"/>
      <c r="ES124" s="143" t="str">
        <f>IF(EW124="","",ministers!ES$3)</f>
        <v/>
      </c>
      <c r="ET124" s="144" t="str">
        <f>IF(EW124="","",ministers!ES$1)</f>
        <v/>
      </c>
      <c r="EU124" s="145" t="str">
        <f>IF(EW124="","",ministers!ES$2)</f>
        <v/>
      </c>
      <c r="EV124" s="145" t="str">
        <f>IF(EW124="","",ministers!ES$3)</f>
        <v/>
      </c>
      <c r="EW124" s="146" t="str">
        <f>IF(FD124="","",IF(ISNUMBER(SEARCH(":",FD124)),MID(FD124,FIND(":",FD124)+2,FIND("(",FD124)-FIND(":",FD124)-3),LEFT(FD124,FIND("(",FD124)-2)))</f>
        <v/>
      </c>
      <c r="EX124" s="147" t="str">
        <f>IF(FD124="","",MID(FD124,FIND("(",FD124)+1,4))</f>
        <v/>
      </c>
      <c r="EY124" s="148" t="str">
        <f>IF(ISNUMBER(SEARCH("*female*",FD124)),"female",IF(ISNUMBER(SEARCH("*male*",FD124)),"male",""))</f>
        <v/>
      </c>
      <c r="EZ124" s="149" t="str">
        <f>IF(FD124="","",IF(ISERROR(MID(FD124,FIND("male,",FD124)+6,(FIND(")",FD124)-(FIND("male,",FD124)+6))))=TRUE,"missing/error",MID(FD124,FIND("male,",FD124)+6,(FIND(")",FD124)-(FIND("male,",FD124)+6)))))</f>
        <v/>
      </c>
      <c r="FA124" s="150" t="str">
        <f>IF(EW124="","",(MID(EW124,(SEARCH("^^",SUBSTITUTE(EW124," ","^^",LEN(EW124)-LEN(SUBSTITUTE(EW124," ","")))))+1,99)&amp;"_"&amp;LEFT(EW124,FIND(" ",EW124)-1)&amp;"_"&amp;EX124))</f>
        <v/>
      </c>
      <c r="FB124" s="117" t="str">
        <f>IF(FD124="","",IF((LEN(FD124)-LEN(SUBSTITUTE(FD124,"male","")))/LEN("male")&gt;1,"!",IF(RIGHT(FD124,1)=")","",IF(RIGHT(FD124,2)=") ","",IF(RIGHT(FD124,2)=").","","!!")))))</f>
        <v/>
      </c>
      <c r="FC124" s="114"/>
      <c r="FD124" s="168"/>
      <c r="FE124" s="143" t="str">
        <f>IF(FI124="","",ministers!FE$3)</f>
        <v/>
      </c>
      <c r="FF124" s="144" t="str">
        <f>IF(FI124="","",ministers!FE$1)</f>
        <v/>
      </c>
      <c r="FG124" s="145" t="str">
        <f>IF(FI124="","",ministers!FE$2)</f>
        <v/>
      </c>
      <c r="FH124" s="145" t="str">
        <f>IF(FI124="","",ministers!FE$3)</f>
        <v/>
      </c>
      <c r="FI124" s="146" t="str">
        <f>IF(FP124="","",IF(ISNUMBER(SEARCH(":",FP124)),MID(FP124,FIND(":",FP124)+2,FIND("(",FP124)-FIND(":",FP124)-3),LEFT(FP124,FIND("(",FP124)-2)))</f>
        <v/>
      </c>
      <c r="FJ124" s="147" t="str">
        <f>IF(FP124="","",MID(FP124,FIND("(",FP124)+1,4))</f>
        <v/>
      </c>
      <c r="FK124" s="148" t="str">
        <f>IF(ISNUMBER(SEARCH("*female*",FP124)),"female",IF(ISNUMBER(SEARCH("*male*",FP124)),"male",""))</f>
        <v/>
      </c>
      <c r="FL124" s="149" t="str">
        <f>IF(FP124="","",IF(ISERROR(MID(FP124,FIND("male,",FP124)+6,(FIND(")",FP124)-(FIND("male,",FP124)+6))))=TRUE,"missing/error",MID(FP124,FIND("male,",FP124)+6,(FIND(")",FP124)-(FIND("male,",FP124)+6)))))</f>
        <v/>
      </c>
      <c r="FM124" s="150" t="str">
        <f>IF(FI124="","",(MID(FI124,(SEARCH("^^",SUBSTITUTE(FI124," ","^^",LEN(FI124)-LEN(SUBSTITUTE(FI124," ","")))))+1,99)&amp;"_"&amp;LEFT(FI124,FIND(" ",FI124)-1)&amp;"_"&amp;FJ124))</f>
        <v/>
      </c>
      <c r="FO124" s="114"/>
      <c r="FP124" s="168"/>
      <c r="FQ124" s="143"/>
      <c r="FR124" s="144"/>
      <c r="FS124" s="145"/>
      <c r="FT124" s="151"/>
      <c r="FU124" s="146"/>
      <c r="FV124" s="147"/>
      <c r="FW124" s="148"/>
      <c r="FX124" s="149"/>
      <c r="FY124" s="150"/>
      <c r="GA124" s="114"/>
      <c r="GB124" s="168"/>
      <c r="GC124" s="143" t="str">
        <f>IF(GG124="","",ministers!GC$3)</f>
        <v/>
      </c>
      <c r="GD124" s="144" t="str">
        <f>IF(GG124="","",ministers!GC$1)</f>
        <v/>
      </c>
      <c r="GE124" s="145" t="str">
        <f>IF(GG124="","",ministers!GC$2)</f>
        <v/>
      </c>
      <c r="GF124" s="145"/>
      <c r="GG124" s="146"/>
      <c r="GH124" s="147"/>
      <c r="GI124" s="148"/>
      <c r="GJ124" s="149"/>
      <c r="GK124" s="150"/>
      <c r="GM124" s="114"/>
      <c r="GN124" s="168"/>
      <c r="GO124" s="143" t="str">
        <f>IF(GS124="","",ministers!GO$3)</f>
        <v/>
      </c>
      <c r="GP124" s="144" t="str">
        <f>IF(GS124="","",ministers!GO$1)</f>
        <v/>
      </c>
      <c r="GQ124" s="145" t="str">
        <f>IF(GS124="","",ministers!GO$2)</f>
        <v/>
      </c>
      <c r="GR124" s="145" t="str">
        <f>IF(GS124="","",ministers!GO$3)</f>
        <v/>
      </c>
      <c r="GS124" s="146" t="str">
        <f t="shared" si="151"/>
        <v/>
      </c>
      <c r="GT124" s="147" t="str">
        <f t="shared" si="152"/>
        <v/>
      </c>
      <c r="GU124" s="148" t="str">
        <f t="shared" si="153"/>
        <v/>
      </c>
      <c r="GV124" s="149" t="str">
        <f t="shared" si="154"/>
        <v/>
      </c>
      <c r="GW124" s="150" t="str">
        <f t="shared" si="155"/>
        <v/>
      </c>
      <c r="GY124" s="114"/>
      <c r="GZ124" s="168"/>
    </row>
    <row r="125" spans="1:208" ht="13.5" customHeight="1">
      <c r="A125" s="126"/>
      <c r="B125" s="114" t="s">
        <v>1379</v>
      </c>
      <c r="C125" s="114"/>
      <c r="E125" s="143"/>
      <c r="F125" s="144"/>
      <c r="G125" s="145"/>
      <c r="H125" s="145"/>
      <c r="I125" s="146"/>
      <c r="J125" s="147"/>
      <c r="K125" s="148"/>
      <c r="L125" s="149"/>
      <c r="M125" s="150"/>
      <c r="O125" s="114"/>
      <c r="P125" s="168"/>
      <c r="Q125" s="143"/>
      <c r="R125" s="144"/>
      <c r="S125" s="145"/>
      <c r="T125" s="145"/>
      <c r="U125" s="146"/>
      <c r="V125" s="147"/>
      <c r="W125" s="148"/>
      <c r="X125" s="149"/>
      <c r="Y125" s="150"/>
      <c r="AA125" s="114"/>
      <c r="AB125" s="168"/>
      <c r="AC125" s="143"/>
      <c r="AD125" s="144"/>
      <c r="AE125" s="145"/>
      <c r="AF125" s="145"/>
      <c r="AG125" s="146"/>
      <c r="AH125" s="147"/>
      <c r="AI125" s="148"/>
      <c r="AJ125" s="149"/>
      <c r="AK125" s="150"/>
      <c r="AM125" s="114"/>
      <c r="AN125" s="168"/>
      <c r="AO125" s="143"/>
      <c r="AP125" s="144"/>
      <c r="AQ125" s="145"/>
      <c r="AR125" s="145"/>
      <c r="AS125" s="146"/>
      <c r="AT125" s="147"/>
      <c r="AU125" s="148"/>
      <c r="AV125" s="149"/>
      <c r="AW125" s="150"/>
      <c r="AY125" s="114"/>
      <c r="AZ125" s="168"/>
      <c r="BA125" s="143"/>
      <c r="BB125" s="144"/>
      <c r="BC125" s="145"/>
      <c r="BD125" s="145"/>
      <c r="BE125" s="146"/>
      <c r="BF125" s="147"/>
      <c r="BG125" s="148"/>
      <c r="BH125" s="149"/>
      <c r="BI125" s="150"/>
      <c r="BK125" s="114"/>
      <c r="BL125" s="168"/>
      <c r="BM125" s="143"/>
      <c r="BN125" s="144"/>
      <c r="BO125" s="145"/>
      <c r="BP125" s="145"/>
      <c r="BQ125" s="146"/>
      <c r="BR125" s="147"/>
      <c r="BS125" s="148"/>
      <c r="BT125" s="149"/>
      <c r="BU125" s="150"/>
      <c r="BW125" s="114"/>
      <c r="BX125" s="168"/>
      <c r="BY125" s="143"/>
      <c r="BZ125" s="144"/>
      <c r="CA125" s="145"/>
      <c r="CB125" s="145"/>
      <c r="CC125" s="146"/>
      <c r="CD125" s="147"/>
      <c r="CE125" s="148"/>
      <c r="CF125" s="149"/>
      <c r="CG125" s="150"/>
      <c r="CI125" s="114"/>
      <c r="CJ125" s="168"/>
      <c r="CK125" s="143"/>
      <c r="CL125" s="144"/>
      <c r="CM125" s="145"/>
      <c r="CN125" s="145"/>
      <c r="CO125" s="146"/>
      <c r="CP125" s="147"/>
      <c r="CQ125" s="148"/>
      <c r="CR125" s="149"/>
      <c r="CS125" s="150"/>
      <c r="CU125" s="114"/>
      <c r="CV125" s="168"/>
      <c r="CW125" s="143"/>
      <c r="CX125" s="144"/>
      <c r="CY125" s="145"/>
      <c r="CZ125" s="145"/>
      <c r="DA125" s="146"/>
      <c r="DB125" s="147"/>
      <c r="DC125" s="148"/>
      <c r="DD125" s="149"/>
      <c r="DE125" s="150"/>
      <c r="DG125" s="114"/>
      <c r="DH125" s="168"/>
      <c r="DI125" s="143"/>
      <c r="DJ125" s="144"/>
      <c r="DK125" s="145"/>
      <c r="DL125" s="145"/>
      <c r="DM125" s="146"/>
      <c r="DN125" s="147"/>
      <c r="DO125" s="148"/>
      <c r="DP125" s="149"/>
      <c r="DQ125" s="150"/>
      <c r="DS125" s="114"/>
      <c r="DT125" s="173"/>
      <c r="DU125" s="143"/>
      <c r="DV125" s="144"/>
      <c r="DW125" s="145"/>
      <c r="DX125" s="145"/>
      <c r="DY125" s="146"/>
      <c r="DZ125" s="147"/>
      <c r="EA125" s="148"/>
      <c r="EB125" s="149"/>
      <c r="EC125" s="150"/>
      <c r="EE125" s="114"/>
      <c r="EF125" s="168"/>
      <c r="EG125" s="143"/>
      <c r="EH125" s="144"/>
      <c r="EI125" s="145"/>
      <c r="EJ125" s="145"/>
      <c r="EK125" s="146"/>
      <c r="EL125" s="147"/>
      <c r="EM125" s="148"/>
      <c r="EN125" s="149"/>
      <c r="EO125" s="150"/>
      <c r="EQ125" s="114"/>
      <c r="ER125" s="168"/>
      <c r="ES125" s="143"/>
      <c r="ET125" s="144"/>
      <c r="EU125" s="145"/>
      <c r="EV125" s="145"/>
      <c r="EW125" s="146"/>
      <c r="EX125" s="147"/>
      <c r="EY125" s="148"/>
      <c r="EZ125" s="149"/>
      <c r="FA125" s="150"/>
      <c r="FC125" s="114"/>
      <c r="FD125" s="168"/>
      <c r="FE125" s="143"/>
      <c r="FF125" s="144"/>
      <c r="FG125" s="145"/>
      <c r="FH125" s="145"/>
      <c r="FI125" s="146"/>
      <c r="FJ125" s="147"/>
      <c r="FK125" s="148"/>
      <c r="FL125" s="149"/>
      <c r="FM125" s="150"/>
      <c r="FO125" s="114"/>
      <c r="FP125" s="168"/>
      <c r="FQ125" s="143"/>
      <c r="FR125" s="144"/>
      <c r="FS125" s="145"/>
      <c r="FT125" s="151"/>
      <c r="FU125" s="146"/>
      <c r="FV125" s="147"/>
      <c r="FW125" s="148"/>
      <c r="FX125" s="149"/>
      <c r="FY125" s="150"/>
      <c r="GA125" s="114"/>
      <c r="GB125" s="168"/>
      <c r="GC125" s="143"/>
      <c r="GD125" s="144"/>
      <c r="GE125" s="145"/>
      <c r="GF125" s="145"/>
      <c r="GG125" s="146"/>
      <c r="GH125" s="147"/>
      <c r="GI125" s="148"/>
      <c r="GJ125" s="149"/>
      <c r="GK125" s="150"/>
      <c r="GM125" s="114"/>
      <c r="GN125" s="168"/>
      <c r="GO125" s="143">
        <f>IF(GS125="","",ministers!GO$3)</f>
        <v>44926</v>
      </c>
      <c r="GP125" s="144" t="str">
        <f>IF(GS125="","",ministers!GO$1)</f>
        <v>Albanaese</v>
      </c>
      <c r="GQ125" s="145">
        <f>IF(GS125="","",ministers!GO$2)</f>
        <v>44713</v>
      </c>
      <c r="GR125" s="145">
        <f>IF(GS125="","",ministers!GO$3)</f>
        <v>44926</v>
      </c>
      <c r="GS125" s="146" t="str">
        <f t="shared" si="151"/>
        <v>Bill Shorten</v>
      </c>
      <c r="GT125" s="147" t="str">
        <f t="shared" si="152"/>
        <v>1967</v>
      </c>
      <c r="GU125" s="148" t="str">
        <f t="shared" si="153"/>
        <v>male</v>
      </c>
      <c r="GV125" s="149" t="str">
        <f t="shared" si="154"/>
        <v>au_lab01</v>
      </c>
      <c r="GW125" s="150" t="str">
        <f t="shared" si="155"/>
        <v>Shorten_Bill_1967</v>
      </c>
      <c r="GY125" s="114"/>
      <c r="GZ125" s="168" t="s">
        <v>1393</v>
      </c>
    </row>
    <row r="126" spans="1:208" ht="13.5" customHeight="1">
      <c r="A126" s="126"/>
      <c r="B126" s="114" t="s">
        <v>1169</v>
      </c>
      <c r="C126" s="114"/>
      <c r="E126" s="143"/>
      <c r="F126" s="144"/>
      <c r="G126" s="145"/>
      <c r="H126" s="145"/>
      <c r="I126" s="146"/>
      <c r="J126" s="147"/>
      <c r="K126" s="148"/>
      <c r="L126" s="149"/>
      <c r="M126" s="150"/>
      <c r="O126" s="114"/>
      <c r="P126" s="168"/>
      <c r="Q126" s="143"/>
      <c r="R126" s="144"/>
      <c r="S126" s="145"/>
      <c r="T126" s="145"/>
      <c r="U126" s="146"/>
      <c r="V126" s="147"/>
      <c r="W126" s="148"/>
      <c r="X126" s="149"/>
      <c r="Y126" s="150"/>
      <c r="AA126" s="114"/>
      <c r="AB126" s="168"/>
      <c r="AC126" s="143"/>
      <c r="AD126" s="144"/>
      <c r="AE126" s="145"/>
      <c r="AF126" s="145"/>
      <c r="AG126" s="146"/>
      <c r="AH126" s="147"/>
      <c r="AI126" s="148"/>
      <c r="AJ126" s="149"/>
      <c r="AK126" s="150"/>
      <c r="AM126" s="114"/>
      <c r="AN126" s="168"/>
      <c r="AO126" s="143"/>
      <c r="AP126" s="144"/>
      <c r="AQ126" s="145"/>
      <c r="AR126" s="145"/>
      <c r="AS126" s="146"/>
      <c r="AT126" s="147"/>
      <c r="AU126" s="148"/>
      <c r="AV126" s="149"/>
      <c r="AW126" s="150"/>
      <c r="AY126" s="114"/>
      <c r="AZ126" s="168"/>
      <c r="BA126" s="143"/>
      <c r="BB126" s="144"/>
      <c r="BC126" s="145"/>
      <c r="BD126" s="145"/>
      <c r="BE126" s="146"/>
      <c r="BF126" s="147"/>
      <c r="BG126" s="148"/>
      <c r="BH126" s="149"/>
      <c r="BI126" s="150"/>
      <c r="BK126" s="114"/>
      <c r="BL126" s="168"/>
      <c r="BM126" s="143"/>
      <c r="BN126" s="144"/>
      <c r="BO126" s="145"/>
      <c r="BP126" s="145"/>
      <c r="BQ126" s="146"/>
      <c r="BR126" s="147"/>
      <c r="BS126" s="148"/>
      <c r="BT126" s="149"/>
      <c r="BU126" s="150"/>
      <c r="BW126" s="114"/>
      <c r="BX126" s="168"/>
      <c r="BY126" s="143"/>
      <c r="BZ126" s="144"/>
      <c r="CA126" s="145"/>
      <c r="CB126" s="145"/>
      <c r="CC126" s="146"/>
      <c r="CD126" s="147"/>
      <c r="CE126" s="148"/>
      <c r="CF126" s="149"/>
      <c r="CG126" s="150"/>
      <c r="CI126" s="114"/>
      <c r="CJ126" s="168"/>
      <c r="CK126" s="143"/>
      <c r="CL126" s="144"/>
      <c r="CM126" s="145"/>
      <c r="CN126" s="145"/>
      <c r="CO126" s="146"/>
      <c r="CP126" s="147"/>
      <c r="CQ126" s="148"/>
      <c r="CR126" s="149"/>
      <c r="CS126" s="150"/>
      <c r="CU126" s="114"/>
      <c r="CV126" s="168"/>
      <c r="CW126" s="143"/>
      <c r="CX126" s="144"/>
      <c r="CY126" s="145"/>
      <c r="CZ126" s="145"/>
      <c r="DA126" s="146"/>
      <c r="DB126" s="147"/>
      <c r="DC126" s="148"/>
      <c r="DD126" s="149"/>
      <c r="DE126" s="150"/>
      <c r="DG126" s="114"/>
      <c r="DH126" s="168"/>
      <c r="DI126" s="143"/>
      <c r="DJ126" s="144"/>
      <c r="DK126" s="145"/>
      <c r="DL126" s="145"/>
      <c r="DM126" s="146"/>
      <c r="DN126" s="147"/>
      <c r="DO126" s="148"/>
      <c r="DP126" s="149"/>
      <c r="DQ126" s="150"/>
      <c r="DS126" s="114"/>
      <c r="DT126" s="173"/>
      <c r="DU126" s="143"/>
      <c r="DV126" s="144"/>
      <c r="DW126" s="145"/>
      <c r="DX126" s="145"/>
      <c r="DY126" s="146"/>
      <c r="DZ126" s="147"/>
      <c r="EA126" s="148"/>
      <c r="EB126" s="149"/>
      <c r="EC126" s="150"/>
      <c r="EE126" s="114"/>
      <c r="EF126" s="168"/>
      <c r="EG126" s="143"/>
      <c r="EH126" s="144" t="str">
        <f>IF(EK126="","",ministers!EG$1)</f>
        <v>Abbott I</v>
      </c>
      <c r="EI126" s="145">
        <f>IF(EK126="","",ministers!EG$2)</f>
        <v>41517</v>
      </c>
      <c r="EJ126" s="145">
        <v>41996</v>
      </c>
      <c r="EK126" s="146" t="str">
        <f t="shared" ref="EK126:EK131" si="156">IF(ER126="","",IF(ISNUMBER(SEARCH(":",ER126)),MID(ER126,FIND(":",ER126)+2,FIND("(",ER126)-FIND(":",ER126)-3),LEFT(ER126,FIND("(",ER126)-2)))</f>
        <v>Peter Dutton</v>
      </c>
      <c r="EL126" s="147" t="str">
        <f t="shared" ref="EL126:EL131" si="157">IF(ER126="","",MID(ER126,FIND("(",ER126)+1,4))</f>
        <v>1970</v>
      </c>
      <c r="EM126" s="148" t="str">
        <f t="shared" ref="EM126:EM131" si="158">IF(ISNUMBER(SEARCH("*female*",ER126)),"female",IF(ISNUMBER(SEARCH("*male*",ER126)),"male",""))</f>
        <v>male</v>
      </c>
      <c r="EN126" s="149" t="str">
        <f t="shared" ref="EN126:EN131" si="159">IF(ER126="","",IF(ISERROR(MID(ER126,FIND("male,",ER126)+6,(FIND(")",ER126)-(FIND("male,",ER126)+6))))=TRUE,"missing/error",MID(ER126,FIND("male,",ER126)+6,(FIND(")",ER126)-(FIND("male,",ER126)+6)))))</f>
        <v>au_lib01</v>
      </c>
      <c r="EO126" s="150" t="str">
        <f t="shared" ref="EO126:EO131" si="160">IF(EK126="","",(MID(EK126,(SEARCH("^^",SUBSTITUTE(EK126," ","^^",LEN(EK126)-LEN(SUBSTITUTE(EK126," ","")))))+1,99)&amp;"_"&amp;LEFT(EK126,FIND(" ",EK126)-1)&amp;"_"&amp;EL126))</f>
        <v>Dutton_Peter_1970</v>
      </c>
      <c r="EP126" s="117" t="str">
        <f>IF(ER126="","",IF((LEN(ER126)-LEN(SUBSTITUTE(ER126,"male","")))/LEN("male")&gt;1,"!",IF(RIGHT(ER126,1)=")","",IF(RIGHT(ER126,2)=") ","",IF(RIGHT(ER126,2)=").","","!!")))))</f>
        <v/>
      </c>
      <c r="EQ126" s="114"/>
      <c r="ER126" s="168" t="s">
        <v>1116</v>
      </c>
      <c r="ES126" s="143">
        <f>IF(EW126="","",ministers!ES$3)</f>
        <v>42570</v>
      </c>
      <c r="ET126" s="144" t="str">
        <f>IF(EW126="","",ministers!ES$1)</f>
        <v>Turnbull I</v>
      </c>
      <c r="EU126" s="145">
        <v>42262</v>
      </c>
      <c r="EV126" s="145">
        <f>IF(EW126="","",ministers!ES$3)</f>
        <v>42570</v>
      </c>
      <c r="EW126" s="146" t="str">
        <f>IF(FD126="","",IF(ISNUMBER(SEARCH(":",FD126)),MID(FD126,FIND(":",FD126)+2,FIND("(",FD126)-FIND(":",FD126)-3),LEFT(FD126,FIND("(",FD126)-2)))</f>
        <v>Sussan Penelope Ley</v>
      </c>
      <c r="EX126" s="147" t="str">
        <f>IF(FD126="","",MID(FD126,FIND("(",FD126)+1,4))</f>
        <v>1961</v>
      </c>
      <c r="EY126" s="148" t="str">
        <f>IF(ISNUMBER(SEARCH("*female*",FD126)),"female",IF(ISNUMBER(SEARCH("*male*",FD126)),"male",""))</f>
        <v>female</v>
      </c>
      <c r="EZ126" s="149" t="str">
        <f>IF(FD126="","",IF(ISERROR(MID(FD126,FIND("male,",FD126)+6,(FIND(")",FD126)-(FIND("male,",FD126)+6))))=TRUE,"missing/error",MID(FD126,FIND("male,",FD126)+6,(FIND(")",FD126)-(FIND("male,",FD126)+6)))))</f>
        <v>au_lib01</v>
      </c>
      <c r="FA126" s="150" t="str">
        <f>IF(EW126="","",(MID(EW126,(SEARCH("^^",SUBSTITUTE(EW126," ","^^",LEN(EW126)-LEN(SUBSTITUTE(EW126," ","")))))+1,99)&amp;"_"&amp;LEFT(EW126,FIND(" ",EW126)-1)&amp;"_"&amp;EX126))</f>
        <v>Ley_Sussan_1961</v>
      </c>
      <c r="FB126" s="117" t="str">
        <f>IF(FD126="","",IF((LEN(FD126)-LEN(SUBSTITUTE(FD126,"male","")))/LEN("male")&gt;1,"!",IF(RIGHT(FD126,1)=")","",IF(RIGHT(FD126,2)=") ","",IF(RIGHT(FD126,2)=").","","!!")))))</f>
        <v/>
      </c>
      <c r="FC126" s="114"/>
      <c r="FD126" s="168" t="s">
        <v>1200</v>
      </c>
      <c r="FE126" s="143">
        <f>IF(FI126="","",ministers!FE$3)</f>
        <v>43340</v>
      </c>
      <c r="FF126" s="144" t="str">
        <f>IF(FI126="","",ministers!FE$1)</f>
        <v>Turnbull II</v>
      </c>
      <c r="FG126" s="145">
        <f>IF(FI126="","",ministers!FE$2)</f>
        <v>42570</v>
      </c>
      <c r="FH126" s="145">
        <v>42748</v>
      </c>
      <c r="FI126" s="146" t="str">
        <f t="shared" ref="FI126:FI135" si="161">IF(FP126="","",IF(ISNUMBER(SEARCH(":",FP126)),MID(FP126,FIND(":",FP126)+2,FIND("(",FP126)-FIND(":",FP126)-3),LEFT(FP126,FIND("(",FP126)-2)))</f>
        <v>Sussan Penelope Ley</v>
      </c>
      <c r="FJ126" s="147" t="str">
        <f t="shared" ref="FJ126:FJ135" si="162">IF(FP126="","",MID(FP126,FIND("(",FP126)+1,4))</f>
        <v>1961</v>
      </c>
      <c r="FK126" s="148" t="str">
        <f t="shared" ref="FK126:FK135" si="163">IF(ISNUMBER(SEARCH("*female*",FP126)),"female",IF(ISNUMBER(SEARCH("*male*",FP126)),"male",""))</f>
        <v>female</v>
      </c>
      <c r="FL126" s="149" t="str">
        <f t="shared" ref="FL126:FL135" si="164">IF(FP126="","",IF(ISERROR(MID(FP126,FIND("male,",FP126)+6,(FIND(")",FP126)-(FIND("male,",FP126)+6))))=TRUE,"missing/error",MID(FP126,FIND("male,",FP126)+6,(FIND(")",FP126)-(FIND("male,",FP126)+6)))))</f>
        <v>au_lib01</v>
      </c>
      <c r="FM126" s="150" t="str">
        <f t="shared" ref="FM126:FM135" si="165">IF(FI126="","",(MID(FI126,(SEARCH("^^",SUBSTITUTE(FI126," ","^^",LEN(FI126)-LEN(SUBSTITUTE(FI126," ","")))))+1,99)&amp;"_"&amp;LEFT(FI126,FIND(" ",FI126)-1)&amp;"_"&amp;FJ126))</f>
        <v>Ley_Sussan_1961</v>
      </c>
      <c r="FO126" s="114" t="s">
        <v>1247</v>
      </c>
      <c r="FP126" s="168" t="s">
        <v>1200</v>
      </c>
      <c r="FQ126" s="143">
        <f>IF(FU126="","",ministers!FQ$3)</f>
        <v>43614</v>
      </c>
      <c r="FR126" s="144" t="str">
        <f>IF(FU126="","",ministers!FQ$1)</f>
        <v>Morrison I</v>
      </c>
      <c r="FS126" s="145">
        <f>IF(FU126="","",ministers!FQ$2)</f>
        <v>43340</v>
      </c>
      <c r="FT126" s="145">
        <f>IF(FU126="","",ministers!FQ$3)</f>
        <v>43614</v>
      </c>
      <c r="FU126" s="146" t="str">
        <f>IF(GB126="","",IF(ISNUMBER(SEARCH(":",GB126)),MID(GB126,FIND(":",GB126)+2,FIND("(",GB126)-FIND(":",GB126)-3),LEFT(GB126,FIND("(",GB126)-2)))</f>
        <v>Gregory Andrew Hunt</v>
      </c>
      <c r="FV126" s="147" t="str">
        <f>IF(GB126="","",MID(GB126,FIND("(",GB126)+1,4))</f>
        <v>1965</v>
      </c>
      <c r="FW126" s="148" t="str">
        <f>IF(ISNUMBER(SEARCH("*female*",GB126)),"female",IF(ISNUMBER(SEARCH("*male*",GB126)),"male",""))</f>
        <v>male</v>
      </c>
      <c r="FX126" s="149" t="str">
        <f>IF(GB126="","",IF(ISERROR(MID(GB126,FIND("male,",GB126)+6,(FIND(")",GB126)-(FIND("male,",GB126)+6))))=TRUE,"missing/error",MID(GB126,FIND("male,",GB126)+6,(FIND(")",GB126)-(FIND("male,",GB126)+6)))))</f>
        <v>au_lib01</v>
      </c>
      <c r="FY126" s="150" t="str">
        <f>IF(FU126="","",(MID(FU126,(SEARCH("^^",SUBSTITUTE(FU126," ","^^",LEN(FU126)-LEN(SUBSTITUTE(FU126," ","")))))+1,99)&amp;"_"&amp;LEFT(FU126,FIND(" ",FU126)-1)&amp;"_"&amp;FV126))</f>
        <v>Hunt_Gregory_1965</v>
      </c>
      <c r="GA126" s="114"/>
      <c r="GB126" s="168" t="s">
        <v>1198</v>
      </c>
      <c r="GC126" s="143">
        <f>IF(GG126="","",ministers!GC$3)</f>
        <v>44704</v>
      </c>
      <c r="GD126" s="144" t="str">
        <f>IF(GG126="","",ministers!GC$1)</f>
        <v>Morrison II</v>
      </c>
      <c r="GE126" s="145">
        <f>IF(GG126="","",ministers!GC$2)</f>
        <v>43614</v>
      </c>
      <c r="GF126" s="145">
        <v>44187</v>
      </c>
      <c r="GG126" s="146" t="str">
        <f>IF(GN126="","",IF(ISNUMBER(SEARCH(":",GN126)),MID(GN126,FIND(":",GN126)+2,FIND("(",GN126)-FIND(":",GN126)-3),LEFT(GN126,FIND("(",GN126)-2)))</f>
        <v>Gregory Andrew Hunt</v>
      </c>
      <c r="GH126" s="147" t="str">
        <f>IF(GN126="","",MID(GN126,FIND("(",GN126)+1,4))</f>
        <v>1965</v>
      </c>
      <c r="GI126" s="148" t="str">
        <f>IF(ISNUMBER(SEARCH("*female*",GN126)),"female",IF(ISNUMBER(SEARCH("*male*",GN126)),"male",""))</f>
        <v>male</v>
      </c>
      <c r="GJ126" s="149" t="str">
        <f>IF(GN126="","",IF(ISERROR(MID(GN126,FIND("male,",GN126)+6,(FIND(")",GN126)-(FIND("male,",GN126)+6))))=TRUE,"missing/error",MID(GN126,FIND("male,",GN126)+6,(FIND(")",GN126)-(FIND("male,",GN126)+6)))))</f>
        <v>au_lib01</v>
      </c>
      <c r="GK126" s="150" t="str">
        <f>IF(GG126="","",(MID(GG126,(SEARCH("^^",SUBSTITUTE(GG126," ","^^",LEN(GG126)-LEN(SUBSTITUTE(GG126," ","")))))+1,99)&amp;"_"&amp;LEFT(GG126,FIND(" ",GG126)-1)&amp;"_"&amp;GH126))</f>
        <v>Hunt_Gregory_1965</v>
      </c>
      <c r="GM126" s="114"/>
      <c r="GN126" s="168" t="s">
        <v>1198</v>
      </c>
      <c r="GO126" s="143" t="str">
        <f>IF(GS126="","",ministers!GO$3)</f>
        <v/>
      </c>
      <c r="GP126" s="144" t="str">
        <f>IF(GS126="","",ministers!GO$1)</f>
        <v/>
      </c>
      <c r="GQ126" s="145" t="str">
        <f>IF(GS126="","",ministers!GO$2)</f>
        <v/>
      </c>
      <c r="GR126" s="145" t="str">
        <f>IF(GS126="","",ministers!GO$3)</f>
        <v/>
      </c>
      <c r="GS126" s="146" t="str">
        <f t="shared" si="151"/>
        <v/>
      </c>
      <c r="GT126" s="147" t="str">
        <f t="shared" si="152"/>
        <v/>
      </c>
      <c r="GU126" s="148" t="str">
        <f t="shared" si="153"/>
        <v/>
      </c>
      <c r="GV126" s="149" t="str">
        <f t="shared" si="154"/>
        <v/>
      </c>
      <c r="GW126" s="150" t="str">
        <f t="shared" si="155"/>
        <v/>
      </c>
      <c r="GY126" s="114"/>
    </row>
    <row r="127" spans="1:208" ht="13.5" customHeight="1">
      <c r="A127" s="126"/>
      <c r="B127" s="114" t="s">
        <v>1169</v>
      </c>
      <c r="C127" s="114"/>
      <c r="E127" s="143"/>
      <c r="F127" s="144"/>
      <c r="G127" s="145"/>
      <c r="H127" s="145"/>
      <c r="I127" s="146"/>
      <c r="J127" s="147"/>
      <c r="K127" s="148"/>
      <c r="L127" s="149"/>
      <c r="M127" s="150"/>
      <c r="O127" s="114"/>
      <c r="P127" s="168"/>
      <c r="Q127" s="143"/>
      <c r="R127" s="144"/>
      <c r="S127" s="145"/>
      <c r="T127" s="145"/>
      <c r="U127" s="146"/>
      <c r="V127" s="147"/>
      <c r="W127" s="148"/>
      <c r="X127" s="149"/>
      <c r="Y127" s="150"/>
      <c r="AA127" s="114"/>
      <c r="AB127" s="168"/>
      <c r="AC127" s="143"/>
      <c r="AD127" s="144"/>
      <c r="AE127" s="145"/>
      <c r="AF127" s="145"/>
      <c r="AG127" s="146"/>
      <c r="AH127" s="147"/>
      <c r="AI127" s="148"/>
      <c r="AJ127" s="149"/>
      <c r="AK127" s="150"/>
      <c r="AM127" s="114"/>
      <c r="AN127" s="168"/>
      <c r="AO127" s="143"/>
      <c r="AP127" s="144"/>
      <c r="AQ127" s="145"/>
      <c r="AR127" s="145"/>
      <c r="AS127" s="146"/>
      <c r="AT127" s="147"/>
      <c r="AU127" s="148"/>
      <c r="AV127" s="149"/>
      <c r="AW127" s="150"/>
      <c r="AY127" s="114"/>
      <c r="AZ127" s="168"/>
      <c r="BA127" s="143"/>
      <c r="BB127" s="144"/>
      <c r="BC127" s="145"/>
      <c r="BD127" s="145"/>
      <c r="BE127" s="146"/>
      <c r="BF127" s="147"/>
      <c r="BG127" s="148"/>
      <c r="BH127" s="149"/>
      <c r="BI127" s="150"/>
      <c r="BK127" s="114"/>
      <c r="BL127" s="168"/>
      <c r="BM127" s="143"/>
      <c r="BN127" s="144"/>
      <c r="BO127" s="145"/>
      <c r="BP127" s="145"/>
      <c r="BQ127" s="146"/>
      <c r="BR127" s="147"/>
      <c r="BS127" s="148"/>
      <c r="BT127" s="149"/>
      <c r="BU127" s="150"/>
      <c r="BW127" s="114"/>
      <c r="BX127" s="168"/>
      <c r="BY127" s="143"/>
      <c r="BZ127" s="144"/>
      <c r="CA127" s="145"/>
      <c r="CB127" s="145"/>
      <c r="CC127" s="146"/>
      <c r="CD127" s="147"/>
      <c r="CE127" s="148"/>
      <c r="CF127" s="149"/>
      <c r="CG127" s="150"/>
      <c r="CI127" s="114"/>
      <c r="CJ127" s="168"/>
      <c r="CK127" s="143"/>
      <c r="CL127" s="144"/>
      <c r="CM127" s="145"/>
      <c r="CN127" s="145"/>
      <c r="CO127" s="146"/>
      <c r="CP127" s="147"/>
      <c r="CQ127" s="148"/>
      <c r="CR127" s="149"/>
      <c r="CS127" s="150"/>
      <c r="CU127" s="114"/>
      <c r="CV127" s="168"/>
      <c r="CW127" s="143"/>
      <c r="CX127" s="144"/>
      <c r="CY127" s="145"/>
      <c r="CZ127" s="145"/>
      <c r="DA127" s="146"/>
      <c r="DB127" s="147"/>
      <c r="DC127" s="148"/>
      <c r="DD127" s="149"/>
      <c r="DE127" s="150"/>
      <c r="DG127" s="114"/>
      <c r="DH127" s="168"/>
      <c r="DI127" s="143"/>
      <c r="DJ127" s="144"/>
      <c r="DK127" s="145"/>
      <c r="DL127" s="145"/>
      <c r="DM127" s="146"/>
      <c r="DN127" s="147"/>
      <c r="DO127" s="148"/>
      <c r="DP127" s="149"/>
      <c r="DQ127" s="150"/>
      <c r="DS127" s="114"/>
      <c r="DT127" s="173"/>
      <c r="DU127" s="143"/>
      <c r="DV127" s="144"/>
      <c r="DW127" s="145"/>
      <c r="DX127" s="145"/>
      <c r="DY127" s="146"/>
      <c r="DZ127" s="147"/>
      <c r="EA127" s="148"/>
      <c r="EB127" s="149"/>
      <c r="EC127" s="150"/>
      <c r="EE127" s="114"/>
      <c r="EF127" s="168"/>
      <c r="EG127" s="143"/>
      <c r="EH127" s="144" t="str">
        <f>IF(EK127="","",ministers!EG$1)</f>
        <v>Abbott I</v>
      </c>
      <c r="EI127" s="145">
        <v>41996</v>
      </c>
      <c r="EJ127" s="145">
        <f>IF(EK127="","",ministers!EG$3)</f>
        <v>42262</v>
      </c>
      <c r="EK127" s="146" t="str">
        <f t="shared" si="156"/>
        <v>Sussan Ley</v>
      </c>
      <c r="EL127" s="147" t="str">
        <f t="shared" si="157"/>
        <v>1961</v>
      </c>
      <c r="EM127" s="148" t="str">
        <f t="shared" si="158"/>
        <v>female</v>
      </c>
      <c r="EN127" s="149" t="str">
        <f t="shared" si="159"/>
        <v>au_lib01</v>
      </c>
      <c r="EO127" s="150" t="str">
        <f t="shared" si="160"/>
        <v>Ley_Sussan_1961</v>
      </c>
      <c r="EQ127" s="114"/>
      <c r="ER127" s="168" t="s">
        <v>1141</v>
      </c>
      <c r="ES127" s="143"/>
      <c r="ET127" s="144"/>
      <c r="EU127" s="145"/>
      <c r="EV127" s="145"/>
      <c r="EW127" s="146"/>
      <c r="EX127" s="147"/>
      <c r="EY127" s="148"/>
      <c r="EZ127" s="149"/>
      <c r="FA127" s="150"/>
      <c r="FC127" s="114"/>
      <c r="FD127" s="168"/>
      <c r="FE127" s="143">
        <f>IF(FI127="","",ministers!FE$3)</f>
        <v>43340</v>
      </c>
      <c r="FF127" s="144" t="str">
        <f>IF(FI127="","",ministers!FE$1)</f>
        <v>Turnbull II</v>
      </c>
      <c r="FG127" s="145">
        <v>42748</v>
      </c>
      <c r="FH127" s="145">
        <f>IF(FI127="","",ministers!FE$3)</f>
        <v>43340</v>
      </c>
      <c r="FI127" s="146" t="str">
        <f t="shared" si="161"/>
        <v>Gregory Andrew Hunt</v>
      </c>
      <c r="FJ127" s="147" t="str">
        <f t="shared" si="162"/>
        <v>1965</v>
      </c>
      <c r="FK127" s="148" t="str">
        <f t="shared" si="163"/>
        <v>male</v>
      </c>
      <c r="FL127" s="149" t="str">
        <f t="shared" si="164"/>
        <v>au_lib01</v>
      </c>
      <c r="FM127" s="150" t="str">
        <f t="shared" si="165"/>
        <v>Hunt_Gregory_1965</v>
      </c>
      <c r="FO127" s="114"/>
      <c r="FP127" s="168" t="s">
        <v>1198</v>
      </c>
      <c r="FQ127" s="143"/>
      <c r="FR127" s="144"/>
      <c r="FS127" s="145"/>
      <c r="FT127" s="151"/>
      <c r="FU127" s="146"/>
      <c r="FV127" s="147"/>
      <c r="FW127" s="148"/>
      <c r="FX127" s="149"/>
      <c r="FY127" s="150"/>
      <c r="GA127" s="114"/>
      <c r="GB127" s="168"/>
      <c r="GC127" s="143" t="str">
        <f>IF(GG127="","",ministers!GC$3)</f>
        <v/>
      </c>
      <c r="GD127" s="144" t="str">
        <f>IF(GG127="","",ministers!GC$1)</f>
        <v/>
      </c>
      <c r="GE127" s="145" t="str">
        <f>IF(GG127="","",ministers!GC$2)</f>
        <v/>
      </c>
      <c r="GF127" s="145"/>
      <c r="GG127" s="146"/>
      <c r="GH127" s="147"/>
      <c r="GI127" s="148"/>
      <c r="GJ127" s="149"/>
      <c r="GK127" s="150"/>
      <c r="GM127" s="114"/>
      <c r="GN127" s="168"/>
      <c r="GO127" s="143" t="str">
        <f>IF(GS127="","",ministers!GO$3)</f>
        <v/>
      </c>
      <c r="GP127" s="144" t="str">
        <f>IF(GS127="","",ministers!GO$1)</f>
        <v/>
      </c>
      <c r="GQ127" s="145" t="str">
        <f>IF(GS127="","",ministers!GO$2)</f>
        <v/>
      </c>
      <c r="GR127" s="145" t="str">
        <f>IF(GS127="","",ministers!GO$3)</f>
        <v/>
      </c>
      <c r="GS127" s="146" t="str">
        <f t="shared" si="151"/>
        <v/>
      </c>
      <c r="GT127" s="147" t="str">
        <f t="shared" si="152"/>
        <v/>
      </c>
      <c r="GU127" s="148" t="str">
        <f t="shared" si="153"/>
        <v/>
      </c>
      <c r="GV127" s="149" t="str">
        <f t="shared" si="154"/>
        <v/>
      </c>
      <c r="GW127" s="150" t="str">
        <f t="shared" si="155"/>
        <v/>
      </c>
      <c r="GY127" s="114"/>
      <c r="GZ127" s="168"/>
    </row>
    <row r="128" spans="1:208" ht="13.5" customHeight="1">
      <c r="A128" s="126"/>
      <c r="B128" s="114" t="s">
        <v>552</v>
      </c>
      <c r="C128" s="114"/>
      <c r="E128" s="143" t="s">
        <v>292</v>
      </c>
      <c r="F128" s="144" t="s">
        <v>292</v>
      </c>
      <c r="G128" s="145" t="s">
        <v>292</v>
      </c>
      <c r="H128" s="145" t="s">
        <v>292</v>
      </c>
      <c r="I128" s="146" t="s">
        <v>292</v>
      </c>
      <c r="J128" s="147" t="s">
        <v>292</v>
      </c>
      <c r="K128" s="148" t="s">
        <v>292</v>
      </c>
      <c r="L128" s="149" t="s">
        <v>292</v>
      </c>
      <c r="M128" s="150" t="s">
        <v>292</v>
      </c>
      <c r="N128" s="117" t="s">
        <v>292</v>
      </c>
      <c r="O128" s="114"/>
      <c r="P128" s="168"/>
      <c r="Q128" s="143" t="s">
        <v>292</v>
      </c>
      <c r="R128" s="144" t="s">
        <v>292</v>
      </c>
      <c r="S128" s="145" t="s">
        <v>292</v>
      </c>
      <c r="T128" s="145" t="s">
        <v>292</v>
      </c>
      <c r="U128" s="146" t="s">
        <v>292</v>
      </c>
      <c r="V128" s="147" t="s">
        <v>292</v>
      </c>
      <c r="W128" s="148" t="s">
        <v>292</v>
      </c>
      <c r="X128" s="149" t="s">
        <v>292</v>
      </c>
      <c r="Y128" s="150" t="s">
        <v>292</v>
      </c>
      <c r="Z128" s="117" t="s">
        <v>292</v>
      </c>
      <c r="AA128" s="114"/>
      <c r="AB128" s="168"/>
      <c r="AC128" s="143" t="s">
        <v>292</v>
      </c>
      <c r="AD128" s="144" t="s">
        <v>292</v>
      </c>
      <c r="AE128" s="145" t="s">
        <v>292</v>
      </c>
      <c r="AF128" s="145" t="s">
        <v>292</v>
      </c>
      <c r="AG128" s="146" t="s">
        <v>292</v>
      </c>
      <c r="AH128" s="147" t="s">
        <v>292</v>
      </c>
      <c r="AI128" s="148" t="s">
        <v>292</v>
      </c>
      <c r="AJ128" s="149" t="s">
        <v>292</v>
      </c>
      <c r="AK128" s="150" t="s">
        <v>292</v>
      </c>
      <c r="AL128" s="117" t="s">
        <v>292</v>
      </c>
      <c r="AM128" s="114"/>
      <c r="AN128" s="168"/>
      <c r="AO128" s="143" t="s">
        <v>292</v>
      </c>
      <c r="AP128" s="144" t="s">
        <v>292</v>
      </c>
      <c r="AQ128" s="145" t="s">
        <v>292</v>
      </c>
      <c r="AR128" s="145" t="s">
        <v>292</v>
      </c>
      <c r="AS128" s="146" t="s">
        <v>292</v>
      </c>
      <c r="AT128" s="147" t="s">
        <v>292</v>
      </c>
      <c r="AU128" s="148" t="s">
        <v>292</v>
      </c>
      <c r="AV128" s="149" t="s">
        <v>292</v>
      </c>
      <c r="AW128" s="150" t="s">
        <v>292</v>
      </c>
      <c r="AX128" s="117" t="s">
        <v>292</v>
      </c>
      <c r="AY128" s="114"/>
      <c r="AZ128" s="168"/>
      <c r="BA128" s="143">
        <v>37221</v>
      </c>
      <c r="BB128" s="144" t="s">
        <v>315</v>
      </c>
      <c r="BC128" s="145">
        <v>36089</v>
      </c>
      <c r="BD128" s="145">
        <v>37221</v>
      </c>
      <c r="BE128" s="146" t="s">
        <v>970</v>
      </c>
      <c r="BF128" s="147" t="s">
        <v>802</v>
      </c>
      <c r="BG128" s="148" t="s">
        <v>780</v>
      </c>
      <c r="BH128" s="149" t="s">
        <v>294</v>
      </c>
      <c r="BI128" s="150" t="s">
        <v>971</v>
      </c>
      <c r="BJ128" s="117" t="s">
        <v>292</v>
      </c>
      <c r="BK128" s="114"/>
      <c r="BL128" s="168" t="s">
        <v>643</v>
      </c>
      <c r="BM128" s="143" t="s">
        <v>292</v>
      </c>
      <c r="BN128" s="144" t="s">
        <v>292</v>
      </c>
      <c r="BO128" s="145" t="s">
        <v>292</v>
      </c>
      <c r="BP128" s="145" t="s">
        <v>292</v>
      </c>
      <c r="BQ128" s="146" t="s">
        <v>292</v>
      </c>
      <c r="BR128" s="147" t="s">
        <v>292</v>
      </c>
      <c r="BS128" s="148" t="s">
        <v>292</v>
      </c>
      <c r="BT128" s="149" t="s">
        <v>292</v>
      </c>
      <c r="BU128" s="150" t="s">
        <v>292</v>
      </c>
      <c r="BV128" s="117" t="s">
        <v>292</v>
      </c>
      <c r="BW128" s="114"/>
      <c r="BX128" s="168"/>
      <c r="BY128" s="143" t="s">
        <v>292</v>
      </c>
      <c r="BZ128" s="144" t="s">
        <v>292</v>
      </c>
      <c r="CA128" s="145" t="s">
        <v>292</v>
      </c>
      <c r="CB128" s="145" t="s">
        <v>292</v>
      </c>
      <c r="CC128" s="146" t="s">
        <v>292</v>
      </c>
      <c r="CD128" s="147" t="s">
        <v>292</v>
      </c>
      <c r="CE128" s="148" t="s">
        <v>292</v>
      </c>
      <c r="CF128" s="149" t="s">
        <v>292</v>
      </c>
      <c r="CG128" s="150" t="s">
        <v>292</v>
      </c>
      <c r="CH128" s="117" t="s">
        <v>292</v>
      </c>
      <c r="CI128" s="114"/>
      <c r="CJ128" s="168"/>
      <c r="CK128" s="143" t="s">
        <v>292</v>
      </c>
      <c r="CL128" s="144" t="s">
        <v>292</v>
      </c>
      <c r="CM128" s="145" t="s">
        <v>292</v>
      </c>
      <c r="CN128" s="145" t="s">
        <v>292</v>
      </c>
      <c r="CO128" s="146" t="s">
        <v>292</v>
      </c>
      <c r="CP128" s="147" t="s">
        <v>292</v>
      </c>
      <c r="CQ128" s="148" t="s">
        <v>292</v>
      </c>
      <c r="CR128" s="149" t="s">
        <v>292</v>
      </c>
      <c r="CS128" s="150" t="s">
        <v>292</v>
      </c>
      <c r="CT128" s="117" t="s">
        <v>292</v>
      </c>
      <c r="CU128" s="114"/>
      <c r="CV128" s="168"/>
      <c r="CW128" s="143" t="s">
        <v>292</v>
      </c>
      <c r="CX128" s="144" t="s">
        <v>292</v>
      </c>
      <c r="CY128" s="145" t="s">
        <v>292</v>
      </c>
      <c r="CZ128" s="145" t="s">
        <v>292</v>
      </c>
      <c r="DA128" s="146" t="s">
        <v>292</v>
      </c>
      <c r="DB128" s="147" t="s">
        <v>292</v>
      </c>
      <c r="DC128" s="148" t="s">
        <v>292</v>
      </c>
      <c r="DD128" s="149" t="s">
        <v>292</v>
      </c>
      <c r="DE128" s="150" t="s">
        <v>292</v>
      </c>
      <c r="DF128" s="117" t="s">
        <v>292</v>
      </c>
      <c r="DG128" s="114"/>
      <c r="DH128" s="168"/>
      <c r="DI128" s="143" t="s">
        <v>292</v>
      </c>
      <c r="DJ128" s="144" t="s">
        <v>292</v>
      </c>
      <c r="DK128" s="145" t="s">
        <v>292</v>
      </c>
      <c r="DL128" s="145" t="s">
        <v>292</v>
      </c>
      <c r="DM128" s="146" t="s">
        <v>292</v>
      </c>
      <c r="DN128" s="147" t="s">
        <v>292</v>
      </c>
      <c r="DO128" s="148" t="s">
        <v>292</v>
      </c>
      <c r="DP128" s="149" t="s">
        <v>292</v>
      </c>
      <c r="DQ128" s="150" t="s">
        <v>292</v>
      </c>
      <c r="DR128" s="117" t="s">
        <v>292</v>
      </c>
      <c r="DS128" s="114"/>
      <c r="DT128" s="168"/>
      <c r="DU128" s="143" t="s">
        <v>292</v>
      </c>
      <c r="DV128" s="144" t="s">
        <v>292</v>
      </c>
      <c r="DW128" s="145" t="s">
        <v>292</v>
      </c>
      <c r="DX128" s="145" t="s">
        <v>292</v>
      </c>
      <c r="DY128" s="146" t="s">
        <v>292</v>
      </c>
      <c r="DZ128" s="147" t="s">
        <v>292</v>
      </c>
      <c r="EA128" s="148" t="s">
        <v>292</v>
      </c>
      <c r="EB128" s="149" t="s">
        <v>292</v>
      </c>
      <c r="EC128" s="150" t="s">
        <v>292</v>
      </c>
      <c r="ED128" s="117" t="s">
        <v>292</v>
      </c>
      <c r="EE128" s="114"/>
      <c r="EF128" s="168"/>
      <c r="EG128" s="143" t="str">
        <f>IF(EK128="","",ministers!EG$3)</f>
        <v/>
      </c>
      <c r="EH128" s="144" t="str">
        <f>IF(EK128="","",ministers!EG$1)</f>
        <v/>
      </c>
      <c r="EI128" s="145" t="str">
        <f>IF(EK128="","",ministers!EG$2)</f>
        <v/>
      </c>
      <c r="EJ128" s="145" t="str">
        <f>IF(EK128="","",ministers!EG$3)</f>
        <v/>
      </c>
      <c r="EK128" s="146" t="str">
        <f t="shared" si="156"/>
        <v/>
      </c>
      <c r="EL128" s="147" t="str">
        <f t="shared" si="157"/>
        <v/>
      </c>
      <c r="EM128" s="148" t="str">
        <f t="shared" si="158"/>
        <v/>
      </c>
      <c r="EN128" s="149" t="str">
        <f t="shared" si="159"/>
        <v/>
      </c>
      <c r="EO128" s="150" t="str">
        <f t="shared" si="160"/>
        <v/>
      </c>
      <c r="EP128" s="117" t="str">
        <f>IF(ER128="","",IF((LEN(ER128)-LEN(SUBSTITUTE(ER128,"male","")))/LEN("male")&gt;1,"!",IF(RIGHT(ER128,1)=")","",IF(RIGHT(ER128,2)=") ","",IF(RIGHT(ER128,2)=").","","!!")))))</f>
        <v/>
      </c>
      <c r="EQ128" s="114"/>
      <c r="ER128" s="168"/>
      <c r="ES128" s="143" t="str">
        <f>IF(EW128="","",ministers!ES$3)</f>
        <v/>
      </c>
      <c r="ET128" s="144" t="str">
        <f>IF(EW128="","",ministers!ES$1)</f>
        <v/>
      </c>
      <c r="EU128" s="145" t="str">
        <f>IF(EW128="","",ministers!ES$2)</f>
        <v/>
      </c>
      <c r="EV128" s="145" t="str">
        <f>IF(EW128="","",ministers!ES$3)</f>
        <v/>
      </c>
      <c r="EW128" s="146" t="str">
        <f t="shared" ref="EW128:EW135" si="166">IF(FD128="","",IF(ISNUMBER(SEARCH(":",FD128)),MID(FD128,FIND(":",FD128)+2,FIND("(",FD128)-FIND(":",FD128)-3),LEFT(FD128,FIND("(",FD128)-2)))</f>
        <v/>
      </c>
      <c r="EX128" s="147" t="str">
        <f t="shared" ref="EX128:EX135" si="167">IF(FD128="","",MID(FD128,FIND("(",FD128)+1,4))</f>
        <v/>
      </c>
      <c r="EY128" s="148" t="str">
        <f t="shared" ref="EY128:EY135" si="168">IF(ISNUMBER(SEARCH("*female*",FD128)),"female",IF(ISNUMBER(SEARCH("*male*",FD128)),"male",""))</f>
        <v/>
      </c>
      <c r="EZ128" s="149" t="str">
        <f t="shared" ref="EZ128:EZ135" si="169">IF(FD128="","",IF(ISERROR(MID(FD128,FIND("male,",FD128)+6,(FIND(")",FD128)-(FIND("male,",FD128)+6))))=TRUE,"missing/error",MID(FD128,FIND("male,",FD128)+6,(FIND(")",FD128)-(FIND("male,",FD128)+6)))))</f>
        <v/>
      </c>
      <c r="FA128" s="150" t="str">
        <f t="shared" ref="FA128:FA135" si="170">IF(EW128="","",(MID(EW128,(SEARCH("^^",SUBSTITUTE(EW128," ","^^",LEN(EW128)-LEN(SUBSTITUTE(EW128," ","")))))+1,99)&amp;"_"&amp;LEFT(EW128,FIND(" ",EW128)-1)&amp;"_"&amp;EX128))</f>
        <v/>
      </c>
      <c r="FB128" s="117" t="str">
        <f>IF(FD128="","",IF((LEN(FD128)-LEN(SUBSTITUTE(FD128,"male","")))/LEN("male")&gt;1,"!",IF(RIGHT(FD128,1)=")","",IF(RIGHT(FD128,2)=") ","",IF(RIGHT(FD128,2)=").","","!!")))))</f>
        <v/>
      </c>
      <c r="FC128" s="114"/>
      <c r="FD128" s="168"/>
      <c r="FE128" s="143" t="str">
        <f>IF(FI128="","",ministers!FE$3)</f>
        <v/>
      </c>
      <c r="FF128" s="144" t="str">
        <f>IF(FI128="","",ministers!FE$1)</f>
        <v/>
      </c>
      <c r="FG128" s="145" t="str">
        <f>IF(FI128="","",ministers!FE$2)</f>
        <v/>
      </c>
      <c r="FH128" s="145" t="str">
        <f>IF(FI128="","",ministers!FE$3)</f>
        <v/>
      </c>
      <c r="FI128" s="146" t="str">
        <f t="shared" si="161"/>
        <v/>
      </c>
      <c r="FJ128" s="147" t="str">
        <f t="shared" si="162"/>
        <v/>
      </c>
      <c r="FK128" s="148" t="str">
        <f t="shared" si="163"/>
        <v/>
      </c>
      <c r="FL128" s="149" t="str">
        <f t="shared" si="164"/>
        <v/>
      </c>
      <c r="FM128" s="150" t="str">
        <f t="shared" si="165"/>
        <v/>
      </c>
      <c r="FN128" s="117" t="str">
        <f>IF(FP128="","",IF((LEN(FP128)-LEN(SUBSTITUTE(FP128,"male","")))/LEN("male")&gt;1,"!",IF(RIGHT(FP128,1)=")","",IF(RIGHT(FP128,2)=") ","",IF(RIGHT(FP128,2)=").","","!!")))))</f>
        <v/>
      </c>
      <c r="FO128" s="114"/>
      <c r="FP128" s="168"/>
      <c r="FQ128" s="143" t="str">
        <f>IF(FU128="","",ministers!FT$3)</f>
        <v/>
      </c>
      <c r="FR128" s="144" t="str">
        <f>IF(FU128="","",ministers!FT$1)</f>
        <v/>
      </c>
      <c r="FS128" s="145"/>
      <c r="FT128" s="151"/>
      <c r="FU128" s="146" t="str">
        <f>IF(GB128="","",IF(ISNUMBER(SEARCH(":",GB128)),MID(GB128,FIND(":",GB128)+2,FIND("(",GB128)-FIND(":",GB128)-3),LEFT(GB128,FIND("(",GB128)-2)))</f>
        <v/>
      </c>
      <c r="FV128" s="147" t="str">
        <f>IF(GB128="","",MID(GB128,FIND("(",GB128)+1,4))</f>
        <v/>
      </c>
      <c r="FW128" s="148" t="str">
        <f>IF(ISNUMBER(SEARCH("*female*",GB128)),"female",IF(ISNUMBER(SEARCH("*male*",GB128)),"male",""))</f>
        <v/>
      </c>
      <c r="FX128" s="149" t="str">
        <f>IF(GB128="","",IF(ISERROR(MID(GB128,FIND("male,",GB128)+6,(FIND(")",GB128)-(FIND("male,",GB128)+6))))=TRUE,"missing/error",MID(GB128,FIND("male,",GB128)+6,(FIND(")",GB128)-(FIND("male,",GB128)+6)))))</f>
        <v/>
      </c>
      <c r="FY128" s="150" t="str">
        <f>IF(FU128="","",(MID(FU128,(SEARCH("^^",SUBSTITUTE(FU128," ","^^",LEN(FU128)-LEN(SUBSTITUTE(FU128," ","")))))+1,99)&amp;"_"&amp;LEFT(FU128,FIND(" ",FU128)-1)&amp;"_"&amp;FV128))</f>
        <v/>
      </c>
      <c r="FZ128" s="117" t="str">
        <f>IF(GB128="","",IF((LEN(GB128)-LEN(SUBSTITUTE(GB128,"male","")))/LEN("male")&gt;1,"!",IF(RIGHT(GB128,1)=")","",IF(RIGHT(GB128,2)=") ","",IF(RIGHT(GB128,2)=").","","!!")))))</f>
        <v/>
      </c>
      <c r="GA128" s="114"/>
      <c r="GB128" s="168"/>
      <c r="GC128" s="143">
        <f>IF(GG128="","",ministers!GC$3)</f>
        <v>44704</v>
      </c>
      <c r="GD128" s="144" t="str">
        <f>IF(GG128="","",ministers!GC$1)</f>
        <v>Morrison II</v>
      </c>
      <c r="GE128" s="145">
        <v>44187</v>
      </c>
      <c r="GF128" s="145">
        <f>IF(GG128="","",ministers!GC$3)</f>
        <v>44704</v>
      </c>
      <c r="GG128" s="146" t="str">
        <f>IF(GN128="","",IF(ISNUMBER(SEARCH(":",GN128)),MID(GN128,FIND(":",GN128)+2,FIND("(",GN128)-FIND(":",GN128)-3),LEFT(GN128,FIND("(",GN128)-2)))</f>
        <v>Gregory Andrew Hunt</v>
      </c>
      <c r="GH128" s="147" t="str">
        <f>IF(GN128="","",MID(GN128,FIND("(",GN128)+1,4))</f>
        <v>1965</v>
      </c>
      <c r="GI128" s="148" t="str">
        <f>IF(ISNUMBER(SEARCH("*female*",GN128)),"female",IF(ISNUMBER(SEARCH("*male*",GN128)),"male",""))</f>
        <v>male</v>
      </c>
      <c r="GJ128" s="149" t="str">
        <f>IF(GN128="","",IF(ISERROR(MID(GN128,FIND("male,",GN128)+6,(FIND(")",GN128)-(FIND("male,",GN128)+6))))=TRUE,"missing/error",MID(GN128,FIND("male,",GN128)+6,(FIND(")",GN128)-(FIND("male,",GN128)+6)))))</f>
        <v>au_lib01</v>
      </c>
      <c r="GK128" s="150" t="str">
        <f>IF(GG128="","",(MID(GG128,(SEARCH("^^",SUBSTITUTE(GG128," ","^^",LEN(GG128)-LEN(SUBSTITUTE(GG128," ","")))))+1,99)&amp;"_"&amp;LEFT(GG128,FIND(" ",GG128)-1)&amp;"_"&amp;GH128))</f>
        <v>Hunt_Gregory_1965</v>
      </c>
      <c r="GL128" s="117" t="s">
        <v>1298</v>
      </c>
      <c r="GM128" s="114"/>
      <c r="GN128" s="168" t="s">
        <v>1198</v>
      </c>
      <c r="GO128" s="143">
        <f>IF(GS128="","",ministers!GO$3)</f>
        <v>44926</v>
      </c>
      <c r="GP128" s="144" t="str">
        <f>IF(GS128="","",ministers!GO$1)</f>
        <v>Albanaese</v>
      </c>
      <c r="GQ128" s="145">
        <f>IF(GS128="","",ministers!GO$2)</f>
        <v>44713</v>
      </c>
      <c r="GR128" s="145">
        <f>IF(GS128="","",ministers!GO$3)</f>
        <v>44926</v>
      </c>
      <c r="GS128" s="146" t="str">
        <f>IF(GZ128="","",IF(ISNUMBER(SEARCH(":",GZ128)),MID(GZ128,FIND(":",GZ128)+2,FIND("(",GZ128)-FIND(":",GZ128)-3),LEFT(GZ128,FIND("(",GZ128)-2)))</f>
        <v>Mark Butler</v>
      </c>
      <c r="GT128" s="147" t="str">
        <f>IF(GZ128="","",MID(GZ128,FIND("(",GZ128)+1,4))</f>
        <v>1970</v>
      </c>
      <c r="GU128" s="148" t="str">
        <f>IF(ISNUMBER(SEARCH("*female*",GZ128)),"female",IF(ISNUMBER(SEARCH("*male*",GZ128)),"male",""))</f>
        <v>male</v>
      </c>
      <c r="GV128" s="149" t="str">
        <f>IF(GZ128="","",IF(ISERROR(MID(GZ128,FIND("male,",GZ128)+6,(FIND(")",GZ128)-(FIND("male,",GZ128)+6))))=TRUE,"missing/error",MID(GZ128,FIND("male,",GZ128)+6,(FIND(")",GZ128)-(FIND("male,",GZ128)+6)))))</f>
        <v>au_lab01</v>
      </c>
      <c r="GW128" s="150" t="str">
        <f>IF(GS128="","",(MID(GS128,(SEARCH("^^",SUBSTITUTE(GS128," ","^^",LEN(GS128)-LEN(SUBSTITUTE(GS128," ","")))))+1,99)&amp;"_"&amp;LEFT(GS128,FIND(" ",GS128)-1)&amp;"_"&amp;GT128))</f>
        <v>Butler_Mark_1970</v>
      </c>
      <c r="GY128" s="114"/>
      <c r="GZ128" s="168" t="s">
        <v>1394</v>
      </c>
    </row>
    <row r="129" spans="1:208" ht="13.5" customHeight="1">
      <c r="A129" s="126"/>
      <c r="B129" s="114" t="s">
        <v>553</v>
      </c>
      <c r="C129" s="114"/>
      <c r="E129" s="143" t="s">
        <v>292</v>
      </c>
      <c r="F129" s="144" t="s">
        <v>292</v>
      </c>
      <c r="G129" s="145" t="s">
        <v>292</v>
      </c>
      <c r="H129" s="145" t="s">
        <v>292</v>
      </c>
      <c r="I129" s="146" t="s">
        <v>292</v>
      </c>
      <c r="J129" s="147" t="s">
        <v>292</v>
      </c>
      <c r="K129" s="148" t="s">
        <v>292</v>
      </c>
      <c r="L129" s="149" t="s">
        <v>292</v>
      </c>
      <c r="M129" s="150" t="s">
        <v>292</v>
      </c>
      <c r="N129" s="117" t="s">
        <v>292</v>
      </c>
      <c r="O129" s="114"/>
      <c r="P129" s="168"/>
      <c r="Q129" s="143" t="s">
        <v>292</v>
      </c>
      <c r="R129" s="144" t="s">
        <v>292</v>
      </c>
      <c r="S129" s="145" t="s">
        <v>292</v>
      </c>
      <c r="T129" s="145" t="s">
        <v>292</v>
      </c>
      <c r="U129" s="146" t="s">
        <v>292</v>
      </c>
      <c r="V129" s="147" t="s">
        <v>292</v>
      </c>
      <c r="W129" s="148" t="s">
        <v>292</v>
      </c>
      <c r="X129" s="149" t="s">
        <v>292</v>
      </c>
      <c r="Y129" s="150" t="s">
        <v>292</v>
      </c>
      <c r="Z129" s="117" t="s">
        <v>292</v>
      </c>
      <c r="AA129" s="114"/>
      <c r="AB129" s="168"/>
      <c r="AC129" s="143" t="s">
        <v>292</v>
      </c>
      <c r="AD129" s="144" t="s">
        <v>292</v>
      </c>
      <c r="AE129" s="145" t="s">
        <v>292</v>
      </c>
      <c r="AF129" s="145" t="s">
        <v>292</v>
      </c>
      <c r="AG129" s="146" t="s">
        <v>292</v>
      </c>
      <c r="AH129" s="147" t="s">
        <v>292</v>
      </c>
      <c r="AI129" s="148" t="s">
        <v>292</v>
      </c>
      <c r="AJ129" s="149" t="s">
        <v>292</v>
      </c>
      <c r="AK129" s="150" t="s">
        <v>292</v>
      </c>
      <c r="AL129" s="117" t="s">
        <v>292</v>
      </c>
      <c r="AM129" s="114"/>
      <c r="AN129" s="168"/>
      <c r="AO129" s="143" t="s">
        <v>292</v>
      </c>
      <c r="AP129" s="144" t="s">
        <v>292</v>
      </c>
      <c r="AQ129" s="145" t="s">
        <v>292</v>
      </c>
      <c r="AR129" s="145" t="s">
        <v>292</v>
      </c>
      <c r="AS129" s="146" t="s">
        <v>292</v>
      </c>
      <c r="AT129" s="147" t="s">
        <v>292</v>
      </c>
      <c r="AU129" s="148" t="s">
        <v>292</v>
      </c>
      <c r="AV129" s="149" t="s">
        <v>292</v>
      </c>
      <c r="AW129" s="150" t="s">
        <v>292</v>
      </c>
      <c r="AX129" s="117" t="s">
        <v>292</v>
      </c>
      <c r="AY129" s="114"/>
      <c r="AZ129" s="168"/>
      <c r="BA129" s="143" t="s">
        <v>292</v>
      </c>
      <c r="BB129" s="144" t="s">
        <v>292</v>
      </c>
      <c r="BC129" s="145" t="s">
        <v>292</v>
      </c>
      <c r="BD129" s="145" t="s">
        <v>292</v>
      </c>
      <c r="BE129" s="146" t="s">
        <v>292</v>
      </c>
      <c r="BF129" s="147" t="s">
        <v>292</v>
      </c>
      <c r="BG129" s="148" t="s">
        <v>292</v>
      </c>
      <c r="BH129" s="149" t="s">
        <v>292</v>
      </c>
      <c r="BI129" s="150" t="s">
        <v>292</v>
      </c>
      <c r="BJ129" s="117" t="s">
        <v>292</v>
      </c>
      <c r="BK129" s="114"/>
      <c r="BL129" s="168"/>
      <c r="BM129" s="143">
        <v>38286</v>
      </c>
      <c r="BN129" s="144" t="s">
        <v>316</v>
      </c>
      <c r="BO129" s="145">
        <v>37221</v>
      </c>
      <c r="BP129" s="145">
        <v>37901</v>
      </c>
      <c r="BQ129" s="146" t="s">
        <v>950</v>
      </c>
      <c r="BR129" s="147" t="s">
        <v>783</v>
      </c>
      <c r="BS129" s="148" t="s">
        <v>793</v>
      </c>
      <c r="BT129" s="149" t="s">
        <v>294</v>
      </c>
      <c r="BU129" s="150" t="s">
        <v>951</v>
      </c>
      <c r="BV129" s="117" t="s">
        <v>671</v>
      </c>
      <c r="BW129" s="114"/>
      <c r="BX129" s="168" t="s">
        <v>679</v>
      </c>
      <c r="BY129" s="143">
        <v>39419</v>
      </c>
      <c r="BZ129" s="144" t="s">
        <v>317</v>
      </c>
      <c r="CA129" s="145">
        <v>38286</v>
      </c>
      <c r="CB129" s="145">
        <v>39419</v>
      </c>
      <c r="CC129" s="146" t="s">
        <v>929</v>
      </c>
      <c r="CD129" s="147" t="s">
        <v>789</v>
      </c>
      <c r="CE129" s="148" t="s">
        <v>780</v>
      </c>
      <c r="CF129" s="149" t="s">
        <v>294</v>
      </c>
      <c r="CG129" s="150" t="s">
        <v>930</v>
      </c>
      <c r="CH129" s="117" t="s">
        <v>292</v>
      </c>
      <c r="CI129" s="114"/>
      <c r="CJ129" s="168" t="s">
        <v>673</v>
      </c>
      <c r="CK129" s="143">
        <v>40353</v>
      </c>
      <c r="CL129" s="144" t="s">
        <v>318</v>
      </c>
      <c r="CM129" s="145">
        <v>39419</v>
      </c>
      <c r="CN129" s="145">
        <v>40353</v>
      </c>
      <c r="CO129" s="146" t="s">
        <v>835</v>
      </c>
      <c r="CP129" s="147" t="s">
        <v>836</v>
      </c>
      <c r="CQ129" s="148" t="s">
        <v>793</v>
      </c>
      <c r="CR129" s="149" t="s">
        <v>293</v>
      </c>
      <c r="CS129" s="150" t="s">
        <v>837</v>
      </c>
      <c r="CT129" s="117" t="s">
        <v>292</v>
      </c>
      <c r="CU129" s="114"/>
      <c r="CV129" s="168" t="s">
        <v>699</v>
      </c>
      <c r="CW129" s="143">
        <v>40435</v>
      </c>
      <c r="CX129" s="144" t="s">
        <v>512</v>
      </c>
      <c r="CY129" s="145">
        <v>40357</v>
      </c>
      <c r="CZ129" s="145">
        <v>40435</v>
      </c>
      <c r="DA129" s="146" t="s">
        <v>835</v>
      </c>
      <c r="DB129" s="147" t="s">
        <v>836</v>
      </c>
      <c r="DC129" s="148" t="s">
        <v>793</v>
      </c>
      <c r="DD129" s="149" t="s">
        <v>293</v>
      </c>
      <c r="DE129" s="150" t="s">
        <v>837</v>
      </c>
      <c r="DF129" s="117" t="s">
        <v>292</v>
      </c>
      <c r="DG129" s="114"/>
      <c r="DH129" s="168" t="s">
        <v>699</v>
      </c>
      <c r="DI129" s="143">
        <v>41452</v>
      </c>
      <c r="DJ129" s="144" t="s">
        <v>513</v>
      </c>
      <c r="DK129" s="145">
        <v>40435</v>
      </c>
      <c r="DL129" s="145">
        <v>40891</v>
      </c>
      <c r="DM129" s="146" t="s">
        <v>972</v>
      </c>
      <c r="DN129" s="147" t="s">
        <v>836</v>
      </c>
      <c r="DO129" s="148" t="s">
        <v>793</v>
      </c>
      <c r="DP129" s="149" t="s">
        <v>293</v>
      </c>
      <c r="DQ129" s="150" t="s">
        <v>837</v>
      </c>
      <c r="DR129" s="117" t="s">
        <v>292</v>
      </c>
      <c r="DS129" s="114"/>
      <c r="DT129" s="173" t="s">
        <v>759</v>
      </c>
      <c r="DU129" s="143" t="s">
        <v>292</v>
      </c>
      <c r="DV129" s="144" t="s">
        <v>292</v>
      </c>
      <c r="DW129" s="145" t="s">
        <v>292</v>
      </c>
      <c r="DX129" s="145" t="s">
        <v>292</v>
      </c>
      <c r="DY129" s="146" t="s">
        <v>292</v>
      </c>
      <c r="DZ129" s="147" t="s">
        <v>292</v>
      </c>
      <c r="EA129" s="148" t="s">
        <v>292</v>
      </c>
      <c r="EB129" s="149" t="s">
        <v>292</v>
      </c>
      <c r="EC129" s="150" t="s">
        <v>292</v>
      </c>
      <c r="ED129" s="117" t="s">
        <v>292</v>
      </c>
      <c r="EE129" s="114"/>
      <c r="EF129" s="168"/>
      <c r="EG129" s="143" t="str">
        <f>IF(EK129="","",ministers!EG$3)</f>
        <v/>
      </c>
      <c r="EH129" s="144" t="str">
        <f>IF(EK129="","",ministers!EG$1)</f>
        <v/>
      </c>
      <c r="EI129" s="145" t="str">
        <f>IF(EK129="","",ministers!EG$2)</f>
        <v/>
      </c>
      <c r="EJ129" s="145" t="str">
        <f>IF(EK129="","",ministers!EG$3)</f>
        <v/>
      </c>
      <c r="EK129" s="146" t="str">
        <f t="shared" si="156"/>
        <v/>
      </c>
      <c r="EL129" s="147" t="str">
        <f t="shared" si="157"/>
        <v/>
      </c>
      <c r="EM129" s="148" t="str">
        <f t="shared" si="158"/>
        <v/>
      </c>
      <c r="EN129" s="149" t="str">
        <f t="shared" si="159"/>
        <v/>
      </c>
      <c r="EO129" s="150" t="str">
        <f t="shared" si="160"/>
        <v/>
      </c>
      <c r="EP129" s="117" t="str">
        <f>IF(ER129="","",IF((LEN(ER129)-LEN(SUBSTITUTE(ER129,"male","")))/LEN("male")&gt;1,"!",IF(RIGHT(ER129,1)=")","",IF(RIGHT(ER129,2)=") ","",IF(RIGHT(ER129,2)=").","","!!")))))</f>
        <v/>
      </c>
      <c r="EQ129" s="114"/>
      <c r="ER129" s="168"/>
      <c r="ES129" s="143" t="str">
        <f>IF(EW129="","",ministers!ES$3)</f>
        <v/>
      </c>
      <c r="ET129" s="144" t="str">
        <f>IF(EW129="","",ministers!ES$1)</f>
        <v/>
      </c>
      <c r="EU129" s="145" t="str">
        <f>IF(EW129="","",ministers!ES$2)</f>
        <v/>
      </c>
      <c r="EV129" s="145" t="str">
        <f>IF(EW129="","",ministers!ES$3)</f>
        <v/>
      </c>
      <c r="EW129" s="146" t="str">
        <f t="shared" si="166"/>
        <v/>
      </c>
      <c r="EX129" s="147" t="str">
        <f t="shared" si="167"/>
        <v/>
      </c>
      <c r="EY129" s="148" t="str">
        <f t="shared" si="168"/>
        <v/>
      </c>
      <c r="EZ129" s="149" t="str">
        <f t="shared" si="169"/>
        <v/>
      </c>
      <c r="FA129" s="150" t="str">
        <f t="shared" si="170"/>
        <v/>
      </c>
      <c r="FB129" s="117" t="str">
        <f>IF(FD129="","",IF((LEN(FD129)-LEN(SUBSTITUTE(FD129,"male","")))/LEN("male")&gt;1,"!",IF(RIGHT(FD129,1)=")","",IF(RIGHT(FD129,2)=") ","",IF(RIGHT(FD129,2)=").","","!!")))))</f>
        <v/>
      </c>
      <c r="FC129" s="114"/>
      <c r="FD129" s="168"/>
      <c r="FE129" s="143" t="str">
        <f>IF(FI129="","",ministers!FE$3)</f>
        <v/>
      </c>
      <c r="FF129" s="144" t="str">
        <f>IF(FI129="","",ministers!FE$1)</f>
        <v/>
      </c>
      <c r="FG129" s="145" t="str">
        <f>IF(FI129="","",ministers!FE$2)</f>
        <v/>
      </c>
      <c r="FH129" s="145" t="str">
        <f>IF(FI129="","",ministers!FE$3)</f>
        <v/>
      </c>
      <c r="FI129" s="146" t="str">
        <f t="shared" si="161"/>
        <v/>
      </c>
      <c r="FJ129" s="147" t="str">
        <f t="shared" si="162"/>
        <v/>
      </c>
      <c r="FK129" s="148" t="str">
        <f t="shared" si="163"/>
        <v/>
      </c>
      <c r="FL129" s="149" t="str">
        <f t="shared" si="164"/>
        <v/>
      </c>
      <c r="FM129" s="150" t="str">
        <f t="shared" si="165"/>
        <v/>
      </c>
      <c r="FN129" s="117" t="str">
        <f>IF(FP129="","",IF((LEN(FP129)-LEN(SUBSTITUTE(FP129,"male","")))/LEN("male")&gt;1,"!",IF(RIGHT(FP129,1)=")","",IF(RIGHT(FP129,2)=") ","",IF(RIGHT(FP129,2)=").","","!!")))))</f>
        <v/>
      </c>
      <c r="FO129" s="114"/>
      <c r="FP129" s="168"/>
      <c r="FQ129" s="143" t="str">
        <f>IF(FU129="","",ministers!FT$3)</f>
        <v/>
      </c>
      <c r="FR129" s="144" t="str">
        <f>IF(FU129="","",ministers!FT$1)</f>
        <v/>
      </c>
      <c r="FS129" s="145"/>
      <c r="FT129" s="151"/>
      <c r="FU129" s="146" t="str">
        <f>IF(GB129="","",IF(ISNUMBER(SEARCH(":",GB129)),MID(GB129,FIND(":",GB129)+2,FIND("(",GB129)-FIND(":",GB129)-3),LEFT(GB129,FIND("(",GB129)-2)))</f>
        <v/>
      </c>
      <c r="FV129" s="147" t="str">
        <f>IF(GB129="","",MID(GB129,FIND("(",GB129)+1,4))</f>
        <v/>
      </c>
      <c r="FW129" s="148" t="str">
        <f>IF(ISNUMBER(SEARCH("*female*",GB129)),"female",IF(ISNUMBER(SEARCH("*male*",GB129)),"male",""))</f>
        <v/>
      </c>
      <c r="FX129" s="149" t="str">
        <f>IF(GB129="","",IF(ISERROR(MID(GB129,FIND("male,",GB129)+6,(FIND(")",GB129)-(FIND("male,",GB129)+6))))=TRUE,"missing/error",MID(GB129,FIND("male,",GB129)+6,(FIND(")",GB129)-(FIND("male,",GB129)+6)))))</f>
        <v/>
      </c>
      <c r="FY129" s="150" t="str">
        <f>IF(FU129="","",(MID(FU129,(SEARCH("^^",SUBSTITUTE(FU129," ","^^",LEN(FU129)-LEN(SUBSTITUTE(FU129," ","")))))+1,99)&amp;"_"&amp;LEFT(FU129,FIND(" ",FU129)-1)&amp;"_"&amp;FV129))</f>
        <v/>
      </c>
      <c r="FZ129" s="117" t="str">
        <f>IF(GB129="","",IF((LEN(GB129)-LEN(SUBSTITUTE(GB129,"male","")))/LEN("male")&gt;1,"!",IF(RIGHT(GB129,1)=")","",IF(RIGHT(GB129,2)=") ","",IF(RIGHT(GB129,2)=").","","!!")))))</f>
        <v/>
      </c>
      <c r="GA129" s="114"/>
      <c r="GB129" s="168"/>
      <c r="GC129" s="143" t="str">
        <f>IF(GG129="","",ministers!GC$3)</f>
        <v/>
      </c>
      <c r="GD129" s="144" t="str">
        <f>IF(GG129="","",ministers!GC$1)</f>
        <v/>
      </c>
      <c r="GE129" s="145" t="str">
        <f>IF(GG129="","",ministers!GC$2)</f>
        <v/>
      </c>
      <c r="GF129" s="145"/>
      <c r="GG129" s="146" t="str">
        <f>IF(GN129="","",IF(ISNUMBER(SEARCH(":",GN129)),MID(GN129,FIND(":",GN129)+2,FIND("(",GN129)-FIND(":",GN129)-3),LEFT(GN129,FIND("(",GN129)-2)))</f>
        <v/>
      </c>
      <c r="GH129" s="147" t="str">
        <f>IF(GN129="","",MID(GN129,FIND("(",GN129)+1,4))</f>
        <v/>
      </c>
      <c r="GI129" s="148" t="str">
        <f>IF(ISNUMBER(SEARCH("*female*",GN129)),"female",IF(ISNUMBER(SEARCH("*male*",GN129)),"male",""))</f>
        <v/>
      </c>
      <c r="GJ129" s="149" t="str">
        <f>IF(GN129="","",IF(ISERROR(MID(GN129,FIND("male,",GN129)+6,(FIND(")",GN129)-(FIND("male,",GN129)+6))))=TRUE,"missing/error",MID(GN129,FIND("male,",GN129)+6,(FIND(")",GN129)-(FIND("male,",GN129)+6)))))</f>
        <v/>
      </c>
      <c r="GK129" s="150" t="str">
        <f>IF(GG129="","",(MID(GG129,(SEARCH("^^",SUBSTITUTE(GG129," ","^^",LEN(GG129)-LEN(SUBSTITUTE(GG129," ","")))))+1,99)&amp;"_"&amp;LEFT(GG129,FIND(" ",GG129)-1)&amp;"_"&amp;GH129))</f>
        <v/>
      </c>
      <c r="GM129" s="114"/>
      <c r="GN129" s="168"/>
      <c r="GO129" s="143" t="str">
        <f>IF(GS129="","",ministers!GO$3)</f>
        <v/>
      </c>
      <c r="GP129" s="144" t="str">
        <f>IF(GS129="","",ministers!GO$1)</f>
        <v/>
      </c>
      <c r="GQ129" s="145" t="str">
        <f>IF(GS129="","",ministers!GO$2)</f>
        <v/>
      </c>
      <c r="GR129" s="145" t="str">
        <f>IF(GS129="","",ministers!GO$3)</f>
        <v/>
      </c>
      <c r="GS129" s="146" t="str">
        <f t="shared" ref="GS129:GS152" si="171">IF(GZ129="","",IF(ISNUMBER(SEARCH(":",GZ129)),MID(GZ129,FIND(":",GZ129)+2,FIND("(",GZ129)-FIND(":",GZ129)-3),LEFT(GZ129,FIND("(",GZ129)-2)))</f>
        <v/>
      </c>
      <c r="GT129" s="147" t="str">
        <f t="shared" ref="GT129:GT152" si="172">IF(GZ129="","",MID(GZ129,FIND("(",GZ129)+1,4))</f>
        <v/>
      </c>
      <c r="GU129" s="148" t="str">
        <f t="shared" ref="GU129:GU152" si="173">IF(ISNUMBER(SEARCH("*female*",GZ129)),"female",IF(ISNUMBER(SEARCH("*male*",GZ129)),"male",""))</f>
        <v/>
      </c>
      <c r="GV129" s="149" t="str">
        <f t="shared" ref="GV129:GV152" si="174">IF(GZ129="","",IF(ISERROR(MID(GZ129,FIND("male,",GZ129)+6,(FIND(")",GZ129)-(FIND("male,",GZ129)+6))))=TRUE,"missing/error",MID(GZ129,FIND("male,",GZ129)+6,(FIND(")",GZ129)-(FIND("male,",GZ129)+6)))))</f>
        <v/>
      </c>
      <c r="GW129" s="150" t="str">
        <f t="shared" ref="GW129:GW152" si="175">IF(GS129="","",(MID(GS129,(SEARCH("^^",SUBSTITUTE(GS129," ","^^",LEN(GS129)-LEN(SUBSTITUTE(GS129," ","")))))+1,99)&amp;"_"&amp;LEFT(GS129,FIND(" ",GS129)-1)&amp;"_"&amp;GT129))</f>
        <v/>
      </c>
      <c r="GY129" s="114"/>
      <c r="GZ129" s="168"/>
    </row>
    <row r="130" spans="1:208" ht="13.5" customHeight="1">
      <c r="A130" s="126"/>
      <c r="B130" s="114" t="s">
        <v>554</v>
      </c>
      <c r="C130" s="114"/>
      <c r="E130" s="143" t="s">
        <v>292</v>
      </c>
      <c r="F130" s="144" t="s">
        <v>292</v>
      </c>
      <c r="G130" s="145"/>
      <c r="H130" s="145" t="s">
        <v>292</v>
      </c>
      <c r="I130" s="146" t="s">
        <v>292</v>
      </c>
      <c r="J130" s="147" t="s">
        <v>292</v>
      </c>
      <c r="K130" s="148" t="s">
        <v>292</v>
      </c>
      <c r="L130" s="149" t="s">
        <v>292</v>
      </c>
      <c r="M130" s="150" t="s">
        <v>292</v>
      </c>
      <c r="N130" s="117" t="s">
        <v>292</v>
      </c>
      <c r="O130" s="114"/>
      <c r="P130" s="168"/>
      <c r="Q130" s="143" t="s">
        <v>292</v>
      </c>
      <c r="R130" s="144" t="s">
        <v>292</v>
      </c>
      <c r="S130" s="145" t="s">
        <v>292</v>
      </c>
      <c r="T130" s="145" t="s">
        <v>292</v>
      </c>
      <c r="U130" s="146" t="s">
        <v>292</v>
      </c>
      <c r="V130" s="147" t="s">
        <v>292</v>
      </c>
      <c r="W130" s="148" t="s">
        <v>292</v>
      </c>
      <c r="X130" s="149" t="s">
        <v>292</v>
      </c>
      <c r="Y130" s="150" t="s">
        <v>292</v>
      </c>
      <c r="Z130" s="117" t="s">
        <v>292</v>
      </c>
      <c r="AA130" s="114"/>
      <c r="AB130" s="168"/>
      <c r="AC130" s="143" t="s">
        <v>292</v>
      </c>
      <c r="AD130" s="144" t="s">
        <v>292</v>
      </c>
      <c r="AE130" s="145" t="s">
        <v>292</v>
      </c>
      <c r="AF130" s="145" t="s">
        <v>292</v>
      </c>
      <c r="AG130" s="146" t="s">
        <v>292</v>
      </c>
      <c r="AH130" s="147" t="s">
        <v>292</v>
      </c>
      <c r="AI130" s="148" t="s">
        <v>292</v>
      </c>
      <c r="AJ130" s="149" t="s">
        <v>292</v>
      </c>
      <c r="AK130" s="150" t="s">
        <v>292</v>
      </c>
      <c r="AL130" s="117" t="s">
        <v>292</v>
      </c>
      <c r="AM130" s="114"/>
      <c r="AN130" s="168"/>
      <c r="AO130" s="143">
        <v>36089</v>
      </c>
      <c r="AP130" s="144" t="s">
        <v>314</v>
      </c>
      <c r="AQ130" s="145">
        <v>35135</v>
      </c>
      <c r="AR130" s="145">
        <v>36089</v>
      </c>
      <c r="AS130" s="146" t="s">
        <v>970</v>
      </c>
      <c r="AT130" s="147" t="s">
        <v>802</v>
      </c>
      <c r="AU130" s="148" t="s">
        <v>780</v>
      </c>
      <c r="AV130" s="149" t="s">
        <v>294</v>
      </c>
      <c r="AW130" s="150" t="s">
        <v>971</v>
      </c>
      <c r="AX130" s="117" t="s">
        <v>292</v>
      </c>
      <c r="AY130" s="114"/>
      <c r="AZ130" s="168" t="s">
        <v>643</v>
      </c>
      <c r="BA130" s="143" t="s">
        <v>292</v>
      </c>
      <c r="BB130" s="144" t="s">
        <v>292</v>
      </c>
      <c r="BC130" s="145" t="s">
        <v>292</v>
      </c>
      <c r="BD130" s="145" t="s">
        <v>292</v>
      </c>
      <c r="BE130" s="146" t="s">
        <v>292</v>
      </c>
      <c r="BF130" s="147" t="s">
        <v>292</v>
      </c>
      <c r="BG130" s="148" t="s">
        <v>292</v>
      </c>
      <c r="BH130" s="149" t="s">
        <v>292</v>
      </c>
      <c r="BI130" s="150" t="s">
        <v>292</v>
      </c>
      <c r="BJ130" s="117" t="s">
        <v>292</v>
      </c>
      <c r="BK130" s="114"/>
      <c r="BL130" s="168"/>
      <c r="BM130" s="143">
        <v>38286</v>
      </c>
      <c r="BN130" s="144" t="s">
        <v>316</v>
      </c>
      <c r="BO130" s="145">
        <v>37901</v>
      </c>
      <c r="BP130" s="145">
        <v>38286</v>
      </c>
      <c r="BQ130" s="146" t="s">
        <v>929</v>
      </c>
      <c r="BR130" s="147" t="s">
        <v>789</v>
      </c>
      <c r="BS130" s="148" t="s">
        <v>780</v>
      </c>
      <c r="BT130" s="149" t="s">
        <v>294</v>
      </c>
      <c r="BU130" s="150" t="s">
        <v>930</v>
      </c>
      <c r="BV130" s="117" t="s">
        <v>292</v>
      </c>
      <c r="BW130" s="114"/>
      <c r="BX130" s="168" t="s">
        <v>673</v>
      </c>
      <c r="BY130" s="143" t="s">
        <v>292</v>
      </c>
      <c r="BZ130" s="144" t="s">
        <v>292</v>
      </c>
      <c r="CA130" s="145" t="s">
        <v>292</v>
      </c>
      <c r="CB130" s="145" t="s">
        <v>292</v>
      </c>
      <c r="CC130" s="146" t="s">
        <v>292</v>
      </c>
      <c r="CD130" s="147" t="s">
        <v>292</v>
      </c>
      <c r="CE130" s="148" t="s">
        <v>292</v>
      </c>
      <c r="CF130" s="149" t="s">
        <v>292</v>
      </c>
      <c r="CG130" s="150" t="s">
        <v>292</v>
      </c>
      <c r="CH130" s="117" t="s">
        <v>292</v>
      </c>
      <c r="CI130" s="114"/>
      <c r="CJ130" s="168"/>
      <c r="CK130" s="143" t="s">
        <v>292</v>
      </c>
      <c r="CL130" s="144" t="s">
        <v>292</v>
      </c>
      <c r="CM130" s="145" t="s">
        <v>292</v>
      </c>
      <c r="CN130" s="145" t="s">
        <v>292</v>
      </c>
      <c r="CO130" s="146" t="s">
        <v>292</v>
      </c>
      <c r="CP130" s="147" t="s">
        <v>292</v>
      </c>
      <c r="CQ130" s="148" t="s">
        <v>292</v>
      </c>
      <c r="CR130" s="149" t="s">
        <v>292</v>
      </c>
      <c r="CS130" s="150" t="s">
        <v>292</v>
      </c>
      <c r="CT130" s="117" t="s">
        <v>292</v>
      </c>
      <c r="CU130" s="114"/>
      <c r="CV130" s="168"/>
      <c r="CW130" s="143" t="s">
        <v>292</v>
      </c>
      <c r="CX130" s="144" t="s">
        <v>292</v>
      </c>
      <c r="CY130" s="145" t="s">
        <v>292</v>
      </c>
      <c r="CZ130" s="145" t="s">
        <v>292</v>
      </c>
      <c r="DA130" s="146" t="s">
        <v>292</v>
      </c>
      <c r="DB130" s="147" t="s">
        <v>292</v>
      </c>
      <c r="DC130" s="148" t="s">
        <v>292</v>
      </c>
      <c r="DD130" s="149" t="s">
        <v>292</v>
      </c>
      <c r="DE130" s="150" t="s">
        <v>292</v>
      </c>
      <c r="DF130" s="117" t="s">
        <v>292</v>
      </c>
      <c r="DG130" s="114"/>
      <c r="DH130" s="168"/>
      <c r="DI130" s="143"/>
      <c r="DJ130" s="144"/>
      <c r="DK130" s="145"/>
      <c r="DL130" s="145"/>
      <c r="DM130" s="146"/>
      <c r="DN130" s="147"/>
      <c r="DO130" s="148"/>
      <c r="DP130" s="149"/>
      <c r="DQ130" s="150"/>
      <c r="DS130" s="114"/>
      <c r="DT130" s="173"/>
      <c r="DU130" s="143" t="s">
        <v>292</v>
      </c>
      <c r="DV130" s="144" t="s">
        <v>292</v>
      </c>
      <c r="DW130" s="145" t="s">
        <v>292</v>
      </c>
      <c r="DX130" s="145" t="s">
        <v>292</v>
      </c>
      <c r="DY130" s="146" t="s">
        <v>292</v>
      </c>
      <c r="DZ130" s="147" t="s">
        <v>292</v>
      </c>
      <c r="EA130" s="148" t="s">
        <v>292</v>
      </c>
      <c r="EB130" s="149" t="s">
        <v>292</v>
      </c>
      <c r="EC130" s="150" t="s">
        <v>292</v>
      </c>
      <c r="ED130" s="117" t="s">
        <v>292</v>
      </c>
      <c r="EE130" s="114"/>
      <c r="EF130" s="168"/>
      <c r="EG130" s="143" t="str">
        <f>IF(EK130="","",ministers!EG$3)</f>
        <v/>
      </c>
      <c r="EH130" s="144" t="str">
        <f>IF(EK130="","",ministers!EG$1)</f>
        <v/>
      </c>
      <c r="EI130" s="145" t="str">
        <f>IF(EK130="","",ministers!EG$2)</f>
        <v/>
      </c>
      <c r="EJ130" s="145" t="str">
        <f>IF(EK130="","",ministers!EG$3)</f>
        <v/>
      </c>
      <c r="EK130" s="146" t="str">
        <f t="shared" si="156"/>
        <v/>
      </c>
      <c r="EL130" s="147" t="str">
        <f t="shared" si="157"/>
        <v/>
      </c>
      <c r="EM130" s="148" t="str">
        <f t="shared" si="158"/>
        <v/>
      </c>
      <c r="EN130" s="149" t="str">
        <f t="shared" si="159"/>
        <v/>
      </c>
      <c r="EO130" s="150" t="str">
        <f t="shared" si="160"/>
        <v/>
      </c>
      <c r="EP130" s="117" t="str">
        <f>IF(ER130="","",IF((LEN(ER130)-LEN(SUBSTITUTE(ER130,"male","")))/LEN("male")&gt;1,"!",IF(RIGHT(ER130,1)=")","",IF(RIGHT(ER130,2)=") ","",IF(RIGHT(ER130,2)=").","","!!")))))</f>
        <v/>
      </c>
      <c r="EQ130" s="114"/>
      <c r="ER130" s="168"/>
      <c r="ES130" s="143" t="str">
        <f>IF(EW130="","",ministers!ES$3)</f>
        <v/>
      </c>
      <c r="ET130" s="144" t="str">
        <f>IF(EW130="","",ministers!ES$1)</f>
        <v/>
      </c>
      <c r="EU130" s="145" t="str">
        <f>IF(EW130="","",ministers!ES$2)</f>
        <v/>
      </c>
      <c r="EV130" s="145" t="str">
        <f>IF(EW130="","",ministers!ES$3)</f>
        <v/>
      </c>
      <c r="EW130" s="146" t="str">
        <f t="shared" si="166"/>
        <v/>
      </c>
      <c r="EX130" s="147" t="str">
        <f t="shared" si="167"/>
        <v/>
      </c>
      <c r="EY130" s="148" t="str">
        <f t="shared" si="168"/>
        <v/>
      </c>
      <c r="EZ130" s="149" t="str">
        <f t="shared" si="169"/>
        <v/>
      </c>
      <c r="FA130" s="150" t="str">
        <f t="shared" si="170"/>
        <v/>
      </c>
      <c r="FB130" s="117" t="str">
        <f>IF(FD130="","",IF((LEN(FD130)-LEN(SUBSTITUTE(FD130,"male","")))/LEN("male")&gt;1,"!",IF(RIGHT(FD130,1)=")","",IF(RIGHT(FD130,2)=") ","",IF(RIGHT(FD130,2)=").","","!!")))))</f>
        <v/>
      </c>
      <c r="FC130" s="114"/>
      <c r="FD130" s="168"/>
      <c r="FE130" s="143" t="str">
        <f>IF(FI130="","",ministers!FE$3)</f>
        <v/>
      </c>
      <c r="FF130" s="144" t="str">
        <f>IF(FI130="","",ministers!FE$1)</f>
        <v/>
      </c>
      <c r="FG130" s="145" t="str">
        <f>IF(FI130="","",ministers!FE$2)</f>
        <v/>
      </c>
      <c r="FH130" s="145" t="str">
        <f>IF(FI130="","",ministers!FE$3)</f>
        <v/>
      </c>
      <c r="FI130" s="146" t="str">
        <f t="shared" si="161"/>
        <v/>
      </c>
      <c r="FJ130" s="147" t="str">
        <f t="shared" si="162"/>
        <v/>
      </c>
      <c r="FK130" s="148" t="str">
        <f t="shared" si="163"/>
        <v/>
      </c>
      <c r="FL130" s="149" t="str">
        <f t="shared" si="164"/>
        <v/>
      </c>
      <c r="FM130" s="150" t="str">
        <f t="shared" si="165"/>
        <v/>
      </c>
      <c r="FN130" s="117" t="str">
        <f>IF(FP130="","",IF((LEN(FP130)-LEN(SUBSTITUTE(FP130,"male","")))/LEN("male")&gt;1,"!",IF(RIGHT(FP130,1)=")","",IF(RIGHT(FP130,2)=") ","",IF(RIGHT(FP130,2)=").","","!!")))))</f>
        <v/>
      </c>
      <c r="FO130" s="114"/>
      <c r="FP130" s="168"/>
      <c r="FQ130" s="143" t="str">
        <f>IF(FU130="","",ministers!FT$3)</f>
        <v/>
      </c>
      <c r="FR130" s="144" t="str">
        <f>IF(FU130="","",ministers!FT$1)</f>
        <v/>
      </c>
      <c r="FS130" s="145"/>
      <c r="FT130" s="151"/>
      <c r="FU130" s="146" t="str">
        <f>IF(GB130="","",IF(ISNUMBER(SEARCH(":",GB130)),MID(GB130,FIND(":",GB130)+2,FIND("(",GB130)-FIND(":",GB130)-3),LEFT(GB130,FIND("(",GB130)-2)))</f>
        <v/>
      </c>
      <c r="FV130" s="147" t="str">
        <f>IF(GB130="","",MID(GB130,FIND("(",GB130)+1,4))</f>
        <v/>
      </c>
      <c r="FW130" s="148" t="str">
        <f>IF(ISNUMBER(SEARCH("*female*",GB130)),"female",IF(ISNUMBER(SEARCH("*male*",GB130)),"male",""))</f>
        <v/>
      </c>
      <c r="FX130" s="149" t="str">
        <f>IF(GB130="","",IF(ISERROR(MID(GB130,FIND("male,",GB130)+6,(FIND(")",GB130)-(FIND("male,",GB130)+6))))=TRUE,"missing/error",MID(GB130,FIND("male,",GB130)+6,(FIND(")",GB130)-(FIND("male,",GB130)+6)))))</f>
        <v/>
      </c>
      <c r="FY130" s="150" t="str">
        <f>IF(FU130="","",(MID(FU130,(SEARCH("^^",SUBSTITUTE(FU130," ","^^",LEN(FU130)-LEN(SUBSTITUTE(FU130," ","")))))+1,99)&amp;"_"&amp;LEFT(FU130,FIND(" ",FU130)-1)&amp;"_"&amp;FV130))</f>
        <v/>
      </c>
      <c r="FZ130" s="117" t="str">
        <f>IF(GB130="","",IF((LEN(GB130)-LEN(SUBSTITUTE(GB130,"male","")))/LEN("male")&gt;1,"!",IF(RIGHT(GB130,1)=")","",IF(RIGHT(GB130,2)=") ","",IF(RIGHT(GB130,2)=").","","!!")))))</f>
        <v/>
      </c>
      <c r="GA130" s="114"/>
      <c r="GB130" s="168"/>
      <c r="GC130" s="143" t="str">
        <f>IF(GG130="","",ministers!GC$3)</f>
        <v/>
      </c>
      <c r="GD130" s="144" t="str">
        <f>IF(GG130="","",ministers!GC$1)</f>
        <v/>
      </c>
      <c r="GE130" s="145" t="str">
        <f>IF(GG130="","",ministers!GC$2)</f>
        <v/>
      </c>
      <c r="GF130" s="145"/>
      <c r="GG130" s="146" t="str">
        <f>IF(GN130="","",IF(ISNUMBER(SEARCH(":",GN130)),MID(GN130,FIND(":",GN130)+2,FIND("(",GN130)-FIND(":",GN130)-3),LEFT(GN130,FIND("(",GN130)-2)))</f>
        <v/>
      </c>
      <c r="GH130" s="147" t="str">
        <f>IF(GN130="","",MID(GN130,FIND("(",GN130)+1,4))</f>
        <v/>
      </c>
      <c r="GI130" s="148" t="str">
        <f>IF(ISNUMBER(SEARCH("*female*",GN130)),"female",IF(ISNUMBER(SEARCH("*male*",GN130)),"male",""))</f>
        <v/>
      </c>
      <c r="GJ130" s="149" t="str">
        <f>IF(GN130="","",IF(ISERROR(MID(GN130,FIND("male,",GN130)+6,(FIND(")",GN130)-(FIND("male,",GN130)+6))))=TRUE,"missing/error",MID(GN130,FIND("male,",GN130)+6,(FIND(")",GN130)-(FIND("male,",GN130)+6)))))</f>
        <v/>
      </c>
      <c r="GK130" s="150" t="str">
        <f>IF(GG130="","",(MID(GG130,(SEARCH("^^",SUBSTITUTE(GG130," ","^^",LEN(GG130)-LEN(SUBSTITUTE(GG130," ","")))))+1,99)&amp;"_"&amp;LEFT(GG130,FIND(" ",GG130)-1)&amp;"_"&amp;GH130))</f>
        <v/>
      </c>
      <c r="GM130" s="114"/>
      <c r="GN130" s="168"/>
      <c r="GO130" s="143" t="str">
        <f>IF(GS130="","",ministers!GO$3)</f>
        <v/>
      </c>
      <c r="GP130" s="144" t="str">
        <f>IF(GS130="","",ministers!GO$1)</f>
        <v/>
      </c>
      <c r="GQ130" s="145" t="str">
        <f>IF(GS130="","",ministers!GO$2)</f>
        <v/>
      </c>
      <c r="GR130" s="145" t="str">
        <f>IF(GS130="","",ministers!GO$3)</f>
        <v/>
      </c>
      <c r="GS130" s="146" t="str">
        <f t="shared" si="171"/>
        <v/>
      </c>
      <c r="GT130" s="147" t="str">
        <f t="shared" si="172"/>
        <v/>
      </c>
      <c r="GU130" s="148" t="str">
        <f t="shared" si="173"/>
        <v/>
      </c>
      <c r="GV130" s="149" t="str">
        <f t="shared" si="174"/>
        <v/>
      </c>
      <c r="GW130" s="150" t="str">
        <f t="shared" si="175"/>
        <v/>
      </c>
      <c r="GY130" s="114"/>
      <c r="GZ130" s="168"/>
    </row>
    <row r="131" spans="1:208" ht="13.5" customHeight="1">
      <c r="A131" s="126"/>
      <c r="B131" s="114" t="s">
        <v>766</v>
      </c>
      <c r="C131" s="114"/>
      <c r="E131" s="143"/>
      <c r="F131" s="144"/>
      <c r="G131" s="145"/>
      <c r="H131" s="145"/>
      <c r="I131" s="146"/>
      <c r="J131" s="147"/>
      <c r="K131" s="148"/>
      <c r="L131" s="149"/>
      <c r="M131" s="150"/>
      <c r="O131" s="114"/>
      <c r="P131" s="168"/>
      <c r="Q131" s="143"/>
      <c r="R131" s="144"/>
      <c r="S131" s="145"/>
      <c r="T131" s="145"/>
      <c r="U131" s="146"/>
      <c r="V131" s="147"/>
      <c r="W131" s="148"/>
      <c r="X131" s="149"/>
      <c r="Y131" s="150"/>
      <c r="AA131" s="114"/>
      <c r="AB131" s="168"/>
      <c r="AC131" s="143"/>
      <c r="AD131" s="144"/>
      <c r="AE131" s="145"/>
      <c r="AF131" s="145"/>
      <c r="AG131" s="146"/>
      <c r="AH131" s="147"/>
      <c r="AI131" s="148"/>
      <c r="AJ131" s="149"/>
      <c r="AK131" s="150"/>
      <c r="AM131" s="114"/>
      <c r="AN131" s="168"/>
      <c r="AO131" s="143"/>
      <c r="AP131" s="144"/>
      <c r="AQ131" s="145"/>
      <c r="AR131" s="145"/>
      <c r="AS131" s="146"/>
      <c r="AT131" s="147"/>
      <c r="AU131" s="148"/>
      <c r="AV131" s="149"/>
      <c r="AW131" s="150"/>
      <c r="AY131" s="114"/>
      <c r="AZ131" s="168"/>
      <c r="BA131" s="143"/>
      <c r="BB131" s="144"/>
      <c r="BC131" s="145"/>
      <c r="BD131" s="145"/>
      <c r="BE131" s="146"/>
      <c r="BF131" s="147"/>
      <c r="BG131" s="148"/>
      <c r="BH131" s="149"/>
      <c r="BI131" s="150"/>
      <c r="BK131" s="114"/>
      <c r="BL131" s="168"/>
      <c r="BM131" s="143"/>
      <c r="BN131" s="144"/>
      <c r="BO131" s="145"/>
      <c r="BP131" s="145"/>
      <c r="BQ131" s="146"/>
      <c r="BR131" s="147"/>
      <c r="BS131" s="148"/>
      <c r="BT131" s="149"/>
      <c r="BU131" s="150"/>
      <c r="BW131" s="114"/>
      <c r="BX131" s="168"/>
      <c r="BY131" s="143"/>
      <c r="BZ131" s="144"/>
      <c r="CA131" s="145"/>
      <c r="CB131" s="145"/>
      <c r="CC131" s="146"/>
      <c r="CD131" s="147"/>
      <c r="CE131" s="148"/>
      <c r="CF131" s="149"/>
      <c r="CG131" s="150"/>
      <c r="CI131" s="114"/>
      <c r="CJ131" s="168"/>
      <c r="CK131" s="143"/>
      <c r="CL131" s="144"/>
      <c r="CM131" s="145"/>
      <c r="CN131" s="145"/>
      <c r="CO131" s="146"/>
      <c r="CP131" s="147"/>
      <c r="CQ131" s="148"/>
      <c r="CR131" s="149"/>
      <c r="CS131" s="150"/>
      <c r="CU131" s="114"/>
      <c r="CV131" s="168"/>
      <c r="CW131" s="143"/>
      <c r="CX131" s="144"/>
      <c r="CY131" s="145"/>
      <c r="CZ131" s="145"/>
      <c r="DA131" s="146"/>
      <c r="DB131" s="147"/>
      <c r="DC131" s="148"/>
      <c r="DD131" s="149"/>
      <c r="DE131" s="150"/>
      <c r="DG131" s="114"/>
      <c r="DH131" s="168"/>
      <c r="DI131" s="143"/>
      <c r="DJ131" s="144"/>
      <c r="DK131" s="145"/>
      <c r="DL131" s="145"/>
      <c r="DM131" s="146"/>
      <c r="DN131" s="147"/>
      <c r="DO131" s="148"/>
      <c r="DP131" s="149"/>
      <c r="DQ131" s="150"/>
      <c r="DS131" s="114"/>
      <c r="DT131" s="173"/>
      <c r="DU131" s="143">
        <v>41517</v>
      </c>
      <c r="DV131" s="144" t="s">
        <v>514</v>
      </c>
      <c r="DW131" s="145">
        <v>41452</v>
      </c>
      <c r="DX131" s="145">
        <v>41517</v>
      </c>
      <c r="DY131" s="146" t="s">
        <v>968</v>
      </c>
      <c r="DZ131" s="147" t="s">
        <v>808</v>
      </c>
      <c r="EA131" s="148" t="s">
        <v>793</v>
      </c>
      <c r="EB131" s="149" t="s">
        <v>293</v>
      </c>
      <c r="EC131" s="150" t="s">
        <v>969</v>
      </c>
      <c r="EE131" s="114"/>
      <c r="EF131" s="168" t="s">
        <v>733</v>
      </c>
      <c r="EG131" s="143" t="str">
        <f>IF(EK131="","",ministers!EG$3)</f>
        <v/>
      </c>
      <c r="EH131" s="144" t="str">
        <f>IF(EK131="","",ministers!EG$1)</f>
        <v/>
      </c>
      <c r="EI131" s="145" t="str">
        <f>IF(EK131="","",ministers!EG$2)</f>
        <v/>
      </c>
      <c r="EJ131" s="145" t="str">
        <f>IF(EK131="","",ministers!EG$3)</f>
        <v/>
      </c>
      <c r="EK131" s="146" t="str">
        <f t="shared" si="156"/>
        <v/>
      </c>
      <c r="EL131" s="147" t="str">
        <f t="shared" si="157"/>
        <v/>
      </c>
      <c r="EM131" s="148" t="str">
        <f t="shared" si="158"/>
        <v/>
      </c>
      <c r="EN131" s="149" t="str">
        <f t="shared" si="159"/>
        <v/>
      </c>
      <c r="EO131" s="150" t="str">
        <f t="shared" si="160"/>
        <v/>
      </c>
      <c r="EP131" s="117" t="str">
        <f>IF(ER131="","",IF((LEN(ER131)-LEN(SUBSTITUTE(ER131,"male","")))/LEN("male")&gt;1,"!",IF(RIGHT(ER131,1)=")","",IF(RIGHT(ER131,2)=") ","",IF(RIGHT(ER131,2)=").","","!!")))))</f>
        <v/>
      </c>
      <c r="EQ131" s="114"/>
      <c r="ER131" s="168"/>
      <c r="ES131" s="143" t="str">
        <f>IF(EW131="","",ministers!ES$3)</f>
        <v/>
      </c>
      <c r="ET131" s="144" t="str">
        <f>IF(EW131="","",ministers!ES$1)</f>
        <v/>
      </c>
      <c r="EU131" s="145" t="str">
        <f>IF(EW131="","",ministers!ES$2)</f>
        <v/>
      </c>
      <c r="EV131" s="145" t="str">
        <f>IF(EW131="","",ministers!ES$3)</f>
        <v/>
      </c>
      <c r="EW131" s="146" t="str">
        <f t="shared" si="166"/>
        <v/>
      </c>
      <c r="EX131" s="147" t="str">
        <f t="shared" si="167"/>
        <v/>
      </c>
      <c r="EY131" s="148" t="str">
        <f t="shared" si="168"/>
        <v/>
      </c>
      <c r="EZ131" s="149" t="str">
        <f t="shared" si="169"/>
        <v/>
      </c>
      <c r="FA131" s="150" t="str">
        <f t="shared" si="170"/>
        <v/>
      </c>
      <c r="FB131" s="117" t="str">
        <f>IF(FD131="","",IF((LEN(FD131)-LEN(SUBSTITUTE(FD131,"male","")))/LEN("male")&gt;1,"!",IF(RIGHT(FD131,1)=")","",IF(RIGHT(FD131,2)=") ","",IF(RIGHT(FD131,2)=").","","!!")))))</f>
        <v/>
      </c>
      <c r="FC131" s="114"/>
      <c r="FD131" s="168"/>
      <c r="FE131" s="143" t="str">
        <f>IF(FI131="","",ministers!FE$3)</f>
        <v/>
      </c>
      <c r="FF131" s="144" t="str">
        <f>IF(FI131="","",ministers!FE$1)</f>
        <v/>
      </c>
      <c r="FG131" s="145" t="str">
        <f>IF(FI131="","",ministers!FE$2)</f>
        <v/>
      </c>
      <c r="FH131" s="145" t="str">
        <f>IF(FI131="","",ministers!FE$3)</f>
        <v/>
      </c>
      <c r="FI131" s="146" t="str">
        <f t="shared" si="161"/>
        <v/>
      </c>
      <c r="FJ131" s="147" t="str">
        <f t="shared" si="162"/>
        <v/>
      </c>
      <c r="FK131" s="148" t="str">
        <f t="shared" si="163"/>
        <v/>
      </c>
      <c r="FL131" s="149" t="str">
        <f t="shared" si="164"/>
        <v/>
      </c>
      <c r="FM131" s="150" t="str">
        <f t="shared" si="165"/>
        <v/>
      </c>
      <c r="FO131" s="114"/>
      <c r="FP131" s="168"/>
      <c r="FQ131" s="143"/>
      <c r="FR131" s="144"/>
      <c r="FS131" s="145"/>
      <c r="FT131" s="151"/>
      <c r="FU131" s="146"/>
      <c r="FV131" s="147"/>
      <c r="FW131" s="148"/>
      <c r="FX131" s="149"/>
      <c r="FY131" s="150"/>
      <c r="GA131" s="114"/>
      <c r="GB131" s="168"/>
      <c r="GC131" s="143" t="str">
        <f>IF(GG131="","",ministers!GC$3)</f>
        <v/>
      </c>
      <c r="GD131" s="144" t="str">
        <f>IF(GG131="","",ministers!GC$1)</f>
        <v/>
      </c>
      <c r="GE131" s="145" t="str">
        <f>IF(GG131="","",ministers!GC$2)</f>
        <v/>
      </c>
      <c r="GF131" s="145"/>
      <c r="GG131" s="146"/>
      <c r="GH131" s="147"/>
      <c r="GI131" s="148"/>
      <c r="GJ131" s="149"/>
      <c r="GK131" s="150"/>
      <c r="GM131" s="114"/>
      <c r="GN131" s="168"/>
      <c r="GO131" s="143" t="str">
        <f>IF(GS131="","",ministers!GO$3)</f>
        <v/>
      </c>
      <c r="GP131" s="144" t="str">
        <f>IF(GS131="","",ministers!GO$1)</f>
        <v/>
      </c>
      <c r="GQ131" s="145" t="str">
        <f>IF(GS131="","",ministers!GO$2)</f>
        <v/>
      </c>
      <c r="GR131" s="145" t="str">
        <f>IF(GS131="","",ministers!GO$3)</f>
        <v/>
      </c>
      <c r="GS131" s="146" t="str">
        <f t="shared" si="171"/>
        <v/>
      </c>
      <c r="GT131" s="147" t="str">
        <f t="shared" si="172"/>
        <v/>
      </c>
      <c r="GU131" s="148" t="str">
        <f t="shared" si="173"/>
        <v/>
      </c>
      <c r="GV131" s="149" t="str">
        <f t="shared" si="174"/>
        <v/>
      </c>
      <c r="GW131" s="150" t="str">
        <f t="shared" si="175"/>
        <v/>
      </c>
      <c r="GY131" s="114"/>
      <c r="GZ131" s="168"/>
    </row>
    <row r="132" spans="1:208" ht="13.5" customHeight="1">
      <c r="A132" s="126"/>
      <c r="B132" s="114" t="s">
        <v>1143</v>
      </c>
      <c r="C132" s="114"/>
      <c r="E132" s="143" t="s">
        <v>292</v>
      </c>
      <c r="F132" s="144" t="s">
        <v>292</v>
      </c>
      <c r="G132" s="145" t="s">
        <v>292</v>
      </c>
      <c r="H132" s="145" t="s">
        <v>292</v>
      </c>
      <c r="I132" s="146" t="s">
        <v>292</v>
      </c>
      <c r="J132" s="147" t="s">
        <v>292</v>
      </c>
      <c r="K132" s="148" t="s">
        <v>292</v>
      </c>
      <c r="L132" s="149" t="s">
        <v>292</v>
      </c>
      <c r="M132" s="150" t="s">
        <v>292</v>
      </c>
      <c r="N132" s="117" t="s">
        <v>292</v>
      </c>
      <c r="O132" s="114"/>
      <c r="P132" s="168"/>
      <c r="Q132" s="143" t="s">
        <v>292</v>
      </c>
      <c r="R132" s="144" t="s">
        <v>292</v>
      </c>
      <c r="S132" s="145" t="s">
        <v>292</v>
      </c>
      <c r="T132" s="145" t="s">
        <v>292</v>
      </c>
      <c r="U132" s="146" t="s">
        <v>292</v>
      </c>
      <c r="V132" s="147" t="s">
        <v>292</v>
      </c>
      <c r="W132" s="148" t="s">
        <v>292</v>
      </c>
      <c r="X132" s="149" t="s">
        <v>292</v>
      </c>
      <c r="Y132" s="150" t="s">
        <v>292</v>
      </c>
      <c r="Z132" s="117" t="s">
        <v>292</v>
      </c>
      <c r="AA132" s="114"/>
      <c r="AB132" s="168"/>
      <c r="AC132" s="143">
        <v>35135</v>
      </c>
      <c r="AD132" s="144" t="s">
        <v>313</v>
      </c>
      <c r="AE132" s="145">
        <v>34052</v>
      </c>
      <c r="AF132" s="145">
        <v>34418</v>
      </c>
      <c r="AG132" s="146" t="s">
        <v>939</v>
      </c>
      <c r="AH132" s="147" t="s">
        <v>860</v>
      </c>
      <c r="AI132" s="148" t="s">
        <v>780</v>
      </c>
      <c r="AJ132" s="149" t="s">
        <v>293</v>
      </c>
      <c r="AK132" s="150" t="s">
        <v>940</v>
      </c>
      <c r="AL132" s="117" t="s">
        <v>292</v>
      </c>
      <c r="AM132" s="114" t="s">
        <v>634</v>
      </c>
      <c r="AN132" s="168" t="s">
        <v>608</v>
      </c>
      <c r="AO132" s="143" t="s">
        <v>292</v>
      </c>
      <c r="AP132" s="144" t="s">
        <v>292</v>
      </c>
      <c r="AQ132" s="145" t="s">
        <v>292</v>
      </c>
      <c r="AR132" s="145" t="s">
        <v>292</v>
      </c>
      <c r="AS132" s="146" t="s">
        <v>292</v>
      </c>
      <c r="AT132" s="147" t="s">
        <v>292</v>
      </c>
      <c r="AU132" s="148" t="s">
        <v>292</v>
      </c>
      <c r="AV132" s="149" t="s">
        <v>292</v>
      </c>
      <c r="AW132" s="150" t="s">
        <v>292</v>
      </c>
      <c r="AX132" s="117" t="s">
        <v>292</v>
      </c>
      <c r="AY132" s="114"/>
      <c r="AZ132" s="168"/>
      <c r="BA132" s="143" t="s">
        <v>292</v>
      </c>
      <c r="BB132" s="144" t="s">
        <v>292</v>
      </c>
      <c r="BC132" s="145" t="s">
        <v>292</v>
      </c>
      <c r="BD132" s="145" t="s">
        <v>292</v>
      </c>
      <c r="BE132" s="146" t="s">
        <v>292</v>
      </c>
      <c r="BF132" s="147" t="s">
        <v>292</v>
      </c>
      <c r="BG132" s="148" t="s">
        <v>292</v>
      </c>
      <c r="BH132" s="149" t="s">
        <v>292</v>
      </c>
      <c r="BI132" s="150" t="s">
        <v>292</v>
      </c>
      <c r="BJ132" s="117" t="s">
        <v>292</v>
      </c>
      <c r="BK132" s="114"/>
      <c r="BL132" s="168"/>
      <c r="BM132" s="143" t="s">
        <v>292</v>
      </c>
      <c r="BN132" s="144" t="s">
        <v>292</v>
      </c>
      <c r="BO132" s="145" t="s">
        <v>292</v>
      </c>
      <c r="BP132" s="145" t="s">
        <v>292</v>
      </c>
      <c r="BQ132" s="146" t="s">
        <v>292</v>
      </c>
      <c r="BR132" s="147" t="s">
        <v>292</v>
      </c>
      <c r="BS132" s="148" t="s">
        <v>292</v>
      </c>
      <c r="BT132" s="149" t="s">
        <v>292</v>
      </c>
      <c r="BU132" s="150" t="s">
        <v>292</v>
      </c>
      <c r="BV132" s="117" t="s">
        <v>292</v>
      </c>
      <c r="BW132" s="114"/>
      <c r="BX132" s="168"/>
      <c r="BY132" s="143" t="s">
        <v>292</v>
      </c>
      <c r="BZ132" s="144" t="s">
        <v>292</v>
      </c>
      <c r="CA132" s="145" t="s">
        <v>292</v>
      </c>
      <c r="CB132" s="145" t="s">
        <v>292</v>
      </c>
      <c r="CC132" s="146" t="s">
        <v>292</v>
      </c>
      <c r="CD132" s="147" t="s">
        <v>292</v>
      </c>
      <c r="CE132" s="148" t="s">
        <v>292</v>
      </c>
      <c r="CF132" s="149" t="s">
        <v>292</v>
      </c>
      <c r="CG132" s="150" t="s">
        <v>292</v>
      </c>
      <c r="CH132" s="117" t="s">
        <v>292</v>
      </c>
      <c r="CI132" s="114"/>
      <c r="CJ132" s="168"/>
      <c r="CK132" s="143" t="s">
        <v>292</v>
      </c>
      <c r="CL132" s="144" t="s">
        <v>292</v>
      </c>
      <c r="CM132" s="145" t="s">
        <v>292</v>
      </c>
      <c r="CN132" s="145" t="s">
        <v>292</v>
      </c>
      <c r="CO132" s="146" t="s">
        <v>292</v>
      </c>
      <c r="CP132" s="147" t="s">
        <v>292</v>
      </c>
      <c r="CQ132" s="148" t="s">
        <v>292</v>
      </c>
      <c r="CR132" s="149" t="s">
        <v>292</v>
      </c>
      <c r="CS132" s="150" t="s">
        <v>292</v>
      </c>
      <c r="CT132" s="117" t="s">
        <v>292</v>
      </c>
      <c r="CU132" s="114"/>
      <c r="CV132" s="168"/>
      <c r="CW132" s="143" t="s">
        <v>292</v>
      </c>
      <c r="CX132" s="144" t="s">
        <v>292</v>
      </c>
      <c r="CY132" s="145" t="s">
        <v>292</v>
      </c>
      <c r="CZ132" s="145" t="s">
        <v>292</v>
      </c>
      <c r="DA132" s="146" t="s">
        <v>292</v>
      </c>
      <c r="DB132" s="147" t="s">
        <v>292</v>
      </c>
      <c r="DC132" s="148" t="s">
        <v>292</v>
      </c>
      <c r="DD132" s="149" t="s">
        <v>292</v>
      </c>
      <c r="DE132" s="150" t="s">
        <v>292</v>
      </c>
      <c r="DF132" s="117" t="s">
        <v>292</v>
      </c>
      <c r="DG132" s="114"/>
      <c r="DH132" s="168"/>
      <c r="DI132" s="143">
        <v>41452</v>
      </c>
      <c r="DJ132" s="144" t="s">
        <v>513</v>
      </c>
      <c r="DK132" s="145">
        <v>40891</v>
      </c>
      <c r="DL132" s="145">
        <v>41452</v>
      </c>
      <c r="DM132" s="146" t="s">
        <v>968</v>
      </c>
      <c r="DN132" s="147" t="s">
        <v>808</v>
      </c>
      <c r="DO132" s="148" t="s">
        <v>793</v>
      </c>
      <c r="DP132" s="149" t="s">
        <v>293</v>
      </c>
      <c r="DQ132" s="150" t="s">
        <v>969</v>
      </c>
      <c r="DR132" s="117" t="s">
        <v>292</v>
      </c>
      <c r="DS132" s="114"/>
      <c r="DT132" s="168" t="s">
        <v>733</v>
      </c>
      <c r="DU132" s="143" t="s">
        <v>292</v>
      </c>
      <c r="DV132" s="144" t="s">
        <v>292</v>
      </c>
      <c r="DW132" s="145" t="s">
        <v>292</v>
      </c>
      <c r="DX132" s="145" t="s">
        <v>292</v>
      </c>
      <c r="DY132" s="146" t="s">
        <v>292</v>
      </c>
      <c r="DZ132" s="147" t="s">
        <v>292</v>
      </c>
      <c r="EA132" s="148" t="s">
        <v>292</v>
      </c>
      <c r="EB132" s="149" t="s">
        <v>292</v>
      </c>
      <c r="EC132" s="150" t="s">
        <v>292</v>
      </c>
      <c r="ED132" s="117" t="s">
        <v>292</v>
      </c>
      <c r="EE132" s="114"/>
      <c r="EF132" s="168"/>
      <c r="EG132" s="143" t="str">
        <f>IF(EK132="","",ministers!EG$3)</f>
        <v/>
      </c>
      <c r="EH132" s="144"/>
      <c r="EI132" s="145"/>
      <c r="EJ132" s="145"/>
      <c r="EK132" s="146"/>
      <c r="EL132" s="147"/>
      <c r="EM132" s="148"/>
      <c r="EN132" s="149"/>
      <c r="EO132" s="150"/>
      <c r="EQ132" s="114"/>
      <c r="ER132" s="168"/>
      <c r="ES132" s="143" t="str">
        <f>IF(EW132="","",ministers!ES$3)</f>
        <v/>
      </c>
      <c r="ET132" s="144" t="str">
        <f>IF(EW132="","",ministers!ES$1)</f>
        <v/>
      </c>
      <c r="EU132" s="145" t="str">
        <f>IF(EW132="","",ministers!ES$2)</f>
        <v/>
      </c>
      <c r="EV132" s="145" t="str">
        <f>IF(EW132="","",ministers!ES$3)</f>
        <v/>
      </c>
      <c r="EW132" s="146" t="str">
        <f t="shared" si="166"/>
        <v/>
      </c>
      <c r="EX132" s="147" t="str">
        <f t="shared" si="167"/>
        <v/>
      </c>
      <c r="EY132" s="148" t="str">
        <f t="shared" si="168"/>
        <v/>
      </c>
      <c r="EZ132" s="149" t="str">
        <f t="shared" si="169"/>
        <v/>
      </c>
      <c r="FA132" s="150" t="str">
        <f t="shared" si="170"/>
        <v/>
      </c>
      <c r="FB132" s="117" t="str">
        <f>IF(FD132="","",IF((LEN(FD132)-LEN(SUBSTITUTE(FD132,"male","")))/LEN("male")&gt;1,"!",IF(RIGHT(FD132,1)=")","",IF(RIGHT(FD132,2)=") ","",IF(RIGHT(FD132,2)=").","","!!")))))</f>
        <v/>
      </c>
      <c r="FC132" s="114"/>
      <c r="FD132" s="168"/>
      <c r="FE132" s="143" t="str">
        <f>IF(FI132="","",ministers!FE$3)</f>
        <v/>
      </c>
      <c r="FF132" s="144" t="str">
        <f>IF(FI132="","",ministers!FE$1)</f>
        <v/>
      </c>
      <c r="FG132" s="145" t="str">
        <f>IF(FI132="","",ministers!FE$2)</f>
        <v/>
      </c>
      <c r="FH132" s="145" t="str">
        <f>IF(FI132="","",ministers!FE$3)</f>
        <v/>
      </c>
      <c r="FI132" s="146" t="str">
        <f t="shared" si="161"/>
        <v/>
      </c>
      <c r="FJ132" s="147" t="str">
        <f t="shared" si="162"/>
        <v/>
      </c>
      <c r="FK132" s="148" t="str">
        <f t="shared" si="163"/>
        <v/>
      </c>
      <c r="FL132" s="149" t="str">
        <f t="shared" si="164"/>
        <v/>
      </c>
      <c r="FM132" s="150" t="str">
        <f t="shared" si="165"/>
        <v/>
      </c>
      <c r="FN132" s="117" t="str">
        <f>IF(FP132="","",IF((LEN(FP132)-LEN(SUBSTITUTE(FP132,"male","")))/LEN("male")&gt;1,"!",IF(RIGHT(FP132,1)=")","",IF(RIGHT(FP132,2)=") ","",IF(RIGHT(FP132,2)=").","","!!")))))</f>
        <v/>
      </c>
      <c r="FO132" s="114"/>
      <c r="FP132" s="168"/>
      <c r="FQ132" s="143" t="str">
        <f>IF(FU132="","",ministers!FT$3)</f>
        <v/>
      </c>
      <c r="FR132" s="144" t="str">
        <f>IF(FU132="","",ministers!FT$1)</f>
        <v/>
      </c>
      <c r="FS132" s="145"/>
      <c r="FT132" s="151"/>
      <c r="FU132" s="146" t="str">
        <f>IF(GB132="","",IF(ISNUMBER(SEARCH(":",GB132)),MID(GB132,FIND(":",GB132)+2,FIND("(",GB132)-FIND(":",GB132)-3),LEFT(GB132,FIND("(",GB132)-2)))</f>
        <v/>
      </c>
      <c r="FV132" s="147" t="str">
        <f>IF(GB132="","",MID(GB132,FIND("(",GB132)+1,4))</f>
        <v/>
      </c>
      <c r="FW132" s="148" t="str">
        <f>IF(ISNUMBER(SEARCH("*female*",GB132)),"female",IF(ISNUMBER(SEARCH("*male*",GB132)),"male",""))</f>
        <v/>
      </c>
      <c r="FX132" s="149" t="str">
        <f>IF(GB132="","",IF(ISERROR(MID(GB132,FIND("male,",GB132)+6,(FIND(")",GB132)-(FIND("male,",GB132)+6))))=TRUE,"missing/error",MID(GB132,FIND("male,",GB132)+6,(FIND(")",GB132)-(FIND("male,",GB132)+6)))))</f>
        <v/>
      </c>
      <c r="FY132" s="150" t="str">
        <f>IF(FU132="","",(MID(FU132,(SEARCH("^^",SUBSTITUTE(FU132," ","^^",LEN(FU132)-LEN(SUBSTITUTE(FU132," ","")))))+1,99)&amp;"_"&amp;LEFT(FU132,FIND(" ",FU132)-1)&amp;"_"&amp;FV132))</f>
        <v/>
      </c>
      <c r="FZ132" s="117" t="str">
        <f>IF(GB132="","",IF((LEN(GB132)-LEN(SUBSTITUTE(GB132,"male","")))/LEN("male")&gt;1,"!",IF(RIGHT(GB132,1)=")","",IF(RIGHT(GB132,2)=") ","",IF(RIGHT(GB132,2)=").","","!!")))))</f>
        <v/>
      </c>
      <c r="GA132" s="114"/>
      <c r="GB132" s="168"/>
      <c r="GC132" s="143" t="str">
        <f>IF(GG132="","",ministers!GC$3)</f>
        <v/>
      </c>
      <c r="GD132" s="144" t="str">
        <f>IF(GG132="","",ministers!GC$1)</f>
        <v/>
      </c>
      <c r="GE132" s="145" t="str">
        <f>IF(GG132="","",ministers!GC$2)</f>
        <v/>
      </c>
      <c r="GF132" s="145"/>
      <c r="GG132" s="146" t="str">
        <f>IF(GN132="","",IF(ISNUMBER(SEARCH(":",GN132)),MID(GN132,FIND(":",GN132)+2,FIND("(",GN132)-FIND(":",GN132)-3),LEFT(GN132,FIND("(",GN132)-2)))</f>
        <v/>
      </c>
      <c r="GH132" s="147" t="str">
        <f>IF(GN132="","",MID(GN132,FIND("(",GN132)+1,4))</f>
        <v/>
      </c>
      <c r="GI132" s="148" t="str">
        <f>IF(ISNUMBER(SEARCH("*female*",GN132)),"female",IF(ISNUMBER(SEARCH("*male*",GN132)),"male",""))</f>
        <v/>
      </c>
      <c r="GJ132" s="149" t="str">
        <f>IF(GN132="","",IF(ISERROR(MID(GN132,FIND("male,",GN132)+6,(FIND(")",GN132)-(FIND("male,",GN132)+6))))=TRUE,"missing/error",MID(GN132,FIND("male,",GN132)+6,(FIND(")",GN132)-(FIND("male,",GN132)+6)))))</f>
        <v/>
      </c>
      <c r="GK132" s="150" t="str">
        <f>IF(GG132="","",(MID(GG132,(SEARCH("^^",SUBSTITUTE(GG132," ","^^",LEN(GG132)-LEN(SUBSTITUTE(GG132," ","")))))+1,99)&amp;"_"&amp;LEFT(GG132,FIND(" ",GG132)-1)&amp;"_"&amp;GH132))</f>
        <v/>
      </c>
      <c r="GM132" s="114"/>
      <c r="GN132" s="168"/>
      <c r="GO132" s="143" t="str">
        <f>IF(GS132="","",ministers!GO$3)</f>
        <v/>
      </c>
      <c r="GP132" s="144" t="str">
        <f>IF(GS132="","",ministers!GO$1)</f>
        <v/>
      </c>
      <c r="GQ132" s="145" t="str">
        <f>IF(GS132="","",ministers!GO$2)</f>
        <v/>
      </c>
      <c r="GR132" s="145" t="str">
        <f>IF(GS132="","",ministers!GO$3)</f>
        <v/>
      </c>
      <c r="GS132" s="146" t="str">
        <f t="shared" si="171"/>
        <v/>
      </c>
      <c r="GT132" s="147" t="str">
        <f t="shared" si="172"/>
        <v/>
      </c>
      <c r="GU132" s="148" t="str">
        <f t="shared" si="173"/>
        <v/>
      </c>
      <c r="GV132" s="149" t="str">
        <f t="shared" si="174"/>
        <v/>
      </c>
      <c r="GW132" s="150" t="str">
        <f t="shared" si="175"/>
        <v/>
      </c>
      <c r="GY132" s="114"/>
      <c r="GZ132" s="168"/>
    </row>
    <row r="133" spans="1:208" ht="13.5" customHeight="1">
      <c r="A133" s="126"/>
      <c r="B133" s="114" t="s">
        <v>1143</v>
      </c>
      <c r="C133" s="114"/>
      <c r="E133" s="143"/>
      <c r="F133" s="144"/>
      <c r="G133" s="145"/>
      <c r="H133" s="145"/>
      <c r="I133" s="146"/>
      <c r="J133" s="147"/>
      <c r="K133" s="148"/>
      <c r="L133" s="149"/>
      <c r="M133" s="150"/>
      <c r="O133" s="114"/>
      <c r="P133" s="168"/>
      <c r="Q133" s="143"/>
      <c r="R133" s="144"/>
      <c r="S133" s="145"/>
      <c r="T133" s="145"/>
      <c r="U133" s="146"/>
      <c r="V133" s="147"/>
      <c r="W133" s="148"/>
      <c r="X133" s="149"/>
      <c r="Y133" s="150"/>
      <c r="AA133" s="114"/>
      <c r="AB133" s="168"/>
      <c r="AC133" s="143"/>
      <c r="AD133" s="144"/>
      <c r="AE133" s="145"/>
      <c r="AF133" s="145"/>
      <c r="AG133" s="146"/>
      <c r="AH133" s="147"/>
      <c r="AI133" s="148"/>
      <c r="AJ133" s="149"/>
      <c r="AK133" s="150"/>
      <c r="AM133" s="114"/>
      <c r="AN133" s="168"/>
      <c r="AO133" s="143"/>
      <c r="AP133" s="144"/>
      <c r="AQ133" s="145"/>
      <c r="AR133" s="145"/>
      <c r="AS133" s="146"/>
      <c r="AT133" s="147"/>
      <c r="AU133" s="148"/>
      <c r="AV133" s="149"/>
      <c r="AW133" s="150"/>
      <c r="AY133" s="114"/>
      <c r="AZ133" s="168"/>
      <c r="BA133" s="143"/>
      <c r="BB133" s="144"/>
      <c r="BC133" s="145"/>
      <c r="BD133" s="145"/>
      <c r="BE133" s="146"/>
      <c r="BF133" s="147"/>
      <c r="BG133" s="148"/>
      <c r="BH133" s="149"/>
      <c r="BI133" s="150"/>
      <c r="BK133" s="114"/>
      <c r="BL133" s="168"/>
      <c r="BM133" s="143"/>
      <c r="BN133" s="144"/>
      <c r="BO133" s="145"/>
      <c r="BP133" s="145"/>
      <c r="BQ133" s="146"/>
      <c r="BR133" s="147"/>
      <c r="BS133" s="148"/>
      <c r="BT133" s="149"/>
      <c r="BU133" s="150"/>
      <c r="BW133" s="114"/>
      <c r="BX133" s="168"/>
      <c r="BY133" s="143"/>
      <c r="BZ133" s="144"/>
      <c r="CA133" s="145"/>
      <c r="CB133" s="145"/>
      <c r="CC133" s="146"/>
      <c r="CD133" s="147"/>
      <c r="CE133" s="148"/>
      <c r="CF133" s="149"/>
      <c r="CG133" s="150"/>
      <c r="CI133" s="114"/>
      <c r="CJ133" s="168"/>
      <c r="CK133" s="143"/>
      <c r="CL133" s="144"/>
      <c r="CM133" s="145"/>
      <c r="CN133" s="145"/>
      <c r="CO133" s="146"/>
      <c r="CP133" s="147"/>
      <c r="CQ133" s="148"/>
      <c r="CR133" s="149"/>
      <c r="CS133" s="150"/>
      <c r="CU133" s="114"/>
      <c r="CV133" s="168"/>
      <c r="CW133" s="143"/>
      <c r="CX133" s="144"/>
      <c r="CY133" s="145"/>
      <c r="CZ133" s="145"/>
      <c r="DA133" s="146"/>
      <c r="DB133" s="147"/>
      <c r="DC133" s="148"/>
      <c r="DD133" s="149"/>
      <c r="DE133" s="150"/>
      <c r="DG133" s="114"/>
      <c r="DH133" s="168"/>
      <c r="DI133" s="143"/>
      <c r="DJ133" s="144"/>
      <c r="DK133" s="145"/>
      <c r="DL133" s="145"/>
      <c r="DM133" s="146"/>
      <c r="DN133" s="147"/>
      <c r="DO133" s="148"/>
      <c r="DP133" s="149"/>
      <c r="DQ133" s="150"/>
      <c r="DS133" s="114"/>
      <c r="DT133" s="168"/>
      <c r="DU133" s="143"/>
      <c r="DV133" s="144"/>
      <c r="DW133" s="145"/>
      <c r="DX133" s="145"/>
      <c r="DY133" s="146"/>
      <c r="DZ133" s="147"/>
      <c r="EA133" s="148"/>
      <c r="EB133" s="149"/>
      <c r="EC133" s="150"/>
      <c r="EE133" s="114"/>
      <c r="EF133" s="168"/>
      <c r="EG133" s="143" t="str">
        <f>IF(EK133="","",ministers!EG$3)</f>
        <v/>
      </c>
      <c r="EH133" s="144"/>
      <c r="EI133" s="145"/>
      <c r="EJ133" s="145"/>
      <c r="EK133" s="146"/>
      <c r="EL133" s="147"/>
      <c r="EM133" s="148"/>
      <c r="EN133" s="149"/>
      <c r="EO133" s="150"/>
      <c r="EQ133" s="114"/>
      <c r="ER133" s="168"/>
      <c r="ES133" s="143" t="str">
        <f>IF(EW133="","",ministers!ES$3)</f>
        <v/>
      </c>
      <c r="ET133" s="144" t="str">
        <f>IF(EW133="","",ministers!ES$1)</f>
        <v/>
      </c>
      <c r="EU133" s="145" t="str">
        <f>IF(EW133="","",ministers!ES$2)</f>
        <v/>
      </c>
      <c r="EV133" s="145" t="str">
        <f>IF(EW133="","",ministers!ES$3)</f>
        <v/>
      </c>
      <c r="EW133" s="146" t="str">
        <f t="shared" si="166"/>
        <v/>
      </c>
      <c r="EX133" s="147" t="str">
        <f t="shared" si="167"/>
        <v/>
      </c>
      <c r="EY133" s="148" t="str">
        <f t="shared" si="168"/>
        <v/>
      </c>
      <c r="EZ133" s="149" t="str">
        <f t="shared" si="169"/>
        <v/>
      </c>
      <c r="FA133" s="150" t="str">
        <f t="shared" si="170"/>
        <v/>
      </c>
      <c r="FC133" s="114"/>
      <c r="FD133" s="168"/>
      <c r="FE133" s="143" t="str">
        <f>IF(FI133="","",ministers!FE$3)</f>
        <v/>
      </c>
      <c r="FF133" s="144" t="str">
        <f>IF(FI133="","",ministers!FE$1)</f>
        <v/>
      </c>
      <c r="FG133" s="145" t="str">
        <f>IF(FI133="","",ministers!FE$2)</f>
        <v/>
      </c>
      <c r="FH133" s="145" t="str">
        <f>IF(FI133="","",ministers!FE$3)</f>
        <v/>
      </c>
      <c r="FI133" s="146" t="str">
        <f t="shared" si="161"/>
        <v/>
      </c>
      <c r="FJ133" s="147" t="str">
        <f t="shared" si="162"/>
        <v/>
      </c>
      <c r="FK133" s="148" t="str">
        <f t="shared" si="163"/>
        <v/>
      </c>
      <c r="FL133" s="149" t="str">
        <f t="shared" si="164"/>
        <v/>
      </c>
      <c r="FM133" s="150" t="str">
        <f t="shared" si="165"/>
        <v/>
      </c>
      <c r="FO133" s="114"/>
      <c r="FP133" s="168"/>
      <c r="FQ133" s="143"/>
      <c r="FR133" s="144"/>
      <c r="FS133" s="145"/>
      <c r="FT133" s="151"/>
      <c r="FU133" s="146"/>
      <c r="FV133" s="147"/>
      <c r="FW133" s="148"/>
      <c r="FX133" s="149"/>
      <c r="FY133" s="150"/>
      <c r="GA133" s="114"/>
      <c r="GB133" s="168"/>
      <c r="GC133" s="143" t="str">
        <f>IF(GG133="","",ministers!GC$3)</f>
        <v/>
      </c>
      <c r="GD133" s="144" t="str">
        <f>IF(GG133="","",ministers!GC$1)</f>
        <v/>
      </c>
      <c r="GE133" s="145" t="str">
        <f>IF(GG133="","",ministers!GC$2)</f>
        <v/>
      </c>
      <c r="GF133" s="145"/>
      <c r="GG133" s="146"/>
      <c r="GH133" s="147"/>
      <c r="GI133" s="148"/>
      <c r="GJ133" s="149"/>
      <c r="GK133" s="150"/>
      <c r="GM133" s="114"/>
      <c r="GN133" s="168"/>
      <c r="GO133" s="143" t="str">
        <f>IF(GS133="","",ministers!GO$3)</f>
        <v/>
      </c>
      <c r="GP133" s="144" t="str">
        <f>IF(GS133="","",ministers!GO$1)</f>
        <v/>
      </c>
      <c r="GQ133" s="145" t="str">
        <f>IF(GS133="","",ministers!GO$2)</f>
        <v/>
      </c>
      <c r="GR133" s="145" t="str">
        <f>IF(GS133="","",ministers!GO$3)</f>
        <v/>
      </c>
      <c r="GS133" s="146" t="str">
        <f t="shared" si="171"/>
        <v/>
      </c>
      <c r="GT133" s="147" t="str">
        <f t="shared" si="172"/>
        <v/>
      </c>
      <c r="GU133" s="148" t="str">
        <f t="shared" si="173"/>
        <v/>
      </c>
      <c r="GV133" s="149" t="str">
        <f t="shared" si="174"/>
        <v/>
      </c>
      <c r="GW133" s="150" t="str">
        <f t="shared" si="175"/>
        <v/>
      </c>
      <c r="GY133" s="114"/>
      <c r="GZ133" s="168"/>
    </row>
    <row r="134" spans="1:208" ht="13.5" customHeight="1">
      <c r="A134" s="126"/>
      <c r="B134" s="117" t="s">
        <v>555</v>
      </c>
      <c r="E134" s="143">
        <v>33592</v>
      </c>
      <c r="F134" s="144" t="s">
        <v>311</v>
      </c>
      <c r="G134" s="145">
        <v>33396</v>
      </c>
      <c r="H134" s="145">
        <v>33592</v>
      </c>
      <c r="I134" s="146" t="s">
        <v>795</v>
      </c>
      <c r="J134" s="147" t="s">
        <v>796</v>
      </c>
      <c r="K134" s="148" t="s">
        <v>780</v>
      </c>
      <c r="L134" s="149" t="s">
        <v>293</v>
      </c>
      <c r="M134" s="150" t="s">
        <v>797</v>
      </c>
      <c r="N134" s="117" t="s">
        <v>292</v>
      </c>
      <c r="O134" s="114"/>
      <c r="P134" s="168" t="s">
        <v>594</v>
      </c>
      <c r="Q134" s="143">
        <v>34052</v>
      </c>
      <c r="R134" s="144" t="s">
        <v>312</v>
      </c>
      <c r="S134" s="145">
        <v>33599</v>
      </c>
      <c r="T134" s="145">
        <v>34052</v>
      </c>
      <c r="U134" s="146" t="s">
        <v>795</v>
      </c>
      <c r="V134" s="147" t="s">
        <v>796</v>
      </c>
      <c r="W134" s="148" t="s">
        <v>780</v>
      </c>
      <c r="X134" s="149" t="s">
        <v>293</v>
      </c>
      <c r="Y134" s="150" t="s">
        <v>797</v>
      </c>
      <c r="Z134" s="117" t="s">
        <v>292</v>
      </c>
      <c r="AA134" s="114"/>
      <c r="AB134" s="168" t="s">
        <v>594</v>
      </c>
      <c r="AC134" s="143" t="s">
        <v>292</v>
      </c>
      <c r="AD134" s="144" t="s">
        <v>292</v>
      </c>
      <c r="AE134" s="145" t="s">
        <v>292</v>
      </c>
      <c r="AF134" s="145" t="s">
        <v>292</v>
      </c>
      <c r="AG134" s="146" t="s">
        <v>292</v>
      </c>
      <c r="AH134" s="147" t="s">
        <v>292</v>
      </c>
      <c r="AI134" s="148" t="s">
        <v>292</v>
      </c>
      <c r="AJ134" s="149" t="s">
        <v>292</v>
      </c>
      <c r="AK134" s="150" t="s">
        <v>292</v>
      </c>
      <c r="AL134" s="117" t="s">
        <v>292</v>
      </c>
      <c r="AM134" s="114"/>
      <c r="AN134" s="168"/>
      <c r="AO134" s="143" t="s">
        <v>292</v>
      </c>
      <c r="AP134" s="144" t="s">
        <v>292</v>
      </c>
      <c r="AQ134" s="145" t="s">
        <v>292</v>
      </c>
      <c r="AR134" s="145" t="s">
        <v>292</v>
      </c>
      <c r="AS134" s="146" t="s">
        <v>292</v>
      </c>
      <c r="AT134" s="147" t="s">
        <v>292</v>
      </c>
      <c r="AU134" s="148" t="s">
        <v>292</v>
      </c>
      <c r="AV134" s="149" t="s">
        <v>292</v>
      </c>
      <c r="AW134" s="150" t="s">
        <v>292</v>
      </c>
      <c r="AX134" s="117" t="s">
        <v>292</v>
      </c>
      <c r="AY134" s="114"/>
      <c r="AZ134" s="168"/>
      <c r="BA134" s="143" t="s">
        <v>292</v>
      </c>
      <c r="BB134" s="144" t="s">
        <v>292</v>
      </c>
      <c r="BC134" s="145" t="s">
        <v>292</v>
      </c>
      <c r="BD134" s="145" t="s">
        <v>292</v>
      </c>
      <c r="BE134" s="146" t="s">
        <v>292</v>
      </c>
      <c r="BF134" s="147" t="s">
        <v>292</v>
      </c>
      <c r="BG134" s="148" t="s">
        <v>292</v>
      </c>
      <c r="BH134" s="149" t="s">
        <v>292</v>
      </c>
      <c r="BI134" s="150" t="s">
        <v>292</v>
      </c>
      <c r="BJ134" s="117" t="s">
        <v>292</v>
      </c>
      <c r="BK134" s="114"/>
      <c r="BL134" s="168"/>
      <c r="BM134" s="143" t="s">
        <v>292</v>
      </c>
      <c r="BN134" s="144" t="s">
        <v>292</v>
      </c>
      <c r="BO134" s="145" t="s">
        <v>292</v>
      </c>
      <c r="BP134" s="145" t="s">
        <v>292</v>
      </c>
      <c r="BQ134" s="146" t="s">
        <v>292</v>
      </c>
      <c r="BR134" s="147" t="s">
        <v>292</v>
      </c>
      <c r="BS134" s="148" t="s">
        <v>292</v>
      </c>
      <c r="BT134" s="149" t="s">
        <v>292</v>
      </c>
      <c r="BU134" s="150" t="s">
        <v>292</v>
      </c>
      <c r="BV134" s="117" t="s">
        <v>292</v>
      </c>
      <c r="BW134" s="114"/>
      <c r="BX134" s="168"/>
      <c r="BY134" s="143" t="s">
        <v>292</v>
      </c>
      <c r="BZ134" s="144" t="s">
        <v>292</v>
      </c>
      <c r="CA134" s="145" t="s">
        <v>292</v>
      </c>
      <c r="CB134" s="145" t="s">
        <v>292</v>
      </c>
      <c r="CC134" s="146" t="s">
        <v>292</v>
      </c>
      <c r="CD134" s="147" t="s">
        <v>292</v>
      </c>
      <c r="CE134" s="148" t="s">
        <v>292</v>
      </c>
      <c r="CF134" s="149" t="s">
        <v>292</v>
      </c>
      <c r="CG134" s="150" t="s">
        <v>292</v>
      </c>
      <c r="CH134" s="117" t="s">
        <v>292</v>
      </c>
      <c r="CI134" s="114"/>
      <c r="CJ134" s="168"/>
      <c r="CK134" s="143" t="s">
        <v>292</v>
      </c>
      <c r="CL134" s="144" t="s">
        <v>292</v>
      </c>
      <c r="CM134" s="145" t="s">
        <v>292</v>
      </c>
      <c r="CN134" s="145" t="s">
        <v>292</v>
      </c>
      <c r="CO134" s="146" t="s">
        <v>292</v>
      </c>
      <c r="CP134" s="147" t="s">
        <v>292</v>
      </c>
      <c r="CQ134" s="148" t="s">
        <v>292</v>
      </c>
      <c r="CR134" s="149" t="s">
        <v>292</v>
      </c>
      <c r="CS134" s="150" t="s">
        <v>292</v>
      </c>
      <c r="CT134" s="117" t="s">
        <v>292</v>
      </c>
      <c r="CU134" s="114"/>
      <c r="CV134" s="168"/>
      <c r="CW134" s="143" t="s">
        <v>292</v>
      </c>
      <c r="CX134" s="144" t="s">
        <v>292</v>
      </c>
      <c r="CY134" s="145" t="s">
        <v>292</v>
      </c>
      <c r="CZ134" s="145" t="s">
        <v>292</v>
      </c>
      <c r="DA134" s="146" t="s">
        <v>292</v>
      </c>
      <c r="DB134" s="147" t="s">
        <v>292</v>
      </c>
      <c r="DC134" s="148" t="s">
        <v>292</v>
      </c>
      <c r="DD134" s="149" t="s">
        <v>292</v>
      </c>
      <c r="DE134" s="150" t="s">
        <v>292</v>
      </c>
      <c r="DF134" s="117" t="s">
        <v>292</v>
      </c>
      <c r="DG134" s="114"/>
      <c r="DH134" s="168"/>
      <c r="DI134" s="143" t="s">
        <v>292</v>
      </c>
      <c r="DJ134" s="144" t="s">
        <v>292</v>
      </c>
      <c r="DK134" s="145" t="s">
        <v>292</v>
      </c>
      <c r="DL134" s="145" t="s">
        <v>292</v>
      </c>
      <c r="DM134" s="146" t="s">
        <v>292</v>
      </c>
      <c r="DN134" s="147" t="s">
        <v>292</v>
      </c>
      <c r="DO134" s="148" t="s">
        <v>292</v>
      </c>
      <c r="DP134" s="149" t="s">
        <v>292</v>
      </c>
      <c r="DQ134" s="150" t="s">
        <v>292</v>
      </c>
      <c r="DR134" s="117" t="s">
        <v>292</v>
      </c>
      <c r="DS134" s="114"/>
      <c r="DT134" s="168"/>
      <c r="DU134" s="143" t="s">
        <v>292</v>
      </c>
      <c r="DV134" s="144" t="s">
        <v>292</v>
      </c>
      <c r="DW134" s="145" t="s">
        <v>292</v>
      </c>
      <c r="DX134" s="145" t="s">
        <v>292</v>
      </c>
      <c r="DY134" s="146" t="s">
        <v>292</v>
      </c>
      <c r="DZ134" s="147" t="s">
        <v>292</v>
      </c>
      <c r="EA134" s="148" t="s">
        <v>292</v>
      </c>
      <c r="EB134" s="149" t="s">
        <v>292</v>
      </c>
      <c r="EC134" s="150" t="s">
        <v>292</v>
      </c>
      <c r="ED134" s="117" t="s">
        <v>292</v>
      </c>
      <c r="EE134" s="114"/>
      <c r="EF134" s="168"/>
      <c r="EG134" s="143" t="str">
        <f>IF(EK134="","",ministers!EG$3)</f>
        <v/>
      </c>
      <c r="EH134" s="144" t="str">
        <f>IF(EK134="","",ministers!EG$1)</f>
        <v/>
      </c>
      <c r="EI134" s="145" t="str">
        <f>IF(EK134="","",ministers!EG$2)</f>
        <v/>
      </c>
      <c r="EJ134" s="145" t="str">
        <f>IF(EK134="","",ministers!EG$3)</f>
        <v/>
      </c>
      <c r="EK134" s="146" t="str">
        <f>IF(ER134="","",IF(ISNUMBER(SEARCH(":",ER134)),MID(ER134,FIND(":",ER134)+2,FIND("(",ER134)-FIND(":",ER134)-3),LEFT(ER134,FIND("(",ER134)-2)))</f>
        <v/>
      </c>
      <c r="EL134" s="147" t="str">
        <f>IF(ER134="","",MID(ER134,FIND("(",ER134)+1,4))</f>
        <v/>
      </c>
      <c r="EM134" s="148" t="str">
        <f>IF(ISNUMBER(SEARCH("*female*",ER134)),"female",IF(ISNUMBER(SEARCH("*male*",ER134)),"male",""))</f>
        <v/>
      </c>
      <c r="EN134" s="149" t="str">
        <f>IF(ER134="","",IF(ISERROR(MID(ER134,FIND("male,",ER134)+6,(FIND(")",ER134)-(FIND("male,",ER134)+6))))=TRUE,"missing/error",MID(ER134,FIND("male,",ER134)+6,(FIND(")",ER134)-(FIND("male,",ER134)+6)))))</f>
        <v/>
      </c>
      <c r="EO134" s="150" t="str">
        <f>IF(EK134="","",(MID(EK134,(SEARCH("^^",SUBSTITUTE(EK134," ","^^",LEN(EK134)-LEN(SUBSTITUTE(EK134," ","")))))+1,99)&amp;"_"&amp;LEFT(EK134,FIND(" ",EK134)-1)&amp;"_"&amp;EL134))</f>
        <v/>
      </c>
      <c r="EP134" s="117" t="str">
        <f>IF(ER134="","",IF((LEN(ER134)-LEN(SUBSTITUTE(ER134,"male","")))/LEN("male")&gt;1,"!",IF(RIGHT(ER134,1)=")","",IF(RIGHT(ER134,2)=") ","",IF(RIGHT(ER134,2)=").","","!!")))))</f>
        <v/>
      </c>
      <c r="EQ134" s="114"/>
      <c r="ER134" s="168"/>
      <c r="ES134" s="143" t="str">
        <f>IF(EW134="","",ministers!ES$3)</f>
        <v/>
      </c>
      <c r="ET134" s="144" t="str">
        <f>IF(EW134="","",ministers!ES$1)</f>
        <v/>
      </c>
      <c r="EU134" s="145" t="str">
        <f>IF(EW134="","",ministers!ES$2)</f>
        <v/>
      </c>
      <c r="EV134" s="145" t="str">
        <f>IF(EW134="","",ministers!ES$3)</f>
        <v/>
      </c>
      <c r="EW134" s="146" t="str">
        <f t="shared" si="166"/>
        <v/>
      </c>
      <c r="EX134" s="147" t="str">
        <f t="shared" si="167"/>
        <v/>
      </c>
      <c r="EY134" s="148" t="str">
        <f t="shared" si="168"/>
        <v/>
      </c>
      <c r="EZ134" s="149" t="str">
        <f t="shared" si="169"/>
        <v/>
      </c>
      <c r="FA134" s="150" t="str">
        <f t="shared" si="170"/>
        <v/>
      </c>
      <c r="FB134" s="117" t="str">
        <f>IF(FD134="","",IF((LEN(FD134)-LEN(SUBSTITUTE(FD134,"male","")))/LEN("male")&gt;1,"!",IF(RIGHT(FD134,1)=")","",IF(RIGHT(FD134,2)=") ","",IF(RIGHT(FD134,2)=").","","!!")))))</f>
        <v/>
      </c>
      <c r="FC134" s="114"/>
      <c r="FD134" s="168"/>
      <c r="FE134" s="143" t="str">
        <f>IF(FI134="","",ministers!FE$3)</f>
        <v/>
      </c>
      <c r="FF134" s="144" t="str">
        <f>IF(FI134="","",ministers!FE$1)</f>
        <v/>
      </c>
      <c r="FG134" s="145" t="str">
        <f>IF(FI134="","",ministers!FE$2)</f>
        <v/>
      </c>
      <c r="FH134" s="145" t="str">
        <f>IF(FI134="","",ministers!FE$3)</f>
        <v/>
      </c>
      <c r="FI134" s="146" t="str">
        <f t="shared" si="161"/>
        <v/>
      </c>
      <c r="FJ134" s="147" t="str">
        <f t="shared" si="162"/>
        <v/>
      </c>
      <c r="FK134" s="148" t="str">
        <f t="shared" si="163"/>
        <v/>
      </c>
      <c r="FL134" s="149" t="str">
        <f t="shared" si="164"/>
        <v/>
      </c>
      <c r="FM134" s="150" t="str">
        <f t="shared" si="165"/>
        <v/>
      </c>
      <c r="FN134" s="117" t="str">
        <f>IF(FP134="","",IF((LEN(FP134)-LEN(SUBSTITUTE(FP134,"male","")))/LEN("male")&gt;1,"!",IF(RIGHT(FP134,1)=")","",IF(RIGHT(FP134,2)=") ","",IF(RIGHT(FP134,2)=").","","!!")))))</f>
        <v/>
      </c>
      <c r="FO134" s="114"/>
      <c r="FP134" s="168"/>
      <c r="FQ134" s="143" t="str">
        <f>IF(FU134="","",ministers!FT$3)</f>
        <v/>
      </c>
      <c r="FR134" s="144" t="str">
        <f>IF(FU134="","",ministers!FT$1)</f>
        <v/>
      </c>
      <c r="FS134" s="145"/>
      <c r="FT134" s="151"/>
      <c r="FU134" s="146" t="str">
        <f>IF(GB134="","",IF(ISNUMBER(SEARCH(":",GB134)),MID(GB134,FIND(":",GB134)+2,FIND("(",GB134)-FIND(":",GB134)-3),LEFT(GB134,FIND("(",GB134)-2)))</f>
        <v/>
      </c>
      <c r="FV134" s="147" t="str">
        <f>IF(GB134="","",MID(GB134,FIND("(",GB134)+1,4))</f>
        <v/>
      </c>
      <c r="FW134" s="148" t="str">
        <f>IF(ISNUMBER(SEARCH("*female*",GB134)),"female",IF(ISNUMBER(SEARCH("*male*",GB134)),"male",""))</f>
        <v/>
      </c>
      <c r="FX134" s="149" t="str">
        <f>IF(GB134="","",IF(ISERROR(MID(GB134,FIND("male,",GB134)+6,(FIND(")",GB134)-(FIND("male,",GB134)+6))))=TRUE,"missing/error",MID(GB134,FIND("male,",GB134)+6,(FIND(")",GB134)-(FIND("male,",GB134)+6)))))</f>
        <v/>
      </c>
      <c r="FY134" s="150" t="str">
        <f>IF(FU134="","",(MID(FU134,(SEARCH("^^",SUBSTITUTE(FU134," ","^^",LEN(FU134)-LEN(SUBSTITUTE(FU134," ","")))))+1,99)&amp;"_"&amp;LEFT(FU134,FIND(" ",FU134)-1)&amp;"_"&amp;FV134))</f>
        <v/>
      </c>
      <c r="FZ134" s="117" t="str">
        <f>IF(GB134="","",IF((LEN(GB134)-LEN(SUBSTITUTE(GB134,"male","")))/LEN("male")&gt;1,"!",IF(RIGHT(GB134,1)=")","",IF(RIGHT(GB134,2)=") ","",IF(RIGHT(GB134,2)=").","","!!")))))</f>
        <v/>
      </c>
      <c r="GA134" s="114"/>
      <c r="GB134" s="168"/>
      <c r="GC134" s="143" t="str">
        <f>IF(GG134="","",ministers!GC$3)</f>
        <v/>
      </c>
      <c r="GD134" s="144" t="str">
        <f>IF(GG134="","",ministers!GC$1)</f>
        <v/>
      </c>
      <c r="GE134" s="145" t="str">
        <f>IF(GG134="","",ministers!GC$2)</f>
        <v/>
      </c>
      <c r="GF134" s="145"/>
      <c r="GG134" s="146" t="str">
        <f>IF(GN134="","",IF(ISNUMBER(SEARCH(":",GN134)),MID(GN134,FIND(":",GN134)+2,FIND("(",GN134)-FIND(":",GN134)-3),LEFT(GN134,FIND("(",GN134)-2)))</f>
        <v/>
      </c>
      <c r="GH134" s="147" t="str">
        <f>IF(GN134="","",MID(GN134,FIND("(",GN134)+1,4))</f>
        <v/>
      </c>
      <c r="GI134" s="148" t="str">
        <f>IF(ISNUMBER(SEARCH("*female*",GN134)),"female",IF(ISNUMBER(SEARCH("*male*",GN134)),"male",""))</f>
        <v/>
      </c>
      <c r="GJ134" s="149" t="str">
        <f>IF(GN134="","",IF(ISERROR(MID(GN134,FIND("male,",GN134)+6,(FIND(")",GN134)-(FIND("male,",GN134)+6))))=TRUE,"missing/error",MID(GN134,FIND("male,",GN134)+6,(FIND(")",GN134)-(FIND("male,",GN134)+6)))))</f>
        <v/>
      </c>
      <c r="GK134" s="150" t="str">
        <f>IF(GG134="","",(MID(GG134,(SEARCH("^^",SUBSTITUTE(GG134," ","^^",LEN(GG134)-LEN(SUBSTITUTE(GG134," ","")))))+1,99)&amp;"_"&amp;LEFT(GG134,FIND(" ",GG134)-1)&amp;"_"&amp;GH134))</f>
        <v/>
      </c>
      <c r="GM134" s="114"/>
      <c r="GN134" s="168"/>
      <c r="GO134" s="143" t="str">
        <f>IF(GS134="","",ministers!GO$3)</f>
        <v/>
      </c>
      <c r="GP134" s="144" t="str">
        <f>IF(GS134="","",ministers!GO$1)</f>
        <v/>
      </c>
      <c r="GQ134" s="145" t="str">
        <f>IF(GS134="","",ministers!GO$2)</f>
        <v/>
      </c>
      <c r="GR134" s="145" t="str">
        <f>IF(GS134="","",ministers!GO$3)</f>
        <v/>
      </c>
      <c r="GS134" s="146" t="str">
        <f t="shared" si="171"/>
        <v/>
      </c>
      <c r="GT134" s="147" t="str">
        <f t="shared" si="172"/>
        <v/>
      </c>
      <c r="GU134" s="148" t="str">
        <f t="shared" si="173"/>
        <v/>
      </c>
      <c r="GV134" s="149" t="str">
        <f t="shared" si="174"/>
        <v/>
      </c>
      <c r="GW134" s="150" t="str">
        <f t="shared" si="175"/>
        <v/>
      </c>
      <c r="GY134" s="114"/>
      <c r="GZ134" s="168"/>
    </row>
    <row r="135" spans="1:208" ht="13.5" customHeight="1">
      <c r="A135" s="126"/>
      <c r="B135" s="117" t="s">
        <v>749</v>
      </c>
      <c r="E135" s="143"/>
      <c r="F135" s="144"/>
      <c r="G135" s="145"/>
      <c r="H135" s="145"/>
      <c r="I135" s="146"/>
      <c r="J135" s="147"/>
      <c r="K135" s="148"/>
      <c r="L135" s="149"/>
      <c r="M135" s="150"/>
      <c r="O135" s="114"/>
      <c r="P135" s="168"/>
      <c r="Q135" s="143"/>
      <c r="R135" s="144"/>
      <c r="S135" s="145"/>
      <c r="T135" s="145"/>
      <c r="U135" s="146"/>
      <c r="V135" s="147"/>
      <c r="W135" s="148"/>
      <c r="X135" s="149"/>
      <c r="Y135" s="150"/>
      <c r="AA135" s="114"/>
      <c r="AB135" s="168"/>
      <c r="AC135" s="143"/>
      <c r="AD135" s="144"/>
      <c r="AE135" s="145"/>
      <c r="AF135" s="145"/>
      <c r="AG135" s="146"/>
      <c r="AH135" s="147"/>
      <c r="AI135" s="148"/>
      <c r="AJ135" s="149"/>
      <c r="AK135" s="150"/>
      <c r="AM135" s="114"/>
      <c r="AN135" s="168"/>
      <c r="AO135" s="143"/>
      <c r="AP135" s="144"/>
      <c r="AQ135" s="145"/>
      <c r="AR135" s="145"/>
      <c r="AS135" s="146"/>
      <c r="AT135" s="147"/>
      <c r="AU135" s="148"/>
      <c r="AV135" s="149"/>
      <c r="AW135" s="150"/>
      <c r="AY135" s="114"/>
      <c r="AZ135" s="168"/>
      <c r="BA135" s="143"/>
      <c r="BB135" s="144"/>
      <c r="BC135" s="145"/>
      <c r="BD135" s="145"/>
      <c r="BE135" s="146"/>
      <c r="BF135" s="147"/>
      <c r="BG135" s="148"/>
      <c r="BH135" s="149"/>
      <c r="BI135" s="150"/>
      <c r="BK135" s="114"/>
      <c r="BL135" s="168"/>
      <c r="BM135" s="143"/>
      <c r="BN135" s="144"/>
      <c r="BO135" s="145"/>
      <c r="BP135" s="145"/>
      <c r="BQ135" s="146"/>
      <c r="BR135" s="147"/>
      <c r="BS135" s="148"/>
      <c r="BT135" s="149"/>
      <c r="BU135" s="150"/>
      <c r="BW135" s="114"/>
      <c r="BX135" s="168"/>
      <c r="BY135" s="143"/>
      <c r="BZ135" s="144"/>
      <c r="CA135" s="145"/>
      <c r="CB135" s="145"/>
      <c r="CC135" s="146"/>
      <c r="CD135" s="147"/>
      <c r="CE135" s="148"/>
      <c r="CF135" s="149"/>
      <c r="CG135" s="150"/>
      <c r="CI135" s="114"/>
      <c r="CJ135" s="168"/>
      <c r="CK135" s="143"/>
      <c r="CL135" s="144"/>
      <c r="CM135" s="145"/>
      <c r="CN135" s="145"/>
      <c r="CO135" s="146"/>
      <c r="CP135" s="147"/>
      <c r="CQ135" s="148"/>
      <c r="CR135" s="149"/>
      <c r="CS135" s="150"/>
      <c r="CU135" s="114"/>
      <c r="CV135" s="168"/>
      <c r="CW135" s="143"/>
      <c r="CX135" s="144"/>
      <c r="CY135" s="145"/>
      <c r="CZ135" s="145"/>
      <c r="DA135" s="146"/>
      <c r="DB135" s="147"/>
      <c r="DC135" s="148"/>
      <c r="DD135" s="149"/>
      <c r="DE135" s="150"/>
      <c r="DG135" s="114"/>
      <c r="DH135" s="168"/>
      <c r="DI135" s="143">
        <v>41452</v>
      </c>
      <c r="DJ135" s="144" t="s">
        <v>513</v>
      </c>
      <c r="DK135" s="145">
        <v>41358</v>
      </c>
      <c r="DL135" s="145">
        <v>41452</v>
      </c>
      <c r="DM135" s="146" t="s">
        <v>840</v>
      </c>
      <c r="DN135" s="147" t="s">
        <v>841</v>
      </c>
      <c r="DO135" s="148" t="s">
        <v>780</v>
      </c>
      <c r="DP135" s="149" t="s">
        <v>293</v>
      </c>
      <c r="DQ135" s="150" t="s">
        <v>842</v>
      </c>
      <c r="DR135" s="117" t="s">
        <v>292</v>
      </c>
      <c r="DS135" s="114"/>
      <c r="DT135" s="168" t="s">
        <v>748</v>
      </c>
      <c r="DU135" s="143"/>
      <c r="DV135" s="144"/>
      <c r="DW135" s="145"/>
      <c r="DX135" s="145"/>
      <c r="DY135" s="146"/>
      <c r="DZ135" s="147"/>
      <c r="EA135" s="148"/>
      <c r="EB135" s="149"/>
      <c r="EC135" s="150"/>
      <c r="EE135" s="114"/>
      <c r="EF135" s="168"/>
      <c r="EG135" s="143" t="str">
        <f>IF(EK135="","",ministers!EG$3)</f>
        <v/>
      </c>
      <c r="EH135" s="144" t="str">
        <f>IF(EK135="","",ministers!EG$1)</f>
        <v/>
      </c>
      <c r="EI135" s="145" t="str">
        <f>IF(EK135="","",ministers!EG$2)</f>
        <v/>
      </c>
      <c r="EJ135" s="145" t="str">
        <f>IF(EK135="","",ministers!EG$3)</f>
        <v/>
      </c>
      <c r="EK135" s="146" t="str">
        <f>IF(ER135="","",IF(ISNUMBER(SEARCH(":",ER135)),MID(ER135,FIND(":",ER135)+2,FIND("(",ER135)-FIND(":",ER135)-3),LEFT(ER135,FIND("(",ER135)-2)))</f>
        <v/>
      </c>
      <c r="EL135" s="147" t="str">
        <f>IF(ER135="","",MID(ER135,FIND("(",ER135)+1,4))</f>
        <v/>
      </c>
      <c r="EM135" s="148" t="str">
        <f>IF(ISNUMBER(SEARCH("*female*",ER135)),"female",IF(ISNUMBER(SEARCH("*male*",ER135)),"male",""))</f>
        <v/>
      </c>
      <c r="EN135" s="149" t="str">
        <f>IF(ER135="","",IF(ISERROR(MID(ER135,FIND("male,",ER135)+6,(FIND(")",ER135)-(FIND("male,",ER135)+6))))=TRUE,"missing/error",MID(ER135,FIND("male,",ER135)+6,(FIND(")",ER135)-(FIND("male,",ER135)+6)))))</f>
        <v/>
      </c>
      <c r="EO135" s="150" t="str">
        <f>IF(EK135="","",(MID(EK135,(SEARCH("^^",SUBSTITUTE(EK135," ","^^",LEN(EK135)-LEN(SUBSTITUTE(EK135," ","")))))+1,99)&amp;"_"&amp;LEFT(EK135,FIND(" ",EK135)-1)&amp;"_"&amp;EL135))</f>
        <v/>
      </c>
      <c r="EP135" s="117" t="str">
        <f>IF(ER135="","",IF((LEN(ER135)-LEN(SUBSTITUTE(ER135,"male","")))/LEN("male")&gt;1,"!",IF(RIGHT(ER135,1)=")","",IF(RIGHT(ER135,2)=") ","",IF(RIGHT(ER135,2)=").","","!!")))))</f>
        <v/>
      </c>
      <c r="EQ135" s="114"/>
      <c r="ER135" s="168"/>
      <c r="ES135" s="143" t="str">
        <f>IF(EW135="","",ministers!ES$3)</f>
        <v/>
      </c>
      <c r="ET135" s="144" t="str">
        <f>IF(EW135="","",ministers!ES$1)</f>
        <v/>
      </c>
      <c r="EU135" s="145" t="str">
        <f>IF(EW135="","",ministers!ES$2)</f>
        <v/>
      </c>
      <c r="EV135" s="145" t="str">
        <f>IF(EW135="","",ministers!ES$3)</f>
        <v/>
      </c>
      <c r="EW135" s="146" t="str">
        <f t="shared" si="166"/>
        <v/>
      </c>
      <c r="EX135" s="147" t="str">
        <f t="shared" si="167"/>
        <v/>
      </c>
      <c r="EY135" s="148" t="str">
        <f t="shared" si="168"/>
        <v/>
      </c>
      <c r="EZ135" s="149" t="str">
        <f t="shared" si="169"/>
        <v/>
      </c>
      <c r="FA135" s="150" t="str">
        <f t="shared" si="170"/>
        <v/>
      </c>
      <c r="FB135" s="117" t="str">
        <f>IF(FD135="","",IF((LEN(FD135)-LEN(SUBSTITUTE(FD135,"male","")))/LEN("male")&gt;1,"!",IF(RIGHT(FD135,1)=")","",IF(RIGHT(FD135,2)=") ","",IF(RIGHT(FD135,2)=").","","!!")))))</f>
        <v/>
      </c>
      <c r="FC135" s="114"/>
      <c r="FD135" s="168"/>
      <c r="FE135" s="143" t="str">
        <f>IF(FI135="","",ministers!FE$3)</f>
        <v/>
      </c>
      <c r="FF135" s="144" t="str">
        <f>IF(FI135="","",ministers!FE$1)</f>
        <v/>
      </c>
      <c r="FG135" s="145" t="str">
        <f>IF(FI135="","",ministers!FE$2)</f>
        <v/>
      </c>
      <c r="FH135" s="145" t="str">
        <f>IF(FI135="","",ministers!FE$3)</f>
        <v/>
      </c>
      <c r="FI135" s="146" t="str">
        <f t="shared" si="161"/>
        <v/>
      </c>
      <c r="FJ135" s="147" t="str">
        <f t="shared" si="162"/>
        <v/>
      </c>
      <c r="FK135" s="148" t="str">
        <f t="shared" si="163"/>
        <v/>
      </c>
      <c r="FL135" s="149" t="str">
        <f t="shared" si="164"/>
        <v/>
      </c>
      <c r="FM135" s="150" t="str">
        <f t="shared" si="165"/>
        <v/>
      </c>
      <c r="FO135" s="114"/>
      <c r="FP135" s="168"/>
      <c r="FQ135" s="143">
        <f>IF(FU135="","",ministers!FQ$3)</f>
        <v>43614</v>
      </c>
      <c r="FR135" s="144" t="str">
        <f>IF(FU135="","",ministers!FQ$1)</f>
        <v>Morrison I</v>
      </c>
      <c r="FS135" s="145">
        <f>IF(FU135="","",ministers!FQ$2)</f>
        <v>43340</v>
      </c>
      <c r="FT135" s="145">
        <f>IF(FU135="","",ministers!FQ$3)</f>
        <v>43614</v>
      </c>
      <c r="FU135" s="146" t="str">
        <f>IF(GB135="","",IF(ISNUMBER(SEARCH(":",GB135)),MID(GB135,FIND(":",GB135)+2,FIND("(",GB135)-FIND(":",GB135)-3),LEFT(GB135,FIND("(",GB135)-2)))</f>
        <v>Peter Craig Dutton</v>
      </c>
      <c r="FV135" s="147" t="str">
        <f>IF(GB135="","",MID(GB135,FIND("(",GB135)+1,4))</f>
        <v>1970</v>
      </c>
      <c r="FW135" s="148" t="str">
        <f>IF(ISNUMBER(SEARCH("*female*",GB135)),"female",IF(ISNUMBER(SEARCH("*male*",GB135)),"male",""))</f>
        <v>male</v>
      </c>
      <c r="FX135" s="149" t="str">
        <f>IF(GB135="","",IF(ISERROR(MID(GB135,FIND("male,",GB135)+6,(FIND(")",GB135)-(FIND("male,",GB135)+6))))=TRUE,"missing/error",MID(GB135,FIND("male,",GB135)+6,(FIND(")",GB135)-(FIND("male,",GB135)+6)))))</f>
        <v>au_lib01</v>
      </c>
      <c r="FY135" s="150" t="str">
        <f>IF(FU135="","",(MID(FU135,(SEARCH("^^",SUBSTITUTE(FU135," ","^^",LEN(FU135)-LEN(SUBSTITUTE(FU135," ","")))))+1,99)&amp;"_"&amp;LEFT(FU135,FIND(" ",FU135)-1)&amp;"_"&amp;FV135))</f>
        <v>Dutton_Peter_1970</v>
      </c>
      <c r="GA135" s="114"/>
      <c r="GB135" s="168" t="s">
        <v>1201</v>
      </c>
      <c r="GC135" s="143">
        <f>IF(GG135="","",ministers!GC$3)</f>
        <v>44704</v>
      </c>
      <c r="GD135" s="144" t="str">
        <f>IF(GG135="","",ministers!GC$1)</f>
        <v>Morrison II</v>
      </c>
      <c r="GE135" s="145">
        <f>IF(GG135="","",ministers!GC$2)</f>
        <v>43614</v>
      </c>
      <c r="GF135" s="145">
        <v>44285</v>
      </c>
      <c r="GG135" s="146" t="str">
        <f>IF(GN135="","",IF(ISNUMBER(SEARCH(":",GN135)),MID(GN135,FIND(":",GN135)+2,FIND("(",GN135)-FIND(":",GN135)-3),LEFT(GN135,FIND("(",GN135)-2)))</f>
        <v>Peter Craig Dutton</v>
      </c>
      <c r="GH135" s="147" t="str">
        <f>IF(GN135="","",MID(GN135,FIND("(",GN135)+1,4))</f>
        <v>1970</v>
      </c>
      <c r="GI135" s="148" t="str">
        <f>IF(ISNUMBER(SEARCH("*female*",GN135)),"female",IF(ISNUMBER(SEARCH("*male*",GN135)),"male",""))</f>
        <v>male</v>
      </c>
      <c r="GJ135" s="149" t="str">
        <f>IF(GN135="","",IF(ISERROR(MID(GN135,FIND("male,",GN135)+6,(FIND(")",GN135)-(FIND("male,",GN135)+6))))=TRUE,"missing/error",MID(GN135,FIND("male,",GN135)+6,(FIND(")",GN135)-(FIND("male,",GN135)+6)))))</f>
        <v>au_lib01</v>
      </c>
      <c r="GK135" s="150" t="str">
        <f>IF(GG135="","",(MID(GG135,(SEARCH("^^",SUBSTITUTE(GG135," ","^^",LEN(GG135)-LEN(SUBSTITUTE(GG135," ","")))))+1,99)&amp;"_"&amp;LEFT(GG135,FIND(" ",GG135)-1)&amp;"_"&amp;GH135))</f>
        <v>Dutton_Peter_1970</v>
      </c>
      <c r="GM135" s="114"/>
      <c r="GN135" s="168" t="s">
        <v>1201</v>
      </c>
      <c r="GO135" s="143">
        <f>IF(GS135="","",ministers!GO$3)</f>
        <v>44926</v>
      </c>
      <c r="GP135" s="144" t="str">
        <f>IF(GS135="","",ministers!GO$1)</f>
        <v>Albanaese</v>
      </c>
      <c r="GQ135" s="145">
        <f>IF(GS135="","",ministers!GO$2)</f>
        <v>44713</v>
      </c>
      <c r="GR135" s="145">
        <f>IF(GS135="","",ministers!GO$3)</f>
        <v>44926</v>
      </c>
      <c r="GS135" s="146" t="str">
        <f t="shared" si="171"/>
        <v>Clare O'Neil</v>
      </c>
      <c r="GT135" s="147" t="str">
        <f t="shared" si="172"/>
        <v>1980</v>
      </c>
      <c r="GU135" s="148" t="str">
        <f t="shared" si="173"/>
        <v>female</v>
      </c>
      <c r="GV135" s="149" t="str">
        <f t="shared" si="174"/>
        <v>au_lab01</v>
      </c>
      <c r="GW135" s="150" t="str">
        <f t="shared" si="175"/>
        <v>O'Neil_Clare_1980</v>
      </c>
      <c r="GY135" s="114"/>
      <c r="GZ135" s="168" t="s">
        <v>1387</v>
      </c>
    </row>
    <row r="136" spans="1:208" ht="13.5" customHeight="1">
      <c r="A136" s="126"/>
      <c r="B136" s="117" t="s">
        <v>749</v>
      </c>
      <c r="E136" s="143"/>
      <c r="F136" s="144"/>
      <c r="G136" s="145"/>
      <c r="H136" s="145"/>
      <c r="I136" s="146"/>
      <c r="J136" s="147"/>
      <c r="K136" s="148"/>
      <c r="L136" s="149"/>
      <c r="M136" s="150"/>
      <c r="O136" s="114"/>
      <c r="P136" s="168"/>
      <c r="Q136" s="143"/>
      <c r="R136" s="144"/>
      <c r="S136" s="145"/>
      <c r="T136" s="145"/>
      <c r="U136" s="146"/>
      <c r="V136" s="147"/>
      <c r="W136" s="148"/>
      <c r="X136" s="149"/>
      <c r="Y136" s="150"/>
      <c r="AA136" s="114"/>
      <c r="AB136" s="168"/>
      <c r="AC136" s="143"/>
      <c r="AD136" s="144"/>
      <c r="AE136" s="145"/>
      <c r="AF136" s="145"/>
      <c r="AG136" s="146"/>
      <c r="AH136" s="147"/>
      <c r="AI136" s="148"/>
      <c r="AJ136" s="149"/>
      <c r="AK136" s="150"/>
      <c r="AM136" s="114"/>
      <c r="AN136" s="168"/>
      <c r="AO136" s="143"/>
      <c r="AP136" s="144"/>
      <c r="AQ136" s="145"/>
      <c r="AR136" s="145"/>
      <c r="AS136" s="146"/>
      <c r="AT136" s="147"/>
      <c r="AU136" s="148"/>
      <c r="AV136" s="149"/>
      <c r="AW136" s="150"/>
      <c r="AY136" s="114"/>
      <c r="AZ136" s="168"/>
      <c r="BA136" s="143"/>
      <c r="BB136" s="144"/>
      <c r="BC136" s="145"/>
      <c r="BD136" s="145"/>
      <c r="BE136" s="146"/>
      <c r="BF136" s="147"/>
      <c r="BG136" s="148"/>
      <c r="BH136" s="149"/>
      <c r="BI136" s="150"/>
      <c r="BK136" s="114"/>
      <c r="BL136" s="168"/>
      <c r="BM136" s="143"/>
      <c r="BN136" s="144"/>
      <c r="BO136" s="145"/>
      <c r="BP136" s="145"/>
      <c r="BQ136" s="146"/>
      <c r="BR136" s="147"/>
      <c r="BS136" s="148"/>
      <c r="BT136" s="149"/>
      <c r="BU136" s="150"/>
      <c r="BW136" s="114"/>
      <c r="BX136" s="168"/>
      <c r="BY136" s="143"/>
      <c r="BZ136" s="144"/>
      <c r="CA136" s="145"/>
      <c r="CB136" s="145"/>
      <c r="CC136" s="146"/>
      <c r="CD136" s="147"/>
      <c r="CE136" s="148"/>
      <c r="CF136" s="149"/>
      <c r="CG136" s="150"/>
      <c r="CI136" s="114"/>
      <c r="CJ136" s="168"/>
      <c r="CK136" s="143"/>
      <c r="CL136" s="144"/>
      <c r="CM136" s="145"/>
      <c r="CN136" s="145"/>
      <c r="CO136" s="146"/>
      <c r="CP136" s="147"/>
      <c r="CQ136" s="148"/>
      <c r="CR136" s="149"/>
      <c r="CS136" s="150"/>
      <c r="CU136" s="114"/>
      <c r="CV136" s="168"/>
      <c r="CW136" s="143"/>
      <c r="CX136" s="144"/>
      <c r="CY136" s="145"/>
      <c r="CZ136" s="145"/>
      <c r="DA136" s="146"/>
      <c r="DB136" s="147"/>
      <c r="DC136" s="148"/>
      <c r="DD136" s="149"/>
      <c r="DE136" s="150"/>
      <c r="DG136" s="114"/>
      <c r="DH136" s="168"/>
      <c r="DI136" s="143"/>
      <c r="DJ136" s="144"/>
      <c r="DK136" s="145"/>
      <c r="DL136" s="145"/>
      <c r="DM136" s="146"/>
      <c r="DN136" s="147"/>
      <c r="DO136" s="148"/>
      <c r="DP136" s="149"/>
      <c r="DQ136" s="150"/>
      <c r="DS136" s="114"/>
      <c r="DT136" s="168"/>
      <c r="DU136" s="143"/>
      <c r="DV136" s="144"/>
      <c r="DW136" s="145"/>
      <c r="DX136" s="145"/>
      <c r="DY136" s="146"/>
      <c r="DZ136" s="147"/>
      <c r="EA136" s="148"/>
      <c r="EB136" s="149"/>
      <c r="EC136" s="150"/>
      <c r="EE136" s="114"/>
      <c r="EF136" s="168"/>
      <c r="EG136" s="143"/>
      <c r="EH136" s="144"/>
      <c r="EI136" s="145"/>
      <c r="EJ136" s="145"/>
      <c r="EK136" s="146"/>
      <c r="EL136" s="147"/>
      <c r="EM136" s="148"/>
      <c r="EN136" s="149"/>
      <c r="EO136" s="150"/>
      <c r="EQ136" s="114"/>
      <c r="ER136" s="168"/>
      <c r="ES136" s="143"/>
      <c r="ET136" s="144"/>
      <c r="EU136" s="145"/>
      <c r="EV136" s="145"/>
      <c r="EW136" s="146"/>
      <c r="EX136" s="147"/>
      <c r="EY136" s="148"/>
      <c r="EZ136" s="149"/>
      <c r="FA136" s="150"/>
      <c r="FC136" s="114"/>
      <c r="FD136" s="168"/>
      <c r="FE136" s="143"/>
      <c r="FF136" s="144"/>
      <c r="FG136" s="145"/>
      <c r="FH136" s="145"/>
      <c r="FI136" s="146"/>
      <c r="FJ136" s="147"/>
      <c r="FK136" s="148"/>
      <c r="FL136" s="149"/>
      <c r="FM136" s="150"/>
      <c r="FO136" s="114"/>
      <c r="FP136" s="168"/>
      <c r="FQ136" s="143"/>
      <c r="FR136" s="144"/>
      <c r="FS136" s="145"/>
      <c r="FT136" s="145"/>
      <c r="FU136" s="146"/>
      <c r="FV136" s="147"/>
      <c r="FW136" s="148"/>
      <c r="FX136" s="149"/>
      <c r="FY136" s="150"/>
      <c r="GA136" s="114"/>
      <c r="GB136" s="168"/>
      <c r="GC136" s="143">
        <f>IF(GG136="","",ministers!GC$3)</f>
        <v>44704</v>
      </c>
      <c r="GD136" s="144" t="str">
        <f>IF(GG136="","",ministers!GC$1)</f>
        <v>Morrison II</v>
      </c>
      <c r="GE136" s="145">
        <v>44285</v>
      </c>
      <c r="GF136" s="145">
        <f>IF(GG136="","",ministers!GC$3)</f>
        <v>44704</v>
      </c>
      <c r="GG136" s="146" t="str">
        <f>IF(GN136="","",IF(ISNUMBER(SEARCH(":",GN136)),MID(GN136,FIND(":",GN136)+2,FIND("(",GN136)-FIND(":",GN136)-3),LEFT(GN136,FIND("(",GN136)-2)))</f>
        <v>Karen Andrews</v>
      </c>
      <c r="GH136" s="147" t="str">
        <f>IF(GN136="","",MID(GN136,FIND("(",GN136)+1,4))</f>
        <v>1960</v>
      </c>
      <c r="GI136" s="148" t="str">
        <f>IF(ISNUMBER(SEARCH("*female*",GN136)),"female",IF(ISNUMBER(SEARCH("*male*",GN136)),"male",""))</f>
        <v>female</v>
      </c>
      <c r="GJ136" s="149" t="str">
        <f>IF(GN136="","",IF(ISERROR(MID(GN136,FIND("male,",GN136)+6,(FIND(")",GN136)-(FIND("male,",GN136)+6))))=TRUE,"missing/error",MID(GN136,FIND("male,",GN136)+6,(FIND(")",GN136)-(FIND("male,",GN136)+6)))))</f>
        <v>au_lib01</v>
      </c>
      <c r="GK136" s="150" t="str">
        <f>IF(GG136="","",(MID(GG136,(SEARCH("^^",SUBSTITUTE(GG136," ","^^",LEN(GG136)-LEN(SUBSTITUTE(GG136," ","")))))+1,99)&amp;"_"&amp;LEFT(GG136,FIND(" ",GG136)-1)&amp;"_"&amp;GH136))</f>
        <v>Andrews_Karen_1960</v>
      </c>
      <c r="GM136" s="114"/>
      <c r="GN136" s="168" t="s">
        <v>1271</v>
      </c>
      <c r="GO136" s="143" t="str">
        <f>IF(GS136="","",ministers!GO$3)</f>
        <v/>
      </c>
      <c r="GP136" s="144" t="str">
        <f>IF(GS136="","",ministers!GO$1)</f>
        <v/>
      </c>
      <c r="GQ136" s="145" t="str">
        <f>IF(GS136="","",ministers!GO$2)</f>
        <v/>
      </c>
      <c r="GR136" s="145" t="str">
        <f>IF(GS136="","",ministers!GO$3)</f>
        <v/>
      </c>
      <c r="GS136" s="146" t="str">
        <f t="shared" si="171"/>
        <v/>
      </c>
      <c r="GT136" s="147" t="str">
        <f t="shared" si="172"/>
        <v/>
      </c>
      <c r="GU136" s="148" t="str">
        <f t="shared" si="173"/>
        <v/>
      </c>
      <c r="GV136" s="149" t="str">
        <f t="shared" si="174"/>
        <v/>
      </c>
      <c r="GW136" s="150" t="str">
        <f t="shared" si="175"/>
        <v/>
      </c>
      <c r="GY136" s="114"/>
      <c r="GZ136" s="168"/>
    </row>
    <row r="137" spans="1:208" ht="13.5" customHeight="1">
      <c r="A137" s="126"/>
      <c r="B137" s="114" t="s">
        <v>730</v>
      </c>
      <c r="C137" s="114"/>
      <c r="E137" s="143"/>
      <c r="F137" s="144"/>
      <c r="G137" s="145"/>
      <c r="H137" s="145"/>
      <c r="I137" s="146"/>
      <c r="J137" s="147"/>
      <c r="K137" s="148"/>
      <c r="L137" s="149"/>
      <c r="M137" s="150"/>
      <c r="O137" s="114"/>
      <c r="P137" s="168"/>
      <c r="Q137" s="143"/>
      <c r="R137" s="144"/>
      <c r="S137" s="145"/>
      <c r="T137" s="145"/>
      <c r="U137" s="146"/>
      <c r="V137" s="147"/>
      <c r="W137" s="148"/>
      <c r="X137" s="149"/>
      <c r="Y137" s="150"/>
      <c r="AA137" s="114"/>
      <c r="AB137" s="168"/>
      <c r="AC137" s="143"/>
      <c r="AD137" s="144"/>
      <c r="AE137" s="145"/>
      <c r="AF137" s="145"/>
      <c r="AG137" s="146"/>
      <c r="AH137" s="147"/>
      <c r="AI137" s="148"/>
      <c r="AJ137" s="149"/>
      <c r="AK137" s="150"/>
      <c r="AL137" s="114"/>
      <c r="AM137" s="114"/>
      <c r="AN137" s="168"/>
      <c r="AO137" s="143"/>
      <c r="AP137" s="144"/>
      <c r="AQ137" s="145"/>
      <c r="AR137" s="145"/>
      <c r="AS137" s="146"/>
      <c r="AT137" s="147"/>
      <c r="AU137" s="148"/>
      <c r="AV137" s="149"/>
      <c r="AW137" s="150"/>
      <c r="AY137" s="114"/>
      <c r="AZ137" s="168"/>
      <c r="BA137" s="143"/>
      <c r="BB137" s="144"/>
      <c r="BC137" s="145"/>
      <c r="BD137" s="145"/>
      <c r="BE137" s="146"/>
      <c r="BF137" s="147"/>
      <c r="BG137" s="148"/>
      <c r="BH137" s="149"/>
      <c r="BI137" s="150"/>
      <c r="BK137" s="114"/>
      <c r="BL137" s="168"/>
      <c r="BM137" s="143"/>
      <c r="BN137" s="144"/>
      <c r="BO137" s="145"/>
      <c r="BP137" s="145"/>
      <c r="BQ137" s="146"/>
      <c r="BR137" s="147"/>
      <c r="BS137" s="148"/>
      <c r="BT137" s="149"/>
      <c r="BU137" s="150"/>
      <c r="BW137" s="114"/>
      <c r="BX137" s="168"/>
      <c r="BY137" s="143"/>
      <c r="BZ137" s="144"/>
      <c r="CA137" s="145"/>
      <c r="CB137" s="145"/>
      <c r="CC137" s="146"/>
      <c r="CD137" s="147"/>
      <c r="CE137" s="148"/>
      <c r="CF137" s="149"/>
      <c r="CG137" s="150"/>
      <c r="CI137" s="114"/>
      <c r="CJ137" s="168"/>
      <c r="CK137" s="143"/>
      <c r="CL137" s="144"/>
      <c r="CM137" s="145"/>
      <c r="CN137" s="145"/>
      <c r="CO137" s="146"/>
      <c r="CP137" s="147"/>
      <c r="CQ137" s="148"/>
      <c r="CR137" s="149"/>
      <c r="CS137" s="150"/>
      <c r="CU137" s="114"/>
      <c r="CV137" s="168"/>
      <c r="CW137" s="143"/>
      <c r="CX137" s="144"/>
      <c r="CY137" s="145"/>
      <c r="CZ137" s="145"/>
      <c r="DA137" s="146"/>
      <c r="DB137" s="147"/>
      <c r="DC137" s="148"/>
      <c r="DD137" s="149"/>
      <c r="DE137" s="150"/>
      <c r="DG137" s="114"/>
      <c r="DH137" s="168"/>
      <c r="DI137" s="143">
        <v>41452</v>
      </c>
      <c r="DJ137" s="144" t="s">
        <v>513</v>
      </c>
      <c r="DK137" s="145">
        <v>40891</v>
      </c>
      <c r="DL137" s="145">
        <v>40973</v>
      </c>
      <c r="DM137" s="146" t="s">
        <v>830</v>
      </c>
      <c r="DN137" s="147" t="s">
        <v>828</v>
      </c>
      <c r="DO137" s="148" t="s">
        <v>780</v>
      </c>
      <c r="DP137" s="149" t="s">
        <v>293</v>
      </c>
      <c r="DQ137" s="150" t="s">
        <v>829</v>
      </c>
      <c r="DS137" s="114"/>
      <c r="DT137" s="173" t="s">
        <v>751</v>
      </c>
      <c r="DU137" s="143"/>
      <c r="DV137" s="144"/>
      <c r="DW137" s="145"/>
      <c r="DX137" s="145"/>
      <c r="DY137" s="146"/>
      <c r="DZ137" s="147"/>
      <c r="EA137" s="148"/>
      <c r="EB137" s="149"/>
      <c r="EC137" s="150"/>
      <c r="EE137" s="114"/>
      <c r="EF137" s="168"/>
      <c r="EG137" s="143" t="str">
        <f>IF(EK137="","",ministers!EG$3)</f>
        <v/>
      </c>
      <c r="EH137" s="144" t="str">
        <f>IF(EK137="","",ministers!EG$1)</f>
        <v/>
      </c>
      <c r="EI137" s="145" t="str">
        <f>IF(EK137="","",ministers!EG$2)</f>
        <v/>
      </c>
      <c r="EJ137" s="145" t="str">
        <f>IF(EK137="","",ministers!EG$3)</f>
        <v/>
      </c>
      <c r="EK137" s="146" t="str">
        <f t="shared" ref="EK137:EK156" si="176">IF(ER137="","",IF(ISNUMBER(SEARCH(":",ER137)),MID(ER137,FIND(":",ER137)+2,FIND("(",ER137)-FIND(":",ER137)-3),LEFT(ER137,FIND("(",ER137)-2)))</f>
        <v/>
      </c>
      <c r="EL137" s="147" t="str">
        <f t="shared" ref="EL137:EL156" si="177">IF(ER137="","",MID(ER137,FIND("(",ER137)+1,4))</f>
        <v/>
      </c>
      <c r="EM137" s="148" t="str">
        <f t="shared" ref="EM137:EM156" si="178">IF(ISNUMBER(SEARCH("*female*",ER137)),"female",IF(ISNUMBER(SEARCH("*male*",ER137)),"male",""))</f>
        <v/>
      </c>
      <c r="EN137" s="149" t="str">
        <f t="shared" ref="EN137:EN156" si="179">IF(ER137="","",IF(ISERROR(MID(ER137,FIND("male,",ER137)+6,(FIND(")",ER137)-(FIND("male,",ER137)+6))))=TRUE,"missing/error",MID(ER137,FIND("male,",ER137)+6,(FIND(")",ER137)-(FIND("male,",ER137)+6)))))</f>
        <v/>
      </c>
      <c r="EO137" s="150" t="str">
        <f t="shared" ref="EO137:EO156" si="180">IF(EK137="","",(MID(EK137,(SEARCH("^^",SUBSTITUTE(EK137," ","^^",LEN(EK137)-LEN(SUBSTITUTE(EK137," ","")))))+1,99)&amp;"_"&amp;LEFT(EK137,FIND(" ",EK137)-1)&amp;"_"&amp;EL137))</f>
        <v/>
      </c>
      <c r="EP137" s="117" t="str">
        <f t="shared" ref="EP137:EP156" si="181">IF(ER137="","",IF((LEN(ER137)-LEN(SUBSTITUTE(ER137,"male","")))/LEN("male")&gt;1,"!",IF(RIGHT(ER137,1)=")","",IF(RIGHT(ER137,2)=") ","",IF(RIGHT(ER137,2)=").","","!!")))))</f>
        <v/>
      </c>
      <c r="EQ137" s="114"/>
      <c r="ER137" s="168"/>
      <c r="ES137" s="143" t="str">
        <f>IF(EW137="","",ministers!ES$3)</f>
        <v/>
      </c>
      <c r="ET137" s="144" t="str">
        <f>IF(EW137="","",ministers!ES$1)</f>
        <v/>
      </c>
      <c r="EU137" s="145" t="s">
        <v>292</v>
      </c>
      <c r="EV137" s="145" t="str">
        <f>IF(EW137="","",ministers!ES$3)</f>
        <v/>
      </c>
      <c r="EW137" s="146" t="str">
        <f t="shared" ref="EW137:EW156" si="182">IF(FD137="","",IF(ISNUMBER(SEARCH(":",FD137)),MID(FD137,FIND(":",FD137)+2,FIND("(",FD137)-FIND(":",FD137)-3),LEFT(FD137,FIND("(",FD137)-2)))</f>
        <v/>
      </c>
      <c r="EX137" s="147" t="str">
        <f t="shared" ref="EX137:EX156" si="183">IF(FD137="","",MID(FD137,FIND("(",FD137)+1,4))</f>
        <v/>
      </c>
      <c r="EY137" s="148" t="str">
        <f t="shared" ref="EY137:EY156" si="184">IF(ISNUMBER(SEARCH("*female*",FD137)),"female",IF(ISNUMBER(SEARCH("*male*",FD137)),"male",""))</f>
        <v/>
      </c>
      <c r="EZ137" s="149" t="str">
        <f t="shared" ref="EZ137:EZ155" si="185">IF(FD137="","",IF(ISERROR(MID(FD137,FIND("male,",FD137)+6,(FIND(")",FD137)-(FIND("male,",FD137)+6))))=TRUE,"missing/error",MID(FD137,FIND("male,",FD137)+6,(FIND(")",FD137)-(FIND("male,",FD137)+6)))))</f>
        <v/>
      </c>
      <c r="FA137" s="150" t="str">
        <f t="shared" ref="FA137:FA156" si="186">IF(EW137="","",(MID(EW137,(SEARCH("^^",SUBSTITUTE(EW137," ","^^",LEN(EW137)-LEN(SUBSTITUTE(EW137," ","")))))+1,99)&amp;"_"&amp;LEFT(EW137,FIND(" ",EW137)-1)&amp;"_"&amp;EX137))</f>
        <v/>
      </c>
      <c r="FB137" s="117" t="str">
        <f t="shared" ref="FB137:FB156" si="187">IF(FD137="","",IF((LEN(FD137)-LEN(SUBSTITUTE(FD137,"male","")))/LEN("male")&gt;1,"!",IF(RIGHT(FD137,1)=")","",IF(RIGHT(FD137,2)=") ","",IF(RIGHT(FD137,2)=").","","!!")))))</f>
        <v/>
      </c>
      <c r="FC137" s="114"/>
      <c r="FD137" s="168"/>
      <c r="FE137" s="143" t="str">
        <f>IF(FI137="","",ministers!FE$3)</f>
        <v/>
      </c>
      <c r="FF137" s="144" t="str">
        <f>IF(FI137="","",ministers!FE$1)</f>
        <v/>
      </c>
      <c r="FG137" s="145" t="str">
        <f>IF(FI137="","",ministers!FE$2)</f>
        <v/>
      </c>
      <c r="FH137" s="145" t="str">
        <f>IF(FI137="","",ministers!FE$3)</f>
        <v/>
      </c>
      <c r="FI137" s="146" t="str">
        <f t="shared" ref="FI137:FI156" si="188">IF(FP137="","",IF(ISNUMBER(SEARCH(":",FP137)),MID(FP137,FIND(":",FP137)+2,FIND("(",FP137)-FIND(":",FP137)-3),LEFT(FP137,FIND("(",FP137)-2)))</f>
        <v/>
      </c>
      <c r="FJ137" s="147" t="str">
        <f t="shared" ref="FJ137:FJ156" si="189">IF(FP137="","",MID(FP137,FIND("(",FP137)+1,4))</f>
        <v/>
      </c>
      <c r="FK137" s="148" t="str">
        <f t="shared" ref="FK137:FK156" si="190">IF(ISNUMBER(SEARCH("*female*",FP137)),"female",IF(ISNUMBER(SEARCH("*male*",FP137)),"male",""))</f>
        <v/>
      </c>
      <c r="FL137" s="149" t="str">
        <f t="shared" ref="FL137:FL156" si="191">IF(FP137="","",IF(ISERROR(MID(FP137,FIND("male,",FP137)+6,(FIND(")",FP137)-(FIND("male,",FP137)+6))))=TRUE,"missing/error",MID(FP137,FIND("male,",FP137)+6,(FIND(")",FP137)-(FIND("male,",FP137)+6)))))</f>
        <v/>
      </c>
      <c r="FM137" s="150" t="str">
        <f t="shared" ref="FM137:FM156" si="192">IF(FI137="","",(MID(FI137,(SEARCH("^^",SUBSTITUTE(FI137," ","^^",LEN(FI137)-LEN(SUBSTITUTE(FI137," ","")))))+1,99)&amp;"_"&amp;LEFT(FI137,FIND(" ",FI137)-1)&amp;"_"&amp;FJ137))</f>
        <v/>
      </c>
      <c r="FO137" s="114"/>
      <c r="FP137" s="168"/>
      <c r="FQ137" s="143"/>
      <c r="FR137" s="144"/>
      <c r="FS137" s="145"/>
      <c r="FT137" s="151"/>
      <c r="FU137" s="146"/>
      <c r="FV137" s="147"/>
      <c r="FW137" s="148"/>
      <c r="FX137" s="149"/>
      <c r="FY137" s="150"/>
      <c r="GA137" s="114"/>
      <c r="GB137" s="168"/>
      <c r="GC137" s="143" t="str">
        <f>IF(GG137="","",ministers!GC$3)</f>
        <v/>
      </c>
      <c r="GD137" s="144" t="str">
        <f>IF(GG137="","",ministers!GC$1)</f>
        <v/>
      </c>
      <c r="GE137" s="145" t="str">
        <f>IF(GG137="","",ministers!GC$2)</f>
        <v/>
      </c>
      <c r="GF137" s="145"/>
      <c r="GG137" s="146"/>
      <c r="GH137" s="147"/>
      <c r="GI137" s="148"/>
      <c r="GJ137" s="149"/>
      <c r="GK137" s="150"/>
      <c r="GM137" s="114"/>
      <c r="GN137" s="168"/>
      <c r="GO137" s="143">
        <f>IF(GS137="","",ministers!GO$3)</f>
        <v>44926</v>
      </c>
      <c r="GP137" s="144" t="str">
        <f>IF(GS137="","",ministers!GO$1)</f>
        <v>Albanaese</v>
      </c>
      <c r="GQ137" s="145">
        <f>IF(GS137="","",ministers!GO$2)</f>
        <v>44713</v>
      </c>
      <c r="GR137" s="145">
        <f>IF(GS137="","",ministers!GO$3)</f>
        <v>44926</v>
      </c>
      <c r="GS137" s="146" t="str">
        <f t="shared" si="171"/>
        <v>Julie Collins</v>
      </c>
      <c r="GT137" s="147" t="str">
        <f t="shared" si="172"/>
        <v>1971</v>
      </c>
      <c r="GU137" s="148" t="str">
        <f t="shared" si="173"/>
        <v>female</v>
      </c>
      <c r="GV137" s="149" t="str">
        <f t="shared" si="174"/>
        <v>au_lab01</v>
      </c>
      <c r="GW137" s="150" t="str">
        <f t="shared" si="175"/>
        <v>Collins_Julie_1971</v>
      </c>
      <c r="GY137" s="114"/>
      <c r="GZ137" s="168" t="s">
        <v>1395</v>
      </c>
    </row>
    <row r="138" spans="1:208" ht="13.5" customHeight="1">
      <c r="A138" s="126"/>
      <c r="B138" s="114" t="s">
        <v>730</v>
      </c>
      <c r="C138" s="114"/>
      <c r="E138" s="143"/>
      <c r="F138" s="144"/>
      <c r="G138" s="145"/>
      <c r="H138" s="145"/>
      <c r="I138" s="146"/>
      <c r="J138" s="147"/>
      <c r="K138" s="148"/>
      <c r="L138" s="149"/>
      <c r="M138" s="150"/>
      <c r="O138" s="114"/>
      <c r="P138" s="168"/>
      <c r="Q138" s="143"/>
      <c r="R138" s="144"/>
      <c r="S138" s="145"/>
      <c r="T138" s="145"/>
      <c r="U138" s="146"/>
      <c r="V138" s="147"/>
      <c r="W138" s="148"/>
      <c r="X138" s="149"/>
      <c r="Y138" s="150"/>
      <c r="AA138" s="114"/>
      <c r="AB138" s="168"/>
      <c r="AC138" s="143"/>
      <c r="AD138" s="144"/>
      <c r="AE138" s="145"/>
      <c r="AF138" s="145"/>
      <c r="AG138" s="146"/>
      <c r="AH138" s="147"/>
      <c r="AI138" s="148"/>
      <c r="AJ138" s="149"/>
      <c r="AK138" s="150"/>
      <c r="AL138" s="114"/>
      <c r="AM138" s="114"/>
      <c r="AN138" s="168"/>
      <c r="AO138" s="143"/>
      <c r="AP138" s="144"/>
      <c r="AQ138" s="145"/>
      <c r="AR138" s="145"/>
      <c r="AS138" s="146"/>
      <c r="AT138" s="147"/>
      <c r="AU138" s="148"/>
      <c r="AV138" s="149"/>
      <c r="AW138" s="150"/>
      <c r="AY138" s="114"/>
      <c r="AZ138" s="168"/>
      <c r="BA138" s="143"/>
      <c r="BB138" s="144"/>
      <c r="BC138" s="145"/>
      <c r="BD138" s="145"/>
      <c r="BE138" s="146"/>
      <c r="BF138" s="147"/>
      <c r="BG138" s="148"/>
      <c r="BH138" s="149"/>
      <c r="BI138" s="150"/>
      <c r="BK138" s="114"/>
      <c r="BL138" s="168"/>
      <c r="BM138" s="143"/>
      <c r="BN138" s="144"/>
      <c r="BO138" s="145"/>
      <c r="BP138" s="145"/>
      <c r="BQ138" s="146"/>
      <c r="BR138" s="147"/>
      <c r="BS138" s="148"/>
      <c r="BT138" s="149"/>
      <c r="BU138" s="150"/>
      <c r="BW138" s="114"/>
      <c r="BX138" s="168"/>
      <c r="BY138" s="143"/>
      <c r="BZ138" s="144"/>
      <c r="CA138" s="145"/>
      <c r="CB138" s="145"/>
      <c r="CC138" s="146"/>
      <c r="CD138" s="147"/>
      <c r="CE138" s="148"/>
      <c r="CF138" s="149"/>
      <c r="CG138" s="150"/>
      <c r="CI138" s="114"/>
      <c r="CJ138" s="168"/>
      <c r="CK138" s="143"/>
      <c r="CL138" s="144"/>
      <c r="CM138" s="145"/>
      <c r="CN138" s="145"/>
      <c r="CO138" s="146"/>
      <c r="CP138" s="147"/>
      <c r="CQ138" s="148"/>
      <c r="CR138" s="149"/>
      <c r="CS138" s="150"/>
      <c r="CU138" s="114"/>
      <c r="CV138" s="168"/>
      <c r="CW138" s="143"/>
      <c r="CX138" s="144"/>
      <c r="CY138" s="145"/>
      <c r="CZ138" s="145"/>
      <c r="DA138" s="146"/>
      <c r="DB138" s="147"/>
      <c r="DC138" s="148"/>
      <c r="DD138" s="149"/>
      <c r="DE138" s="150"/>
      <c r="DG138" s="114"/>
      <c r="DH138" s="168"/>
      <c r="DI138" s="143">
        <v>41452</v>
      </c>
      <c r="DJ138" s="144" t="s">
        <v>513</v>
      </c>
      <c r="DK138" s="145">
        <v>40973</v>
      </c>
      <c r="DL138" s="145">
        <v>41358</v>
      </c>
      <c r="DM138" s="146" t="s">
        <v>741</v>
      </c>
      <c r="DN138" s="147" t="s">
        <v>879</v>
      </c>
      <c r="DO138" s="148" t="s">
        <v>780</v>
      </c>
      <c r="DP138" s="149" t="s">
        <v>293</v>
      </c>
      <c r="DQ138" s="150" t="s">
        <v>938</v>
      </c>
      <c r="DR138" s="117" t="s">
        <v>292</v>
      </c>
      <c r="DS138" s="114"/>
      <c r="DT138" s="173" t="s">
        <v>739</v>
      </c>
      <c r="DU138" s="143"/>
      <c r="DV138" s="144"/>
      <c r="DW138" s="145"/>
      <c r="DX138" s="145"/>
      <c r="DY138" s="146"/>
      <c r="DZ138" s="147"/>
      <c r="EA138" s="148"/>
      <c r="EB138" s="149"/>
      <c r="EC138" s="150"/>
      <c r="EE138" s="114"/>
      <c r="EF138" s="168"/>
      <c r="EG138" s="143" t="str">
        <f>IF(EK138="","",ministers!EG$3)</f>
        <v/>
      </c>
      <c r="EH138" s="144" t="str">
        <f>IF(EK138="","",ministers!EG$1)</f>
        <v/>
      </c>
      <c r="EI138" s="145" t="str">
        <f>IF(EK138="","",ministers!EG$2)</f>
        <v/>
      </c>
      <c r="EJ138" s="145" t="str">
        <f>IF(EK138="","",ministers!EG$3)</f>
        <v/>
      </c>
      <c r="EK138" s="146" t="str">
        <f t="shared" si="176"/>
        <v/>
      </c>
      <c r="EL138" s="147" t="str">
        <f t="shared" si="177"/>
        <v/>
      </c>
      <c r="EM138" s="148" t="str">
        <f t="shared" si="178"/>
        <v/>
      </c>
      <c r="EN138" s="149" t="str">
        <f t="shared" si="179"/>
        <v/>
      </c>
      <c r="EO138" s="150" t="str">
        <f t="shared" si="180"/>
        <v/>
      </c>
      <c r="EP138" s="117" t="str">
        <f t="shared" si="181"/>
        <v/>
      </c>
      <c r="EQ138" s="114"/>
      <c r="ER138" s="168"/>
      <c r="ES138" s="143" t="str">
        <f>IF(EW138="","",ministers!ES$3)</f>
        <v/>
      </c>
      <c r="ET138" s="144" t="str">
        <f>IF(EW138="","",ministers!ES$1)</f>
        <v/>
      </c>
      <c r="EU138" s="145" t="s">
        <v>292</v>
      </c>
      <c r="EV138" s="145" t="str">
        <f>IF(EW138="","",ministers!ES$3)</f>
        <v/>
      </c>
      <c r="EW138" s="146" t="str">
        <f t="shared" si="182"/>
        <v/>
      </c>
      <c r="EX138" s="147" t="str">
        <f t="shared" si="183"/>
        <v/>
      </c>
      <c r="EY138" s="148" t="str">
        <f t="shared" si="184"/>
        <v/>
      </c>
      <c r="EZ138" s="149" t="str">
        <f t="shared" si="185"/>
        <v/>
      </c>
      <c r="FA138" s="150" t="str">
        <f t="shared" si="186"/>
        <v/>
      </c>
      <c r="FB138" s="117" t="str">
        <f t="shared" si="187"/>
        <v/>
      </c>
      <c r="FC138" s="114"/>
      <c r="FD138" s="168"/>
      <c r="FE138" s="143" t="str">
        <f>IF(FI138="","",ministers!FE$3)</f>
        <v/>
      </c>
      <c r="FF138" s="144" t="str">
        <f>IF(FI138="","",ministers!FE$1)</f>
        <v/>
      </c>
      <c r="FG138" s="145" t="str">
        <f>IF(FI138="","",ministers!FE$2)</f>
        <v/>
      </c>
      <c r="FH138" s="145" t="str">
        <f>IF(FI138="","",ministers!FE$3)</f>
        <v/>
      </c>
      <c r="FI138" s="146" t="str">
        <f t="shared" si="188"/>
        <v/>
      </c>
      <c r="FJ138" s="147" t="str">
        <f t="shared" si="189"/>
        <v/>
      </c>
      <c r="FK138" s="148" t="str">
        <f t="shared" si="190"/>
        <v/>
      </c>
      <c r="FL138" s="149" t="str">
        <f t="shared" si="191"/>
        <v/>
      </c>
      <c r="FM138" s="150" t="str">
        <f t="shared" si="192"/>
        <v/>
      </c>
      <c r="FO138" s="114"/>
      <c r="FP138" s="168"/>
      <c r="FQ138" s="143"/>
      <c r="FR138" s="144"/>
      <c r="FS138" s="145"/>
      <c r="FT138" s="151"/>
      <c r="FU138" s="146"/>
      <c r="FV138" s="147"/>
      <c r="FW138" s="148"/>
      <c r="FX138" s="149"/>
      <c r="FY138" s="150"/>
      <c r="GA138" s="114"/>
      <c r="GB138" s="168"/>
      <c r="GC138" s="143" t="str">
        <f>IF(GG138="","",ministers!GC$3)</f>
        <v/>
      </c>
      <c r="GD138" s="144" t="str">
        <f>IF(GG138="","",ministers!GC$1)</f>
        <v/>
      </c>
      <c r="GE138" s="145" t="str">
        <f>IF(GG138="","",ministers!GC$2)</f>
        <v/>
      </c>
      <c r="GF138" s="145"/>
      <c r="GG138" s="146"/>
      <c r="GH138" s="147"/>
      <c r="GI138" s="148"/>
      <c r="GJ138" s="149"/>
      <c r="GK138" s="150"/>
      <c r="GM138" s="114"/>
      <c r="GN138" s="168"/>
      <c r="GO138" s="143" t="str">
        <f>IF(GS138="","",ministers!GO$3)</f>
        <v/>
      </c>
      <c r="GP138" s="144" t="str">
        <f>IF(GS138="","",ministers!GO$1)</f>
        <v/>
      </c>
      <c r="GQ138" s="145" t="str">
        <f>IF(GS138="","",ministers!GO$2)</f>
        <v/>
      </c>
      <c r="GR138" s="145" t="str">
        <f>IF(GS138="","",ministers!GO$3)</f>
        <v/>
      </c>
      <c r="GS138" s="146" t="str">
        <f t="shared" si="171"/>
        <v/>
      </c>
      <c r="GT138" s="147" t="str">
        <f t="shared" si="172"/>
        <v/>
      </c>
      <c r="GU138" s="148" t="str">
        <f t="shared" si="173"/>
        <v/>
      </c>
      <c r="GV138" s="149" t="str">
        <f t="shared" si="174"/>
        <v/>
      </c>
      <c r="GW138" s="150" t="str">
        <f t="shared" si="175"/>
        <v/>
      </c>
      <c r="GY138" s="114"/>
      <c r="GZ138" s="168"/>
    </row>
    <row r="139" spans="1:208" ht="13.5" customHeight="1">
      <c r="A139" s="126"/>
      <c r="B139" s="114" t="s">
        <v>729</v>
      </c>
      <c r="C139" s="114"/>
      <c r="E139" s="143"/>
      <c r="F139" s="144"/>
      <c r="G139" s="145"/>
      <c r="H139" s="145"/>
      <c r="I139" s="146"/>
      <c r="J139" s="147"/>
      <c r="K139" s="148"/>
      <c r="L139" s="149"/>
      <c r="M139" s="150"/>
      <c r="O139" s="114"/>
      <c r="P139" s="168"/>
      <c r="Q139" s="143"/>
      <c r="R139" s="144"/>
      <c r="S139" s="145"/>
      <c r="T139" s="145"/>
      <c r="U139" s="146"/>
      <c r="V139" s="147"/>
      <c r="W139" s="148"/>
      <c r="X139" s="149"/>
      <c r="Y139" s="150"/>
      <c r="AA139" s="114"/>
      <c r="AB139" s="168"/>
      <c r="AC139" s="143"/>
      <c r="AD139" s="144"/>
      <c r="AE139" s="145"/>
      <c r="AF139" s="145"/>
      <c r="AG139" s="146"/>
      <c r="AH139" s="147"/>
      <c r="AI139" s="148"/>
      <c r="AJ139" s="149"/>
      <c r="AK139" s="150"/>
      <c r="AL139" s="114"/>
      <c r="AM139" s="114"/>
      <c r="AN139" s="168"/>
      <c r="AO139" s="143"/>
      <c r="AP139" s="144"/>
      <c r="AQ139" s="145"/>
      <c r="AR139" s="145"/>
      <c r="AS139" s="146"/>
      <c r="AT139" s="147"/>
      <c r="AU139" s="148"/>
      <c r="AV139" s="149"/>
      <c r="AW139" s="150"/>
      <c r="AY139" s="114"/>
      <c r="AZ139" s="168"/>
      <c r="BA139" s="143"/>
      <c r="BB139" s="144"/>
      <c r="BC139" s="145"/>
      <c r="BD139" s="145"/>
      <c r="BE139" s="146"/>
      <c r="BF139" s="147"/>
      <c r="BG139" s="148"/>
      <c r="BH139" s="149"/>
      <c r="BI139" s="150"/>
      <c r="BK139" s="114"/>
      <c r="BL139" s="168"/>
      <c r="BM139" s="143"/>
      <c r="BN139" s="144"/>
      <c r="BO139" s="145"/>
      <c r="BP139" s="145"/>
      <c r="BQ139" s="146"/>
      <c r="BR139" s="147"/>
      <c r="BS139" s="148"/>
      <c r="BT139" s="149"/>
      <c r="BU139" s="150"/>
      <c r="BW139" s="114"/>
      <c r="BX139" s="168"/>
      <c r="BY139" s="143"/>
      <c r="BZ139" s="144"/>
      <c r="CA139" s="145"/>
      <c r="CB139" s="145"/>
      <c r="CC139" s="146"/>
      <c r="CD139" s="147"/>
      <c r="CE139" s="148"/>
      <c r="CF139" s="149"/>
      <c r="CG139" s="150"/>
      <c r="CI139" s="114"/>
      <c r="CJ139" s="168"/>
      <c r="CK139" s="143"/>
      <c r="CL139" s="144"/>
      <c r="CM139" s="145"/>
      <c r="CN139" s="145"/>
      <c r="CO139" s="146"/>
      <c r="CP139" s="147"/>
      <c r="CQ139" s="148"/>
      <c r="CR139" s="149"/>
      <c r="CS139" s="150"/>
      <c r="CU139" s="114"/>
      <c r="CV139" s="168"/>
      <c r="CW139" s="143"/>
      <c r="CX139" s="144"/>
      <c r="CY139" s="145"/>
      <c r="CZ139" s="145"/>
      <c r="DA139" s="146"/>
      <c r="DB139" s="147"/>
      <c r="DC139" s="148"/>
      <c r="DD139" s="149"/>
      <c r="DE139" s="150"/>
      <c r="DG139" s="114"/>
      <c r="DH139" s="168"/>
      <c r="DI139" s="143">
        <v>41452</v>
      </c>
      <c r="DJ139" s="144" t="s">
        <v>513</v>
      </c>
      <c r="DK139" s="145">
        <v>40891</v>
      </c>
      <c r="DL139" s="145">
        <v>40973</v>
      </c>
      <c r="DM139" s="146" t="s">
        <v>830</v>
      </c>
      <c r="DN139" s="147" t="s">
        <v>828</v>
      </c>
      <c r="DO139" s="148" t="s">
        <v>780</v>
      </c>
      <c r="DP139" s="149" t="s">
        <v>293</v>
      </c>
      <c r="DQ139" s="150" t="s">
        <v>829</v>
      </c>
      <c r="DR139" s="117" t="s">
        <v>292</v>
      </c>
      <c r="DS139" s="114"/>
      <c r="DT139" s="173" t="s">
        <v>751</v>
      </c>
      <c r="DU139" s="143"/>
      <c r="DV139" s="144"/>
      <c r="DW139" s="145"/>
      <c r="DX139" s="145"/>
      <c r="DY139" s="146"/>
      <c r="DZ139" s="147"/>
      <c r="EA139" s="148"/>
      <c r="EB139" s="149"/>
      <c r="EC139" s="150"/>
      <c r="EE139" s="114"/>
      <c r="EF139" s="168"/>
      <c r="EG139" s="143" t="str">
        <f>IF(EK139="","",ministers!EG$3)</f>
        <v/>
      </c>
      <c r="EH139" s="144" t="str">
        <f>IF(EK139="","",ministers!EG$1)</f>
        <v/>
      </c>
      <c r="EI139" s="145" t="str">
        <f>IF(EK139="","",ministers!EG$2)</f>
        <v/>
      </c>
      <c r="EJ139" s="145" t="str">
        <f>IF(EK139="","",ministers!EG$3)</f>
        <v/>
      </c>
      <c r="EK139" s="146" t="str">
        <f t="shared" si="176"/>
        <v/>
      </c>
      <c r="EL139" s="147" t="str">
        <f t="shared" si="177"/>
        <v/>
      </c>
      <c r="EM139" s="148" t="str">
        <f t="shared" si="178"/>
        <v/>
      </c>
      <c r="EN139" s="149" t="str">
        <f t="shared" si="179"/>
        <v/>
      </c>
      <c r="EO139" s="150" t="str">
        <f t="shared" si="180"/>
        <v/>
      </c>
      <c r="EP139" s="117" t="str">
        <f t="shared" si="181"/>
        <v/>
      </c>
      <c r="EQ139" s="114"/>
      <c r="ER139" s="168"/>
      <c r="ES139" s="143" t="str">
        <f>IF(EW139="","",ministers!ES$3)</f>
        <v/>
      </c>
      <c r="ET139" s="144" t="str">
        <f>IF(EW139="","",ministers!ES$1)</f>
        <v/>
      </c>
      <c r="EU139" s="145" t="s">
        <v>292</v>
      </c>
      <c r="EV139" s="145" t="str">
        <f>IF(EW139="","",ministers!ES$3)</f>
        <v/>
      </c>
      <c r="EW139" s="146" t="str">
        <f t="shared" si="182"/>
        <v/>
      </c>
      <c r="EX139" s="147" t="str">
        <f t="shared" si="183"/>
        <v/>
      </c>
      <c r="EY139" s="148" t="str">
        <f t="shared" si="184"/>
        <v/>
      </c>
      <c r="EZ139" s="149" t="str">
        <f t="shared" si="185"/>
        <v/>
      </c>
      <c r="FA139" s="150" t="str">
        <f t="shared" si="186"/>
        <v/>
      </c>
      <c r="FB139" s="117" t="str">
        <f t="shared" si="187"/>
        <v/>
      </c>
      <c r="FC139" s="114"/>
      <c r="FD139" s="168"/>
      <c r="FE139" s="143" t="str">
        <f>IF(FI139="","",ministers!FE$3)</f>
        <v/>
      </c>
      <c r="FF139" s="144" t="str">
        <f>IF(FI139="","",ministers!FE$1)</f>
        <v/>
      </c>
      <c r="FG139" s="145" t="str">
        <f>IF(FI139="","",ministers!FE$2)</f>
        <v/>
      </c>
      <c r="FH139" s="145" t="str">
        <f>IF(FI139="","",ministers!FE$3)</f>
        <v/>
      </c>
      <c r="FI139" s="146" t="str">
        <f t="shared" si="188"/>
        <v/>
      </c>
      <c r="FJ139" s="147" t="str">
        <f t="shared" si="189"/>
        <v/>
      </c>
      <c r="FK139" s="148" t="str">
        <f t="shared" si="190"/>
        <v/>
      </c>
      <c r="FL139" s="149" t="str">
        <f t="shared" si="191"/>
        <v/>
      </c>
      <c r="FM139" s="150" t="str">
        <f t="shared" si="192"/>
        <v/>
      </c>
      <c r="FO139" s="114"/>
      <c r="FP139" s="168"/>
      <c r="FQ139" s="143"/>
      <c r="FR139" s="144"/>
      <c r="FS139" s="145"/>
      <c r="FT139" s="151"/>
      <c r="FU139" s="146"/>
      <c r="FV139" s="147"/>
      <c r="FW139" s="148"/>
      <c r="FX139" s="149"/>
      <c r="FY139" s="150"/>
      <c r="GA139" s="114"/>
      <c r="GB139" s="168"/>
      <c r="GC139" s="143" t="str">
        <f>IF(GG139="","",ministers!GC$3)</f>
        <v/>
      </c>
      <c r="GD139" s="144" t="str">
        <f>IF(GG139="","",ministers!GC$1)</f>
        <v/>
      </c>
      <c r="GE139" s="145" t="str">
        <f>IF(GG139="","",ministers!GC$2)</f>
        <v/>
      </c>
      <c r="GF139" s="145"/>
      <c r="GG139" s="146"/>
      <c r="GH139" s="147"/>
      <c r="GI139" s="148"/>
      <c r="GJ139" s="149"/>
      <c r="GK139" s="150"/>
      <c r="GM139" s="114"/>
      <c r="GN139" s="168"/>
      <c r="GO139" s="143">
        <f>IF(GS139="","",ministers!GO$3)</f>
        <v>44926</v>
      </c>
      <c r="GP139" s="144" t="str">
        <f>IF(GS139="","",ministers!GO$1)</f>
        <v>Albanaese</v>
      </c>
      <c r="GQ139" s="145">
        <f>IF(GS139="","",ministers!GO$2)</f>
        <v>44713</v>
      </c>
      <c r="GR139" s="145">
        <f>IF(GS139="","",ministers!GO$3)</f>
        <v>44926</v>
      </c>
      <c r="GS139" s="146" t="str">
        <f t="shared" si="171"/>
        <v>Julie Collins</v>
      </c>
      <c r="GT139" s="147" t="str">
        <f t="shared" si="172"/>
        <v>1971</v>
      </c>
      <c r="GU139" s="148" t="str">
        <f t="shared" si="173"/>
        <v>female</v>
      </c>
      <c r="GV139" s="149" t="str">
        <f t="shared" si="174"/>
        <v>au_lab01</v>
      </c>
      <c r="GW139" s="150" t="str">
        <f t="shared" si="175"/>
        <v>Collins_Julie_1971</v>
      </c>
      <c r="GY139" s="114"/>
      <c r="GZ139" s="168" t="s">
        <v>1395</v>
      </c>
    </row>
    <row r="140" spans="1:208" ht="13.5" customHeight="1">
      <c r="A140" s="126"/>
      <c r="B140" s="114" t="s">
        <v>729</v>
      </c>
      <c r="C140" s="114"/>
      <c r="E140" s="143"/>
      <c r="F140" s="144"/>
      <c r="G140" s="145"/>
      <c r="H140" s="145"/>
      <c r="I140" s="146"/>
      <c r="J140" s="147"/>
      <c r="K140" s="148"/>
      <c r="L140" s="149"/>
      <c r="M140" s="150"/>
      <c r="O140" s="114"/>
      <c r="P140" s="168"/>
      <c r="Q140" s="143"/>
      <c r="R140" s="144"/>
      <c r="S140" s="145"/>
      <c r="T140" s="145"/>
      <c r="U140" s="146"/>
      <c r="V140" s="147"/>
      <c r="W140" s="148"/>
      <c r="X140" s="149"/>
      <c r="Y140" s="150"/>
      <c r="AA140" s="114"/>
      <c r="AB140" s="168"/>
      <c r="AC140" s="143"/>
      <c r="AD140" s="144"/>
      <c r="AE140" s="145"/>
      <c r="AF140" s="145"/>
      <c r="AG140" s="146"/>
      <c r="AH140" s="147"/>
      <c r="AI140" s="148"/>
      <c r="AJ140" s="149"/>
      <c r="AK140" s="150"/>
      <c r="AL140" s="114"/>
      <c r="AM140" s="114"/>
      <c r="AN140" s="168"/>
      <c r="AO140" s="143"/>
      <c r="AP140" s="144"/>
      <c r="AQ140" s="145"/>
      <c r="AR140" s="145"/>
      <c r="AS140" s="146"/>
      <c r="AT140" s="147"/>
      <c r="AU140" s="148"/>
      <c r="AV140" s="149"/>
      <c r="AW140" s="150"/>
      <c r="AY140" s="114"/>
      <c r="AZ140" s="168"/>
      <c r="BA140" s="143"/>
      <c r="BB140" s="144"/>
      <c r="BC140" s="145"/>
      <c r="BD140" s="145"/>
      <c r="BE140" s="146"/>
      <c r="BF140" s="147"/>
      <c r="BG140" s="148"/>
      <c r="BH140" s="149"/>
      <c r="BI140" s="150"/>
      <c r="BK140" s="114"/>
      <c r="BL140" s="168"/>
      <c r="BM140" s="143"/>
      <c r="BN140" s="144"/>
      <c r="BO140" s="145"/>
      <c r="BP140" s="145"/>
      <c r="BQ140" s="146"/>
      <c r="BR140" s="147"/>
      <c r="BS140" s="148"/>
      <c r="BT140" s="149"/>
      <c r="BU140" s="150"/>
      <c r="BW140" s="114"/>
      <c r="BX140" s="168"/>
      <c r="BY140" s="143"/>
      <c r="BZ140" s="144"/>
      <c r="CA140" s="145"/>
      <c r="CB140" s="145"/>
      <c r="CC140" s="146"/>
      <c r="CD140" s="147"/>
      <c r="CE140" s="148"/>
      <c r="CF140" s="149"/>
      <c r="CG140" s="150"/>
      <c r="CI140" s="114"/>
      <c r="CJ140" s="168"/>
      <c r="CK140" s="143"/>
      <c r="CL140" s="144"/>
      <c r="CM140" s="145"/>
      <c r="CN140" s="145"/>
      <c r="CO140" s="146"/>
      <c r="CP140" s="147"/>
      <c r="CQ140" s="148"/>
      <c r="CR140" s="149"/>
      <c r="CS140" s="150"/>
      <c r="CU140" s="114"/>
      <c r="CV140" s="168"/>
      <c r="CW140" s="143"/>
      <c r="CX140" s="144"/>
      <c r="CY140" s="145"/>
      <c r="CZ140" s="145"/>
      <c r="DA140" s="146"/>
      <c r="DB140" s="147"/>
      <c r="DC140" s="148"/>
      <c r="DD140" s="149"/>
      <c r="DE140" s="150"/>
      <c r="DG140" s="114"/>
      <c r="DH140" s="168"/>
      <c r="DI140" s="143">
        <v>41452</v>
      </c>
      <c r="DJ140" s="144" t="s">
        <v>513</v>
      </c>
      <c r="DK140" s="145">
        <v>40973</v>
      </c>
      <c r="DL140" s="145">
        <v>41358</v>
      </c>
      <c r="DM140" s="146" t="s">
        <v>741</v>
      </c>
      <c r="DN140" s="147" t="s">
        <v>879</v>
      </c>
      <c r="DO140" s="148" t="s">
        <v>780</v>
      </c>
      <c r="DP140" s="149" t="s">
        <v>293</v>
      </c>
      <c r="DQ140" s="150" t="s">
        <v>938</v>
      </c>
      <c r="DR140" s="117" t="s">
        <v>292</v>
      </c>
      <c r="DS140" s="114"/>
      <c r="DT140" s="173" t="s">
        <v>739</v>
      </c>
      <c r="DU140" s="143"/>
      <c r="DV140" s="144"/>
      <c r="DW140" s="145"/>
      <c r="DX140" s="145"/>
      <c r="DY140" s="146"/>
      <c r="DZ140" s="147"/>
      <c r="EA140" s="148"/>
      <c r="EB140" s="149"/>
      <c r="EC140" s="150"/>
      <c r="EE140" s="114"/>
      <c r="EF140" s="168"/>
      <c r="EG140" s="143" t="str">
        <f>IF(EK140="","",ministers!EG$3)</f>
        <v/>
      </c>
      <c r="EH140" s="144" t="str">
        <f>IF(EK140="","",ministers!EG$1)</f>
        <v/>
      </c>
      <c r="EI140" s="145" t="str">
        <f>IF(EK140="","",ministers!EG$2)</f>
        <v/>
      </c>
      <c r="EJ140" s="145" t="str">
        <f>IF(EK140="","",ministers!EG$3)</f>
        <v/>
      </c>
      <c r="EK140" s="146" t="str">
        <f t="shared" si="176"/>
        <v/>
      </c>
      <c r="EL140" s="147" t="str">
        <f t="shared" si="177"/>
        <v/>
      </c>
      <c r="EM140" s="148" t="str">
        <f t="shared" si="178"/>
        <v/>
      </c>
      <c r="EN140" s="149" t="str">
        <f t="shared" si="179"/>
        <v/>
      </c>
      <c r="EO140" s="150" t="str">
        <f t="shared" si="180"/>
        <v/>
      </c>
      <c r="EP140" s="117" t="str">
        <f t="shared" si="181"/>
        <v/>
      </c>
      <c r="EQ140" s="114"/>
      <c r="ER140" s="168"/>
      <c r="ES140" s="143" t="str">
        <f>IF(EW140="","",ministers!ES$3)</f>
        <v/>
      </c>
      <c r="ET140" s="144" t="str">
        <f>IF(EW140="","",ministers!ES$1)</f>
        <v/>
      </c>
      <c r="EU140" s="145" t="s">
        <v>292</v>
      </c>
      <c r="EV140" s="145" t="str">
        <f>IF(EW140="","",ministers!ES$3)</f>
        <v/>
      </c>
      <c r="EW140" s="146" t="str">
        <f t="shared" si="182"/>
        <v/>
      </c>
      <c r="EX140" s="147" t="str">
        <f t="shared" si="183"/>
        <v/>
      </c>
      <c r="EY140" s="148" t="str">
        <f t="shared" si="184"/>
        <v/>
      </c>
      <c r="EZ140" s="149" t="str">
        <f t="shared" si="185"/>
        <v/>
      </c>
      <c r="FA140" s="150" t="str">
        <f t="shared" si="186"/>
        <v/>
      </c>
      <c r="FB140" s="117" t="str">
        <f t="shared" si="187"/>
        <v/>
      </c>
      <c r="FC140" s="114"/>
      <c r="FD140" s="168"/>
      <c r="FE140" s="143" t="str">
        <f>IF(FI140="","",ministers!FE$3)</f>
        <v/>
      </c>
      <c r="FF140" s="144" t="str">
        <f>IF(FI140="","",ministers!FE$1)</f>
        <v/>
      </c>
      <c r="FG140" s="145" t="str">
        <f>IF(FI140="","",ministers!FE$2)</f>
        <v/>
      </c>
      <c r="FH140" s="145" t="str">
        <f>IF(FI140="","",ministers!FE$3)</f>
        <v/>
      </c>
      <c r="FI140" s="146" t="str">
        <f t="shared" si="188"/>
        <v/>
      </c>
      <c r="FJ140" s="147" t="str">
        <f t="shared" si="189"/>
        <v/>
      </c>
      <c r="FK140" s="148" t="str">
        <f t="shared" si="190"/>
        <v/>
      </c>
      <c r="FL140" s="149" t="str">
        <f t="shared" si="191"/>
        <v/>
      </c>
      <c r="FM140" s="150" t="str">
        <f t="shared" si="192"/>
        <v/>
      </c>
      <c r="FO140" s="114"/>
      <c r="FP140" s="168"/>
      <c r="FQ140" s="143"/>
      <c r="FR140" s="144"/>
      <c r="FS140" s="145"/>
      <c r="FT140" s="151"/>
      <c r="FU140" s="146"/>
      <c r="FV140" s="147"/>
      <c r="FW140" s="148"/>
      <c r="FX140" s="149"/>
      <c r="FY140" s="150"/>
      <c r="GA140" s="114"/>
      <c r="GB140" s="168"/>
      <c r="GC140" s="143" t="str">
        <f>IF(GG140="","",ministers!GC$3)</f>
        <v/>
      </c>
      <c r="GD140" s="144" t="str">
        <f>IF(GG140="","",ministers!GC$1)</f>
        <v/>
      </c>
      <c r="GE140" s="145" t="str">
        <f>IF(GG140="","",ministers!GC$2)</f>
        <v/>
      </c>
      <c r="GF140" s="145"/>
      <c r="GG140" s="146"/>
      <c r="GH140" s="147"/>
      <c r="GI140" s="148"/>
      <c r="GJ140" s="149"/>
      <c r="GK140" s="150"/>
      <c r="GM140" s="114"/>
      <c r="GN140" s="168"/>
      <c r="GO140" s="143" t="str">
        <f>IF(GS140="","",ministers!GO$3)</f>
        <v/>
      </c>
      <c r="GP140" s="144" t="str">
        <f>IF(GS140="","",ministers!GO$1)</f>
        <v/>
      </c>
      <c r="GQ140" s="145" t="str">
        <f>IF(GS140="","",ministers!GO$2)</f>
        <v/>
      </c>
      <c r="GR140" s="145" t="str">
        <f>IF(GS140="","",ministers!GO$3)</f>
        <v/>
      </c>
      <c r="GS140" s="146" t="str">
        <f t="shared" si="171"/>
        <v/>
      </c>
      <c r="GT140" s="147" t="str">
        <f t="shared" si="172"/>
        <v/>
      </c>
      <c r="GU140" s="148" t="str">
        <f t="shared" si="173"/>
        <v/>
      </c>
      <c r="GV140" s="149" t="str">
        <f t="shared" si="174"/>
        <v/>
      </c>
      <c r="GW140" s="150" t="str">
        <f t="shared" si="175"/>
        <v/>
      </c>
      <c r="GY140" s="114"/>
      <c r="GZ140" s="168"/>
    </row>
    <row r="141" spans="1:208" ht="13.5" customHeight="1">
      <c r="A141" s="126"/>
      <c r="B141" s="114" t="s">
        <v>747</v>
      </c>
      <c r="C141" s="114"/>
      <c r="E141" s="143"/>
      <c r="F141" s="144"/>
      <c r="G141" s="145"/>
      <c r="H141" s="145"/>
      <c r="I141" s="146"/>
      <c r="J141" s="147"/>
      <c r="K141" s="148"/>
      <c r="L141" s="149"/>
      <c r="M141" s="150"/>
      <c r="O141" s="114"/>
      <c r="P141" s="168"/>
      <c r="Q141" s="143"/>
      <c r="R141" s="144"/>
      <c r="S141" s="145"/>
      <c r="T141" s="145"/>
      <c r="U141" s="146"/>
      <c r="V141" s="147"/>
      <c r="W141" s="148"/>
      <c r="X141" s="149"/>
      <c r="Y141" s="150"/>
      <c r="AA141" s="114"/>
      <c r="AB141" s="168"/>
      <c r="AC141" s="143"/>
      <c r="AD141" s="144"/>
      <c r="AE141" s="145"/>
      <c r="AF141" s="145"/>
      <c r="AG141" s="146"/>
      <c r="AH141" s="147"/>
      <c r="AI141" s="148"/>
      <c r="AJ141" s="149"/>
      <c r="AK141" s="150"/>
      <c r="AL141" s="114"/>
      <c r="AM141" s="114"/>
      <c r="AN141" s="168"/>
      <c r="AO141" s="143"/>
      <c r="AP141" s="144"/>
      <c r="AQ141" s="145"/>
      <c r="AR141" s="145"/>
      <c r="AS141" s="146"/>
      <c r="AT141" s="147"/>
      <c r="AU141" s="148"/>
      <c r="AV141" s="149"/>
      <c r="AW141" s="150"/>
      <c r="AY141" s="114"/>
      <c r="AZ141" s="168"/>
      <c r="BA141" s="143"/>
      <c r="BB141" s="144"/>
      <c r="BC141" s="145"/>
      <c r="BD141" s="145"/>
      <c r="BE141" s="146"/>
      <c r="BF141" s="147"/>
      <c r="BG141" s="148"/>
      <c r="BH141" s="149"/>
      <c r="BI141" s="150"/>
      <c r="BK141" s="114"/>
      <c r="BL141" s="168"/>
      <c r="BM141" s="143"/>
      <c r="BN141" s="144"/>
      <c r="BO141" s="145"/>
      <c r="BP141" s="145"/>
      <c r="BQ141" s="146"/>
      <c r="BR141" s="147"/>
      <c r="BS141" s="148"/>
      <c r="BT141" s="149"/>
      <c r="BU141" s="150"/>
      <c r="BW141" s="114"/>
      <c r="BX141" s="168"/>
      <c r="BY141" s="143"/>
      <c r="BZ141" s="144"/>
      <c r="CA141" s="145"/>
      <c r="CB141" s="145"/>
      <c r="CC141" s="146"/>
      <c r="CD141" s="147"/>
      <c r="CE141" s="148"/>
      <c r="CF141" s="149"/>
      <c r="CG141" s="150"/>
      <c r="CI141" s="114"/>
      <c r="CJ141" s="168"/>
      <c r="CK141" s="143"/>
      <c r="CL141" s="144"/>
      <c r="CM141" s="145"/>
      <c r="CN141" s="145"/>
      <c r="CO141" s="146"/>
      <c r="CP141" s="147"/>
      <c r="CQ141" s="148"/>
      <c r="CR141" s="149"/>
      <c r="CS141" s="150"/>
      <c r="CU141" s="114"/>
      <c r="CV141" s="168"/>
      <c r="CW141" s="143"/>
      <c r="CX141" s="144"/>
      <c r="CY141" s="145"/>
      <c r="CZ141" s="145"/>
      <c r="DA141" s="146"/>
      <c r="DB141" s="147"/>
      <c r="DC141" s="148"/>
      <c r="DD141" s="149"/>
      <c r="DE141" s="150"/>
      <c r="DG141" s="114"/>
      <c r="DH141" s="168"/>
      <c r="DI141" s="143">
        <v>41452</v>
      </c>
      <c r="DJ141" s="144" t="s">
        <v>513</v>
      </c>
      <c r="DK141" s="145">
        <v>41358</v>
      </c>
      <c r="DL141" s="145">
        <v>41452</v>
      </c>
      <c r="DM141" s="146" t="s">
        <v>973</v>
      </c>
      <c r="DN141" s="147" t="s">
        <v>974</v>
      </c>
      <c r="DO141" s="148" t="s">
        <v>780</v>
      </c>
      <c r="DP141" s="149" t="s">
        <v>293</v>
      </c>
      <c r="DQ141" s="150" t="s">
        <v>975</v>
      </c>
      <c r="DR141" s="117" t="s">
        <v>292</v>
      </c>
      <c r="DS141" s="114"/>
      <c r="DT141" s="168" t="s">
        <v>737</v>
      </c>
      <c r="DU141" s="143"/>
      <c r="DV141" s="144"/>
      <c r="DW141" s="145"/>
      <c r="DX141" s="145"/>
      <c r="DY141" s="146"/>
      <c r="DZ141" s="147"/>
      <c r="EA141" s="148"/>
      <c r="EB141" s="149"/>
      <c r="EC141" s="150"/>
      <c r="EE141" s="114"/>
      <c r="EF141" s="168" t="s">
        <v>772</v>
      </c>
      <c r="EG141" s="143" t="str">
        <f>IF(EK141="","",ministers!EG$3)</f>
        <v/>
      </c>
      <c r="EH141" s="144" t="str">
        <f>IF(EK141="","",ministers!EG$1)</f>
        <v/>
      </c>
      <c r="EI141" s="145" t="str">
        <f>IF(EK141="","",ministers!EG$2)</f>
        <v/>
      </c>
      <c r="EJ141" s="145" t="str">
        <f>IF(EK141="","",ministers!EG$3)</f>
        <v/>
      </c>
      <c r="EK141" s="146" t="str">
        <f t="shared" si="176"/>
        <v/>
      </c>
      <c r="EL141" s="147" t="str">
        <f t="shared" si="177"/>
        <v/>
      </c>
      <c r="EM141" s="148" t="str">
        <f t="shared" si="178"/>
        <v/>
      </c>
      <c r="EN141" s="149" t="str">
        <f t="shared" si="179"/>
        <v/>
      </c>
      <c r="EO141" s="150" t="str">
        <f t="shared" si="180"/>
        <v/>
      </c>
      <c r="EP141" s="117" t="str">
        <f t="shared" si="181"/>
        <v/>
      </c>
      <c r="EQ141" s="114"/>
      <c r="ER141" s="168"/>
      <c r="ES141" s="143" t="str">
        <f>IF(EW141="","",ministers!ES$3)</f>
        <v/>
      </c>
      <c r="ET141" s="144" t="str">
        <f>IF(EW141="","",ministers!ES$1)</f>
        <v/>
      </c>
      <c r="EU141" s="145" t="s">
        <v>292</v>
      </c>
      <c r="EV141" s="145" t="str">
        <f>IF(EW141="","",ministers!ES$3)</f>
        <v/>
      </c>
      <c r="EW141" s="146" t="str">
        <f t="shared" si="182"/>
        <v/>
      </c>
      <c r="EX141" s="147" t="str">
        <f t="shared" si="183"/>
        <v/>
      </c>
      <c r="EY141" s="148" t="str">
        <f t="shared" si="184"/>
        <v/>
      </c>
      <c r="EZ141" s="149" t="str">
        <f t="shared" si="185"/>
        <v/>
      </c>
      <c r="FA141" s="150" t="str">
        <f t="shared" si="186"/>
        <v/>
      </c>
      <c r="FB141" s="117" t="str">
        <f t="shared" si="187"/>
        <v/>
      </c>
      <c r="FC141" s="114"/>
      <c r="FD141" s="168"/>
      <c r="FE141" s="143" t="str">
        <f>IF(FI141="","",ministers!FE$3)</f>
        <v/>
      </c>
      <c r="FF141" s="144" t="str">
        <f>IF(FI141="","",ministers!FE$1)</f>
        <v/>
      </c>
      <c r="FG141" s="145" t="str">
        <f>IF(FI141="","",ministers!FE$2)</f>
        <v/>
      </c>
      <c r="FH141" s="145" t="str">
        <f>IF(FI141="","",ministers!FE$3)</f>
        <v/>
      </c>
      <c r="FI141" s="146" t="str">
        <f t="shared" si="188"/>
        <v/>
      </c>
      <c r="FJ141" s="147" t="str">
        <f t="shared" si="189"/>
        <v/>
      </c>
      <c r="FK141" s="148" t="str">
        <f t="shared" si="190"/>
        <v/>
      </c>
      <c r="FL141" s="149" t="str">
        <f t="shared" si="191"/>
        <v/>
      </c>
      <c r="FM141" s="150" t="str">
        <f t="shared" si="192"/>
        <v/>
      </c>
      <c r="FO141" s="114"/>
      <c r="FP141" s="168"/>
      <c r="FQ141" s="143"/>
      <c r="FR141" s="144"/>
      <c r="FS141" s="145"/>
      <c r="FT141" s="151"/>
      <c r="FU141" s="146"/>
      <c r="FV141" s="147"/>
      <c r="FW141" s="148"/>
      <c r="FX141" s="149"/>
      <c r="FY141" s="150"/>
      <c r="GA141" s="114"/>
      <c r="GB141" s="168"/>
      <c r="GC141" s="143" t="str">
        <f>IF(GG141="","",ministers!GC$3)</f>
        <v/>
      </c>
      <c r="GD141" s="144" t="str">
        <f>IF(GG141="","",ministers!GC$1)</f>
        <v/>
      </c>
      <c r="GE141" s="145" t="str">
        <f>IF(GG141="","",ministers!GC$2)</f>
        <v/>
      </c>
      <c r="GF141" s="145"/>
      <c r="GG141" s="146"/>
      <c r="GH141" s="147"/>
      <c r="GI141" s="148"/>
      <c r="GJ141" s="149"/>
      <c r="GK141" s="150"/>
      <c r="GM141" s="114"/>
      <c r="GN141" s="168"/>
      <c r="GO141" s="143" t="str">
        <f>IF(GS141="","",ministers!GO$3)</f>
        <v/>
      </c>
      <c r="GP141" s="144" t="str">
        <f>IF(GS141="","",ministers!GO$1)</f>
        <v/>
      </c>
      <c r="GQ141" s="145" t="str">
        <f>IF(GS141="","",ministers!GO$2)</f>
        <v/>
      </c>
      <c r="GR141" s="145" t="str">
        <f>IF(GS141="","",ministers!GO$3)</f>
        <v/>
      </c>
      <c r="GS141" s="146" t="str">
        <f t="shared" si="171"/>
        <v/>
      </c>
      <c r="GT141" s="147" t="str">
        <f t="shared" si="172"/>
        <v/>
      </c>
      <c r="GU141" s="148" t="str">
        <f t="shared" si="173"/>
        <v/>
      </c>
      <c r="GV141" s="149" t="str">
        <f t="shared" si="174"/>
        <v/>
      </c>
      <c r="GW141" s="150" t="str">
        <f t="shared" si="175"/>
        <v/>
      </c>
      <c r="GY141" s="114"/>
      <c r="GZ141" s="168"/>
    </row>
    <row r="142" spans="1:208" ht="13.5" customHeight="1">
      <c r="A142" s="126"/>
      <c r="B142" s="117" t="s">
        <v>556</v>
      </c>
      <c r="E142" s="143" t="s">
        <v>292</v>
      </c>
      <c r="F142" s="144" t="s">
        <v>292</v>
      </c>
      <c r="G142" s="145" t="s">
        <v>292</v>
      </c>
      <c r="H142" s="145" t="s">
        <v>292</v>
      </c>
      <c r="I142" s="146" t="s">
        <v>292</v>
      </c>
      <c r="J142" s="147" t="s">
        <v>292</v>
      </c>
      <c r="K142" s="148" t="s">
        <v>292</v>
      </c>
      <c r="L142" s="149" t="s">
        <v>292</v>
      </c>
      <c r="M142" s="150" t="s">
        <v>292</v>
      </c>
      <c r="N142" s="117" t="s">
        <v>292</v>
      </c>
      <c r="O142" s="114"/>
      <c r="P142" s="168"/>
      <c r="Q142" s="143" t="s">
        <v>292</v>
      </c>
      <c r="R142" s="144" t="s">
        <v>292</v>
      </c>
      <c r="S142" s="145" t="s">
        <v>292</v>
      </c>
      <c r="T142" s="145" t="s">
        <v>292</v>
      </c>
      <c r="U142" s="146" t="s">
        <v>292</v>
      </c>
      <c r="V142" s="147" t="s">
        <v>292</v>
      </c>
      <c r="W142" s="148" t="s">
        <v>292</v>
      </c>
      <c r="X142" s="149" t="s">
        <v>292</v>
      </c>
      <c r="Y142" s="150" t="s">
        <v>292</v>
      </c>
      <c r="Z142" s="117" t="s">
        <v>292</v>
      </c>
      <c r="AA142" s="114"/>
      <c r="AB142" s="168"/>
      <c r="AC142" s="143">
        <v>35135</v>
      </c>
      <c r="AD142" s="144" t="s">
        <v>313</v>
      </c>
      <c r="AE142" s="145">
        <v>34326</v>
      </c>
      <c r="AF142" s="145">
        <v>34418</v>
      </c>
      <c r="AG142" s="146" t="s">
        <v>795</v>
      </c>
      <c r="AH142" s="147" t="s">
        <v>796</v>
      </c>
      <c r="AI142" s="148" t="s">
        <v>780</v>
      </c>
      <c r="AJ142" s="149" t="s">
        <v>293</v>
      </c>
      <c r="AK142" s="150" t="s">
        <v>797</v>
      </c>
      <c r="AL142" s="117" t="s">
        <v>292</v>
      </c>
      <c r="AM142" s="114" t="s">
        <v>629</v>
      </c>
      <c r="AN142" s="168" t="s">
        <v>594</v>
      </c>
      <c r="AO142" s="143" t="s">
        <v>292</v>
      </c>
      <c r="AP142" s="144" t="s">
        <v>292</v>
      </c>
      <c r="AQ142" s="145" t="s">
        <v>292</v>
      </c>
      <c r="AR142" s="145" t="s">
        <v>292</v>
      </c>
      <c r="AS142" s="146" t="s">
        <v>292</v>
      </c>
      <c r="AT142" s="147" t="s">
        <v>292</v>
      </c>
      <c r="AU142" s="148" t="s">
        <v>292</v>
      </c>
      <c r="AV142" s="149" t="s">
        <v>292</v>
      </c>
      <c r="AW142" s="150" t="s">
        <v>292</v>
      </c>
      <c r="AX142" s="117" t="s">
        <v>292</v>
      </c>
      <c r="AY142" s="114"/>
      <c r="AZ142" s="168"/>
      <c r="BA142" s="143" t="s">
        <v>292</v>
      </c>
      <c r="BB142" s="144" t="s">
        <v>292</v>
      </c>
      <c r="BC142" s="145" t="s">
        <v>292</v>
      </c>
      <c r="BD142" s="145" t="s">
        <v>292</v>
      </c>
      <c r="BE142" s="146" t="s">
        <v>292</v>
      </c>
      <c r="BF142" s="147" t="s">
        <v>292</v>
      </c>
      <c r="BG142" s="148" t="s">
        <v>292</v>
      </c>
      <c r="BH142" s="149" t="s">
        <v>292</v>
      </c>
      <c r="BI142" s="150" t="s">
        <v>292</v>
      </c>
      <c r="BJ142" s="117" t="s">
        <v>292</v>
      </c>
      <c r="BK142" s="114"/>
      <c r="BL142" s="168"/>
      <c r="BM142" s="143" t="s">
        <v>292</v>
      </c>
      <c r="BN142" s="144" t="s">
        <v>292</v>
      </c>
      <c r="BO142" s="145" t="s">
        <v>292</v>
      </c>
      <c r="BP142" s="145" t="s">
        <v>292</v>
      </c>
      <c r="BQ142" s="146" t="s">
        <v>292</v>
      </c>
      <c r="BR142" s="147" t="s">
        <v>292</v>
      </c>
      <c r="BS142" s="148" t="s">
        <v>292</v>
      </c>
      <c r="BT142" s="149" t="s">
        <v>292</v>
      </c>
      <c r="BU142" s="150" t="s">
        <v>292</v>
      </c>
      <c r="BV142" s="117" t="s">
        <v>292</v>
      </c>
      <c r="BW142" s="114"/>
      <c r="BX142" s="168"/>
      <c r="BY142" s="143" t="s">
        <v>292</v>
      </c>
      <c r="BZ142" s="144" t="s">
        <v>292</v>
      </c>
      <c r="CA142" s="145" t="s">
        <v>292</v>
      </c>
      <c r="CB142" s="145" t="s">
        <v>292</v>
      </c>
      <c r="CC142" s="146" t="s">
        <v>292</v>
      </c>
      <c r="CD142" s="147" t="s">
        <v>292</v>
      </c>
      <c r="CE142" s="148" t="s">
        <v>292</v>
      </c>
      <c r="CF142" s="149" t="s">
        <v>292</v>
      </c>
      <c r="CG142" s="150" t="s">
        <v>292</v>
      </c>
      <c r="CH142" s="117" t="s">
        <v>292</v>
      </c>
      <c r="CI142" s="114"/>
      <c r="CJ142" s="168"/>
      <c r="CK142" s="143" t="s">
        <v>292</v>
      </c>
      <c r="CL142" s="144" t="s">
        <v>292</v>
      </c>
      <c r="CM142" s="145" t="s">
        <v>292</v>
      </c>
      <c r="CN142" s="145" t="s">
        <v>292</v>
      </c>
      <c r="CO142" s="146" t="s">
        <v>292</v>
      </c>
      <c r="CP142" s="147" t="s">
        <v>292</v>
      </c>
      <c r="CQ142" s="148" t="s">
        <v>292</v>
      </c>
      <c r="CR142" s="149" t="s">
        <v>292</v>
      </c>
      <c r="CS142" s="150" t="s">
        <v>292</v>
      </c>
      <c r="CT142" s="117" t="s">
        <v>292</v>
      </c>
      <c r="CU142" s="114"/>
      <c r="CV142" s="168"/>
      <c r="CW142" s="143" t="s">
        <v>292</v>
      </c>
      <c r="CX142" s="144" t="s">
        <v>292</v>
      </c>
      <c r="CY142" s="145" t="s">
        <v>292</v>
      </c>
      <c r="CZ142" s="145" t="s">
        <v>292</v>
      </c>
      <c r="DA142" s="146" t="s">
        <v>292</v>
      </c>
      <c r="DB142" s="147" t="s">
        <v>292</v>
      </c>
      <c r="DC142" s="148" t="s">
        <v>292</v>
      </c>
      <c r="DD142" s="149" t="s">
        <v>292</v>
      </c>
      <c r="DE142" s="150" t="s">
        <v>292</v>
      </c>
      <c r="DF142" s="117" t="s">
        <v>292</v>
      </c>
      <c r="DG142" s="114"/>
      <c r="DH142" s="168"/>
      <c r="DI142" s="143" t="s">
        <v>292</v>
      </c>
      <c r="DJ142" s="144" t="s">
        <v>292</v>
      </c>
      <c r="DK142" s="145" t="s">
        <v>292</v>
      </c>
      <c r="DL142" s="145" t="s">
        <v>292</v>
      </c>
      <c r="DM142" s="146" t="s">
        <v>292</v>
      </c>
      <c r="DN142" s="147" t="s">
        <v>292</v>
      </c>
      <c r="DO142" s="148" t="s">
        <v>292</v>
      </c>
      <c r="DP142" s="149" t="s">
        <v>292</v>
      </c>
      <c r="DQ142" s="150" t="s">
        <v>292</v>
      </c>
      <c r="DR142" s="117" t="s">
        <v>292</v>
      </c>
      <c r="DS142" s="114"/>
      <c r="DT142" s="168"/>
      <c r="DU142" s="143" t="s">
        <v>292</v>
      </c>
      <c r="DV142" s="144" t="s">
        <v>292</v>
      </c>
      <c r="DW142" s="145" t="s">
        <v>292</v>
      </c>
      <c r="DX142" s="145" t="s">
        <v>292</v>
      </c>
      <c r="DY142" s="146" t="s">
        <v>292</v>
      </c>
      <c r="DZ142" s="147" t="s">
        <v>292</v>
      </c>
      <c r="EA142" s="148" t="s">
        <v>292</v>
      </c>
      <c r="EB142" s="149" t="s">
        <v>292</v>
      </c>
      <c r="EC142" s="150" t="s">
        <v>292</v>
      </c>
      <c r="ED142" s="117" t="s">
        <v>292</v>
      </c>
      <c r="EE142" s="114"/>
      <c r="EF142" s="168"/>
      <c r="EG142" s="143" t="str">
        <f>IF(EK142="","",ministers!EG$3)</f>
        <v/>
      </c>
      <c r="EH142" s="144" t="str">
        <f>IF(EK142="","",ministers!EG$1)</f>
        <v/>
      </c>
      <c r="EI142" s="145" t="str">
        <f>IF(EK142="","",ministers!EG$2)</f>
        <v/>
      </c>
      <c r="EJ142" s="145" t="str">
        <f>IF(EK142="","",ministers!EG$3)</f>
        <v/>
      </c>
      <c r="EK142" s="146" t="str">
        <f t="shared" si="176"/>
        <v/>
      </c>
      <c r="EL142" s="147" t="str">
        <f t="shared" si="177"/>
        <v/>
      </c>
      <c r="EM142" s="148" t="str">
        <f t="shared" si="178"/>
        <v/>
      </c>
      <c r="EN142" s="149" t="str">
        <f t="shared" si="179"/>
        <v/>
      </c>
      <c r="EO142" s="150" t="str">
        <f t="shared" si="180"/>
        <v/>
      </c>
      <c r="EP142" s="117" t="str">
        <f t="shared" si="181"/>
        <v/>
      </c>
      <c r="EQ142" s="114"/>
      <c r="ER142" s="168"/>
      <c r="ES142" s="143" t="str">
        <f>IF(EW142="","",ministers!ES$3)</f>
        <v/>
      </c>
      <c r="ET142" s="144" t="str">
        <f>IF(EW142="","",ministers!ES$1)</f>
        <v/>
      </c>
      <c r="EU142" s="145" t="s">
        <v>292</v>
      </c>
      <c r="EV142" s="145" t="str">
        <f>IF(EW142="","",ministers!ES$3)</f>
        <v/>
      </c>
      <c r="EW142" s="146" t="str">
        <f t="shared" si="182"/>
        <v/>
      </c>
      <c r="EX142" s="147" t="str">
        <f t="shared" si="183"/>
        <v/>
      </c>
      <c r="EY142" s="148" t="str">
        <f t="shared" si="184"/>
        <v/>
      </c>
      <c r="EZ142" s="149" t="str">
        <f t="shared" si="185"/>
        <v/>
      </c>
      <c r="FA142" s="150" t="str">
        <f t="shared" si="186"/>
        <v/>
      </c>
      <c r="FB142" s="117" t="str">
        <f t="shared" si="187"/>
        <v/>
      </c>
      <c r="FC142" s="114"/>
      <c r="FD142" s="168"/>
      <c r="FE142" s="143" t="str">
        <f>IF(FI142="","",ministers!FE$3)</f>
        <v/>
      </c>
      <c r="FF142" s="144" t="str">
        <f>IF(FI142="","",ministers!FE$1)</f>
        <v/>
      </c>
      <c r="FG142" s="145" t="str">
        <f>IF(FI142="","",ministers!FE$2)</f>
        <v/>
      </c>
      <c r="FH142" s="145" t="str">
        <f>IF(FI142="","",ministers!FE$3)</f>
        <v/>
      </c>
      <c r="FI142" s="146" t="str">
        <f t="shared" si="188"/>
        <v/>
      </c>
      <c r="FJ142" s="147" t="str">
        <f t="shared" si="189"/>
        <v/>
      </c>
      <c r="FK142" s="148" t="str">
        <f t="shared" si="190"/>
        <v/>
      </c>
      <c r="FL142" s="149" t="str">
        <f t="shared" si="191"/>
        <v/>
      </c>
      <c r="FM142" s="150" t="str">
        <f t="shared" si="192"/>
        <v/>
      </c>
      <c r="FN142" s="117" t="str">
        <f>IF(FP142="","",IF((LEN(FP142)-LEN(SUBSTITUTE(FP142,"male","")))/LEN("male")&gt;1,"!",IF(RIGHT(FP142,1)=")","",IF(RIGHT(FP142,2)=") ","",IF(RIGHT(FP142,2)=").","","!!")))))</f>
        <v/>
      </c>
      <c r="FO142" s="114"/>
      <c r="FP142" s="168"/>
      <c r="FQ142" s="143" t="str">
        <f>IF(FU142="","",ministers!FT$3)</f>
        <v/>
      </c>
      <c r="FR142" s="144" t="str">
        <f>IF(FU142="","",ministers!FT$1)</f>
        <v/>
      </c>
      <c r="FS142" s="145"/>
      <c r="FT142" s="151"/>
      <c r="FU142" s="146" t="str">
        <f>IF(GB142="","",IF(ISNUMBER(SEARCH(":",GB142)),MID(GB142,FIND(":",GB142)+2,FIND("(",GB142)-FIND(":",GB142)-3),LEFT(GB142,FIND("(",GB142)-2)))</f>
        <v/>
      </c>
      <c r="FV142" s="147" t="str">
        <f>IF(GB142="","",MID(GB142,FIND("(",GB142)+1,4))</f>
        <v/>
      </c>
      <c r="FW142" s="148" t="str">
        <f>IF(ISNUMBER(SEARCH("*female*",GB142)),"female",IF(ISNUMBER(SEARCH("*male*",GB142)),"male",""))</f>
        <v/>
      </c>
      <c r="FX142" s="149" t="str">
        <f>IF(GB142="","",IF(ISERROR(MID(GB142,FIND("male,",GB142)+6,(FIND(")",GB142)-(FIND("male,",GB142)+6))))=TRUE,"missing/error",MID(GB142,FIND("male,",GB142)+6,(FIND(")",GB142)-(FIND("male,",GB142)+6)))))</f>
        <v/>
      </c>
      <c r="FY142" s="150" t="str">
        <f>IF(FU142="","",(MID(FU142,(SEARCH("^^",SUBSTITUTE(FU142," ","^^",LEN(FU142)-LEN(SUBSTITUTE(FU142," ","")))))+1,99)&amp;"_"&amp;LEFT(FU142,FIND(" ",FU142)-1)&amp;"_"&amp;FV142))</f>
        <v/>
      </c>
      <c r="FZ142" s="117" t="str">
        <f>IF(GB142="","",IF((LEN(GB142)-LEN(SUBSTITUTE(GB142,"male","")))/LEN("male")&gt;1,"!",IF(RIGHT(GB142,1)=")","",IF(RIGHT(GB142,2)=") ","",IF(RIGHT(GB142,2)=").","","!!")))))</f>
        <v/>
      </c>
      <c r="GA142" s="114"/>
      <c r="GB142" s="168"/>
      <c r="GC142" s="143" t="str">
        <f>IF(GG142="","",ministers!GC$3)</f>
        <v/>
      </c>
      <c r="GD142" s="144" t="str">
        <f>IF(GG142="","",ministers!GC$1)</f>
        <v/>
      </c>
      <c r="GE142" s="145" t="str">
        <f>IF(GG142="","",ministers!GC$2)</f>
        <v/>
      </c>
      <c r="GF142" s="145"/>
      <c r="GG142" s="146" t="str">
        <f>IF(GN142="","",IF(ISNUMBER(SEARCH(":",GN142)),MID(GN142,FIND(":",GN142)+2,FIND("(",GN142)-FIND(":",GN142)-3),LEFT(GN142,FIND("(",GN142)-2)))</f>
        <v/>
      </c>
      <c r="GH142" s="147" t="str">
        <f>IF(GN142="","",MID(GN142,FIND("(",GN142)+1,4))</f>
        <v/>
      </c>
      <c r="GI142" s="148" t="str">
        <f>IF(ISNUMBER(SEARCH("*female*",GN142)),"female",IF(ISNUMBER(SEARCH("*male*",GN142)),"male",""))</f>
        <v/>
      </c>
      <c r="GJ142" s="149" t="str">
        <f>IF(GN142="","",IF(ISERROR(MID(GN142,FIND("male,",GN142)+6,(FIND(")",GN142)-(FIND("male,",GN142)+6))))=TRUE,"missing/error",MID(GN142,FIND("male,",GN142)+6,(FIND(")",GN142)-(FIND("male,",GN142)+6)))))</f>
        <v/>
      </c>
      <c r="GK142" s="150" t="str">
        <f>IF(GG142="","",(MID(GG142,(SEARCH("^^",SUBSTITUTE(GG142," ","^^",LEN(GG142)-LEN(SUBSTITUTE(GG142," ","")))))+1,99)&amp;"_"&amp;LEFT(GG142,FIND(" ",GG142)-1)&amp;"_"&amp;GH142))</f>
        <v/>
      </c>
      <c r="GM142" s="114"/>
      <c r="GN142" s="168"/>
      <c r="GO142" s="143" t="str">
        <f>IF(GS142="","",ministers!GO$3)</f>
        <v/>
      </c>
      <c r="GP142" s="144" t="str">
        <f>IF(GS142="","",ministers!GO$1)</f>
        <v/>
      </c>
      <c r="GQ142" s="145" t="str">
        <f>IF(GS142="","",ministers!GO$2)</f>
        <v/>
      </c>
      <c r="GR142" s="145" t="str">
        <f>IF(GS142="","",ministers!GO$3)</f>
        <v/>
      </c>
      <c r="GS142" s="146" t="str">
        <f t="shared" si="171"/>
        <v/>
      </c>
      <c r="GT142" s="147" t="str">
        <f t="shared" si="172"/>
        <v/>
      </c>
      <c r="GU142" s="148" t="str">
        <f t="shared" si="173"/>
        <v/>
      </c>
      <c r="GV142" s="149" t="str">
        <f t="shared" si="174"/>
        <v/>
      </c>
      <c r="GW142" s="150" t="str">
        <f t="shared" si="175"/>
        <v/>
      </c>
      <c r="GY142" s="114"/>
      <c r="GZ142" s="168"/>
    </row>
    <row r="143" spans="1:208" ht="13.5" customHeight="1">
      <c r="A143" s="126"/>
      <c r="B143" s="114" t="s">
        <v>557</v>
      </c>
      <c r="C143" s="114"/>
      <c r="E143" s="143" t="s">
        <v>292</v>
      </c>
      <c r="F143" s="144" t="s">
        <v>292</v>
      </c>
      <c r="G143" s="145" t="s">
        <v>292</v>
      </c>
      <c r="H143" s="145" t="s">
        <v>292</v>
      </c>
      <c r="I143" s="146" t="s">
        <v>292</v>
      </c>
      <c r="J143" s="147" t="s">
        <v>292</v>
      </c>
      <c r="K143" s="148" t="s">
        <v>292</v>
      </c>
      <c r="L143" s="149" t="s">
        <v>292</v>
      </c>
      <c r="M143" s="150" t="s">
        <v>292</v>
      </c>
      <c r="N143" s="117" t="s">
        <v>292</v>
      </c>
      <c r="O143" s="114"/>
      <c r="P143" s="168"/>
      <c r="Q143" s="143" t="s">
        <v>292</v>
      </c>
      <c r="R143" s="144" t="s">
        <v>292</v>
      </c>
      <c r="S143" s="145" t="s">
        <v>292</v>
      </c>
      <c r="T143" s="145" t="s">
        <v>292</v>
      </c>
      <c r="U143" s="146" t="s">
        <v>292</v>
      </c>
      <c r="V143" s="147" t="s">
        <v>292</v>
      </c>
      <c r="W143" s="148" t="s">
        <v>292</v>
      </c>
      <c r="X143" s="149" t="s">
        <v>292</v>
      </c>
      <c r="Y143" s="150" t="s">
        <v>292</v>
      </c>
      <c r="Z143" s="117" t="s">
        <v>292</v>
      </c>
      <c r="AA143" s="114"/>
      <c r="AB143" s="168"/>
      <c r="AC143" s="143">
        <v>35135</v>
      </c>
      <c r="AD143" s="144" t="s">
        <v>313</v>
      </c>
      <c r="AE143" s="145">
        <v>34418</v>
      </c>
      <c r="AF143" s="145">
        <v>35135</v>
      </c>
      <c r="AG143" s="146" t="s">
        <v>795</v>
      </c>
      <c r="AH143" s="147" t="s">
        <v>796</v>
      </c>
      <c r="AI143" s="148" t="s">
        <v>780</v>
      </c>
      <c r="AJ143" s="149" t="s">
        <v>293</v>
      </c>
      <c r="AK143" s="150" t="s">
        <v>797</v>
      </c>
      <c r="AL143" s="114" t="s">
        <v>629</v>
      </c>
      <c r="AM143" s="114"/>
      <c r="AN143" s="168" t="s">
        <v>594</v>
      </c>
      <c r="AO143" s="143" t="s">
        <v>292</v>
      </c>
      <c r="AP143" s="144" t="s">
        <v>292</v>
      </c>
      <c r="AQ143" s="145" t="s">
        <v>292</v>
      </c>
      <c r="AR143" s="145" t="s">
        <v>292</v>
      </c>
      <c r="AS143" s="146" t="s">
        <v>292</v>
      </c>
      <c r="AT143" s="147" t="s">
        <v>292</v>
      </c>
      <c r="AU143" s="148" t="s">
        <v>292</v>
      </c>
      <c r="AV143" s="149" t="s">
        <v>292</v>
      </c>
      <c r="AW143" s="150" t="s">
        <v>292</v>
      </c>
      <c r="AX143" s="117" t="s">
        <v>292</v>
      </c>
      <c r="AY143" s="114"/>
      <c r="AZ143" s="168"/>
      <c r="BA143" s="143" t="s">
        <v>292</v>
      </c>
      <c r="BB143" s="144" t="s">
        <v>292</v>
      </c>
      <c r="BC143" s="145" t="s">
        <v>292</v>
      </c>
      <c r="BD143" s="145" t="s">
        <v>292</v>
      </c>
      <c r="BE143" s="146" t="s">
        <v>292</v>
      </c>
      <c r="BF143" s="147" t="s">
        <v>292</v>
      </c>
      <c r="BG143" s="148" t="s">
        <v>292</v>
      </c>
      <c r="BH143" s="149" t="s">
        <v>292</v>
      </c>
      <c r="BI143" s="150" t="s">
        <v>292</v>
      </c>
      <c r="BJ143" s="117" t="s">
        <v>292</v>
      </c>
      <c r="BK143" s="114"/>
      <c r="BL143" s="168"/>
      <c r="BM143" s="143" t="s">
        <v>292</v>
      </c>
      <c r="BN143" s="144" t="s">
        <v>292</v>
      </c>
      <c r="BO143" s="145" t="s">
        <v>292</v>
      </c>
      <c r="BP143" s="145" t="s">
        <v>292</v>
      </c>
      <c r="BQ143" s="146" t="s">
        <v>292</v>
      </c>
      <c r="BR143" s="147" t="s">
        <v>292</v>
      </c>
      <c r="BS143" s="148" t="s">
        <v>292</v>
      </c>
      <c r="BT143" s="149" t="s">
        <v>292</v>
      </c>
      <c r="BU143" s="150" t="s">
        <v>292</v>
      </c>
      <c r="BV143" s="117" t="s">
        <v>292</v>
      </c>
      <c r="BW143" s="114"/>
      <c r="BX143" s="168"/>
      <c r="BY143" s="143" t="s">
        <v>292</v>
      </c>
      <c r="BZ143" s="144" t="s">
        <v>292</v>
      </c>
      <c r="CA143" s="145" t="s">
        <v>292</v>
      </c>
      <c r="CB143" s="145" t="s">
        <v>292</v>
      </c>
      <c r="CC143" s="146" t="s">
        <v>292</v>
      </c>
      <c r="CD143" s="147" t="s">
        <v>292</v>
      </c>
      <c r="CE143" s="148" t="s">
        <v>292</v>
      </c>
      <c r="CF143" s="149" t="s">
        <v>292</v>
      </c>
      <c r="CG143" s="150" t="s">
        <v>292</v>
      </c>
      <c r="CH143" s="117" t="s">
        <v>292</v>
      </c>
      <c r="CI143" s="114"/>
      <c r="CJ143" s="168"/>
      <c r="CK143" s="143" t="s">
        <v>292</v>
      </c>
      <c r="CL143" s="144" t="s">
        <v>292</v>
      </c>
      <c r="CM143" s="145" t="s">
        <v>292</v>
      </c>
      <c r="CN143" s="145" t="s">
        <v>292</v>
      </c>
      <c r="CO143" s="146" t="s">
        <v>292</v>
      </c>
      <c r="CP143" s="147" t="s">
        <v>292</v>
      </c>
      <c r="CQ143" s="148" t="s">
        <v>292</v>
      </c>
      <c r="CR143" s="149" t="s">
        <v>292</v>
      </c>
      <c r="CS143" s="150" t="s">
        <v>292</v>
      </c>
      <c r="CT143" s="117" t="s">
        <v>292</v>
      </c>
      <c r="CU143" s="114"/>
      <c r="CV143" s="168"/>
      <c r="CW143" s="143" t="s">
        <v>292</v>
      </c>
      <c r="CX143" s="144" t="s">
        <v>292</v>
      </c>
      <c r="CY143" s="145" t="s">
        <v>292</v>
      </c>
      <c r="CZ143" s="145" t="s">
        <v>292</v>
      </c>
      <c r="DA143" s="146" t="s">
        <v>292</v>
      </c>
      <c r="DB143" s="147" t="s">
        <v>292</v>
      </c>
      <c r="DC143" s="148" t="s">
        <v>292</v>
      </c>
      <c r="DD143" s="149" t="s">
        <v>292</v>
      </c>
      <c r="DE143" s="150" t="s">
        <v>292</v>
      </c>
      <c r="DF143" s="117" t="s">
        <v>292</v>
      </c>
      <c r="DG143" s="114"/>
      <c r="DH143" s="168"/>
      <c r="DI143" s="143" t="s">
        <v>292</v>
      </c>
      <c r="DJ143" s="144" t="s">
        <v>292</v>
      </c>
      <c r="DK143" s="145" t="s">
        <v>292</v>
      </c>
      <c r="DL143" s="145" t="s">
        <v>292</v>
      </c>
      <c r="DM143" s="146" t="s">
        <v>292</v>
      </c>
      <c r="DN143" s="147" t="s">
        <v>292</v>
      </c>
      <c r="DO143" s="148" t="s">
        <v>292</v>
      </c>
      <c r="DP143" s="149" t="s">
        <v>292</v>
      </c>
      <c r="DQ143" s="150" t="s">
        <v>292</v>
      </c>
      <c r="DR143" s="117" t="s">
        <v>292</v>
      </c>
      <c r="DS143" s="114"/>
      <c r="DT143" s="168"/>
      <c r="DU143" s="143" t="s">
        <v>292</v>
      </c>
      <c r="DV143" s="144" t="s">
        <v>292</v>
      </c>
      <c r="DW143" s="145" t="s">
        <v>292</v>
      </c>
      <c r="DX143" s="145" t="s">
        <v>292</v>
      </c>
      <c r="DY143" s="146" t="s">
        <v>292</v>
      </c>
      <c r="DZ143" s="147" t="s">
        <v>292</v>
      </c>
      <c r="EA143" s="148" t="s">
        <v>292</v>
      </c>
      <c r="EB143" s="149" t="s">
        <v>292</v>
      </c>
      <c r="EC143" s="150" t="s">
        <v>292</v>
      </c>
      <c r="ED143" s="117" t="s">
        <v>292</v>
      </c>
      <c r="EE143" s="114"/>
      <c r="EF143" s="168"/>
      <c r="EG143" s="143" t="str">
        <f>IF(EK143="","",ministers!EG$3)</f>
        <v/>
      </c>
      <c r="EH143" s="144" t="str">
        <f>IF(EK143="","",ministers!EG$1)</f>
        <v/>
      </c>
      <c r="EI143" s="145" t="str">
        <f>IF(EK143="","",ministers!EG$2)</f>
        <v/>
      </c>
      <c r="EJ143" s="145" t="str">
        <f>IF(EK143="","",ministers!EG$3)</f>
        <v/>
      </c>
      <c r="EK143" s="146" t="str">
        <f t="shared" si="176"/>
        <v/>
      </c>
      <c r="EL143" s="147" t="str">
        <f t="shared" si="177"/>
        <v/>
      </c>
      <c r="EM143" s="148" t="str">
        <f t="shared" si="178"/>
        <v/>
      </c>
      <c r="EN143" s="149" t="str">
        <f t="shared" si="179"/>
        <v/>
      </c>
      <c r="EO143" s="150" t="str">
        <f t="shared" si="180"/>
        <v/>
      </c>
      <c r="EP143" s="117" t="str">
        <f t="shared" si="181"/>
        <v/>
      </c>
      <c r="EQ143" s="114"/>
      <c r="ER143" s="168"/>
      <c r="ES143" s="143" t="str">
        <f>IF(EW143="","",ministers!ES$3)</f>
        <v/>
      </c>
      <c r="ET143" s="144" t="str">
        <f>IF(EW143="","",ministers!ES$1)</f>
        <v/>
      </c>
      <c r="EU143" s="145" t="s">
        <v>292</v>
      </c>
      <c r="EV143" s="145" t="str">
        <f>IF(EW143="","",ministers!ES$3)</f>
        <v/>
      </c>
      <c r="EW143" s="146" t="str">
        <f t="shared" si="182"/>
        <v/>
      </c>
      <c r="EX143" s="147" t="str">
        <f t="shared" si="183"/>
        <v/>
      </c>
      <c r="EY143" s="148" t="str">
        <f t="shared" si="184"/>
        <v/>
      </c>
      <c r="EZ143" s="149" t="str">
        <f t="shared" si="185"/>
        <v/>
      </c>
      <c r="FA143" s="150" t="str">
        <f t="shared" si="186"/>
        <v/>
      </c>
      <c r="FB143" s="117" t="str">
        <f t="shared" si="187"/>
        <v/>
      </c>
      <c r="FC143" s="114"/>
      <c r="FD143" s="168"/>
      <c r="FE143" s="143" t="str">
        <f>IF(FI143="","",ministers!FE$3)</f>
        <v/>
      </c>
      <c r="FF143" s="144" t="str">
        <f>IF(FI143="","",ministers!FE$1)</f>
        <v/>
      </c>
      <c r="FG143" s="145" t="str">
        <f>IF(FI143="","",ministers!FE$2)</f>
        <v/>
      </c>
      <c r="FH143" s="145" t="str">
        <f>IF(FI143="","",ministers!FE$3)</f>
        <v/>
      </c>
      <c r="FI143" s="146" t="str">
        <f t="shared" si="188"/>
        <v/>
      </c>
      <c r="FJ143" s="147" t="str">
        <f t="shared" si="189"/>
        <v/>
      </c>
      <c r="FK143" s="148" t="str">
        <f t="shared" si="190"/>
        <v/>
      </c>
      <c r="FL143" s="149" t="str">
        <f t="shared" si="191"/>
        <v/>
      </c>
      <c r="FM143" s="150" t="str">
        <f t="shared" si="192"/>
        <v/>
      </c>
      <c r="FN143" s="117" t="str">
        <f>IF(FP143="","",IF((LEN(FP143)-LEN(SUBSTITUTE(FP143,"male","")))/LEN("male")&gt;1,"!",IF(RIGHT(FP143,1)=")","",IF(RIGHT(FP143,2)=") ","",IF(RIGHT(FP143,2)=").","","!!")))))</f>
        <v/>
      </c>
      <c r="FO143" s="114"/>
      <c r="FP143" s="168"/>
      <c r="FQ143" s="143" t="str">
        <f>IF(FU143="","",ministers!FT$3)</f>
        <v/>
      </c>
      <c r="FR143" s="144" t="str">
        <f>IF(FU143="","",ministers!FT$1)</f>
        <v/>
      </c>
      <c r="FS143" s="145"/>
      <c r="FT143" s="151"/>
      <c r="FU143" s="146" t="str">
        <f>IF(GB143="","",IF(ISNUMBER(SEARCH(":",GB143)),MID(GB143,FIND(":",GB143)+2,FIND("(",GB143)-FIND(":",GB143)-3),LEFT(GB143,FIND("(",GB143)-2)))</f>
        <v/>
      </c>
      <c r="FV143" s="147" t="str">
        <f>IF(GB143="","",MID(GB143,FIND("(",GB143)+1,4))</f>
        <v/>
      </c>
      <c r="FW143" s="148" t="str">
        <f>IF(ISNUMBER(SEARCH("*female*",GB143)),"female",IF(ISNUMBER(SEARCH("*male*",GB143)),"male",""))</f>
        <v/>
      </c>
      <c r="FX143" s="149" t="str">
        <f>IF(GB143="","",IF(ISERROR(MID(GB143,FIND("male,",GB143)+6,(FIND(")",GB143)-(FIND("male,",GB143)+6))))=TRUE,"missing/error",MID(GB143,FIND("male,",GB143)+6,(FIND(")",GB143)-(FIND("male,",GB143)+6)))))</f>
        <v/>
      </c>
      <c r="FY143" s="150" t="str">
        <f>IF(FU143="","",(MID(FU143,(SEARCH("^^",SUBSTITUTE(FU143," ","^^",LEN(FU143)-LEN(SUBSTITUTE(FU143," ","")))))+1,99)&amp;"_"&amp;LEFT(FU143,FIND(" ",FU143)-1)&amp;"_"&amp;FV143))</f>
        <v/>
      </c>
      <c r="FZ143" s="117" t="str">
        <f>IF(GB143="","",IF((LEN(GB143)-LEN(SUBSTITUTE(GB143,"male","")))/LEN("male")&gt;1,"!",IF(RIGHT(GB143,1)=")","",IF(RIGHT(GB143,2)=") ","",IF(RIGHT(GB143,2)=").","","!!")))))</f>
        <v/>
      </c>
      <c r="GA143" s="114"/>
      <c r="GB143" s="168"/>
      <c r="GC143" s="143" t="str">
        <f>IF(GG143="","",ministers!GC$3)</f>
        <v/>
      </c>
      <c r="GD143" s="144" t="str">
        <f>IF(GG143="","",ministers!GC$1)</f>
        <v/>
      </c>
      <c r="GE143" s="145" t="str">
        <f>IF(GG143="","",ministers!GC$2)</f>
        <v/>
      </c>
      <c r="GF143" s="145"/>
      <c r="GG143" s="146" t="str">
        <f>IF(GN143="","",IF(ISNUMBER(SEARCH(":",GN143)),MID(GN143,FIND(":",GN143)+2,FIND("(",GN143)-FIND(":",GN143)-3),LEFT(GN143,FIND("(",GN143)-2)))</f>
        <v/>
      </c>
      <c r="GH143" s="147" t="str">
        <f>IF(GN143="","",MID(GN143,FIND("(",GN143)+1,4))</f>
        <v/>
      </c>
      <c r="GI143" s="148" t="str">
        <f>IF(ISNUMBER(SEARCH("*female*",GN143)),"female",IF(ISNUMBER(SEARCH("*male*",GN143)),"male",""))</f>
        <v/>
      </c>
      <c r="GJ143" s="149" t="str">
        <f>IF(GN143="","",IF(ISERROR(MID(GN143,FIND("male,",GN143)+6,(FIND(")",GN143)-(FIND("male,",GN143)+6))))=TRUE,"missing/error",MID(GN143,FIND("male,",GN143)+6,(FIND(")",GN143)-(FIND("male,",GN143)+6)))))</f>
        <v/>
      </c>
      <c r="GK143" s="150" t="str">
        <f>IF(GG143="","",(MID(GG143,(SEARCH("^^",SUBSTITUTE(GG143," ","^^",LEN(GG143)-LEN(SUBSTITUTE(GG143," ","")))))+1,99)&amp;"_"&amp;LEFT(GG143,FIND(" ",GG143)-1)&amp;"_"&amp;GH143))</f>
        <v/>
      </c>
      <c r="GM143" s="114"/>
      <c r="GN143" s="168"/>
      <c r="GO143" s="143" t="str">
        <f>IF(GS143="","",ministers!GO$3)</f>
        <v/>
      </c>
      <c r="GP143" s="144" t="str">
        <f>IF(GS143="","",ministers!GO$1)</f>
        <v/>
      </c>
      <c r="GQ143" s="145" t="str">
        <f>IF(GS143="","",ministers!GO$2)</f>
        <v/>
      </c>
      <c r="GR143" s="145" t="str">
        <f>IF(GS143="","",ministers!GO$3)</f>
        <v/>
      </c>
      <c r="GS143" s="146" t="str">
        <f t="shared" si="171"/>
        <v/>
      </c>
      <c r="GT143" s="147" t="str">
        <f t="shared" si="172"/>
        <v/>
      </c>
      <c r="GU143" s="148" t="str">
        <f t="shared" si="173"/>
        <v/>
      </c>
      <c r="GV143" s="149" t="str">
        <f t="shared" si="174"/>
        <v/>
      </c>
      <c r="GW143" s="150" t="str">
        <f t="shared" si="175"/>
        <v/>
      </c>
      <c r="GY143" s="114"/>
      <c r="GZ143" s="168"/>
    </row>
    <row r="144" spans="1:208" ht="13.5" customHeight="1">
      <c r="A144" s="126"/>
      <c r="B144" s="114" t="s">
        <v>558</v>
      </c>
      <c r="C144" s="114"/>
      <c r="E144" s="143" t="s">
        <v>292</v>
      </c>
      <c r="F144" s="144" t="s">
        <v>292</v>
      </c>
      <c r="G144" s="145" t="s">
        <v>292</v>
      </c>
      <c r="H144" s="145" t="s">
        <v>292</v>
      </c>
      <c r="I144" s="146" t="s">
        <v>292</v>
      </c>
      <c r="J144" s="147" t="s">
        <v>292</v>
      </c>
      <c r="K144" s="148" t="s">
        <v>292</v>
      </c>
      <c r="L144" s="149" t="s">
        <v>292</v>
      </c>
      <c r="M144" s="150" t="s">
        <v>292</v>
      </c>
      <c r="N144" s="117" t="s">
        <v>292</v>
      </c>
      <c r="O144" s="114"/>
      <c r="P144" s="168"/>
      <c r="Q144" s="143" t="s">
        <v>292</v>
      </c>
      <c r="R144" s="144" t="s">
        <v>292</v>
      </c>
      <c r="S144" s="145" t="s">
        <v>292</v>
      </c>
      <c r="T144" s="145" t="s">
        <v>292</v>
      </c>
      <c r="U144" s="146" t="s">
        <v>292</v>
      </c>
      <c r="V144" s="147" t="s">
        <v>292</v>
      </c>
      <c r="W144" s="148" t="s">
        <v>292</v>
      </c>
      <c r="X144" s="149" t="s">
        <v>292</v>
      </c>
      <c r="Y144" s="150" t="s">
        <v>292</v>
      </c>
      <c r="Z144" s="117" t="s">
        <v>292</v>
      </c>
      <c r="AA144" s="114"/>
      <c r="AB144" s="168"/>
      <c r="AC144" s="143" t="s">
        <v>292</v>
      </c>
      <c r="AD144" s="144" t="s">
        <v>292</v>
      </c>
      <c r="AE144" s="145" t="s">
        <v>292</v>
      </c>
      <c r="AF144" s="145" t="s">
        <v>292</v>
      </c>
      <c r="AG144" s="146" t="s">
        <v>292</v>
      </c>
      <c r="AH144" s="147" t="s">
        <v>292</v>
      </c>
      <c r="AI144" s="148" t="s">
        <v>292</v>
      </c>
      <c r="AJ144" s="149" t="s">
        <v>292</v>
      </c>
      <c r="AK144" s="150" t="s">
        <v>292</v>
      </c>
      <c r="AL144" s="117" t="s">
        <v>292</v>
      </c>
      <c r="AM144" s="114"/>
      <c r="AN144" s="168"/>
      <c r="AO144" s="143" t="s">
        <v>292</v>
      </c>
      <c r="AP144" s="144" t="s">
        <v>292</v>
      </c>
      <c r="AQ144" s="145" t="s">
        <v>292</v>
      </c>
      <c r="AR144" s="145" t="s">
        <v>292</v>
      </c>
      <c r="AS144" s="146" t="s">
        <v>292</v>
      </c>
      <c r="AT144" s="147" t="s">
        <v>292</v>
      </c>
      <c r="AU144" s="148" t="s">
        <v>292</v>
      </c>
      <c r="AV144" s="149" t="s">
        <v>292</v>
      </c>
      <c r="AW144" s="150" t="s">
        <v>292</v>
      </c>
      <c r="AX144" s="117" t="s">
        <v>292</v>
      </c>
      <c r="AY144" s="114"/>
      <c r="AZ144" s="168"/>
      <c r="BA144" s="143" t="s">
        <v>292</v>
      </c>
      <c r="BB144" s="144" t="s">
        <v>292</v>
      </c>
      <c r="BC144" s="145" t="s">
        <v>292</v>
      </c>
      <c r="BD144" s="145" t="s">
        <v>292</v>
      </c>
      <c r="BE144" s="146" t="s">
        <v>292</v>
      </c>
      <c r="BF144" s="147" t="s">
        <v>292</v>
      </c>
      <c r="BG144" s="148" t="s">
        <v>292</v>
      </c>
      <c r="BH144" s="149" t="s">
        <v>292</v>
      </c>
      <c r="BI144" s="150" t="s">
        <v>292</v>
      </c>
      <c r="BJ144" s="117" t="s">
        <v>292</v>
      </c>
      <c r="BK144" s="114"/>
      <c r="BL144" s="168"/>
      <c r="BM144" s="143" t="s">
        <v>292</v>
      </c>
      <c r="BN144" s="144" t="s">
        <v>292</v>
      </c>
      <c r="BO144" s="145" t="s">
        <v>292</v>
      </c>
      <c r="BP144" s="145" t="s">
        <v>292</v>
      </c>
      <c r="BQ144" s="146" t="s">
        <v>292</v>
      </c>
      <c r="BR144" s="147" t="s">
        <v>292</v>
      </c>
      <c r="BS144" s="148" t="s">
        <v>292</v>
      </c>
      <c r="BT144" s="149" t="s">
        <v>292</v>
      </c>
      <c r="BU144" s="150" t="s">
        <v>292</v>
      </c>
      <c r="BV144" s="117" t="s">
        <v>292</v>
      </c>
      <c r="BW144" s="114"/>
      <c r="BX144" s="168"/>
      <c r="BY144" s="143" t="s">
        <v>292</v>
      </c>
      <c r="BZ144" s="144" t="s">
        <v>292</v>
      </c>
      <c r="CA144" s="145" t="s">
        <v>292</v>
      </c>
      <c r="CB144" s="145" t="s">
        <v>292</v>
      </c>
      <c r="CC144" s="146" t="s">
        <v>292</v>
      </c>
      <c r="CD144" s="147" t="s">
        <v>292</v>
      </c>
      <c r="CE144" s="148" t="s">
        <v>292</v>
      </c>
      <c r="CF144" s="149" t="s">
        <v>292</v>
      </c>
      <c r="CG144" s="150" t="s">
        <v>292</v>
      </c>
      <c r="CH144" s="117" t="s">
        <v>292</v>
      </c>
      <c r="CI144" s="114"/>
      <c r="CJ144" s="168"/>
      <c r="CK144" s="143">
        <v>40353</v>
      </c>
      <c r="CL144" s="144" t="s">
        <v>318</v>
      </c>
      <c r="CM144" s="145">
        <v>39419</v>
      </c>
      <c r="CN144" s="145">
        <v>40353</v>
      </c>
      <c r="CO144" s="146" t="s">
        <v>978</v>
      </c>
      <c r="CP144" s="147" t="s">
        <v>894</v>
      </c>
      <c r="CQ144" s="148" t="s">
        <v>780</v>
      </c>
      <c r="CR144" s="149" t="s">
        <v>293</v>
      </c>
      <c r="CS144" s="150" t="s">
        <v>979</v>
      </c>
      <c r="CT144" s="117" t="s">
        <v>292</v>
      </c>
      <c r="CU144" s="114"/>
      <c r="CV144" s="168" t="s">
        <v>713</v>
      </c>
      <c r="CW144" s="143">
        <v>40435</v>
      </c>
      <c r="CX144" s="144" t="s">
        <v>512</v>
      </c>
      <c r="CY144" s="145">
        <v>40357</v>
      </c>
      <c r="CZ144" s="145">
        <v>40435</v>
      </c>
      <c r="DA144" s="146" t="s">
        <v>962</v>
      </c>
      <c r="DB144" s="147" t="s">
        <v>963</v>
      </c>
      <c r="DC144" s="148" t="s">
        <v>780</v>
      </c>
      <c r="DD144" s="149" t="s">
        <v>293</v>
      </c>
      <c r="DE144" s="150" t="s">
        <v>964</v>
      </c>
      <c r="DF144" s="117" t="s">
        <v>292</v>
      </c>
      <c r="DG144" s="114"/>
      <c r="DH144" s="173" t="s">
        <v>717</v>
      </c>
      <c r="DI144" s="143" t="s">
        <v>292</v>
      </c>
      <c r="DJ144" s="144" t="s">
        <v>292</v>
      </c>
      <c r="DK144" s="145" t="s">
        <v>292</v>
      </c>
      <c r="DL144" s="145" t="s">
        <v>292</v>
      </c>
      <c r="DM144" s="146" t="s">
        <v>292</v>
      </c>
      <c r="DN144" s="147" t="s">
        <v>292</v>
      </c>
      <c r="DO144" s="148" t="s">
        <v>292</v>
      </c>
      <c r="DP144" s="149" t="s">
        <v>292</v>
      </c>
      <c r="DQ144" s="150" t="s">
        <v>292</v>
      </c>
      <c r="DR144" s="117" t="s">
        <v>292</v>
      </c>
      <c r="DS144" s="114"/>
      <c r="DT144" s="168"/>
      <c r="DU144" s="143" t="s">
        <v>292</v>
      </c>
      <c r="DV144" s="144" t="s">
        <v>292</v>
      </c>
      <c r="DW144" s="145" t="s">
        <v>292</v>
      </c>
      <c r="DX144" s="145" t="s">
        <v>292</v>
      </c>
      <c r="DY144" s="146" t="s">
        <v>292</v>
      </c>
      <c r="DZ144" s="147" t="s">
        <v>292</v>
      </c>
      <c r="EA144" s="148" t="s">
        <v>292</v>
      </c>
      <c r="EB144" s="149" t="s">
        <v>292</v>
      </c>
      <c r="EC144" s="150" t="s">
        <v>292</v>
      </c>
      <c r="ED144" s="117" t="s">
        <v>292</v>
      </c>
      <c r="EE144" s="114"/>
      <c r="EF144" s="168"/>
      <c r="EG144" s="143" t="str">
        <f>IF(EK144="","",ministers!EG$3)</f>
        <v/>
      </c>
      <c r="EH144" s="144" t="str">
        <f>IF(EK144="","",ministers!EG$1)</f>
        <v/>
      </c>
      <c r="EI144" s="145" t="str">
        <f>IF(EK144="","",ministers!EG$2)</f>
        <v/>
      </c>
      <c r="EJ144" s="145" t="str">
        <f>IF(EK144="","",ministers!EG$3)</f>
        <v/>
      </c>
      <c r="EK144" s="146" t="str">
        <f t="shared" si="176"/>
        <v/>
      </c>
      <c r="EL144" s="147" t="str">
        <f t="shared" si="177"/>
        <v/>
      </c>
      <c r="EM144" s="148" t="str">
        <f t="shared" si="178"/>
        <v/>
      </c>
      <c r="EN144" s="149" t="str">
        <f t="shared" si="179"/>
        <v/>
      </c>
      <c r="EO144" s="150" t="str">
        <f t="shared" si="180"/>
        <v/>
      </c>
      <c r="EP144" s="117" t="str">
        <f t="shared" si="181"/>
        <v/>
      </c>
      <c r="EQ144" s="114"/>
      <c r="ER144" s="168"/>
      <c r="ES144" s="143" t="str">
        <f>IF(EW144="","",ministers!ES$3)</f>
        <v/>
      </c>
      <c r="ET144" s="144" t="str">
        <f>IF(EW144="","",ministers!ES$1)</f>
        <v/>
      </c>
      <c r="EU144" s="145" t="str">
        <f>IF(EW144="","",ministers!ES$2)</f>
        <v/>
      </c>
      <c r="EV144" s="145" t="str">
        <f>IF(EW144="","",ministers!ES$3)</f>
        <v/>
      </c>
      <c r="EW144" s="146" t="str">
        <f t="shared" si="182"/>
        <v/>
      </c>
      <c r="EX144" s="147" t="str">
        <f t="shared" si="183"/>
        <v/>
      </c>
      <c r="EY144" s="148" t="str">
        <f t="shared" si="184"/>
        <v/>
      </c>
      <c r="EZ144" s="149" t="str">
        <f t="shared" si="185"/>
        <v/>
      </c>
      <c r="FA144" s="150" t="str">
        <f t="shared" si="186"/>
        <v/>
      </c>
      <c r="FB144" s="117" t="str">
        <f t="shared" si="187"/>
        <v/>
      </c>
      <c r="FC144" s="114"/>
      <c r="FD144" s="168"/>
      <c r="FE144" s="143">
        <f>IF(FI144="","",ministers!FE$3)</f>
        <v>43340</v>
      </c>
      <c r="FF144" s="144" t="str">
        <f>IF(FI144="","",ministers!FE$1)</f>
        <v>Turnbull II</v>
      </c>
      <c r="FG144" s="145">
        <v>43089</v>
      </c>
      <c r="FH144" s="145">
        <f>IF(FI144="","",ministers!FE$3)</f>
        <v>43340</v>
      </c>
      <c r="FI144" s="146" t="str">
        <f t="shared" si="188"/>
        <v>Michael Keenan</v>
      </c>
      <c r="FJ144" s="147" t="str">
        <f t="shared" si="189"/>
        <v>1972</v>
      </c>
      <c r="FK144" s="148" t="str">
        <f t="shared" si="190"/>
        <v>male</v>
      </c>
      <c r="FL144" s="149" t="str">
        <f t="shared" si="191"/>
        <v>au_lib01</v>
      </c>
      <c r="FM144" s="150" t="str">
        <f t="shared" si="192"/>
        <v>Keenan_Michael_1972</v>
      </c>
      <c r="FO144" s="114"/>
      <c r="FP144" s="168" t="s">
        <v>1255</v>
      </c>
      <c r="FQ144" s="143" t="str">
        <f>IF(FU144="","",ministers!FT$3)</f>
        <v/>
      </c>
      <c r="FR144" s="144" t="str">
        <f>IF(FU144="","",ministers!FT$1)</f>
        <v/>
      </c>
      <c r="FS144" s="145"/>
      <c r="FT144" s="151"/>
      <c r="FU144" s="146" t="str">
        <f>IF(GB144="","",IF(ISNUMBER(SEARCH(":",GB144)),MID(GB144,FIND(":",GB144)+2,FIND("(",GB144)-FIND(":",GB144)-3),LEFT(GB144,FIND("(",GB144)-2)))</f>
        <v/>
      </c>
      <c r="FV144" s="147" t="str">
        <f>IF(GB144="","",MID(GB144,FIND("(",GB144)+1,4))</f>
        <v/>
      </c>
      <c r="FW144" s="148" t="str">
        <f>IF(ISNUMBER(SEARCH("*female*",GB144)),"female",IF(ISNUMBER(SEARCH("*male*",GB144)),"male",""))</f>
        <v/>
      </c>
      <c r="FX144" s="149" t="str">
        <f>IF(GB144="","",IF(ISERROR(MID(GB144,FIND("male,",GB144)+6,(FIND(")",GB144)-(FIND("male,",GB144)+6))))=TRUE,"missing/error",MID(GB144,FIND("male,",GB144)+6,(FIND(")",GB144)-(FIND("male,",GB144)+6)))))</f>
        <v/>
      </c>
      <c r="FY144" s="150" t="str">
        <f>IF(FU144="","",(MID(FU144,(SEARCH("^^",SUBSTITUTE(FU144," ","^^",LEN(FU144)-LEN(SUBSTITUTE(FU144," ","")))))+1,99)&amp;"_"&amp;LEFT(FU144,FIND(" ",FU144)-1)&amp;"_"&amp;FV144))</f>
        <v/>
      </c>
      <c r="FZ144" s="117" t="str">
        <f>IF(GB144="","",IF((LEN(GB144)-LEN(SUBSTITUTE(GB144,"male","")))/LEN("male")&gt;1,"!",IF(RIGHT(GB144,1)=")","",IF(RIGHT(GB144,2)=") ","",IF(RIGHT(GB144,2)=").","","!!")))))</f>
        <v/>
      </c>
      <c r="GA144" s="114"/>
      <c r="GB144" s="168"/>
      <c r="GC144" s="143" t="str">
        <f>IF(GG144="","",ministers!GC$3)</f>
        <v/>
      </c>
      <c r="GD144" s="144" t="str">
        <f>IF(GG144="","",ministers!GC$1)</f>
        <v/>
      </c>
      <c r="GE144" s="145" t="str">
        <f>IF(GG144="","",ministers!GC$2)</f>
        <v/>
      </c>
      <c r="GF144" s="145"/>
      <c r="GG144" s="146" t="str">
        <f>IF(GN144="","",IF(ISNUMBER(SEARCH(":",GN144)),MID(GN144,FIND(":",GN144)+2,FIND("(",GN144)-FIND(":",GN144)-3),LEFT(GN144,FIND("(",GN144)-2)))</f>
        <v/>
      </c>
      <c r="GH144" s="147" t="str">
        <f>IF(GN144="","",MID(GN144,FIND("(",GN144)+1,4))</f>
        <v/>
      </c>
      <c r="GI144" s="148" t="str">
        <f>IF(ISNUMBER(SEARCH("*female*",GN144)),"female",IF(ISNUMBER(SEARCH("*male*",GN144)),"male",""))</f>
        <v/>
      </c>
      <c r="GJ144" s="149" t="str">
        <f>IF(GN144="","",IF(ISERROR(MID(GN144,FIND("male,",GN144)+6,(FIND(")",GN144)-(FIND("male,",GN144)+6))))=TRUE,"missing/error",MID(GN144,FIND("male,",GN144)+6,(FIND(")",GN144)-(FIND("male,",GN144)+6)))))</f>
        <v/>
      </c>
      <c r="GK144" s="150" t="str">
        <f>IF(GG144="","",(MID(GG144,(SEARCH("^^",SUBSTITUTE(GG144," ","^^",LEN(GG144)-LEN(SUBSTITUTE(GG144," ","")))))+1,99)&amp;"_"&amp;LEFT(GG144,FIND(" ",GG144)-1)&amp;"_"&amp;GH144))</f>
        <v/>
      </c>
      <c r="GM144" s="114"/>
      <c r="GN144" s="168"/>
      <c r="GO144" s="143" t="str">
        <f>IF(GS144="","",ministers!GO$3)</f>
        <v/>
      </c>
      <c r="GP144" s="144" t="str">
        <f>IF(GS144="","",ministers!GO$1)</f>
        <v/>
      </c>
      <c r="GQ144" s="145" t="str">
        <f>IF(GS144="","",ministers!GO$2)</f>
        <v/>
      </c>
      <c r="GR144" s="145" t="str">
        <f>IF(GS144="","",ministers!GO$3)</f>
        <v/>
      </c>
      <c r="GS144" s="146" t="str">
        <f t="shared" si="171"/>
        <v/>
      </c>
      <c r="GT144" s="147" t="str">
        <f t="shared" si="172"/>
        <v/>
      </c>
      <c r="GU144" s="148" t="str">
        <f t="shared" si="173"/>
        <v/>
      </c>
      <c r="GV144" s="149" t="str">
        <f t="shared" si="174"/>
        <v/>
      </c>
      <c r="GW144" s="150" t="str">
        <f t="shared" si="175"/>
        <v/>
      </c>
      <c r="GY144" s="114"/>
      <c r="GZ144" s="168"/>
    </row>
    <row r="145" spans="1:208" ht="13.5" customHeight="1">
      <c r="A145" s="126"/>
      <c r="B145" s="114" t="s">
        <v>559</v>
      </c>
      <c r="C145" s="114"/>
      <c r="E145" s="143" t="s">
        <v>292</v>
      </c>
      <c r="F145" s="144" t="s">
        <v>292</v>
      </c>
      <c r="G145" s="145" t="s">
        <v>292</v>
      </c>
      <c r="H145" s="145" t="s">
        <v>292</v>
      </c>
      <c r="I145" s="146" t="s">
        <v>292</v>
      </c>
      <c r="J145" s="147" t="s">
        <v>292</v>
      </c>
      <c r="K145" s="148" t="s">
        <v>292</v>
      </c>
      <c r="L145" s="149" t="s">
        <v>292</v>
      </c>
      <c r="M145" s="150" t="s">
        <v>292</v>
      </c>
      <c r="N145" s="117" t="s">
        <v>292</v>
      </c>
      <c r="O145" s="114"/>
      <c r="P145" s="168"/>
      <c r="Q145" s="143" t="s">
        <v>292</v>
      </c>
      <c r="R145" s="144" t="s">
        <v>292</v>
      </c>
      <c r="S145" s="145" t="s">
        <v>292</v>
      </c>
      <c r="T145" s="145" t="s">
        <v>292</v>
      </c>
      <c r="U145" s="146" t="s">
        <v>292</v>
      </c>
      <c r="V145" s="147" t="s">
        <v>292</v>
      </c>
      <c r="W145" s="148" t="s">
        <v>292</v>
      </c>
      <c r="X145" s="149" t="s">
        <v>292</v>
      </c>
      <c r="Y145" s="150" t="s">
        <v>292</v>
      </c>
      <c r="Z145" s="117" t="s">
        <v>292</v>
      </c>
      <c r="AA145" s="114"/>
      <c r="AB145" s="168"/>
      <c r="AC145" s="143">
        <v>35135</v>
      </c>
      <c r="AD145" s="144" t="s">
        <v>313</v>
      </c>
      <c r="AE145" s="145">
        <v>34418</v>
      </c>
      <c r="AF145" s="145">
        <v>35135</v>
      </c>
      <c r="AG145" s="146" t="s">
        <v>980</v>
      </c>
      <c r="AH145" s="147" t="s">
        <v>811</v>
      </c>
      <c r="AI145" s="148" t="s">
        <v>793</v>
      </c>
      <c r="AJ145" s="149" t="s">
        <v>293</v>
      </c>
      <c r="AK145" s="150" t="s">
        <v>981</v>
      </c>
      <c r="AL145" s="117" t="s">
        <v>292</v>
      </c>
      <c r="AM145" s="114"/>
      <c r="AN145" s="168" t="s">
        <v>630</v>
      </c>
      <c r="AO145" s="143" t="s">
        <v>292</v>
      </c>
      <c r="AP145" s="144" t="s">
        <v>292</v>
      </c>
      <c r="AQ145" s="145" t="s">
        <v>292</v>
      </c>
      <c r="AR145" s="145" t="s">
        <v>292</v>
      </c>
      <c r="AS145" s="146" t="s">
        <v>292</v>
      </c>
      <c r="AT145" s="147" t="s">
        <v>292</v>
      </c>
      <c r="AU145" s="148" t="s">
        <v>292</v>
      </c>
      <c r="AV145" s="149" t="s">
        <v>292</v>
      </c>
      <c r="AW145" s="150" t="s">
        <v>292</v>
      </c>
      <c r="AX145" s="117" t="s">
        <v>292</v>
      </c>
      <c r="AY145" s="114"/>
      <c r="AZ145" s="168"/>
      <c r="BA145" s="143" t="s">
        <v>292</v>
      </c>
      <c r="BB145" s="144" t="s">
        <v>292</v>
      </c>
      <c r="BC145" s="145" t="s">
        <v>292</v>
      </c>
      <c r="BD145" s="145" t="s">
        <v>292</v>
      </c>
      <c r="BE145" s="146" t="s">
        <v>292</v>
      </c>
      <c r="BF145" s="147" t="s">
        <v>292</v>
      </c>
      <c r="BG145" s="148" t="s">
        <v>292</v>
      </c>
      <c r="BH145" s="149" t="s">
        <v>292</v>
      </c>
      <c r="BI145" s="150" t="s">
        <v>292</v>
      </c>
      <c r="BJ145" s="117" t="s">
        <v>292</v>
      </c>
      <c r="BK145" s="114"/>
      <c r="BL145" s="168"/>
      <c r="BM145" s="143" t="s">
        <v>292</v>
      </c>
      <c r="BN145" s="144" t="s">
        <v>292</v>
      </c>
      <c r="BO145" s="145" t="s">
        <v>292</v>
      </c>
      <c r="BP145" s="145" t="s">
        <v>292</v>
      </c>
      <c r="BQ145" s="146" t="s">
        <v>292</v>
      </c>
      <c r="BR145" s="147" t="s">
        <v>292</v>
      </c>
      <c r="BS145" s="148" t="s">
        <v>292</v>
      </c>
      <c r="BT145" s="149" t="s">
        <v>292</v>
      </c>
      <c r="BU145" s="150" t="s">
        <v>292</v>
      </c>
      <c r="BV145" s="117" t="s">
        <v>292</v>
      </c>
      <c r="BW145" s="114"/>
      <c r="BX145" s="168"/>
      <c r="BY145" s="143" t="s">
        <v>292</v>
      </c>
      <c r="BZ145" s="144" t="s">
        <v>292</v>
      </c>
      <c r="CA145" s="145" t="s">
        <v>292</v>
      </c>
      <c r="CB145" s="145" t="s">
        <v>292</v>
      </c>
      <c r="CC145" s="146" t="s">
        <v>292</v>
      </c>
      <c r="CD145" s="147" t="s">
        <v>292</v>
      </c>
      <c r="CE145" s="148" t="s">
        <v>292</v>
      </c>
      <c r="CF145" s="149" t="s">
        <v>292</v>
      </c>
      <c r="CG145" s="150" t="s">
        <v>292</v>
      </c>
      <c r="CH145" s="117" t="s">
        <v>292</v>
      </c>
      <c r="CI145" s="114"/>
      <c r="CJ145" s="168"/>
      <c r="CK145" s="143" t="s">
        <v>292</v>
      </c>
      <c r="CL145" s="144" t="s">
        <v>292</v>
      </c>
      <c r="CM145" s="145" t="s">
        <v>292</v>
      </c>
      <c r="CN145" s="145" t="s">
        <v>292</v>
      </c>
      <c r="CO145" s="146" t="s">
        <v>292</v>
      </c>
      <c r="CP145" s="147" t="s">
        <v>292</v>
      </c>
      <c r="CQ145" s="148" t="s">
        <v>292</v>
      </c>
      <c r="CR145" s="149" t="s">
        <v>292</v>
      </c>
      <c r="CS145" s="150" t="s">
        <v>292</v>
      </c>
      <c r="CT145" s="117" t="s">
        <v>292</v>
      </c>
      <c r="CU145" s="114"/>
      <c r="CV145" s="168"/>
      <c r="CW145" s="143" t="s">
        <v>292</v>
      </c>
      <c r="CX145" s="144" t="s">
        <v>292</v>
      </c>
      <c r="CY145" s="145" t="s">
        <v>292</v>
      </c>
      <c r="CZ145" s="145" t="s">
        <v>292</v>
      </c>
      <c r="DA145" s="146" t="s">
        <v>292</v>
      </c>
      <c r="DB145" s="147" t="s">
        <v>292</v>
      </c>
      <c r="DC145" s="148" t="s">
        <v>292</v>
      </c>
      <c r="DD145" s="149" t="s">
        <v>292</v>
      </c>
      <c r="DE145" s="150" t="s">
        <v>292</v>
      </c>
      <c r="DF145" s="117" t="s">
        <v>292</v>
      </c>
      <c r="DG145" s="114"/>
      <c r="DH145" s="168"/>
      <c r="DI145" s="143" t="s">
        <v>292</v>
      </c>
      <c r="DJ145" s="144" t="s">
        <v>292</v>
      </c>
      <c r="DK145" s="145" t="s">
        <v>292</v>
      </c>
      <c r="DL145" s="145" t="s">
        <v>292</v>
      </c>
      <c r="DM145" s="146" t="s">
        <v>292</v>
      </c>
      <c r="DN145" s="147" t="s">
        <v>292</v>
      </c>
      <c r="DO145" s="148" t="s">
        <v>292</v>
      </c>
      <c r="DP145" s="149" t="s">
        <v>292</v>
      </c>
      <c r="DQ145" s="150" t="s">
        <v>292</v>
      </c>
      <c r="DR145" s="117" t="s">
        <v>292</v>
      </c>
      <c r="DS145" s="114"/>
      <c r="DT145" s="168"/>
      <c r="DU145" s="143" t="s">
        <v>292</v>
      </c>
      <c r="DV145" s="144" t="s">
        <v>292</v>
      </c>
      <c r="DW145" s="145" t="s">
        <v>292</v>
      </c>
      <c r="DX145" s="145" t="s">
        <v>292</v>
      </c>
      <c r="DY145" s="146" t="s">
        <v>292</v>
      </c>
      <c r="DZ145" s="147" t="s">
        <v>292</v>
      </c>
      <c r="EA145" s="148" t="s">
        <v>292</v>
      </c>
      <c r="EB145" s="149" t="s">
        <v>292</v>
      </c>
      <c r="EC145" s="150" t="s">
        <v>292</v>
      </c>
      <c r="ED145" s="117" t="s">
        <v>292</v>
      </c>
      <c r="EE145" s="114"/>
      <c r="EF145" s="168"/>
      <c r="EG145" s="143" t="str">
        <f>IF(EK145="","",ministers!EG$3)</f>
        <v/>
      </c>
      <c r="EH145" s="144" t="str">
        <f>IF(EK145="","",ministers!EG$1)</f>
        <v/>
      </c>
      <c r="EI145" s="145" t="str">
        <f>IF(EK145="","",ministers!EG$2)</f>
        <v/>
      </c>
      <c r="EJ145" s="145" t="str">
        <f>IF(EK145="","",ministers!EG$3)</f>
        <v/>
      </c>
      <c r="EK145" s="146" t="str">
        <f t="shared" si="176"/>
        <v/>
      </c>
      <c r="EL145" s="147" t="str">
        <f t="shared" si="177"/>
        <v/>
      </c>
      <c r="EM145" s="148" t="str">
        <f t="shared" si="178"/>
        <v/>
      </c>
      <c r="EN145" s="149" t="str">
        <f t="shared" si="179"/>
        <v/>
      </c>
      <c r="EO145" s="150" t="str">
        <f t="shared" si="180"/>
        <v/>
      </c>
      <c r="EP145" s="117" t="str">
        <f t="shared" si="181"/>
        <v/>
      </c>
      <c r="EQ145" s="114"/>
      <c r="ER145" s="168"/>
      <c r="ES145" s="143" t="str">
        <f>IF(EW145="","",ministers!ES$3)</f>
        <v/>
      </c>
      <c r="ET145" s="144" t="str">
        <f>IF(EW145="","",ministers!ES$1)</f>
        <v/>
      </c>
      <c r="EU145" s="145" t="str">
        <f>IF(EW145="","",ministers!ES$2)</f>
        <v/>
      </c>
      <c r="EV145" s="145" t="str">
        <f>IF(EW145="","",ministers!ES$3)</f>
        <v/>
      </c>
      <c r="EW145" s="146" t="str">
        <f t="shared" si="182"/>
        <v/>
      </c>
      <c r="EX145" s="147" t="str">
        <f t="shared" si="183"/>
        <v/>
      </c>
      <c r="EY145" s="148" t="str">
        <f t="shared" si="184"/>
        <v/>
      </c>
      <c r="EZ145" s="149" t="str">
        <f t="shared" si="185"/>
        <v/>
      </c>
      <c r="FA145" s="150" t="str">
        <f t="shared" si="186"/>
        <v/>
      </c>
      <c r="FB145" s="117" t="str">
        <f t="shared" si="187"/>
        <v/>
      </c>
      <c r="FC145" s="114"/>
      <c r="FD145" s="168"/>
      <c r="FE145" s="143" t="str">
        <f>IF(FI145="","",ministers!FE$3)</f>
        <v/>
      </c>
      <c r="FF145" s="144" t="str">
        <f>IF(FI145="","",ministers!FE$1)</f>
        <v/>
      </c>
      <c r="FG145" s="145" t="str">
        <f>IF(FI145="","",ministers!FE$2)</f>
        <v/>
      </c>
      <c r="FH145" s="145" t="str">
        <f>IF(FI145="","",ministers!FE$3)</f>
        <v/>
      </c>
      <c r="FI145" s="146" t="str">
        <f t="shared" si="188"/>
        <v/>
      </c>
      <c r="FJ145" s="147" t="str">
        <f t="shared" si="189"/>
        <v/>
      </c>
      <c r="FK145" s="148" t="str">
        <f t="shared" si="190"/>
        <v/>
      </c>
      <c r="FL145" s="149" t="str">
        <f t="shared" si="191"/>
        <v/>
      </c>
      <c r="FM145" s="150" t="str">
        <f t="shared" si="192"/>
        <v/>
      </c>
      <c r="FN145" s="117" t="str">
        <f>IF(FP145="","",IF((LEN(FP145)-LEN(SUBSTITUTE(FP145,"male","")))/LEN("male")&gt;1,"!",IF(RIGHT(FP145,1)=")","",IF(RIGHT(FP145,2)=") ","",IF(RIGHT(FP145,2)=").","","!!")))))</f>
        <v/>
      </c>
      <c r="FO145" s="114"/>
      <c r="FP145" s="168"/>
      <c r="FQ145" s="143" t="str">
        <f>IF(FU145="","",ministers!FT$3)</f>
        <v/>
      </c>
      <c r="FR145" s="144" t="str">
        <f>IF(FU145="","",ministers!FT$1)</f>
        <v/>
      </c>
      <c r="FS145" s="145"/>
      <c r="FT145" s="151"/>
      <c r="FU145" s="146" t="str">
        <f>IF(GB145="","",IF(ISNUMBER(SEARCH(":",GB145)),MID(GB145,FIND(":",GB145)+2,FIND("(",GB145)-FIND(":",GB145)-3),LEFT(GB145,FIND("(",GB145)-2)))</f>
        <v/>
      </c>
      <c r="FV145" s="147" t="str">
        <f>IF(GB145="","",MID(GB145,FIND("(",GB145)+1,4))</f>
        <v/>
      </c>
      <c r="FW145" s="148" t="str">
        <f>IF(ISNUMBER(SEARCH("*female*",GB145)),"female",IF(ISNUMBER(SEARCH("*male*",GB145)),"male",""))</f>
        <v/>
      </c>
      <c r="FX145" s="149" t="str">
        <f>IF(GB145="","",IF(ISERROR(MID(GB145,FIND("male,",GB145)+6,(FIND(")",GB145)-(FIND("male,",GB145)+6))))=TRUE,"missing/error",MID(GB145,FIND("male,",GB145)+6,(FIND(")",GB145)-(FIND("male,",GB145)+6)))))</f>
        <v/>
      </c>
      <c r="FY145" s="150" t="str">
        <f>IF(FU145="","",(MID(FU145,(SEARCH("^^",SUBSTITUTE(FU145," ","^^",LEN(FU145)-LEN(SUBSTITUTE(FU145," ","")))))+1,99)&amp;"_"&amp;LEFT(FU145,FIND(" ",FU145)-1)&amp;"_"&amp;FV145))</f>
        <v/>
      </c>
      <c r="FZ145" s="117" t="str">
        <f>IF(GB145="","",IF((LEN(GB145)-LEN(SUBSTITUTE(GB145,"male","")))/LEN("male")&gt;1,"!",IF(RIGHT(GB145,1)=")","",IF(RIGHT(GB145,2)=") ","",IF(RIGHT(GB145,2)=").","","!!")))))</f>
        <v/>
      </c>
      <c r="GA145" s="114"/>
      <c r="GB145" s="168"/>
      <c r="GC145" s="143" t="str">
        <f>IF(GG145="","",ministers!GC$3)</f>
        <v/>
      </c>
      <c r="GD145" s="144" t="str">
        <f>IF(GG145="","",ministers!GC$1)</f>
        <v/>
      </c>
      <c r="GE145" s="145" t="str">
        <f>IF(GG145="","",ministers!GC$2)</f>
        <v/>
      </c>
      <c r="GF145" s="145"/>
      <c r="GG145" s="146" t="str">
        <f>IF(GN145="","",IF(ISNUMBER(SEARCH(":",GN145)),MID(GN145,FIND(":",GN145)+2,FIND("(",GN145)-FIND(":",GN145)-3),LEFT(GN145,FIND("(",GN145)-2)))</f>
        <v/>
      </c>
      <c r="GH145" s="147" t="str">
        <f>IF(GN145="","",MID(GN145,FIND("(",GN145)+1,4))</f>
        <v/>
      </c>
      <c r="GI145" s="148" t="str">
        <f>IF(ISNUMBER(SEARCH("*female*",GN145)),"female",IF(ISNUMBER(SEARCH("*male*",GN145)),"male",""))</f>
        <v/>
      </c>
      <c r="GJ145" s="149" t="str">
        <f>IF(GN145="","",IF(ISERROR(MID(GN145,FIND("male,",GN145)+6,(FIND(")",GN145)-(FIND("male,",GN145)+6))))=TRUE,"missing/error",MID(GN145,FIND("male,",GN145)+6,(FIND(")",GN145)-(FIND("male,",GN145)+6)))))</f>
        <v/>
      </c>
      <c r="GK145" s="150" t="str">
        <f>IF(GG145="","",(MID(GG145,(SEARCH("^^",SUBSTITUTE(GG145," ","^^",LEN(GG145)-LEN(SUBSTITUTE(GG145," ","")))))+1,99)&amp;"_"&amp;LEFT(GG145,FIND(" ",GG145)-1)&amp;"_"&amp;GH145))</f>
        <v/>
      </c>
      <c r="GM145" s="114"/>
      <c r="GN145" s="168"/>
      <c r="GO145" s="143" t="str">
        <f>IF(GS145="","",ministers!GO$3)</f>
        <v/>
      </c>
      <c r="GP145" s="144" t="str">
        <f>IF(GS145="","",ministers!GO$1)</f>
        <v/>
      </c>
      <c r="GQ145" s="145" t="str">
        <f>IF(GS145="","",ministers!GO$2)</f>
        <v/>
      </c>
      <c r="GR145" s="145" t="str">
        <f>IF(GS145="","",ministers!GO$3)</f>
        <v/>
      </c>
      <c r="GS145" s="146" t="str">
        <f t="shared" si="171"/>
        <v/>
      </c>
      <c r="GT145" s="147" t="str">
        <f t="shared" si="172"/>
        <v/>
      </c>
      <c r="GU145" s="148" t="str">
        <f t="shared" si="173"/>
        <v/>
      </c>
      <c r="GV145" s="149" t="str">
        <f t="shared" si="174"/>
        <v/>
      </c>
      <c r="GW145" s="150" t="str">
        <f t="shared" si="175"/>
        <v/>
      </c>
      <c r="GY145" s="114"/>
      <c r="GZ145" s="168"/>
    </row>
    <row r="146" spans="1:208" ht="13.5" customHeight="1">
      <c r="A146" s="126"/>
      <c r="B146" s="114" t="s">
        <v>1098</v>
      </c>
      <c r="C146" s="114"/>
      <c r="E146" s="143"/>
      <c r="F146" s="144"/>
      <c r="G146" s="145"/>
      <c r="H146" s="145"/>
      <c r="I146" s="146"/>
      <c r="J146" s="147"/>
      <c r="K146" s="148"/>
      <c r="L146" s="149"/>
      <c r="M146" s="150"/>
      <c r="O146" s="114"/>
      <c r="P146" s="168"/>
      <c r="Q146" s="143"/>
      <c r="R146" s="144"/>
      <c r="S146" s="145"/>
      <c r="T146" s="145"/>
      <c r="U146" s="146"/>
      <c r="V146" s="147"/>
      <c r="W146" s="148"/>
      <c r="X146" s="149"/>
      <c r="Y146" s="150"/>
      <c r="AA146" s="114"/>
      <c r="AB146" s="168"/>
      <c r="AC146" s="143"/>
      <c r="AD146" s="144"/>
      <c r="AE146" s="145"/>
      <c r="AF146" s="145"/>
      <c r="AG146" s="146"/>
      <c r="AH146" s="147"/>
      <c r="AI146" s="148"/>
      <c r="AJ146" s="149"/>
      <c r="AK146" s="150"/>
      <c r="AM146" s="114"/>
      <c r="AN146" s="168"/>
      <c r="AO146" s="143"/>
      <c r="AP146" s="144"/>
      <c r="AQ146" s="145"/>
      <c r="AR146" s="145"/>
      <c r="AS146" s="146"/>
      <c r="AT146" s="147"/>
      <c r="AU146" s="148"/>
      <c r="AV146" s="149"/>
      <c r="AW146" s="150"/>
      <c r="AY146" s="114"/>
      <c r="AZ146" s="168"/>
      <c r="BA146" s="143"/>
      <c r="BB146" s="144"/>
      <c r="BC146" s="145"/>
      <c r="BD146" s="145"/>
      <c r="BE146" s="146"/>
      <c r="BF146" s="147"/>
      <c r="BG146" s="148"/>
      <c r="BH146" s="149"/>
      <c r="BI146" s="150"/>
      <c r="BK146" s="114"/>
      <c r="BL146" s="168"/>
      <c r="BM146" s="143"/>
      <c r="BN146" s="144"/>
      <c r="BO146" s="145"/>
      <c r="BP146" s="145"/>
      <c r="BQ146" s="146"/>
      <c r="BR146" s="147"/>
      <c r="BS146" s="148"/>
      <c r="BT146" s="149"/>
      <c r="BU146" s="150"/>
      <c r="BW146" s="114"/>
      <c r="BX146" s="168"/>
      <c r="BY146" s="143"/>
      <c r="BZ146" s="144"/>
      <c r="CA146" s="145"/>
      <c r="CB146" s="145"/>
      <c r="CC146" s="146"/>
      <c r="CD146" s="147"/>
      <c r="CE146" s="148"/>
      <c r="CF146" s="149"/>
      <c r="CG146" s="150"/>
      <c r="CI146" s="114"/>
      <c r="CJ146" s="168"/>
      <c r="CK146" s="143"/>
      <c r="CL146" s="144"/>
      <c r="CM146" s="145"/>
      <c r="CN146" s="145"/>
      <c r="CO146" s="146"/>
      <c r="CP146" s="147"/>
      <c r="CQ146" s="148"/>
      <c r="CR146" s="149"/>
      <c r="CS146" s="150"/>
      <c r="CU146" s="114"/>
      <c r="CV146" s="168"/>
      <c r="CW146" s="143"/>
      <c r="CX146" s="144"/>
      <c r="CY146" s="145"/>
      <c r="CZ146" s="145"/>
      <c r="DA146" s="146"/>
      <c r="DB146" s="147"/>
      <c r="DC146" s="148"/>
      <c r="DD146" s="149"/>
      <c r="DE146" s="150"/>
      <c r="DG146" s="114"/>
      <c r="DH146" s="168"/>
      <c r="DI146" s="143"/>
      <c r="DJ146" s="144"/>
      <c r="DK146" s="145"/>
      <c r="DL146" s="145"/>
      <c r="DM146" s="146"/>
      <c r="DN146" s="147"/>
      <c r="DO146" s="148"/>
      <c r="DP146" s="149"/>
      <c r="DQ146" s="150"/>
      <c r="DS146" s="114"/>
      <c r="DT146" s="168"/>
      <c r="DU146" s="143"/>
      <c r="DV146" s="144"/>
      <c r="DW146" s="145"/>
      <c r="DX146" s="145"/>
      <c r="DY146" s="146"/>
      <c r="DZ146" s="147"/>
      <c r="EA146" s="148"/>
      <c r="EB146" s="149"/>
      <c r="EC146" s="150"/>
      <c r="EE146" s="114"/>
      <c r="EF146" s="168"/>
      <c r="EG146" s="143">
        <f>IF(EK146="","",ministers!EG$3)</f>
        <v>42262</v>
      </c>
      <c r="EH146" s="144" t="str">
        <f>IF(EK146="","",ministers!EG$1)</f>
        <v>Abbott I</v>
      </c>
      <c r="EI146" s="145">
        <f>IF(EK146="","",ministers!EG$2)</f>
        <v>41517</v>
      </c>
      <c r="EJ146" s="145">
        <v>41996</v>
      </c>
      <c r="EK146" s="146" t="str">
        <f t="shared" si="176"/>
        <v>Scott Morrison</v>
      </c>
      <c r="EL146" s="147" t="str">
        <f t="shared" si="177"/>
        <v>1968</v>
      </c>
      <c r="EM146" s="148" t="str">
        <f t="shared" si="178"/>
        <v>male</v>
      </c>
      <c r="EN146" s="149" t="str">
        <f t="shared" si="179"/>
        <v>au_lib01</v>
      </c>
      <c r="EO146" s="150" t="str">
        <f t="shared" si="180"/>
        <v>Morrison_Scott_1968</v>
      </c>
      <c r="EP146" s="117" t="str">
        <f t="shared" si="181"/>
        <v/>
      </c>
      <c r="EQ146" s="114"/>
      <c r="ER146" s="168" t="s">
        <v>1118</v>
      </c>
      <c r="ES146" s="143">
        <f>IF(EW146="","",ministers!ES$3)</f>
        <v>42570</v>
      </c>
      <c r="ET146" s="144" t="str">
        <f>IF(EW146="","",ministers!ES$1)</f>
        <v>Turnbull I</v>
      </c>
      <c r="EU146" s="145">
        <v>42262</v>
      </c>
      <c r="EV146" s="145">
        <f>IF(EW146="","",ministers!ES$3)</f>
        <v>42570</v>
      </c>
      <c r="EW146" s="146" t="str">
        <f t="shared" si="182"/>
        <v>Peter Craig Dutton</v>
      </c>
      <c r="EX146" s="147" t="str">
        <f t="shared" si="183"/>
        <v>1970</v>
      </c>
      <c r="EY146" s="148" t="str">
        <f t="shared" si="184"/>
        <v>male</v>
      </c>
      <c r="EZ146" s="149" t="str">
        <f t="shared" si="185"/>
        <v>au_lib01</v>
      </c>
      <c r="FA146" s="150" t="str">
        <f t="shared" si="186"/>
        <v>Dutton_Peter_1970</v>
      </c>
      <c r="FB146" s="117" t="str">
        <f t="shared" si="187"/>
        <v/>
      </c>
      <c r="FC146" s="114"/>
      <c r="FD146" s="168" t="s">
        <v>1201</v>
      </c>
      <c r="FE146" s="143">
        <f>IF(FI146="","",ministers!FE$3)</f>
        <v>43340</v>
      </c>
      <c r="FF146" s="144" t="str">
        <f>IF(FI146="","",ministers!FE$1)</f>
        <v>Turnbull II</v>
      </c>
      <c r="FG146" s="145">
        <f>IF(FI146="","",ministers!FE$2)</f>
        <v>42570</v>
      </c>
      <c r="FH146" s="145">
        <f>IF(FI146="","",ministers!FE$3)</f>
        <v>43340</v>
      </c>
      <c r="FI146" s="146" t="str">
        <f t="shared" si="188"/>
        <v>Peter Craig Dutton</v>
      </c>
      <c r="FJ146" s="147" t="str">
        <f t="shared" si="189"/>
        <v>1970</v>
      </c>
      <c r="FK146" s="148" t="str">
        <f t="shared" si="190"/>
        <v>male</v>
      </c>
      <c r="FL146" s="149" t="str">
        <f t="shared" si="191"/>
        <v>au_lib01</v>
      </c>
      <c r="FM146" s="150" t="str">
        <f t="shared" si="192"/>
        <v>Dutton_Peter_1970</v>
      </c>
      <c r="FO146" s="114"/>
      <c r="FP146" s="168" t="s">
        <v>1201</v>
      </c>
      <c r="FQ146" s="143"/>
      <c r="FR146" s="144"/>
      <c r="FS146" s="145"/>
      <c r="FT146" s="151"/>
      <c r="FU146" s="146"/>
      <c r="FV146" s="147"/>
      <c r="FW146" s="148"/>
      <c r="FX146" s="149"/>
      <c r="FY146" s="150"/>
      <c r="GA146" s="114"/>
      <c r="GB146" s="168"/>
      <c r="GC146" s="143" t="str">
        <f>IF(GG146="","",ministers!GC$3)</f>
        <v/>
      </c>
      <c r="GD146" s="144" t="str">
        <f>IF(GG146="","",ministers!GC$1)</f>
        <v/>
      </c>
      <c r="GE146" s="145" t="str">
        <f>IF(GG146="","",ministers!GC$2)</f>
        <v/>
      </c>
      <c r="GF146" s="145"/>
      <c r="GG146" s="146"/>
      <c r="GH146" s="147"/>
      <c r="GI146" s="148"/>
      <c r="GJ146" s="149"/>
      <c r="GK146" s="150"/>
      <c r="GM146" s="114"/>
      <c r="GN146" s="168"/>
      <c r="GO146" s="143" t="str">
        <f>IF(GS146="","",ministers!GO$3)</f>
        <v/>
      </c>
      <c r="GP146" s="144" t="str">
        <f>IF(GS146="","",ministers!GO$1)</f>
        <v/>
      </c>
      <c r="GQ146" s="145" t="str">
        <f>IF(GS146="","",ministers!GO$2)</f>
        <v/>
      </c>
      <c r="GR146" s="145" t="str">
        <f>IF(GS146="","",ministers!GO$3)</f>
        <v/>
      </c>
      <c r="GS146" s="146" t="str">
        <f t="shared" si="171"/>
        <v/>
      </c>
      <c r="GT146" s="147" t="str">
        <f t="shared" si="172"/>
        <v/>
      </c>
      <c r="GU146" s="148" t="str">
        <f t="shared" si="173"/>
        <v/>
      </c>
      <c r="GV146" s="149" t="str">
        <f t="shared" si="174"/>
        <v/>
      </c>
      <c r="GW146" s="150" t="str">
        <f t="shared" si="175"/>
        <v/>
      </c>
      <c r="GY146" s="114"/>
      <c r="GZ146" s="168"/>
    </row>
    <row r="147" spans="1:208" ht="13.5" customHeight="1">
      <c r="A147" s="126"/>
      <c r="B147" s="114" t="s">
        <v>1098</v>
      </c>
      <c r="C147" s="114"/>
      <c r="E147" s="143"/>
      <c r="F147" s="144"/>
      <c r="G147" s="145"/>
      <c r="H147" s="145"/>
      <c r="I147" s="146"/>
      <c r="J147" s="147"/>
      <c r="K147" s="148"/>
      <c r="L147" s="149"/>
      <c r="M147" s="150"/>
      <c r="O147" s="114"/>
      <c r="P147" s="168"/>
      <c r="Q147" s="143"/>
      <c r="R147" s="144"/>
      <c r="S147" s="145"/>
      <c r="T147" s="145"/>
      <c r="U147" s="146"/>
      <c r="V147" s="147"/>
      <c r="W147" s="148"/>
      <c r="X147" s="149"/>
      <c r="Y147" s="150"/>
      <c r="AA147" s="114"/>
      <c r="AB147" s="168"/>
      <c r="AC147" s="143"/>
      <c r="AD147" s="144"/>
      <c r="AE147" s="145"/>
      <c r="AF147" s="145"/>
      <c r="AG147" s="146"/>
      <c r="AH147" s="147"/>
      <c r="AI147" s="148"/>
      <c r="AJ147" s="149"/>
      <c r="AK147" s="150"/>
      <c r="AM147" s="114"/>
      <c r="AN147" s="168"/>
      <c r="AO147" s="143"/>
      <c r="AP147" s="144"/>
      <c r="AQ147" s="145"/>
      <c r="AR147" s="145"/>
      <c r="AS147" s="146"/>
      <c r="AT147" s="147"/>
      <c r="AU147" s="148"/>
      <c r="AV147" s="149"/>
      <c r="AW147" s="150"/>
      <c r="AY147" s="114"/>
      <c r="AZ147" s="168"/>
      <c r="BA147" s="143"/>
      <c r="BB147" s="144"/>
      <c r="BC147" s="145"/>
      <c r="BD147" s="145"/>
      <c r="BE147" s="146"/>
      <c r="BF147" s="147"/>
      <c r="BG147" s="148"/>
      <c r="BH147" s="149"/>
      <c r="BI147" s="150"/>
      <c r="BK147" s="114"/>
      <c r="BL147" s="168"/>
      <c r="BM147" s="143"/>
      <c r="BN147" s="144"/>
      <c r="BO147" s="145"/>
      <c r="BP147" s="145"/>
      <c r="BQ147" s="146"/>
      <c r="BR147" s="147"/>
      <c r="BS147" s="148"/>
      <c r="BT147" s="149"/>
      <c r="BU147" s="150"/>
      <c r="BW147" s="114"/>
      <c r="BX147" s="168"/>
      <c r="BY147" s="143"/>
      <c r="BZ147" s="144"/>
      <c r="CA147" s="145"/>
      <c r="CB147" s="145"/>
      <c r="CC147" s="146"/>
      <c r="CD147" s="147"/>
      <c r="CE147" s="148"/>
      <c r="CF147" s="149"/>
      <c r="CG147" s="150"/>
      <c r="CI147" s="114"/>
      <c r="CJ147" s="168"/>
      <c r="CK147" s="143"/>
      <c r="CL147" s="144"/>
      <c r="CM147" s="145"/>
      <c r="CN147" s="145"/>
      <c r="CO147" s="146"/>
      <c r="CP147" s="147"/>
      <c r="CQ147" s="148"/>
      <c r="CR147" s="149"/>
      <c r="CS147" s="150"/>
      <c r="CU147" s="114"/>
      <c r="CV147" s="168"/>
      <c r="CW147" s="143"/>
      <c r="CX147" s="144"/>
      <c r="CY147" s="145"/>
      <c r="CZ147" s="145"/>
      <c r="DA147" s="146"/>
      <c r="DB147" s="147"/>
      <c r="DC147" s="148"/>
      <c r="DD147" s="149"/>
      <c r="DE147" s="150"/>
      <c r="DG147" s="114"/>
      <c r="DH147" s="168"/>
      <c r="DI147" s="143"/>
      <c r="DJ147" s="144"/>
      <c r="DK147" s="145"/>
      <c r="DL147" s="145"/>
      <c r="DM147" s="146"/>
      <c r="DN147" s="147"/>
      <c r="DO147" s="148"/>
      <c r="DP147" s="149"/>
      <c r="DQ147" s="150"/>
      <c r="DS147" s="114"/>
      <c r="DT147" s="168"/>
      <c r="DU147" s="143"/>
      <c r="DV147" s="144"/>
      <c r="DW147" s="145"/>
      <c r="DX147" s="145"/>
      <c r="DY147" s="146"/>
      <c r="DZ147" s="147"/>
      <c r="EA147" s="148"/>
      <c r="EB147" s="149"/>
      <c r="EC147" s="150"/>
      <c r="EE147" s="114"/>
      <c r="EF147" s="168"/>
      <c r="EG147" s="143">
        <f>IF(EK147="","",ministers!EG$3)</f>
        <v>42262</v>
      </c>
      <c r="EH147" s="144" t="str">
        <f>IF(EK147="","",ministers!EG$1)</f>
        <v>Abbott I</v>
      </c>
      <c r="EI147" s="145">
        <v>41996</v>
      </c>
      <c r="EJ147" s="145">
        <f>IF(EK147="","",ministers!EG$3)</f>
        <v>42262</v>
      </c>
      <c r="EK147" s="146" t="str">
        <f t="shared" si="176"/>
        <v>Peter Dutton</v>
      </c>
      <c r="EL147" s="147" t="str">
        <f t="shared" si="177"/>
        <v>1970</v>
      </c>
      <c r="EM147" s="148" t="str">
        <f t="shared" si="178"/>
        <v>male</v>
      </c>
      <c r="EN147" s="149" t="str">
        <f t="shared" si="179"/>
        <v>au_lib01</v>
      </c>
      <c r="EO147" s="150" t="str">
        <f t="shared" si="180"/>
        <v>Dutton_Peter_1970</v>
      </c>
      <c r="EP147" s="117" t="str">
        <f t="shared" si="181"/>
        <v/>
      </c>
      <c r="EQ147" s="114"/>
      <c r="ER147" s="168" t="s">
        <v>1116</v>
      </c>
      <c r="ES147" s="143" t="str">
        <f>IF(EW147="","",ministers!ES$3)</f>
        <v/>
      </c>
      <c r="ET147" s="144" t="str">
        <f>IF(EW147="","",ministers!ES$1)</f>
        <v/>
      </c>
      <c r="EU147" s="145" t="s">
        <v>292</v>
      </c>
      <c r="EV147" s="145" t="str">
        <f>IF(EW147="","",ministers!ES$3)</f>
        <v/>
      </c>
      <c r="EW147" s="146" t="str">
        <f t="shared" si="182"/>
        <v/>
      </c>
      <c r="EX147" s="147" t="str">
        <f t="shared" si="183"/>
        <v/>
      </c>
      <c r="EY147" s="148" t="str">
        <f t="shared" si="184"/>
        <v/>
      </c>
      <c r="EZ147" s="149" t="str">
        <f t="shared" si="185"/>
        <v/>
      </c>
      <c r="FA147" s="150" t="str">
        <f t="shared" si="186"/>
        <v/>
      </c>
      <c r="FB147" s="117" t="str">
        <f t="shared" si="187"/>
        <v/>
      </c>
      <c r="FC147" s="114"/>
      <c r="FD147" s="168"/>
      <c r="FE147" s="143" t="str">
        <f>IF(FI147="","",ministers!FE$3)</f>
        <v/>
      </c>
      <c r="FF147" s="144" t="str">
        <f>IF(FI147="","",ministers!FE$1)</f>
        <v/>
      </c>
      <c r="FG147" s="145" t="str">
        <f>IF(FI147="","",ministers!FE$2)</f>
        <v/>
      </c>
      <c r="FH147" s="145" t="str">
        <f>IF(FI147="","",ministers!FE$3)</f>
        <v/>
      </c>
      <c r="FI147" s="146" t="str">
        <f t="shared" si="188"/>
        <v/>
      </c>
      <c r="FJ147" s="147" t="str">
        <f t="shared" si="189"/>
        <v/>
      </c>
      <c r="FK147" s="148" t="str">
        <f t="shared" si="190"/>
        <v/>
      </c>
      <c r="FL147" s="149" t="str">
        <f t="shared" si="191"/>
        <v/>
      </c>
      <c r="FM147" s="150" t="str">
        <f t="shared" si="192"/>
        <v/>
      </c>
      <c r="FO147" s="114"/>
      <c r="FP147" s="168"/>
      <c r="FQ147" s="143"/>
      <c r="FR147" s="144"/>
      <c r="FS147" s="145"/>
      <c r="FT147" s="151"/>
      <c r="FU147" s="146"/>
      <c r="FV147" s="147"/>
      <c r="FW147" s="148"/>
      <c r="FX147" s="149"/>
      <c r="FY147" s="150"/>
      <c r="GA147" s="114"/>
      <c r="GB147" s="168"/>
      <c r="GC147" s="143" t="str">
        <f>IF(GG147="","",ministers!GC$3)</f>
        <v/>
      </c>
      <c r="GD147" s="144" t="str">
        <f>IF(GG147="","",ministers!GC$1)</f>
        <v/>
      </c>
      <c r="GE147" s="145" t="str">
        <f>IF(GG147="","",ministers!GC$2)</f>
        <v/>
      </c>
      <c r="GF147" s="145"/>
      <c r="GG147" s="146"/>
      <c r="GH147" s="147"/>
      <c r="GI147" s="148"/>
      <c r="GJ147" s="149"/>
      <c r="GK147" s="150"/>
      <c r="GM147" s="114"/>
      <c r="GN147" s="168"/>
      <c r="GO147" s="143" t="str">
        <f>IF(GS147="","",ministers!GO$3)</f>
        <v/>
      </c>
      <c r="GP147" s="144" t="str">
        <f>IF(GS147="","",ministers!GO$1)</f>
        <v/>
      </c>
      <c r="GQ147" s="145" t="str">
        <f>IF(GS147="","",ministers!GO$2)</f>
        <v/>
      </c>
      <c r="GR147" s="145" t="str">
        <f>IF(GS147="","",ministers!GO$3)</f>
        <v/>
      </c>
      <c r="GS147" s="146" t="str">
        <f t="shared" si="171"/>
        <v/>
      </c>
      <c r="GT147" s="147" t="str">
        <f t="shared" si="172"/>
        <v/>
      </c>
      <c r="GU147" s="148" t="str">
        <f t="shared" si="173"/>
        <v/>
      </c>
      <c r="GV147" s="149" t="str">
        <f t="shared" si="174"/>
        <v/>
      </c>
      <c r="GW147" s="150" t="str">
        <f t="shared" si="175"/>
        <v/>
      </c>
      <c r="GY147" s="114"/>
      <c r="GZ147" s="168"/>
    </row>
    <row r="148" spans="1:208" ht="13.5" customHeight="1">
      <c r="A148" s="126"/>
      <c r="B148" s="114" t="s">
        <v>612</v>
      </c>
      <c r="E148" s="143" t="s">
        <v>292</v>
      </c>
      <c r="F148" s="144" t="s">
        <v>292</v>
      </c>
      <c r="G148" s="145" t="s">
        <v>292</v>
      </c>
      <c r="H148" s="145" t="s">
        <v>292</v>
      </c>
      <c r="I148" s="146" t="s">
        <v>292</v>
      </c>
      <c r="J148" s="147" t="s">
        <v>292</v>
      </c>
      <c r="K148" s="148" t="s">
        <v>292</v>
      </c>
      <c r="L148" s="149" t="s">
        <v>292</v>
      </c>
      <c r="M148" s="150" t="s">
        <v>292</v>
      </c>
      <c r="N148" s="117" t="s">
        <v>292</v>
      </c>
      <c r="O148" s="114"/>
      <c r="P148" s="168"/>
      <c r="Q148" s="143" t="s">
        <v>292</v>
      </c>
      <c r="R148" s="144" t="s">
        <v>292</v>
      </c>
      <c r="S148" s="145" t="s">
        <v>292</v>
      </c>
      <c r="T148" s="145" t="s">
        <v>292</v>
      </c>
      <c r="U148" s="146" t="s">
        <v>292</v>
      </c>
      <c r="V148" s="147" t="s">
        <v>292</v>
      </c>
      <c r="W148" s="148" t="s">
        <v>292</v>
      </c>
      <c r="X148" s="149" t="s">
        <v>292</v>
      </c>
      <c r="Y148" s="150" t="s">
        <v>292</v>
      </c>
      <c r="Z148" s="117" t="s">
        <v>292</v>
      </c>
      <c r="AA148" s="114"/>
      <c r="AB148" s="168"/>
      <c r="AC148" s="143" t="s">
        <v>292</v>
      </c>
      <c r="AD148" s="144" t="s">
        <v>292</v>
      </c>
      <c r="AE148" s="145" t="s">
        <v>292</v>
      </c>
      <c r="AF148" s="145" t="s">
        <v>292</v>
      </c>
      <c r="AG148" s="146" t="s">
        <v>292</v>
      </c>
      <c r="AH148" s="147" t="s">
        <v>292</v>
      </c>
      <c r="AI148" s="148" t="s">
        <v>292</v>
      </c>
      <c r="AJ148" s="149" t="s">
        <v>292</v>
      </c>
      <c r="AK148" s="150" t="s">
        <v>292</v>
      </c>
      <c r="AL148" s="117" t="s">
        <v>292</v>
      </c>
      <c r="AM148" s="114"/>
      <c r="AN148" s="168"/>
      <c r="AO148" s="143" t="s">
        <v>292</v>
      </c>
      <c r="AP148" s="144" t="s">
        <v>292</v>
      </c>
      <c r="AQ148" s="145" t="s">
        <v>292</v>
      </c>
      <c r="AR148" s="145" t="s">
        <v>292</v>
      </c>
      <c r="AS148" s="146" t="s">
        <v>292</v>
      </c>
      <c r="AT148" s="147" t="s">
        <v>292</v>
      </c>
      <c r="AU148" s="148" t="s">
        <v>292</v>
      </c>
      <c r="AV148" s="149" t="s">
        <v>292</v>
      </c>
      <c r="AW148" s="150" t="s">
        <v>292</v>
      </c>
      <c r="AX148" s="117" t="s">
        <v>292</v>
      </c>
      <c r="AY148" s="114"/>
      <c r="AZ148" s="168"/>
      <c r="BA148" s="143" t="s">
        <v>292</v>
      </c>
      <c r="BB148" s="144" t="s">
        <v>292</v>
      </c>
      <c r="BC148" s="145" t="s">
        <v>292</v>
      </c>
      <c r="BD148" s="145" t="s">
        <v>292</v>
      </c>
      <c r="BE148" s="146" t="s">
        <v>292</v>
      </c>
      <c r="BF148" s="147" t="s">
        <v>292</v>
      </c>
      <c r="BG148" s="148" t="s">
        <v>292</v>
      </c>
      <c r="BH148" s="149" t="s">
        <v>292</v>
      </c>
      <c r="BI148" s="150" t="s">
        <v>292</v>
      </c>
      <c r="BJ148" s="117" t="s">
        <v>292</v>
      </c>
      <c r="BK148" s="114"/>
      <c r="BL148" s="168"/>
      <c r="BM148" s="143" t="s">
        <v>292</v>
      </c>
      <c r="BN148" s="144" t="s">
        <v>292</v>
      </c>
      <c r="BO148" s="145" t="s">
        <v>292</v>
      </c>
      <c r="BP148" s="145" t="s">
        <v>292</v>
      </c>
      <c r="BQ148" s="146" t="s">
        <v>292</v>
      </c>
      <c r="BR148" s="147" t="s">
        <v>292</v>
      </c>
      <c r="BS148" s="148" t="s">
        <v>292</v>
      </c>
      <c r="BT148" s="149" t="s">
        <v>292</v>
      </c>
      <c r="BU148" s="150" t="s">
        <v>292</v>
      </c>
      <c r="BV148" s="117" t="s">
        <v>292</v>
      </c>
      <c r="BW148" s="114"/>
      <c r="BX148" s="168"/>
      <c r="BY148" s="143">
        <v>39419</v>
      </c>
      <c r="BZ148" s="144" t="s">
        <v>317</v>
      </c>
      <c r="CA148" s="145">
        <v>39112</v>
      </c>
      <c r="CB148" s="145">
        <v>39419</v>
      </c>
      <c r="CC148" s="146" t="s">
        <v>838</v>
      </c>
      <c r="CD148" s="147" t="s">
        <v>819</v>
      </c>
      <c r="CE148" s="148" t="s">
        <v>793</v>
      </c>
      <c r="CF148" s="149" t="s">
        <v>294</v>
      </c>
      <c r="CG148" s="150" t="s">
        <v>839</v>
      </c>
      <c r="CH148" s="117" t="s">
        <v>292</v>
      </c>
      <c r="CI148" s="114"/>
      <c r="CJ148" s="168" t="s">
        <v>658</v>
      </c>
      <c r="CK148" s="143">
        <v>40353</v>
      </c>
      <c r="CL148" s="144" t="s">
        <v>318</v>
      </c>
      <c r="CM148" s="145">
        <v>39419</v>
      </c>
      <c r="CN148" s="145">
        <v>40353</v>
      </c>
      <c r="CO148" s="146" t="s">
        <v>984</v>
      </c>
      <c r="CP148" s="147" t="s">
        <v>828</v>
      </c>
      <c r="CQ148" s="148" t="s">
        <v>780</v>
      </c>
      <c r="CR148" s="149" t="s">
        <v>293</v>
      </c>
      <c r="CS148" s="150" t="s">
        <v>985</v>
      </c>
      <c r="CT148" s="117" t="s">
        <v>292</v>
      </c>
      <c r="CU148" s="114"/>
      <c r="CV148" s="168" t="s">
        <v>712</v>
      </c>
      <c r="CW148" s="143">
        <v>40435</v>
      </c>
      <c r="CX148" s="144" t="s">
        <v>512</v>
      </c>
      <c r="CY148" s="145">
        <v>40357</v>
      </c>
      <c r="CZ148" s="145">
        <v>40435</v>
      </c>
      <c r="DA148" s="146" t="s">
        <v>984</v>
      </c>
      <c r="DB148" s="147" t="s">
        <v>828</v>
      </c>
      <c r="DC148" s="148" t="s">
        <v>780</v>
      </c>
      <c r="DD148" s="149" t="s">
        <v>293</v>
      </c>
      <c r="DE148" s="150" t="s">
        <v>985</v>
      </c>
      <c r="DF148" s="117" t="s">
        <v>292</v>
      </c>
      <c r="DG148" s="114"/>
      <c r="DH148" s="168" t="s">
        <v>712</v>
      </c>
      <c r="DI148" s="143">
        <v>41452</v>
      </c>
      <c r="DJ148" s="144" t="s">
        <v>513</v>
      </c>
      <c r="DK148" s="145">
        <v>40435</v>
      </c>
      <c r="DL148" s="145">
        <v>41309</v>
      </c>
      <c r="DM148" s="146" t="s">
        <v>962</v>
      </c>
      <c r="DN148" s="147" t="s">
        <v>963</v>
      </c>
      <c r="DO148" s="148" t="s">
        <v>780</v>
      </c>
      <c r="DP148" s="149" t="s">
        <v>293</v>
      </c>
      <c r="DQ148" s="150" t="s">
        <v>964</v>
      </c>
      <c r="DR148" s="117" t="s">
        <v>292</v>
      </c>
      <c r="DS148" s="114"/>
      <c r="DT148" s="173" t="s">
        <v>760</v>
      </c>
      <c r="DU148" s="143" t="s">
        <v>292</v>
      </c>
      <c r="DV148" s="144" t="s">
        <v>292</v>
      </c>
      <c r="DW148" s="145" t="s">
        <v>292</v>
      </c>
      <c r="DX148" s="145" t="s">
        <v>292</v>
      </c>
      <c r="DY148" s="146" t="s">
        <v>292</v>
      </c>
      <c r="DZ148" s="147" t="s">
        <v>292</v>
      </c>
      <c r="EA148" s="148" t="s">
        <v>292</v>
      </c>
      <c r="EB148" s="149" t="s">
        <v>292</v>
      </c>
      <c r="EC148" s="150" t="s">
        <v>292</v>
      </c>
      <c r="ED148" s="117" t="s">
        <v>292</v>
      </c>
      <c r="EE148" s="114"/>
      <c r="EF148" s="168"/>
      <c r="EG148" s="143" t="str">
        <f>IF(EK148="","",ministers!EG$3)</f>
        <v/>
      </c>
      <c r="EH148" s="144" t="str">
        <f>IF(EK148="","",ministers!EG$1)</f>
        <v/>
      </c>
      <c r="EI148" s="145" t="str">
        <f>IF(EK148="","",ministers!EG$2)</f>
        <v/>
      </c>
      <c r="EJ148" s="145" t="str">
        <f>IF(EK148="","",ministers!EG$3)</f>
        <v/>
      </c>
      <c r="EK148" s="146" t="str">
        <f t="shared" si="176"/>
        <v/>
      </c>
      <c r="EL148" s="147" t="str">
        <f t="shared" si="177"/>
        <v/>
      </c>
      <c r="EM148" s="148" t="str">
        <f t="shared" si="178"/>
        <v/>
      </c>
      <c r="EN148" s="149" t="str">
        <f t="shared" si="179"/>
        <v/>
      </c>
      <c r="EO148" s="150" t="str">
        <f t="shared" si="180"/>
        <v/>
      </c>
      <c r="EP148" s="117" t="str">
        <f t="shared" si="181"/>
        <v/>
      </c>
      <c r="EQ148" s="114"/>
      <c r="ER148" s="168"/>
      <c r="ES148" s="143" t="str">
        <f>IF(EW148="","",ministers!ES$3)</f>
        <v/>
      </c>
      <c r="ET148" s="144" t="str">
        <f>IF(EW148="","",ministers!ES$1)</f>
        <v/>
      </c>
      <c r="EU148" s="145" t="s">
        <v>292</v>
      </c>
      <c r="EV148" s="145" t="str">
        <f>IF(EW148="","",ministers!ES$3)</f>
        <v/>
      </c>
      <c r="EW148" s="146" t="str">
        <f t="shared" si="182"/>
        <v/>
      </c>
      <c r="EX148" s="147" t="str">
        <f t="shared" si="183"/>
        <v/>
      </c>
      <c r="EY148" s="148" t="str">
        <f t="shared" si="184"/>
        <v/>
      </c>
      <c r="EZ148" s="149" t="str">
        <f t="shared" si="185"/>
        <v/>
      </c>
      <c r="FA148" s="150" t="str">
        <f t="shared" si="186"/>
        <v/>
      </c>
      <c r="FB148" s="117" t="str">
        <f t="shared" si="187"/>
        <v/>
      </c>
      <c r="FC148" s="114"/>
      <c r="FD148" s="168"/>
      <c r="FE148" s="143" t="str">
        <f>IF(FI148="","",ministers!FE$3)</f>
        <v/>
      </c>
      <c r="FF148" s="144" t="str">
        <f>IF(FI148="","",ministers!FE$1)</f>
        <v/>
      </c>
      <c r="FG148" s="145" t="str">
        <f>IF(FI148="","",ministers!FE$2)</f>
        <v/>
      </c>
      <c r="FH148" s="145" t="str">
        <f>IF(FI148="","",ministers!FE$3)</f>
        <v/>
      </c>
      <c r="FI148" s="146" t="str">
        <f t="shared" si="188"/>
        <v/>
      </c>
      <c r="FJ148" s="147" t="str">
        <f t="shared" si="189"/>
        <v/>
      </c>
      <c r="FK148" s="148" t="str">
        <f t="shared" si="190"/>
        <v/>
      </c>
      <c r="FL148" s="149" t="str">
        <f t="shared" si="191"/>
        <v/>
      </c>
      <c r="FM148" s="150" t="str">
        <f t="shared" si="192"/>
        <v/>
      </c>
      <c r="FN148" s="117" t="str">
        <f>IF(FP148="","",IF((LEN(FP148)-LEN(SUBSTITUTE(FP148,"male","")))/LEN("male")&gt;1,"!",IF(RIGHT(FP148,1)=")","",IF(RIGHT(FP148,2)=") ","",IF(RIGHT(FP148,2)=").","","!!")))))</f>
        <v/>
      </c>
      <c r="FO148" s="114"/>
      <c r="FP148" s="168"/>
      <c r="FQ148" s="143" t="str">
        <f>IF(FU148="","",ministers!FT$3)</f>
        <v/>
      </c>
      <c r="FR148" s="144" t="str">
        <f>IF(FU148="","",ministers!FT$1)</f>
        <v/>
      </c>
      <c r="FS148" s="145"/>
      <c r="FT148" s="151"/>
      <c r="FU148" s="146" t="str">
        <f>IF(GB148="","",IF(ISNUMBER(SEARCH(":",GB148)),MID(GB148,FIND(":",GB148)+2,FIND("(",GB148)-FIND(":",GB148)-3),LEFT(GB148,FIND("(",GB148)-2)))</f>
        <v/>
      </c>
      <c r="FV148" s="147" t="str">
        <f>IF(GB148="","",MID(GB148,FIND("(",GB148)+1,4))</f>
        <v/>
      </c>
      <c r="FW148" s="148" t="str">
        <f>IF(ISNUMBER(SEARCH("*female*",GB148)),"female",IF(ISNUMBER(SEARCH("*male*",GB148)),"male",""))</f>
        <v/>
      </c>
      <c r="FX148" s="149" t="str">
        <f>IF(GB148="","",IF(ISERROR(MID(GB148,FIND("male,",GB148)+6,(FIND(")",GB148)-(FIND("male,",GB148)+6))))=TRUE,"missing/error",MID(GB148,FIND("male,",GB148)+6,(FIND(")",GB148)-(FIND("male,",GB148)+6)))))</f>
        <v/>
      </c>
      <c r="FY148" s="150" t="str">
        <f>IF(FU148="","",(MID(FU148,(SEARCH("^^",SUBSTITUTE(FU148," ","^^",LEN(FU148)-LEN(SUBSTITUTE(FU148," ","")))))+1,99)&amp;"_"&amp;LEFT(FU148,FIND(" ",FU148)-1)&amp;"_"&amp;FV148))</f>
        <v/>
      </c>
      <c r="FZ148" s="117" t="str">
        <f>IF(GB148="","",IF((LEN(GB148)-LEN(SUBSTITUTE(GB148,"male","")))/LEN("male")&gt;1,"!",IF(RIGHT(GB148,1)=")","",IF(RIGHT(GB148,2)=") ","",IF(RIGHT(GB148,2)=").","","!!")))))</f>
        <v/>
      </c>
      <c r="GA148" s="114"/>
      <c r="GB148" s="168"/>
      <c r="GC148" s="143" t="str">
        <f>IF(GG148="","",ministers!GC$3)</f>
        <v/>
      </c>
      <c r="GD148" s="144" t="str">
        <f>IF(GG148="","",ministers!GC$1)</f>
        <v/>
      </c>
      <c r="GE148" s="145" t="str">
        <f>IF(GG148="","",ministers!GC$2)</f>
        <v/>
      </c>
      <c r="GF148" s="145"/>
      <c r="GG148" s="146" t="str">
        <f>IF(GN148="","",IF(ISNUMBER(SEARCH(":",GN148)),MID(GN148,FIND(":",GN148)+2,FIND("(",GN148)-FIND(":",GN148)-3),LEFT(GN148,FIND("(",GN148)-2)))</f>
        <v/>
      </c>
      <c r="GH148" s="147" t="str">
        <f>IF(GN148="","",MID(GN148,FIND("(",GN148)+1,4))</f>
        <v/>
      </c>
      <c r="GI148" s="148" t="str">
        <f>IF(ISNUMBER(SEARCH("*female*",GN148)),"female",IF(ISNUMBER(SEARCH("*male*",GN148)),"male",""))</f>
        <v/>
      </c>
      <c r="GJ148" s="149" t="str">
        <f>IF(GN148="","",IF(ISERROR(MID(GN148,FIND("male,",GN148)+6,(FIND(")",GN148)-(FIND("male,",GN148)+6))))=TRUE,"missing/error",MID(GN148,FIND("male,",GN148)+6,(FIND(")",GN148)-(FIND("male,",GN148)+6)))))</f>
        <v/>
      </c>
      <c r="GK148" s="150" t="str">
        <f>IF(GG148="","",(MID(GG148,(SEARCH("^^",SUBSTITUTE(GG148," ","^^",LEN(GG148)-LEN(SUBSTITUTE(GG148," ","")))))+1,99)&amp;"_"&amp;LEFT(GG148,FIND(" ",GG148)-1)&amp;"_"&amp;GH148))</f>
        <v/>
      </c>
      <c r="GM148" s="114"/>
      <c r="GN148" s="168"/>
      <c r="GO148" s="143" t="str">
        <f>IF(GS148="","",ministers!GO$3)</f>
        <v/>
      </c>
      <c r="GP148" s="144" t="str">
        <f>IF(GS148="","",ministers!GO$1)</f>
        <v/>
      </c>
      <c r="GQ148" s="145" t="str">
        <f>IF(GS148="","",ministers!GO$2)</f>
        <v/>
      </c>
      <c r="GR148" s="145" t="str">
        <f>IF(GS148="","",ministers!GO$3)</f>
        <v/>
      </c>
      <c r="GS148" s="146" t="str">
        <f t="shared" si="171"/>
        <v/>
      </c>
      <c r="GT148" s="147" t="str">
        <f t="shared" si="172"/>
        <v/>
      </c>
      <c r="GU148" s="148" t="str">
        <f t="shared" si="173"/>
        <v/>
      </c>
      <c r="GV148" s="149" t="str">
        <f t="shared" si="174"/>
        <v/>
      </c>
      <c r="GW148" s="150" t="str">
        <f t="shared" si="175"/>
        <v/>
      </c>
      <c r="GY148" s="114"/>
      <c r="GZ148" s="168"/>
    </row>
    <row r="149" spans="1:208" ht="13.5" customHeight="1">
      <c r="A149" s="126"/>
      <c r="B149" s="114" t="s">
        <v>612</v>
      </c>
      <c r="E149" s="143"/>
      <c r="F149" s="144"/>
      <c r="G149" s="145"/>
      <c r="H149" s="145"/>
      <c r="I149" s="146"/>
      <c r="J149" s="147"/>
      <c r="K149" s="148"/>
      <c r="L149" s="149"/>
      <c r="M149" s="150"/>
      <c r="O149" s="114"/>
      <c r="P149" s="168"/>
      <c r="Q149" s="143"/>
      <c r="R149" s="144"/>
      <c r="S149" s="145"/>
      <c r="T149" s="145"/>
      <c r="U149" s="146"/>
      <c r="V149" s="147"/>
      <c r="W149" s="148"/>
      <c r="X149" s="149"/>
      <c r="Y149" s="150"/>
      <c r="AA149" s="114"/>
      <c r="AB149" s="168"/>
      <c r="AC149" s="143"/>
      <c r="AD149" s="144"/>
      <c r="AE149" s="145"/>
      <c r="AF149" s="145"/>
      <c r="AG149" s="146"/>
      <c r="AH149" s="147"/>
      <c r="AI149" s="148"/>
      <c r="AJ149" s="149"/>
      <c r="AK149" s="150"/>
      <c r="AM149" s="114"/>
      <c r="AN149" s="168"/>
      <c r="AO149" s="143"/>
      <c r="AP149" s="144"/>
      <c r="AQ149" s="145"/>
      <c r="AR149" s="145"/>
      <c r="AS149" s="146"/>
      <c r="AT149" s="147"/>
      <c r="AU149" s="148"/>
      <c r="AV149" s="149"/>
      <c r="AW149" s="150"/>
      <c r="AY149" s="114"/>
      <c r="AZ149" s="168"/>
      <c r="BA149" s="143"/>
      <c r="BB149" s="144"/>
      <c r="BC149" s="145"/>
      <c r="BD149" s="145"/>
      <c r="BE149" s="146"/>
      <c r="BF149" s="147"/>
      <c r="BG149" s="148"/>
      <c r="BH149" s="149"/>
      <c r="BI149" s="150"/>
      <c r="BK149" s="114"/>
      <c r="BL149" s="168"/>
      <c r="BM149" s="143"/>
      <c r="BN149" s="144"/>
      <c r="BO149" s="145"/>
      <c r="BP149" s="145"/>
      <c r="BQ149" s="146"/>
      <c r="BR149" s="147"/>
      <c r="BS149" s="148"/>
      <c r="BT149" s="149"/>
      <c r="BU149" s="150"/>
      <c r="BW149" s="114"/>
      <c r="BX149" s="168"/>
      <c r="BY149" s="143"/>
      <c r="BZ149" s="144"/>
      <c r="CA149" s="145"/>
      <c r="CB149" s="145"/>
      <c r="CC149" s="146"/>
      <c r="CD149" s="147"/>
      <c r="CE149" s="148"/>
      <c r="CF149" s="149"/>
      <c r="CG149" s="150"/>
      <c r="CI149" s="114"/>
      <c r="CJ149" s="168"/>
      <c r="CK149" s="143"/>
      <c r="CL149" s="144"/>
      <c r="CM149" s="145"/>
      <c r="CN149" s="145"/>
      <c r="CO149" s="146"/>
      <c r="CP149" s="147"/>
      <c r="CQ149" s="148"/>
      <c r="CR149" s="149"/>
      <c r="CS149" s="150"/>
      <c r="CU149" s="114"/>
      <c r="CV149" s="168"/>
      <c r="CW149" s="143"/>
      <c r="CX149" s="144"/>
      <c r="CY149" s="145"/>
      <c r="CZ149" s="145"/>
      <c r="DA149" s="146"/>
      <c r="DB149" s="147"/>
      <c r="DC149" s="148"/>
      <c r="DD149" s="149"/>
      <c r="DE149" s="150"/>
      <c r="DG149" s="114"/>
      <c r="DH149" s="168"/>
      <c r="DI149" s="143">
        <v>41452</v>
      </c>
      <c r="DJ149" s="144" t="s">
        <v>513</v>
      </c>
      <c r="DK149" s="145">
        <v>41309</v>
      </c>
      <c r="DL149" s="145">
        <v>41452</v>
      </c>
      <c r="DM149" s="146" t="s">
        <v>741</v>
      </c>
      <c r="DN149" s="147" t="s">
        <v>879</v>
      </c>
      <c r="DO149" s="148" t="s">
        <v>780</v>
      </c>
      <c r="DP149" s="149" t="s">
        <v>293</v>
      </c>
      <c r="DQ149" s="150" t="s">
        <v>938</v>
      </c>
      <c r="DS149" s="114"/>
      <c r="DT149" s="173" t="s">
        <v>739</v>
      </c>
      <c r="DU149" s="143"/>
      <c r="DV149" s="144"/>
      <c r="DW149" s="145"/>
      <c r="DX149" s="145"/>
      <c r="DY149" s="146"/>
      <c r="DZ149" s="147"/>
      <c r="EA149" s="148"/>
      <c r="EB149" s="149"/>
      <c r="EC149" s="150"/>
      <c r="EE149" s="114"/>
      <c r="EF149" s="168"/>
      <c r="EG149" s="143" t="str">
        <f>IF(EK149="","",ministers!EG$3)</f>
        <v/>
      </c>
      <c r="EH149" s="144" t="str">
        <f>IF(EK149="","",ministers!EG$1)</f>
        <v/>
      </c>
      <c r="EI149" s="145" t="str">
        <f>IF(EK149="","",ministers!EG$2)</f>
        <v/>
      </c>
      <c r="EJ149" s="145" t="str">
        <f>IF(EK149="","",ministers!EG$3)</f>
        <v/>
      </c>
      <c r="EK149" s="146" t="str">
        <f t="shared" si="176"/>
        <v/>
      </c>
      <c r="EL149" s="147" t="str">
        <f t="shared" si="177"/>
        <v/>
      </c>
      <c r="EM149" s="148" t="str">
        <f t="shared" si="178"/>
        <v/>
      </c>
      <c r="EN149" s="149" t="str">
        <f t="shared" si="179"/>
        <v/>
      </c>
      <c r="EO149" s="150" t="str">
        <f t="shared" si="180"/>
        <v/>
      </c>
      <c r="EP149" s="117" t="str">
        <f t="shared" si="181"/>
        <v/>
      </c>
      <c r="EQ149" s="114"/>
      <c r="ER149" s="168"/>
      <c r="ES149" s="143" t="str">
        <f>IF(EW149="","",ministers!ES$3)</f>
        <v/>
      </c>
      <c r="ET149" s="144" t="str">
        <f>IF(EW149="","",ministers!ES$1)</f>
        <v/>
      </c>
      <c r="EU149" s="145" t="s">
        <v>292</v>
      </c>
      <c r="EV149" s="145" t="str">
        <f>IF(EW149="","",ministers!ES$3)</f>
        <v/>
      </c>
      <c r="EW149" s="146" t="str">
        <f t="shared" si="182"/>
        <v/>
      </c>
      <c r="EX149" s="147" t="str">
        <f t="shared" si="183"/>
        <v/>
      </c>
      <c r="EY149" s="148" t="str">
        <f t="shared" si="184"/>
        <v/>
      </c>
      <c r="EZ149" s="149" t="str">
        <f t="shared" si="185"/>
        <v/>
      </c>
      <c r="FA149" s="150" t="str">
        <f t="shared" si="186"/>
        <v/>
      </c>
      <c r="FB149" s="117" t="str">
        <f t="shared" si="187"/>
        <v/>
      </c>
      <c r="FC149" s="114"/>
      <c r="FD149" s="168"/>
      <c r="FE149" s="143" t="str">
        <f>IF(FI149="","",ministers!FE$3)</f>
        <v/>
      </c>
      <c r="FF149" s="144" t="str">
        <f>IF(FI149="","",ministers!FE$1)</f>
        <v/>
      </c>
      <c r="FG149" s="145" t="str">
        <f>IF(FI149="","",ministers!FE$2)</f>
        <v/>
      </c>
      <c r="FH149" s="145" t="str">
        <f>IF(FI149="","",ministers!FE$3)</f>
        <v/>
      </c>
      <c r="FI149" s="146" t="str">
        <f t="shared" si="188"/>
        <v/>
      </c>
      <c r="FJ149" s="147" t="str">
        <f t="shared" si="189"/>
        <v/>
      </c>
      <c r="FK149" s="148" t="str">
        <f t="shared" si="190"/>
        <v/>
      </c>
      <c r="FL149" s="149" t="str">
        <f t="shared" si="191"/>
        <v/>
      </c>
      <c r="FM149" s="150" t="str">
        <f t="shared" si="192"/>
        <v/>
      </c>
      <c r="FO149" s="114"/>
      <c r="FP149" s="168"/>
      <c r="FQ149" s="143"/>
      <c r="FR149" s="144"/>
      <c r="FS149" s="145"/>
      <c r="FT149" s="151"/>
      <c r="FU149" s="146"/>
      <c r="FV149" s="147"/>
      <c r="FW149" s="148"/>
      <c r="FX149" s="149"/>
      <c r="FY149" s="150"/>
      <c r="GA149" s="114"/>
      <c r="GB149" s="168"/>
      <c r="GC149" s="143" t="str">
        <f>IF(GG149="","",ministers!GC$3)</f>
        <v/>
      </c>
      <c r="GD149" s="144" t="str">
        <f>IF(GG149="","",ministers!GC$1)</f>
        <v/>
      </c>
      <c r="GE149" s="145" t="str">
        <f>IF(GG149="","",ministers!GC$2)</f>
        <v/>
      </c>
      <c r="GF149" s="145"/>
      <c r="GG149" s="146"/>
      <c r="GH149" s="147"/>
      <c r="GI149" s="148"/>
      <c r="GJ149" s="149"/>
      <c r="GK149" s="150"/>
      <c r="GM149" s="114"/>
      <c r="GN149" s="168"/>
      <c r="GO149" s="143" t="str">
        <f>IF(GS149="","",ministers!GO$3)</f>
        <v/>
      </c>
      <c r="GP149" s="144" t="str">
        <f>IF(GS149="","",ministers!GO$1)</f>
        <v/>
      </c>
      <c r="GQ149" s="145" t="str">
        <f>IF(GS149="","",ministers!GO$2)</f>
        <v/>
      </c>
      <c r="GR149" s="145" t="str">
        <f>IF(GS149="","",ministers!GO$3)</f>
        <v/>
      </c>
      <c r="GS149" s="146" t="str">
        <f t="shared" si="171"/>
        <v/>
      </c>
      <c r="GT149" s="147" t="str">
        <f t="shared" si="172"/>
        <v/>
      </c>
      <c r="GU149" s="148" t="str">
        <f t="shared" si="173"/>
        <v/>
      </c>
      <c r="GV149" s="149" t="str">
        <f t="shared" si="174"/>
        <v/>
      </c>
      <c r="GW149" s="150" t="str">
        <f t="shared" si="175"/>
        <v/>
      </c>
      <c r="GY149" s="114"/>
      <c r="GZ149" s="168"/>
    </row>
    <row r="150" spans="1:208" ht="13.5" customHeight="1">
      <c r="A150" s="126"/>
      <c r="B150" s="114" t="s">
        <v>560</v>
      </c>
      <c r="E150" s="143" t="s">
        <v>292</v>
      </c>
      <c r="F150" s="144" t="s">
        <v>292</v>
      </c>
      <c r="G150" s="145" t="s">
        <v>292</v>
      </c>
      <c r="H150" s="145" t="s">
        <v>292</v>
      </c>
      <c r="I150" s="146" t="s">
        <v>292</v>
      </c>
      <c r="J150" s="147" t="s">
        <v>292</v>
      </c>
      <c r="K150" s="148" t="s">
        <v>292</v>
      </c>
      <c r="L150" s="149" t="s">
        <v>292</v>
      </c>
      <c r="M150" s="150" t="s">
        <v>292</v>
      </c>
      <c r="N150" s="117" t="s">
        <v>292</v>
      </c>
      <c r="O150" s="114"/>
      <c r="P150" s="168"/>
      <c r="Q150" s="143" t="s">
        <v>292</v>
      </c>
      <c r="R150" s="144" t="s">
        <v>292</v>
      </c>
      <c r="S150" s="145" t="s">
        <v>292</v>
      </c>
      <c r="T150" s="145" t="s">
        <v>292</v>
      </c>
      <c r="U150" s="146" t="s">
        <v>292</v>
      </c>
      <c r="V150" s="147" t="s">
        <v>292</v>
      </c>
      <c r="W150" s="148" t="s">
        <v>292</v>
      </c>
      <c r="X150" s="149" t="s">
        <v>292</v>
      </c>
      <c r="Y150" s="150" t="s">
        <v>292</v>
      </c>
      <c r="Z150" s="117" t="s">
        <v>292</v>
      </c>
      <c r="AA150" s="114"/>
      <c r="AB150" s="168"/>
      <c r="AC150" s="143">
        <v>35135</v>
      </c>
      <c r="AD150" s="144" t="s">
        <v>313</v>
      </c>
      <c r="AE150" s="145">
        <v>34052</v>
      </c>
      <c r="AF150" s="145">
        <v>35135</v>
      </c>
      <c r="AG150" s="146" t="s">
        <v>888</v>
      </c>
      <c r="AH150" s="147" t="s">
        <v>884</v>
      </c>
      <c r="AI150" s="148" t="s">
        <v>780</v>
      </c>
      <c r="AJ150" s="149" t="s">
        <v>293</v>
      </c>
      <c r="AK150" s="150" t="s">
        <v>889</v>
      </c>
      <c r="AL150" s="117" t="s">
        <v>292</v>
      </c>
      <c r="AM150" s="114"/>
      <c r="AN150" s="168" t="s">
        <v>604</v>
      </c>
      <c r="AO150" s="143" t="s">
        <v>292</v>
      </c>
      <c r="AP150" s="144" t="s">
        <v>292</v>
      </c>
      <c r="AQ150" s="145" t="s">
        <v>292</v>
      </c>
      <c r="AR150" s="145" t="s">
        <v>292</v>
      </c>
      <c r="AS150" s="146" t="s">
        <v>292</v>
      </c>
      <c r="AT150" s="147" t="s">
        <v>292</v>
      </c>
      <c r="AU150" s="148" t="s">
        <v>292</v>
      </c>
      <c r="AV150" s="149" t="s">
        <v>292</v>
      </c>
      <c r="AW150" s="150" t="s">
        <v>292</v>
      </c>
      <c r="AX150" s="117" t="s">
        <v>292</v>
      </c>
      <c r="AY150" s="114"/>
      <c r="AZ150" s="168"/>
      <c r="BA150" s="143" t="s">
        <v>292</v>
      </c>
      <c r="BB150" s="144" t="s">
        <v>292</v>
      </c>
      <c r="BC150" s="145" t="s">
        <v>292</v>
      </c>
      <c r="BD150" s="145" t="s">
        <v>292</v>
      </c>
      <c r="BE150" s="146" t="s">
        <v>292</v>
      </c>
      <c r="BF150" s="147" t="s">
        <v>292</v>
      </c>
      <c r="BG150" s="148" t="s">
        <v>292</v>
      </c>
      <c r="BH150" s="149" t="s">
        <v>292</v>
      </c>
      <c r="BI150" s="150" t="s">
        <v>292</v>
      </c>
      <c r="BJ150" s="117" t="s">
        <v>292</v>
      </c>
      <c r="BK150" s="114"/>
      <c r="BL150" s="168"/>
      <c r="BM150" s="143" t="s">
        <v>292</v>
      </c>
      <c r="BN150" s="144" t="s">
        <v>292</v>
      </c>
      <c r="BO150" s="145" t="s">
        <v>292</v>
      </c>
      <c r="BP150" s="145" t="s">
        <v>292</v>
      </c>
      <c r="BQ150" s="146" t="s">
        <v>292</v>
      </c>
      <c r="BR150" s="147" t="s">
        <v>292</v>
      </c>
      <c r="BS150" s="148" t="s">
        <v>292</v>
      </c>
      <c r="BT150" s="149" t="s">
        <v>292</v>
      </c>
      <c r="BU150" s="150" t="s">
        <v>292</v>
      </c>
      <c r="BV150" s="117" t="s">
        <v>292</v>
      </c>
      <c r="BW150" s="114"/>
      <c r="BX150" s="168"/>
      <c r="BY150" s="143" t="s">
        <v>292</v>
      </c>
      <c r="BZ150" s="144" t="s">
        <v>292</v>
      </c>
      <c r="CA150" s="145" t="s">
        <v>292</v>
      </c>
      <c r="CB150" s="145" t="s">
        <v>292</v>
      </c>
      <c r="CC150" s="146" t="s">
        <v>292</v>
      </c>
      <c r="CD150" s="147" t="s">
        <v>292</v>
      </c>
      <c r="CE150" s="148" t="s">
        <v>292</v>
      </c>
      <c r="CF150" s="149" t="s">
        <v>292</v>
      </c>
      <c r="CG150" s="150" t="s">
        <v>292</v>
      </c>
      <c r="CH150" s="117" t="s">
        <v>292</v>
      </c>
      <c r="CI150" s="114"/>
      <c r="CJ150" s="168"/>
      <c r="CK150" s="143" t="s">
        <v>292</v>
      </c>
      <c r="CL150" s="144" t="s">
        <v>292</v>
      </c>
      <c r="CM150" s="145" t="s">
        <v>292</v>
      </c>
      <c r="CN150" s="145" t="s">
        <v>292</v>
      </c>
      <c r="CO150" s="146" t="s">
        <v>292</v>
      </c>
      <c r="CP150" s="147" t="s">
        <v>292</v>
      </c>
      <c r="CQ150" s="148" t="s">
        <v>292</v>
      </c>
      <c r="CR150" s="149" t="s">
        <v>292</v>
      </c>
      <c r="CS150" s="150" t="s">
        <v>292</v>
      </c>
      <c r="CT150" s="117" t="s">
        <v>292</v>
      </c>
      <c r="CU150" s="114"/>
      <c r="CV150" s="168"/>
      <c r="CW150" s="143" t="s">
        <v>292</v>
      </c>
      <c r="CX150" s="144" t="s">
        <v>292</v>
      </c>
      <c r="CY150" s="145" t="s">
        <v>292</v>
      </c>
      <c r="CZ150" s="145" t="s">
        <v>292</v>
      </c>
      <c r="DA150" s="146" t="s">
        <v>292</v>
      </c>
      <c r="DB150" s="147" t="s">
        <v>292</v>
      </c>
      <c r="DC150" s="148" t="s">
        <v>292</v>
      </c>
      <c r="DD150" s="149" t="s">
        <v>292</v>
      </c>
      <c r="DE150" s="150" t="s">
        <v>292</v>
      </c>
      <c r="DF150" s="117" t="s">
        <v>292</v>
      </c>
      <c r="DG150" s="114"/>
      <c r="DH150" s="168"/>
      <c r="DI150" s="143" t="s">
        <v>292</v>
      </c>
      <c r="DJ150" s="144" t="s">
        <v>292</v>
      </c>
      <c r="DK150" s="145" t="s">
        <v>292</v>
      </c>
      <c r="DL150" s="145" t="s">
        <v>292</v>
      </c>
      <c r="DM150" s="146" t="s">
        <v>292</v>
      </c>
      <c r="DN150" s="147" t="s">
        <v>292</v>
      </c>
      <c r="DO150" s="148" t="s">
        <v>292</v>
      </c>
      <c r="DP150" s="149" t="s">
        <v>292</v>
      </c>
      <c r="DQ150" s="150" t="s">
        <v>292</v>
      </c>
      <c r="DR150" s="117" t="s">
        <v>292</v>
      </c>
      <c r="DS150" s="114"/>
      <c r="DT150" s="168"/>
      <c r="DU150" s="143" t="s">
        <v>292</v>
      </c>
      <c r="DV150" s="144" t="s">
        <v>292</v>
      </c>
      <c r="DW150" s="145" t="s">
        <v>292</v>
      </c>
      <c r="DX150" s="145" t="s">
        <v>292</v>
      </c>
      <c r="DY150" s="146" t="s">
        <v>292</v>
      </c>
      <c r="DZ150" s="147" t="s">
        <v>292</v>
      </c>
      <c r="EA150" s="148" t="s">
        <v>292</v>
      </c>
      <c r="EB150" s="149" t="s">
        <v>292</v>
      </c>
      <c r="EC150" s="150" t="s">
        <v>292</v>
      </c>
      <c r="ED150" s="117" t="s">
        <v>292</v>
      </c>
      <c r="EE150" s="114"/>
      <c r="EF150" s="168"/>
      <c r="EG150" s="143" t="str">
        <f>IF(EK150="","",ministers!EG$3)</f>
        <v/>
      </c>
      <c r="EH150" s="144" t="str">
        <f>IF(EK150="","",ministers!EG$1)</f>
        <v/>
      </c>
      <c r="EI150" s="145" t="str">
        <f>IF(EK150="","",ministers!EG$2)</f>
        <v/>
      </c>
      <c r="EJ150" s="145" t="str">
        <f>IF(EK150="","",ministers!EG$3)</f>
        <v/>
      </c>
      <c r="EK150" s="146" t="str">
        <f t="shared" si="176"/>
        <v/>
      </c>
      <c r="EL150" s="147" t="str">
        <f t="shared" si="177"/>
        <v/>
      </c>
      <c r="EM150" s="148" t="str">
        <f t="shared" si="178"/>
        <v/>
      </c>
      <c r="EN150" s="149" t="str">
        <f t="shared" si="179"/>
        <v/>
      </c>
      <c r="EO150" s="150" t="str">
        <f t="shared" si="180"/>
        <v/>
      </c>
      <c r="EP150" s="117" t="str">
        <f t="shared" si="181"/>
        <v/>
      </c>
      <c r="EQ150" s="114"/>
      <c r="ER150" s="168"/>
      <c r="ES150" s="143" t="str">
        <f>IF(EW150="","",ministers!ES$3)</f>
        <v/>
      </c>
      <c r="ET150" s="144" t="str">
        <f>IF(EW150="","",ministers!ES$1)</f>
        <v/>
      </c>
      <c r="EU150" s="145" t="s">
        <v>292</v>
      </c>
      <c r="EV150" s="145" t="str">
        <f>IF(EW150="","",ministers!ES$3)</f>
        <v/>
      </c>
      <c r="EW150" s="146" t="str">
        <f t="shared" si="182"/>
        <v/>
      </c>
      <c r="EX150" s="147" t="str">
        <f t="shared" si="183"/>
        <v/>
      </c>
      <c r="EY150" s="148" t="str">
        <f t="shared" si="184"/>
        <v/>
      </c>
      <c r="EZ150" s="149" t="str">
        <f t="shared" si="185"/>
        <v/>
      </c>
      <c r="FA150" s="150" t="str">
        <f t="shared" si="186"/>
        <v/>
      </c>
      <c r="FB150" s="117" t="str">
        <f t="shared" si="187"/>
        <v/>
      </c>
      <c r="FC150" s="114"/>
      <c r="FD150" s="168"/>
      <c r="FE150" s="143" t="str">
        <f>IF(FI150="","",ministers!FE$3)</f>
        <v/>
      </c>
      <c r="FF150" s="144" t="str">
        <f>IF(FI150="","",ministers!FE$1)</f>
        <v/>
      </c>
      <c r="FG150" s="145" t="str">
        <f>IF(FI150="","",ministers!FE$2)</f>
        <v/>
      </c>
      <c r="FH150" s="145" t="str">
        <f>IF(FI150="","",ministers!FE$3)</f>
        <v/>
      </c>
      <c r="FI150" s="146" t="str">
        <f t="shared" si="188"/>
        <v/>
      </c>
      <c r="FJ150" s="147" t="str">
        <f t="shared" si="189"/>
        <v/>
      </c>
      <c r="FK150" s="148" t="str">
        <f t="shared" si="190"/>
        <v/>
      </c>
      <c r="FL150" s="149" t="str">
        <f t="shared" si="191"/>
        <v/>
      </c>
      <c r="FM150" s="150" t="str">
        <f t="shared" si="192"/>
        <v/>
      </c>
      <c r="FN150" s="117" t="str">
        <f>IF(FP150="","",IF((LEN(FP150)-LEN(SUBSTITUTE(FP150,"male","")))/LEN("male")&gt;1,"!",IF(RIGHT(FP150,1)=")","",IF(RIGHT(FP150,2)=") ","",IF(RIGHT(FP150,2)=").","","!!")))))</f>
        <v/>
      </c>
      <c r="FO150" s="114"/>
      <c r="FP150" s="168"/>
      <c r="FQ150" s="143" t="str">
        <f>IF(FU150="","",ministers!FT$3)</f>
        <v/>
      </c>
      <c r="FR150" s="144" t="str">
        <f>IF(FU150="","",ministers!FT$1)</f>
        <v/>
      </c>
      <c r="FS150" s="145"/>
      <c r="FT150" s="151"/>
      <c r="FU150" s="146" t="str">
        <f>IF(GB150="","",IF(ISNUMBER(SEARCH(":",GB150)),MID(GB150,FIND(":",GB150)+2,FIND("(",GB150)-FIND(":",GB150)-3),LEFT(GB150,FIND("(",GB150)-2)))</f>
        <v/>
      </c>
      <c r="FV150" s="147" t="str">
        <f>IF(GB150="","",MID(GB150,FIND("(",GB150)+1,4))</f>
        <v/>
      </c>
      <c r="FW150" s="148" t="str">
        <f>IF(ISNUMBER(SEARCH("*female*",GB150)),"female",IF(ISNUMBER(SEARCH("*male*",GB150)),"male",""))</f>
        <v/>
      </c>
      <c r="FX150" s="149" t="str">
        <f>IF(GB150="","",IF(ISERROR(MID(GB150,FIND("male,",GB150)+6,(FIND(")",GB150)-(FIND("male,",GB150)+6))))=TRUE,"missing/error",MID(GB150,FIND("male,",GB150)+6,(FIND(")",GB150)-(FIND("male,",GB150)+6)))))</f>
        <v/>
      </c>
      <c r="FY150" s="150" t="str">
        <f>IF(FU150="","",(MID(FU150,(SEARCH("^^",SUBSTITUTE(FU150," ","^^",LEN(FU150)-LEN(SUBSTITUTE(FU150," ","")))))+1,99)&amp;"_"&amp;LEFT(FU150,FIND(" ",FU150)-1)&amp;"_"&amp;FV150))</f>
        <v/>
      </c>
      <c r="FZ150" s="117" t="str">
        <f>IF(GB150="","",IF((LEN(GB150)-LEN(SUBSTITUTE(GB150,"male","")))/LEN("male")&gt;1,"!",IF(RIGHT(GB150,1)=")","",IF(RIGHT(GB150,2)=") ","",IF(RIGHT(GB150,2)=").","","!!")))))</f>
        <v/>
      </c>
      <c r="GA150" s="114"/>
      <c r="GB150" s="168"/>
      <c r="GC150" s="143" t="str">
        <f>IF(GG150="","",ministers!GC$3)</f>
        <v/>
      </c>
      <c r="GD150" s="144" t="str">
        <f>IF(GG150="","",ministers!GC$1)</f>
        <v/>
      </c>
      <c r="GE150" s="145" t="str">
        <f>IF(GG150="","",ministers!GC$2)</f>
        <v/>
      </c>
      <c r="GF150" s="145"/>
      <c r="GG150" s="146" t="str">
        <f>IF(GN150="","",IF(ISNUMBER(SEARCH(":",GN150)),MID(GN150,FIND(":",GN150)+2,FIND("(",GN150)-FIND(":",GN150)-3),LEFT(GN150,FIND("(",GN150)-2)))</f>
        <v/>
      </c>
      <c r="GH150" s="147" t="str">
        <f>IF(GN150="","",MID(GN150,FIND("(",GN150)+1,4))</f>
        <v/>
      </c>
      <c r="GI150" s="148" t="str">
        <f>IF(ISNUMBER(SEARCH("*female*",GN150)),"female",IF(ISNUMBER(SEARCH("*male*",GN150)),"male",""))</f>
        <v/>
      </c>
      <c r="GJ150" s="149" t="str">
        <f>IF(GN150="","",IF(ISERROR(MID(GN150,FIND("male,",GN150)+6,(FIND(")",GN150)-(FIND("male,",GN150)+6))))=TRUE,"missing/error",MID(GN150,FIND("male,",GN150)+6,(FIND(")",GN150)-(FIND("male,",GN150)+6)))))</f>
        <v/>
      </c>
      <c r="GK150" s="150" t="str">
        <f>IF(GG150="","",(MID(GG150,(SEARCH("^^",SUBSTITUTE(GG150," ","^^",LEN(GG150)-LEN(SUBSTITUTE(GG150," ","")))))+1,99)&amp;"_"&amp;LEFT(GG150,FIND(" ",GG150)-1)&amp;"_"&amp;GH150))</f>
        <v/>
      </c>
      <c r="GM150" s="114"/>
      <c r="GN150" s="168"/>
      <c r="GO150" s="143" t="str">
        <f>IF(GS150="","",ministers!GO$3)</f>
        <v/>
      </c>
      <c r="GP150" s="144" t="str">
        <f>IF(GS150="","",ministers!GO$1)</f>
        <v/>
      </c>
      <c r="GQ150" s="145" t="str">
        <f>IF(GS150="","",ministers!GO$2)</f>
        <v/>
      </c>
      <c r="GR150" s="145" t="str">
        <f>IF(GS150="","",ministers!GO$3)</f>
        <v/>
      </c>
      <c r="GS150" s="146" t="str">
        <f t="shared" si="171"/>
        <v/>
      </c>
      <c r="GT150" s="147" t="str">
        <f t="shared" si="172"/>
        <v/>
      </c>
      <c r="GU150" s="148" t="str">
        <f t="shared" si="173"/>
        <v/>
      </c>
      <c r="GV150" s="149" t="str">
        <f t="shared" si="174"/>
        <v/>
      </c>
      <c r="GW150" s="150" t="str">
        <f t="shared" si="175"/>
        <v/>
      </c>
      <c r="GY150" s="114"/>
      <c r="GZ150" s="168"/>
    </row>
    <row r="151" spans="1:208" ht="13.5" customHeight="1">
      <c r="A151" s="126"/>
      <c r="B151" s="114" t="s">
        <v>561</v>
      </c>
      <c r="C151" s="114"/>
      <c r="E151" s="143" t="s">
        <v>292</v>
      </c>
      <c r="F151" s="144" t="s">
        <v>292</v>
      </c>
      <c r="G151" s="145" t="s">
        <v>292</v>
      </c>
      <c r="H151" s="145" t="s">
        <v>292</v>
      </c>
      <c r="I151" s="146" t="s">
        <v>292</v>
      </c>
      <c r="J151" s="147" t="s">
        <v>292</v>
      </c>
      <c r="K151" s="148" t="s">
        <v>292</v>
      </c>
      <c r="L151" s="149" t="s">
        <v>292</v>
      </c>
      <c r="M151" s="150" t="s">
        <v>292</v>
      </c>
      <c r="N151" s="117" t="s">
        <v>292</v>
      </c>
      <c r="O151" s="114"/>
      <c r="P151" s="168"/>
      <c r="Q151" s="143" t="s">
        <v>292</v>
      </c>
      <c r="R151" s="144" t="s">
        <v>292</v>
      </c>
      <c r="S151" s="145" t="s">
        <v>292</v>
      </c>
      <c r="T151" s="145" t="s">
        <v>292</v>
      </c>
      <c r="U151" s="146" t="s">
        <v>292</v>
      </c>
      <c r="V151" s="147" t="s">
        <v>292</v>
      </c>
      <c r="W151" s="148" t="s">
        <v>292</v>
      </c>
      <c r="X151" s="149" t="s">
        <v>292</v>
      </c>
      <c r="Y151" s="150" t="s">
        <v>292</v>
      </c>
      <c r="Z151" s="117" t="s">
        <v>292</v>
      </c>
      <c r="AA151" s="114"/>
      <c r="AB151" s="168"/>
      <c r="AC151" s="143" t="s">
        <v>292</v>
      </c>
      <c r="AD151" s="144" t="s">
        <v>292</v>
      </c>
      <c r="AE151" s="145" t="s">
        <v>292</v>
      </c>
      <c r="AF151" s="145" t="s">
        <v>292</v>
      </c>
      <c r="AG151" s="146" t="s">
        <v>292</v>
      </c>
      <c r="AH151" s="147" t="s">
        <v>292</v>
      </c>
      <c r="AI151" s="148" t="s">
        <v>292</v>
      </c>
      <c r="AJ151" s="149" t="s">
        <v>292</v>
      </c>
      <c r="AK151" s="150" t="s">
        <v>292</v>
      </c>
      <c r="AL151" s="117" t="s">
        <v>292</v>
      </c>
      <c r="AM151" s="114"/>
      <c r="AN151" s="168"/>
      <c r="AO151" s="143" t="s">
        <v>292</v>
      </c>
      <c r="AP151" s="144" t="s">
        <v>292</v>
      </c>
      <c r="AQ151" s="145" t="s">
        <v>292</v>
      </c>
      <c r="AR151" s="145" t="s">
        <v>292</v>
      </c>
      <c r="AS151" s="146" t="s">
        <v>292</v>
      </c>
      <c r="AT151" s="147" t="s">
        <v>292</v>
      </c>
      <c r="AU151" s="148" t="s">
        <v>292</v>
      </c>
      <c r="AV151" s="149" t="s">
        <v>292</v>
      </c>
      <c r="AW151" s="150" t="s">
        <v>292</v>
      </c>
      <c r="AX151" s="117" t="s">
        <v>292</v>
      </c>
      <c r="AY151" s="114"/>
      <c r="AZ151" s="168"/>
      <c r="BA151" s="143">
        <v>37221</v>
      </c>
      <c r="BB151" s="144" t="s">
        <v>315</v>
      </c>
      <c r="BC151" s="145">
        <v>36089</v>
      </c>
      <c r="BD151" s="145">
        <v>37221</v>
      </c>
      <c r="BE151" s="146" t="s">
        <v>824</v>
      </c>
      <c r="BF151" s="147" t="s">
        <v>825</v>
      </c>
      <c r="BG151" s="148" t="s">
        <v>780</v>
      </c>
      <c r="BH151" s="149" t="s">
        <v>294</v>
      </c>
      <c r="BI151" s="150" t="s">
        <v>826</v>
      </c>
      <c r="BJ151" s="117" t="s">
        <v>292</v>
      </c>
      <c r="BK151" s="114"/>
      <c r="BL151" s="168" t="s">
        <v>667</v>
      </c>
      <c r="BM151" s="143">
        <v>38286</v>
      </c>
      <c r="BN151" s="144" t="s">
        <v>316</v>
      </c>
      <c r="BO151" s="145">
        <v>37221</v>
      </c>
      <c r="BP151" s="145">
        <v>37901</v>
      </c>
      <c r="BQ151" s="146" t="s">
        <v>824</v>
      </c>
      <c r="BR151" s="147" t="s">
        <v>825</v>
      </c>
      <c r="BS151" s="148" t="s">
        <v>780</v>
      </c>
      <c r="BT151" s="149" t="s">
        <v>294</v>
      </c>
      <c r="BU151" s="150" t="s">
        <v>826</v>
      </c>
      <c r="BV151" s="117" t="s">
        <v>292</v>
      </c>
      <c r="BW151" s="114"/>
      <c r="BX151" s="168" t="s">
        <v>667</v>
      </c>
      <c r="BY151" s="143">
        <v>39419</v>
      </c>
      <c r="BZ151" s="144" t="s">
        <v>317</v>
      </c>
      <c r="CA151" s="145">
        <v>38744</v>
      </c>
      <c r="CB151" s="145">
        <v>39112</v>
      </c>
      <c r="CC151" s="146" t="s">
        <v>838</v>
      </c>
      <c r="CD151" s="147" t="s">
        <v>819</v>
      </c>
      <c r="CE151" s="148" t="s">
        <v>793</v>
      </c>
      <c r="CF151" s="149" t="s">
        <v>294</v>
      </c>
      <c r="CG151" s="150" t="s">
        <v>839</v>
      </c>
      <c r="CH151" s="117" t="s">
        <v>292</v>
      </c>
      <c r="CI151" s="114"/>
      <c r="CJ151" s="168" t="s">
        <v>658</v>
      </c>
      <c r="CK151" s="143" t="s">
        <v>292</v>
      </c>
      <c r="CL151" s="144" t="s">
        <v>292</v>
      </c>
      <c r="CM151" s="145" t="s">
        <v>292</v>
      </c>
      <c r="CN151" s="145" t="s">
        <v>292</v>
      </c>
      <c r="CO151" s="146" t="s">
        <v>292</v>
      </c>
      <c r="CP151" s="147" t="s">
        <v>292</v>
      </c>
      <c r="CQ151" s="148" t="s">
        <v>292</v>
      </c>
      <c r="CR151" s="149" t="s">
        <v>292</v>
      </c>
      <c r="CS151" s="150" t="s">
        <v>292</v>
      </c>
      <c r="CT151" s="117" t="s">
        <v>292</v>
      </c>
      <c r="CU151" s="114"/>
      <c r="CV151" s="168"/>
      <c r="CW151" s="143" t="s">
        <v>292</v>
      </c>
      <c r="CX151" s="144" t="s">
        <v>292</v>
      </c>
      <c r="CY151" s="145" t="s">
        <v>292</v>
      </c>
      <c r="CZ151" s="145" t="s">
        <v>292</v>
      </c>
      <c r="DA151" s="146" t="s">
        <v>292</v>
      </c>
      <c r="DB151" s="147" t="s">
        <v>292</v>
      </c>
      <c r="DC151" s="148" t="s">
        <v>292</v>
      </c>
      <c r="DD151" s="149" t="s">
        <v>292</v>
      </c>
      <c r="DE151" s="150" t="s">
        <v>292</v>
      </c>
      <c r="DF151" s="117" t="s">
        <v>292</v>
      </c>
      <c r="DG151" s="114"/>
      <c r="DH151" s="168"/>
      <c r="DI151" s="143" t="s">
        <v>292</v>
      </c>
      <c r="DJ151" s="144" t="s">
        <v>292</v>
      </c>
      <c r="DK151" s="145" t="s">
        <v>292</v>
      </c>
      <c r="DL151" s="145" t="s">
        <v>292</v>
      </c>
      <c r="DM151" s="146" t="s">
        <v>292</v>
      </c>
      <c r="DN151" s="147" t="s">
        <v>292</v>
      </c>
      <c r="DO151" s="148" t="s">
        <v>292</v>
      </c>
      <c r="DP151" s="149" t="s">
        <v>292</v>
      </c>
      <c r="DQ151" s="150" t="s">
        <v>292</v>
      </c>
      <c r="DR151" s="117" t="s">
        <v>292</v>
      </c>
      <c r="DS151" s="114"/>
      <c r="DT151" s="168"/>
      <c r="DU151" s="143" t="s">
        <v>292</v>
      </c>
      <c r="DV151" s="144" t="s">
        <v>292</v>
      </c>
      <c r="DW151" s="145" t="s">
        <v>292</v>
      </c>
      <c r="DX151" s="145" t="s">
        <v>292</v>
      </c>
      <c r="DY151" s="146" t="s">
        <v>292</v>
      </c>
      <c r="DZ151" s="147" t="s">
        <v>292</v>
      </c>
      <c r="EA151" s="148" t="s">
        <v>292</v>
      </c>
      <c r="EB151" s="149" t="s">
        <v>292</v>
      </c>
      <c r="EC151" s="150" t="s">
        <v>292</v>
      </c>
      <c r="ED151" s="117" t="s">
        <v>292</v>
      </c>
      <c r="EE151" s="114"/>
      <c r="EF151" s="168"/>
      <c r="EG151" s="143" t="str">
        <f>IF(EK151="","",ministers!EG$3)</f>
        <v/>
      </c>
      <c r="EH151" s="144" t="str">
        <f>IF(EK151="","",ministers!EG$1)</f>
        <v/>
      </c>
      <c r="EI151" s="145" t="str">
        <f>IF(EK151="","",ministers!EG$2)</f>
        <v/>
      </c>
      <c r="EJ151" s="145" t="str">
        <f>IF(EK151="","",ministers!EG$3)</f>
        <v/>
      </c>
      <c r="EK151" s="146" t="str">
        <f t="shared" si="176"/>
        <v/>
      </c>
      <c r="EL151" s="147" t="str">
        <f t="shared" si="177"/>
        <v/>
      </c>
      <c r="EM151" s="148" t="str">
        <f t="shared" si="178"/>
        <v/>
      </c>
      <c r="EN151" s="149" t="str">
        <f t="shared" si="179"/>
        <v/>
      </c>
      <c r="EO151" s="150" t="str">
        <f t="shared" si="180"/>
        <v/>
      </c>
      <c r="EP151" s="117" t="str">
        <f t="shared" si="181"/>
        <v/>
      </c>
      <c r="EQ151" s="114"/>
      <c r="ER151" s="168"/>
      <c r="ES151" s="143" t="str">
        <f>IF(EW151="","",ministers!ES$3)</f>
        <v/>
      </c>
      <c r="ET151" s="144" t="str">
        <f>IF(EW151="","",ministers!ES$1)</f>
        <v/>
      </c>
      <c r="EU151" s="145" t="s">
        <v>292</v>
      </c>
      <c r="EV151" s="145" t="str">
        <f>IF(EW151="","",ministers!ES$3)</f>
        <v/>
      </c>
      <c r="EW151" s="146" t="str">
        <f t="shared" si="182"/>
        <v/>
      </c>
      <c r="EX151" s="147" t="str">
        <f t="shared" si="183"/>
        <v/>
      </c>
      <c r="EY151" s="148" t="str">
        <f t="shared" si="184"/>
        <v/>
      </c>
      <c r="EZ151" s="149" t="str">
        <f t="shared" si="185"/>
        <v/>
      </c>
      <c r="FA151" s="150" t="str">
        <f t="shared" si="186"/>
        <v/>
      </c>
      <c r="FB151" s="117" t="str">
        <f t="shared" si="187"/>
        <v/>
      </c>
      <c r="FC151" s="114"/>
      <c r="FD151" s="168"/>
      <c r="FE151" s="143" t="str">
        <f>IF(FI151="","",ministers!FE$3)</f>
        <v/>
      </c>
      <c r="FF151" s="144" t="str">
        <f>IF(FI151="","",ministers!FE$1)</f>
        <v/>
      </c>
      <c r="FG151" s="145" t="str">
        <f>IF(FI151="","",ministers!FE$2)</f>
        <v/>
      </c>
      <c r="FH151" s="145" t="str">
        <f>IF(FI151="","",ministers!FE$3)</f>
        <v/>
      </c>
      <c r="FI151" s="146" t="str">
        <f t="shared" si="188"/>
        <v/>
      </c>
      <c r="FJ151" s="147" t="str">
        <f t="shared" si="189"/>
        <v/>
      </c>
      <c r="FK151" s="148" t="str">
        <f t="shared" si="190"/>
        <v/>
      </c>
      <c r="FL151" s="149" t="str">
        <f t="shared" si="191"/>
        <v/>
      </c>
      <c r="FM151" s="150" t="str">
        <f t="shared" si="192"/>
        <v/>
      </c>
      <c r="FN151" s="117" t="str">
        <f>IF(FP151="","",IF((LEN(FP151)-LEN(SUBSTITUTE(FP151,"male","")))/LEN("male")&gt;1,"!",IF(RIGHT(FP151,1)=")","",IF(RIGHT(FP151,2)=") ","",IF(RIGHT(FP151,2)=").","","!!")))))</f>
        <v/>
      </c>
      <c r="FO151" s="114"/>
      <c r="FP151" s="168"/>
      <c r="FQ151" s="143" t="str">
        <f>IF(FU151="","",ministers!FT$3)</f>
        <v/>
      </c>
      <c r="FR151" s="144" t="str">
        <f>IF(FU151="","",ministers!FT$1)</f>
        <v/>
      </c>
      <c r="FS151" s="145"/>
      <c r="FT151" s="151"/>
      <c r="FU151" s="146" t="str">
        <f>IF(GB151="","",IF(ISNUMBER(SEARCH(":",GB151)),MID(GB151,FIND(":",GB151)+2,FIND("(",GB151)-FIND(":",GB151)-3),LEFT(GB151,FIND("(",GB151)-2)))</f>
        <v/>
      </c>
      <c r="FV151" s="147" t="str">
        <f>IF(GB151="","",MID(GB151,FIND("(",GB151)+1,4))</f>
        <v/>
      </c>
      <c r="FW151" s="148" t="str">
        <f>IF(ISNUMBER(SEARCH("*female*",GB151)),"female",IF(ISNUMBER(SEARCH("*male*",GB151)),"male",""))</f>
        <v/>
      </c>
      <c r="FX151" s="149" t="str">
        <f>IF(GB151="","",IF(ISERROR(MID(GB151,FIND("male,",GB151)+6,(FIND(")",GB151)-(FIND("male,",GB151)+6))))=TRUE,"missing/error",MID(GB151,FIND("male,",GB151)+6,(FIND(")",GB151)-(FIND("male,",GB151)+6)))))</f>
        <v/>
      </c>
      <c r="FY151" s="150" t="str">
        <f>IF(FU151="","",(MID(FU151,(SEARCH("^^",SUBSTITUTE(FU151," ","^^",LEN(FU151)-LEN(SUBSTITUTE(FU151," ","")))))+1,99)&amp;"_"&amp;LEFT(FU151,FIND(" ",FU151)-1)&amp;"_"&amp;FV151))</f>
        <v/>
      </c>
      <c r="FZ151" s="117" t="str">
        <f>IF(GB151="","",IF((LEN(GB151)-LEN(SUBSTITUTE(GB151,"male","")))/LEN("male")&gt;1,"!",IF(RIGHT(GB151,1)=")","",IF(RIGHT(GB151,2)=") ","",IF(RIGHT(GB151,2)=").","","!!")))))</f>
        <v/>
      </c>
      <c r="GA151" s="114"/>
      <c r="GB151" s="168"/>
      <c r="GC151" s="143" t="str">
        <f>IF(GG151="","",ministers!GC$3)</f>
        <v/>
      </c>
      <c r="GD151" s="144" t="str">
        <f>IF(GG151="","",ministers!GC$1)</f>
        <v/>
      </c>
      <c r="GE151" s="145" t="str">
        <f>IF(GG151="","",ministers!GC$2)</f>
        <v/>
      </c>
      <c r="GF151" s="145"/>
      <c r="GG151" s="146" t="str">
        <f>IF(GN151="","",IF(ISNUMBER(SEARCH(":",GN151)),MID(GN151,FIND(":",GN151)+2,FIND("(",GN151)-FIND(":",GN151)-3),LEFT(GN151,FIND("(",GN151)-2)))</f>
        <v/>
      </c>
      <c r="GH151" s="147" t="str">
        <f>IF(GN151="","",MID(GN151,FIND("(",GN151)+1,4))</f>
        <v/>
      </c>
      <c r="GI151" s="148" t="str">
        <f>IF(ISNUMBER(SEARCH("*female*",GN151)),"female",IF(ISNUMBER(SEARCH("*male*",GN151)),"male",""))</f>
        <v/>
      </c>
      <c r="GJ151" s="149" t="str">
        <f>IF(GN151="","",IF(ISERROR(MID(GN151,FIND("male,",GN151)+6,(FIND(")",GN151)-(FIND("male,",GN151)+6))))=TRUE,"missing/error",MID(GN151,FIND("male,",GN151)+6,(FIND(")",GN151)-(FIND("male,",GN151)+6)))))</f>
        <v/>
      </c>
      <c r="GK151" s="150" t="str">
        <f>IF(GG151="","",(MID(GG151,(SEARCH("^^",SUBSTITUTE(GG151," ","^^",LEN(GG151)-LEN(SUBSTITUTE(GG151," ","")))))+1,99)&amp;"_"&amp;LEFT(GG151,FIND(" ",GG151)-1)&amp;"_"&amp;GH151))</f>
        <v/>
      </c>
      <c r="GM151" s="114"/>
      <c r="GN151" s="168"/>
      <c r="GO151" s="143" t="str">
        <f>IF(GS151="","",ministers!GO$3)</f>
        <v/>
      </c>
      <c r="GP151" s="144" t="str">
        <f>IF(GS151="","",ministers!GO$1)</f>
        <v/>
      </c>
      <c r="GQ151" s="145" t="str">
        <f>IF(GS151="","",ministers!GO$2)</f>
        <v/>
      </c>
      <c r="GR151" s="145" t="str">
        <f>IF(GS151="","",ministers!GO$3)</f>
        <v/>
      </c>
      <c r="GS151" s="146" t="str">
        <f t="shared" si="171"/>
        <v/>
      </c>
      <c r="GT151" s="147" t="str">
        <f t="shared" si="172"/>
        <v/>
      </c>
      <c r="GU151" s="148" t="str">
        <f t="shared" si="173"/>
        <v/>
      </c>
      <c r="GV151" s="149" t="str">
        <f t="shared" si="174"/>
        <v/>
      </c>
      <c r="GW151" s="150" t="str">
        <f t="shared" si="175"/>
        <v/>
      </c>
      <c r="GY151" s="114"/>
      <c r="GZ151" s="168"/>
    </row>
    <row r="152" spans="1:208" ht="13.5" customHeight="1">
      <c r="A152" s="126"/>
      <c r="B152" s="114" t="s">
        <v>561</v>
      </c>
      <c r="C152" s="114"/>
      <c r="E152" s="143"/>
      <c r="F152" s="144"/>
      <c r="G152" s="145"/>
      <c r="H152" s="145"/>
      <c r="I152" s="146"/>
      <c r="J152" s="147"/>
      <c r="K152" s="148"/>
      <c r="L152" s="149"/>
      <c r="M152" s="150"/>
      <c r="O152" s="114"/>
      <c r="P152" s="168"/>
      <c r="Q152" s="143"/>
      <c r="R152" s="144"/>
      <c r="S152" s="145"/>
      <c r="T152" s="145"/>
      <c r="U152" s="146"/>
      <c r="V152" s="147"/>
      <c r="W152" s="148"/>
      <c r="X152" s="149"/>
      <c r="Y152" s="150"/>
      <c r="AA152" s="114"/>
      <c r="AB152" s="168"/>
      <c r="AC152" s="143"/>
      <c r="AD152" s="144"/>
      <c r="AE152" s="145"/>
      <c r="AF152" s="145"/>
      <c r="AG152" s="146"/>
      <c r="AH152" s="147"/>
      <c r="AI152" s="148"/>
      <c r="AJ152" s="149"/>
      <c r="AK152" s="150"/>
      <c r="AM152" s="114"/>
      <c r="AN152" s="168"/>
      <c r="AO152" s="143"/>
      <c r="AP152" s="144"/>
      <c r="AQ152" s="145"/>
      <c r="AR152" s="145"/>
      <c r="AS152" s="146"/>
      <c r="AT152" s="147"/>
      <c r="AU152" s="148"/>
      <c r="AV152" s="149"/>
      <c r="AW152" s="150"/>
      <c r="AY152" s="114"/>
      <c r="AZ152" s="168"/>
      <c r="BA152" s="143"/>
      <c r="BB152" s="144"/>
      <c r="BC152" s="145"/>
      <c r="BD152" s="145"/>
      <c r="BE152" s="146"/>
      <c r="BF152" s="147"/>
      <c r="BG152" s="148"/>
      <c r="BH152" s="149"/>
      <c r="BI152" s="150"/>
      <c r="BK152" s="114"/>
      <c r="BL152" s="168"/>
      <c r="BM152" s="143">
        <v>38286</v>
      </c>
      <c r="BN152" s="144" t="s">
        <v>316</v>
      </c>
      <c r="BO152" s="145">
        <v>37901</v>
      </c>
      <c r="BP152" s="145">
        <v>38286</v>
      </c>
      <c r="BQ152" s="146" t="s">
        <v>838</v>
      </c>
      <c r="BR152" s="147" t="s">
        <v>819</v>
      </c>
      <c r="BS152" s="148" t="s">
        <v>793</v>
      </c>
      <c r="BT152" s="149" t="s">
        <v>294</v>
      </c>
      <c r="BU152" s="150" t="s">
        <v>839</v>
      </c>
      <c r="BW152" s="114"/>
      <c r="BX152" s="168" t="s">
        <v>658</v>
      </c>
      <c r="BY152" s="143"/>
      <c r="BZ152" s="144"/>
      <c r="CA152" s="145"/>
      <c r="CB152" s="145"/>
      <c r="CC152" s="146"/>
      <c r="CD152" s="147"/>
      <c r="CE152" s="148"/>
      <c r="CF152" s="149"/>
      <c r="CG152" s="150"/>
      <c r="CI152" s="114"/>
      <c r="CJ152" s="168"/>
      <c r="CK152" s="143"/>
      <c r="CL152" s="144"/>
      <c r="CM152" s="145"/>
      <c r="CN152" s="145"/>
      <c r="CO152" s="146"/>
      <c r="CP152" s="147"/>
      <c r="CQ152" s="148"/>
      <c r="CR152" s="149"/>
      <c r="CS152" s="150"/>
      <c r="CU152" s="114"/>
      <c r="CV152" s="168"/>
      <c r="CW152" s="143" t="s">
        <v>292</v>
      </c>
      <c r="CX152" s="144" t="s">
        <v>292</v>
      </c>
      <c r="CY152" s="145" t="s">
        <v>292</v>
      </c>
      <c r="CZ152" s="145" t="s">
        <v>292</v>
      </c>
      <c r="DA152" s="146" t="s">
        <v>292</v>
      </c>
      <c r="DB152" s="147" t="s">
        <v>292</v>
      </c>
      <c r="DC152" s="148" t="s">
        <v>292</v>
      </c>
      <c r="DD152" s="149" t="s">
        <v>292</v>
      </c>
      <c r="DE152" s="150" t="s">
        <v>292</v>
      </c>
      <c r="DF152" s="117" t="s">
        <v>292</v>
      </c>
      <c r="DG152" s="114"/>
      <c r="DH152" s="168"/>
      <c r="DI152" s="143" t="s">
        <v>292</v>
      </c>
      <c r="DJ152" s="144" t="s">
        <v>292</v>
      </c>
      <c r="DK152" s="145" t="s">
        <v>292</v>
      </c>
      <c r="DL152" s="145" t="s">
        <v>292</v>
      </c>
      <c r="DM152" s="146" t="s">
        <v>292</v>
      </c>
      <c r="DN152" s="147" t="s">
        <v>292</v>
      </c>
      <c r="DO152" s="148" t="s">
        <v>292</v>
      </c>
      <c r="DP152" s="149" t="s">
        <v>292</v>
      </c>
      <c r="DQ152" s="150" t="s">
        <v>292</v>
      </c>
      <c r="DR152" s="117" t="s">
        <v>292</v>
      </c>
      <c r="DS152" s="114"/>
      <c r="DT152" s="168"/>
      <c r="DU152" s="143" t="s">
        <v>292</v>
      </c>
      <c r="DV152" s="144" t="s">
        <v>292</v>
      </c>
      <c r="DW152" s="145" t="s">
        <v>292</v>
      </c>
      <c r="DX152" s="145" t="s">
        <v>292</v>
      </c>
      <c r="DY152" s="146" t="s">
        <v>292</v>
      </c>
      <c r="DZ152" s="147" t="s">
        <v>292</v>
      </c>
      <c r="EA152" s="148" t="s">
        <v>292</v>
      </c>
      <c r="EB152" s="149" t="s">
        <v>292</v>
      </c>
      <c r="EC152" s="150" t="s">
        <v>292</v>
      </c>
      <c r="ED152" s="117" t="s">
        <v>292</v>
      </c>
      <c r="EE152" s="114"/>
      <c r="EF152" s="168"/>
      <c r="EG152" s="143" t="str">
        <f>IF(EK152="","",ministers!EG$3)</f>
        <v/>
      </c>
      <c r="EH152" s="144" t="str">
        <f>IF(EK152="","",ministers!EG$1)</f>
        <v/>
      </c>
      <c r="EI152" s="145" t="str">
        <f>IF(EK152="","",ministers!EG$2)</f>
        <v/>
      </c>
      <c r="EJ152" s="145" t="str">
        <f>IF(EK152="","",ministers!EG$3)</f>
        <v/>
      </c>
      <c r="EK152" s="146" t="str">
        <f t="shared" si="176"/>
        <v/>
      </c>
      <c r="EL152" s="147" t="str">
        <f t="shared" si="177"/>
        <v/>
      </c>
      <c r="EM152" s="148" t="str">
        <f t="shared" si="178"/>
        <v/>
      </c>
      <c r="EN152" s="149" t="str">
        <f t="shared" si="179"/>
        <v/>
      </c>
      <c r="EO152" s="150" t="str">
        <f t="shared" si="180"/>
        <v/>
      </c>
      <c r="EP152" s="117" t="str">
        <f t="shared" si="181"/>
        <v/>
      </c>
      <c r="EQ152" s="114"/>
      <c r="ER152" s="168"/>
      <c r="ES152" s="143" t="str">
        <f>IF(EW152="","",ministers!ES$3)</f>
        <v/>
      </c>
      <c r="ET152" s="144" t="str">
        <f>IF(EW152="","",ministers!ES$1)</f>
        <v/>
      </c>
      <c r="EU152" s="145" t="s">
        <v>292</v>
      </c>
      <c r="EV152" s="145" t="str">
        <f>IF(EW152="","",ministers!ES$3)</f>
        <v/>
      </c>
      <c r="EW152" s="146" t="str">
        <f t="shared" si="182"/>
        <v/>
      </c>
      <c r="EX152" s="147" t="str">
        <f t="shared" si="183"/>
        <v/>
      </c>
      <c r="EY152" s="148" t="str">
        <f t="shared" si="184"/>
        <v/>
      </c>
      <c r="EZ152" s="149" t="str">
        <f t="shared" si="185"/>
        <v/>
      </c>
      <c r="FA152" s="150" t="str">
        <f t="shared" si="186"/>
        <v/>
      </c>
      <c r="FB152" s="117" t="str">
        <f t="shared" si="187"/>
        <v/>
      </c>
      <c r="FC152" s="114"/>
      <c r="FD152" s="168"/>
      <c r="FE152" s="143" t="str">
        <f>IF(FI152="","",ministers!FE$3)</f>
        <v/>
      </c>
      <c r="FF152" s="144" t="str">
        <f>IF(FI152="","",ministers!FE$1)</f>
        <v/>
      </c>
      <c r="FG152" s="145" t="str">
        <f>IF(FI152="","",ministers!FE$2)</f>
        <v/>
      </c>
      <c r="FH152" s="145" t="str">
        <f>IF(FI152="","",ministers!FE$3)</f>
        <v/>
      </c>
      <c r="FI152" s="146" t="str">
        <f t="shared" si="188"/>
        <v/>
      </c>
      <c r="FJ152" s="147" t="str">
        <f t="shared" si="189"/>
        <v/>
      </c>
      <c r="FK152" s="148" t="str">
        <f t="shared" si="190"/>
        <v/>
      </c>
      <c r="FL152" s="149" t="str">
        <f t="shared" si="191"/>
        <v/>
      </c>
      <c r="FM152" s="150" t="str">
        <f t="shared" si="192"/>
        <v/>
      </c>
      <c r="FO152" s="114"/>
      <c r="FP152" s="168"/>
      <c r="FQ152" s="143"/>
      <c r="FR152" s="144"/>
      <c r="FS152" s="145"/>
      <c r="FT152" s="151"/>
      <c r="FU152" s="146"/>
      <c r="FV152" s="147"/>
      <c r="FW152" s="148"/>
      <c r="FX152" s="149"/>
      <c r="FY152" s="150"/>
      <c r="GA152" s="114"/>
      <c r="GB152" s="168"/>
      <c r="GC152" s="143" t="str">
        <f>IF(GG152="","",ministers!GC$3)</f>
        <v/>
      </c>
      <c r="GD152" s="144" t="str">
        <f>IF(GG152="","",ministers!GC$1)</f>
        <v/>
      </c>
      <c r="GE152" s="145" t="str">
        <f>IF(GG152="","",ministers!GC$2)</f>
        <v/>
      </c>
      <c r="GF152" s="145"/>
      <c r="GG152" s="146"/>
      <c r="GH152" s="147"/>
      <c r="GI152" s="148"/>
      <c r="GJ152" s="149"/>
      <c r="GK152" s="150"/>
      <c r="GM152" s="114"/>
      <c r="GN152" s="168"/>
      <c r="GO152" s="143" t="str">
        <f>IF(GS152="","",ministers!GO$3)</f>
        <v/>
      </c>
      <c r="GP152" s="144" t="str">
        <f>IF(GS152="","",ministers!GO$1)</f>
        <v/>
      </c>
      <c r="GQ152" s="145" t="str">
        <f>IF(GS152="","",ministers!GO$2)</f>
        <v/>
      </c>
      <c r="GR152" s="145" t="str">
        <f>IF(GS152="","",ministers!GO$3)</f>
        <v/>
      </c>
      <c r="GS152" s="146" t="str">
        <f t="shared" si="171"/>
        <v/>
      </c>
      <c r="GT152" s="147" t="str">
        <f t="shared" si="172"/>
        <v/>
      </c>
      <c r="GU152" s="148" t="str">
        <f t="shared" si="173"/>
        <v/>
      </c>
      <c r="GV152" s="149" t="str">
        <f t="shared" si="174"/>
        <v/>
      </c>
      <c r="GW152" s="150" t="str">
        <f t="shared" si="175"/>
        <v/>
      </c>
      <c r="GY152" s="114"/>
      <c r="GZ152" s="168"/>
    </row>
    <row r="153" spans="1:208" ht="13.5" customHeight="1">
      <c r="A153" s="126"/>
      <c r="B153" s="114" t="s">
        <v>562</v>
      </c>
      <c r="C153" s="114"/>
      <c r="E153" s="143" t="s">
        <v>292</v>
      </c>
      <c r="F153" s="144" t="s">
        <v>292</v>
      </c>
      <c r="G153" s="145" t="s">
        <v>292</v>
      </c>
      <c r="H153" s="145" t="s">
        <v>292</v>
      </c>
      <c r="I153" s="146" t="s">
        <v>292</v>
      </c>
      <c r="J153" s="147" t="s">
        <v>292</v>
      </c>
      <c r="K153" s="148" t="s">
        <v>292</v>
      </c>
      <c r="L153" s="149" t="s">
        <v>292</v>
      </c>
      <c r="M153" s="150" t="s">
        <v>292</v>
      </c>
      <c r="N153" s="117" t="s">
        <v>292</v>
      </c>
      <c r="O153" s="114"/>
      <c r="P153" s="168"/>
      <c r="Q153" s="143" t="s">
        <v>292</v>
      </c>
      <c r="R153" s="144" t="s">
        <v>292</v>
      </c>
      <c r="S153" s="145" t="s">
        <v>292</v>
      </c>
      <c r="T153" s="145" t="s">
        <v>292</v>
      </c>
      <c r="U153" s="146" t="s">
        <v>292</v>
      </c>
      <c r="V153" s="147" t="s">
        <v>292</v>
      </c>
      <c r="W153" s="148" t="s">
        <v>292</v>
      </c>
      <c r="X153" s="149" t="s">
        <v>292</v>
      </c>
      <c r="Y153" s="150" t="s">
        <v>292</v>
      </c>
      <c r="Z153" s="117" t="s">
        <v>292</v>
      </c>
      <c r="AA153" s="114"/>
      <c r="AB153" s="168"/>
      <c r="AC153" s="143" t="s">
        <v>292</v>
      </c>
      <c r="AD153" s="144" t="s">
        <v>292</v>
      </c>
      <c r="AE153" s="145" t="s">
        <v>292</v>
      </c>
      <c r="AF153" s="145" t="s">
        <v>292</v>
      </c>
      <c r="AG153" s="146" t="s">
        <v>292</v>
      </c>
      <c r="AH153" s="147" t="s">
        <v>292</v>
      </c>
      <c r="AI153" s="148" t="s">
        <v>292</v>
      </c>
      <c r="AJ153" s="149" t="s">
        <v>292</v>
      </c>
      <c r="AK153" s="150" t="s">
        <v>292</v>
      </c>
      <c r="AL153" s="117" t="s">
        <v>292</v>
      </c>
      <c r="AM153" s="114"/>
      <c r="AN153" s="168"/>
      <c r="AO153" s="143" t="s">
        <v>292</v>
      </c>
      <c r="AP153" s="144" t="s">
        <v>292</v>
      </c>
      <c r="AQ153" s="145" t="s">
        <v>292</v>
      </c>
      <c r="AR153" s="145" t="s">
        <v>292</v>
      </c>
      <c r="AS153" s="146" t="s">
        <v>292</v>
      </c>
      <c r="AT153" s="147" t="s">
        <v>292</v>
      </c>
      <c r="AU153" s="148" t="s">
        <v>292</v>
      </c>
      <c r="AV153" s="149" t="s">
        <v>292</v>
      </c>
      <c r="AW153" s="150" t="s">
        <v>292</v>
      </c>
      <c r="AX153" s="117" t="s">
        <v>292</v>
      </c>
      <c r="AY153" s="114"/>
      <c r="AZ153" s="168"/>
      <c r="BA153" s="143" t="s">
        <v>292</v>
      </c>
      <c r="BB153" s="144" t="s">
        <v>292</v>
      </c>
      <c r="BC153" s="145" t="s">
        <v>292</v>
      </c>
      <c r="BD153" s="145" t="s">
        <v>292</v>
      </c>
      <c r="BE153" s="146" t="s">
        <v>292</v>
      </c>
      <c r="BF153" s="147" t="s">
        <v>292</v>
      </c>
      <c r="BG153" s="148" t="s">
        <v>292</v>
      </c>
      <c r="BH153" s="149" t="s">
        <v>292</v>
      </c>
      <c r="BI153" s="150" t="s">
        <v>292</v>
      </c>
      <c r="BJ153" s="117" t="s">
        <v>292</v>
      </c>
      <c r="BK153" s="114"/>
      <c r="BL153" s="168"/>
      <c r="BM153" s="143"/>
      <c r="BN153" s="144"/>
      <c r="BO153" s="145"/>
      <c r="BP153" s="145"/>
      <c r="BQ153" s="146"/>
      <c r="BR153" s="147"/>
      <c r="BS153" s="148"/>
      <c r="BT153" s="149"/>
      <c r="BU153" s="150"/>
      <c r="BW153" s="114"/>
      <c r="BX153" s="168"/>
      <c r="BY153" s="143">
        <v>39419</v>
      </c>
      <c r="BZ153" s="144" t="s">
        <v>317</v>
      </c>
      <c r="CA153" s="145">
        <v>38286</v>
      </c>
      <c r="CB153" s="145">
        <v>38744</v>
      </c>
      <c r="CC153" s="146" t="s">
        <v>838</v>
      </c>
      <c r="CD153" s="147" t="s">
        <v>819</v>
      </c>
      <c r="CE153" s="148" t="s">
        <v>793</v>
      </c>
      <c r="CF153" s="149" t="s">
        <v>294</v>
      </c>
      <c r="CG153" s="150" t="s">
        <v>839</v>
      </c>
      <c r="CH153" s="117" t="s">
        <v>292</v>
      </c>
      <c r="CI153" s="114"/>
      <c r="CJ153" s="168" t="s">
        <v>658</v>
      </c>
      <c r="CK153" s="143" t="s">
        <v>292</v>
      </c>
      <c r="CL153" s="144" t="s">
        <v>292</v>
      </c>
      <c r="CM153" s="145" t="s">
        <v>292</v>
      </c>
      <c r="CN153" s="145" t="s">
        <v>292</v>
      </c>
      <c r="CO153" s="146" t="s">
        <v>292</v>
      </c>
      <c r="CP153" s="147" t="s">
        <v>292</v>
      </c>
      <c r="CQ153" s="148" t="s">
        <v>292</v>
      </c>
      <c r="CR153" s="149" t="s">
        <v>292</v>
      </c>
      <c r="CS153" s="150" t="s">
        <v>292</v>
      </c>
      <c r="CT153" s="117" t="s">
        <v>292</v>
      </c>
      <c r="CU153" s="114"/>
      <c r="CV153" s="168"/>
      <c r="CW153" s="143" t="s">
        <v>292</v>
      </c>
      <c r="CX153" s="144" t="s">
        <v>292</v>
      </c>
      <c r="CY153" s="145" t="s">
        <v>292</v>
      </c>
      <c r="CZ153" s="145" t="s">
        <v>292</v>
      </c>
      <c r="DA153" s="146" t="s">
        <v>292</v>
      </c>
      <c r="DB153" s="147" t="s">
        <v>292</v>
      </c>
      <c r="DC153" s="148" t="s">
        <v>292</v>
      </c>
      <c r="DD153" s="149" t="s">
        <v>292</v>
      </c>
      <c r="DE153" s="150" t="s">
        <v>292</v>
      </c>
      <c r="DF153" s="117" t="s">
        <v>292</v>
      </c>
      <c r="DG153" s="114"/>
      <c r="DH153" s="168"/>
      <c r="DI153" s="143" t="s">
        <v>292</v>
      </c>
      <c r="DJ153" s="144" t="s">
        <v>292</v>
      </c>
      <c r="DK153" s="145" t="s">
        <v>292</v>
      </c>
      <c r="DL153" s="145" t="s">
        <v>292</v>
      </c>
      <c r="DM153" s="146" t="s">
        <v>292</v>
      </c>
      <c r="DN153" s="147" t="s">
        <v>292</v>
      </c>
      <c r="DO153" s="148" t="s">
        <v>292</v>
      </c>
      <c r="DP153" s="149" t="s">
        <v>292</v>
      </c>
      <c r="DQ153" s="150" t="s">
        <v>292</v>
      </c>
      <c r="DR153" s="117" t="s">
        <v>292</v>
      </c>
      <c r="DS153" s="114"/>
      <c r="DT153" s="168"/>
      <c r="DU153" s="143">
        <v>41517</v>
      </c>
      <c r="DV153" s="144" t="s">
        <v>514</v>
      </c>
      <c r="DW153" s="145">
        <v>41452</v>
      </c>
      <c r="DX153" s="145">
        <v>41517</v>
      </c>
      <c r="DY153" s="146" t="s">
        <v>986</v>
      </c>
      <c r="DZ153" s="147" t="s">
        <v>966</v>
      </c>
      <c r="EA153" s="148" t="s">
        <v>793</v>
      </c>
      <c r="EB153" s="149" t="s">
        <v>293</v>
      </c>
      <c r="EC153" s="150" t="s">
        <v>987</v>
      </c>
      <c r="ED153" s="117" t="s">
        <v>292</v>
      </c>
      <c r="EE153" s="114"/>
      <c r="EF153" s="168" t="s">
        <v>773</v>
      </c>
      <c r="EG153" s="143" t="str">
        <f>IF(EK153="","",ministers!EG$3)</f>
        <v/>
      </c>
      <c r="EH153" s="144" t="str">
        <f>IF(EK153="","",ministers!EG$1)</f>
        <v/>
      </c>
      <c r="EI153" s="145" t="str">
        <f>IF(EK153="","",ministers!EG$2)</f>
        <v/>
      </c>
      <c r="EJ153" s="145" t="str">
        <f>IF(EK153="","",ministers!EG$3)</f>
        <v/>
      </c>
      <c r="EK153" s="146" t="str">
        <f t="shared" si="176"/>
        <v/>
      </c>
      <c r="EL153" s="147" t="str">
        <f t="shared" si="177"/>
        <v/>
      </c>
      <c r="EM153" s="148" t="str">
        <f t="shared" si="178"/>
        <v/>
      </c>
      <c r="EN153" s="149" t="str">
        <f t="shared" si="179"/>
        <v/>
      </c>
      <c r="EO153" s="150" t="str">
        <f t="shared" si="180"/>
        <v/>
      </c>
      <c r="EP153" s="117" t="str">
        <f t="shared" si="181"/>
        <v/>
      </c>
      <c r="EQ153" s="114"/>
      <c r="ER153" s="168"/>
      <c r="ES153" s="143" t="str">
        <f>IF(EW153="","",ministers!ES$3)</f>
        <v/>
      </c>
      <c r="ET153" s="144" t="str">
        <f>IF(EW153="","",ministers!ES$1)</f>
        <v/>
      </c>
      <c r="EU153" s="145" t="s">
        <v>292</v>
      </c>
      <c r="EV153" s="145" t="str">
        <f>IF(EW153="","",ministers!ES$3)</f>
        <v/>
      </c>
      <c r="EW153" s="146" t="str">
        <f t="shared" si="182"/>
        <v/>
      </c>
      <c r="EX153" s="147" t="str">
        <f t="shared" si="183"/>
        <v/>
      </c>
      <c r="EY153" s="148" t="str">
        <f t="shared" si="184"/>
        <v/>
      </c>
      <c r="EZ153" s="149" t="str">
        <f t="shared" si="185"/>
        <v/>
      </c>
      <c r="FA153" s="150" t="str">
        <f t="shared" si="186"/>
        <v/>
      </c>
      <c r="FB153" s="117" t="str">
        <f t="shared" si="187"/>
        <v/>
      </c>
      <c r="FC153" s="114"/>
      <c r="FD153" s="168"/>
      <c r="FE153" s="143" t="str">
        <f>IF(FI153="","",ministers!FE$3)</f>
        <v/>
      </c>
      <c r="FF153" s="144" t="str">
        <f>IF(FI153="","",ministers!FE$1)</f>
        <v/>
      </c>
      <c r="FG153" s="145" t="str">
        <f>IF(FI153="","",ministers!FE$2)</f>
        <v/>
      </c>
      <c r="FH153" s="145" t="str">
        <f>IF(FI153="","",ministers!FE$3)</f>
        <v/>
      </c>
      <c r="FI153" s="146" t="str">
        <f t="shared" si="188"/>
        <v/>
      </c>
      <c r="FJ153" s="147" t="str">
        <f t="shared" si="189"/>
        <v/>
      </c>
      <c r="FK153" s="148" t="str">
        <f t="shared" si="190"/>
        <v/>
      </c>
      <c r="FL153" s="149" t="str">
        <f t="shared" si="191"/>
        <v/>
      </c>
      <c r="FM153" s="150" t="str">
        <f t="shared" si="192"/>
        <v/>
      </c>
      <c r="FN153" s="117" t="str">
        <f>IF(FP153="","",IF((LEN(FP153)-LEN(SUBSTITUTE(FP153,"male","")))/LEN("male")&gt;1,"!",IF(RIGHT(FP153,1)=")","",IF(RIGHT(FP153,2)=") ","",IF(RIGHT(FP153,2)=").","","!!")))))</f>
        <v/>
      </c>
      <c r="FO153" s="114"/>
      <c r="FP153" s="168"/>
      <c r="FQ153" s="143" t="str">
        <f>IF(FU153="","",ministers!FT$3)</f>
        <v/>
      </c>
      <c r="FR153" s="144" t="str">
        <f>IF(FU153="","",ministers!FT$1)</f>
        <v/>
      </c>
      <c r="FS153" s="145"/>
      <c r="FT153" s="151"/>
      <c r="FU153" s="146" t="str">
        <f>IF(GB153="","",IF(ISNUMBER(SEARCH(":",GB153)),MID(GB153,FIND(":",GB153)+2,FIND("(",GB153)-FIND(":",GB153)-3),LEFT(GB153,FIND("(",GB153)-2)))</f>
        <v/>
      </c>
      <c r="FV153" s="147" t="str">
        <f>IF(GB153="","",MID(GB153,FIND("(",GB153)+1,4))</f>
        <v/>
      </c>
      <c r="FW153" s="148" t="str">
        <f>IF(ISNUMBER(SEARCH("*female*",GB153)),"female",IF(ISNUMBER(SEARCH("*male*",GB153)),"male",""))</f>
        <v/>
      </c>
      <c r="FX153" s="149" t="str">
        <f>IF(GB153="","",IF(ISERROR(MID(GB153,FIND("male,",GB153)+6,(FIND(")",GB153)-(FIND("male,",GB153)+6))))=TRUE,"missing/error",MID(GB153,FIND("male,",GB153)+6,(FIND(")",GB153)-(FIND("male,",GB153)+6)))))</f>
        <v/>
      </c>
      <c r="FY153" s="150" t="str">
        <f>IF(FU153="","",(MID(FU153,(SEARCH("^^",SUBSTITUTE(FU153," ","^^",LEN(FU153)-LEN(SUBSTITUTE(FU153," ","")))))+1,99)&amp;"_"&amp;LEFT(FU153,FIND(" ",FU153)-1)&amp;"_"&amp;FV153))</f>
        <v/>
      </c>
      <c r="FZ153" s="117" t="str">
        <f>IF(GB153="","",IF((LEN(GB153)-LEN(SUBSTITUTE(GB153,"male","")))/LEN("male")&gt;1,"!",IF(RIGHT(GB153,1)=")","",IF(RIGHT(GB153,2)=") ","",IF(RIGHT(GB153,2)=").","","!!")))))</f>
        <v/>
      </c>
      <c r="GA153" s="114"/>
      <c r="GB153" s="168"/>
      <c r="GC153" s="143" t="str">
        <f>IF(GG153="","",ministers!GC$3)</f>
        <v/>
      </c>
      <c r="GD153" s="144" t="str">
        <f>IF(GG153="","",ministers!GC$1)</f>
        <v/>
      </c>
      <c r="GE153" s="145" t="str">
        <f>IF(GG153="","",ministers!GC$2)</f>
        <v/>
      </c>
      <c r="GF153" s="145"/>
      <c r="GG153" s="146" t="str">
        <f>IF(GN153="","",IF(ISNUMBER(SEARCH(":",GN153)),MID(GN153,FIND(":",GN153)+2,FIND("(",GN153)-FIND(":",GN153)-3),LEFT(GN153,FIND("(",GN153)-2)))</f>
        <v/>
      </c>
      <c r="GH153" s="147" t="str">
        <f>IF(GN153="","",MID(GN153,FIND("(",GN153)+1,4))</f>
        <v/>
      </c>
      <c r="GI153" s="148" t="str">
        <f>IF(ISNUMBER(SEARCH("*female*",GN153)),"female",IF(ISNUMBER(SEARCH("*male*",GN153)),"male",""))</f>
        <v/>
      </c>
      <c r="GJ153" s="149" t="str">
        <f>IF(GN153="","",IF(ISERROR(MID(GN153,FIND("male,",GN153)+6,(FIND(")",GN153)-(FIND("male,",GN153)+6))))=TRUE,"missing/error",MID(GN153,FIND("male,",GN153)+6,(FIND(")",GN153)-(FIND("male,",GN153)+6)))))</f>
        <v/>
      </c>
      <c r="GK153" s="150" t="str">
        <f>IF(GG153="","",(MID(GG153,(SEARCH("^^",SUBSTITUTE(GG153," ","^^",LEN(GG153)-LEN(SUBSTITUTE(GG153," ","")))))+1,99)&amp;"_"&amp;LEFT(GG153,FIND(" ",GG153)-1)&amp;"_"&amp;GH153))</f>
        <v/>
      </c>
      <c r="GM153" s="114"/>
      <c r="GN153" s="168"/>
      <c r="GO153" s="143" t="str">
        <f>IF(GS153="","",ministers!GO$3)</f>
        <v/>
      </c>
      <c r="GP153" s="144" t="str">
        <f>IF(GS153="","",ministers!GO$1)</f>
        <v/>
      </c>
      <c r="GQ153" s="145" t="str">
        <f>IF(GS153="","",ministers!GO$2)</f>
        <v/>
      </c>
      <c r="GR153" s="145" t="str">
        <f>IF(GS153="","",ministers!GO$3)</f>
        <v/>
      </c>
      <c r="GS153" s="146" t="str">
        <f>IF(GZ153="","",IF(ISNUMBER(SEARCH(":",GZ153)),MID(GZ153,FIND(":",GZ153)+2,FIND("(",GZ153)-FIND(":",GZ153)-3),LEFT(GZ153,FIND("(",GZ153)-2)))</f>
        <v/>
      </c>
      <c r="GT153" s="147" t="str">
        <f>IF(GZ153="","",MID(GZ153,FIND("(",GZ153)+1,4))</f>
        <v/>
      </c>
      <c r="GU153" s="148" t="str">
        <f>IF(ISNUMBER(SEARCH("*female*",GZ153)),"female",IF(ISNUMBER(SEARCH("*male*",GZ153)),"male",""))</f>
        <v/>
      </c>
      <c r="GV153" s="149" t="str">
        <f>IF(GZ153="","",IF(ISERROR(MID(GZ153,FIND("male,",GZ153)+6,(FIND(")",GZ153)-(FIND("male,",GZ153)+6))))=TRUE,"missing/error",MID(GZ153,FIND("male,",GZ153)+6,(FIND(")",GZ153)-(FIND("male,",GZ153)+6)))))</f>
        <v/>
      </c>
      <c r="GW153" s="150" t="str">
        <f>IF(GS153="","",(MID(GS153,(SEARCH("^^",SUBSTITUTE(GS153," ","^^",LEN(GS153)-LEN(SUBSTITUTE(GS153," ","")))))+1,99)&amp;"_"&amp;LEFT(GS153,FIND(" ",GS153)-1)&amp;"_"&amp;GT153))</f>
        <v/>
      </c>
      <c r="GY153" s="114"/>
      <c r="GZ153" s="168"/>
    </row>
    <row r="154" spans="1:208" ht="13.5" customHeight="1">
      <c r="A154" s="126"/>
      <c r="B154" s="117" t="s">
        <v>613</v>
      </c>
      <c r="E154" s="143">
        <v>33592</v>
      </c>
      <c r="F154" s="144" t="s">
        <v>311</v>
      </c>
      <c r="G154" s="145">
        <v>32997</v>
      </c>
      <c r="H154" s="145">
        <v>33592</v>
      </c>
      <c r="I154" s="146" t="s">
        <v>982</v>
      </c>
      <c r="J154" s="147" t="s">
        <v>822</v>
      </c>
      <c r="K154" s="148" t="s">
        <v>780</v>
      </c>
      <c r="L154" s="149" t="s">
        <v>293</v>
      </c>
      <c r="M154" s="150" t="s">
        <v>983</v>
      </c>
      <c r="N154" s="117" t="s">
        <v>292</v>
      </c>
      <c r="O154" s="114"/>
      <c r="P154" s="168" t="s">
        <v>593</v>
      </c>
      <c r="Q154" s="143" t="s">
        <v>292</v>
      </c>
      <c r="R154" s="144" t="s">
        <v>292</v>
      </c>
      <c r="S154" s="145" t="s">
        <v>292</v>
      </c>
      <c r="T154" s="145" t="s">
        <v>292</v>
      </c>
      <c r="U154" s="146" t="s">
        <v>292</v>
      </c>
      <c r="V154" s="147" t="s">
        <v>292</v>
      </c>
      <c r="W154" s="148" t="s">
        <v>292</v>
      </c>
      <c r="X154" s="149" t="s">
        <v>292</v>
      </c>
      <c r="Y154" s="150" t="s">
        <v>292</v>
      </c>
      <c r="Z154" s="117" t="s">
        <v>292</v>
      </c>
      <c r="AA154" s="114"/>
      <c r="AB154" s="168"/>
      <c r="AC154" s="143" t="s">
        <v>292</v>
      </c>
      <c r="AD154" s="144" t="s">
        <v>292</v>
      </c>
      <c r="AE154" s="145" t="s">
        <v>292</v>
      </c>
      <c r="AF154" s="145" t="s">
        <v>292</v>
      </c>
      <c r="AG154" s="146" t="s">
        <v>292</v>
      </c>
      <c r="AH154" s="147" t="s">
        <v>292</v>
      </c>
      <c r="AI154" s="148" t="s">
        <v>292</v>
      </c>
      <c r="AJ154" s="149" t="s">
        <v>292</v>
      </c>
      <c r="AK154" s="150" t="s">
        <v>292</v>
      </c>
      <c r="AL154" s="117" t="s">
        <v>292</v>
      </c>
      <c r="AM154" s="114"/>
      <c r="AN154" s="168"/>
      <c r="AO154" s="143" t="s">
        <v>292</v>
      </c>
      <c r="AP154" s="144" t="s">
        <v>292</v>
      </c>
      <c r="AQ154" s="145" t="s">
        <v>292</v>
      </c>
      <c r="AR154" s="145" t="s">
        <v>292</v>
      </c>
      <c r="AS154" s="146" t="s">
        <v>292</v>
      </c>
      <c r="AT154" s="147" t="s">
        <v>292</v>
      </c>
      <c r="AU154" s="148" t="s">
        <v>292</v>
      </c>
      <c r="AV154" s="149" t="s">
        <v>292</v>
      </c>
      <c r="AW154" s="150" t="s">
        <v>292</v>
      </c>
      <c r="AX154" s="117" t="s">
        <v>292</v>
      </c>
      <c r="AY154" s="114"/>
      <c r="AZ154" s="168"/>
      <c r="BA154" s="143" t="s">
        <v>292</v>
      </c>
      <c r="BB154" s="144" t="s">
        <v>292</v>
      </c>
      <c r="BC154" s="145" t="s">
        <v>292</v>
      </c>
      <c r="BD154" s="145" t="s">
        <v>292</v>
      </c>
      <c r="BE154" s="146" t="s">
        <v>292</v>
      </c>
      <c r="BF154" s="147" t="s">
        <v>292</v>
      </c>
      <c r="BG154" s="148" t="s">
        <v>292</v>
      </c>
      <c r="BH154" s="149" t="s">
        <v>292</v>
      </c>
      <c r="BI154" s="150" t="s">
        <v>292</v>
      </c>
      <c r="BJ154" s="117" t="s">
        <v>292</v>
      </c>
      <c r="BK154" s="114"/>
      <c r="BL154" s="168"/>
      <c r="BM154" s="143" t="s">
        <v>292</v>
      </c>
      <c r="BN154" s="144" t="s">
        <v>292</v>
      </c>
      <c r="BO154" s="145" t="s">
        <v>292</v>
      </c>
      <c r="BP154" s="145" t="s">
        <v>292</v>
      </c>
      <c r="BQ154" s="146" t="s">
        <v>292</v>
      </c>
      <c r="BR154" s="147" t="s">
        <v>292</v>
      </c>
      <c r="BS154" s="148" t="s">
        <v>292</v>
      </c>
      <c r="BT154" s="149" t="s">
        <v>292</v>
      </c>
      <c r="BU154" s="150" t="s">
        <v>292</v>
      </c>
      <c r="BV154" s="117" t="s">
        <v>292</v>
      </c>
      <c r="BW154" s="114"/>
      <c r="BX154" s="168"/>
      <c r="BY154" s="143" t="s">
        <v>292</v>
      </c>
      <c r="BZ154" s="144" t="s">
        <v>292</v>
      </c>
      <c r="CA154" s="145" t="s">
        <v>292</v>
      </c>
      <c r="CB154" s="145" t="s">
        <v>292</v>
      </c>
      <c r="CC154" s="146" t="s">
        <v>292</v>
      </c>
      <c r="CD154" s="147" t="s">
        <v>292</v>
      </c>
      <c r="CE154" s="148" t="s">
        <v>292</v>
      </c>
      <c r="CF154" s="149" t="s">
        <v>292</v>
      </c>
      <c r="CG154" s="150" t="s">
        <v>292</v>
      </c>
      <c r="CH154" s="117" t="s">
        <v>292</v>
      </c>
      <c r="CI154" s="114"/>
      <c r="CJ154" s="168"/>
      <c r="CK154" s="143" t="s">
        <v>292</v>
      </c>
      <c r="CL154" s="144" t="s">
        <v>292</v>
      </c>
      <c r="CM154" s="145" t="s">
        <v>292</v>
      </c>
      <c r="CN154" s="145" t="s">
        <v>292</v>
      </c>
      <c r="CO154" s="146" t="s">
        <v>292</v>
      </c>
      <c r="CP154" s="147" t="s">
        <v>292</v>
      </c>
      <c r="CQ154" s="148" t="s">
        <v>292</v>
      </c>
      <c r="CR154" s="149" t="s">
        <v>292</v>
      </c>
      <c r="CS154" s="150" t="s">
        <v>292</v>
      </c>
      <c r="CT154" s="117" t="s">
        <v>292</v>
      </c>
      <c r="CU154" s="114"/>
      <c r="CV154" s="168"/>
      <c r="CW154" s="143" t="s">
        <v>292</v>
      </c>
      <c r="CX154" s="144" t="s">
        <v>292</v>
      </c>
      <c r="CY154" s="145" t="s">
        <v>292</v>
      </c>
      <c r="CZ154" s="145" t="s">
        <v>292</v>
      </c>
      <c r="DA154" s="146" t="s">
        <v>292</v>
      </c>
      <c r="DB154" s="147" t="s">
        <v>292</v>
      </c>
      <c r="DC154" s="148" t="s">
        <v>292</v>
      </c>
      <c r="DD154" s="149" t="s">
        <v>292</v>
      </c>
      <c r="DE154" s="150" t="s">
        <v>292</v>
      </c>
      <c r="DF154" s="117" t="s">
        <v>292</v>
      </c>
      <c r="DG154" s="114"/>
      <c r="DH154" s="168"/>
      <c r="DI154" s="143" t="s">
        <v>292</v>
      </c>
      <c r="DJ154" s="144" t="s">
        <v>292</v>
      </c>
      <c r="DK154" s="145" t="s">
        <v>292</v>
      </c>
      <c r="DL154" s="145" t="s">
        <v>292</v>
      </c>
      <c r="DM154" s="146" t="s">
        <v>292</v>
      </c>
      <c r="DN154" s="147" t="s">
        <v>292</v>
      </c>
      <c r="DO154" s="148" t="s">
        <v>292</v>
      </c>
      <c r="DP154" s="149" t="s">
        <v>292</v>
      </c>
      <c r="DQ154" s="150" t="s">
        <v>292</v>
      </c>
      <c r="DR154" s="117" t="s">
        <v>292</v>
      </c>
      <c r="DS154" s="114"/>
      <c r="DT154" s="168"/>
      <c r="DU154" s="143" t="s">
        <v>292</v>
      </c>
      <c r="DV154" s="144" t="s">
        <v>292</v>
      </c>
      <c r="DW154" s="145" t="s">
        <v>292</v>
      </c>
      <c r="DX154" s="145" t="s">
        <v>292</v>
      </c>
      <c r="DY154" s="146" t="s">
        <v>292</v>
      </c>
      <c r="DZ154" s="147" t="s">
        <v>292</v>
      </c>
      <c r="EA154" s="148" t="s">
        <v>292</v>
      </c>
      <c r="EB154" s="149" t="s">
        <v>292</v>
      </c>
      <c r="EC154" s="150" t="s">
        <v>292</v>
      </c>
      <c r="ED154" s="117" t="s">
        <v>292</v>
      </c>
      <c r="EE154" s="114"/>
      <c r="EF154" s="168"/>
      <c r="EG154" s="143" t="str">
        <f>IF(EK154="","",ministers!EG$3)</f>
        <v/>
      </c>
      <c r="EH154" s="144" t="str">
        <f>IF(EK154="","",ministers!EG$1)</f>
        <v/>
      </c>
      <c r="EI154" s="145" t="str">
        <f>IF(EK154="","",ministers!EG$2)</f>
        <v/>
      </c>
      <c r="EJ154" s="145" t="str">
        <f>IF(EK154="","",ministers!EG$3)</f>
        <v/>
      </c>
      <c r="EK154" s="146" t="str">
        <f t="shared" si="176"/>
        <v/>
      </c>
      <c r="EL154" s="147" t="str">
        <f t="shared" si="177"/>
        <v/>
      </c>
      <c r="EM154" s="148" t="str">
        <f t="shared" si="178"/>
        <v/>
      </c>
      <c r="EN154" s="149" t="str">
        <f t="shared" si="179"/>
        <v/>
      </c>
      <c r="EO154" s="150" t="str">
        <f t="shared" si="180"/>
        <v/>
      </c>
      <c r="EP154" s="117" t="str">
        <f t="shared" si="181"/>
        <v/>
      </c>
      <c r="EQ154" s="114"/>
      <c r="ER154" s="168"/>
      <c r="ES154" s="143" t="str">
        <f>IF(EW154="","",ministers!ES$3)</f>
        <v/>
      </c>
      <c r="ET154" s="144" t="str">
        <f>IF(EW154="","",ministers!ES$1)</f>
        <v/>
      </c>
      <c r="EU154" s="145" t="s">
        <v>292</v>
      </c>
      <c r="EV154" s="145" t="str">
        <f>IF(EW154="","",ministers!ES$3)</f>
        <v/>
      </c>
      <c r="EW154" s="146" t="str">
        <f t="shared" si="182"/>
        <v/>
      </c>
      <c r="EX154" s="147" t="str">
        <f t="shared" si="183"/>
        <v/>
      </c>
      <c r="EY154" s="148" t="str">
        <f t="shared" si="184"/>
        <v/>
      </c>
      <c r="EZ154" s="149" t="str">
        <f t="shared" si="185"/>
        <v/>
      </c>
      <c r="FA154" s="150" t="str">
        <f t="shared" si="186"/>
        <v/>
      </c>
      <c r="FB154" s="117" t="str">
        <f t="shared" si="187"/>
        <v/>
      </c>
      <c r="FC154" s="114"/>
      <c r="FD154" s="168"/>
      <c r="FE154" s="143" t="str">
        <f>IF(FI154="","",ministers!FE$3)</f>
        <v/>
      </c>
      <c r="FF154" s="144" t="str">
        <f>IF(FI154="","",ministers!FE$1)</f>
        <v/>
      </c>
      <c r="FG154" s="145" t="str">
        <f>IF(FI154="","",ministers!FE$2)</f>
        <v/>
      </c>
      <c r="FH154" s="145" t="str">
        <f>IF(FI154="","",ministers!FE$3)</f>
        <v/>
      </c>
      <c r="FI154" s="146" t="str">
        <f t="shared" si="188"/>
        <v/>
      </c>
      <c r="FJ154" s="147" t="str">
        <f t="shared" si="189"/>
        <v/>
      </c>
      <c r="FK154" s="148" t="str">
        <f t="shared" si="190"/>
        <v/>
      </c>
      <c r="FL154" s="149" t="str">
        <f t="shared" si="191"/>
        <v/>
      </c>
      <c r="FM154" s="150" t="str">
        <f t="shared" si="192"/>
        <v/>
      </c>
      <c r="FN154" s="117" t="str">
        <f>IF(FP154="","",IF((LEN(FP154)-LEN(SUBSTITUTE(FP154,"male","")))/LEN("male")&gt;1,"!",IF(RIGHT(FP154,1)=")","",IF(RIGHT(FP154,2)=") ","",IF(RIGHT(FP154,2)=").","","!!")))))</f>
        <v/>
      </c>
      <c r="FO154" s="114"/>
      <c r="FP154" s="168"/>
      <c r="FQ154" s="143" t="str">
        <f>IF(FU154="","",ministers!FT$3)</f>
        <v/>
      </c>
      <c r="FR154" s="144" t="str">
        <f>IF(FU154="","",ministers!FT$1)</f>
        <v/>
      </c>
      <c r="FS154" s="145"/>
      <c r="FT154" s="151"/>
      <c r="FU154" s="146" t="str">
        <f>IF(GB154="","",IF(ISNUMBER(SEARCH(":",GB154)),MID(GB154,FIND(":",GB154)+2,FIND("(",GB154)-FIND(":",GB154)-3),LEFT(GB154,FIND("(",GB154)-2)))</f>
        <v/>
      </c>
      <c r="FV154" s="147" t="str">
        <f>IF(GB154="","",MID(GB154,FIND("(",GB154)+1,4))</f>
        <v/>
      </c>
      <c r="FW154" s="148" t="str">
        <f>IF(ISNUMBER(SEARCH("*female*",GB154)),"female",IF(ISNUMBER(SEARCH("*male*",GB154)),"male",""))</f>
        <v/>
      </c>
      <c r="FX154" s="149" t="str">
        <f>IF(GB154="","",IF(ISERROR(MID(GB154,FIND("male,",GB154)+6,(FIND(")",GB154)-(FIND("male,",GB154)+6))))=TRUE,"missing/error",MID(GB154,FIND("male,",GB154)+6,(FIND(")",GB154)-(FIND("male,",GB154)+6)))))</f>
        <v/>
      </c>
      <c r="FY154" s="150" t="str">
        <f>IF(FU154="","",(MID(FU154,(SEARCH("^^",SUBSTITUTE(FU154," ","^^",LEN(FU154)-LEN(SUBSTITUTE(FU154," ","")))))+1,99)&amp;"_"&amp;LEFT(FU154,FIND(" ",FU154)-1)&amp;"_"&amp;FV154))</f>
        <v/>
      </c>
      <c r="FZ154" s="117" t="str">
        <f>IF(GB154="","",IF((LEN(GB154)-LEN(SUBSTITUTE(GB154,"male","")))/LEN("male")&gt;1,"!",IF(RIGHT(GB154,1)=")","",IF(RIGHT(GB154,2)=") ","",IF(RIGHT(GB154,2)=").","","!!")))))</f>
        <v/>
      </c>
      <c r="GA154" s="114"/>
      <c r="GB154" s="168"/>
      <c r="GC154" s="143" t="str">
        <f>IF(GG154="","",ministers!GC$3)</f>
        <v/>
      </c>
      <c r="GD154" s="144" t="str">
        <f>IF(GG154="","",ministers!GC$1)</f>
        <v/>
      </c>
      <c r="GE154" s="145" t="str">
        <f>IF(GG154="","",ministers!GC$2)</f>
        <v/>
      </c>
      <c r="GF154" s="145"/>
      <c r="GG154" s="146" t="str">
        <f>IF(GN154="","",IF(ISNUMBER(SEARCH(":",GN154)),MID(GN154,FIND(":",GN154)+2,FIND("(",GN154)-FIND(":",GN154)-3),LEFT(GN154,FIND("(",GN154)-2)))</f>
        <v/>
      </c>
      <c r="GH154" s="147" t="str">
        <f>IF(GN154="","",MID(GN154,FIND("(",GN154)+1,4))</f>
        <v/>
      </c>
      <c r="GI154" s="148" t="str">
        <f>IF(ISNUMBER(SEARCH("*female*",GN154)),"female",IF(ISNUMBER(SEARCH("*male*",GN154)),"male",""))</f>
        <v/>
      </c>
      <c r="GJ154" s="149" t="str">
        <f>IF(GN154="","",IF(ISERROR(MID(GN154,FIND("male,",GN154)+6,(FIND(")",GN154)-(FIND("male,",GN154)+6))))=TRUE,"missing/error",MID(GN154,FIND("male,",GN154)+6,(FIND(")",GN154)-(FIND("male,",GN154)+6)))))</f>
        <v/>
      </c>
      <c r="GK154" s="150" t="str">
        <f>IF(GG154="","",(MID(GG154,(SEARCH("^^",SUBSTITUTE(GG154," ","^^",LEN(GG154)-LEN(SUBSTITUTE(GG154," ","")))))+1,99)&amp;"_"&amp;LEFT(GG154,FIND(" ",GG154)-1)&amp;"_"&amp;GH154))</f>
        <v/>
      </c>
      <c r="GM154" s="114"/>
      <c r="GN154" s="168"/>
      <c r="GO154" s="143" t="str">
        <f>IF(GS154="","",ministers!GO$3)</f>
        <v/>
      </c>
      <c r="GP154" s="144" t="str">
        <f>IF(GS154="","",ministers!GO$1)</f>
        <v/>
      </c>
      <c r="GQ154" s="145" t="str">
        <f>IF(GS154="","",ministers!GO$2)</f>
        <v/>
      </c>
      <c r="GR154" s="145" t="str">
        <f>IF(GS154="","",ministers!GO$3)</f>
        <v/>
      </c>
      <c r="GS154" s="146" t="str">
        <f>IF(GZ154="","",IF(ISNUMBER(SEARCH(":",GZ154)),MID(GZ154,FIND(":",GZ154)+2,FIND("(",GZ154)-FIND(":",GZ154)-3),LEFT(GZ154,FIND("(",GZ154)-2)))</f>
        <v/>
      </c>
      <c r="GT154" s="147" t="str">
        <f>IF(GZ154="","",MID(GZ154,FIND("(",GZ154)+1,4))</f>
        <v/>
      </c>
      <c r="GU154" s="148" t="str">
        <f>IF(ISNUMBER(SEARCH("*female*",GZ154)),"female",IF(ISNUMBER(SEARCH("*male*",GZ154)),"male",""))</f>
        <v/>
      </c>
      <c r="GV154" s="149" t="str">
        <f>IF(GZ154="","",IF(ISERROR(MID(GZ154,FIND("male,",GZ154)+6,(FIND(")",GZ154)-(FIND("male,",GZ154)+6))))=TRUE,"missing/error",MID(GZ154,FIND("male,",GZ154)+6,(FIND(")",GZ154)-(FIND("male,",GZ154)+6)))))</f>
        <v/>
      </c>
      <c r="GW154" s="150" t="str">
        <f>IF(GS154="","",(MID(GS154,(SEARCH("^^",SUBSTITUTE(GS154," ","^^",LEN(GS154)-LEN(SUBSTITUTE(GS154," ","")))))+1,99)&amp;"_"&amp;LEFT(GS154,FIND(" ",GS154)-1)&amp;"_"&amp;GT154))</f>
        <v/>
      </c>
      <c r="GY154" s="114"/>
      <c r="GZ154" s="168"/>
    </row>
    <row r="155" spans="1:208" ht="13.5" customHeight="1">
      <c r="A155" s="126"/>
      <c r="B155" s="114" t="s">
        <v>770</v>
      </c>
      <c r="C155" s="114"/>
      <c r="E155" s="143"/>
      <c r="F155" s="144"/>
      <c r="G155" s="145"/>
      <c r="H155" s="145"/>
      <c r="I155" s="146"/>
      <c r="J155" s="147"/>
      <c r="K155" s="148"/>
      <c r="L155" s="149"/>
      <c r="M155" s="150"/>
      <c r="O155" s="114"/>
      <c r="P155" s="168"/>
      <c r="Q155" s="143"/>
      <c r="R155" s="144"/>
      <c r="S155" s="145"/>
      <c r="T155" s="145"/>
      <c r="U155" s="146"/>
      <c r="V155" s="147"/>
      <c r="W155" s="148"/>
      <c r="X155" s="149"/>
      <c r="Y155" s="150"/>
      <c r="AA155" s="114"/>
      <c r="AB155" s="168"/>
      <c r="AC155" s="143"/>
      <c r="AD155" s="144"/>
      <c r="AE155" s="145"/>
      <c r="AF155" s="145"/>
      <c r="AG155" s="146"/>
      <c r="AH155" s="147"/>
      <c r="AI155" s="148"/>
      <c r="AJ155" s="149"/>
      <c r="AK155" s="150"/>
      <c r="AM155" s="114"/>
      <c r="AN155" s="168"/>
      <c r="AO155" s="143"/>
      <c r="AP155" s="144"/>
      <c r="AQ155" s="145"/>
      <c r="AR155" s="145"/>
      <c r="AS155" s="146"/>
      <c r="AT155" s="147"/>
      <c r="AU155" s="148"/>
      <c r="AV155" s="149"/>
      <c r="AW155" s="150"/>
      <c r="AY155" s="114"/>
      <c r="AZ155" s="168"/>
      <c r="BA155" s="143"/>
      <c r="BB155" s="144"/>
      <c r="BC155" s="145"/>
      <c r="BD155" s="145"/>
      <c r="BE155" s="146"/>
      <c r="BF155" s="147"/>
      <c r="BG155" s="148"/>
      <c r="BH155" s="149"/>
      <c r="BI155" s="150"/>
      <c r="BK155" s="114"/>
      <c r="BL155" s="168"/>
      <c r="BM155" s="143"/>
      <c r="BN155" s="144"/>
      <c r="BO155" s="145"/>
      <c r="BP155" s="145"/>
      <c r="BQ155" s="146"/>
      <c r="BR155" s="147"/>
      <c r="BS155" s="148"/>
      <c r="BT155" s="149"/>
      <c r="BU155" s="150"/>
      <c r="BW155" s="114"/>
      <c r="BX155" s="168"/>
      <c r="BY155" s="143"/>
      <c r="BZ155" s="144"/>
      <c r="CA155" s="145"/>
      <c r="CB155" s="145"/>
      <c r="CC155" s="146"/>
      <c r="CD155" s="147"/>
      <c r="CE155" s="148"/>
      <c r="CF155" s="149"/>
      <c r="CG155" s="150"/>
      <c r="CI155" s="114"/>
      <c r="CJ155" s="168"/>
      <c r="CK155" s="143"/>
      <c r="CL155" s="144"/>
      <c r="CM155" s="145"/>
      <c r="CN155" s="145"/>
      <c r="CO155" s="146"/>
      <c r="CP155" s="147"/>
      <c r="CQ155" s="148"/>
      <c r="CR155" s="149"/>
      <c r="CS155" s="150"/>
      <c r="CU155" s="114"/>
      <c r="CV155" s="168"/>
      <c r="CW155" s="143"/>
      <c r="CX155" s="144"/>
      <c r="CY155" s="145"/>
      <c r="CZ155" s="145"/>
      <c r="DA155" s="146"/>
      <c r="DB155" s="147"/>
      <c r="DC155" s="148"/>
      <c r="DD155" s="149"/>
      <c r="DE155" s="150"/>
      <c r="DG155" s="114"/>
      <c r="DH155" s="168"/>
      <c r="DI155" s="143"/>
      <c r="DJ155" s="144"/>
      <c r="DK155" s="145"/>
      <c r="DL155" s="145"/>
      <c r="DM155" s="146"/>
      <c r="DN155" s="147"/>
      <c r="DO155" s="148"/>
      <c r="DP155" s="149"/>
      <c r="DQ155" s="150"/>
      <c r="DS155" s="114"/>
      <c r="DT155" s="168"/>
      <c r="DU155" s="143"/>
      <c r="DV155" s="144"/>
      <c r="DW155" s="145"/>
      <c r="DX155" s="145"/>
      <c r="DY155" s="146"/>
      <c r="DZ155" s="147"/>
      <c r="EA155" s="148"/>
      <c r="EB155" s="149"/>
      <c r="EC155" s="150"/>
      <c r="EE155" s="114"/>
      <c r="EF155" s="168" t="s">
        <v>694</v>
      </c>
      <c r="EG155" s="143" t="str">
        <f>IF(EK155="","",ministers!EG$3)</f>
        <v/>
      </c>
      <c r="EH155" s="144" t="str">
        <f>IF(EK155="","",ministers!EG$1)</f>
        <v/>
      </c>
      <c r="EI155" s="145" t="str">
        <f>IF(EK155="","",ministers!EG$2)</f>
        <v/>
      </c>
      <c r="EJ155" s="145" t="str">
        <f>IF(EK155="","",ministers!EG$3)</f>
        <v/>
      </c>
      <c r="EK155" s="146" t="str">
        <f t="shared" si="176"/>
        <v/>
      </c>
      <c r="EL155" s="147" t="str">
        <f t="shared" si="177"/>
        <v/>
      </c>
      <c r="EM155" s="148" t="str">
        <f t="shared" si="178"/>
        <v/>
      </c>
      <c r="EN155" s="149" t="str">
        <f t="shared" si="179"/>
        <v/>
      </c>
      <c r="EO155" s="150" t="str">
        <f t="shared" si="180"/>
        <v/>
      </c>
      <c r="EP155" s="117" t="str">
        <f t="shared" si="181"/>
        <v/>
      </c>
      <c r="EQ155" s="114"/>
      <c r="ER155" s="168"/>
      <c r="ES155" s="143" t="str">
        <f>IF(EW155="","",ministers!ES$3)</f>
        <v/>
      </c>
      <c r="ET155" s="144" t="str">
        <f>IF(EW155="","",ministers!ES$1)</f>
        <v/>
      </c>
      <c r="EU155" s="145" t="s">
        <v>292</v>
      </c>
      <c r="EV155" s="145" t="str">
        <f>IF(EW155="","",ministers!ES$3)</f>
        <v/>
      </c>
      <c r="EW155" s="146" t="str">
        <f t="shared" si="182"/>
        <v/>
      </c>
      <c r="EX155" s="147" t="str">
        <f t="shared" si="183"/>
        <v/>
      </c>
      <c r="EY155" s="148" t="str">
        <f t="shared" si="184"/>
        <v/>
      </c>
      <c r="EZ155" s="149" t="str">
        <f t="shared" si="185"/>
        <v/>
      </c>
      <c r="FA155" s="150" t="str">
        <f t="shared" si="186"/>
        <v/>
      </c>
      <c r="FB155" s="117" t="str">
        <f t="shared" si="187"/>
        <v/>
      </c>
      <c r="FC155" s="114"/>
      <c r="FD155" s="168"/>
      <c r="FE155" s="143" t="str">
        <f>IF(FI155="","",ministers!FE$3)</f>
        <v/>
      </c>
      <c r="FF155" s="144" t="str">
        <f>IF(FI155="","",ministers!FE$1)</f>
        <v/>
      </c>
      <c r="FG155" s="145" t="str">
        <f>IF(FI155="","",ministers!FE$2)</f>
        <v/>
      </c>
      <c r="FH155" s="145" t="str">
        <f>IF(FI155="","",ministers!FE$3)</f>
        <v/>
      </c>
      <c r="FI155" s="146" t="str">
        <f t="shared" si="188"/>
        <v/>
      </c>
      <c r="FJ155" s="147" t="str">
        <f t="shared" si="189"/>
        <v/>
      </c>
      <c r="FK155" s="148" t="str">
        <f t="shared" si="190"/>
        <v/>
      </c>
      <c r="FL155" s="149" t="str">
        <f t="shared" si="191"/>
        <v/>
      </c>
      <c r="FM155" s="150" t="str">
        <f t="shared" si="192"/>
        <v/>
      </c>
      <c r="FO155" s="114"/>
      <c r="FP155" s="168"/>
      <c r="FQ155" s="143"/>
      <c r="FR155" s="144"/>
      <c r="FS155" s="145"/>
      <c r="FT155" s="151"/>
      <c r="FU155" s="146"/>
      <c r="FV155" s="147"/>
      <c r="FW155" s="148"/>
      <c r="FX155" s="149"/>
      <c r="FY155" s="150"/>
      <c r="GA155" s="114"/>
      <c r="GB155" s="168"/>
      <c r="GC155" s="143">
        <f>IF(GG155="","",ministers!GC$3)</f>
        <v>44704</v>
      </c>
      <c r="GD155" s="144" t="str">
        <f>IF(GG155="","",ministers!GC$1)</f>
        <v>Morrison II</v>
      </c>
      <c r="GE155" s="145">
        <v>44477</v>
      </c>
      <c r="GF155" s="145">
        <f>IF(GG155="","",ministers!GC$3)</f>
        <v>44704</v>
      </c>
      <c r="GG155" s="146" t="str">
        <f>IF(GN155="","",IF(ISNUMBER(SEARCH(":",GN155)),MID(GN155,FIND(":",GN155)+2,FIND("(",GN155)-FIND(":",GN155)-3),LEFT(GN155,FIND("(",GN155)-2)))</f>
        <v>Alex Hawke</v>
      </c>
      <c r="GH155" s="147" t="str">
        <f>IF(GN155="","",MID(GN155,FIND("(",GN155)+1,4))</f>
        <v>1977</v>
      </c>
      <c r="GI155" s="148" t="str">
        <f>IF(ISNUMBER(SEARCH("*female*",GN155)),"female",IF(ISNUMBER(SEARCH("*male*",GN155)),"male",""))</f>
        <v>male</v>
      </c>
      <c r="GJ155" s="149" t="str">
        <f>IF(GN155="","",IF(ISERROR(MID(GN155,FIND("male,",GN155)+6,(FIND(")",GN155)-(FIND("male,",GN155)+6))))=TRUE,"missing/error",MID(GN155,FIND("male,",GN155)+6,(FIND(")",GN155)-(FIND("male,",GN155)+6)))))</f>
        <v>au_lib01</v>
      </c>
      <c r="GK155" s="150" t="str">
        <f>IF(GG155="","",(MID(GG155,(SEARCH("^^",SUBSTITUTE(GG155," ","^^",LEN(GG155)-LEN(SUBSTITUTE(GG155," ","")))))+1,99)&amp;"_"&amp;LEFT(GG155,FIND(" ",GG155)-1)&amp;"_"&amp;GH155))</f>
        <v>Hawke_Alex_1977</v>
      </c>
      <c r="GM155" s="114"/>
      <c r="GN155" s="168" t="s">
        <v>1306</v>
      </c>
      <c r="GO155" s="143" t="str">
        <f>IF(GS155="","",ministers!GO$3)</f>
        <v/>
      </c>
      <c r="GP155" s="144" t="str">
        <f>IF(GS155="","",ministers!GO$1)</f>
        <v/>
      </c>
      <c r="GQ155" s="145" t="str">
        <f>IF(GS155="","",ministers!GO$2)</f>
        <v/>
      </c>
      <c r="GR155" s="145" t="str">
        <f>IF(GS155="","",ministers!GO$3)</f>
        <v/>
      </c>
      <c r="GS155" s="146" t="str">
        <f>IF(GZ155="","",IF(ISNUMBER(SEARCH(":",GZ155)),MID(GZ155,FIND(":",GZ155)+2,FIND("(",GZ155)-FIND(":",GZ155)-3),LEFT(GZ155,FIND("(",GZ155)-2)))</f>
        <v/>
      </c>
      <c r="GT155" s="147" t="str">
        <f>IF(GZ155="","",MID(GZ155,FIND("(",GZ155)+1,4))</f>
        <v/>
      </c>
      <c r="GU155" s="148" t="str">
        <f>IF(ISNUMBER(SEARCH("*female*",GZ155)),"female",IF(ISNUMBER(SEARCH("*male*",GZ155)),"male",""))</f>
        <v/>
      </c>
      <c r="GV155" s="149" t="str">
        <f>IF(GZ155="","",IF(ISERROR(MID(GZ155,FIND("male,",GZ155)+6,(FIND(")",GZ155)-(FIND("male,",GZ155)+6))))=TRUE,"missing/error",MID(GZ155,FIND("male,",GZ155)+6,(FIND(")",GZ155)-(FIND("male,",GZ155)+6)))))</f>
        <v/>
      </c>
      <c r="GW155" s="150" t="str">
        <f>IF(GS155="","",(MID(GS155,(SEARCH("^^",SUBSTITUTE(GS155," ","^^",LEN(GS155)-LEN(SUBSTITUTE(GS155," ","")))))+1,99)&amp;"_"&amp;LEFT(GS155,FIND(" ",GS155)-1)&amp;"_"&amp;GT155))</f>
        <v/>
      </c>
      <c r="GY155" s="114"/>
      <c r="GZ155" s="168"/>
    </row>
    <row r="156" spans="1:208" ht="13.5" customHeight="1">
      <c r="A156" s="126"/>
      <c r="B156" s="114" t="s">
        <v>1097</v>
      </c>
      <c r="C156" s="114"/>
      <c r="E156" s="143"/>
      <c r="F156" s="144"/>
      <c r="G156" s="145"/>
      <c r="H156" s="145"/>
      <c r="I156" s="146"/>
      <c r="J156" s="147"/>
      <c r="K156" s="148"/>
      <c r="L156" s="149"/>
      <c r="M156" s="150"/>
      <c r="O156" s="114"/>
      <c r="P156" s="168"/>
      <c r="Q156" s="143"/>
      <c r="R156" s="144"/>
      <c r="S156" s="145"/>
      <c r="T156" s="145"/>
      <c r="U156" s="146"/>
      <c r="V156" s="147"/>
      <c r="W156" s="148"/>
      <c r="X156" s="149"/>
      <c r="Y156" s="150"/>
      <c r="AA156" s="114"/>
      <c r="AB156" s="168"/>
      <c r="AC156" s="143"/>
      <c r="AD156" s="144"/>
      <c r="AE156" s="145"/>
      <c r="AF156" s="145"/>
      <c r="AG156" s="146"/>
      <c r="AH156" s="147"/>
      <c r="AI156" s="148"/>
      <c r="AJ156" s="149"/>
      <c r="AK156" s="150"/>
      <c r="AM156" s="114"/>
      <c r="AN156" s="168"/>
      <c r="AO156" s="143"/>
      <c r="AP156" s="144"/>
      <c r="AQ156" s="145"/>
      <c r="AR156" s="145"/>
      <c r="AS156" s="146"/>
      <c r="AT156" s="147"/>
      <c r="AU156" s="148"/>
      <c r="AV156" s="149"/>
      <c r="AW156" s="150"/>
      <c r="AY156" s="114"/>
      <c r="AZ156" s="168"/>
      <c r="BA156" s="143"/>
      <c r="BB156" s="144"/>
      <c r="BC156" s="145"/>
      <c r="BD156" s="145"/>
      <c r="BE156" s="146"/>
      <c r="BF156" s="147"/>
      <c r="BG156" s="148"/>
      <c r="BH156" s="149"/>
      <c r="BI156" s="150"/>
      <c r="BK156" s="114"/>
      <c r="BL156" s="168"/>
      <c r="BM156" s="143"/>
      <c r="BN156" s="144"/>
      <c r="BO156" s="145"/>
      <c r="BP156" s="145"/>
      <c r="BQ156" s="146"/>
      <c r="BR156" s="147"/>
      <c r="BS156" s="148"/>
      <c r="BT156" s="149"/>
      <c r="BU156" s="150"/>
      <c r="BW156" s="114"/>
      <c r="BX156" s="168"/>
      <c r="BY156" s="143"/>
      <c r="BZ156" s="144"/>
      <c r="CA156" s="145"/>
      <c r="CB156" s="145"/>
      <c r="CC156" s="146"/>
      <c r="CD156" s="147"/>
      <c r="CE156" s="148"/>
      <c r="CF156" s="149"/>
      <c r="CG156" s="150"/>
      <c r="CI156" s="114"/>
      <c r="CJ156" s="168"/>
      <c r="CK156" s="143"/>
      <c r="CL156" s="144"/>
      <c r="CM156" s="145"/>
      <c r="CN156" s="145"/>
      <c r="CO156" s="146"/>
      <c r="CP156" s="147"/>
      <c r="CQ156" s="148"/>
      <c r="CR156" s="149"/>
      <c r="CS156" s="150"/>
      <c r="CU156" s="114"/>
      <c r="CV156" s="168"/>
      <c r="CW156" s="143"/>
      <c r="CX156" s="144"/>
      <c r="CY156" s="145"/>
      <c r="CZ156" s="145"/>
      <c r="DA156" s="146"/>
      <c r="DB156" s="147"/>
      <c r="DC156" s="148"/>
      <c r="DD156" s="149"/>
      <c r="DE156" s="150"/>
      <c r="DG156" s="114"/>
      <c r="DH156" s="168"/>
      <c r="DI156" s="143"/>
      <c r="DJ156" s="144"/>
      <c r="DK156" s="145"/>
      <c r="DL156" s="145"/>
      <c r="DM156" s="146"/>
      <c r="DN156" s="147"/>
      <c r="DO156" s="148"/>
      <c r="DP156" s="149"/>
      <c r="DQ156" s="150"/>
      <c r="DS156" s="114"/>
      <c r="DT156" s="168"/>
      <c r="DU156" s="143"/>
      <c r="DV156" s="144"/>
      <c r="DW156" s="145"/>
      <c r="DX156" s="145"/>
      <c r="DY156" s="146"/>
      <c r="DZ156" s="147"/>
      <c r="EA156" s="148"/>
      <c r="EB156" s="149"/>
      <c r="EC156" s="150"/>
      <c r="EE156" s="114"/>
      <c r="EF156" s="168"/>
      <c r="EG156" s="143">
        <f>IF(EK156="","",ministers!EG$3)</f>
        <v>42262</v>
      </c>
      <c r="EH156" s="144" t="str">
        <f>IF(EK156="","",ministers!EG$1)</f>
        <v>Abbott I</v>
      </c>
      <c r="EI156" s="145">
        <f>IF(EK156="","",ministers!EG$2)</f>
        <v>41517</v>
      </c>
      <c r="EJ156" s="145">
        <f>IF(EK156="","",ministers!EG$3)</f>
        <v>42262</v>
      </c>
      <c r="EK156" s="146" t="str">
        <f t="shared" si="176"/>
        <v>Nigel Scullion</v>
      </c>
      <c r="EL156" s="147" t="str">
        <f t="shared" si="177"/>
        <v>1956</v>
      </c>
      <c r="EM156" s="148" t="str">
        <f t="shared" si="178"/>
        <v>male</v>
      </c>
      <c r="EN156" s="149" t="str">
        <f t="shared" si="179"/>
        <v>au_nat01</v>
      </c>
      <c r="EO156" s="150" t="str">
        <f t="shared" si="180"/>
        <v>Scullion_Nigel_1956</v>
      </c>
      <c r="EP156" s="117" t="str">
        <f t="shared" si="181"/>
        <v/>
      </c>
      <c r="EQ156" s="114"/>
      <c r="ER156" s="168" t="s">
        <v>1120</v>
      </c>
      <c r="ES156" s="143">
        <f>IF(EW156="","",ministers!ES$3)</f>
        <v>42570</v>
      </c>
      <c r="ET156" s="144" t="str">
        <f>IF(EW156="","",ministers!ES$1)</f>
        <v>Turnbull I</v>
      </c>
      <c r="EU156" s="145">
        <v>42262</v>
      </c>
      <c r="EV156" s="145">
        <f>IF(EW156="","",ministers!ES$3)</f>
        <v>42570</v>
      </c>
      <c r="EW156" s="146" t="str">
        <f t="shared" si="182"/>
        <v>Nigel Gregory Scullion</v>
      </c>
      <c r="EX156" s="147" t="str">
        <f t="shared" si="183"/>
        <v>1956</v>
      </c>
      <c r="EY156" s="148" t="str">
        <f t="shared" si="184"/>
        <v>male</v>
      </c>
      <c r="EZ156" s="149" t="s">
        <v>319</v>
      </c>
      <c r="FA156" s="150" t="str">
        <f t="shared" si="186"/>
        <v>Scullion_Nigel_1956</v>
      </c>
      <c r="FB156" s="117" t="str">
        <f t="shared" si="187"/>
        <v/>
      </c>
      <c r="FC156" s="114"/>
      <c r="FD156" s="168" t="s">
        <v>1263</v>
      </c>
      <c r="FE156" s="143">
        <f>IF(FI156="","",ministers!FE$3)</f>
        <v>43340</v>
      </c>
      <c r="FF156" s="144" t="str">
        <f>IF(FI156="","",ministers!FE$1)</f>
        <v>Turnbull II</v>
      </c>
      <c r="FG156" s="145">
        <f>IF(FI156="","",ministers!FE$2)</f>
        <v>42570</v>
      </c>
      <c r="FH156" s="145">
        <f>IF(FI156="","",ministers!FE$3)</f>
        <v>43340</v>
      </c>
      <c r="FI156" s="146" t="str">
        <f t="shared" si="188"/>
        <v>Nigel Gregory Scullion</v>
      </c>
      <c r="FJ156" s="147" t="str">
        <f t="shared" si="189"/>
        <v>1956</v>
      </c>
      <c r="FK156" s="148" t="str">
        <f t="shared" si="190"/>
        <v>male</v>
      </c>
      <c r="FL156" s="149" t="str">
        <f t="shared" si="191"/>
        <v>au_nat01</v>
      </c>
      <c r="FM156" s="150" t="str">
        <f t="shared" si="192"/>
        <v>Scullion_Nigel_1956</v>
      </c>
      <c r="FO156" s="114"/>
      <c r="FP156" s="168" t="s">
        <v>1263</v>
      </c>
      <c r="FQ156" s="143">
        <f>IF(FU156="","",ministers!FQ$3)</f>
        <v>43614</v>
      </c>
      <c r="FR156" s="144" t="str">
        <f>IF(FU156="","",ministers!FQ$1)</f>
        <v>Morrison I</v>
      </c>
      <c r="FS156" s="145">
        <f>IF(FU156="","",ministers!FQ$2)</f>
        <v>43340</v>
      </c>
      <c r="FT156" s="145">
        <f>IF(FU156="","",ministers!FQ$3)</f>
        <v>43614</v>
      </c>
      <c r="FU156" s="146" t="str">
        <f>IF(GB156="","",IF(ISNUMBER(SEARCH(":",GB156)),MID(GB156,FIND(":",GB156)+2,FIND("(",GB156)-FIND(":",GB156)-3),LEFT(GB156,FIND("(",GB156)-2)))</f>
        <v>Nigel Gregory Scullion</v>
      </c>
      <c r="FV156" s="147" t="str">
        <f>IF(GB156="","",MID(GB156,FIND("(",GB156)+1,4))</f>
        <v>1956</v>
      </c>
      <c r="FW156" s="148" t="str">
        <f>IF(ISNUMBER(SEARCH("*female*",GB156)),"female",IF(ISNUMBER(SEARCH("*male*",GB156)),"male",""))</f>
        <v>male</v>
      </c>
      <c r="FX156" s="149" t="str">
        <f>IF(GB156="","",IF(ISERROR(MID(GB156,FIND("male,",GB156)+6,(FIND(")",GB156)-(FIND("male,",GB156)+6))))=TRUE,"missing/error",MID(GB156,FIND("male,",GB156)+6,(FIND(")",GB156)-(FIND("male,",GB156)+6)))))</f>
        <v>au_nat01</v>
      </c>
      <c r="FY156" s="150" t="str">
        <f>IF(FU156="","",(MID(FU156,(SEARCH("^^",SUBSTITUTE(FU156," ","^^",LEN(FU156)-LEN(SUBSTITUTE(FU156," ","")))))+1,99)&amp;"_"&amp;LEFT(FU156,FIND(" ",FU156)-1)&amp;"_"&amp;FV156))</f>
        <v>Scullion_Nigel_1956</v>
      </c>
      <c r="GA156" s="114"/>
      <c r="GB156" s="168" t="s">
        <v>1263</v>
      </c>
      <c r="GC156" s="143">
        <f>IF(GG156="","",ministers!GC$3)</f>
        <v>44704</v>
      </c>
      <c r="GD156" s="144" t="str">
        <f>IF(GG156="","",ministers!GC$1)</f>
        <v>Morrison II</v>
      </c>
      <c r="GE156" s="145">
        <f>IF(GG156="","",ministers!GC$2)</f>
        <v>43614</v>
      </c>
      <c r="GF156" s="145">
        <f>IF(GG156="","",ministers!GC$3)</f>
        <v>44704</v>
      </c>
      <c r="GG156" s="146" t="str">
        <f>IF(GN156="","",IF(ISNUMBER(SEARCH(":",GN156)),MID(GN156,FIND(":",GN156)+2,FIND("(",GN156)-FIND(":",GN156)-3),LEFT(GN156,FIND("(",GN156)-2)))</f>
        <v>Ken Wyatt</v>
      </c>
      <c r="GH156" s="147" t="str">
        <f>IF(GN156="","",MID(GN156,FIND("(",GN156)+1,4))</f>
        <v>1953</v>
      </c>
      <c r="GI156" s="148" t="str">
        <f>IF(ISNUMBER(SEARCH("*female*",GN156)),"female",IF(ISNUMBER(SEARCH("*male*",GN156)),"male",""))</f>
        <v>male</v>
      </c>
      <c r="GJ156" s="149" t="str">
        <f>IF(GN156="","",IF(ISERROR(MID(GN156,FIND("male,",GN156)+6,(FIND(")",GN156)-(FIND("male,",GN156)+6))))=TRUE,"missing/error",MID(GN156,FIND("male,",GN156)+6,(FIND(")",GN156)-(FIND("male,",GN156)+6)))))</f>
        <v>au_lib01</v>
      </c>
      <c r="GK156" s="150" t="str">
        <f>IF(GG156="","",(MID(GG156,(SEARCH("^^",SUBSTITUTE(GG156," ","^^",LEN(GG156)-LEN(SUBSTITUTE(GG156," ","")))))+1,99)&amp;"_"&amp;LEFT(GG156,FIND(" ",GG156)-1)&amp;"_"&amp;GH156))</f>
        <v>Wyatt_Ken_1953</v>
      </c>
      <c r="GM156" s="114"/>
      <c r="GN156" s="168" t="s">
        <v>1279</v>
      </c>
      <c r="GO156" s="143" t="str">
        <f>IF(GS156="","",ministers!GO$3)</f>
        <v/>
      </c>
      <c r="GP156" s="144" t="str">
        <f>IF(GS156="","",ministers!GO$1)</f>
        <v/>
      </c>
      <c r="GQ156" s="145" t="str">
        <f>IF(GS156="","",ministers!GO$2)</f>
        <v/>
      </c>
      <c r="GR156" s="145" t="str">
        <f>IF(GS156="","",ministers!GO$3)</f>
        <v/>
      </c>
      <c r="GS156" s="146" t="str">
        <f>IF(GZ156="","",IF(ISNUMBER(SEARCH(":",GZ156)),MID(GZ156,FIND(":",GZ156)+2,FIND("(",GZ156)-FIND(":",GZ156)-3),LEFT(GZ156,FIND("(",GZ156)-2)))</f>
        <v/>
      </c>
      <c r="GT156" s="147" t="str">
        <f>IF(GZ156="","",MID(GZ156,FIND("(",GZ156)+1,4))</f>
        <v/>
      </c>
      <c r="GU156" s="148" t="str">
        <f>IF(ISNUMBER(SEARCH("*female*",GZ156)),"female",IF(ISNUMBER(SEARCH("*male*",GZ156)),"male",""))</f>
        <v/>
      </c>
      <c r="GV156" s="149" t="str">
        <f>IF(GZ156="","",IF(ISERROR(MID(GZ156,FIND("male,",GZ156)+6,(FIND(")",GZ156)-(FIND("male,",GZ156)+6))))=TRUE,"missing/error",MID(GZ156,FIND("male,",GZ156)+6,(FIND(")",GZ156)-(FIND("male,",GZ156)+6)))))</f>
        <v/>
      </c>
      <c r="GW156" s="150" t="str">
        <f>IF(GS156="","",(MID(GS156,(SEARCH("^^",SUBSTITUTE(GS156," ","^^",LEN(GS156)-LEN(SUBSTITUTE(GS156," ","")))))+1,99)&amp;"_"&amp;LEFT(GS156,FIND(" ",GS156)-1)&amp;"_"&amp;GT156))</f>
        <v/>
      </c>
      <c r="GY156" s="114"/>
      <c r="GZ156" s="168"/>
    </row>
    <row r="157" spans="1:208" ht="13.5" customHeight="1">
      <c r="A157" s="126"/>
      <c r="B157" s="114" t="s">
        <v>1377</v>
      </c>
      <c r="C157" s="114"/>
      <c r="E157" s="143"/>
      <c r="F157" s="144"/>
      <c r="G157" s="145"/>
      <c r="H157" s="145"/>
      <c r="I157" s="146"/>
      <c r="J157" s="147"/>
      <c r="K157" s="148"/>
      <c r="L157" s="149"/>
      <c r="M157" s="150"/>
      <c r="O157" s="114"/>
      <c r="P157" s="168"/>
      <c r="Q157" s="143"/>
      <c r="R157" s="144"/>
      <c r="S157" s="145"/>
      <c r="T157" s="145"/>
      <c r="U157" s="146"/>
      <c r="V157" s="147"/>
      <c r="W157" s="148"/>
      <c r="X157" s="149"/>
      <c r="Y157" s="150"/>
      <c r="AA157" s="114"/>
      <c r="AB157" s="168"/>
      <c r="AC157" s="143"/>
      <c r="AD157" s="144"/>
      <c r="AE157" s="145"/>
      <c r="AF157" s="145"/>
      <c r="AG157" s="146"/>
      <c r="AH157" s="147"/>
      <c r="AI157" s="148"/>
      <c r="AJ157" s="149"/>
      <c r="AK157" s="150"/>
      <c r="AM157" s="114"/>
      <c r="AN157" s="168"/>
      <c r="AO157" s="143"/>
      <c r="AP157" s="144"/>
      <c r="AQ157" s="145"/>
      <c r="AR157" s="145"/>
      <c r="AS157" s="146"/>
      <c r="AT157" s="147"/>
      <c r="AU157" s="148"/>
      <c r="AV157" s="149"/>
      <c r="AW157" s="150"/>
      <c r="AY157" s="114"/>
      <c r="AZ157" s="168"/>
      <c r="BA157" s="143"/>
      <c r="BB157" s="144"/>
      <c r="BC157" s="145"/>
      <c r="BD157" s="145"/>
      <c r="BE157" s="146"/>
      <c r="BF157" s="147"/>
      <c r="BG157" s="148"/>
      <c r="BH157" s="149"/>
      <c r="BI157" s="150"/>
      <c r="BK157" s="114"/>
      <c r="BL157" s="168"/>
      <c r="BM157" s="143"/>
      <c r="BN157" s="144"/>
      <c r="BO157" s="145"/>
      <c r="BP157" s="145"/>
      <c r="BQ157" s="146"/>
      <c r="BR157" s="147"/>
      <c r="BS157" s="148"/>
      <c r="BT157" s="149"/>
      <c r="BU157" s="150"/>
      <c r="BW157" s="114"/>
      <c r="BX157" s="168"/>
      <c r="BY157" s="143"/>
      <c r="BZ157" s="144"/>
      <c r="CA157" s="145"/>
      <c r="CB157" s="145"/>
      <c r="CC157" s="146"/>
      <c r="CD157" s="147"/>
      <c r="CE157" s="148"/>
      <c r="CF157" s="149"/>
      <c r="CG157" s="150"/>
      <c r="CI157" s="114"/>
      <c r="CJ157" s="168"/>
      <c r="CK157" s="143"/>
      <c r="CL157" s="144"/>
      <c r="CM157" s="145"/>
      <c r="CN157" s="145"/>
      <c r="CO157" s="146"/>
      <c r="CP157" s="147"/>
      <c r="CQ157" s="148"/>
      <c r="CR157" s="149"/>
      <c r="CS157" s="150"/>
      <c r="CU157" s="114"/>
      <c r="CV157" s="168"/>
      <c r="CW157" s="143"/>
      <c r="CX157" s="144"/>
      <c r="CY157" s="145"/>
      <c r="CZ157" s="145"/>
      <c r="DA157" s="146"/>
      <c r="DB157" s="147"/>
      <c r="DC157" s="148"/>
      <c r="DD157" s="149"/>
      <c r="DE157" s="150"/>
      <c r="DG157" s="114"/>
      <c r="DH157" s="168"/>
      <c r="DI157" s="143"/>
      <c r="DJ157" s="144"/>
      <c r="DK157" s="145"/>
      <c r="DL157" s="145"/>
      <c r="DM157" s="146"/>
      <c r="DN157" s="147"/>
      <c r="DO157" s="148"/>
      <c r="DP157" s="149"/>
      <c r="DQ157" s="150"/>
      <c r="DS157" s="114"/>
      <c r="DT157" s="168"/>
      <c r="DU157" s="143"/>
      <c r="DV157" s="144"/>
      <c r="DW157" s="145"/>
      <c r="DX157" s="145"/>
      <c r="DY157" s="146"/>
      <c r="DZ157" s="147"/>
      <c r="EA157" s="148"/>
      <c r="EB157" s="149"/>
      <c r="EC157" s="150"/>
      <c r="EE157" s="114"/>
      <c r="EF157" s="168"/>
      <c r="EG157" s="143"/>
      <c r="EH157" s="144"/>
      <c r="EI157" s="145"/>
      <c r="EJ157" s="145"/>
      <c r="EK157" s="146"/>
      <c r="EL157" s="147"/>
      <c r="EM157" s="148"/>
      <c r="EN157" s="149"/>
      <c r="EO157" s="150"/>
      <c r="EQ157" s="114"/>
      <c r="ER157" s="168"/>
      <c r="ES157" s="143"/>
      <c r="ET157" s="144"/>
      <c r="EU157" s="145"/>
      <c r="EV157" s="145"/>
      <c r="EW157" s="146"/>
      <c r="EX157" s="147"/>
      <c r="EY157" s="148"/>
      <c r="EZ157" s="149"/>
      <c r="FA157" s="150"/>
      <c r="FC157" s="114"/>
      <c r="FD157" s="168"/>
      <c r="FE157" s="143"/>
      <c r="FF157" s="144"/>
      <c r="FG157" s="145"/>
      <c r="FH157" s="145"/>
      <c r="FI157" s="146"/>
      <c r="FJ157" s="147"/>
      <c r="FK157" s="148"/>
      <c r="FL157" s="149"/>
      <c r="FM157" s="150"/>
      <c r="FO157" s="114"/>
      <c r="FP157" s="168"/>
      <c r="FQ157" s="143"/>
      <c r="FR157" s="144"/>
      <c r="FS157" s="145"/>
      <c r="FT157" s="145"/>
      <c r="FU157" s="146"/>
      <c r="FV157" s="147"/>
      <c r="FW157" s="148"/>
      <c r="FX157" s="149"/>
      <c r="FY157" s="150"/>
      <c r="GA157" s="114"/>
      <c r="GB157" s="168"/>
      <c r="GC157" s="143"/>
      <c r="GD157" s="144"/>
      <c r="GE157" s="145"/>
      <c r="GF157" s="145"/>
      <c r="GG157" s="146"/>
      <c r="GH157" s="147"/>
      <c r="GI157" s="148"/>
      <c r="GJ157" s="149"/>
      <c r="GK157" s="150"/>
      <c r="GM157" s="114"/>
      <c r="GN157" s="168"/>
      <c r="GO157" s="143">
        <f>IF(GS157="","",ministers!GO$3)</f>
        <v>44926</v>
      </c>
      <c r="GP157" s="144" t="str">
        <f>IF(GS157="","",ministers!GO$1)</f>
        <v>Albanaese</v>
      </c>
      <c r="GQ157" s="145">
        <f>IF(GS157="","",ministers!GO$2)</f>
        <v>44713</v>
      </c>
      <c r="GR157" s="145">
        <f>IF(GS157="","",ministers!GO$3)</f>
        <v>44926</v>
      </c>
      <c r="GS157" s="146" t="str">
        <f t="shared" ref="GS157:GS177" si="193">IF(GZ157="","",IF(ISNUMBER(SEARCH(":",GZ157)),MID(GZ157,FIND(":",GZ157)+2,FIND("(",GZ157)-FIND(":",GZ157)-3),LEFT(GZ157,FIND("(",GZ157)-2)))</f>
        <v>Linda Burney</v>
      </c>
      <c r="GT157" s="147" t="str">
        <f t="shared" ref="GT157:GT177" si="194">IF(GZ157="","",MID(GZ157,FIND("(",GZ157)+1,4))</f>
        <v>1957</v>
      </c>
      <c r="GU157" s="148" t="str">
        <f t="shared" ref="GU157:GU177" si="195">IF(ISNUMBER(SEARCH("*female*",GZ157)),"female",IF(ISNUMBER(SEARCH("*male*",GZ157)),"male",""))</f>
        <v>female</v>
      </c>
      <c r="GV157" s="149" t="str">
        <f t="shared" ref="GV157:GV177" si="196">IF(GZ157="","",IF(ISERROR(MID(GZ157,FIND("male,",GZ157)+6,(FIND(")",GZ157)-(FIND("male,",GZ157)+6))))=TRUE,"missing/error",MID(GZ157,FIND("male,",GZ157)+6,(FIND(")",GZ157)-(FIND("male,",GZ157)+6)))))</f>
        <v>au_lab01</v>
      </c>
      <c r="GW157" s="150" t="str">
        <f t="shared" ref="GW157:GW177" si="197">IF(GS157="","",(MID(GS157,(SEARCH("^^",SUBSTITUTE(GS157," ","^^",LEN(GS157)-LEN(SUBSTITUTE(GS157," ","")))))+1,99)&amp;"_"&amp;LEFT(GS157,FIND(" ",GS157)-1)&amp;"_"&amp;GT157))</f>
        <v>Burney_Linda_1957</v>
      </c>
      <c r="GY157" s="114"/>
      <c r="GZ157" s="168" t="s">
        <v>1396</v>
      </c>
    </row>
    <row r="158" spans="1:208" ht="13.5" customHeight="1">
      <c r="A158" s="126"/>
      <c r="B158" s="114" t="s">
        <v>775</v>
      </c>
      <c r="C158" s="114"/>
      <c r="E158" s="143"/>
      <c r="F158" s="144"/>
      <c r="G158" s="145"/>
      <c r="H158" s="145"/>
      <c r="I158" s="146"/>
      <c r="J158" s="147"/>
      <c r="K158" s="148"/>
      <c r="L158" s="149"/>
      <c r="M158" s="150"/>
      <c r="O158" s="114"/>
      <c r="P158" s="168"/>
      <c r="Q158" s="143"/>
      <c r="R158" s="144"/>
      <c r="S158" s="145"/>
      <c r="T158" s="145"/>
      <c r="U158" s="146"/>
      <c r="V158" s="147"/>
      <c r="W158" s="148"/>
      <c r="X158" s="149"/>
      <c r="Y158" s="150"/>
      <c r="AA158" s="114"/>
      <c r="AB158" s="168"/>
      <c r="AC158" s="143"/>
      <c r="AD158" s="144"/>
      <c r="AE158" s="145"/>
      <c r="AF158" s="145"/>
      <c r="AG158" s="146"/>
      <c r="AH158" s="147"/>
      <c r="AI158" s="148"/>
      <c r="AJ158" s="149"/>
      <c r="AK158" s="150"/>
      <c r="AM158" s="114"/>
      <c r="AN158" s="168"/>
      <c r="AO158" s="143"/>
      <c r="AP158" s="144"/>
      <c r="AQ158" s="145"/>
      <c r="AR158" s="145"/>
      <c r="AS158" s="146"/>
      <c r="AT158" s="147"/>
      <c r="AU158" s="148"/>
      <c r="AV158" s="149"/>
      <c r="AW158" s="150"/>
      <c r="AY158" s="114"/>
      <c r="AZ158" s="168"/>
      <c r="BA158" s="143"/>
      <c r="BB158" s="144"/>
      <c r="BC158" s="145"/>
      <c r="BD158" s="145"/>
      <c r="BE158" s="146"/>
      <c r="BF158" s="147"/>
      <c r="BG158" s="148"/>
      <c r="BH158" s="149"/>
      <c r="BI158" s="150"/>
      <c r="BK158" s="114"/>
      <c r="BL158" s="168"/>
      <c r="BM158" s="143"/>
      <c r="BN158" s="144"/>
      <c r="BO158" s="145"/>
      <c r="BP158" s="145"/>
      <c r="BQ158" s="146"/>
      <c r="BR158" s="147"/>
      <c r="BS158" s="148"/>
      <c r="BT158" s="149"/>
      <c r="BU158" s="150"/>
      <c r="BW158" s="114"/>
      <c r="BX158" s="168"/>
      <c r="BY158" s="143"/>
      <c r="BZ158" s="144"/>
      <c r="CA158" s="145"/>
      <c r="CB158" s="145"/>
      <c r="CC158" s="146"/>
      <c r="CD158" s="147"/>
      <c r="CE158" s="148"/>
      <c r="CF158" s="149"/>
      <c r="CG158" s="150"/>
      <c r="CI158" s="114"/>
      <c r="CJ158" s="168"/>
      <c r="CK158" s="143"/>
      <c r="CL158" s="144"/>
      <c r="CM158" s="145"/>
      <c r="CN158" s="145"/>
      <c r="CO158" s="146"/>
      <c r="CP158" s="147"/>
      <c r="CQ158" s="148"/>
      <c r="CR158" s="149"/>
      <c r="CS158" s="150"/>
      <c r="CU158" s="114"/>
      <c r="CV158" s="168"/>
      <c r="CW158" s="143"/>
      <c r="CX158" s="144"/>
      <c r="CY158" s="145"/>
      <c r="CZ158" s="145"/>
      <c r="DA158" s="146"/>
      <c r="DB158" s="147"/>
      <c r="DC158" s="148"/>
      <c r="DD158" s="149"/>
      <c r="DE158" s="150"/>
      <c r="DG158" s="114"/>
      <c r="DH158" s="168"/>
      <c r="DI158" s="143"/>
      <c r="DJ158" s="144"/>
      <c r="DK158" s="145"/>
      <c r="DL158" s="145"/>
      <c r="DM158" s="146"/>
      <c r="DN158" s="147"/>
      <c r="DO158" s="148"/>
      <c r="DP158" s="149"/>
      <c r="DQ158" s="150"/>
      <c r="DS158" s="114"/>
      <c r="DT158" s="168"/>
      <c r="DU158" s="143" t="s">
        <v>292</v>
      </c>
      <c r="DV158" s="144" t="s">
        <v>292</v>
      </c>
      <c r="DW158" s="145" t="s">
        <v>292</v>
      </c>
      <c r="DX158" s="145" t="s">
        <v>292</v>
      </c>
      <c r="DY158" s="146" t="s">
        <v>292</v>
      </c>
      <c r="DZ158" s="147" t="s">
        <v>292</v>
      </c>
      <c r="EA158" s="148" t="s">
        <v>292</v>
      </c>
      <c r="EB158" s="149" t="s">
        <v>292</v>
      </c>
      <c r="EC158" s="150" t="s">
        <v>292</v>
      </c>
      <c r="ED158" s="117" t="s">
        <v>292</v>
      </c>
      <c r="EE158" s="114"/>
      <c r="EF158" s="168"/>
      <c r="EG158" s="143" t="str">
        <f>IF(EK158="","",ministers!EG$3)</f>
        <v/>
      </c>
      <c r="EH158" s="144" t="str">
        <f>IF(EK158="","",ministers!EG$1)</f>
        <v/>
      </c>
      <c r="EI158" s="145" t="str">
        <f>IF(EK158="","",ministers!EG$2)</f>
        <v/>
      </c>
      <c r="EJ158" s="145" t="str">
        <f>IF(EK158="","",ministers!EG$3)</f>
        <v/>
      </c>
      <c r="EK158" s="146" t="str">
        <f>IF(ER158="","",IF(ISNUMBER(SEARCH(":",ER158)),MID(ER158,FIND(":",ER158)+2,FIND("(",ER158)-FIND(":",ER158)-3),LEFT(ER158,FIND("(",ER158)-2)))</f>
        <v/>
      </c>
      <c r="EL158" s="147" t="str">
        <f>IF(ER158="","",MID(ER158,FIND("(",ER158)+1,4))</f>
        <v/>
      </c>
      <c r="EM158" s="148" t="str">
        <f>IF(ISNUMBER(SEARCH("*female*",ER158)),"female",IF(ISNUMBER(SEARCH("*male*",ER158)),"male",""))</f>
        <v/>
      </c>
      <c r="EN158" s="149" t="str">
        <f>IF(ER158="","",IF(ISERROR(MID(ER158,FIND("male,",ER158)+6,(FIND(")",ER158)-(FIND("male,",ER158)+6))))=TRUE,"missing/error",MID(ER158,FIND("male,",ER158)+6,(FIND(")",ER158)-(FIND("male,",ER158)+6)))))</f>
        <v/>
      </c>
      <c r="EO158" s="150" t="str">
        <f>IF(EK158="","",(MID(EK158,(SEARCH("^^",SUBSTITUTE(EK158," ","^^",LEN(EK158)-LEN(SUBSTITUTE(EK158," ","")))))+1,99)&amp;"_"&amp;LEFT(EK158,FIND(" ",EK158)-1)&amp;"_"&amp;EL158))</f>
        <v/>
      </c>
      <c r="EP158" s="117" t="str">
        <f>IF(ER158="","",IF((LEN(ER158)-LEN(SUBSTITUTE(ER158,"male","")))/LEN("male")&gt;1,"!",IF(RIGHT(ER158,1)=")","",IF(RIGHT(ER158,2)=") ","",IF(RIGHT(ER158,2)=").","","!!")))))</f>
        <v/>
      </c>
      <c r="EQ158" s="114"/>
      <c r="ER158" s="168"/>
      <c r="ES158" s="143" t="str">
        <f>IF(EW158="","",ministers!ES$3)</f>
        <v/>
      </c>
      <c r="ET158" s="144" t="str">
        <f>IF(EW158="","",ministers!ES$1)</f>
        <v/>
      </c>
      <c r="EU158" s="145" t="s">
        <v>292</v>
      </c>
      <c r="EV158" s="145" t="str">
        <f>IF(EW158="","",ministers!ES$3)</f>
        <v/>
      </c>
      <c r="EW158" s="146" t="str">
        <f>IF(FD158="","",IF(ISNUMBER(SEARCH(":",FD158)),MID(FD158,FIND(":",FD158)+2,FIND("(",FD158)-FIND(":",FD158)-3),LEFT(FD158,FIND("(",FD158)-2)))</f>
        <v/>
      </c>
      <c r="EX158" s="147" t="str">
        <f>IF(FD158="","",MID(FD158,FIND("(",FD158)+1,4))</f>
        <v/>
      </c>
      <c r="EY158" s="148" t="str">
        <f>IF(ISNUMBER(SEARCH("*female*",FD158)),"female",IF(ISNUMBER(SEARCH("*male*",FD158)),"male",""))</f>
        <v/>
      </c>
      <c r="EZ158" s="149" t="str">
        <f>IF(FD158="","",IF(ISERROR(MID(FD158,FIND("male,",FD158)+6,(FIND(")",FD158)-(FIND("male,",FD158)+6))))=TRUE,"missing/error",MID(FD158,FIND("male,",FD158)+6,(FIND(")",FD158)-(FIND("male,",FD158)+6)))))</f>
        <v/>
      </c>
      <c r="FA158" s="150" t="str">
        <f>IF(EW158="","",(MID(EW158,(SEARCH("^^",SUBSTITUTE(EW158," ","^^",LEN(EW158)-LEN(SUBSTITUTE(EW158," ","")))))+1,99)&amp;"_"&amp;LEFT(EW158,FIND(" ",EW158)-1)&amp;"_"&amp;EX158))</f>
        <v/>
      </c>
      <c r="FB158" s="117" t="str">
        <f>IF(FD158="","",IF((LEN(FD158)-LEN(SUBSTITUTE(FD158,"male","")))/LEN("male")&gt;1,"!",IF(RIGHT(FD158,1)=")","",IF(RIGHT(FD158,2)=") ","",IF(RIGHT(FD158,2)=").","","!!")))))</f>
        <v/>
      </c>
      <c r="FC158" s="114"/>
      <c r="FD158" s="168"/>
      <c r="FE158" s="143" t="str">
        <f>IF(FI158="","",ministers!FE$3)</f>
        <v/>
      </c>
      <c r="FF158" s="144" t="str">
        <f>IF(FI158="","",ministers!FE$1)</f>
        <v/>
      </c>
      <c r="FG158" s="145" t="str">
        <f>IF(FI158="","",ministers!FE$2)</f>
        <v/>
      </c>
      <c r="FH158" s="145" t="str">
        <f>IF(FI158="","",ministers!FE$3)</f>
        <v/>
      </c>
      <c r="FI158" s="146" t="str">
        <f>IF(FP158="","",IF(ISNUMBER(SEARCH(":",FP158)),MID(FP158,FIND(":",FP158)+2,FIND("(",FP158)-FIND(":",FP158)-3),LEFT(FP158,FIND("(",FP158)-2)))</f>
        <v/>
      </c>
      <c r="FJ158" s="147" t="str">
        <f>IF(FP158="","",MID(FP158,FIND("(",FP158)+1,4))</f>
        <v/>
      </c>
      <c r="FK158" s="148" t="str">
        <f>IF(ISNUMBER(SEARCH("*female*",FP158)),"female",IF(ISNUMBER(SEARCH("*male*",FP158)),"male",""))</f>
        <v/>
      </c>
      <c r="FL158" s="149" t="str">
        <f>IF(FP158="","",IF(ISERROR(MID(FP158,FIND("male,",FP158)+6,(FIND(")",FP158)-(FIND("male,",FP158)+6))))=TRUE,"missing/error",MID(FP158,FIND("male,",FP158)+6,(FIND(")",FP158)-(FIND("male,",FP158)+6)))))</f>
        <v/>
      </c>
      <c r="FM158" s="150" t="str">
        <f>IF(FI158="","",(MID(FI158,(SEARCH("^^",SUBSTITUTE(FI158," ","^^",LEN(FI158)-LEN(SUBSTITUTE(FI158," ","")))))+1,99)&amp;"_"&amp;LEFT(FI158,FIND(" ",FI158)-1)&amp;"_"&amp;FJ158))</f>
        <v/>
      </c>
      <c r="FO158" s="114"/>
      <c r="FP158" s="168"/>
      <c r="FQ158" s="143"/>
      <c r="FR158" s="144"/>
      <c r="FS158" s="145"/>
      <c r="FT158" s="151"/>
      <c r="FU158" s="146"/>
      <c r="FV158" s="147"/>
      <c r="FW158" s="148"/>
      <c r="FX158" s="149"/>
      <c r="FY158" s="150"/>
      <c r="GA158" s="114"/>
      <c r="GB158" s="168"/>
      <c r="GC158" s="143" t="str">
        <f>IF(GG158="","",ministers!GC$3)</f>
        <v/>
      </c>
      <c r="GD158" s="144" t="str">
        <f>IF(GG158="","",ministers!GC$1)</f>
        <v/>
      </c>
      <c r="GE158" s="145" t="str">
        <f>IF(GG158="","",ministers!GC$2)</f>
        <v/>
      </c>
      <c r="GF158" s="145"/>
      <c r="GG158" s="146"/>
      <c r="GH158" s="147"/>
      <c r="GI158" s="148"/>
      <c r="GJ158" s="149"/>
      <c r="GK158" s="150"/>
      <c r="GM158" s="114"/>
      <c r="GN158" s="168"/>
      <c r="GO158" s="143" t="str">
        <f>IF(GS158="","",ministers!GO$3)</f>
        <v/>
      </c>
      <c r="GP158" s="144" t="str">
        <f>IF(GS158="","",ministers!GO$1)</f>
        <v/>
      </c>
      <c r="GQ158" s="145" t="str">
        <f>IF(GS158="","",ministers!GO$2)</f>
        <v/>
      </c>
      <c r="GR158" s="145" t="str">
        <f>IF(GS158="","",ministers!GO$3)</f>
        <v/>
      </c>
      <c r="GS158" s="146" t="str">
        <f t="shared" si="193"/>
        <v/>
      </c>
      <c r="GT158" s="147" t="str">
        <f t="shared" si="194"/>
        <v/>
      </c>
      <c r="GU158" s="148" t="str">
        <f t="shared" si="195"/>
        <v/>
      </c>
      <c r="GV158" s="149" t="str">
        <f t="shared" si="196"/>
        <v/>
      </c>
      <c r="GW158" s="150" t="str">
        <f t="shared" si="197"/>
        <v/>
      </c>
      <c r="GY158" s="114"/>
      <c r="GZ158" s="168"/>
    </row>
    <row r="159" spans="1:208" ht="13.5" customHeight="1">
      <c r="A159" s="126"/>
      <c r="B159" s="117" t="s">
        <v>563</v>
      </c>
      <c r="E159" s="143">
        <v>33592</v>
      </c>
      <c r="F159" s="144" t="s">
        <v>311</v>
      </c>
      <c r="G159" s="145">
        <v>32997</v>
      </c>
      <c r="H159" s="145">
        <v>33592</v>
      </c>
      <c r="I159" s="146" t="s">
        <v>857</v>
      </c>
      <c r="J159" s="147" t="s">
        <v>825</v>
      </c>
      <c r="K159" s="148" t="s">
        <v>780</v>
      </c>
      <c r="L159" s="149" t="s">
        <v>293</v>
      </c>
      <c r="M159" s="150" t="s">
        <v>858</v>
      </c>
      <c r="N159" s="117" t="s">
        <v>292</v>
      </c>
      <c r="O159" s="114"/>
      <c r="P159" s="168" t="s">
        <v>607</v>
      </c>
      <c r="Q159" s="143">
        <v>34052</v>
      </c>
      <c r="R159" s="144" t="s">
        <v>312</v>
      </c>
      <c r="S159" s="145">
        <v>33599</v>
      </c>
      <c r="T159" s="145">
        <v>34052</v>
      </c>
      <c r="U159" s="146" t="s">
        <v>857</v>
      </c>
      <c r="V159" s="147" t="s">
        <v>825</v>
      </c>
      <c r="W159" s="148" t="s">
        <v>780</v>
      </c>
      <c r="X159" s="149" t="s">
        <v>293</v>
      </c>
      <c r="Y159" s="150" t="s">
        <v>858</v>
      </c>
      <c r="Z159" s="117" t="s">
        <v>292</v>
      </c>
      <c r="AA159" s="114"/>
      <c r="AB159" s="168" t="s">
        <v>607</v>
      </c>
      <c r="AC159" s="143">
        <v>35135</v>
      </c>
      <c r="AD159" s="144" t="s">
        <v>313</v>
      </c>
      <c r="AE159" s="145">
        <v>34052</v>
      </c>
      <c r="AF159" s="145">
        <v>35135</v>
      </c>
      <c r="AG159" s="146" t="s">
        <v>988</v>
      </c>
      <c r="AH159" s="147" t="s">
        <v>799</v>
      </c>
      <c r="AI159" s="148" t="s">
        <v>780</v>
      </c>
      <c r="AJ159" s="149" t="s">
        <v>293</v>
      </c>
      <c r="AK159" s="150" t="s">
        <v>989</v>
      </c>
      <c r="AL159" s="117" t="s">
        <v>292</v>
      </c>
      <c r="AM159" s="114"/>
      <c r="AN159" s="168" t="s">
        <v>625</v>
      </c>
      <c r="AO159" s="143">
        <v>36089</v>
      </c>
      <c r="AP159" s="144" t="s">
        <v>314</v>
      </c>
      <c r="AQ159" s="145">
        <v>35135</v>
      </c>
      <c r="AR159" s="145">
        <v>35712</v>
      </c>
      <c r="AS159" s="146" t="s">
        <v>990</v>
      </c>
      <c r="AT159" s="147" t="s">
        <v>884</v>
      </c>
      <c r="AU159" s="148" t="s">
        <v>780</v>
      </c>
      <c r="AV159" s="149" t="s">
        <v>294</v>
      </c>
      <c r="AW159" s="150" t="s">
        <v>885</v>
      </c>
      <c r="AX159" s="117" t="s">
        <v>292</v>
      </c>
      <c r="AY159" s="114" t="s">
        <v>648</v>
      </c>
      <c r="AZ159" s="168" t="s">
        <v>640</v>
      </c>
      <c r="BA159" s="143" t="s">
        <v>292</v>
      </c>
      <c r="BB159" s="144" t="s">
        <v>292</v>
      </c>
      <c r="BC159" s="145" t="s">
        <v>292</v>
      </c>
      <c r="BD159" s="145" t="s">
        <v>292</v>
      </c>
      <c r="BE159" s="146" t="s">
        <v>292</v>
      </c>
      <c r="BF159" s="147" t="s">
        <v>292</v>
      </c>
      <c r="BG159" s="148" t="s">
        <v>292</v>
      </c>
      <c r="BH159" s="149" t="s">
        <v>292</v>
      </c>
      <c r="BI159" s="150" t="s">
        <v>292</v>
      </c>
      <c r="BJ159" s="117" t="s">
        <v>292</v>
      </c>
      <c r="BK159" s="114"/>
      <c r="BL159" s="168"/>
      <c r="BM159" s="143" t="s">
        <v>292</v>
      </c>
      <c r="BN159" s="144" t="s">
        <v>292</v>
      </c>
      <c r="BO159" s="145" t="s">
        <v>292</v>
      </c>
      <c r="BP159" s="145" t="s">
        <v>292</v>
      </c>
      <c r="BQ159" s="146" t="s">
        <v>292</v>
      </c>
      <c r="BR159" s="147" t="s">
        <v>292</v>
      </c>
      <c r="BS159" s="148" t="s">
        <v>292</v>
      </c>
      <c r="BT159" s="149" t="s">
        <v>292</v>
      </c>
      <c r="BU159" s="150" t="s">
        <v>292</v>
      </c>
      <c r="BV159" s="117" t="s">
        <v>292</v>
      </c>
      <c r="BW159" s="114"/>
      <c r="BX159" s="168"/>
      <c r="BY159" s="143" t="s">
        <v>292</v>
      </c>
      <c r="BZ159" s="144" t="s">
        <v>292</v>
      </c>
      <c r="CA159" s="145" t="s">
        <v>292</v>
      </c>
      <c r="CB159" s="145" t="s">
        <v>292</v>
      </c>
      <c r="CC159" s="146" t="s">
        <v>292</v>
      </c>
      <c r="CD159" s="147" t="s">
        <v>292</v>
      </c>
      <c r="CE159" s="148" t="s">
        <v>292</v>
      </c>
      <c r="CF159" s="149" t="s">
        <v>292</v>
      </c>
      <c r="CG159" s="150" t="s">
        <v>292</v>
      </c>
      <c r="CH159" s="117" t="s">
        <v>292</v>
      </c>
      <c r="CI159" s="114"/>
      <c r="CJ159" s="168"/>
      <c r="CK159" s="143" t="s">
        <v>292</v>
      </c>
      <c r="CL159" s="144" t="s">
        <v>292</v>
      </c>
      <c r="CM159" s="145" t="s">
        <v>292</v>
      </c>
      <c r="CN159" s="145" t="s">
        <v>292</v>
      </c>
      <c r="CO159" s="146" t="s">
        <v>292</v>
      </c>
      <c r="CP159" s="147" t="s">
        <v>292</v>
      </c>
      <c r="CQ159" s="148" t="s">
        <v>292</v>
      </c>
      <c r="CR159" s="149" t="s">
        <v>292</v>
      </c>
      <c r="CS159" s="150" t="s">
        <v>292</v>
      </c>
      <c r="CT159" s="117" t="s">
        <v>292</v>
      </c>
      <c r="CU159" s="114"/>
      <c r="CV159" s="168"/>
      <c r="CW159" s="143" t="s">
        <v>292</v>
      </c>
      <c r="CX159" s="144" t="s">
        <v>292</v>
      </c>
      <c r="CY159" s="145" t="s">
        <v>292</v>
      </c>
      <c r="CZ159" s="145" t="s">
        <v>292</v>
      </c>
      <c r="DA159" s="146" t="s">
        <v>292</v>
      </c>
      <c r="DB159" s="147" t="s">
        <v>292</v>
      </c>
      <c r="DC159" s="148" t="s">
        <v>292</v>
      </c>
      <c r="DD159" s="149" t="s">
        <v>292</v>
      </c>
      <c r="DE159" s="150" t="s">
        <v>292</v>
      </c>
      <c r="DF159" s="117" t="s">
        <v>292</v>
      </c>
      <c r="DG159" s="114"/>
      <c r="DH159" s="168"/>
      <c r="DI159" s="143" t="s">
        <v>292</v>
      </c>
      <c r="DJ159" s="144" t="s">
        <v>292</v>
      </c>
      <c r="DK159" s="145" t="s">
        <v>292</v>
      </c>
      <c r="DL159" s="145" t="s">
        <v>292</v>
      </c>
      <c r="DM159" s="146" t="s">
        <v>292</v>
      </c>
      <c r="DN159" s="147" t="s">
        <v>292</v>
      </c>
      <c r="DO159" s="148" t="s">
        <v>292</v>
      </c>
      <c r="DP159" s="149" t="s">
        <v>292</v>
      </c>
      <c r="DQ159" s="150" t="s">
        <v>292</v>
      </c>
      <c r="DR159" s="117" t="s">
        <v>292</v>
      </c>
      <c r="DS159" s="114"/>
      <c r="DT159" s="168"/>
      <c r="DU159" s="143" t="s">
        <v>292</v>
      </c>
      <c r="DV159" s="144" t="s">
        <v>292</v>
      </c>
      <c r="DW159" s="145" t="s">
        <v>292</v>
      </c>
      <c r="DX159" s="145" t="s">
        <v>292</v>
      </c>
      <c r="DY159" s="146" t="s">
        <v>292</v>
      </c>
      <c r="DZ159" s="147" t="s">
        <v>292</v>
      </c>
      <c r="EA159" s="148" t="s">
        <v>292</v>
      </c>
      <c r="EB159" s="149" t="s">
        <v>292</v>
      </c>
      <c r="EC159" s="150" t="s">
        <v>292</v>
      </c>
      <c r="ED159" s="117" t="s">
        <v>292</v>
      </c>
      <c r="EE159" s="114"/>
      <c r="EF159" s="168"/>
      <c r="EG159" s="143" t="str">
        <f>IF(EK159="","",ministers!EG$3)</f>
        <v/>
      </c>
      <c r="EH159" s="144" t="str">
        <f>IF(EK159="","",ministers!EG$1)</f>
        <v/>
      </c>
      <c r="EI159" s="145" t="str">
        <f>IF(EK159="","",ministers!EG$2)</f>
        <v/>
      </c>
      <c r="EJ159" s="145" t="str">
        <f>IF(EK159="","",ministers!EG$3)</f>
        <v/>
      </c>
      <c r="EK159" s="146" t="str">
        <f>IF(ER159="","",IF(ISNUMBER(SEARCH(":",ER159)),MID(ER159,FIND(":",ER159)+2,FIND("(",ER159)-FIND(":",ER159)-3),LEFT(ER159,FIND("(",ER159)-2)))</f>
        <v/>
      </c>
      <c r="EL159" s="147" t="str">
        <f>IF(ER159="","",MID(ER159,FIND("(",ER159)+1,4))</f>
        <v/>
      </c>
      <c r="EM159" s="148" t="str">
        <f>IF(ISNUMBER(SEARCH("*female*",ER159)),"female",IF(ISNUMBER(SEARCH("*male*",ER159)),"male",""))</f>
        <v/>
      </c>
      <c r="EN159" s="149" t="str">
        <f>IF(ER159="","",IF(ISERROR(MID(ER159,FIND("male,",ER159)+6,(FIND(")",ER159)-(FIND("male,",ER159)+6))))=TRUE,"missing/error",MID(ER159,FIND("male,",ER159)+6,(FIND(")",ER159)-(FIND("male,",ER159)+6)))))</f>
        <v/>
      </c>
      <c r="EO159" s="150" t="str">
        <f>IF(EK159="","",(MID(EK159,(SEARCH("^^",SUBSTITUTE(EK159," ","^^",LEN(EK159)-LEN(SUBSTITUTE(EK159," ","")))))+1,99)&amp;"_"&amp;LEFT(EK159,FIND(" ",EK159)-1)&amp;"_"&amp;EL159))</f>
        <v/>
      </c>
      <c r="EP159" s="117" t="str">
        <f>IF(ER159="","",IF((LEN(ER159)-LEN(SUBSTITUTE(ER159,"male","")))/LEN("male")&gt;1,"!",IF(RIGHT(ER159,1)=")","",IF(RIGHT(ER159,2)=") ","",IF(RIGHT(ER159,2)=").","","!!")))))</f>
        <v/>
      </c>
      <c r="EQ159" s="114"/>
      <c r="ER159" s="168"/>
      <c r="ES159" s="143" t="str">
        <f>IF(EW159="","",ministers!ES$3)</f>
        <v/>
      </c>
      <c r="ET159" s="144" t="str">
        <f>IF(EW159="","",ministers!ES$1)</f>
        <v/>
      </c>
      <c r="EU159" s="145" t="s">
        <v>292</v>
      </c>
      <c r="EV159" s="145" t="str">
        <f>IF(EW159="","",ministers!ES$3)</f>
        <v/>
      </c>
      <c r="EW159" s="146" t="str">
        <f>IF(FD159="","",IF(ISNUMBER(SEARCH(":",FD159)),MID(FD159,FIND(":",FD159)+2,FIND("(",FD159)-FIND(":",FD159)-3),LEFT(FD159,FIND("(",FD159)-2)))</f>
        <v/>
      </c>
      <c r="EX159" s="147" t="str">
        <f>IF(FD159="","",MID(FD159,FIND("(",FD159)+1,4))</f>
        <v/>
      </c>
      <c r="EY159" s="148" t="str">
        <f>IF(ISNUMBER(SEARCH("*female*",FD159)),"female",IF(ISNUMBER(SEARCH("*male*",FD159)),"male",""))</f>
        <v/>
      </c>
      <c r="EZ159" s="149" t="str">
        <f>IF(FD159="","",IF(ISERROR(MID(FD159,FIND("male,",FD159)+6,(FIND(")",FD159)-(FIND("male,",FD159)+6))))=TRUE,"missing/error",MID(FD159,FIND("male,",FD159)+6,(FIND(")",FD159)-(FIND("male,",FD159)+6)))))</f>
        <v/>
      </c>
      <c r="FA159" s="150" t="str">
        <f>IF(EW159="","",(MID(EW159,(SEARCH("^^",SUBSTITUTE(EW159," ","^^",LEN(EW159)-LEN(SUBSTITUTE(EW159," ","")))))+1,99)&amp;"_"&amp;LEFT(EW159,FIND(" ",EW159)-1)&amp;"_"&amp;EX159))</f>
        <v/>
      </c>
      <c r="FB159" s="117" t="str">
        <f>IF(FD159="","",IF((LEN(FD159)-LEN(SUBSTITUTE(FD159,"male","")))/LEN("male")&gt;1,"!",IF(RIGHT(FD159,1)=")","",IF(RIGHT(FD159,2)=") ","",IF(RIGHT(FD159,2)=").","","!!")))))</f>
        <v/>
      </c>
      <c r="FC159" s="114"/>
      <c r="FD159" s="168"/>
      <c r="FE159" s="143" t="str">
        <f>IF(FI159="","",ministers!FE$3)</f>
        <v/>
      </c>
      <c r="FF159" s="144" t="str">
        <f>IF(FI159="","",ministers!FE$1)</f>
        <v/>
      </c>
      <c r="FG159" s="145" t="str">
        <f>IF(FI159="","",ministers!FE$2)</f>
        <v/>
      </c>
      <c r="FH159" s="145" t="str">
        <f>IF(FI159="","",ministers!FE$3)</f>
        <v/>
      </c>
      <c r="FI159" s="146" t="str">
        <f>IF(FP159="","",IF(ISNUMBER(SEARCH(":",FP159)),MID(FP159,FIND(":",FP159)+2,FIND("(",FP159)-FIND(":",FP159)-3),LEFT(FP159,FIND("(",FP159)-2)))</f>
        <v/>
      </c>
      <c r="FJ159" s="147" t="str">
        <f>IF(FP159="","",MID(FP159,FIND("(",FP159)+1,4))</f>
        <v/>
      </c>
      <c r="FK159" s="148" t="str">
        <f>IF(ISNUMBER(SEARCH("*female*",FP159)),"female",IF(ISNUMBER(SEARCH("*male*",FP159)),"male",""))</f>
        <v/>
      </c>
      <c r="FL159" s="149" t="str">
        <f>IF(FP159="","",IF(ISERROR(MID(FP159,FIND("male,",FP159)+6,(FIND(")",FP159)-(FIND("male,",FP159)+6))))=TRUE,"missing/error",MID(FP159,FIND("male,",FP159)+6,(FIND(")",FP159)-(FIND("male,",FP159)+6)))))</f>
        <v/>
      </c>
      <c r="FM159" s="150" t="str">
        <f>IF(FI159="","",(MID(FI159,(SEARCH("^^",SUBSTITUTE(FI159," ","^^",LEN(FI159)-LEN(SUBSTITUTE(FI159," ","")))))+1,99)&amp;"_"&amp;LEFT(FI159,FIND(" ",FI159)-1)&amp;"_"&amp;FJ159))</f>
        <v/>
      </c>
      <c r="FN159" s="117" t="str">
        <f>IF(FP159="","",IF((LEN(FP159)-LEN(SUBSTITUTE(FP159,"male","")))/LEN("male")&gt;1,"!",IF(RIGHT(FP159,1)=")","",IF(RIGHT(FP159,2)=") ","",IF(RIGHT(FP159,2)=").","","!!")))))</f>
        <v/>
      </c>
      <c r="FO159" s="114"/>
      <c r="FP159" s="168"/>
      <c r="FQ159" s="143">
        <f>IF(FU159="","",ministers!FQ$3)</f>
        <v>43614</v>
      </c>
      <c r="FR159" s="144" t="str">
        <f>IF(FU159="","",ministers!FQ$1)</f>
        <v>Morrison I</v>
      </c>
      <c r="FS159" s="145">
        <f>IF(FU159="","",ministers!FQ$2)</f>
        <v>43340</v>
      </c>
      <c r="FT159" s="145">
        <f>IF(FU159="","",ministers!FQ$3)</f>
        <v>43614</v>
      </c>
      <c r="FU159" s="146" t="str">
        <f>IF(GB159="","",IF(ISNUMBER(SEARCH(":",GB159)),MID(GB159,FIND(":",GB159)+2,FIND("(",GB159)-FIND(":",GB159)-3),LEFT(GB159,FIND("(",GB159)-2)))</f>
        <v>Kelly Megan O’Dwyer</v>
      </c>
      <c r="FV159" s="147" t="str">
        <f>IF(GB159="","",MID(GB159,FIND("(",GB159)+1,4))</f>
        <v>1977</v>
      </c>
      <c r="FW159" s="148" t="str">
        <f>IF(ISNUMBER(SEARCH("*female*",GB159)),"female",IF(ISNUMBER(SEARCH("*male*",GB159)),"male",""))</f>
        <v>female</v>
      </c>
      <c r="FX159" s="149" t="str">
        <f>IF(GB159="","",IF(ISERROR(MID(GB159,FIND("male,",GB159)+6,(FIND(")",GB159)-(FIND("male,",GB159)+6))))=TRUE,"missing/error",MID(GB159,FIND("male,",GB159)+6,(FIND(")",GB159)-(FIND("male,",GB159)+6)))))</f>
        <v>au_lib01</v>
      </c>
      <c r="FY159" s="150" t="str">
        <f>IF(FU159="","",(MID(FU159,(SEARCH("^^",SUBSTITUTE(FU159," ","^^",LEN(FU159)-LEN(SUBSTITUTE(FU159," ","")))))+1,99)&amp;"_"&amp;LEFT(FU159,FIND(" ",FU159)-1)&amp;"_"&amp;FV159))</f>
        <v>O’Dwyer_Kelly_1977</v>
      </c>
      <c r="FZ159" s="117" t="str">
        <f>IF(GB159="","",IF((LEN(GB159)-LEN(SUBSTITUTE(GB159,"male","")))/LEN("male")&gt;1,"!",IF(RIGHT(GB159,1)=")","",IF(RIGHT(GB159,2)=") ","",IF(RIGHT(GB159,2)=").","","!!")))))</f>
        <v/>
      </c>
      <c r="GA159" s="114"/>
      <c r="GB159" s="168" t="s">
        <v>1194</v>
      </c>
      <c r="GC159" s="143">
        <f>IF(GG159="","",ministers!GC$3)</f>
        <v>44704</v>
      </c>
      <c r="GD159" s="144" t="str">
        <f>IF(GG159="","",ministers!GC$1)</f>
        <v>Morrison II</v>
      </c>
      <c r="GE159" s="145">
        <f>IF(GG159="","",ministers!GC$2)</f>
        <v>43614</v>
      </c>
      <c r="GF159" s="145">
        <f>IF(GG159="","",ministers!GC$3)</f>
        <v>44704</v>
      </c>
      <c r="GG159" s="146" t="str">
        <f t="shared" ref="GG159:GG171" si="198">IF(GN159="","",IF(ISNUMBER(SEARCH(":",GN159)),MID(GN159,FIND(":",GN159)+2,FIND("(",GN159)-FIND(":",GN159)-3),LEFT(GN159,FIND("(",GN159)-2)))</f>
        <v>Christian Porter</v>
      </c>
      <c r="GH159" s="147" t="str">
        <f t="shared" ref="GH159:GH171" si="199">IF(GN159="","",MID(GN159,FIND("(",GN159)+1,4))</f>
        <v>1970</v>
      </c>
      <c r="GI159" s="148" t="str">
        <f t="shared" ref="GI159:GI171" si="200">IF(ISNUMBER(SEARCH("*female*",GN159)),"female",IF(ISNUMBER(SEARCH("*male*",GN159)),"male",""))</f>
        <v>male</v>
      </c>
      <c r="GJ159" s="149" t="str">
        <f t="shared" ref="GJ159:GJ171" si="201">IF(GN159="","",IF(ISERROR(MID(GN159,FIND("male,",GN159)+6,(FIND(")",GN159)-(FIND("male,",GN159)+6))))=TRUE,"missing/error",MID(GN159,FIND("male,",GN159)+6,(FIND(")",GN159)-(FIND("male,",GN159)+6)))))</f>
        <v>au_lib01</v>
      </c>
      <c r="GK159" s="150" t="str">
        <f t="shared" ref="GK159:GK171" si="202">IF(GG159="","",(MID(GG159,(SEARCH("^^",SUBSTITUTE(GG159," ","^^",LEN(GG159)-LEN(SUBSTITUTE(GG159," ","")))))+1,99)&amp;"_"&amp;LEFT(GG159,FIND(" ",GG159)-1)&amp;"_"&amp;GH159))</f>
        <v>Porter_Christian_1970</v>
      </c>
      <c r="GM159" s="114"/>
      <c r="GN159" s="168" t="s">
        <v>1199</v>
      </c>
      <c r="GO159" s="143" t="str">
        <f>IF(GS159="","",ministers!GO$3)</f>
        <v/>
      </c>
      <c r="GP159" s="144" t="str">
        <f>IF(GS159="","",ministers!GO$1)</f>
        <v/>
      </c>
      <c r="GQ159" s="145" t="str">
        <f>IF(GS159="","",ministers!GO$2)</f>
        <v/>
      </c>
      <c r="GR159" s="145" t="str">
        <f>IF(GS159="","",ministers!GO$3)</f>
        <v/>
      </c>
      <c r="GS159" s="146" t="str">
        <f t="shared" si="193"/>
        <v/>
      </c>
      <c r="GT159" s="147" t="str">
        <f t="shared" si="194"/>
        <v/>
      </c>
      <c r="GU159" s="148" t="str">
        <f t="shared" si="195"/>
        <v/>
      </c>
      <c r="GV159" s="149" t="str">
        <f t="shared" si="196"/>
        <v/>
      </c>
      <c r="GW159" s="150" t="str">
        <f t="shared" si="197"/>
        <v/>
      </c>
      <c r="GY159" s="114"/>
      <c r="GZ159" s="168"/>
    </row>
    <row r="160" spans="1:208" ht="13.5" customHeight="1">
      <c r="A160" s="126"/>
      <c r="B160" s="117" t="s">
        <v>1101</v>
      </c>
      <c r="E160" s="143"/>
      <c r="F160" s="144"/>
      <c r="G160" s="145"/>
      <c r="H160" s="145"/>
      <c r="I160" s="146"/>
      <c r="J160" s="147"/>
      <c r="K160" s="148"/>
      <c r="L160" s="149"/>
      <c r="M160" s="150"/>
      <c r="O160" s="114"/>
      <c r="P160" s="168"/>
      <c r="Q160" s="143"/>
      <c r="R160" s="144"/>
      <c r="S160" s="145"/>
      <c r="T160" s="145"/>
      <c r="U160" s="146"/>
      <c r="V160" s="147"/>
      <c r="W160" s="148"/>
      <c r="X160" s="149"/>
      <c r="Y160" s="150"/>
      <c r="AA160" s="114"/>
      <c r="AB160" s="168"/>
      <c r="AC160" s="143"/>
      <c r="AD160" s="144"/>
      <c r="AE160" s="145"/>
      <c r="AF160" s="145"/>
      <c r="AG160" s="146"/>
      <c r="AH160" s="147"/>
      <c r="AI160" s="148"/>
      <c r="AJ160" s="149"/>
      <c r="AK160" s="150"/>
      <c r="AM160" s="114"/>
      <c r="AN160" s="168"/>
      <c r="AO160" s="143"/>
      <c r="AP160" s="144"/>
      <c r="AQ160" s="145"/>
      <c r="AR160" s="145"/>
      <c r="AS160" s="146"/>
      <c r="AT160" s="147"/>
      <c r="AU160" s="148"/>
      <c r="AV160" s="149"/>
      <c r="AW160" s="150"/>
      <c r="AY160" s="114"/>
      <c r="AZ160" s="168"/>
      <c r="BA160" s="143"/>
      <c r="BB160" s="144"/>
      <c r="BC160" s="145"/>
      <c r="BD160" s="145"/>
      <c r="BE160" s="146"/>
      <c r="BF160" s="147"/>
      <c r="BG160" s="148"/>
      <c r="BH160" s="149"/>
      <c r="BI160" s="150"/>
      <c r="BK160" s="114"/>
      <c r="BL160" s="168"/>
      <c r="BM160" s="143"/>
      <c r="BN160" s="144"/>
      <c r="BO160" s="145"/>
      <c r="BP160" s="145"/>
      <c r="BQ160" s="146"/>
      <c r="BR160" s="147"/>
      <c r="BS160" s="148"/>
      <c r="BT160" s="149"/>
      <c r="BU160" s="150"/>
      <c r="BW160" s="114"/>
      <c r="BX160" s="168"/>
      <c r="BY160" s="143"/>
      <c r="BZ160" s="144"/>
      <c r="CA160" s="145"/>
      <c r="CB160" s="145"/>
      <c r="CC160" s="146"/>
      <c r="CD160" s="147"/>
      <c r="CE160" s="148"/>
      <c r="CF160" s="149"/>
      <c r="CG160" s="150"/>
      <c r="CI160" s="114"/>
      <c r="CJ160" s="168"/>
      <c r="CK160" s="143"/>
      <c r="CL160" s="144"/>
      <c r="CM160" s="145"/>
      <c r="CN160" s="145"/>
      <c r="CO160" s="146"/>
      <c r="CP160" s="147"/>
      <c r="CQ160" s="148"/>
      <c r="CR160" s="149"/>
      <c r="CS160" s="150"/>
      <c r="CU160" s="114"/>
      <c r="CV160" s="168"/>
      <c r="CW160" s="143"/>
      <c r="CX160" s="144"/>
      <c r="CY160" s="145"/>
      <c r="CZ160" s="145"/>
      <c r="DA160" s="146"/>
      <c r="DB160" s="147"/>
      <c r="DC160" s="148"/>
      <c r="DD160" s="149"/>
      <c r="DE160" s="150"/>
      <c r="DG160" s="114"/>
      <c r="DH160" s="168"/>
      <c r="DI160" s="143"/>
      <c r="DJ160" s="144"/>
      <c r="DK160" s="145"/>
      <c r="DL160" s="145"/>
      <c r="DM160" s="146"/>
      <c r="DN160" s="147"/>
      <c r="DO160" s="148"/>
      <c r="DP160" s="149"/>
      <c r="DQ160" s="150"/>
      <c r="DS160" s="114"/>
      <c r="DT160" s="173"/>
      <c r="DU160" s="143"/>
      <c r="DV160" s="144"/>
      <c r="DW160" s="145"/>
      <c r="DX160" s="145"/>
      <c r="DY160" s="146"/>
      <c r="DZ160" s="147"/>
      <c r="EA160" s="148"/>
      <c r="EB160" s="149"/>
      <c r="EC160" s="150"/>
      <c r="EE160" s="114"/>
      <c r="EF160" s="168"/>
      <c r="EG160" s="143">
        <f>IF(EK160="","",ministers!EG$3)</f>
        <v>42262</v>
      </c>
      <c r="EH160" s="144" t="str">
        <f>IF(EK160="","",ministers!EG$1)</f>
        <v>Abbott I</v>
      </c>
      <c r="EI160" s="145">
        <f>IF(EK160="","",ministers!EG$2)</f>
        <v>41517</v>
      </c>
      <c r="EJ160" s="145">
        <v>41996</v>
      </c>
      <c r="EK160" s="146" t="str">
        <f>IF(ER160="","",IF(ISNUMBER(SEARCH(":",ER160)),MID(ER160,FIND(":",ER160)+2,FIND("(",ER160)-FIND(":",ER160)-3),LEFT(ER160,FIND("(",ER160)-2)))</f>
        <v>Ian Elgin Macfarlane</v>
      </c>
      <c r="EL160" s="147" t="str">
        <f>IF(ER160="","",MID(ER160,FIND("(",ER160)+1,4))</f>
        <v>1955</v>
      </c>
      <c r="EM160" s="148" t="str">
        <f>IF(ISNUMBER(SEARCH("*female*",ER160)),"female",IF(ISNUMBER(SEARCH("*male*",ER160)),"male",""))</f>
        <v>male</v>
      </c>
      <c r="EN160" s="149" t="s">
        <v>294</v>
      </c>
      <c r="EO160" s="150" t="str">
        <f>IF(EK160="","",(MID(EK160,(SEARCH("^^",SUBSTITUTE(EK160," ","^^",LEN(EK160)-LEN(SUBSTITUTE(EK160," ","")))))+1,99)&amp;"_"&amp;LEFT(EK160,FIND(" ",EK160)-1)&amp;"_"&amp;EL160))</f>
        <v>Macfarlane_Ian_1955</v>
      </c>
      <c r="EP160" s="117" t="str">
        <f>IF(ER160="","",IF((LEN(ER160)-LEN(SUBSTITUTE(ER160,"male","")))/LEN("male")&gt;1,"!",IF(RIGHT(ER160,1)=")","",IF(RIGHT(ER160,2)=") ","",IF(RIGHT(ER160,2)=").","","!!")))))</f>
        <v/>
      </c>
      <c r="EQ160" s="114"/>
      <c r="ER160" s="168" t="s">
        <v>672</v>
      </c>
      <c r="ES160" s="143" t="str">
        <f>IF(EW160="","",ministers!ES$3)</f>
        <v/>
      </c>
      <c r="ET160" s="144" t="str">
        <f>IF(EW160="","",ministers!ES$1)</f>
        <v/>
      </c>
      <c r="EU160" s="145" t="s">
        <v>292</v>
      </c>
      <c r="EV160" s="145" t="str">
        <f>IF(EW160="","",ministers!ES$3)</f>
        <v/>
      </c>
      <c r="EW160" s="146" t="str">
        <f>IF(FD160="","",IF(ISNUMBER(SEARCH(":",FD160)),MID(FD160,FIND(":",FD160)+2,FIND("(",FD160)-FIND(":",FD160)-3),LEFT(FD160,FIND("(",FD160)-2)))</f>
        <v/>
      </c>
      <c r="EX160" s="147" t="str">
        <f>IF(FD160="","",MID(FD160,FIND("(",FD160)+1,4))</f>
        <v/>
      </c>
      <c r="EY160" s="148" t="str">
        <f>IF(ISNUMBER(SEARCH("*female*",FD160)),"female",IF(ISNUMBER(SEARCH("*male*",FD160)),"male",""))</f>
        <v/>
      </c>
      <c r="EZ160" s="149" t="str">
        <f>IF(FD160="","",IF(ISERROR(MID(FD160,FIND("male,",FD160)+6,(FIND(")",FD160)-(FIND("male,",FD160)+6))))=TRUE,"missing/error",MID(FD160,FIND("male,",FD160)+6,(FIND(")",FD160)-(FIND("male,",FD160)+6)))))</f>
        <v/>
      </c>
      <c r="FA160" s="150" t="str">
        <f>IF(EW160="","",(MID(EW160,(SEARCH("^^",SUBSTITUTE(EW160," ","^^",LEN(EW160)-LEN(SUBSTITUTE(EW160," ","")))))+1,99)&amp;"_"&amp;LEFT(EW160,FIND(" ",EW160)-1)&amp;"_"&amp;EX160))</f>
        <v/>
      </c>
      <c r="FB160" s="117" t="str">
        <f>IF(FD160="","",IF((LEN(FD160)-LEN(SUBSTITUTE(FD160,"male","")))/LEN("male")&gt;1,"!",IF(RIGHT(FD160,1)=")","",IF(RIGHT(FD160,2)=") ","",IF(RIGHT(FD160,2)=").","","!!")))))</f>
        <v/>
      </c>
      <c r="FC160" s="114"/>
      <c r="FD160" s="168"/>
      <c r="FE160" s="143" t="str">
        <f>IF(FI160="","",ministers!FE$3)</f>
        <v/>
      </c>
      <c r="FF160" s="144" t="str">
        <f>IF(FI160="","",ministers!FE$1)</f>
        <v/>
      </c>
      <c r="FG160" s="145" t="str">
        <f>IF(FI160="","",ministers!FE$2)</f>
        <v/>
      </c>
      <c r="FH160" s="145" t="str">
        <f>IF(FI160="","",ministers!FE$3)</f>
        <v/>
      </c>
      <c r="FI160" s="146" t="str">
        <f>IF(FP160="","",IF(ISNUMBER(SEARCH(":",FP160)),MID(FP160,FIND(":",FP160)+2,FIND("(",FP160)-FIND(":",FP160)-3),LEFT(FP160,FIND("(",FP160)-2)))</f>
        <v/>
      </c>
      <c r="FJ160" s="147" t="str">
        <f>IF(FP160="","",MID(FP160,FIND("(",FP160)+1,4))</f>
        <v/>
      </c>
      <c r="FK160" s="148" t="str">
        <f>IF(ISNUMBER(SEARCH("*female*",FP160)),"female",IF(ISNUMBER(SEARCH("*male*",FP160)),"male",""))</f>
        <v/>
      </c>
      <c r="FL160" s="149" t="str">
        <f>IF(FP160="","",IF(ISERROR(MID(FP160,FIND("male,",FP160)+6,(FIND(")",FP160)-(FIND("male,",FP160)+6))))=TRUE,"missing/error",MID(FP160,FIND("male,",FP160)+6,(FIND(")",FP160)-(FIND("male,",FP160)+6)))))</f>
        <v/>
      </c>
      <c r="FM160" s="150" t="str">
        <f>IF(FI160="","",(MID(FI160,(SEARCH("^^",SUBSTITUTE(FI160," ","^^",LEN(FI160)-LEN(SUBSTITUTE(FI160," ","")))))+1,99)&amp;"_"&amp;LEFT(FI160,FIND(" ",FI160)-1)&amp;"_"&amp;FJ160))</f>
        <v/>
      </c>
      <c r="FO160" s="114"/>
      <c r="FP160" s="168"/>
      <c r="FQ160" s="143" t="str">
        <f>IF(FU160="","",ministers!FQ$3)</f>
        <v/>
      </c>
      <c r="FR160" s="144" t="str">
        <f>IF(FU160="","",ministers!FQ$1)</f>
        <v/>
      </c>
      <c r="FS160" s="145" t="str">
        <f>IF(FU160="","",ministers!FQ$2)</f>
        <v/>
      </c>
      <c r="FT160" s="145" t="str">
        <f>IF(FU160="","",ministers!FQ$3)</f>
        <v/>
      </c>
      <c r="FU160" s="146" t="str">
        <f>IF(GB160="","",IF(ISNUMBER(SEARCH(":",GB160)),MID(GB160,FIND(":",GB160)+2,FIND("(",GB160)-FIND(":",GB160)-3),LEFT(GB160,FIND("(",GB160)-2)))</f>
        <v/>
      </c>
      <c r="FV160" s="147" t="str">
        <f>IF(GB160="","",MID(GB160,FIND("(",GB160)+1,4))</f>
        <v/>
      </c>
      <c r="FW160" s="148" t="str">
        <f>IF(ISNUMBER(SEARCH("*female*",GB160)),"female",IF(ISNUMBER(SEARCH("*male*",GB160)),"male",""))</f>
        <v/>
      </c>
      <c r="FX160" s="149" t="str">
        <f>IF(GB160="","",IF(ISERROR(MID(GB160,FIND("male,",GB160)+6,(FIND(")",GB160)-(FIND("male,",GB160)+6))))=TRUE,"missing/error",MID(GB160,FIND("male,",GB160)+6,(FIND(")",GB160)-(FIND("male,",GB160)+6)))))</f>
        <v/>
      </c>
      <c r="FY160" s="150" t="str">
        <f>IF(FU160="","",(MID(FU160,(SEARCH("^^",SUBSTITUTE(FU160," ","^^",LEN(FU160)-LEN(SUBSTITUTE(FU160," ","")))))+1,99)&amp;"_"&amp;LEFT(FU160,FIND(" ",FU160)-1)&amp;"_"&amp;FV160))</f>
        <v/>
      </c>
      <c r="GA160" s="114"/>
      <c r="GB160" s="168"/>
      <c r="GC160" s="143" t="str">
        <f>IF(GG160="","",ministers!GC$3)</f>
        <v/>
      </c>
      <c r="GD160" s="144" t="str">
        <f>IF(GG160="","",ministers!GC$1)</f>
        <v/>
      </c>
      <c r="GE160" s="145" t="str">
        <f>IF(GG160="","",ministers!GC$2)</f>
        <v/>
      </c>
      <c r="GF160" s="145"/>
      <c r="GG160" s="146" t="str">
        <f t="shared" si="198"/>
        <v/>
      </c>
      <c r="GH160" s="147" t="str">
        <f t="shared" si="199"/>
        <v/>
      </c>
      <c r="GI160" s="148" t="str">
        <f t="shared" si="200"/>
        <v/>
      </c>
      <c r="GJ160" s="149" t="str">
        <f t="shared" si="201"/>
        <v/>
      </c>
      <c r="GK160" s="150" t="str">
        <f t="shared" si="202"/>
        <v/>
      </c>
      <c r="GM160" s="114"/>
      <c r="GN160" s="168"/>
      <c r="GO160" s="143" t="str">
        <f>IF(GS160="","",ministers!GO$3)</f>
        <v/>
      </c>
      <c r="GP160" s="144" t="str">
        <f>IF(GS160="","",ministers!GO$1)</f>
        <v/>
      </c>
      <c r="GQ160" s="145" t="str">
        <f>IF(GS160="","",ministers!GO$2)</f>
        <v/>
      </c>
      <c r="GR160" s="145" t="str">
        <f>IF(GS160="","",ministers!GO$3)</f>
        <v/>
      </c>
      <c r="GS160" s="146" t="str">
        <f t="shared" si="193"/>
        <v/>
      </c>
      <c r="GT160" s="147" t="str">
        <f t="shared" si="194"/>
        <v/>
      </c>
      <c r="GU160" s="148" t="str">
        <f t="shared" si="195"/>
        <v/>
      </c>
      <c r="GV160" s="149" t="str">
        <f t="shared" si="196"/>
        <v/>
      </c>
      <c r="GW160" s="150" t="str">
        <f t="shared" si="197"/>
        <v/>
      </c>
      <c r="GY160" s="114"/>
      <c r="GZ160" s="168"/>
    </row>
    <row r="161" spans="1:208" ht="13.5" customHeight="1">
      <c r="A161" s="126"/>
      <c r="B161" s="117" t="s">
        <v>732</v>
      </c>
      <c r="E161" s="143"/>
      <c r="F161" s="144"/>
      <c r="G161" s="145"/>
      <c r="H161" s="145"/>
      <c r="I161" s="146"/>
      <c r="J161" s="147"/>
      <c r="K161" s="148"/>
      <c r="L161" s="149"/>
      <c r="M161" s="150"/>
      <c r="O161" s="114"/>
      <c r="P161" s="168"/>
      <c r="Q161" s="143"/>
      <c r="R161" s="144"/>
      <c r="S161" s="145"/>
      <c r="T161" s="145"/>
      <c r="U161" s="146"/>
      <c r="V161" s="147"/>
      <c r="W161" s="148"/>
      <c r="X161" s="149"/>
      <c r="Y161" s="150"/>
      <c r="AA161" s="114"/>
      <c r="AB161" s="168"/>
      <c r="AC161" s="143"/>
      <c r="AD161" s="144"/>
      <c r="AE161" s="145"/>
      <c r="AF161" s="145"/>
      <c r="AG161" s="146"/>
      <c r="AH161" s="147"/>
      <c r="AI161" s="148"/>
      <c r="AJ161" s="149"/>
      <c r="AK161" s="150"/>
      <c r="AM161" s="114"/>
      <c r="AN161" s="168"/>
      <c r="AO161" s="143"/>
      <c r="AP161" s="144"/>
      <c r="AQ161" s="145"/>
      <c r="AR161" s="145"/>
      <c r="AS161" s="146"/>
      <c r="AT161" s="147"/>
      <c r="AU161" s="148"/>
      <c r="AV161" s="149"/>
      <c r="AW161" s="150"/>
      <c r="AY161" s="114"/>
      <c r="AZ161" s="168"/>
      <c r="BA161" s="143"/>
      <c r="BB161" s="144"/>
      <c r="BC161" s="145"/>
      <c r="BD161" s="145"/>
      <c r="BE161" s="146"/>
      <c r="BF161" s="147"/>
      <c r="BG161" s="148"/>
      <c r="BH161" s="149"/>
      <c r="BI161" s="150"/>
      <c r="BK161" s="114"/>
      <c r="BL161" s="168"/>
      <c r="BM161" s="143"/>
      <c r="BN161" s="144"/>
      <c r="BO161" s="145"/>
      <c r="BP161" s="145"/>
      <c r="BQ161" s="146"/>
      <c r="BR161" s="147"/>
      <c r="BS161" s="148"/>
      <c r="BT161" s="149"/>
      <c r="BU161" s="150"/>
      <c r="BW161" s="114"/>
      <c r="BX161" s="168"/>
      <c r="BY161" s="143"/>
      <c r="BZ161" s="144"/>
      <c r="CA161" s="145"/>
      <c r="CB161" s="145"/>
      <c r="CC161" s="146"/>
      <c r="CD161" s="147"/>
      <c r="CE161" s="148"/>
      <c r="CF161" s="149"/>
      <c r="CG161" s="150"/>
      <c r="CI161" s="114"/>
      <c r="CJ161" s="168"/>
      <c r="CK161" s="143"/>
      <c r="CL161" s="144"/>
      <c r="CM161" s="145"/>
      <c r="CN161" s="145"/>
      <c r="CO161" s="146"/>
      <c r="CP161" s="147"/>
      <c r="CQ161" s="148"/>
      <c r="CR161" s="149"/>
      <c r="CS161" s="150"/>
      <c r="CU161" s="114"/>
      <c r="CV161" s="168"/>
      <c r="CW161" s="143"/>
      <c r="CX161" s="144"/>
      <c r="CY161" s="145"/>
      <c r="CZ161" s="145"/>
      <c r="DA161" s="146"/>
      <c r="DB161" s="147"/>
      <c r="DC161" s="148"/>
      <c r="DD161" s="149"/>
      <c r="DE161" s="150"/>
      <c r="DG161" s="114"/>
      <c r="DH161" s="168"/>
      <c r="DI161" s="143">
        <v>41452</v>
      </c>
      <c r="DJ161" s="144" t="s">
        <v>513</v>
      </c>
      <c r="DK161" s="145">
        <v>40891</v>
      </c>
      <c r="DL161" s="145">
        <v>41452</v>
      </c>
      <c r="DM161" s="146" t="s">
        <v>905</v>
      </c>
      <c r="DN161" s="147" t="s">
        <v>906</v>
      </c>
      <c r="DO161" s="148" t="s">
        <v>780</v>
      </c>
      <c r="DP161" s="149" t="s">
        <v>293</v>
      </c>
      <c r="DQ161" s="150" t="s">
        <v>907</v>
      </c>
      <c r="DS161" s="114"/>
      <c r="DT161" s="173" t="s">
        <v>756</v>
      </c>
      <c r="DU161" s="143"/>
      <c r="DV161" s="144"/>
      <c r="DW161" s="145"/>
      <c r="DX161" s="145"/>
      <c r="DY161" s="146"/>
      <c r="DZ161" s="147"/>
      <c r="EA161" s="148"/>
      <c r="EB161" s="149"/>
      <c r="EC161" s="150"/>
      <c r="EE161" s="114"/>
      <c r="EF161" s="168"/>
      <c r="EG161" s="143" t="str">
        <f>IF(EK161="","",ministers!EG$3)</f>
        <v/>
      </c>
      <c r="EH161" s="144" t="str">
        <f>IF(EK161="","",ministers!EG$1)</f>
        <v/>
      </c>
      <c r="EI161" s="145" t="str">
        <f>IF(EK161="","",ministers!EG$2)</f>
        <v/>
      </c>
      <c r="EJ161" s="145" t="str">
        <f>IF(EK161="","",ministers!EG$3)</f>
        <v/>
      </c>
      <c r="EK161" s="146" t="str">
        <f>IF(ER161="","",IF(ISNUMBER(SEARCH(":",ER161)),MID(ER161,FIND(":",ER161)+2,FIND("(",ER161)-FIND(":",ER161)-3),LEFT(ER161,FIND("(",ER161)-2)))</f>
        <v/>
      </c>
      <c r="EL161" s="147" t="str">
        <f>IF(ER161="","",MID(ER161,FIND("(",ER161)+1,4))</f>
        <v/>
      </c>
      <c r="EM161" s="148" t="str">
        <f>IF(ISNUMBER(SEARCH("*female*",ER161)),"female",IF(ISNUMBER(SEARCH("*male*",ER161)),"male",""))</f>
        <v/>
      </c>
      <c r="EN161" s="149" t="str">
        <f>IF(ER161="","",IF(ISERROR(MID(ER161,FIND("male,",ER161)+6,(FIND(")",ER161)-(FIND("male,",ER161)+6))))=TRUE,"missing/error",MID(ER161,FIND("male,",ER161)+6,(FIND(")",ER161)-(FIND("male,",ER161)+6)))))</f>
        <v/>
      </c>
      <c r="EO161" s="150" t="str">
        <f>IF(EK161="","",(MID(EK161,(SEARCH("^^",SUBSTITUTE(EK161," ","^^",LEN(EK161)-LEN(SUBSTITUTE(EK161," ","")))))+1,99)&amp;"_"&amp;LEFT(EK161,FIND(" ",EK161)-1)&amp;"_"&amp;EL161))</f>
        <v/>
      </c>
      <c r="EP161" s="117" t="str">
        <f>IF(ER161="","",IF((LEN(ER161)-LEN(SUBSTITUTE(ER161,"male","")))/LEN("male")&gt;1,"!",IF(RIGHT(ER161,1)=")","",IF(RIGHT(ER161,2)=") ","",IF(RIGHT(ER161,2)=").","","!!")))))</f>
        <v/>
      </c>
      <c r="EQ161" s="114"/>
      <c r="ER161" s="168"/>
      <c r="ES161" s="143" t="str">
        <f>IF(EW161="","",ministers!ES$3)</f>
        <v/>
      </c>
      <c r="ET161" s="144" t="str">
        <f>IF(EW161="","",ministers!ES$1)</f>
        <v/>
      </c>
      <c r="EU161" s="145" t="s">
        <v>292</v>
      </c>
      <c r="EV161" s="145" t="str">
        <f>IF(EW161="","",ministers!ES$3)</f>
        <v/>
      </c>
      <c r="EW161" s="146" t="str">
        <f>IF(FD161="","",IF(ISNUMBER(SEARCH(":",FD161)),MID(FD161,FIND(":",FD161)+2,FIND("(",FD161)-FIND(":",FD161)-3),LEFT(FD161,FIND("(",FD161)-2)))</f>
        <v/>
      </c>
      <c r="EX161" s="147" t="str">
        <f>IF(FD161="","",MID(FD161,FIND("(",FD161)+1,4))</f>
        <v/>
      </c>
      <c r="EY161" s="148" t="str">
        <f>IF(ISNUMBER(SEARCH("*female*",FD161)),"female",IF(ISNUMBER(SEARCH("*male*",FD161)),"male",""))</f>
        <v/>
      </c>
      <c r="EZ161" s="149" t="str">
        <f>IF(FD161="","",IF(ISERROR(MID(FD161,FIND("male,",FD161)+6,(FIND(")",FD161)-(FIND("male,",FD161)+6))))=TRUE,"missing/error",MID(FD161,FIND("male,",FD161)+6,(FIND(")",FD161)-(FIND("male,",FD161)+6)))))</f>
        <v/>
      </c>
      <c r="FA161" s="150" t="str">
        <f>IF(EW161="","",(MID(EW161,(SEARCH("^^",SUBSTITUTE(EW161," ","^^",LEN(EW161)-LEN(SUBSTITUTE(EW161," ","")))))+1,99)&amp;"_"&amp;LEFT(EW161,FIND(" ",EW161)-1)&amp;"_"&amp;EX161))</f>
        <v/>
      </c>
      <c r="FB161" s="117" t="str">
        <f>IF(FD161="","",IF((LEN(FD161)-LEN(SUBSTITUTE(FD161,"male","")))/LEN("male")&gt;1,"!",IF(RIGHT(FD161,1)=")","",IF(RIGHT(FD161,2)=") ","",IF(RIGHT(FD161,2)=").","","!!")))))</f>
        <v/>
      </c>
      <c r="FC161" s="114"/>
      <c r="FD161" s="168"/>
      <c r="FE161" s="143" t="str">
        <f>IF(FI161="","",ministers!FE$3)</f>
        <v/>
      </c>
      <c r="FF161" s="144" t="str">
        <f>IF(FI161="","",ministers!FE$1)</f>
        <v/>
      </c>
      <c r="FG161" s="145" t="str">
        <f>IF(FI161="","",ministers!FE$2)</f>
        <v/>
      </c>
      <c r="FH161" s="145" t="str">
        <f>IF(FI161="","",ministers!FE$3)</f>
        <v/>
      </c>
      <c r="FI161" s="146" t="str">
        <f>IF(FP161="","",IF(ISNUMBER(SEARCH(":",FP161)),MID(FP161,FIND(":",FP161)+2,FIND("(",FP161)-FIND(":",FP161)-3),LEFT(FP161,FIND("(",FP161)-2)))</f>
        <v/>
      </c>
      <c r="FJ161" s="147" t="str">
        <f>IF(FP161="","",MID(FP161,FIND("(",FP161)+1,4))</f>
        <v/>
      </c>
      <c r="FK161" s="148" t="str">
        <f>IF(ISNUMBER(SEARCH("*female*",FP161)),"female",IF(ISNUMBER(SEARCH("*male*",FP161)),"male",""))</f>
        <v/>
      </c>
      <c r="FL161" s="149" t="str">
        <f>IF(FP161="","",IF(ISERROR(MID(FP161,FIND("male,",FP161)+6,(FIND(")",FP161)-(FIND("male,",FP161)+6))))=TRUE,"missing/error",MID(FP161,FIND("male,",FP161)+6,(FIND(")",FP161)-(FIND("male,",FP161)+6)))))</f>
        <v/>
      </c>
      <c r="FM161" s="150" t="str">
        <f>IF(FI161="","",(MID(FI161,(SEARCH("^^",SUBSTITUTE(FI161," ","^^",LEN(FI161)-LEN(SUBSTITUTE(FI161," ","")))))+1,99)&amp;"_"&amp;LEFT(FI161,FIND(" ",FI161)-1)&amp;"_"&amp;FJ161))</f>
        <v/>
      </c>
      <c r="FO161" s="114"/>
      <c r="FP161" s="168"/>
      <c r="FQ161" s="143" t="str">
        <f>IF(FU161="","",ministers!FQ$3)</f>
        <v/>
      </c>
      <c r="FR161" s="144" t="str">
        <f>IF(FU161="","",ministers!FQ$1)</f>
        <v/>
      </c>
      <c r="FS161" s="145" t="str">
        <f>IF(FU161="","",ministers!FQ$2)</f>
        <v/>
      </c>
      <c r="FT161" s="145" t="str">
        <f>IF(FU161="","",ministers!FQ$3)</f>
        <v/>
      </c>
      <c r="FU161" s="146" t="str">
        <f>IF(GB161="","",IF(ISNUMBER(SEARCH(":",GB161)),MID(GB161,FIND(":",GB161)+2,FIND("(",GB161)-FIND(":",GB161)-3),LEFT(GB161,FIND("(",GB161)-2)))</f>
        <v/>
      </c>
      <c r="FV161" s="147" t="str">
        <f>IF(GB161="","",MID(GB161,FIND("(",GB161)+1,4))</f>
        <v/>
      </c>
      <c r="FW161" s="148" t="str">
        <f>IF(ISNUMBER(SEARCH("*female*",GB161)),"female",IF(ISNUMBER(SEARCH("*male*",GB161)),"male",""))</f>
        <v/>
      </c>
      <c r="FX161" s="149" t="str">
        <f>IF(GB161="","",IF(ISERROR(MID(GB161,FIND("male,",GB161)+6,(FIND(")",GB161)-(FIND("male,",GB161)+6))))=TRUE,"missing/error",MID(GB161,FIND("male,",GB161)+6,(FIND(")",GB161)-(FIND("male,",GB161)+6)))))</f>
        <v/>
      </c>
      <c r="FY161" s="150" t="str">
        <f>IF(FU161="","",(MID(FU161,(SEARCH("^^",SUBSTITUTE(FU161," ","^^",LEN(FU161)-LEN(SUBSTITUTE(FU161," ","")))))+1,99)&amp;"_"&amp;LEFT(FU161,FIND(" ",FU161)-1)&amp;"_"&amp;FV161))</f>
        <v/>
      </c>
      <c r="GA161" s="114"/>
      <c r="GB161" s="168"/>
      <c r="GC161" s="143" t="str">
        <f>IF(GG161="","",ministers!GC$3)</f>
        <v/>
      </c>
      <c r="GD161" s="144" t="str">
        <f>IF(GG161="","",ministers!GC$1)</f>
        <v/>
      </c>
      <c r="GE161" s="145" t="str">
        <f>IF(GG161="","",ministers!GC$2)</f>
        <v/>
      </c>
      <c r="GF161" s="145"/>
      <c r="GG161" s="146" t="str">
        <f t="shared" si="198"/>
        <v/>
      </c>
      <c r="GH161" s="147" t="str">
        <f t="shared" si="199"/>
        <v/>
      </c>
      <c r="GI161" s="148" t="str">
        <f t="shared" si="200"/>
        <v/>
      </c>
      <c r="GJ161" s="149" t="str">
        <f t="shared" si="201"/>
        <v/>
      </c>
      <c r="GK161" s="150" t="str">
        <f t="shared" si="202"/>
        <v/>
      </c>
      <c r="GM161" s="114"/>
      <c r="GN161" s="168"/>
      <c r="GO161" s="143" t="str">
        <f>IF(GS161="","",ministers!GO$3)</f>
        <v/>
      </c>
      <c r="GP161" s="144" t="str">
        <f>IF(GS161="","",ministers!GO$1)</f>
        <v/>
      </c>
      <c r="GQ161" s="145" t="str">
        <f>IF(GS161="","",ministers!GO$2)</f>
        <v/>
      </c>
      <c r="GR161" s="145" t="str">
        <f>IF(GS161="","",ministers!GO$3)</f>
        <v/>
      </c>
      <c r="GS161" s="146" t="str">
        <f t="shared" si="193"/>
        <v/>
      </c>
      <c r="GT161" s="147" t="str">
        <f t="shared" si="194"/>
        <v/>
      </c>
      <c r="GU161" s="148" t="str">
        <f t="shared" si="195"/>
        <v/>
      </c>
      <c r="GV161" s="149" t="str">
        <f t="shared" si="196"/>
        <v/>
      </c>
      <c r="GW161" s="150" t="str">
        <f t="shared" si="197"/>
        <v/>
      </c>
      <c r="GY161" s="114"/>
      <c r="GZ161" s="168"/>
    </row>
    <row r="162" spans="1:208" ht="13.5" customHeight="1">
      <c r="A162" s="126"/>
      <c r="B162" s="117" t="s">
        <v>1142</v>
      </c>
      <c r="E162" s="143"/>
      <c r="F162" s="144"/>
      <c r="G162" s="145"/>
      <c r="H162" s="145"/>
      <c r="I162" s="146"/>
      <c r="J162" s="147"/>
      <c r="K162" s="148"/>
      <c r="L162" s="149"/>
      <c r="M162" s="150"/>
      <c r="O162" s="114"/>
      <c r="P162" s="168"/>
      <c r="Q162" s="143"/>
      <c r="R162" s="144"/>
      <c r="S162" s="145"/>
      <c r="T162" s="145"/>
      <c r="U162" s="146"/>
      <c r="V162" s="147"/>
      <c r="W162" s="148"/>
      <c r="X162" s="149"/>
      <c r="Y162" s="150"/>
      <c r="AA162" s="114"/>
      <c r="AB162" s="168"/>
      <c r="AC162" s="143"/>
      <c r="AD162" s="144"/>
      <c r="AE162" s="145"/>
      <c r="AF162" s="145"/>
      <c r="AG162" s="146"/>
      <c r="AH162" s="147"/>
      <c r="AI162" s="148"/>
      <c r="AJ162" s="149"/>
      <c r="AK162" s="150"/>
      <c r="AM162" s="114"/>
      <c r="AN162" s="168"/>
      <c r="AO162" s="143"/>
      <c r="AP162" s="144"/>
      <c r="AQ162" s="145"/>
      <c r="AR162" s="145"/>
      <c r="AS162" s="146"/>
      <c r="AT162" s="147"/>
      <c r="AU162" s="148"/>
      <c r="AV162" s="149"/>
      <c r="AW162" s="150"/>
      <c r="AY162" s="114"/>
      <c r="AZ162" s="168"/>
      <c r="BA162" s="143"/>
      <c r="BB162" s="144"/>
      <c r="BC162" s="145"/>
      <c r="BD162" s="145"/>
      <c r="BE162" s="146"/>
      <c r="BF162" s="147"/>
      <c r="BG162" s="148"/>
      <c r="BH162" s="149"/>
      <c r="BI162" s="150"/>
      <c r="BK162" s="114"/>
      <c r="BL162" s="168"/>
      <c r="BM162" s="143"/>
      <c r="BN162" s="144"/>
      <c r="BO162" s="145"/>
      <c r="BP162" s="145"/>
      <c r="BQ162" s="146"/>
      <c r="BR162" s="147"/>
      <c r="BS162" s="148"/>
      <c r="BT162" s="149"/>
      <c r="BU162" s="150"/>
      <c r="BW162" s="114"/>
      <c r="BX162" s="168"/>
      <c r="BY162" s="143"/>
      <c r="BZ162" s="144"/>
      <c r="CA162" s="145"/>
      <c r="CB162" s="145"/>
      <c r="CC162" s="146"/>
      <c r="CD162" s="147"/>
      <c r="CE162" s="148"/>
      <c r="CF162" s="149"/>
      <c r="CG162" s="150"/>
      <c r="CI162" s="114"/>
      <c r="CJ162" s="168"/>
      <c r="CK162" s="143"/>
      <c r="CL162" s="144"/>
      <c r="CM162" s="145"/>
      <c r="CN162" s="145"/>
      <c r="CO162" s="146"/>
      <c r="CP162" s="147"/>
      <c r="CQ162" s="148"/>
      <c r="CR162" s="149"/>
      <c r="CS162" s="150"/>
      <c r="CU162" s="114"/>
      <c r="CV162" s="168"/>
      <c r="CW162" s="143"/>
      <c r="CX162" s="144"/>
      <c r="CY162" s="145"/>
      <c r="CZ162" s="145"/>
      <c r="DA162" s="146"/>
      <c r="DB162" s="147"/>
      <c r="DC162" s="148"/>
      <c r="DD162" s="149"/>
      <c r="DE162" s="150"/>
      <c r="DG162" s="114"/>
      <c r="DH162" s="168"/>
      <c r="DI162" s="143"/>
      <c r="DJ162" s="144"/>
      <c r="DK162" s="145"/>
      <c r="DL162" s="145"/>
      <c r="DM162" s="146"/>
      <c r="DN162" s="147"/>
      <c r="DO162" s="148"/>
      <c r="DP162" s="149"/>
      <c r="DQ162" s="150"/>
      <c r="DS162" s="114"/>
      <c r="DT162" s="173"/>
      <c r="DU162" s="143"/>
      <c r="DV162" s="144"/>
      <c r="DW162" s="145"/>
      <c r="DX162" s="145"/>
      <c r="DY162" s="146"/>
      <c r="DZ162" s="147"/>
      <c r="EA162" s="148"/>
      <c r="EB162" s="149"/>
      <c r="EC162" s="150"/>
      <c r="EE162" s="114"/>
      <c r="EF162" s="168"/>
      <c r="EG162" s="143">
        <f>IF(EK162="","",ministers!EG$3)</f>
        <v>42262</v>
      </c>
      <c r="EH162" s="144" t="str">
        <f>IF(EK162="","",ministers!EG$1)</f>
        <v>Abbott I</v>
      </c>
      <c r="EI162" s="145">
        <v>41996</v>
      </c>
      <c r="EJ162" s="145">
        <f>IF(EK162="","",ministers!EG$3)</f>
        <v>42262</v>
      </c>
      <c r="EK162" s="146" t="str">
        <f>IF(ER162="","",IF(ISNUMBER(SEARCH(":",ER162)),MID(ER162,FIND(":",ER162)+2,FIND("(",ER162)-FIND(":",ER162)-3),LEFT(ER162,FIND("(",ER162)-2)))</f>
        <v>Ian Elgin Macfarlane</v>
      </c>
      <c r="EL162" s="147" t="str">
        <f>IF(ER162="","",MID(ER162,FIND("(",ER162)+1,4))</f>
        <v>1955</v>
      </c>
      <c r="EM162" s="148" t="str">
        <f>IF(ISNUMBER(SEARCH("*female*",ER162)),"female",IF(ISNUMBER(SEARCH("*male*",ER162)),"male",""))</f>
        <v>male</v>
      </c>
      <c r="EN162" s="149" t="s">
        <v>294</v>
      </c>
      <c r="EO162" s="150" t="str">
        <f>IF(EK162="","",(MID(EK162,(SEARCH("^^",SUBSTITUTE(EK162," ","^^",LEN(EK162)-LEN(SUBSTITUTE(EK162," ","")))))+1,99)&amp;"_"&amp;LEFT(EK162,FIND(" ",EK162)-1)&amp;"_"&amp;EL162))</f>
        <v>Macfarlane_Ian_1955</v>
      </c>
      <c r="EQ162" s="114"/>
      <c r="ER162" s="168" t="s">
        <v>672</v>
      </c>
      <c r="ES162" s="143" t="str">
        <f>IF(EW162="","",ministers!ES$3)</f>
        <v/>
      </c>
      <c r="ET162" s="144" t="str">
        <f>IF(EW162="","",ministers!ES$1)</f>
        <v/>
      </c>
      <c r="EU162" s="145" t="s">
        <v>292</v>
      </c>
      <c r="EV162" s="145" t="str">
        <f>IF(EW162="","",ministers!ES$3)</f>
        <v/>
      </c>
      <c r="EW162" s="146" t="str">
        <f>IF(FD162="","",IF(ISNUMBER(SEARCH(":",FD162)),MID(FD162,FIND(":",FD162)+2,FIND("(",FD162)-FIND(":",FD162)-3),LEFT(FD162,FIND("(",FD162)-2)))</f>
        <v/>
      </c>
      <c r="EX162" s="147" t="str">
        <f>IF(FD162="","",MID(FD162,FIND("(",FD162)+1,4))</f>
        <v/>
      </c>
      <c r="EY162" s="148" t="str">
        <f>IF(ISNUMBER(SEARCH("*female*",FD162)),"female",IF(ISNUMBER(SEARCH("*male*",FD162)),"male",""))</f>
        <v/>
      </c>
      <c r="EZ162" s="149" t="str">
        <f>IF(FD162="","",IF(ISERROR(MID(FD162,FIND("male,",FD162)+6,(FIND(")",FD162)-(FIND("male,",FD162)+6))))=TRUE,"missing/error",MID(FD162,FIND("male,",FD162)+6,(FIND(")",FD162)-(FIND("male,",FD162)+6)))))</f>
        <v/>
      </c>
      <c r="FA162" s="150" t="str">
        <f>IF(EW162="","",(MID(EW162,(SEARCH("^^",SUBSTITUTE(EW162," ","^^",LEN(EW162)-LEN(SUBSTITUTE(EW162," ","")))))+1,99)&amp;"_"&amp;LEFT(EW162,FIND(" ",EW162)-1)&amp;"_"&amp;EX162))</f>
        <v/>
      </c>
      <c r="FC162" s="114"/>
      <c r="FD162" s="168"/>
      <c r="FE162" s="143" t="str">
        <f>IF(FI162="","",ministers!FE$3)</f>
        <v/>
      </c>
      <c r="FF162" s="144" t="str">
        <f>IF(FI162="","",ministers!FE$1)</f>
        <v/>
      </c>
      <c r="FG162" s="145" t="str">
        <f>IF(FI162="","",ministers!FE$2)</f>
        <v/>
      </c>
      <c r="FH162" s="145" t="str">
        <f>IF(FI162="","",ministers!FE$3)</f>
        <v/>
      </c>
      <c r="FI162" s="146" t="str">
        <f>IF(FP162="","",IF(ISNUMBER(SEARCH(":",FP162)),MID(FP162,FIND(":",FP162)+2,FIND("(",FP162)-FIND(":",FP162)-3),LEFT(FP162,FIND("(",FP162)-2)))</f>
        <v/>
      </c>
      <c r="FJ162" s="147" t="str">
        <f>IF(FP162="","",MID(FP162,FIND("(",FP162)+1,4))</f>
        <v/>
      </c>
      <c r="FK162" s="148" t="str">
        <f>IF(ISNUMBER(SEARCH("*female*",FP162)),"female",IF(ISNUMBER(SEARCH("*male*",FP162)),"male",""))</f>
        <v/>
      </c>
      <c r="FL162" s="149" t="str">
        <f>IF(FP162="","",IF(ISERROR(MID(FP162,FIND("male,",FP162)+6,(FIND(")",FP162)-(FIND("male,",FP162)+6))))=TRUE,"missing/error",MID(FP162,FIND("male,",FP162)+6,(FIND(")",FP162)-(FIND("male,",FP162)+6)))))</f>
        <v/>
      </c>
      <c r="FM162" s="150" t="str">
        <f>IF(FI162="","",(MID(FI162,(SEARCH("^^",SUBSTITUTE(FI162," ","^^",LEN(FI162)-LEN(SUBSTITUTE(FI162," ","")))))+1,99)&amp;"_"&amp;LEFT(FI162,FIND(" ",FI162)-1)&amp;"_"&amp;FJ162))</f>
        <v/>
      </c>
      <c r="FO162" s="114"/>
      <c r="FP162" s="168"/>
      <c r="FQ162" s="143" t="str">
        <f>IF(FU162="","",ministers!FQ$3)</f>
        <v/>
      </c>
      <c r="FR162" s="144" t="str">
        <f>IF(FU162="","",ministers!FQ$1)</f>
        <v/>
      </c>
      <c r="FS162" s="145" t="str">
        <f>IF(FU162="","",ministers!FQ$2)</f>
        <v/>
      </c>
      <c r="FT162" s="145" t="str">
        <f>IF(FU162="","",ministers!FQ$3)</f>
        <v/>
      </c>
      <c r="FU162" s="146" t="str">
        <f>IF(GB162="","",IF(ISNUMBER(SEARCH(":",GB162)),MID(GB162,FIND(":",GB162)+2,FIND("(",GB162)-FIND(":",GB162)-3),LEFT(GB162,FIND("(",GB162)-2)))</f>
        <v/>
      </c>
      <c r="FV162" s="147" t="str">
        <f>IF(GB162="","",MID(GB162,FIND("(",GB162)+1,4))</f>
        <v/>
      </c>
      <c r="FW162" s="148" t="str">
        <f>IF(ISNUMBER(SEARCH("*female*",GB162)),"female",IF(ISNUMBER(SEARCH("*male*",GB162)),"male",""))</f>
        <v/>
      </c>
      <c r="FX162" s="149" t="str">
        <f>IF(GB162="","",IF(ISERROR(MID(GB162,FIND("male,",GB162)+6,(FIND(")",GB162)-(FIND("male,",GB162)+6))))=TRUE,"missing/error",MID(GB162,FIND("male,",GB162)+6,(FIND(")",GB162)-(FIND("male,",GB162)+6)))))</f>
        <v/>
      </c>
      <c r="FY162" s="150" t="str">
        <f>IF(FU162="","",(MID(FU162,(SEARCH("^^",SUBSTITUTE(FU162," ","^^",LEN(FU162)-LEN(SUBSTITUTE(FU162," ","")))))+1,99)&amp;"_"&amp;LEFT(FU162,FIND(" ",FU162)-1)&amp;"_"&amp;FV162))</f>
        <v/>
      </c>
      <c r="GA162" s="114"/>
      <c r="GB162" s="168"/>
      <c r="GC162" s="143" t="str">
        <f>IF(GG162="","",ministers!GC$3)</f>
        <v/>
      </c>
      <c r="GD162" s="144" t="str">
        <f>IF(GG162="","",ministers!GC$1)</f>
        <v/>
      </c>
      <c r="GE162" s="145" t="str">
        <f>IF(GG162="","",ministers!GC$2)</f>
        <v/>
      </c>
      <c r="GF162" s="145"/>
      <c r="GG162" s="146" t="str">
        <f t="shared" si="198"/>
        <v/>
      </c>
      <c r="GH162" s="147" t="str">
        <f t="shared" si="199"/>
        <v/>
      </c>
      <c r="GI162" s="148" t="str">
        <f t="shared" si="200"/>
        <v/>
      </c>
      <c r="GJ162" s="149" t="str">
        <f t="shared" si="201"/>
        <v/>
      </c>
      <c r="GK162" s="150" t="str">
        <f t="shared" si="202"/>
        <v/>
      </c>
      <c r="GM162" s="114"/>
      <c r="GN162" s="168"/>
      <c r="GO162" s="143">
        <f>IF(GS162="","",ministers!GO$3)</f>
        <v>44926</v>
      </c>
      <c r="GP162" s="144" t="str">
        <f>IF(GS162="","",ministers!GO$1)</f>
        <v>Albanaese</v>
      </c>
      <c r="GQ162" s="145">
        <f>IF(GS162="","",ministers!GO$2)</f>
        <v>44713</v>
      </c>
      <c r="GR162" s="145">
        <f>IF(GS162="","",ministers!GO$3)</f>
        <v>44926</v>
      </c>
      <c r="GS162" s="146" t="str">
        <f t="shared" si="193"/>
        <v>Ed Husic</v>
      </c>
      <c r="GT162" s="147" t="str">
        <f t="shared" si="194"/>
        <v>1970</v>
      </c>
      <c r="GU162" s="148" t="str">
        <f t="shared" si="195"/>
        <v>male</v>
      </c>
      <c r="GV162" s="149" t="str">
        <f t="shared" si="196"/>
        <v>au_lab01</v>
      </c>
      <c r="GW162" s="150" t="str">
        <f t="shared" si="197"/>
        <v>Husic_Ed_1970</v>
      </c>
      <c r="GY162" s="114"/>
      <c r="GZ162" s="168" t="s">
        <v>1397</v>
      </c>
    </row>
    <row r="163" spans="1:208" ht="13.5" customHeight="1">
      <c r="A163" s="126"/>
      <c r="B163" s="117" t="s">
        <v>1308</v>
      </c>
      <c r="E163" s="143"/>
      <c r="F163" s="144"/>
      <c r="G163" s="145"/>
      <c r="H163" s="145"/>
      <c r="I163" s="146"/>
      <c r="J163" s="147"/>
      <c r="K163" s="148"/>
      <c r="L163" s="149"/>
      <c r="M163" s="150"/>
      <c r="O163" s="114"/>
      <c r="P163" s="168"/>
      <c r="Q163" s="143"/>
      <c r="R163" s="144"/>
      <c r="S163" s="145"/>
      <c r="T163" s="145"/>
      <c r="U163" s="146"/>
      <c r="V163" s="147"/>
      <c r="W163" s="148"/>
      <c r="X163" s="149"/>
      <c r="Y163" s="150"/>
      <c r="AA163" s="114"/>
      <c r="AB163" s="168"/>
      <c r="AC163" s="143"/>
      <c r="AD163" s="144"/>
      <c r="AE163" s="145"/>
      <c r="AF163" s="145"/>
      <c r="AG163" s="146"/>
      <c r="AH163" s="147"/>
      <c r="AI163" s="148"/>
      <c r="AJ163" s="149"/>
      <c r="AK163" s="150"/>
      <c r="AM163" s="114"/>
      <c r="AN163" s="168"/>
      <c r="AO163" s="143"/>
      <c r="AP163" s="144"/>
      <c r="AQ163" s="145"/>
      <c r="AR163" s="145"/>
      <c r="AS163" s="146"/>
      <c r="AT163" s="147"/>
      <c r="AU163" s="148"/>
      <c r="AV163" s="149"/>
      <c r="AW163" s="150"/>
      <c r="AY163" s="114"/>
      <c r="AZ163" s="168"/>
      <c r="BA163" s="143"/>
      <c r="BB163" s="144"/>
      <c r="BC163" s="145"/>
      <c r="BD163" s="145"/>
      <c r="BE163" s="146"/>
      <c r="BF163" s="147"/>
      <c r="BG163" s="148"/>
      <c r="BH163" s="149"/>
      <c r="BI163" s="150"/>
      <c r="BK163" s="114"/>
      <c r="BL163" s="168"/>
      <c r="BM163" s="143"/>
      <c r="BN163" s="144"/>
      <c r="BO163" s="145"/>
      <c r="BP163" s="145"/>
      <c r="BQ163" s="146"/>
      <c r="BR163" s="147"/>
      <c r="BS163" s="148"/>
      <c r="BT163" s="149"/>
      <c r="BU163" s="150"/>
      <c r="BW163" s="114"/>
      <c r="BX163" s="168"/>
      <c r="BY163" s="143"/>
      <c r="BZ163" s="144"/>
      <c r="CA163" s="145"/>
      <c r="CB163" s="145"/>
      <c r="CC163" s="146"/>
      <c r="CD163" s="147"/>
      <c r="CE163" s="148"/>
      <c r="CF163" s="149"/>
      <c r="CG163" s="150"/>
      <c r="CI163" s="114"/>
      <c r="CJ163" s="168"/>
      <c r="CK163" s="143"/>
      <c r="CL163" s="144"/>
      <c r="CM163" s="145"/>
      <c r="CN163" s="145"/>
      <c r="CO163" s="146"/>
      <c r="CP163" s="147"/>
      <c r="CQ163" s="148"/>
      <c r="CR163" s="149"/>
      <c r="CS163" s="150"/>
      <c r="CU163" s="114"/>
      <c r="CV163" s="168"/>
      <c r="CW163" s="143"/>
      <c r="CX163" s="144"/>
      <c r="CY163" s="145"/>
      <c r="CZ163" s="145"/>
      <c r="DA163" s="146"/>
      <c r="DB163" s="147"/>
      <c r="DC163" s="148"/>
      <c r="DD163" s="149"/>
      <c r="DE163" s="150"/>
      <c r="DG163" s="114"/>
      <c r="DH163" s="168"/>
      <c r="DI163" s="143"/>
      <c r="DJ163" s="144"/>
      <c r="DK163" s="145"/>
      <c r="DL163" s="145"/>
      <c r="DM163" s="146"/>
      <c r="DN163" s="147"/>
      <c r="DO163" s="148"/>
      <c r="DP163" s="149"/>
      <c r="DQ163" s="150"/>
      <c r="DS163" s="114"/>
      <c r="DT163" s="168"/>
      <c r="DU163" s="143"/>
      <c r="DV163" s="144"/>
      <c r="DW163" s="145"/>
      <c r="DX163" s="145"/>
      <c r="DY163" s="146"/>
      <c r="DZ163" s="147"/>
      <c r="EA163" s="148"/>
      <c r="EB163" s="149"/>
      <c r="EC163" s="150"/>
      <c r="EE163" s="114"/>
      <c r="EF163" s="168"/>
      <c r="EG163" s="143"/>
      <c r="EH163" s="144"/>
      <c r="EI163" s="145"/>
      <c r="EJ163" s="145"/>
      <c r="EK163" s="146"/>
      <c r="EL163" s="147"/>
      <c r="EM163" s="148"/>
      <c r="EN163" s="149"/>
      <c r="EO163" s="150"/>
      <c r="EQ163" s="114"/>
      <c r="ER163" s="168"/>
      <c r="ES163" s="143"/>
      <c r="ET163" s="144"/>
      <c r="EU163" s="145"/>
      <c r="EV163" s="145"/>
      <c r="EW163" s="146"/>
      <c r="EX163" s="147"/>
      <c r="EY163" s="148"/>
      <c r="EZ163" s="149"/>
      <c r="FA163" s="150"/>
      <c r="FC163" s="114"/>
      <c r="FD163" s="168"/>
      <c r="FE163" s="143"/>
      <c r="FF163" s="144"/>
      <c r="FG163" s="145"/>
      <c r="FH163" s="145"/>
      <c r="FI163" s="146"/>
      <c r="FJ163" s="147"/>
      <c r="FK163" s="148"/>
      <c r="FL163" s="149"/>
      <c r="FM163" s="150"/>
      <c r="FO163" s="114"/>
      <c r="FP163" s="168"/>
      <c r="FQ163" s="143"/>
      <c r="FR163" s="144"/>
      <c r="FS163" s="145"/>
      <c r="FT163" s="145"/>
      <c r="FU163" s="146"/>
      <c r="FV163" s="147"/>
      <c r="FW163" s="148"/>
      <c r="FX163" s="149"/>
      <c r="FY163" s="150"/>
      <c r="GA163" s="114"/>
      <c r="GB163" s="168"/>
      <c r="GC163" s="143">
        <f>IF(GG163="","",ministers!GC$3)</f>
        <v>44704</v>
      </c>
      <c r="GD163" s="144" t="str">
        <f>IF(GG163="","",ministers!GC$1)</f>
        <v>Morrison II</v>
      </c>
      <c r="GE163" s="145">
        <v>44477</v>
      </c>
      <c r="GF163" s="145">
        <f>IF(GG163="","",ministers!GC$3)</f>
        <v>44704</v>
      </c>
      <c r="GG163" s="146" t="str">
        <f t="shared" si="198"/>
        <v>Angus Taylor</v>
      </c>
      <c r="GH163" s="147" t="str">
        <f t="shared" si="199"/>
        <v>1966</v>
      </c>
      <c r="GI163" s="148" t="str">
        <f t="shared" si="200"/>
        <v>male</v>
      </c>
      <c r="GJ163" s="149" t="str">
        <f t="shared" si="201"/>
        <v>au_lib01</v>
      </c>
      <c r="GK163" s="150" t="str">
        <f t="shared" si="202"/>
        <v>Taylor_Angus_1966</v>
      </c>
      <c r="GM163" s="114"/>
      <c r="GN163" s="168" t="s">
        <v>1275</v>
      </c>
      <c r="GO163" s="143" t="str">
        <f>IF(GS163="","",ministers!GO$3)</f>
        <v/>
      </c>
      <c r="GP163" s="144" t="str">
        <f>IF(GS163="","",ministers!GO$1)</f>
        <v/>
      </c>
      <c r="GQ163" s="145" t="str">
        <f>IF(GS163="","",ministers!GO$2)</f>
        <v/>
      </c>
      <c r="GR163" s="145" t="str">
        <f>IF(GS163="","",ministers!GO$3)</f>
        <v/>
      </c>
      <c r="GS163" s="146" t="str">
        <f t="shared" si="193"/>
        <v/>
      </c>
      <c r="GT163" s="147" t="str">
        <f t="shared" si="194"/>
        <v/>
      </c>
      <c r="GU163" s="148" t="str">
        <f t="shared" si="195"/>
        <v/>
      </c>
      <c r="GV163" s="149" t="str">
        <f t="shared" si="196"/>
        <v/>
      </c>
      <c r="GW163" s="150" t="str">
        <f t="shared" si="197"/>
        <v/>
      </c>
      <c r="GY163" s="114"/>
      <c r="GZ163" s="168"/>
    </row>
    <row r="164" spans="1:208" s="257" customFormat="1" ht="13.5" customHeight="1">
      <c r="A164" s="126"/>
      <c r="B164" s="117" t="s">
        <v>1173</v>
      </c>
      <c r="C164" s="117"/>
      <c r="D164" s="117"/>
      <c r="E164" s="143"/>
      <c r="F164" s="144"/>
      <c r="G164" s="145"/>
      <c r="H164" s="145"/>
      <c r="I164" s="146"/>
      <c r="J164" s="147"/>
      <c r="K164" s="148"/>
      <c r="L164" s="149"/>
      <c r="M164" s="150"/>
      <c r="N164" s="117"/>
      <c r="O164" s="114"/>
      <c r="P164" s="168"/>
      <c r="Q164" s="143"/>
      <c r="R164" s="144"/>
      <c r="S164" s="145"/>
      <c r="T164" s="145"/>
      <c r="U164" s="146"/>
      <c r="V164" s="147"/>
      <c r="W164" s="148"/>
      <c r="X164" s="149"/>
      <c r="Y164" s="150"/>
      <c r="Z164" s="117"/>
      <c r="AA164" s="114"/>
      <c r="AB164" s="168"/>
      <c r="AC164" s="143"/>
      <c r="AD164" s="144"/>
      <c r="AE164" s="145"/>
      <c r="AF164" s="145"/>
      <c r="AG164" s="146"/>
      <c r="AH164" s="147"/>
      <c r="AI164" s="148"/>
      <c r="AJ164" s="149"/>
      <c r="AK164" s="150"/>
      <c r="AL164" s="117"/>
      <c r="AM164" s="114"/>
      <c r="AN164" s="168"/>
      <c r="AO164" s="143"/>
      <c r="AP164" s="144"/>
      <c r="AQ164" s="145"/>
      <c r="AR164" s="145"/>
      <c r="AS164" s="146"/>
      <c r="AT164" s="147"/>
      <c r="AU164" s="148"/>
      <c r="AV164" s="149"/>
      <c r="AW164" s="150"/>
      <c r="AX164" s="117"/>
      <c r="AY164" s="114"/>
      <c r="AZ164" s="168"/>
      <c r="BA164" s="143"/>
      <c r="BB164" s="144"/>
      <c r="BC164" s="145"/>
      <c r="BD164" s="145"/>
      <c r="BE164" s="146"/>
      <c r="BF164" s="147"/>
      <c r="BG164" s="148"/>
      <c r="BH164" s="149"/>
      <c r="BI164" s="150"/>
      <c r="BJ164" s="117"/>
      <c r="BK164" s="114"/>
      <c r="BL164" s="168"/>
      <c r="BM164" s="143"/>
      <c r="BN164" s="144"/>
      <c r="BO164" s="145"/>
      <c r="BP164" s="145"/>
      <c r="BQ164" s="146"/>
      <c r="BR164" s="147"/>
      <c r="BS164" s="148"/>
      <c r="BT164" s="149"/>
      <c r="BU164" s="150"/>
      <c r="BV164" s="117"/>
      <c r="BW164" s="114"/>
      <c r="BX164" s="168"/>
      <c r="BY164" s="143"/>
      <c r="BZ164" s="144"/>
      <c r="CA164" s="145"/>
      <c r="CB164" s="145"/>
      <c r="CC164" s="146"/>
      <c r="CD164" s="147"/>
      <c r="CE164" s="148"/>
      <c r="CF164" s="149"/>
      <c r="CG164" s="150"/>
      <c r="CH164" s="117"/>
      <c r="CI164" s="114"/>
      <c r="CJ164" s="168"/>
      <c r="CK164" s="143"/>
      <c r="CL164" s="144"/>
      <c r="CM164" s="145"/>
      <c r="CN164" s="145"/>
      <c r="CO164" s="146"/>
      <c r="CP164" s="147"/>
      <c r="CQ164" s="148"/>
      <c r="CR164" s="149"/>
      <c r="CS164" s="150"/>
      <c r="CT164" s="117"/>
      <c r="CU164" s="114"/>
      <c r="CV164" s="168"/>
      <c r="CW164" s="143"/>
      <c r="CX164" s="144"/>
      <c r="CY164" s="145"/>
      <c r="CZ164" s="145"/>
      <c r="DA164" s="146"/>
      <c r="DB164" s="147"/>
      <c r="DC164" s="148"/>
      <c r="DD164" s="149"/>
      <c r="DE164" s="150"/>
      <c r="DF164" s="117"/>
      <c r="DG164" s="114"/>
      <c r="DH164" s="168"/>
      <c r="DI164" s="143"/>
      <c r="DJ164" s="144"/>
      <c r="DK164" s="145"/>
      <c r="DL164" s="145"/>
      <c r="DM164" s="146"/>
      <c r="DN164" s="147"/>
      <c r="DO164" s="148"/>
      <c r="DP164" s="149"/>
      <c r="DQ164" s="150"/>
      <c r="DR164" s="117"/>
      <c r="DS164" s="114"/>
      <c r="DT164" s="173"/>
      <c r="DU164" s="143"/>
      <c r="DV164" s="144"/>
      <c r="DW164" s="145"/>
      <c r="DX164" s="145"/>
      <c r="DY164" s="146"/>
      <c r="DZ164" s="147"/>
      <c r="EA164" s="148"/>
      <c r="EB164" s="149"/>
      <c r="EC164" s="150"/>
      <c r="ED164" s="117"/>
      <c r="EE164" s="114"/>
      <c r="EF164" s="168"/>
      <c r="EG164" s="143"/>
      <c r="EH164" s="144"/>
      <c r="EI164" s="145"/>
      <c r="EJ164" s="145"/>
      <c r="EK164" s="146"/>
      <c r="EL164" s="147"/>
      <c r="EM164" s="148"/>
      <c r="EN164" s="149"/>
      <c r="EO164" s="150"/>
      <c r="EP164" s="117"/>
      <c r="EQ164" s="114"/>
      <c r="ER164" s="168"/>
      <c r="ES164" s="143">
        <f>IF(EW164="","",ministers!ES$3)</f>
        <v>42570</v>
      </c>
      <c r="ET164" s="144" t="str">
        <f>IF(EW164="","",ministers!ES$1)</f>
        <v>Turnbull I</v>
      </c>
      <c r="EU164" s="145">
        <v>42268</v>
      </c>
      <c r="EV164" s="145">
        <f>IF(EW164="","",ministers!ES$3)</f>
        <v>42570</v>
      </c>
      <c r="EW164" s="146" t="str">
        <f>IF(FD164="","",IF(ISNUMBER(SEARCH(":",FD164)),MID(FD164,FIND(":",FD164)+2,FIND("(",FD164)-FIND(":",FD164)-3),LEFT(FD164,FIND("(",FD164)-2)))</f>
        <v>Christopher Maurice Pyne</v>
      </c>
      <c r="EX164" s="147" t="str">
        <f>IF(FD164="","",MID(FD164,FIND("(",FD164)+1,4))</f>
        <v>1967</v>
      </c>
      <c r="EY164" s="148" t="str">
        <f>IF(ISNUMBER(SEARCH("*female*",FD164)),"female",IF(ISNUMBER(SEARCH("*male*",FD164)),"male",""))</f>
        <v>male</v>
      </c>
      <c r="EZ164" s="149" t="str">
        <f>IF(FD164="","",IF(ISERROR(MID(FD164,FIND("male,",FD164)+6,(FIND(")",FD164)-(FIND("male,",FD164)+6))))=TRUE,"missing/error",MID(FD164,FIND("male,",FD164)+6,(FIND(")",FD164)-(FIND("male,",FD164)+6)))))</f>
        <v>au_lib01</v>
      </c>
      <c r="FA164" s="150" t="str">
        <f>IF(EW164="","",(MID(EW164,(SEARCH("^^",SUBSTITUTE(EW164," ","^^",LEN(EW164)-LEN(SUBSTITUTE(EW164," ","")))))+1,99)&amp;"_"&amp;LEFT(EW164,FIND(" ",EW164)-1)&amp;"_"&amp;EX164))</f>
        <v>Pyne_Christopher_1967</v>
      </c>
      <c r="FB164" s="117"/>
      <c r="FC164" s="114"/>
      <c r="FD164" s="168" t="s">
        <v>1202</v>
      </c>
      <c r="FE164" s="143">
        <f>IF(FI164="","",ministers!FE$3)</f>
        <v>43340</v>
      </c>
      <c r="FF164" s="144" t="str">
        <f>IF(FI164="","",ministers!FE$1)</f>
        <v>Turnbull II</v>
      </c>
      <c r="FG164" s="145">
        <f>IF(FI164="","",ministers!FE$2)</f>
        <v>42570</v>
      </c>
      <c r="FH164" s="145">
        <v>42748</v>
      </c>
      <c r="FI164" s="146" t="str">
        <f>IF(FP164="","",IF(ISNUMBER(SEARCH(":",FP164)),MID(FP164,FIND(":",FP164)+2,FIND("(",FP164)-FIND(":",FP164)-3),LEFT(FP164,FIND("(",FP164)-2)))</f>
        <v>Gregory Andrew Hunt</v>
      </c>
      <c r="FJ164" s="147" t="str">
        <f>IF(FP164="","",MID(FP164,FIND("(",FP164)+1,4))</f>
        <v>1965</v>
      </c>
      <c r="FK164" s="148" t="str">
        <f>IF(ISNUMBER(SEARCH("*female*",FP164)),"female",IF(ISNUMBER(SEARCH("*male*",FP164)),"male",""))</f>
        <v>male</v>
      </c>
      <c r="FL164" s="149" t="str">
        <f>IF(FP164="","",IF(ISERROR(MID(FP164,FIND("male,",FP164)+6,(FIND(")",FP164)-(FIND("male,",FP164)+6))))=TRUE,"missing/error",MID(FP164,FIND("male,",FP164)+6,(FIND(")",FP164)-(FIND("male,",FP164)+6)))))</f>
        <v>au_lib01</v>
      </c>
      <c r="FM164" s="150" t="str">
        <f>IF(FI164="","",(MID(FI164,(SEARCH("^^",SUBSTITUTE(FI164," ","^^",LEN(FI164)-LEN(SUBSTITUTE(FI164," ","")))))+1,99)&amp;"_"&amp;LEFT(FI164,FIND(" ",FI164)-1)&amp;"_"&amp;FJ164))</f>
        <v>Hunt_Gregory_1965</v>
      </c>
      <c r="FN164" s="117"/>
      <c r="FO164" s="114" t="s">
        <v>1252</v>
      </c>
      <c r="FP164" s="168" t="s">
        <v>1198</v>
      </c>
      <c r="FQ164" s="143" t="str">
        <f>IF(FU164="","",ministers!FQ$3)</f>
        <v/>
      </c>
      <c r="FR164" s="144" t="str">
        <f>IF(FU164="","",ministers!FQ$1)</f>
        <v/>
      </c>
      <c r="FS164" s="145" t="str">
        <f>IF(FU164="","",ministers!FQ$2)</f>
        <v/>
      </c>
      <c r="FT164" s="145" t="str">
        <f>IF(FU164="","",ministers!FQ$3)</f>
        <v/>
      </c>
      <c r="FU164" s="146" t="str">
        <f t="shared" ref="FU164:FU171" si="203">IF(GB164="","",IF(ISNUMBER(SEARCH(":",GB164)),MID(GB164,FIND(":",GB164)+2,FIND("(",GB164)-FIND(":",GB164)-3),LEFT(GB164,FIND("(",GB164)-2)))</f>
        <v/>
      </c>
      <c r="FV164" s="147" t="str">
        <f t="shared" ref="FV164:FV171" si="204">IF(GB164="","",MID(GB164,FIND("(",GB164)+1,4))</f>
        <v/>
      </c>
      <c r="FW164" s="148" t="str">
        <f t="shared" ref="FW164:FW171" si="205">IF(ISNUMBER(SEARCH("*female*",GB164)),"female",IF(ISNUMBER(SEARCH("*male*",GB164)),"male",""))</f>
        <v/>
      </c>
      <c r="FX164" s="149" t="str">
        <f t="shared" ref="FX164:FX171" si="206">IF(GB164="","",IF(ISERROR(MID(GB164,FIND("male,",GB164)+6,(FIND(")",GB164)-(FIND("male,",GB164)+6))))=TRUE,"missing/error",MID(GB164,FIND("male,",GB164)+6,(FIND(")",GB164)-(FIND("male,",GB164)+6)))))</f>
        <v/>
      </c>
      <c r="FY164" s="150" t="str">
        <f t="shared" ref="FY164:FY171" si="207">IF(FU164="","",(MID(FU164,(SEARCH("^^",SUBSTITUTE(FU164," ","^^",LEN(FU164)-LEN(SUBSTITUTE(FU164," ","")))))+1,99)&amp;"_"&amp;LEFT(FU164,FIND(" ",FU164)-1)&amp;"_"&amp;FV164))</f>
        <v/>
      </c>
      <c r="FZ164" s="117"/>
      <c r="GA164" s="114"/>
      <c r="GB164" s="168"/>
      <c r="GC164" s="143" t="str">
        <f>IF(GG164="","",ministers!GC$3)</f>
        <v/>
      </c>
      <c r="GD164" s="144" t="str">
        <f>IF(GG164="","",ministers!GC$1)</f>
        <v/>
      </c>
      <c r="GE164" s="145" t="str">
        <f>IF(GG164="","",ministers!GC$2)</f>
        <v/>
      </c>
      <c r="GF164" s="145"/>
      <c r="GG164" s="146" t="str">
        <f t="shared" si="198"/>
        <v/>
      </c>
      <c r="GH164" s="147" t="str">
        <f t="shared" si="199"/>
        <v/>
      </c>
      <c r="GI164" s="148" t="str">
        <f t="shared" si="200"/>
        <v/>
      </c>
      <c r="GJ164" s="149" t="str">
        <f t="shared" si="201"/>
        <v/>
      </c>
      <c r="GK164" s="150" t="str">
        <f t="shared" si="202"/>
        <v/>
      </c>
      <c r="GL164" s="117"/>
      <c r="GM164" s="114"/>
      <c r="GN164" s="168"/>
      <c r="GO164" s="143" t="str">
        <f>IF(GS164="","",ministers!GO$3)</f>
        <v/>
      </c>
      <c r="GP164" s="144" t="str">
        <f>IF(GS164="","",ministers!GO$1)</f>
        <v/>
      </c>
      <c r="GQ164" s="145" t="str">
        <f>IF(GS164="","",ministers!GO$2)</f>
        <v/>
      </c>
      <c r="GR164" s="145" t="str">
        <f>IF(GS164="","",ministers!GO$3)</f>
        <v/>
      </c>
      <c r="GS164" s="146" t="str">
        <f t="shared" si="193"/>
        <v/>
      </c>
      <c r="GT164" s="147" t="str">
        <f t="shared" si="194"/>
        <v/>
      </c>
      <c r="GU164" s="148" t="str">
        <f t="shared" si="195"/>
        <v/>
      </c>
      <c r="GV164" s="149" t="str">
        <f t="shared" si="196"/>
        <v/>
      </c>
      <c r="GW164" s="150" t="str">
        <f t="shared" si="197"/>
        <v/>
      </c>
      <c r="GX164" s="117"/>
      <c r="GY164" s="114"/>
      <c r="GZ164" s="168"/>
    </row>
    <row r="165" spans="1:208" ht="13.5" customHeight="1">
      <c r="A165" s="126"/>
      <c r="B165" s="117" t="s">
        <v>1173</v>
      </c>
      <c r="E165" s="143"/>
      <c r="F165" s="144"/>
      <c r="G165" s="145"/>
      <c r="H165" s="145"/>
      <c r="I165" s="146"/>
      <c r="J165" s="147"/>
      <c r="K165" s="148"/>
      <c r="L165" s="149"/>
      <c r="M165" s="150"/>
      <c r="O165" s="114"/>
      <c r="P165" s="168"/>
      <c r="Q165" s="143"/>
      <c r="R165" s="144"/>
      <c r="S165" s="145"/>
      <c r="T165" s="145"/>
      <c r="U165" s="146"/>
      <c r="V165" s="147"/>
      <c r="W165" s="148"/>
      <c r="X165" s="149"/>
      <c r="Y165" s="150"/>
      <c r="AA165" s="114"/>
      <c r="AB165" s="168"/>
      <c r="AC165" s="143"/>
      <c r="AD165" s="144"/>
      <c r="AE165" s="145"/>
      <c r="AF165" s="145"/>
      <c r="AG165" s="146"/>
      <c r="AH165" s="147"/>
      <c r="AI165" s="148"/>
      <c r="AJ165" s="149"/>
      <c r="AK165" s="150"/>
      <c r="AM165" s="114"/>
      <c r="AN165" s="168"/>
      <c r="AO165" s="143"/>
      <c r="AP165" s="144"/>
      <c r="AQ165" s="145"/>
      <c r="AR165" s="145"/>
      <c r="AS165" s="146"/>
      <c r="AT165" s="147"/>
      <c r="AU165" s="148"/>
      <c r="AV165" s="149"/>
      <c r="AW165" s="150"/>
      <c r="AY165" s="114"/>
      <c r="AZ165" s="168"/>
      <c r="BA165" s="143"/>
      <c r="BB165" s="144"/>
      <c r="BC165" s="145"/>
      <c r="BD165" s="145"/>
      <c r="BE165" s="146"/>
      <c r="BF165" s="147"/>
      <c r="BG165" s="148"/>
      <c r="BH165" s="149"/>
      <c r="BI165" s="150"/>
      <c r="BK165" s="114"/>
      <c r="BL165" s="168"/>
      <c r="BM165" s="143"/>
      <c r="BN165" s="144"/>
      <c r="BO165" s="145"/>
      <c r="BP165" s="145"/>
      <c r="BQ165" s="146"/>
      <c r="BR165" s="147"/>
      <c r="BS165" s="148"/>
      <c r="BT165" s="149"/>
      <c r="BU165" s="150"/>
      <c r="BW165" s="114"/>
      <c r="BX165" s="168"/>
      <c r="BY165" s="143"/>
      <c r="BZ165" s="144"/>
      <c r="CA165" s="145"/>
      <c r="CB165" s="145"/>
      <c r="CC165" s="146"/>
      <c r="CD165" s="147"/>
      <c r="CE165" s="148"/>
      <c r="CF165" s="149"/>
      <c r="CG165" s="150"/>
      <c r="CI165" s="114"/>
      <c r="CJ165" s="168"/>
      <c r="CK165" s="143"/>
      <c r="CL165" s="144"/>
      <c r="CM165" s="145"/>
      <c r="CN165" s="145"/>
      <c r="CO165" s="146"/>
      <c r="CP165" s="147"/>
      <c r="CQ165" s="148"/>
      <c r="CR165" s="149"/>
      <c r="CS165" s="150"/>
      <c r="CU165" s="114"/>
      <c r="CV165" s="168"/>
      <c r="CW165" s="143"/>
      <c r="CX165" s="144"/>
      <c r="CY165" s="145"/>
      <c r="CZ165" s="145"/>
      <c r="DA165" s="146"/>
      <c r="DB165" s="147"/>
      <c r="DC165" s="148"/>
      <c r="DD165" s="149"/>
      <c r="DE165" s="150"/>
      <c r="DG165" s="114"/>
      <c r="DH165" s="168"/>
      <c r="DI165" s="143"/>
      <c r="DJ165" s="144"/>
      <c r="DK165" s="145"/>
      <c r="DL165" s="145"/>
      <c r="DM165" s="146"/>
      <c r="DN165" s="147"/>
      <c r="DO165" s="148"/>
      <c r="DP165" s="149"/>
      <c r="DQ165" s="150"/>
      <c r="DS165" s="114"/>
      <c r="DT165" s="173"/>
      <c r="DU165" s="143"/>
      <c r="DV165" s="144"/>
      <c r="DW165" s="145"/>
      <c r="DX165" s="145"/>
      <c r="DY165" s="146"/>
      <c r="DZ165" s="147"/>
      <c r="EA165" s="148"/>
      <c r="EB165" s="149"/>
      <c r="EC165" s="150"/>
      <c r="EE165" s="114"/>
      <c r="EF165" s="168"/>
      <c r="EG165" s="143"/>
      <c r="EH165" s="144"/>
      <c r="EI165" s="145"/>
      <c r="EJ165" s="145"/>
      <c r="EK165" s="146"/>
      <c r="EL165" s="147"/>
      <c r="EM165" s="148"/>
      <c r="EN165" s="149"/>
      <c r="EO165" s="150"/>
      <c r="EQ165" s="114"/>
      <c r="ER165" s="168"/>
      <c r="ES165" s="143"/>
      <c r="ET165" s="144"/>
      <c r="EU165" s="145"/>
      <c r="EV165" s="145"/>
      <c r="EW165" s="146"/>
      <c r="EX165" s="147"/>
      <c r="EY165" s="148"/>
      <c r="EZ165" s="149"/>
      <c r="FA165" s="150"/>
      <c r="FC165" s="114"/>
      <c r="FD165" s="168"/>
      <c r="FE165" s="143">
        <f>IF(FI165="","",ministers!FE$3)</f>
        <v>43340</v>
      </c>
      <c r="FF165" s="144" t="str">
        <f>IF(FI165="","",ministers!FE$1)</f>
        <v>Turnbull II</v>
      </c>
      <c r="FG165" s="145">
        <v>42748</v>
      </c>
      <c r="FH165" s="145">
        <f>IF(FI165="","",ministers!FE$3)</f>
        <v>43340</v>
      </c>
      <c r="FI165" s="146" t="str">
        <f>IF(FP165="","",IF(ISNUMBER(SEARCH(":",FP165)),MID(FP165,FIND(":",FP165)+2,FIND("(",FP165)-FIND(":",FP165)-3),LEFT(FP165,FIND("(",FP165)-2)))</f>
        <v>Arthur Sinodinos</v>
      </c>
      <c r="FJ165" s="147" t="str">
        <f>IF(FP165="","",MID(FP165,FIND("(",FP165)+1,4))</f>
        <v>1957</v>
      </c>
      <c r="FK165" s="148" t="str">
        <f>IF(ISNUMBER(SEARCH("*female*",FP165)),"female",IF(ISNUMBER(SEARCH("*male*",FP165)),"male",""))</f>
        <v>male</v>
      </c>
      <c r="FL165" s="149" t="str">
        <f>IF(FP165="","",IF(ISERROR(MID(FP165,FIND("male,",FP165)+6,(FIND(")",FP165)-(FIND("male,",FP165)+6))))=TRUE,"missing/error",MID(FP165,FIND("male,",FP165)+6,(FIND(")",FP165)-(FIND("male,",FP165)+6)))))</f>
        <v>au_lib01</v>
      </c>
      <c r="FM165" s="150" t="str">
        <f>IF(FI165="","",(MID(FI165,(SEARCH("^^",SUBSTITUTE(FI165," ","^^",LEN(FI165)-LEN(SUBSTITUTE(FI165," ","")))))+1,99)&amp;"_"&amp;LEFT(FI165,FIND(" ",FI165)-1)&amp;"_"&amp;FJ165))</f>
        <v>Sinodinos_Arthur_1957</v>
      </c>
      <c r="FO165" s="114" t="s">
        <v>1252</v>
      </c>
      <c r="FP165" s="168" t="s">
        <v>1205</v>
      </c>
      <c r="FQ165" s="143" t="str">
        <f>IF(FU165="","",ministers!FQ$3)</f>
        <v/>
      </c>
      <c r="FR165" s="144" t="str">
        <f>IF(FU165="","",ministers!FQ$1)</f>
        <v/>
      </c>
      <c r="FS165" s="145" t="str">
        <f>IF(FU165="","",ministers!FQ$2)</f>
        <v/>
      </c>
      <c r="FT165" s="145" t="str">
        <f>IF(FU165="","",ministers!FQ$3)</f>
        <v/>
      </c>
      <c r="FU165" s="146" t="str">
        <f t="shared" si="203"/>
        <v/>
      </c>
      <c r="FV165" s="147" t="str">
        <f t="shared" si="204"/>
        <v/>
      </c>
      <c r="FW165" s="148" t="str">
        <f t="shared" si="205"/>
        <v/>
      </c>
      <c r="FX165" s="149" t="str">
        <f t="shared" si="206"/>
        <v/>
      </c>
      <c r="FY165" s="150" t="str">
        <f t="shared" si="207"/>
        <v/>
      </c>
      <c r="GA165" s="114"/>
      <c r="GB165" s="168"/>
      <c r="GC165" s="143" t="str">
        <f>IF(GG165="","",ministers!GC$3)</f>
        <v/>
      </c>
      <c r="GD165" s="144" t="str">
        <f>IF(GG165="","",ministers!GC$1)</f>
        <v/>
      </c>
      <c r="GE165" s="145" t="str">
        <f>IF(GG165="","",ministers!GC$2)</f>
        <v/>
      </c>
      <c r="GF165" s="145"/>
      <c r="GG165" s="146" t="str">
        <f t="shared" si="198"/>
        <v/>
      </c>
      <c r="GH165" s="147" t="str">
        <f t="shared" si="199"/>
        <v/>
      </c>
      <c r="GI165" s="148" t="str">
        <f t="shared" si="200"/>
        <v/>
      </c>
      <c r="GJ165" s="149" t="str">
        <f t="shared" si="201"/>
        <v/>
      </c>
      <c r="GK165" s="150" t="str">
        <f t="shared" si="202"/>
        <v/>
      </c>
      <c r="GM165" s="114"/>
      <c r="GN165" s="168"/>
      <c r="GO165" s="143" t="str">
        <f>IF(GS165="","",ministers!GO$3)</f>
        <v/>
      </c>
      <c r="GP165" s="144" t="str">
        <f>IF(GS165="","",ministers!GO$1)</f>
        <v/>
      </c>
      <c r="GQ165" s="145" t="str">
        <f>IF(GS165="","",ministers!GO$2)</f>
        <v/>
      </c>
      <c r="GR165" s="145" t="str">
        <f>IF(GS165="","",ministers!GO$3)</f>
        <v/>
      </c>
      <c r="GS165" s="146" t="str">
        <f t="shared" si="193"/>
        <v/>
      </c>
      <c r="GT165" s="147" t="str">
        <f t="shared" si="194"/>
        <v/>
      </c>
      <c r="GU165" s="148" t="str">
        <f t="shared" si="195"/>
        <v/>
      </c>
      <c r="GV165" s="149" t="str">
        <f t="shared" si="196"/>
        <v/>
      </c>
      <c r="GW165" s="150" t="str">
        <f t="shared" si="197"/>
        <v/>
      </c>
      <c r="GY165" s="114"/>
      <c r="GZ165" s="168"/>
    </row>
    <row r="166" spans="1:208" ht="13.5" customHeight="1">
      <c r="A166" s="126"/>
      <c r="B166" s="117" t="s">
        <v>564</v>
      </c>
      <c r="E166" s="143" t="s">
        <v>292</v>
      </c>
      <c r="F166" s="144" t="s">
        <v>292</v>
      </c>
      <c r="G166" s="145" t="s">
        <v>292</v>
      </c>
      <c r="H166" s="145" t="s">
        <v>292</v>
      </c>
      <c r="I166" s="146" t="s">
        <v>292</v>
      </c>
      <c r="J166" s="147" t="s">
        <v>292</v>
      </c>
      <c r="K166" s="148" t="s">
        <v>292</v>
      </c>
      <c r="L166" s="149" t="s">
        <v>292</v>
      </c>
      <c r="M166" s="150" t="s">
        <v>292</v>
      </c>
      <c r="N166" s="117" t="s">
        <v>292</v>
      </c>
      <c r="O166" s="114"/>
      <c r="P166" s="168"/>
      <c r="Q166" s="143" t="s">
        <v>292</v>
      </c>
      <c r="R166" s="144" t="s">
        <v>292</v>
      </c>
      <c r="S166" s="145" t="s">
        <v>292</v>
      </c>
      <c r="T166" s="145" t="s">
        <v>292</v>
      </c>
      <c r="U166" s="146" t="s">
        <v>292</v>
      </c>
      <c r="V166" s="147" t="s">
        <v>292</v>
      </c>
      <c r="W166" s="148" t="s">
        <v>292</v>
      </c>
      <c r="X166" s="149" t="s">
        <v>292</v>
      </c>
      <c r="Y166" s="150" t="s">
        <v>292</v>
      </c>
      <c r="Z166" s="117" t="s">
        <v>292</v>
      </c>
      <c r="AA166" s="114"/>
      <c r="AB166" s="168"/>
      <c r="AC166" s="143" t="s">
        <v>292</v>
      </c>
      <c r="AD166" s="144" t="s">
        <v>292</v>
      </c>
      <c r="AE166" s="145" t="s">
        <v>292</v>
      </c>
      <c r="AF166" s="145" t="s">
        <v>292</v>
      </c>
      <c r="AG166" s="146" t="s">
        <v>292</v>
      </c>
      <c r="AH166" s="147" t="s">
        <v>292</v>
      </c>
      <c r="AI166" s="148" t="s">
        <v>292</v>
      </c>
      <c r="AJ166" s="149" t="s">
        <v>292</v>
      </c>
      <c r="AK166" s="150" t="s">
        <v>292</v>
      </c>
      <c r="AL166" s="117" t="s">
        <v>292</v>
      </c>
      <c r="AM166" s="114"/>
      <c r="AN166" s="168"/>
      <c r="AO166" s="143" t="s">
        <v>292</v>
      </c>
      <c r="AP166" s="144" t="s">
        <v>292</v>
      </c>
      <c r="AQ166" s="145" t="s">
        <v>292</v>
      </c>
      <c r="AR166" s="145" t="s">
        <v>292</v>
      </c>
      <c r="AS166" s="146" t="s">
        <v>292</v>
      </c>
      <c r="AT166" s="147" t="s">
        <v>292</v>
      </c>
      <c r="AU166" s="148" t="s">
        <v>292</v>
      </c>
      <c r="AV166" s="149" t="s">
        <v>292</v>
      </c>
      <c r="AW166" s="150" t="s">
        <v>292</v>
      </c>
      <c r="AX166" s="117" t="s">
        <v>292</v>
      </c>
      <c r="AY166" s="114"/>
      <c r="AZ166" s="168"/>
      <c r="BA166" s="143">
        <v>37221</v>
      </c>
      <c r="BB166" s="144" t="s">
        <v>315</v>
      </c>
      <c r="BC166" s="145">
        <v>36089</v>
      </c>
      <c r="BD166" s="145">
        <v>37221</v>
      </c>
      <c r="BE166" s="146" t="s">
        <v>957</v>
      </c>
      <c r="BF166" s="147" t="s">
        <v>923</v>
      </c>
      <c r="BG166" s="148" t="s">
        <v>780</v>
      </c>
      <c r="BH166" s="149" t="s">
        <v>294</v>
      </c>
      <c r="BI166" s="150" t="s">
        <v>958</v>
      </c>
      <c r="BJ166" s="117" t="s">
        <v>292</v>
      </c>
      <c r="BK166" s="114"/>
      <c r="BL166" s="168" t="s">
        <v>669</v>
      </c>
      <c r="BM166" s="143" t="s">
        <v>292</v>
      </c>
      <c r="BN166" s="144" t="s">
        <v>292</v>
      </c>
      <c r="BO166" s="145" t="s">
        <v>292</v>
      </c>
      <c r="BP166" s="145" t="s">
        <v>292</v>
      </c>
      <c r="BQ166" s="146" t="s">
        <v>292</v>
      </c>
      <c r="BR166" s="147" t="s">
        <v>292</v>
      </c>
      <c r="BS166" s="148" t="s">
        <v>292</v>
      </c>
      <c r="BT166" s="149" t="s">
        <v>292</v>
      </c>
      <c r="BU166" s="150" t="s">
        <v>292</v>
      </c>
      <c r="BV166" s="117" t="s">
        <v>292</v>
      </c>
      <c r="BW166" s="114"/>
      <c r="BX166" s="168"/>
      <c r="BY166" s="143" t="s">
        <v>292</v>
      </c>
      <c r="BZ166" s="144" t="s">
        <v>292</v>
      </c>
      <c r="CA166" s="145" t="s">
        <v>292</v>
      </c>
      <c r="CB166" s="145" t="s">
        <v>292</v>
      </c>
      <c r="CC166" s="146" t="s">
        <v>292</v>
      </c>
      <c r="CD166" s="147" t="s">
        <v>292</v>
      </c>
      <c r="CE166" s="148" t="s">
        <v>292</v>
      </c>
      <c r="CF166" s="149" t="s">
        <v>292</v>
      </c>
      <c r="CG166" s="150" t="s">
        <v>292</v>
      </c>
      <c r="CH166" s="117" t="s">
        <v>292</v>
      </c>
      <c r="CI166" s="114"/>
      <c r="CJ166" s="168"/>
      <c r="CK166" s="143" t="s">
        <v>292</v>
      </c>
      <c r="CL166" s="144" t="s">
        <v>292</v>
      </c>
      <c r="CM166" s="145" t="s">
        <v>292</v>
      </c>
      <c r="CN166" s="145" t="s">
        <v>292</v>
      </c>
      <c r="CO166" s="146" t="s">
        <v>292</v>
      </c>
      <c r="CP166" s="147" t="s">
        <v>292</v>
      </c>
      <c r="CQ166" s="148" t="s">
        <v>292</v>
      </c>
      <c r="CR166" s="149" t="s">
        <v>292</v>
      </c>
      <c r="CS166" s="150" t="s">
        <v>292</v>
      </c>
      <c r="CT166" s="117" t="s">
        <v>292</v>
      </c>
      <c r="CU166" s="114"/>
      <c r="CV166" s="168"/>
      <c r="CW166" s="143" t="s">
        <v>292</v>
      </c>
      <c r="CX166" s="144" t="s">
        <v>292</v>
      </c>
      <c r="CY166" s="145" t="s">
        <v>292</v>
      </c>
      <c r="CZ166" s="145" t="s">
        <v>292</v>
      </c>
      <c r="DA166" s="146" t="s">
        <v>292</v>
      </c>
      <c r="DB166" s="147" t="s">
        <v>292</v>
      </c>
      <c r="DC166" s="148" t="s">
        <v>292</v>
      </c>
      <c r="DD166" s="149" t="s">
        <v>292</v>
      </c>
      <c r="DE166" s="150" t="s">
        <v>292</v>
      </c>
      <c r="DF166" s="117" t="s">
        <v>292</v>
      </c>
      <c r="DG166" s="114"/>
      <c r="DH166" s="168"/>
      <c r="DI166" s="143" t="s">
        <v>292</v>
      </c>
      <c r="DJ166" s="144" t="s">
        <v>292</v>
      </c>
      <c r="DK166" s="145" t="s">
        <v>292</v>
      </c>
      <c r="DL166" s="145" t="s">
        <v>292</v>
      </c>
      <c r="DM166" s="146" t="s">
        <v>292</v>
      </c>
      <c r="DN166" s="147" t="s">
        <v>292</v>
      </c>
      <c r="DO166" s="148" t="s">
        <v>292</v>
      </c>
      <c r="DP166" s="149" t="s">
        <v>292</v>
      </c>
      <c r="DQ166" s="150" t="s">
        <v>292</v>
      </c>
      <c r="DR166" s="117" t="s">
        <v>292</v>
      </c>
      <c r="DS166" s="114"/>
      <c r="DT166" s="168"/>
      <c r="DU166" s="143" t="s">
        <v>292</v>
      </c>
      <c r="DV166" s="144" t="s">
        <v>292</v>
      </c>
      <c r="DW166" s="145" t="s">
        <v>292</v>
      </c>
      <c r="DX166" s="145" t="s">
        <v>292</v>
      </c>
      <c r="DY166" s="146" t="s">
        <v>292</v>
      </c>
      <c r="DZ166" s="147" t="s">
        <v>292</v>
      </c>
      <c r="EA166" s="148" t="s">
        <v>292</v>
      </c>
      <c r="EB166" s="149" t="s">
        <v>292</v>
      </c>
      <c r="EC166" s="150" t="s">
        <v>292</v>
      </c>
      <c r="ED166" s="117" t="s">
        <v>292</v>
      </c>
      <c r="EE166" s="114"/>
      <c r="EF166" s="168"/>
      <c r="EG166" s="143" t="str">
        <f>IF(EK166="","",ministers!EG$3)</f>
        <v/>
      </c>
      <c r="EH166" s="144" t="str">
        <f>IF(EK166="","",ministers!EG$1)</f>
        <v/>
      </c>
      <c r="EI166" s="145" t="str">
        <f>IF(EK166="","",ministers!EG$2)</f>
        <v/>
      </c>
      <c r="EJ166" s="145" t="str">
        <f>IF(EK166="","",ministers!EG$3)</f>
        <v/>
      </c>
      <c r="EK166" s="146" t="str">
        <f>IF(ER166="","",IF(ISNUMBER(SEARCH(":",ER166)),MID(ER166,FIND(":",ER166)+2,FIND("(",ER166)-FIND(":",ER166)-3),LEFT(ER166,FIND("(",ER166)-2)))</f>
        <v/>
      </c>
      <c r="EL166" s="147" t="str">
        <f>IF(ER166="","",MID(ER166,FIND("(",ER166)+1,4))</f>
        <v/>
      </c>
      <c r="EM166" s="148" t="str">
        <f>IF(ISNUMBER(SEARCH("*female*",ER166)),"female",IF(ISNUMBER(SEARCH("*male*",ER166)),"male",""))</f>
        <v/>
      </c>
      <c r="EN166" s="149" t="str">
        <f>IF(ER166="","",IF(ISERROR(MID(ER166,FIND("male,",ER166)+6,(FIND(")",ER166)-(FIND("male,",ER166)+6))))=TRUE,"missing/error",MID(ER166,FIND("male,",ER166)+6,(FIND(")",ER166)-(FIND("male,",ER166)+6)))))</f>
        <v/>
      </c>
      <c r="EO166" s="150" t="str">
        <f>IF(EK166="","",(MID(EK166,(SEARCH("^^",SUBSTITUTE(EK166," ","^^",LEN(EK166)-LEN(SUBSTITUTE(EK166," ","")))))+1,99)&amp;"_"&amp;LEFT(EK166,FIND(" ",EK166)-1)&amp;"_"&amp;EL166))</f>
        <v/>
      </c>
      <c r="EP166" s="117" t="str">
        <f>IF(ER166="","",IF((LEN(ER166)-LEN(SUBSTITUTE(ER166,"male","")))/LEN("male")&gt;1,"!",IF(RIGHT(ER166,1)=")","",IF(RIGHT(ER166,2)=") ","",IF(RIGHT(ER166,2)=").","","!!")))))</f>
        <v/>
      </c>
      <c r="EQ166" s="114"/>
      <c r="ER166" s="168"/>
      <c r="ES166" s="143" t="str">
        <f>IF(EW166="","",ministers!ES$3)</f>
        <v/>
      </c>
      <c r="ET166" s="144" t="str">
        <f>IF(EW166="","",ministers!ES$1)</f>
        <v/>
      </c>
      <c r="EU166" s="145" t="s">
        <v>292</v>
      </c>
      <c r="EV166" s="145" t="str">
        <f>IF(EW166="","",ministers!ES$3)</f>
        <v/>
      </c>
      <c r="EW166" s="146" t="str">
        <f>IF(FD166="","",IF(ISNUMBER(SEARCH(":",FD166)),MID(FD166,FIND(":",FD166)+2,FIND("(",FD166)-FIND(":",FD166)-3),LEFT(FD166,FIND("(",FD166)-2)))</f>
        <v/>
      </c>
      <c r="EX166" s="147" t="str">
        <f>IF(FD166="","",MID(FD166,FIND("(",FD166)+1,4))</f>
        <v/>
      </c>
      <c r="EY166" s="148" t="str">
        <f>IF(ISNUMBER(SEARCH("*female*",FD166)),"female",IF(ISNUMBER(SEARCH("*male*",FD166)),"male",""))</f>
        <v/>
      </c>
      <c r="EZ166" s="149" t="str">
        <f>IF(FD166="","",IF(ISERROR(MID(FD166,FIND("male,",FD166)+6,(FIND(")",FD166)-(FIND("male,",FD166)+6))))=TRUE,"missing/error",MID(FD166,FIND("male,",FD166)+6,(FIND(")",FD166)-(FIND("male,",FD166)+6)))))</f>
        <v/>
      </c>
      <c r="FA166" s="150" t="str">
        <f>IF(EW166="","",(MID(EW166,(SEARCH("^^",SUBSTITUTE(EW166," ","^^",LEN(EW166)-LEN(SUBSTITUTE(EW166," ","")))))+1,99)&amp;"_"&amp;LEFT(EW166,FIND(" ",EW166)-1)&amp;"_"&amp;EX166))</f>
        <v/>
      </c>
      <c r="FB166" s="117" t="str">
        <f>IF(FD166="","",IF((LEN(FD166)-LEN(SUBSTITUTE(FD166,"male","")))/LEN("male")&gt;1,"!",IF(RIGHT(FD166,1)=")","",IF(RIGHT(FD166,2)=") ","",IF(RIGHT(FD166,2)=").","","!!")))))</f>
        <v/>
      </c>
      <c r="FC166" s="114"/>
      <c r="FD166" s="168"/>
      <c r="FE166" s="143" t="str">
        <f>IF(FI166="","",ministers!FE$3)</f>
        <v/>
      </c>
      <c r="FF166" s="144" t="str">
        <f>IF(FI166="","",ministers!FE$1)</f>
        <v/>
      </c>
      <c r="FG166" s="145" t="str">
        <f>IF(FI166="","",ministers!FE$2)</f>
        <v/>
      </c>
      <c r="FH166" s="145" t="str">
        <f>IF(FI166="","",ministers!FE$3)</f>
        <v/>
      </c>
      <c r="FI166" s="146" t="str">
        <f>IF(FP166="","",IF(ISNUMBER(SEARCH(":",FP166)),MID(FP166,FIND(":",FP166)+2,FIND("(",FP166)-FIND(":",FP166)-3),LEFT(FP166,FIND("(",FP166)-2)))</f>
        <v/>
      </c>
      <c r="FJ166" s="147" t="str">
        <f>IF(FP166="","",MID(FP166,FIND("(",FP166)+1,4))</f>
        <v/>
      </c>
      <c r="FK166" s="148" t="str">
        <f>IF(ISNUMBER(SEARCH("*female*",FP166)),"female",IF(ISNUMBER(SEARCH("*male*",FP166)),"male",""))</f>
        <v/>
      </c>
      <c r="FL166" s="149" t="str">
        <f>IF(FP166="","",IF(ISERROR(MID(FP166,FIND("male,",FP166)+6,(FIND(")",FP166)-(FIND("male,",FP166)+6))))=TRUE,"missing/error",MID(FP166,FIND("male,",FP166)+6,(FIND(")",FP166)-(FIND("male,",FP166)+6)))))</f>
        <v/>
      </c>
      <c r="FM166" s="150" t="str">
        <f>IF(FI166="","",(MID(FI166,(SEARCH("^^",SUBSTITUTE(FI166," ","^^",LEN(FI166)-LEN(SUBSTITUTE(FI166," ","")))))+1,99)&amp;"_"&amp;LEFT(FI166,FIND(" ",FI166)-1)&amp;"_"&amp;FJ166))</f>
        <v/>
      </c>
      <c r="FN166" s="117" t="str">
        <f>IF(FP165="","",IF((LEN(FP165)-LEN(SUBSTITUTE(FP165,"male","")))/LEN("male")&gt;1,"!",IF(RIGHT(FP165,1)=")","",IF(RIGHT(FP165,2)=") ","",IF(RIGHT(FP165,2)=").","","!!")))))</f>
        <v/>
      </c>
      <c r="FO166" s="114"/>
      <c r="FQ166" s="143" t="str">
        <f>IF(FU166="","",ministers!FQ$3)</f>
        <v/>
      </c>
      <c r="FR166" s="144" t="str">
        <f>IF(FU166="","",ministers!FQ$1)</f>
        <v/>
      </c>
      <c r="FS166" s="145" t="str">
        <f>IF(FU166="","",ministers!FQ$2)</f>
        <v/>
      </c>
      <c r="FT166" s="145" t="str">
        <f>IF(FU166="","",ministers!FQ$3)</f>
        <v/>
      </c>
      <c r="FU166" s="146" t="str">
        <f t="shared" si="203"/>
        <v/>
      </c>
      <c r="FV166" s="147" t="str">
        <f t="shared" si="204"/>
        <v/>
      </c>
      <c r="FW166" s="148" t="str">
        <f t="shared" si="205"/>
        <v/>
      </c>
      <c r="FX166" s="149" t="str">
        <f t="shared" si="206"/>
        <v/>
      </c>
      <c r="FY166" s="150" t="str">
        <f t="shared" si="207"/>
        <v/>
      </c>
      <c r="FZ166" s="117" t="str">
        <f>IF(GB166="","",IF((LEN(GB166)-LEN(SUBSTITUTE(GB166,"male","")))/LEN("male")&gt;1,"!",IF(RIGHT(GB166,1)=")","",IF(RIGHT(GB166,2)=") ","",IF(RIGHT(GB166,2)=").","","!!")))))</f>
        <v/>
      </c>
      <c r="GA166" s="114"/>
      <c r="GB166" s="168"/>
      <c r="GC166" s="143" t="str">
        <f>IF(GG166="","",ministers!GC$3)</f>
        <v/>
      </c>
      <c r="GD166" s="144" t="str">
        <f>IF(GG166="","",ministers!GC$1)</f>
        <v/>
      </c>
      <c r="GE166" s="145" t="str">
        <f>IF(GG166="","",ministers!GC$2)</f>
        <v/>
      </c>
      <c r="GF166" s="145"/>
      <c r="GG166" s="146" t="str">
        <f t="shared" si="198"/>
        <v/>
      </c>
      <c r="GH166" s="147" t="str">
        <f t="shared" si="199"/>
        <v/>
      </c>
      <c r="GI166" s="148" t="str">
        <f t="shared" si="200"/>
        <v/>
      </c>
      <c r="GJ166" s="149" t="str">
        <f t="shared" si="201"/>
        <v/>
      </c>
      <c r="GK166" s="150" t="str">
        <f t="shared" si="202"/>
        <v/>
      </c>
      <c r="GM166" s="114"/>
      <c r="GN166" s="168"/>
      <c r="GO166" s="143" t="str">
        <f>IF(GS166="","",ministers!GO$3)</f>
        <v/>
      </c>
      <c r="GP166" s="144" t="str">
        <f>IF(GS166="","",ministers!GO$1)</f>
        <v/>
      </c>
      <c r="GQ166" s="145" t="str">
        <f>IF(GS166="","",ministers!GO$2)</f>
        <v/>
      </c>
      <c r="GR166" s="145" t="str">
        <f>IF(GS166="","",ministers!GO$3)</f>
        <v/>
      </c>
      <c r="GS166" s="146" t="str">
        <f t="shared" si="193"/>
        <v/>
      </c>
      <c r="GT166" s="147" t="str">
        <f t="shared" si="194"/>
        <v/>
      </c>
      <c r="GU166" s="148" t="str">
        <f t="shared" si="195"/>
        <v/>
      </c>
      <c r="GV166" s="149" t="str">
        <f t="shared" si="196"/>
        <v/>
      </c>
      <c r="GW166" s="150" t="str">
        <f t="shared" si="197"/>
        <v/>
      </c>
      <c r="GY166" s="114"/>
      <c r="GZ166" s="168"/>
    </row>
    <row r="167" spans="1:208" ht="13.5" customHeight="1">
      <c r="A167" s="126"/>
      <c r="B167" s="257" t="s">
        <v>565</v>
      </c>
      <c r="C167" s="257"/>
      <c r="D167" s="257"/>
      <c r="E167" s="258" t="s">
        <v>292</v>
      </c>
      <c r="F167" s="259" t="s">
        <v>292</v>
      </c>
      <c r="G167" s="260" t="s">
        <v>292</v>
      </c>
      <c r="H167" s="260" t="s">
        <v>292</v>
      </c>
      <c r="I167" s="261" t="s">
        <v>292</v>
      </c>
      <c r="J167" s="262" t="s">
        <v>292</v>
      </c>
      <c r="K167" s="263" t="s">
        <v>292</v>
      </c>
      <c r="L167" s="264" t="s">
        <v>292</v>
      </c>
      <c r="M167" s="265" t="s">
        <v>292</v>
      </c>
      <c r="N167" s="257" t="s">
        <v>292</v>
      </c>
      <c r="O167" s="266"/>
      <c r="P167" s="267"/>
      <c r="Q167" s="258" t="s">
        <v>292</v>
      </c>
      <c r="R167" s="259" t="s">
        <v>292</v>
      </c>
      <c r="S167" s="260" t="s">
        <v>292</v>
      </c>
      <c r="T167" s="260" t="s">
        <v>292</v>
      </c>
      <c r="U167" s="261" t="s">
        <v>292</v>
      </c>
      <c r="V167" s="262" t="s">
        <v>292</v>
      </c>
      <c r="W167" s="263" t="s">
        <v>292</v>
      </c>
      <c r="X167" s="264" t="s">
        <v>292</v>
      </c>
      <c r="Y167" s="265" t="s">
        <v>292</v>
      </c>
      <c r="Z167" s="257" t="s">
        <v>292</v>
      </c>
      <c r="AA167" s="266"/>
      <c r="AB167" s="267"/>
      <c r="AC167" s="258">
        <v>35135</v>
      </c>
      <c r="AD167" s="259" t="s">
        <v>313</v>
      </c>
      <c r="AE167" s="260">
        <v>34418</v>
      </c>
      <c r="AF167" s="260">
        <v>35135</v>
      </c>
      <c r="AG167" s="261" t="s">
        <v>857</v>
      </c>
      <c r="AH167" s="262" t="s">
        <v>825</v>
      </c>
      <c r="AI167" s="263" t="s">
        <v>780</v>
      </c>
      <c r="AJ167" s="264" t="s">
        <v>293</v>
      </c>
      <c r="AK167" s="265" t="s">
        <v>858</v>
      </c>
      <c r="AL167" s="257" t="s">
        <v>292</v>
      </c>
      <c r="AM167" s="266"/>
      <c r="AN167" s="267" t="s">
        <v>637</v>
      </c>
      <c r="AO167" s="258" t="s">
        <v>292</v>
      </c>
      <c r="AP167" s="259" t="s">
        <v>292</v>
      </c>
      <c r="AQ167" s="260" t="s">
        <v>292</v>
      </c>
      <c r="AR167" s="260" t="s">
        <v>292</v>
      </c>
      <c r="AS167" s="261" t="s">
        <v>292</v>
      </c>
      <c r="AT167" s="262" t="s">
        <v>292</v>
      </c>
      <c r="AU167" s="263" t="s">
        <v>292</v>
      </c>
      <c r="AV167" s="264" t="s">
        <v>292</v>
      </c>
      <c r="AW167" s="265" t="s">
        <v>292</v>
      </c>
      <c r="AX167" s="257" t="s">
        <v>292</v>
      </c>
      <c r="AY167" s="266"/>
      <c r="AZ167" s="267"/>
      <c r="BA167" s="258" t="s">
        <v>292</v>
      </c>
      <c r="BB167" s="259" t="s">
        <v>292</v>
      </c>
      <c r="BC167" s="260" t="s">
        <v>292</v>
      </c>
      <c r="BD167" s="260" t="s">
        <v>292</v>
      </c>
      <c r="BE167" s="261" t="s">
        <v>292</v>
      </c>
      <c r="BF167" s="262" t="s">
        <v>292</v>
      </c>
      <c r="BG167" s="263" t="s">
        <v>292</v>
      </c>
      <c r="BH167" s="264" t="s">
        <v>292</v>
      </c>
      <c r="BI167" s="265" t="s">
        <v>292</v>
      </c>
      <c r="BJ167" s="257" t="s">
        <v>292</v>
      </c>
      <c r="BK167" s="266"/>
      <c r="BL167" s="267"/>
      <c r="BM167" s="258" t="s">
        <v>292</v>
      </c>
      <c r="BN167" s="259" t="s">
        <v>292</v>
      </c>
      <c r="BO167" s="260" t="s">
        <v>292</v>
      </c>
      <c r="BP167" s="260" t="s">
        <v>292</v>
      </c>
      <c r="BQ167" s="261" t="s">
        <v>292</v>
      </c>
      <c r="BR167" s="262" t="s">
        <v>292</v>
      </c>
      <c r="BS167" s="263" t="s">
        <v>292</v>
      </c>
      <c r="BT167" s="264" t="s">
        <v>292</v>
      </c>
      <c r="BU167" s="265" t="s">
        <v>292</v>
      </c>
      <c r="BV167" s="257" t="s">
        <v>292</v>
      </c>
      <c r="BW167" s="266"/>
      <c r="BX167" s="267"/>
      <c r="BY167" s="258" t="s">
        <v>292</v>
      </c>
      <c r="BZ167" s="259" t="s">
        <v>292</v>
      </c>
      <c r="CA167" s="260" t="s">
        <v>292</v>
      </c>
      <c r="CB167" s="260" t="s">
        <v>292</v>
      </c>
      <c r="CC167" s="261" t="s">
        <v>292</v>
      </c>
      <c r="CD167" s="262" t="s">
        <v>292</v>
      </c>
      <c r="CE167" s="263" t="s">
        <v>292</v>
      </c>
      <c r="CF167" s="264" t="s">
        <v>292</v>
      </c>
      <c r="CG167" s="265" t="s">
        <v>292</v>
      </c>
      <c r="CH167" s="257" t="s">
        <v>292</v>
      </c>
      <c r="CI167" s="266"/>
      <c r="CJ167" s="267"/>
      <c r="CK167" s="258" t="s">
        <v>292</v>
      </c>
      <c r="CL167" s="259" t="s">
        <v>292</v>
      </c>
      <c r="CM167" s="260" t="s">
        <v>292</v>
      </c>
      <c r="CN167" s="260" t="s">
        <v>292</v>
      </c>
      <c r="CO167" s="261" t="s">
        <v>292</v>
      </c>
      <c r="CP167" s="262" t="s">
        <v>292</v>
      </c>
      <c r="CQ167" s="263" t="s">
        <v>292</v>
      </c>
      <c r="CR167" s="264" t="s">
        <v>292</v>
      </c>
      <c r="CS167" s="265" t="s">
        <v>292</v>
      </c>
      <c r="CT167" s="257" t="s">
        <v>292</v>
      </c>
      <c r="CU167" s="266"/>
      <c r="CV167" s="267"/>
      <c r="CW167" s="258" t="s">
        <v>292</v>
      </c>
      <c r="CX167" s="259" t="s">
        <v>292</v>
      </c>
      <c r="CY167" s="260" t="s">
        <v>292</v>
      </c>
      <c r="CZ167" s="260" t="s">
        <v>292</v>
      </c>
      <c r="DA167" s="261" t="s">
        <v>292</v>
      </c>
      <c r="DB167" s="262" t="s">
        <v>292</v>
      </c>
      <c r="DC167" s="263" t="s">
        <v>292</v>
      </c>
      <c r="DD167" s="264" t="s">
        <v>292</v>
      </c>
      <c r="DE167" s="265" t="s">
        <v>292</v>
      </c>
      <c r="DF167" s="257" t="s">
        <v>292</v>
      </c>
      <c r="DG167" s="266"/>
      <c r="DH167" s="267"/>
      <c r="DI167" s="258" t="s">
        <v>292</v>
      </c>
      <c r="DJ167" s="259" t="s">
        <v>292</v>
      </c>
      <c r="DK167" s="260" t="s">
        <v>292</v>
      </c>
      <c r="DL167" s="260" t="s">
        <v>292</v>
      </c>
      <c r="DM167" s="261" t="s">
        <v>292</v>
      </c>
      <c r="DN167" s="262" t="s">
        <v>292</v>
      </c>
      <c r="DO167" s="263" t="s">
        <v>292</v>
      </c>
      <c r="DP167" s="264" t="s">
        <v>292</v>
      </c>
      <c r="DQ167" s="265" t="s">
        <v>292</v>
      </c>
      <c r="DR167" s="257" t="s">
        <v>292</v>
      </c>
      <c r="DS167" s="266"/>
      <c r="DT167" s="267"/>
      <c r="DU167" s="258" t="s">
        <v>292</v>
      </c>
      <c r="DV167" s="259" t="s">
        <v>292</v>
      </c>
      <c r="DW167" s="260" t="s">
        <v>292</v>
      </c>
      <c r="DX167" s="260" t="s">
        <v>292</v>
      </c>
      <c r="DY167" s="261" t="s">
        <v>292</v>
      </c>
      <c r="DZ167" s="262" t="s">
        <v>292</v>
      </c>
      <c r="EA167" s="263" t="s">
        <v>292</v>
      </c>
      <c r="EB167" s="264" t="s">
        <v>292</v>
      </c>
      <c r="EC167" s="265" t="s">
        <v>292</v>
      </c>
      <c r="ED167" s="257" t="s">
        <v>292</v>
      </c>
      <c r="EE167" s="266"/>
      <c r="EF167" s="267"/>
      <c r="EG167" s="258" t="str">
        <f>IF(EK167="","",ministers!EG$3)</f>
        <v/>
      </c>
      <c r="EH167" s="259" t="str">
        <f>IF(EK167="","",ministers!EG$1)</f>
        <v/>
      </c>
      <c r="EI167" s="260" t="str">
        <f>IF(EK167="","",ministers!EG$2)</f>
        <v/>
      </c>
      <c r="EJ167" s="260" t="str">
        <f>IF(EK167="","",ministers!EG$3)</f>
        <v/>
      </c>
      <c r="EK167" s="261" t="str">
        <f>IF(ER167="","",IF(ISNUMBER(SEARCH(":",ER167)),MID(ER167,FIND(":",ER167)+2,FIND("(",ER167)-FIND(":",ER167)-3),LEFT(ER167,FIND("(",ER167)-2)))</f>
        <v/>
      </c>
      <c r="EL167" s="262" t="str">
        <f>IF(ER167="","",MID(ER167,FIND("(",ER167)+1,4))</f>
        <v/>
      </c>
      <c r="EM167" s="263" t="str">
        <f>IF(ISNUMBER(SEARCH("*female*",ER167)),"female",IF(ISNUMBER(SEARCH("*male*",ER167)),"male",""))</f>
        <v/>
      </c>
      <c r="EN167" s="264" t="str">
        <f>IF(ER167="","",IF(ISERROR(MID(ER167,FIND("male,",ER167)+6,(FIND(")",ER167)-(FIND("male,",ER167)+6))))=TRUE,"missing/error",MID(ER167,FIND("male,",ER167)+6,(FIND(")",ER167)-(FIND("male,",ER167)+6)))))</f>
        <v/>
      </c>
      <c r="EO167" s="265" t="str">
        <f>IF(EK167="","",(MID(EK167,(SEARCH("^^",SUBSTITUTE(EK167," ","^^",LEN(EK167)-LEN(SUBSTITUTE(EK167," ","")))))+1,99)&amp;"_"&amp;LEFT(EK167,FIND(" ",EK167)-1)&amp;"_"&amp;EL167))</f>
        <v/>
      </c>
      <c r="EP167" s="257" t="str">
        <f>IF(ER167="","",IF((LEN(ER167)-LEN(SUBSTITUTE(ER167,"male","")))/LEN("male")&gt;1,"!",IF(RIGHT(ER167,1)=")","",IF(RIGHT(ER167,2)=") ","",IF(RIGHT(ER167,2)=").","","!!")))))</f>
        <v/>
      </c>
      <c r="EQ167" s="266"/>
      <c r="ER167" s="267"/>
      <c r="ES167" s="258" t="str">
        <f>IF(EW167="","",ministers!ES$3)</f>
        <v/>
      </c>
      <c r="ET167" s="259" t="str">
        <f>IF(EW167="","",ministers!ES$1)</f>
        <v/>
      </c>
      <c r="EU167" s="260" t="s">
        <v>292</v>
      </c>
      <c r="EV167" s="260" t="str">
        <f>IF(EW167="","",ministers!ES$3)</f>
        <v/>
      </c>
      <c r="EW167" s="261" t="str">
        <f>IF(FD167="","",IF(ISNUMBER(SEARCH(":",FD167)),MID(FD167,FIND(":",FD167)+2,FIND("(",FD167)-FIND(":",FD167)-3),LEFT(FD167,FIND("(",FD167)-2)))</f>
        <v/>
      </c>
      <c r="EX167" s="262" t="str">
        <f>IF(FD167="","",MID(FD167,FIND("(",FD167)+1,4))</f>
        <v/>
      </c>
      <c r="EY167" s="263" t="str">
        <f>IF(ISNUMBER(SEARCH("*female*",FD167)),"female",IF(ISNUMBER(SEARCH("*male*",FD167)),"male",""))</f>
        <v/>
      </c>
      <c r="EZ167" s="264" t="str">
        <f>IF(FD167="","",IF(ISERROR(MID(FD167,FIND("male,",FD167)+6,(FIND(")",FD167)-(FIND("male,",FD167)+6))))=TRUE,"missing/error",MID(FD167,FIND("male,",FD167)+6,(FIND(")",FD167)-(FIND("male,",FD167)+6)))))</f>
        <v/>
      </c>
      <c r="FA167" s="265" t="str">
        <f>IF(EW167="","",(MID(EW167,(SEARCH("^^",SUBSTITUTE(EW167," ","^^",LEN(EW167)-LEN(SUBSTITUTE(EW167," ","")))))+1,99)&amp;"_"&amp;LEFT(EW167,FIND(" ",EW167)-1)&amp;"_"&amp;EX167))</f>
        <v/>
      </c>
      <c r="FB167" s="257" t="str">
        <f>IF(FD167="","",IF((LEN(FD167)-LEN(SUBSTITUTE(FD167,"male","")))/LEN("male")&gt;1,"!",IF(RIGHT(FD167,1)=")","",IF(RIGHT(FD167,2)=") ","",IF(RIGHT(FD167,2)=").","","!!")))))</f>
        <v/>
      </c>
      <c r="FC167" s="266"/>
      <c r="FD167" s="267"/>
      <c r="FE167" s="258" t="str">
        <f>IF(FI167="","",ministers!FE$3)</f>
        <v/>
      </c>
      <c r="FF167" s="259" t="str">
        <f>IF(FI167="","",ministers!FE$1)</f>
        <v/>
      </c>
      <c r="FG167" s="260" t="str">
        <f>IF(FI167="","",ministers!FE$2)</f>
        <v/>
      </c>
      <c r="FH167" s="260" t="str">
        <f>IF(FI167="","",ministers!FE$3)</f>
        <v/>
      </c>
      <c r="FI167" s="261" t="str">
        <f>IF(FP167="","",IF(ISNUMBER(SEARCH(":",FP167)),MID(FP167,FIND(":",FP167)+2,FIND("(",FP167)-FIND(":",FP167)-3),LEFT(FP167,FIND("(",FP167)-2)))</f>
        <v/>
      </c>
      <c r="FJ167" s="262" t="str">
        <f>IF(FP167="","",MID(FP167,FIND("(",FP167)+1,4))</f>
        <v/>
      </c>
      <c r="FK167" s="263" t="str">
        <f>IF(ISNUMBER(SEARCH("*female*",FP167)),"female",IF(ISNUMBER(SEARCH("*male*",FP167)),"male",""))</f>
        <v/>
      </c>
      <c r="FL167" s="264" t="str">
        <f>IF(FP167="","",IF(ISERROR(MID(FP167,FIND("male,",FP167)+6,(FIND(")",FP167)-(FIND("male,",FP167)+6))))=TRUE,"missing/error",MID(FP167,FIND("male,",FP167)+6,(FIND(")",FP167)-(FIND("male,",FP167)+6)))))</f>
        <v/>
      </c>
      <c r="FM167" s="265" t="str">
        <f>IF(FI167="","",(MID(FI167,(SEARCH("^^",SUBSTITUTE(FI167," ","^^",LEN(FI167)-LEN(SUBSTITUTE(FI167," ","")))))+1,99)&amp;"_"&amp;LEFT(FI167,FIND(" ",FI167)-1)&amp;"_"&amp;FJ167))</f>
        <v/>
      </c>
      <c r="FN167" s="257" t="str">
        <f>IF(FP167="","",IF((LEN(FP167)-LEN(SUBSTITUTE(FP167,"male","")))/LEN("male")&gt;1,"!",IF(RIGHT(FP167,1)=")","",IF(RIGHT(FP167,2)=") ","",IF(RIGHT(FP167,2)=").","","!!")))))</f>
        <v/>
      </c>
      <c r="FO167" s="266"/>
      <c r="FP167" s="267"/>
      <c r="FQ167" s="143">
        <f>IF(FU167="","",ministers!FQ$3)</f>
        <v>43614</v>
      </c>
      <c r="FR167" s="144" t="str">
        <f>IF(FU167="","",ministers!FQ$1)</f>
        <v>Morrison I</v>
      </c>
      <c r="FS167" s="145">
        <f>IF(FU167="","",ministers!FQ$2)</f>
        <v>43340</v>
      </c>
      <c r="FT167" s="145">
        <f>IF(FU167="","",ministers!FQ$3)</f>
        <v>43614</v>
      </c>
      <c r="FU167" s="146" t="str">
        <f t="shared" si="203"/>
        <v>Karen Andrews</v>
      </c>
      <c r="FV167" s="147" t="str">
        <f t="shared" si="204"/>
        <v>1960</v>
      </c>
      <c r="FW167" s="148" t="str">
        <f t="shared" si="205"/>
        <v>female</v>
      </c>
      <c r="FX167" s="149" t="str">
        <f t="shared" si="206"/>
        <v>au_lib01</v>
      </c>
      <c r="FY167" s="150" t="str">
        <f t="shared" si="207"/>
        <v>Andrews_Karen_1960</v>
      </c>
      <c r="FZ167" s="257" t="str">
        <f>IF(GB167="","",IF((LEN(GB167)-LEN(SUBSTITUTE(GB167,"male","")))/LEN("male")&gt;1,"!",IF(RIGHT(GB167,1)=")","",IF(RIGHT(GB167,2)=") ","",IF(RIGHT(GB167,2)=").","","!!")))))</f>
        <v/>
      </c>
      <c r="GA167" s="266"/>
      <c r="GB167" s="267" t="s">
        <v>1271</v>
      </c>
      <c r="GC167" s="143">
        <f>IF(GG167="","",ministers!GC$3)</f>
        <v>44704</v>
      </c>
      <c r="GD167" s="144" t="str">
        <f>IF(GG167="","",ministers!GC$1)</f>
        <v>Morrison II</v>
      </c>
      <c r="GE167" s="260">
        <f>IF(GG167="","",ministers!GC$2)</f>
        <v>43614</v>
      </c>
      <c r="GF167" s="260">
        <v>44285</v>
      </c>
      <c r="GG167" s="146" t="str">
        <f t="shared" si="198"/>
        <v>Karen Andrews</v>
      </c>
      <c r="GH167" s="147" t="str">
        <f t="shared" si="199"/>
        <v>1960</v>
      </c>
      <c r="GI167" s="148" t="str">
        <f t="shared" si="200"/>
        <v>female</v>
      </c>
      <c r="GJ167" s="149" t="str">
        <f t="shared" si="201"/>
        <v>au_lib01</v>
      </c>
      <c r="GK167" s="150" t="str">
        <f t="shared" si="202"/>
        <v>Andrews_Karen_1960</v>
      </c>
      <c r="GM167" s="266"/>
      <c r="GN167" s="267" t="s">
        <v>1271</v>
      </c>
      <c r="GO167" s="143" t="str">
        <f>IF(GS167="","",ministers!GO$3)</f>
        <v/>
      </c>
      <c r="GP167" s="144" t="str">
        <f>IF(GS167="","",ministers!GO$1)</f>
        <v/>
      </c>
      <c r="GQ167" s="145" t="str">
        <f>IF(GS167="","",ministers!GO$2)</f>
        <v/>
      </c>
      <c r="GR167" s="145" t="str">
        <f>IF(GS167="","",ministers!GO$3)</f>
        <v/>
      </c>
      <c r="GS167" s="146" t="str">
        <f t="shared" si="193"/>
        <v/>
      </c>
      <c r="GT167" s="147" t="str">
        <f t="shared" si="194"/>
        <v/>
      </c>
      <c r="GU167" s="148" t="str">
        <f t="shared" si="195"/>
        <v/>
      </c>
      <c r="GV167" s="149" t="str">
        <f t="shared" si="196"/>
        <v/>
      </c>
      <c r="GW167" s="150" t="str">
        <f t="shared" si="197"/>
        <v/>
      </c>
      <c r="GY167" s="266"/>
      <c r="GZ167" s="267"/>
    </row>
    <row r="168" spans="1:208" ht="13.5" customHeight="1">
      <c r="A168" s="126"/>
      <c r="B168" s="117" t="s">
        <v>565</v>
      </c>
      <c r="E168" s="143"/>
      <c r="F168" s="144"/>
      <c r="G168" s="145"/>
      <c r="H168" s="145"/>
      <c r="I168" s="146"/>
      <c r="J168" s="147"/>
      <c r="K168" s="148"/>
      <c r="L168" s="149"/>
      <c r="M168" s="150"/>
      <c r="O168" s="114"/>
      <c r="P168" s="168"/>
      <c r="Q168" s="143"/>
      <c r="R168" s="144"/>
      <c r="S168" s="145"/>
      <c r="T168" s="145"/>
      <c r="U168" s="146"/>
      <c r="V168" s="147"/>
      <c r="W168" s="148"/>
      <c r="X168" s="149"/>
      <c r="Y168" s="150"/>
      <c r="AA168" s="114"/>
      <c r="AB168" s="168"/>
      <c r="AC168" s="143"/>
      <c r="AD168" s="144"/>
      <c r="AE168" s="145"/>
      <c r="AF168" s="145"/>
      <c r="AG168" s="146"/>
      <c r="AH168" s="147"/>
      <c r="AI168" s="148"/>
      <c r="AJ168" s="149"/>
      <c r="AK168" s="150"/>
      <c r="AM168" s="114"/>
      <c r="AN168" s="168"/>
      <c r="AO168" s="143"/>
      <c r="AP168" s="144"/>
      <c r="AQ168" s="145"/>
      <c r="AR168" s="145"/>
      <c r="AS168" s="146"/>
      <c r="AT168" s="147"/>
      <c r="AU168" s="148"/>
      <c r="AV168" s="149"/>
      <c r="AW168" s="150"/>
      <c r="AY168" s="114"/>
      <c r="AZ168" s="168"/>
      <c r="BA168" s="143"/>
      <c r="BB168" s="144"/>
      <c r="BC168" s="145"/>
      <c r="BD168" s="145"/>
      <c r="BE168" s="146"/>
      <c r="BF168" s="147"/>
      <c r="BG168" s="148"/>
      <c r="BH168" s="149"/>
      <c r="BI168" s="150"/>
      <c r="BK168" s="114"/>
      <c r="BL168" s="168"/>
      <c r="BM168" s="143"/>
      <c r="BN168" s="144"/>
      <c r="BO168" s="145"/>
      <c r="BP168" s="145"/>
      <c r="BQ168" s="146"/>
      <c r="BR168" s="147"/>
      <c r="BS168" s="148"/>
      <c r="BT168" s="149"/>
      <c r="BU168" s="150"/>
      <c r="BW168" s="114"/>
      <c r="BX168" s="168"/>
      <c r="BY168" s="143"/>
      <c r="BZ168" s="144"/>
      <c r="CA168" s="145"/>
      <c r="CB168" s="145"/>
      <c r="CC168" s="146"/>
      <c r="CD168" s="147"/>
      <c r="CE168" s="148"/>
      <c r="CF168" s="149"/>
      <c r="CG168" s="150"/>
      <c r="CI168" s="114"/>
      <c r="CJ168" s="168"/>
      <c r="CK168" s="143"/>
      <c r="CL168" s="144"/>
      <c r="CM168" s="145"/>
      <c r="CN168" s="145"/>
      <c r="CO168" s="146"/>
      <c r="CP168" s="147"/>
      <c r="CQ168" s="148"/>
      <c r="CR168" s="149"/>
      <c r="CS168" s="150"/>
      <c r="CU168" s="114"/>
      <c r="CV168" s="168"/>
      <c r="CW168" s="143"/>
      <c r="CX168" s="144"/>
      <c r="CY168" s="145"/>
      <c r="CZ168" s="145"/>
      <c r="DA168" s="146"/>
      <c r="DB168" s="147"/>
      <c r="DC168" s="148"/>
      <c r="DD168" s="149"/>
      <c r="DE168" s="150"/>
      <c r="DG168" s="114"/>
      <c r="DH168" s="168"/>
      <c r="DI168" s="143"/>
      <c r="DJ168" s="144"/>
      <c r="DK168" s="145"/>
      <c r="DL168" s="145"/>
      <c r="DM168" s="146"/>
      <c r="DN168" s="147"/>
      <c r="DO168" s="148"/>
      <c r="DP168" s="149"/>
      <c r="DQ168" s="150"/>
      <c r="DS168" s="114"/>
      <c r="DT168" s="168"/>
      <c r="DU168" s="143"/>
      <c r="DV168" s="144"/>
      <c r="DW168" s="145"/>
      <c r="DX168" s="145"/>
      <c r="DY168" s="146"/>
      <c r="DZ168" s="147"/>
      <c r="EA168" s="148"/>
      <c r="EB168" s="149"/>
      <c r="EC168" s="150"/>
      <c r="EE168" s="114"/>
      <c r="EF168" s="168"/>
      <c r="EG168" s="143"/>
      <c r="EH168" s="144"/>
      <c r="EI168" s="145"/>
      <c r="EJ168" s="145"/>
      <c r="EK168" s="146"/>
      <c r="EL168" s="147"/>
      <c r="EM168" s="148"/>
      <c r="EN168" s="149"/>
      <c r="EO168" s="150"/>
      <c r="EQ168" s="114"/>
      <c r="ER168" s="168"/>
      <c r="ES168" s="143"/>
      <c r="ET168" s="144"/>
      <c r="EU168" s="145"/>
      <c r="EV168" s="145"/>
      <c r="EW168" s="146"/>
      <c r="EX168" s="147"/>
      <c r="EY168" s="148"/>
      <c r="EZ168" s="149"/>
      <c r="FA168" s="150"/>
      <c r="FC168" s="114"/>
      <c r="FD168" s="168"/>
      <c r="FE168" s="143"/>
      <c r="FF168" s="144"/>
      <c r="FG168" s="145"/>
      <c r="FH168" s="145"/>
      <c r="FI168" s="146"/>
      <c r="FJ168" s="147"/>
      <c r="FK168" s="148"/>
      <c r="FL168" s="149"/>
      <c r="FM168" s="150"/>
      <c r="FO168" s="114"/>
      <c r="FP168" s="168"/>
      <c r="FQ168" s="143" t="str">
        <f>IF(FU168="","",ministers!FQ$3)</f>
        <v/>
      </c>
      <c r="FR168" s="144" t="str">
        <f>IF(FU168="","",ministers!FQ$1)</f>
        <v/>
      </c>
      <c r="FS168" s="145" t="str">
        <f>IF(FU168="","",ministers!FQ$2)</f>
        <v/>
      </c>
      <c r="FT168" s="145" t="str">
        <f>IF(FU168="","",ministers!FQ$3)</f>
        <v/>
      </c>
      <c r="FU168" s="146" t="str">
        <f t="shared" si="203"/>
        <v/>
      </c>
      <c r="FV168" s="147" t="str">
        <f t="shared" si="204"/>
        <v/>
      </c>
      <c r="FW168" s="148" t="str">
        <f t="shared" si="205"/>
        <v/>
      </c>
      <c r="FX168" s="149" t="str">
        <f t="shared" si="206"/>
        <v/>
      </c>
      <c r="FY168" s="150" t="str">
        <f t="shared" si="207"/>
        <v/>
      </c>
      <c r="GA168" s="114"/>
      <c r="GB168" s="168"/>
      <c r="GC168" s="143">
        <f>IF(GG168="","",ministers!GC$3)</f>
        <v>44704</v>
      </c>
      <c r="GD168" s="144" t="str">
        <f>IF(GG168="","",ministers!GC$1)</f>
        <v>Morrison II</v>
      </c>
      <c r="GE168" s="145">
        <v>44285</v>
      </c>
      <c r="GF168" s="145">
        <v>44477</v>
      </c>
      <c r="GG168" s="146" t="str">
        <f t="shared" si="198"/>
        <v>Christian Porter</v>
      </c>
      <c r="GH168" s="147" t="str">
        <f t="shared" si="199"/>
        <v>1970</v>
      </c>
      <c r="GI168" s="148" t="str">
        <f t="shared" si="200"/>
        <v>male</v>
      </c>
      <c r="GJ168" s="149" t="str">
        <f t="shared" si="201"/>
        <v>au_lib01</v>
      </c>
      <c r="GK168" s="150" t="str">
        <f t="shared" si="202"/>
        <v>Porter_Christian_1970</v>
      </c>
      <c r="GM168" s="114"/>
      <c r="GN168" s="168" t="s">
        <v>1199</v>
      </c>
      <c r="GO168" s="143" t="str">
        <f>IF(GS168="","",ministers!GO$3)</f>
        <v/>
      </c>
      <c r="GP168" s="144" t="str">
        <f>IF(GS168="","",ministers!GO$1)</f>
        <v/>
      </c>
      <c r="GQ168" s="145" t="str">
        <f>IF(GS168="","",ministers!GO$2)</f>
        <v/>
      </c>
      <c r="GR168" s="145" t="str">
        <f>IF(GS168="","",ministers!GO$3)</f>
        <v/>
      </c>
      <c r="GS168" s="146" t="str">
        <f t="shared" si="193"/>
        <v/>
      </c>
      <c r="GT168" s="147" t="str">
        <f t="shared" si="194"/>
        <v/>
      </c>
      <c r="GU168" s="148" t="str">
        <f t="shared" si="195"/>
        <v/>
      </c>
      <c r="GV168" s="149" t="str">
        <f t="shared" si="196"/>
        <v/>
      </c>
      <c r="GW168" s="150" t="str">
        <f t="shared" si="197"/>
        <v/>
      </c>
      <c r="GY168" s="114"/>
      <c r="GZ168" s="168"/>
    </row>
    <row r="169" spans="1:208" ht="13.5" customHeight="1">
      <c r="A169" s="126"/>
      <c r="B169" s="117" t="s">
        <v>566</v>
      </c>
      <c r="E169" s="143" t="s">
        <v>292</v>
      </c>
      <c r="F169" s="144" t="s">
        <v>292</v>
      </c>
      <c r="G169" s="145" t="s">
        <v>292</v>
      </c>
      <c r="H169" s="145" t="s">
        <v>292</v>
      </c>
      <c r="I169" s="146" t="s">
        <v>292</v>
      </c>
      <c r="J169" s="147" t="s">
        <v>292</v>
      </c>
      <c r="K169" s="148" t="s">
        <v>292</v>
      </c>
      <c r="L169" s="149" t="s">
        <v>292</v>
      </c>
      <c r="M169" s="150" t="s">
        <v>292</v>
      </c>
      <c r="N169" s="117" t="s">
        <v>292</v>
      </c>
      <c r="O169" s="114"/>
      <c r="P169" s="168"/>
      <c r="Q169" s="143" t="s">
        <v>292</v>
      </c>
      <c r="R169" s="144" t="s">
        <v>292</v>
      </c>
      <c r="S169" s="145" t="s">
        <v>292</v>
      </c>
      <c r="T169" s="145" t="s">
        <v>292</v>
      </c>
      <c r="U169" s="146" t="s">
        <v>292</v>
      </c>
      <c r="V169" s="147" t="s">
        <v>292</v>
      </c>
      <c r="W169" s="148" t="s">
        <v>292</v>
      </c>
      <c r="X169" s="149" t="s">
        <v>292</v>
      </c>
      <c r="Y169" s="150" t="s">
        <v>292</v>
      </c>
      <c r="Z169" s="117" t="s">
        <v>292</v>
      </c>
      <c r="AA169" s="114"/>
      <c r="AB169" s="168"/>
      <c r="AC169" s="143" t="s">
        <v>292</v>
      </c>
      <c r="AD169" s="144" t="s">
        <v>292</v>
      </c>
      <c r="AE169" s="145" t="s">
        <v>292</v>
      </c>
      <c r="AF169" s="145" t="s">
        <v>292</v>
      </c>
      <c r="AG169" s="146" t="s">
        <v>292</v>
      </c>
      <c r="AH169" s="147" t="s">
        <v>292</v>
      </c>
      <c r="AI169" s="148" t="s">
        <v>292</v>
      </c>
      <c r="AJ169" s="149" t="s">
        <v>292</v>
      </c>
      <c r="AK169" s="150" t="s">
        <v>292</v>
      </c>
      <c r="AL169" s="117" t="s">
        <v>292</v>
      </c>
      <c r="AM169" s="114"/>
      <c r="AN169" s="168"/>
      <c r="AO169" s="143">
        <v>36089</v>
      </c>
      <c r="AP169" s="144" t="s">
        <v>314</v>
      </c>
      <c r="AQ169" s="145">
        <v>35135</v>
      </c>
      <c r="AR169" s="145">
        <v>36089</v>
      </c>
      <c r="AS169" s="146" t="s">
        <v>874</v>
      </c>
      <c r="AT169" s="147" t="s">
        <v>796</v>
      </c>
      <c r="AU169" s="148" t="s">
        <v>780</v>
      </c>
      <c r="AV169" s="149" t="s">
        <v>294</v>
      </c>
      <c r="AW169" s="150" t="s">
        <v>875</v>
      </c>
      <c r="AX169" s="117" t="s">
        <v>292</v>
      </c>
      <c r="AY169" s="114"/>
      <c r="AZ169" s="168" t="s">
        <v>649</v>
      </c>
      <c r="BA169" s="143" t="s">
        <v>292</v>
      </c>
      <c r="BB169" s="144" t="s">
        <v>292</v>
      </c>
      <c r="BC169" s="145" t="s">
        <v>292</v>
      </c>
      <c r="BD169" s="145" t="s">
        <v>292</v>
      </c>
      <c r="BE169" s="146" t="s">
        <v>292</v>
      </c>
      <c r="BF169" s="147" t="s">
        <v>292</v>
      </c>
      <c r="BG169" s="148" t="s">
        <v>292</v>
      </c>
      <c r="BH169" s="149" t="s">
        <v>292</v>
      </c>
      <c r="BI169" s="150" t="s">
        <v>292</v>
      </c>
      <c r="BJ169" s="117" t="s">
        <v>292</v>
      </c>
      <c r="BK169" s="114"/>
      <c r="BL169" s="168"/>
      <c r="BM169" s="143" t="s">
        <v>292</v>
      </c>
      <c r="BN169" s="144" t="s">
        <v>292</v>
      </c>
      <c r="BO169" s="145" t="s">
        <v>292</v>
      </c>
      <c r="BP169" s="145" t="s">
        <v>292</v>
      </c>
      <c r="BQ169" s="146" t="s">
        <v>292</v>
      </c>
      <c r="BR169" s="147" t="s">
        <v>292</v>
      </c>
      <c r="BS169" s="148" t="s">
        <v>292</v>
      </c>
      <c r="BT169" s="149" t="s">
        <v>292</v>
      </c>
      <c r="BU169" s="150" t="s">
        <v>292</v>
      </c>
      <c r="BV169" s="117" t="s">
        <v>292</v>
      </c>
      <c r="BW169" s="114"/>
      <c r="BX169" s="168"/>
      <c r="BY169" s="143" t="s">
        <v>292</v>
      </c>
      <c r="BZ169" s="144" t="s">
        <v>292</v>
      </c>
      <c r="CA169" s="145" t="s">
        <v>292</v>
      </c>
      <c r="CB169" s="145" t="s">
        <v>292</v>
      </c>
      <c r="CC169" s="146" t="s">
        <v>292</v>
      </c>
      <c r="CD169" s="147" t="s">
        <v>292</v>
      </c>
      <c r="CE169" s="148" t="s">
        <v>292</v>
      </c>
      <c r="CF169" s="149" t="s">
        <v>292</v>
      </c>
      <c r="CG169" s="150" t="s">
        <v>292</v>
      </c>
      <c r="CH169" s="117" t="s">
        <v>292</v>
      </c>
      <c r="CI169" s="114"/>
      <c r="CJ169" s="168"/>
      <c r="CK169" s="143" t="s">
        <v>292</v>
      </c>
      <c r="CL169" s="144" t="s">
        <v>292</v>
      </c>
      <c r="CM169" s="145" t="s">
        <v>292</v>
      </c>
      <c r="CN169" s="145" t="s">
        <v>292</v>
      </c>
      <c r="CO169" s="146" t="s">
        <v>292</v>
      </c>
      <c r="CP169" s="147" t="s">
        <v>292</v>
      </c>
      <c r="CQ169" s="148" t="s">
        <v>292</v>
      </c>
      <c r="CR169" s="149" t="s">
        <v>292</v>
      </c>
      <c r="CS169" s="150" t="s">
        <v>292</v>
      </c>
      <c r="CT169" s="117" t="s">
        <v>292</v>
      </c>
      <c r="CU169" s="114"/>
      <c r="CV169" s="168"/>
      <c r="CW169" s="143" t="s">
        <v>292</v>
      </c>
      <c r="CX169" s="144" t="s">
        <v>292</v>
      </c>
      <c r="CY169" s="145" t="s">
        <v>292</v>
      </c>
      <c r="CZ169" s="145" t="s">
        <v>292</v>
      </c>
      <c r="DA169" s="146" t="s">
        <v>292</v>
      </c>
      <c r="DB169" s="147" t="s">
        <v>292</v>
      </c>
      <c r="DC169" s="148" t="s">
        <v>292</v>
      </c>
      <c r="DD169" s="149" t="s">
        <v>292</v>
      </c>
      <c r="DE169" s="150" t="s">
        <v>292</v>
      </c>
      <c r="DF169" s="117" t="s">
        <v>292</v>
      </c>
      <c r="DG169" s="114"/>
      <c r="DH169" s="168"/>
      <c r="DI169" s="143" t="s">
        <v>292</v>
      </c>
      <c r="DJ169" s="144" t="s">
        <v>292</v>
      </c>
      <c r="DK169" s="145" t="s">
        <v>292</v>
      </c>
      <c r="DL169" s="145" t="s">
        <v>292</v>
      </c>
      <c r="DM169" s="146" t="s">
        <v>292</v>
      </c>
      <c r="DN169" s="147" t="s">
        <v>292</v>
      </c>
      <c r="DO169" s="148" t="s">
        <v>292</v>
      </c>
      <c r="DP169" s="149" t="s">
        <v>292</v>
      </c>
      <c r="DQ169" s="150" t="s">
        <v>292</v>
      </c>
      <c r="DR169" s="117" t="s">
        <v>292</v>
      </c>
      <c r="DS169" s="114"/>
      <c r="DT169" s="168"/>
      <c r="DU169" s="143" t="s">
        <v>292</v>
      </c>
      <c r="DV169" s="144" t="s">
        <v>292</v>
      </c>
      <c r="DW169" s="145" t="s">
        <v>292</v>
      </c>
      <c r="DX169" s="145" t="s">
        <v>292</v>
      </c>
      <c r="DY169" s="146" t="s">
        <v>292</v>
      </c>
      <c r="DZ169" s="147" t="s">
        <v>292</v>
      </c>
      <c r="EA169" s="148" t="s">
        <v>292</v>
      </c>
      <c r="EB169" s="149" t="s">
        <v>292</v>
      </c>
      <c r="EC169" s="150" t="s">
        <v>292</v>
      </c>
      <c r="ED169" s="117" t="s">
        <v>292</v>
      </c>
      <c r="EE169" s="114"/>
      <c r="EF169" s="168"/>
      <c r="EG169" s="143" t="str">
        <f>IF(EK169="","",ministers!EG$3)</f>
        <v/>
      </c>
      <c r="EH169" s="144" t="str">
        <f>IF(EK169="","",ministers!EG$1)</f>
        <v/>
      </c>
      <c r="EI169" s="145" t="str">
        <f>IF(EK169="","",ministers!EG$2)</f>
        <v/>
      </c>
      <c r="EJ169" s="145" t="str">
        <f>IF(EK169="","",ministers!EG$3)</f>
        <v/>
      </c>
      <c r="EK169" s="146" t="str">
        <f t="shared" ref="EK169:EK175" si="208">IF(ER169="","",IF(ISNUMBER(SEARCH(":",ER169)),MID(ER169,FIND(":",ER169)+2,FIND("(",ER169)-FIND(":",ER169)-3),LEFT(ER169,FIND("(",ER169)-2)))</f>
        <v/>
      </c>
      <c r="EL169" s="147" t="str">
        <f t="shared" ref="EL169:EL175" si="209">IF(ER169="","",MID(ER169,FIND("(",ER169)+1,4))</f>
        <v/>
      </c>
      <c r="EM169" s="148" t="str">
        <f t="shared" ref="EM169:EM175" si="210">IF(ISNUMBER(SEARCH("*female*",ER169)),"female",IF(ISNUMBER(SEARCH("*male*",ER169)),"male",""))</f>
        <v/>
      </c>
      <c r="EN169" s="149" t="str">
        <f t="shared" ref="EN169:EN175" si="211">IF(ER169="","",IF(ISERROR(MID(ER169,FIND("male,",ER169)+6,(FIND(")",ER169)-(FIND("male,",ER169)+6))))=TRUE,"missing/error",MID(ER169,FIND("male,",ER169)+6,(FIND(")",ER169)-(FIND("male,",ER169)+6)))))</f>
        <v/>
      </c>
      <c r="EO169" s="150" t="str">
        <f t="shared" ref="EO169:EO175" si="212">IF(EK169="","",(MID(EK169,(SEARCH("^^",SUBSTITUTE(EK169," ","^^",LEN(EK169)-LEN(SUBSTITUTE(EK169," ","")))))+1,99)&amp;"_"&amp;LEFT(EK169,FIND(" ",EK169)-1)&amp;"_"&amp;EL169))</f>
        <v/>
      </c>
      <c r="EP169" s="117" t="str">
        <f t="shared" ref="EP169:EP175" si="213">IF(ER169="","",IF((LEN(ER169)-LEN(SUBSTITUTE(ER169,"male","")))/LEN("male")&gt;1,"!",IF(RIGHT(ER169,1)=")","",IF(RIGHT(ER169,2)=") ","",IF(RIGHT(ER169,2)=").","","!!")))))</f>
        <v/>
      </c>
      <c r="EQ169" s="114"/>
      <c r="ER169" s="168"/>
      <c r="ES169" s="143" t="str">
        <f>IF(EW169="","",ministers!ES$3)</f>
        <v/>
      </c>
      <c r="ET169" s="144" t="str">
        <f>IF(EW169="","",ministers!ES$1)</f>
        <v/>
      </c>
      <c r="EU169" s="145" t="s">
        <v>292</v>
      </c>
      <c r="EV169" s="145" t="str">
        <f>IF(EW169="","",ministers!ES$3)</f>
        <v/>
      </c>
      <c r="EW169" s="146" t="str">
        <f t="shared" ref="EW169:EW175" si="214">IF(FD169="","",IF(ISNUMBER(SEARCH(":",FD169)),MID(FD169,FIND(":",FD169)+2,FIND("(",FD169)-FIND(":",FD169)-3),LEFT(FD169,FIND("(",FD169)-2)))</f>
        <v/>
      </c>
      <c r="EX169" s="147" t="str">
        <f t="shared" ref="EX169:EX175" si="215">IF(FD169="","",MID(FD169,FIND("(",FD169)+1,4))</f>
        <v/>
      </c>
      <c r="EY169" s="148" t="str">
        <f t="shared" ref="EY169:EY175" si="216">IF(ISNUMBER(SEARCH("*female*",FD169)),"female",IF(ISNUMBER(SEARCH("*male*",FD169)),"male",""))</f>
        <v/>
      </c>
      <c r="EZ169" s="149" t="str">
        <f t="shared" ref="EZ169:EZ175" si="217">IF(FD169="","",IF(ISERROR(MID(FD169,FIND("male,",FD169)+6,(FIND(")",FD169)-(FIND("male,",FD169)+6))))=TRUE,"missing/error",MID(FD169,FIND("male,",FD169)+6,(FIND(")",FD169)-(FIND("male,",FD169)+6)))))</f>
        <v/>
      </c>
      <c r="FA169" s="150" t="str">
        <f t="shared" ref="FA169:FA175" si="218">IF(EW169="","",(MID(EW169,(SEARCH("^^",SUBSTITUTE(EW169," ","^^",LEN(EW169)-LEN(SUBSTITUTE(EW169," ","")))))+1,99)&amp;"_"&amp;LEFT(EW169,FIND(" ",EW169)-1)&amp;"_"&amp;EX169))</f>
        <v/>
      </c>
      <c r="FB169" s="117" t="str">
        <f t="shared" ref="FB169:FB175" si="219">IF(FD169="","",IF((LEN(FD169)-LEN(SUBSTITUTE(FD169,"male","")))/LEN("male")&gt;1,"!",IF(RIGHT(FD169,1)=")","",IF(RIGHT(FD169,2)=") ","",IF(RIGHT(FD169,2)=").","","!!")))))</f>
        <v/>
      </c>
      <c r="FC169" s="114"/>
      <c r="FD169" s="168"/>
      <c r="FE169" s="143" t="str">
        <f>IF(FI169="","",ministers!FE$3)</f>
        <v/>
      </c>
      <c r="FF169" s="144" t="str">
        <f>IF(FI169="","",ministers!FE$1)</f>
        <v/>
      </c>
      <c r="FG169" s="145" t="str">
        <f>IF(FI169="","",ministers!FE$2)</f>
        <v/>
      </c>
      <c r="FH169" s="145" t="str">
        <f>IF(FI169="","",ministers!FE$3)</f>
        <v/>
      </c>
      <c r="FI169" s="146" t="str">
        <f t="shared" ref="FI169:FI181" si="220">IF(FP169="","",IF(ISNUMBER(SEARCH(":",FP169)),MID(FP169,FIND(":",FP169)+2,FIND("(",FP169)-FIND(":",FP169)-3),LEFT(FP169,FIND("(",FP169)-2)))</f>
        <v/>
      </c>
      <c r="FJ169" s="147" t="str">
        <f t="shared" ref="FJ169:FJ181" si="221">IF(FP169="","",MID(FP169,FIND("(",FP169)+1,4))</f>
        <v/>
      </c>
      <c r="FK169" s="148" t="str">
        <f t="shared" ref="FK169:FK181" si="222">IF(ISNUMBER(SEARCH("*female*",FP169)),"female",IF(ISNUMBER(SEARCH("*male*",FP169)),"male",""))</f>
        <v/>
      </c>
      <c r="FL169" s="149" t="str">
        <f t="shared" ref="FL169:FL181" si="223">IF(FP169="","",IF(ISERROR(MID(FP169,FIND("male,",FP169)+6,(FIND(")",FP169)-(FIND("male,",FP169)+6))))=TRUE,"missing/error",MID(FP169,FIND("male,",FP169)+6,(FIND(")",FP169)-(FIND("male,",FP169)+6)))))</f>
        <v/>
      </c>
      <c r="FM169" s="150" t="str">
        <f t="shared" ref="FM169:FM181" si="224">IF(FI169="","",(MID(FI169,(SEARCH("^^",SUBSTITUTE(FI169," ","^^",LEN(FI169)-LEN(SUBSTITUTE(FI169," ","")))))+1,99)&amp;"_"&amp;LEFT(FI169,FIND(" ",FI169)-1)&amp;"_"&amp;FJ169))</f>
        <v/>
      </c>
      <c r="FN169" s="117" t="str">
        <f>IF(FP169="","",IF((LEN(FP169)-LEN(SUBSTITUTE(FP169,"male","")))/LEN("male")&gt;1,"!",IF(RIGHT(FP169,1)=")","",IF(RIGHT(FP169,2)=") ","",IF(RIGHT(FP169,2)=").","","!!")))))</f>
        <v/>
      </c>
      <c r="FO169" s="114"/>
      <c r="FP169" s="168"/>
      <c r="FQ169" s="143" t="str">
        <f>IF(FU169="","",ministers!FT$3)</f>
        <v/>
      </c>
      <c r="FR169" s="144" t="str">
        <f>IF(FU169="","",ministers!FT$1)</f>
        <v/>
      </c>
      <c r="FS169" s="145"/>
      <c r="FT169" s="151"/>
      <c r="FU169" s="146" t="str">
        <f t="shared" si="203"/>
        <v/>
      </c>
      <c r="FV169" s="147" t="str">
        <f t="shared" si="204"/>
        <v/>
      </c>
      <c r="FW169" s="148" t="str">
        <f t="shared" si="205"/>
        <v/>
      </c>
      <c r="FX169" s="149" t="str">
        <f t="shared" si="206"/>
        <v/>
      </c>
      <c r="FY169" s="150" t="str">
        <f t="shared" si="207"/>
        <v/>
      </c>
      <c r="FZ169" s="117" t="str">
        <f>IF(GB169="","",IF((LEN(GB169)-LEN(SUBSTITUTE(GB169,"male","")))/LEN("male")&gt;1,"!",IF(RIGHT(GB169,1)=")","",IF(RIGHT(GB169,2)=") ","",IF(RIGHT(GB169,2)=").","","!!")))))</f>
        <v/>
      </c>
      <c r="GA169" s="114"/>
      <c r="GB169" s="168"/>
      <c r="GC169" s="143" t="str">
        <f>IF(GG169="","",ministers!GC$3)</f>
        <v/>
      </c>
      <c r="GD169" s="144" t="str">
        <f>IF(GG169="","",ministers!GC$1)</f>
        <v/>
      </c>
      <c r="GE169" s="260" t="str">
        <f>IF(GG169="","",ministers!GC$2)</f>
        <v/>
      </c>
      <c r="GF169" s="145"/>
      <c r="GG169" s="146" t="str">
        <f t="shared" si="198"/>
        <v/>
      </c>
      <c r="GH169" s="147" t="str">
        <f t="shared" si="199"/>
        <v/>
      </c>
      <c r="GI169" s="148" t="str">
        <f t="shared" si="200"/>
        <v/>
      </c>
      <c r="GJ169" s="149" t="str">
        <f t="shared" si="201"/>
        <v/>
      </c>
      <c r="GK169" s="150" t="str">
        <f t="shared" si="202"/>
        <v/>
      </c>
      <c r="GM169" s="114"/>
      <c r="GN169" s="168"/>
      <c r="GO169" s="143" t="str">
        <f>IF(GS169="","",ministers!GO$3)</f>
        <v/>
      </c>
      <c r="GP169" s="144" t="str">
        <f>IF(GS169="","",ministers!GO$1)</f>
        <v/>
      </c>
      <c r="GQ169" s="145" t="str">
        <f>IF(GS169="","",ministers!GO$2)</f>
        <v/>
      </c>
      <c r="GR169" s="145" t="str">
        <f>IF(GS169="","",ministers!GO$3)</f>
        <v/>
      </c>
      <c r="GS169" s="146" t="str">
        <f t="shared" si="193"/>
        <v/>
      </c>
      <c r="GT169" s="147" t="str">
        <f t="shared" si="194"/>
        <v/>
      </c>
      <c r="GU169" s="148" t="str">
        <f t="shared" si="195"/>
        <v/>
      </c>
      <c r="GV169" s="149" t="str">
        <f t="shared" si="196"/>
        <v/>
      </c>
      <c r="GW169" s="150" t="str">
        <f t="shared" si="197"/>
        <v/>
      </c>
      <c r="GY169" s="114"/>
      <c r="GZ169" s="168"/>
    </row>
    <row r="170" spans="1:208" ht="13.5" customHeight="1">
      <c r="A170" s="126"/>
      <c r="B170" s="117" t="s">
        <v>567</v>
      </c>
      <c r="E170" s="143">
        <v>33592</v>
      </c>
      <c r="F170" s="144" t="s">
        <v>311</v>
      </c>
      <c r="G170" s="145">
        <v>32997</v>
      </c>
      <c r="H170" s="145">
        <v>33592</v>
      </c>
      <c r="I170" s="146" t="s">
        <v>991</v>
      </c>
      <c r="J170" s="147" t="s">
        <v>855</v>
      </c>
      <c r="K170" s="148" t="s">
        <v>780</v>
      </c>
      <c r="L170" s="149" t="s">
        <v>293</v>
      </c>
      <c r="M170" s="150" t="s">
        <v>992</v>
      </c>
      <c r="N170" s="117" t="s">
        <v>292</v>
      </c>
      <c r="O170" s="114"/>
      <c r="P170" s="168" t="s">
        <v>603</v>
      </c>
      <c r="Q170" s="143">
        <v>34052</v>
      </c>
      <c r="R170" s="144" t="s">
        <v>312</v>
      </c>
      <c r="S170" s="145">
        <v>33599</v>
      </c>
      <c r="T170" s="145">
        <v>34052</v>
      </c>
      <c r="U170" s="146" t="s">
        <v>991</v>
      </c>
      <c r="V170" s="147" t="s">
        <v>855</v>
      </c>
      <c r="W170" s="148" t="s">
        <v>780</v>
      </c>
      <c r="X170" s="149" t="s">
        <v>293</v>
      </c>
      <c r="Y170" s="150" t="s">
        <v>992</v>
      </c>
      <c r="Z170" s="117" t="s">
        <v>292</v>
      </c>
      <c r="AA170" s="114"/>
      <c r="AB170" s="168" t="s">
        <v>603</v>
      </c>
      <c r="AC170" s="143" t="s">
        <v>292</v>
      </c>
      <c r="AD170" s="144" t="s">
        <v>292</v>
      </c>
      <c r="AE170" s="145" t="s">
        <v>292</v>
      </c>
      <c r="AF170" s="145" t="s">
        <v>292</v>
      </c>
      <c r="AG170" s="146" t="s">
        <v>292</v>
      </c>
      <c r="AH170" s="147" t="s">
        <v>292</v>
      </c>
      <c r="AI170" s="148" t="s">
        <v>292</v>
      </c>
      <c r="AJ170" s="149" t="s">
        <v>292</v>
      </c>
      <c r="AK170" s="150" t="s">
        <v>292</v>
      </c>
      <c r="AL170" s="117" t="s">
        <v>292</v>
      </c>
      <c r="AM170" s="114"/>
      <c r="AN170" s="168"/>
      <c r="AO170" s="143" t="s">
        <v>292</v>
      </c>
      <c r="AP170" s="144" t="s">
        <v>292</v>
      </c>
      <c r="AQ170" s="145" t="s">
        <v>292</v>
      </c>
      <c r="AR170" s="145" t="s">
        <v>292</v>
      </c>
      <c r="AS170" s="146" t="s">
        <v>292</v>
      </c>
      <c r="AT170" s="147" t="s">
        <v>292</v>
      </c>
      <c r="AU170" s="148" t="s">
        <v>292</v>
      </c>
      <c r="AV170" s="149" t="s">
        <v>292</v>
      </c>
      <c r="AW170" s="150" t="s">
        <v>292</v>
      </c>
      <c r="AX170" s="117" t="s">
        <v>292</v>
      </c>
      <c r="AY170" s="114"/>
      <c r="AZ170" s="168"/>
      <c r="BA170" s="143" t="s">
        <v>292</v>
      </c>
      <c r="BB170" s="144" t="s">
        <v>292</v>
      </c>
      <c r="BC170" s="145" t="s">
        <v>292</v>
      </c>
      <c r="BD170" s="145" t="s">
        <v>292</v>
      </c>
      <c r="BE170" s="146" t="s">
        <v>292</v>
      </c>
      <c r="BF170" s="147" t="s">
        <v>292</v>
      </c>
      <c r="BG170" s="148" t="s">
        <v>292</v>
      </c>
      <c r="BH170" s="149" t="s">
        <v>292</v>
      </c>
      <c r="BI170" s="150" t="s">
        <v>292</v>
      </c>
      <c r="BJ170" s="117" t="s">
        <v>292</v>
      </c>
      <c r="BK170" s="114"/>
      <c r="BL170" s="168"/>
      <c r="BM170" s="143" t="s">
        <v>292</v>
      </c>
      <c r="BN170" s="144" t="s">
        <v>292</v>
      </c>
      <c r="BO170" s="145" t="s">
        <v>292</v>
      </c>
      <c r="BP170" s="145" t="s">
        <v>292</v>
      </c>
      <c r="BQ170" s="146" t="s">
        <v>292</v>
      </c>
      <c r="BR170" s="147" t="s">
        <v>292</v>
      </c>
      <c r="BS170" s="148" t="s">
        <v>292</v>
      </c>
      <c r="BT170" s="149" t="s">
        <v>292</v>
      </c>
      <c r="BU170" s="150" t="s">
        <v>292</v>
      </c>
      <c r="BV170" s="117" t="s">
        <v>292</v>
      </c>
      <c r="BW170" s="114"/>
      <c r="BX170" s="168"/>
      <c r="BY170" s="143" t="s">
        <v>292</v>
      </c>
      <c r="BZ170" s="144" t="s">
        <v>292</v>
      </c>
      <c r="CA170" s="145" t="s">
        <v>292</v>
      </c>
      <c r="CB170" s="145" t="s">
        <v>292</v>
      </c>
      <c r="CC170" s="146" t="s">
        <v>292</v>
      </c>
      <c r="CD170" s="147" t="s">
        <v>292</v>
      </c>
      <c r="CE170" s="148" t="s">
        <v>292</v>
      </c>
      <c r="CF170" s="149" t="s">
        <v>292</v>
      </c>
      <c r="CG170" s="150" t="s">
        <v>292</v>
      </c>
      <c r="CH170" s="117" t="s">
        <v>292</v>
      </c>
      <c r="CI170" s="114"/>
      <c r="CJ170" s="168"/>
      <c r="CK170" s="143" t="s">
        <v>292</v>
      </c>
      <c r="CL170" s="144" t="s">
        <v>292</v>
      </c>
      <c r="CM170" s="145" t="s">
        <v>292</v>
      </c>
      <c r="CN170" s="145" t="s">
        <v>292</v>
      </c>
      <c r="CO170" s="146" t="s">
        <v>292</v>
      </c>
      <c r="CP170" s="147" t="s">
        <v>292</v>
      </c>
      <c r="CQ170" s="148" t="s">
        <v>292</v>
      </c>
      <c r="CR170" s="149" t="s">
        <v>292</v>
      </c>
      <c r="CS170" s="150" t="s">
        <v>292</v>
      </c>
      <c r="CT170" s="117" t="s">
        <v>292</v>
      </c>
      <c r="CU170" s="114"/>
      <c r="CV170" s="168"/>
      <c r="CW170" s="143" t="s">
        <v>292</v>
      </c>
      <c r="CX170" s="144" t="s">
        <v>292</v>
      </c>
      <c r="CY170" s="145" t="s">
        <v>292</v>
      </c>
      <c r="CZ170" s="145" t="s">
        <v>292</v>
      </c>
      <c r="DA170" s="146" t="s">
        <v>292</v>
      </c>
      <c r="DB170" s="147" t="s">
        <v>292</v>
      </c>
      <c r="DC170" s="148" t="s">
        <v>292</v>
      </c>
      <c r="DD170" s="149" t="s">
        <v>292</v>
      </c>
      <c r="DE170" s="150" t="s">
        <v>292</v>
      </c>
      <c r="DF170" s="117" t="s">
        <v>292</v>
      </c>
      <c r="DG170" s="114"/>
      <c r="DH170" s="168"/>
      <c r="DI170" s="143" t="s">
        <v>292</v>
      </c>
      <c r="DJ170" s="144" t="s">
        <v>292</v>
      </c>
      <c r="DK170" s="145" t="s">
        <v>292</v>
      </c>
      <c r="DL170" s="145" t="s">
        <v>292</v>
      </c>
      <c r="DM170" s="146" t="s">
        <v>292</v>
      </c>
      <c r="DN170" s="147" t="s">
        <v>292</v>
      </c>
      <c r="DO170" s="148" t="s">
        <v>292</v>
      </c>
      <c r="DP170" s="149" t="s">
        <v>292</v>
      </c>
      <c r="DQ170" s="150" t="s">
        <v>292</v>
      </c>
      <c r="DR170" s="117" t="s">
        <v>292</v>
      </c>
      <c r="DS170" s="114"/>
      <c r="DT170" s="168"/>
      <c r="DU170" s="143" t="s">
        <v>292</v>
      </c>
      <c r="DV170" s="144" t="s">
        <v>292</v>
      </c>
      <c r="DW170" s="145" t="s">
        <v>292</v>
      </c>
      <c r="DX170" s="145" t="s">
        <v>292</v>
      </c>
      <c r="DY170" s="146" t="s">
        <v>292</v>
      </c>
      <c r="DZ170" s="147" t="s">
        <v>292</v>
      </c>
      <c r="EA170" s="148" t="s">
        <v>292</v>
      </c>
      <c r="EB170" s="149" t="s">
        <v>292</v>
      </c>
      <c r="EC170" s="150" t="s">
        <v>292</v>
      </c>
      <c r="ED170" s="117" t="s">
        <v>292</v>
      </c>
      <c r="EE170" s="114"/>
      <c r="EF170" s="168"/>
      <c r="EG170" s="143" t="str">
        <f>IF(EK170="","",ministers!EG$3)</f>
        <v/>
      </c>
      <c r="EH170" s="144" t="str">
        <f>IF(EK170="","",ministers!EG$1)</f>
        <v/>
      </c>
      <c r="EI170" s="145" t="str">
        <f>IF(EK170="","",ministers!EG$2)</f>
        <v/>
      </c>
      <c r="EJ170" s="145" t="str">
        <f>IF(EK170="","",ministers!EG$3)</f>
        <v/>
      </c>
      <c r="EK170" s="146" t="str">
        <f t="shared" si="208"/>
        <v/>
      </c>
      <c r="EL170" s="147" t="str">
        <f t="shared" si="209"/>
        <v/>
      </c>
      <c r="EM170" s="148" t="str">
        <f t="shared" si="210"/>
        <v/>
      </c>
      <c r="EN170" s="149" t="str">
        <f t="shared" si="211"/>
        <v/>
      </c>
      <c r="EO170" s="150" t="str">
        <f t="shared" si="212"/>
        <v/>
      </c>
      <c r="EP170" s="117" t="str">
        <f t="shared" si="213"/>
        <v/>
      </c>
      <c r="EQ170" s="114"/>
      <c r="ER170" s="168"/>
      <c r="ES170" s="143" t="str">
        <f>IF(EW170="","",ministers!ES$3)</f>
        <v/>
      </c>
      <c r="ET170" s="144" t="str">
        <f>IF(EW170="","",ministers!ES$1)</f>
        <v/>
      </c>
      <c r="EU170" s="145" t="s">
        <v>292</v>
      </c>
      <c r="EV170" s="145" t="str">
        <f>IF(EW170="","",ministers!ES$3)</f>
        <v/>
      </c>
      <c r="EW170" s="146" t="str">
        <f t="shared" si="214"/>
        <v/>
      </c>
      <c r="EX170" s="147" t="str">
        <f t="shared" si="215"/>
        <v/>
      </c>
      <c r="EY170" s="148" t="str">
        <f t="shared" si="216"/>
        <v/>
      </c>
      <c r="EZ170" s="149" t="str">
        <f t="shared" si="217"/>
        <v/>
      </c>
      <c r="FA170" s="150" t="str">
        <f t="shared" si="218"/>
        <v/>
      </c>
      <c r="FB170" s="117" t="str">
        <f t="shared" si="219"/>
        <v/>
      </c>
      <c r="FC170" s="114"/>
      <c r="FD170" s="168"/>
      <c r="FE170" s="143" t="str">
        <f>IF(FI170="","",ministers!FE$3)</f>
        <v/>
      </c>
      <c r="FF170" s="144" t="str">
        <f>IF(FI170="","",ministers!FE$1)</f>
        <v/>
      </c>
      <c r="FG170" s="145" t="str">
        <f>IF(FI170="","",ministers!FE$2)</f>
        <v/>
      </c>
      <c r="FH170" s="145" t="str">
        <f>IF(FI170="","",ministers!FE$3)</f>
        <v/>
      </c>
      <c r="FI170" s="146" t="str">
        <f t="shared" si="220"/>
        <v/>
      </c>
      <c r="FJ170" s="147" t="str">
        <f t="shared" si="221"/>
        <v/>
      </c>
      <c r="FK170" s="148" t="str">
        <f t="shared" si="222"/>
        <v/>
      </c>
      <c r="FL170" s="149" t="str">
        <f t="shared" si="223"/>
        <v/>
      </c>
      <c r="FM170" s="150" t="str">
        <f t="shared" si="224"/>
        <v/>
      </c>
      <c r="FN170" s="117" t="str">
        <f>IF(FP170="","",IF((LEN(FP170)-LEN(SUBSTITUTE(FP170,"male","")))/LEN("male")&gt;1,"!",IF(RIGHT(FP170,1)=")","",IF(RIGHT(FP170,2)=") ","",IF(RIGHT(FP170,2)=").","","!!")))))</f>
        <v/>
      </c>
      <c r="FO170" s="114"/>
      <c r="FP170" s="168"/>
      <c r="FQ170" s="143" t="str">
        <f>IF(FU170="","",ministers!FT$3)</f>
        <v/>
      </c>
      <c r="FR170" s="144" t="str">
        <f>IF(FU170="","",ministers!FT$1)</f>
        <v/>
      </c>
      <c r="FS170" s="145"/>
      <c r="FT170" s="151"/>
      <c r="FU170" s="146" t="str">
        <f t="shared" si="203"/>
        <v/>
      </c>
      <c r="FV170" s="147" t="str">
        <f t="shared" si="204"/>
        <v/>
      </c>
      <c r="FW170" s="148" t="str">
        <f t="shared" si="205"/>
        <v/>
      </c>
      <c r="FX170" s="149" t="str">
        <f t="shared" si="206"/>
        <v/>
      </c>
      <c r="FY170" s="150" t="str">
        <f t="shared" si="207"/>
        <v/>
      </c>
      <c r="FZ170" s="117" t="str">
        <f>IF(GB170="","",IF((LEN(GB170)-LEN(SUBSTITUTE(GB170,"male","")))/LEN("male")&gt;1,"!",IF(RIGHT(GB170,1)=")","",IF(RIGHT(GB170,2)=") ","",IF(RIGHT(GB170,2)=").","","!!")))))</f>
        <v/>
      </c>
      <c r="GA170" s="114"/>
      <c r="GB170" s="168"/>
      <c r="GC170" s="143" t="str">
        <f>IF(GG170="","",ministers!GC$3)</f>
        <v/>
      </c>
      <c r="GD170" s="144" t="str">
        <f>IF(GG170="","",ministers!GC$1)</f>
        <v/>
      </c>
      <c r="GE170" s="260" t="str">
        <f>IF(GG170="","",ministers!GC$2)</f>
        <v/>
      </c>
      <c r="GF170" s="145"/>
      <c r="GG170" s="146" t="str">
        <f t="shared" si="198"/>
        <v/>
      </c>
      <c r="GH170" s="147" t="str">
        <f t="shared" si="199"/>
        <v/>
      </c>
      <c r="GI170" s="148" t="str">
        <f t="shared" si="200"/>
        <v/>
      </c>
      <c r="GJ170" s="149" t="str">
        <f t="shared" si="201"/>
        <v/>
      </c>
      <c r="GK170" s="150" t="str">
        <f t="shared" si="202"/>
        <v/>
      </c>
      <c r="GM170" s="114"/>
      <c r="GN170" s="168"/>
      <c r="GO170" s="143" t="str">
        <f>IF(GS170="","",ministers!GO$3)</f>
        <v/>
      </c>
      <c r="GP170" s="144" t="str">
        <f>IF(GS170="","",ministers!GO$1)</f>
        <v/>
      </c>
      <c r="GQ170" s="145" t="str">
        <f>IF(GS170="","",ministers!GO$2)</f>
        <v/>
      </c>
      <c r="GR170" s="145" t="str">
        <f>IF(GS170="","",ministers!GO$3)</f>
        <v/>
      </c>
      <c r="GS170" s="146" t="str">
        <f t="shared" si="193"/>
        <v/>
      </c>
      <c r="GT170" s="147" t="str">
        <f t="shared" si="194"/>
        <v/>
      </c>
      <c r="GU170" s="148" t="str">
        <f t="shared" si="195"/>
        <v/>
      </c>
      <c r="GV170" s="149" t="str">
        <f t="shared" si="196"/>
        <v/>
      </c>
      <c r="GW170" s="150" t="str">
        <f t="shared" si="197"/>
        <v/>
      </c>
      <c r="GY170" s="114"/>
      <c r="GZ170" s="168"/>
    </row>
    <row r="171" spans="1:208" ht="13.5" customHeight="1">
      <c r="A171" s="126"/>
      <c r="B171" s="117" t="s">
        <v>568</v>
      </c>
      <c r="E171" s="143" t="s">
        <v>292</v>
      </c>
      <c r="F171" s="144" t="s">
        <v>292</v>
      </c>
      <c r="G171" s="145" t="s">
        <v>292</v>
      </c>
      <c r="H171" s="145" t="s">
        <v>292</v>
      </c>
      <c r="I171" s="146" t="s">
        <v>292</v>
      </c>
      <c r="J171" s="147" t="s">
        <v>292</v>
      </c>
      <c r="K171" s="148" t="s">
        <v>292</v>
      </c>
      <c r="L171" s="149" t="s">
        <v>292</v>
      </c>
      <c r="M171" s="150" t="s">
        <v>292</v>
      </c>
      <c r="N171" s="117" t="s">
        <v>292</v>
      </c>
      <c r="O171" s="114"/>
      <c r="P171" s="168"/>
      <c r="Q171" s="143" t="s">
        <v>292</v>
      </c>
      <c r="R171" s="144" t="s">
        <v>292</v>
      </c>
      <c r="S171" s="145" t="s">
        <v>292</v>
      </c>
      <c r="T171" s="145" t="s">
        <v>292</v>
      </c>
      <c r="U171" s="146" t="s">
        <v>292</v>
      </c>
      <c r="V171" s="147" t="s">
        <v>292</v>
      </c>
      <c r="W171" s="148" t="s">
        <v>292</v>
      </c>
      <c r="X171" s="149" t="s">
        <v>292</v>
      </c>
      <c r="Y171" s="150" t="s">
        <v>292</v>
      </c>
      <c r="Z171" s="117" t="s">
        <v>292</v>
      </c>
      <c r="AA171" s="114"/>
      <c r="AB171" s="168"/>
      <c r="AC171" s="143">
        <v>35135</v>
      </c>
      <c r="AD171" s="144" t="s">
        <v>313</v>
      </c>
      <c r="AE171" s="145">
        <v>34052</v>
      </c>
      <c r="AF171" s="145">
        <v>34357</v>
      </c>
      <c r="AG171" s="146" t="s">
        <v>993</v>
      </c>
      <c r="AH171" s="147" t="s">
        <v>819</v>
      </c>
      <c r="AI171" s="148" t="s">
        <v>780</v>
      </c>
      <c r="AJ171" s="149" t="s">
        <v>293</v>
      </c>
      <c r="AK171" s="150" t="s">
        <v>994</v>
      </c>
      <c r="AL171" s="117" t="s">
        <v>292</v>
      </c>
      <c r="AM171" s="114"/>
      <c r="AN171" s="168" t="s">
        <v>616</v>
      </c>
      <c r="AO171" s="143" t="s">
        <v>292</v>
      </c>
      <c r="AP171" s="144" t="s">
        <v>292</v>
      </c>
      <c r="AQ171" s="145" t="s">
        <v>292</v>
      </c>
      <c r="AR171" s="145" t="s">
        <v>292</v>
      </c>
      <c r="AS171" s="146" t="s">
        <v>292</v>
      </c>
      <c r="AT171" s="147" t="s">
        <v>292</v>
      </c>
      <c r="AU171" s="148" t="s">
        <v>292</v>
      </c>
      <c r="AV171" s="149" t="s">
        <v>292</v>
      </c>
      <c r="AW171" s="150" t="s">
        <v>292</v>
      </c>
      <c r="AX171" s="117" t="s">
        <v>292</v>
      </c>
      <c r="AY171" s="114"/>
      <c r="AZ171" s="168"/>
      <c r="BA171" s="143" t="s">
        <v>292</v>
      </c>
      <c r="BB171" s="144" t="s">
        <v>292</v>
      </c>
      <c r="BC171" s="145" t="s">
        <v>292</v>
      </c>
      <c r="BD171" s="145" t="s">
        <v>292</v>
      </c>
      <c r="BE171" s="146" t="s">
        <v>292</v>
      </c>
      <c r="BF171" s="147" t="s">
        <v>292</v>
      </c>
      <c r="BG171" s="148" t="s">
        <v>292</v>
      </c>
      <c r="BH171" s="149" t="s">
        <v>292</v>
      </c>
      <c r="BI171" s="150" t="s">
        <v>292</v>
      </c>
      <c r="BJ171" s="117" t="s">
        <v>292</v>
      </c>
      <c r="BK171" s="114"/>
      <c r="BL171" s="168"/>
      <c r="BM171" s="143" t="s">
        <v>292</v>
      </c>
      <c r="BN171" s="144" t="s">
        <v>292</v>
      </c>
      <c r="BO171" s="145" t="s">
        <v>292</v>
      </c>
      <c r="BP171" s="145" t="s">
        <v>292</v>
      </c>
      <c r="BQ171" s="146" t="s">
        <v>292</v>
      </c>
      <c r="BR171" s="147" t="s">
        <v>292</v>
      </c>
      <c r="BS171" s="148" t="s">
        <v>292</v>
      </c>
      <c r="BT171" s="149" t="s">
        <v>292</v>
      </c>
      <c r="BU171" s="150" t="s">
        <v>292</v>
      </c>
      <c r="BV171" s="117" t="s">
        <v>292</v>
      </c>
      <c r="BW171" s="114"/>
      <c r="BX171" s="168"/>
      <c r="BY171" s="143" t="s">
        <v>292</v>
      </c>
      <c r="BZ171" s="144" t="s">
        <v>292</v>
      </c>
      <c r="CA171" s="145" t="s">
        <v>292</v>
      </c>
      <c r="CB171" s="145" t="s">
        <v>292</v>
      </c>
      <c r="CC171" s="146" t="s">
        <v>292</v>
      </c>
      <c r="CD171" s="147" t="s">
        <v>292</v>
      </c>
      <c r="CE171" s="148" t="s">
        <v>292</v>
      </c>
      <c r="CF171" s="149" t="s">
        <v>292</v>
      </c>
      <c r="CG171" s="150" t="s">
        <v>292</v>
      </c>
      <c r="CH171" s="117" t="s">
        <v>292</v>
      </c>
      <c r="CI171" s="114"/>
      <c r="CJ171" s="168"/>
      <c r="CK171" s="143" t="s">
        <v>292</v>
      </c>
      <c r="CL171" s="144" t="s">
        <v>292</v>
      </c>
      <c r="CM171" s="145" t="s">
        <v>292</v>
      </c>
      <c r="CN171" s="145" t="s">
        <v>292</v>
      </c>
      <c r="CO171" s="146" t="s">
        <v>292</v>
      </c>
      <c r="CP171" s="147" t="s">
        <v>292</v>
      </c>
      <c r="CQ171" s="148" t="s">
        <v>292</v>
      </c>
      <c r="CR171" s="149" t="s">
        <v>292</v>
      </c>
      <c r="CS171" s="150" t="s">
        <v>292</v>
      </c>
      <c r="CT171" s="117" t="s">
        <v>292</v>
      </c>
      <c r="CU171" s="114"/>
      <c r="CV171" s="168"/>
      <c r="CW171" s="143" t="s">
        <v>292</v>
      </c>
      <c r="CX171" s="144" t="s">
        <v>292</v>
      </c>
      <c r="CY171" s="145" t="s">
        <v>292</v>
      </c>
      <c r="CZ171" s="145" t="s">
        <v>292</v>
      </c>
      <c r="DA171" s="146" t="s">
        <v>292</v>
      </c>
      <c r="DB171" s="147" t="s">
        <v>292</v>
      </c>
      <c r="DC171" s="148" t="s">
        <v>292</v>
      </c>
      <c r="DD171" s="149" t="s">
        <v>292</v>
      </c>
      <c r="DE171" s="150" t="s">
        <v>292</v>
      </c>
      <c r="DF171" s="117" t="s">
        <v>292</v>
      </c>
      <c r="DG171" s="114"/>
      <c r="DH171" s="168"/>
      <c r="DI171" s="143" t="s">
        <v>292</v>
      </c>
      <c r="DJ171" s="144" t="s">
        <v>292</v>
      </c>
      <c r="DK171" s="145" t="s">
        <v>292</v>
      </c>
      <c r="DL171" s="145" t="s">
        <v>292</v>
      </c>
      <c r="DM171" s="146" t="s">
        <v>292</v>
      </c>
      <c r="DN171" s="147" t="s">
        <v>292</v>
      </c>
      <c r="DO171" s="148" t="s">
        <v>292</v>
      </c>
      <c r="DP171" s="149" t="s">
        <v>292</v>
      </c>
      <c r="DQ171" s="150" t="s">
        <v>292</v>
      </c>
      <c r="DR171" s="117" t="s">
        <v>292</v>
      </c>
      <c r="DS171" s="114"/>
      <c r="DT171" s="168"/>
      <c r="DU171" s="143" t="s">
        <v>292</v>
      </c>
      <c r="DV171" s="144" t="s">
        <v>292</v>
      </c>
      <c r="DW171" s="145" t="s">
        <v>292</v>
      </c>
      <c r="DX171" s="145" t="s">
        <v>292</v>
      </c>
      <c r="DY171" s="146" t="s">
        <v>292</v>
      </c>
      <c r="DZ171" s="147" t="s">
        <v>292</v>
      </c>
      <c r="EA171" s="148" t="s">
        <v>292</v>
      </c>
      <c r="EB171" s="149" t="s">
        <v>292</v>
      </c>
      <c r="EC171" s="150" t="s">
        <v>292</v>
      </c>
      <c r="ED171" s="117" t="s">
        <v>292</v>
      </c>
      <c r="EE171" s="114"/>
      <c r="EF171" s="168"/>
      <c r="EG171" s="143" t="str">
        <f>IF(EK171="","",ministers!EG$3)</f>
        <v/>
      </c>
      <c r="EH171" s="144" t="str">
        <f>IF(EK171="","",ministers!EG$1)</f>
        <v/>
      </c>
      <c r="EI171" s="145" t="str">
        <f>IF(EK171="","",ministers!EG$2)</f>
        <v/>
      </c>
      <c r="EJ171" s="145" t="str">
        <f>IF(EK171="","",ministers!EG$3)</f>
        <v/>
      </c>
      <c r="EK171" s="146" t="str">
        <f t="shared" si="208"/>
        <v/>
      </c>
      <c r="EL171" s="147" t="str">
        <f t="shared" si="209"/>
        <v/>
      </c>
      <c r="EM171" s="148" t="str">
        <f t="shared" si="210"/>
        <v/>
      </c>
      <c r="EN171" s="149" t="str">
        <f t="shared" si="211"/>
        <v/>
      </c>
      <c r="EO171" s="150" t="str">
        <f t="shared" si="212"/>
        <v/>
      </c>
      <c r="EP171" s="117" t="str">
        <f t="shared" si="213"/>
        <v/>
      </c>
      <c r="EQ171" s="114"/>
      <c r="ER171" s="168"/>
      <c r="ES171" s="143" t="str">
        <f>IF(EW171="","",ministers!ES$3)</f>
        <v/>
      </c>
      <c r="ET171" s="144" t="str">
        <f>IF(EW171="","",ministers!ES$1)</f>
        <v/>
      </c>
      <c r="EU171" s="145" t="s">
        <v>292</v>
      </c>
      <c r="EV171" s="145" t="str">
        <f>IF(EW171="","",ministers!ES$3)</f>
        <v/>
      </c>
      <c r="EW171" s="146" t="str">
        <f t="shared" si="214"/>
        <v/>
      </c>
      <c r="EX171" s="147" t="str">
        <f t="shared" si="215"/>
        <v/>
      </c>
      <c r="EY171" s="148" t="str">
        <f t="shared" si="216"/>
        <v/>
      </c>
      <c r="EZ171" s="149" t="str">
        <f t="shared" si="217"/>
        <v/>
      </c>
      <c r="FA171" s="150" t="str">
        <f t="shared" si="218"/>
        <v/>
      </c>
      <c r="FB171" s="117" t="str">
        <f t="shared" si="219"/>
        <v/>
      </c>
      <c r="FC171" s="114"/>
      <c r="FD171" s="168"/>
      <c r="FE171" s="143" t="str">
        <f>IF(FI171="","",ministers!FE$3)</f>
        <v/>
      </c>
      <c r="FF171" s="144" t="str">
        <f>IF(FI171="","",ministers!FE$1)</f>
        <v/>
      </c>
      <c r="FG171" s="145" t="str">
        <f>IF(FI171="","",ministers!FE$2)</f>
        <v/>
      </c>
      <c r="FH171" s="145" t="str">
        <f>IF(FI171="","",ministers!FE$3)</f>
        <v/>
      </c>
      <c r="FI171" s="146" t="str">
        <f t="shared" si="220"/>
        <v/>
      </c>
      <c r="FJ171" s="147" t="str">
        <f t="shared" si="221"/>
        <v/>
      </c>
      <c r="FK171" s="148" t="str">
        <f t="shared" si="222"/>
        <v/>
      </c>
      <c r="FL171" s="149" t="str">
        <f t="shared" si="223"/>
        <v/>
      </c>
      <c r="FM171" s="150" t="str">
        <f t="shared" si="224"/>
        <v/>
      </c>
      <c r="FN171" s="117" t="str">
        <f>IF(FP171="","",IF((LEN(FP171)-LEN(SUBSTITUTE(FP171,"male","")))/LEN("male")&gt;1,"!",IF(RIGHT(FP171,1)=")","",IF(RIGHT(FP171,2)=") ","",IF(RIGHT(FP171,2)=").","","!!")))))</f>
        <v/>
      </c>
      <c r="FO171" s="114"/>
      <c r="FP171" s="168"/>
      <c r="FQ171" s="143" t="str">
        <f>IF(FU171="","",ministers!FT$3)</f>
        <v/>
      </c>
      <c r="FR171" s="144" t="str">
        <f>IF(FU171="","",ministers!FT$1)</f>
        <v/>
      </c>
      <c r="FS171" s="145"/>
      <c r="FT171" s="151"/>
      <c r="FU171" s="146" t="str">
        <f t="shared" si="203"/>
        <v/>
      </c>
      <c r="FV171" s="147" t="str">
        <f t="shared" si="204"/>
        <v/>
      </c>
      <c r="FW171" s="148" t="str">
        <f t="shared" si="205"/>
        <v/>
      </c>
      <c r="FX171" s="149" t="str">
        <f t="shared" si="206"/>
        <v/>
      </c>
      <c r="FY171" s="150" t="str">
        <f t="shared" si="207"/>
        <v/>
      </c>
      <c r="FZ171" s="117" t="str">
        <f>IF(GB171="","",IF((LEN(GB171)-LEN(SUBSTITUTE(GB171,"male","")))/LEN("male")&gt;1,"!",IF(RIGHT(GB171,1)=")","",IF(RIGHT(GB171,2)=") ","",IF(RIGHT(GB171,2)=").","","!!")))))</f>
        <v/>
      </c>
      <c r="GA171" s="114"/>
      <c r="GB171" s="168"/>
      <c r="GC171" s="143" t="str">
        <f>IF(GG171="","",ministers!GC$3)</f>
        <v/>
      </c>
      <c r="GD171" s="144" t="str">
        <f>IF(GG171="","",ministers!GC$1)</f>
        <v/>
      </c>
      <c r="GE171" s="260" t="str">
        <f>IF(GG171="","",ministers!GC$2)</f>
        <v/>
      </c>
      <c r="GF171" s="145"/>
      <c r="GG171" s="146" t="str">
        <f t="shared" si="198"/>
        <v/>
      </c>
      <c r="GH171" s="147" t="str">
        <f t="shared" si="199"/>
        <v/>
      </c>
      <c r="GI171" s="148" t="str">
        <f t="shared" si="200"/>
        <v/>
      </c>
      <c r="GJ171" s="149" t="str">
        <f t="shared" si="201"/>
        <v/>
      </c>
      <c r="GK171" s="150" t="str">
        <f t="shared" si="202"/>
        <v/>
      </c>
      <c r="GM171" s="114"/>
      <c r="GN171" s="168"/>
      <c r="GO171" s="143" t="str">
        <f>IF(GS171="","",ministers!GO$3)</f>
        <v/>
      </c>
      <c r="GP171" s="144" t="str">
        <f>IF(GS171="","",ministers!GO$1)</f>
        <v/>
      </c>
      <c r="GQ171" s="145" t="str">
        <f>IF(GS171="","",ministers!GO$2)</f>
        <v/>
      </c>
      <c r="GR171" s="145" t="str">
        <f>IF(GS171="","",ministers!GO$3)</f>
        <v/>
      </c>
      <c r="GS171" s="146" t="str">
        <f t="shared" si="193"/>
        <v/>
      </c>
      <c r="GT171" s="147" t="str">
        <f t="shared" si="194"/>
        <v/>
      </c>
      <c r="GU171" s="148" t="str">
        <f t="shared" si="195"/>
        <v/>
      </c>
      <c r="GV171" s="149" t="str">
        <f t="shared" si="196"/>
        <v/>
      </c>
      <c r="GW171" s="150" t="str">
        <f t="shared" si="197"/>
        <v/>
      </c>
      <c r="GY171" s="114"/>
      <c r="GZ171" s="168"/>
    </row>
    <row r="172" spans="1:208" ht="13.5" customHeight="1">
      <c r="A172" s="126"/>
      <c r="B172" s="117" t="s">
        <v>568</v>
      </c>
      <c r="E172" s="143"/>
      <c r="F172" s="144"/>
      <c r="G172" s="145"/>
      <c r="H172" s="145"/>
      <c r="I172" s="146"/>
      <c r="J172" s="147"/>
      <c r="K172" s="148"/>
      <c r="L172" s="149"/>
      <c r="M172" s="150"/>
      <c r="O172" s="114"/>
      <c r="P172" s="168"/>
      <c r="Q172" s="143"/>
      <c r="R172" s="144"/>
      <c r="S172" s="145"/>
      <c r="T172" s="145"/>
      <c r="U172" s="146"/>
      <c r="V172" s="147"/>
      <c r="W172" s="148"/>
      <c r="X172" s="149"/>
      <c r="Y172" s="150"/>
      <c r="AA172" s="114"/>
      <c r="AB172" s="168"/>
      <c r="AC172" s="143">
        <v>35135</v>
      </c>
      <c r="AD172" s="144" t="s">
        <v>313</v>
      </c>
      <c r="AE172" s="145">
        <v>34364</v>
      </c>
      <c r="AF172" s="145">
        <v>34418</v>
      </c>
      <c r="AG172" s="146" t="s">
        <v>857</v>
      </c>
      <c r="AH172" s="147" t="s">
        <v>825</v>
      </c>
      <c r="AI172" s="148" t="s">
        <v>780</v>
      </c>
      <c r="AJ172" s="149" t="s">
        <v>293</v>
      </c>
      <c r="AK172" s="150" t="s">
        <v>858</v>
      </c>
      <c r="AL172" s="117" t="s">
        <v>292</v>
      </c>
      <c r="AM172" s="114" t="s">
        <v>635</v>
      </c>
      <c r="AN172" s="168" t="s">
        <v>607</v>
      </c>
      <c r="AO172" s="143"/>
      <c r="AP172" s="144"/>
      <c r="AQ172" s="145"/>
      <c r="AR172" s="145"/>
      <c r="AS172" s="146"/>
      <c r="AT172" s="147"/>
      <c r="AU172" s="148"/>
      <c r="AV172" s="149"/>
      <c r="AW172" s="150"/>
      <c r="AY172" s="114"/>
      <c r="AZ172" s="168"/>
      <c r="BA172" s="143"/>
      <c r="BB172" s="144"/>
      <c r="BC172" s="145"/>
      <c r="BD172" s="145"/>
      <c r="BE172" s="146"/>
      <c r="BF172" s="147"/>
      <c r="BG172" s="148"/>
      <c r="BH172" s="149"/>
      <c r="BI172" s="150"/>
      <c r="BK172" s="114"/>
      <c r="BL172" s="168"/>
      <c r="BM172" s="143"/>
      <c r="BN172" s="144"/>
      <c r="BO172" s="145"/>
      <c r="BP172" s="145"/>
      <c r="BQ172" s="146"/>
      <c r="BR172" s="147"/>
      <c r="BS172" s="148"/>
      <c r="BT172" s="149"/>
      <c r="BU172" s="150"/>
      <c r="BW172" s="114"/>
      <c r="BX172" s="168"/>
      <c r="BY172" s="143"/>
      <c r="BZ172" s="144"/>
      <c r="CA172" s="145"/>
      <c r="CB172" s="145"/>
      <c r="CC172" s="146"/>
      <c r="CD172" s="147"/>
      <c r="CE172" s="148"/>
      <c r="CF172" s="149"/>
      <c r="CG172" s="150"/>
      <c r="CI172" s="114"/>
      <c r="CJ172" s="168"/>
      <c r="CK172" s="143"/>
      <c r="CL172" s="144"/>
      <c r="CM172" s="145"/>
      <c r="CN172" s="145"/>
      <c r="CO172" s="146"/>
      <c r="CP172" s="147"/>
      <c r="CQ172" s="148"/>
      <c r="CR172" s="149"/>
      <c r="CS172" s="150"/>
      <c r="CU172" s="114"/>
      <c r="CV172" s="168"/>
      <c r="CW172" s="143" t="s">
        <v>292</v>
      </c>
      <c r="CX172" s="144" t="s">
        <v>292</v>
      </c>
      <c r="CY172" s="145" t="s">
        <v>292</v>
      </c>
      <c r="CZ172" s="145" t="s">
        <v>292</v>
      </c>
      <c r="DA172" s="146" t="s">
        <v>292</v>
      </c>
      <c r="DB172" s="147" t="s">
        <v>292</v>
      </c>
      <c r="DC172" s="148" t="s">
        <v>292</v>
      </c>
      <c r="DD172" s="149" t="s">
        <v>292</v>
      </c>
      <c r="DE172" s="150" t="s">
        <v>292</v>
      </c>
      <c r="DF172" s="117" t="s">
        <v>292</v>
      </c>
      <c r="DG172" s="114"/>
      <c r="DH172" s="168"/>
      <c r="DI172" s="143" t="s">
        <v>292</v>
      </c>
      <c r="DJ172" s="144" t="s">
        <v>292</v>
      </c>
      <c r="DK172" s="145" t="s">
        <v>292</v>
      </c>
      <c r="DL172" s="145" t="s">
        <v>292</v>
      </c>
      <c r="DM172" s="146" t="s">
        <v>292</v>
      </c>
      <c r="DN172" s="147" t="s">
        <v>292</v>
      </c>
      <c r="DO172" s="148" t="s">
        <v>292</v>
      </c>
      <c r="DP172" s="149" t="s">
        <v>292</v>
      </c>
      <c r="DQ172" s="150" t="s">
        <v>292</v>
      </c>
      <c r="DR172" s="117" t="s">
        <v>292</v>
      </c>
      <c r="DS172" s="114"/>
      <c r="DT172" s="168"/>
      <c r="DU172" s="143" t="s">
        <v>292</v>
      </c>
      <c r="DV172" s="144" t="s">
        <v>292</v>
      </c>
      <c r="DW172" s="145" t="s">
        <v>292</v>
      </c>
      <c r="DX172" s="145" t="s">
        <v>292</v>
      </c>
      <c r="DY172" s="146" t="s">
        <v>292</v>
      </c>
      <c r="DZ172" s="147" t="s">
        <v>292</v>
      </c>
      <c r="EA172" s="148" t="s">
        <v>292</v>
      </c>
      <c r="EB172" s="149" t="s">
        <v>292</v>
      </c>
      <c r="EC172" s="150" t="s">
        <v>292</v>
      </c>
      <c r="ED172" s="117" t="s">
        <v>292</v>
      </c>
      <c r="EE172" s="114"/>
      <c r="EF172" s="168"/>
      <c r="EG172" s="143" t="str">
        <f>IF(EK172="","",ministers!EG$3)</f>
        <v/>
      </c>
      <c r="EH172" s="144" t="str">
        <f>IF(EK172="","",ministers!EG$1)</f>
        <v/>
      </c>
      <c r="EI172" s="145" t="str">
        <f>IF(EK172="","",ministers!EG$2)</f>
        <v/>
      </c>
      <c r="EJ172" s="145" t="str">
        <f>IF(EK172="","",ministers!EG$3)</f>
        <v/>
      </c>
      <c r="EK172" s="146" t="str">
        <f t="shared" si="208"/>
        <v/>
      </c>
      <c r="EL172" s="147" t="str">
        <f t="shared" si="209"/>
        <v/>
      </c>
      <c r="EM172" s="148" t="str">
        <f t="shared" si="210"/>
        <v/>
      </c>
      <c r="EN172" s="149" t="str">
        <f t="shared" si="211"/>
        <v/>
      </c>
      <c r="EO172" s="150" t="str">
        <f t="shared" si="212"/>
        <v/>
      </c>
      <c r="EP172" s="117" t="str">
        <f t="shared" si="213"/>
        <v/>
      </c>
      <c r="EQ172" s="114"/>
      <c r="ER172" s="168"/>
      <c r="ES172" s="143" t="str">
        <f>IF(EW172="","",ministers!ES$3)</f>
        <v/>
      </c>
      <c r="ET172" s="144" t="str">
        <f>IF(EW172="","",ministers!ES$1)</f>
        <v/>
      </c>
      <c r="EU172" s="145" t="s">
        <v>292</v>
      </c>
      <c r="EV172" s="145" t="str">
        <f>IF(EW172="","",ministers!ES$3)</f>
        <v/>
      </c>
      <c r="EW172" s="146" t="str">
        <f t="shared" si="214"/>
        <v/>
      </c>
      <c r="EX172" s="147" t="str">
        <f t="shared" si="215"/>
        <v/>
      </c>
      <c r="EY172" s="148" t="str">
        <f t="shared" si="216"/>
        <v/>
      </c>
      <c r="EZ172" s="149" t="str">
        <f t="shared" si="217"/>
        <v/>
      </c>
      <c r="FA172" s="150" t="str">
        <f t="shared" si="218"/>
        <v/>
      </c>
      <c r="FB172" s="117" t="str">
        <f t="shared" si="219"/>
        <v/>
      </c>
      <c r="FC172" s="114"/>
      <c r="FD172" s="168"/>
      <c r="FE172" s="143" t="str">
        <f>IF(FI172="","",ministers!FE$3)</f>
        <v/>
      </c>
      <c r="FF172" s="144" t="str">
        <f>IF(FI172="","",ministers!FE$1)</f>
        <v/>
      </c>
      <c r="FG172" s="145" t="str">
        <f>IF(FI172="","",ministers!FE$2)</f>
        <v/>
      </c>
      <c r="FH172" s="145" t="str">
        <f>IF(FI172="","",ministers!FE$3)</f>
        <v/>
      </c>
      <c r="FI172" s="146" t="str">
        <f t="shared" si="220"/>
        <v/>
      </c>
      <c r="FJ172" s="147" t="str">
        <f t="shared" si="221"/>
        <v/>
      </c>
      <c r="FK172" s="148" t="str">
        <f t="shared" si="222"/>
        <v/>
      </c>
      <c r="FL172" s="149" t="str">
        <f t="shared" si="223"/>
        <v/>
      </c>
      <c r="FM172" s="150" t="str">
        <f t="shared" si="224"/>
        <v/>
      </c>
      <c r="FO172" s="114"/>
      <c r="FP172" s="168"/>
      <c r="FQ172" s="143"/>
      <c r="FR172" s="144"/>
      <c r="FS172" s="145"/>
      <c r="FT172" s="151"/>
      <c r="FU172" s="146"/>
      <c r="FV172" s="147"/>
      <c r="FW172" s="148"/>
      <c r="FX172" s="149"/>
      <c r="FY172" s="150"/>
      <c r="GA172" s="114"/>
      <c r="GB172" s="168"/>
      <c r="GC172" s="143" t="str">
        <f>IF(GG172="","",ministers!GC$3)</f>
        <v/>
      </c>
      <c r="GD172" s="144" t="str">
        <f>IF(GG172="","",ministers!GC$1)</f>
        <v/>
      </c>
      <c r="GE172" s="260" t="str">
        <f>IF(GG172="","",ministers!GC$2)</f>
        <v/>
      </c>
      <c r="GF172" s="145"/>
      <c r="GG172" s="146"/>
      <c r="GH172" s="147"/>
      <c r="GI172" s="148"/>
      <c r="GJ172" s="149"/>
      <c r="GK172" s="150"/>
      <c r="GM172" s="114"/>
      <c r="GN172" s="168"/>
      <c r="GO172" s="143" t="str">
        <f>IF(GS172="","",ministers!GO$3)</f>
        <v/>
      </c>
      <c r="GP172" s="144" t="str">
        <f>IF(GS172="","",ministers!GO$1)</f>
        <v/>
      </c>
      <c r="GQ172" s="145" t="str">
        <f>IF(GS172="","",ministers!GO$2)</f>
        <v/>
      </c>
      <c r="GR172" s="145" t="str">
        <f>IF(GS172="","",ministers!GO$3)</f>
        <v/>
      </c>
      <c r="GS172" s="146" t="str">
        <f t="shared" si="193"/>
        <v/>
      </c>
      <c r="GT172" s="147" t="str">
        <f t="shared" si="194"/>
        <v/>
      </c>
      <c r="GU172" s="148" t="str">
        <f t="shared" si="195"/>
        <v/>
      </c>
      <c r="GV172" s="149" t="str">
        <f t="shared" si="196"/>
        <v/>
      </c>
      <c r="GW172" s="150" t="str">
        <f t="shared" si="197"/>
        <v/>
      </c>
      <c r="GY172" s="114"/>
      <c r="GZ172" s="168"/>
    </row>
    <row r="173" spans="1:208" ht="13.5" customHeight="1">
      <c r="A173" s="126"/>
      <c r="B173" s="117" t="s">
        <v>569</v>
      </c>
      <c r="E173" s="143" t="s">
        <v>292</v>
      </c>
      <c r="F173" s="144" t="s">
        <v>292</v>
      </c>
      <c r="G173" s="145" t="s">
        <v>292</v>
      </c>
      <c r="H173" s="145" t="s">
        <v>292</v>
      </c>
      <c r="I173" s="146" t="s">
        <v>292</v>
      </c>
      <c r="J173" s="147" t="s">
        <v>292</v>
      </c>
      <c r="K173" s="148" t="s">
        <v>292</v>
      </c>
      <c r="L173" s="149" t="s">
        <v>292</v>
      </c>
      <c r="M173" s="150" t="s">
        <v>292</v>
      </c>
      <c r="N173" s="117" t="s">
        <v>292</v>
      </c>
      <c r="O173" s="114"/>
      <c r="P173" s="168"/>
      <c r="Q173" s="143" t="s">
        <v>292</v>
      </c>
      <c r="R173" s="144" t="s">
        <v>292</v>
      </c>
      <c r="S173" s="145" t="s">
        <v>292</v>
      </c>
      <c r="T173" s="145" t="s">
        <v>292</v>
      </c>
      <c r="U173" s="146" t="s">
        <v>292</v>
      </c>
      <c r="V173" s="147" t="s">
        <v>292</v>
      </c>
      <c r="W173" s="148" t="s">
        <v>292</v>
      </c>
      <c r="X173" s="149" t="s">
        <v>292</v>
      </c>
      <c r="Y173" s="150" t="s">
        <v>292</v>
      </c>
      <c r="Z173" s="117" t="s">
        <v>292</v>
      </c>
      <c r="AA173" s="114"/>
      <c r="AB173" s="168"/>
      <c r="AC173" s="143" t="s">
        <v>292</v>
      </c>
      <c r="AD173" s="144" t="s">
        <v>292</v>
      </c>
      <c r="AE173" s="145" t="s">
        <v>292</v>
      </c>
      <c r="AF173" s="145" t="s">
        <v>292</v>
      </c>
      <c r="AG173" s="146" t="s">
        <v>292</v>
      </c>
      <c r="AH173" s="147" t="s">
        <v>292</v>
      </c>
      <c r="AI173" s="148" t="s">
        <v>292</v>
      </c>
      <c r="AJ173" s="149" t="s">
        <v>292</v>
      </c>
      <c r="AK173" s="150" t="s">
        <v>292</v>
      </c>
      <c r="AL173" s="117" t="s">
        <v>292</v>
      </c>
      <c r="AM173" s="114"/>
      <c r="AN173" s="168"/>
      <c r="AO173" s="143" t="s">
        <v>292</v>
      </c>
      <c r="AP173" s="144" t="s">
        <v>292</v>
      </c>
      <c r="AQ173" s="145" t="s">
        <v>292</v>
      </c>
      <c r="AR173" s="145" t="s">
        <v>292</v>
      </c>
      <c r="AS173" s="146" t="s">
        <v>292</v>
      </c>
      <c r="AT173" s="147" t="s">
        <v>292</v>
      </c>
      <c r="AU173" s="148" t="s">
        <v>292</v>
      </c>
      <c r="AV173" s="149" t="s">
        <v>292</v>
      </c>
      <c r="AW173" s="150" t="s">
        <v>292</v>
      </c>
      <c r="AX173" s="117" t="s">
        <v>292</v>
      </c>
      <c r="AY173" s="114"/>
      <c r="AZ173" s="168"/>
      <c r="BA173" s="143" t="s">
        <v>292</v>
      </c>
      <c r="BB173" s="144" t="s">
        <v>292</v>
      </c>
      <c r="BC173" s="145" t="s">
        <v>292</v>
      </c>
      <c r="BD173" s="145" t="s">
        <v>292</v>
      </c>
      <c r="BE173" s="146" t="s">
        <v>292</v>
      </c>
      <c r="BF173" s="147" t="s">
        <v>292</v>
      </c>
      <c r="BG173" s="148" t="s">
        <v>292</v>
      </c>
      <c r="BH173" s="149" t="s">
        <v>292</v>
      </c>
      <c r="BI173" s="150" t="s">
        <v>292</v>
      </c>
      <c r="BJ173" s="117" t="s">
        <v>292</v>
      </c>
      <c r="BK173" s="114"/>
      <c r="BL173" s="168"/>
      <c r="BM173" s="143">
        <v>38286</v>
      </c>
      <c r="BN173" s="144" t="s">
        <v>316</v>
      </c>
      <c r="BO173" s="145">
        <v>37221</v>
      </c>
      <c r="BP173" s="145">
        <v>38286</v>
      </c>
      <c r="BQ173" s="146" t="s">
        <v>995</v>
      </c>
      <c r="BR173" s="147" t="s">
        <v>849</v>
      </c>
      <c r="BS173" s="148" t="s">
        <v>780</v>
      </c>
      <c r="BT173" s="149" t="s">
        <v>294</v>
      </c>
      <c r="BU173" s="150" t="s">
        <v>996</v>
      </c>
      <c r="BV173" s="117" t="s">
        <v>292</v>
      </c>
      <c r="BW173" s="114"/>
      <c r="BX173" s="168" t="s">
        <v>672</v>
      </c>
      <c r="BY173" s="143">
        <v>39419</v>
      </c>
      <c r="BZ173" s="144" t="s">
        <v>317</v>
      </c>
      <c r="CA173" s="145">
        <v>38286</v>
      </c>
      <c r="CB173" s="145">
        <v>39419</v>
      </c>
      <c r="CC173" s="146" t="s">
        <v>995</v>
      </c>
      <c r="CD173" s="147" t="s">
        <v>849</v>
      </c>
      <c r="CE173" s="148" t="s">
        <v>780</v>
      </c>
      <c r="CF173" s="149" t="s">
        <v>294</v>
      </c>
      <c r="CG173" s="150" t="s">
        <v>996</v>
      </c>
      <c r="CH173" s="117" t="s">
        <v>292</v>
      </c>
      <c r="CI173" s="114"/>
      <c r="CJ173" s="168" t="s">
        <v>672</v>
      </c>
      <c r="CK173" s="143" t="s">
        <v>292</v>
      </c>
      <c r="CL173" s="144" t="s">
        <v>292</v>
      </c>
      <c r="CM173" s="145" t="s">
        <v>292</v>
      </c>
      <c r="CN173" s="145" t="s">
        <v>292</v>
      </c>
      <c r="CO173" s="146" t="s">
        <v>292</v>
      </c>
      <c r="CP173" s="147" t="s">
        <v>292</v>
      </c>
      <c r="CQ173" s="148" t="s">
        <v>292</v>
      </c>
      <c r="CR173" s="149" t="s">
        <v>292</v>
      </c>
      <c r="CS173" s="150" t="s">
        <v>292</v>
      </c>
      <c r="CT173" s="117" t="s">
        <v>292</v>
      </c>
      <c r="CU173" s="114"/>
      <c r="CV173" s="168"/>
      <c r="CW173" s="143" t="s">
        <v>292</v>
      </c>
      <c r="CX173" s="144" t="s">
        <v>292</v>
      </c>
      <c r="CY173" s="145" t="s">
        <v>292</v>
      </c>
      <c r="CZ173" s="145" t="s">
        <v>292</v>
      </c>
      <c r="DA173" s="146" t="s">
        <v>292</v>
      </c>
      <c r="DB173" s="147" t="s">
        <v>292</v>
      </c>
      <c r="DC173" s="148" t="s">
        <v>292</v>
      </c>
      <c r="DD173" s="149" t="s">
        <v>292</v>
      </c>
      <c r="DE173" s="150" t="s">
        <v>292</v>
      </c>
      <c r="DF173" s="117" t="s">
        <v>292</v>
      </c>
      <c r="DG173" s="114"/>
      <c r="DH173" s="168"/>
      <c r="DI173" s="143" t="s">
        <v>292</v>
      </c>
      <c r="DJ173" s="144" t="s">
        <v>292</v>
      </c>
      <c r="DK173" s="145" t="s">
        <v>292</v>
      </c>
      <c r="DL173" s="145" t="s">
        <v>292</v>
      </c>
      <c r="DM173" s="146" t="s">
        <v>292</v>
      </c>
      <c r="DN173" s="147" t="s">
        <v>292</v>
      </c>
      <c r="DO173" s="148" t="s">
        <v>292</v>
      </c>
      <c r="DP173" s="149" t="s">
        <v>292</v>
      </c>
      <c r="DQ173" s="150" t="s">
        <v>292</v>
      </c>
      <c r="DR173" s="117" t="s">
        <v>292</v>
      </c>
      <c r="DS173" s="114"/>
      <c r="DT173" s="168"/>
      <c r="DU173" s="143" t="s">
        <v>292</v>
      </c>
      <c r="DV173" s="144" t="s">
        <v>292</v>
      </c>
      <c r="DW173" s="145" t="s">
        <v>292</v>
      </c>
      <c r="DX173" s="145" t="s">
        <v>292</v>
      </c>
      <c r="DY173" s="146" t="s">
        <v>292</v>
      </c>
      <c r="DZ173" s="147" t="s">
        <v>292</v>
      </c>
      <c r="EA173" s="148" t="s">
        <v>292</v>
      </c>
      <c r="EB173" s="149" t="s">
        <v>292</v>
      </c>
      <c r="EC173" s="150" t="s">
        <v>292</v>
      </c>
      <c r="ED173" s="117" t="s">
        <v>292</v>
      </c>
      <c r="EE173" s="114"/>
      <c r="EF173" s="168"/>
      <c r="EG173" s="143" t="str">
        <f>IF(EK173="","",ministers!EG$3)</f>
        <v/>
      </c>
      <c r="EH173" s="144" t="str">
        <f>IF(EK173="","",ministers!EG$1)</f>
        <v/>
      </c>
      <c r="EI173" s="145" t="str">
        <f>IF(EK173="","",ministers!EG$2)</f>
        <v/>
      </c>
      <c r="EJ173" s="145" t="str">
        <f>IF(EK173="","",ministers!EG$3)</f>
        <v/>
      </c>
      <c r="EK173" s="146" t="str">
        <f t="shared" si="208"/>
        <v/>
      </c>
      <c r="EL173" s="147" t="str">
        <f t="shared" si="209"/>
        <v/>
      </c>
      <c r="EM173" s="148" t="str">
        <f t="shared" si="210"/>
        <v/>
      </c>
      <c r="EN173" s="149" t="str">
        <f t="shared" si="211"/>
        <v/>
      </c>
      <c r="EO173" s="150" t="str">
        <f t="shared" si="212"/>
        <v/>
      </c>
      <c r="EP173" s="117" t="str">
        <f t="shared" si="213"/>
        <v/>
      </c>
      <c r="EQ173" s="114"/>
      <c r="ER173" s="168"/>
      <c r="ES173" s="143" t="str">
        <f>IF(EW173="","",ministers!ES$3)</f>
        <v/>
      </c>
      <c r="ET173" s="144" t="str">
        <f>IF(EW173="","",ministers!ES$1)</f>
        <v/>
      </c>
      <c r="EU173" s="145" t="s">
        <v>292</v>
      </c>
      <c r="EV173" s="145" t="str">
        <f>IF(EW173="","",ministers!ES$3)</f>
        <v/>
      </c>
      <c r="EW173" s="146" t="str">
        <f t="shared" si="214"/>
        <v/>
      </c>
      <c r="EX173" s="147" t="str">
        <f t="shared" si="215"/>
        <v/>
      </c>
      <c r="EY173" s="148" t="str">
        <f t="shared" si="216"/>
        <v/>
      </c>
      <c r="EZ173" s="149" t="str">
        <f t="shared" si="217"/>
        <v/>
      </c>
      <c r="FA173" s="150" t="str">
        <f t="shared" si="218"/>
        <v/>
      </c>
      <c r="FB173" s="117" t="str">
        <f t="shared" si="219"/>
        <v/>
      </c>
      <c r="FC173" s="114"/>
      <c r="FD173" s="168"/>
      <c r="FE173" s="143" t="str">
        <f>IF(FI173="","",ministers!FE$3)</f>
        <v/>
      </c>
      <c r="FF173" s="144" t="str">
        <f>IF(FI173="","",ministers!FE$1)</f>
        <v/>
      </c>
      <c r="FG173" s="145" t="str">
        <f>IF(FI173="","",ministers!FE$2)</f>
        <v/>
      </c>
      <c r="FH173" s="145" t="str">
        <f>IF(FI173="","",ministers!FE$3)</f>
        <v/>
      </c>
      <c r="FI173" s="146" t="str">
        <f t="shared" si="220"/>
        <v/>
      </c>
      <c r="FJ173" s="147" t="str">
        <f t="shared" si="221"/>
        <v/>
      </c>
      <c r="FK173" s="148" t="str">
        <f t="shared" si="222"/>
        <v/>
      </c>
      <c r="FL173" s="149" t="str">
        <f t="shared" si="223"/>
        <v/>
      </c>
      <c r="FM173" s="150" t="str">
        <f t="shared" si="224"/>
        <v/>
      </c>
      <c r="FN173" s="117" t="str">
        <f>IF(FP173="","",IF((LEN(FP173)-LEN(SUBSTITUTE(FP173,"male","")))/LEN("male")&gt;1,"!",IF(RIGHT(FP173,1)=")","",IF(RIGHT(FP173,2)=") ","",IF(RIGHT(FP173,2)=").","","!!")))))</f>
        <v/>
      </c>
      <c r="FO173" s="114"/>
      <c r="FP173" s="168"/>
      <c r="FQ173" s="143" t="str">
        <f>IF(FU173="","",ministers!FT$3)</f>
        <v/>
      </c>
      <c r="FR173" s="144" t="str">
        <f>IF(FU173="","",ministers!FT$1)</f>
        <v/>
      </c>
      <c r="FS173" s="145"/>
      <c r="FT173" s="151"/>
      <c r="FU173" s="146" t="str">
        <f>IF(GB173="","",IF(ISNUMBER(SEARCH(":",GB173)),MID(GB173,FIND(":",GB173)+2,FIND("(",GB173)-FIND(":",GB173)-3),LEFT(GB173,FIND("(",GB173)-2)))</f>
        <v/>
      </c>
      <c r="FV173" s="147" t="str">
        <f>IF(GB173="","",MID(GB173,FIND("(",GB173)+1,4))</f>
        <v/>
      </c>
      <c r="FW173" s="148" t="str">
        <f>IF(ISNUMBER(SEARCH("*female*",GB173)),"female",IF(ISNUMBER(SEARCH("*male*",GB173)),"male",""))</f>
        <v/>
      </c>
      <c r="FX173" s="149" t="str">
        <f>IF(GB173="","",IF(ISERROR(MID(GB173,FIND("male,",GB173)+6,(FIND(")",GB173)-(FIND("male,",GB173)+6))))=TRUE,"missing/error",MID(GB173,FIND("male,",GB173)+6,(FIND(")",GB173)-(FIND("male,",GB173)+6)))))</f>
        <v/>
      </c>
      <c r="FY173" s="150" t="str">
        <f>IF(FU173="","",(MID(FU173,(SEARCH("^^",SUBSTITUTE(FU173," ","^^",LEN(FU173)-LEN(SUBSTITUTE(FU173," ","")))))+1,99)&amp;"_"&amp;LEFT(FU173,FIND(" ",FU173)-1)&amp;"_"&amp;FV173))</f>
        <v/>
      </c>
      <c r="FZ173" s="117" t="str">
        <f>IF(GB173="","",IF((LEN(GB173)-LEN(SUBSTITUTE(GB173,"male","")))/LEN("male")&gt;1,"!",IF(RIGHT(GB173,1)=")","",IF(RIGHT(GB173,2)=") ","",IF(RIGHT(GB173,2)=").","","!!")))))</f>
        <v/>
      </c>
      <c r="GA173" s="114"/>
      <c r="GB173" s="168"/>
      <c r="GC173" s="143" t="str">
        <f>IF(GG173="","",ministers!GC$3)</f>
        <v/>
      </c>
      <c r="GD173" s="144" t="str">
        <f>IF(GG173="","",ministers!GC$1)</f>
        <v/>
      </c>
      <c r="GE173" s="260" t="str">
        <f>IF(GG173="","",ministers!GC$2)</f>
        <v/>
      </c>
      <c r="GF173" s="145"/>
      <c r="GG173" s="146" t="str">
        <f>IF(GN173="","",IF(ISNUMBER(SEARCH(":",GN173)),MID(GN173,FIND(":",GN173)+2,FIND("(",GN173)-FIND(":",GN173)-3),LEFT(GN173,FIND("(",GN173)-2)))</f>
        <v/>
      </c>
      <c r="GH173" s="147" t="str">
        <f>IF(GN173="","",MID(GN173,FIND("(",GN173)+1,4))</f>
        <v/>
      </c>
      <c r="GI173" s="148" t="str">
        <f>IF(ISNUMBER(SEARCH("*female*",GN173)),"female",IF(ISNUMBER(SEARCH("*male*",GN173)),"male",""))</f>
        <v/>
      </c>
      <c r="GJ173" s="149" t="str">
        <f>IF(GN173="","",IF(ISERROR(MID(GN173,FIND("male,",GN173)+6,(FIND(")",GN173)-(FIND("male,",GN173)+6))))=TRUE,"missing/error",MID(GN173,FIND("male,",GN173)+6,(FIND(")",GN173)-(FIND("male,",GN173)+6)))))</f>
        <v/>
      </c>
      <c r="GK173" s="150" t="str">
        <f>IF(GG173="","",(MID(GG173,(SEARCH("^^",SUBSTITUTE(GG173," ","^^",LEN(GG173)-LEN(SUBSTITUTE(GG173," ","")))))+1,99)&amp;"_"&amp;LEFT(GG173,FIND(" ",GG173)-1)&amp;"_"&amp;GH173))</f>
        <v/>
      </c>
      <c r="GM173" s="114"/>
      <c r="GN173" s="168"/>
      <c r="GO173" s="143" t="str">
        <f>IF(GS173="","",ministers!GO$3)</f>
        <v/>
      </c>
      <c r="GP173" s="144" t="str">
        <f>IF(GS173="","",ministers!GO$1)</f>
        <v/>
      </c>
      <c r="GQ173" s="145" t="str">
        <f>IF(GS173="","",ministers!GO$2)</f>
        <v/>
      </c>
      <c r="GR173" s="145" t="str">
        <f>IF(GS173="","",ministers!GO$3)</f>
        <v/>
      </c>
      <c r="GS173" s="146" t="str">
        <f t="shared" si="193"/>
        <v/>
      </c>
      <c r="GT173" s="147" t="str">
        <f t="shared" si="194"/>
        <v/>
      </c>
      <c r="GU173" s="148" t="str">
        <f t="shared" si="195"/>
        <v/>
      </c>
      <c r="GV173" s="149" t="str">
        <f t="shared" si="196"/>
        <v/>
      </c>
      <c r="GW173" s="150" t="str">
        <f t="shared" si="197"/>
        <v/>
      </c>
      <c r="GY173" s="114"/>
      <c r="GZ173" s="168"/>
    </row>
    <row r="174" spans="1:208" ht="13.5" customHeight="1">
      <c r="A174" s="126"/>
      <c r="B174" s="117" t="s">
        <v>1104</v>
      </c>
      <c r="E174" s="143"/>
      <c r="F174" s="144"/>
      <c r="G174" s="145"/>
      <c r="H174" s="145"/>
      <c r="I174" s="146"/>
      <c r="J174" s="147"/>
      <c r="K174" s="148"/>
      <c r="L174" s="149"/>
      <c r="M174" s="150"/>
      <c r="O174" s="114"/>
      <c r="P174" s="168"/>
      <c r="Q174" s="143"/>
      <c r="R174" s="144"/>
      <c r="S174" s="145"/>
      <c r="T174" s="145"/>
      <c r="U174" s="146"/>
      <c r="V174" s="147"/>
      <c r="W174" s="148"/>
      <c r="X174" s="149"/>
      <c r="Y174" s="150"/>
      <c r="AA174" s="114"/>
      <c r="AB174" s="168"/>
      <c r="AC174" s="143"/>
      <c r="AD174" s="144"/>
      <c r="AE174" s="145"/>
      <c r="AF174" s="145"/>
      <c r="AG174" s="146"/>
      <c r="AH174" s="147"/>
      <c r="AI174" s="148"/>
      <c r="AJ174" s="149"/>
      <c r="AK174" s="150"/>
      <c r="AM174" s="114"/>
      <c r="AN174" s="168"/>
      <c r="AO174" s="143"/>
      <c r="AP174" s="144"/>
      <c r="AQ174" s="145"/>
      <c r="AR174" s="145"/>
      <c r="AS174" s="146"/>
      <c r="AT174" s="147"/>
      <c r="AU174" s="148"/>
      <c r="AV174" s="149"/>
      <c r="AW174" s="150"/>
      <c r="AY174" s="114"/>
      <c r="AZ174" s="168"/>
      <c r="BA174" s="143"/>
      <c r="BB174" s="144"/>
      <c r="BC174" s="145"/>
      <c r="BD174" s="145"/>
      <c r="BE174" s="146"/>
      <c r="BF174" s="147"/>
      <c r="BG174" s="148"/>
      <c r="BH174" s="149"/>
      <c r="BI174" s="150"/>
      <c r="BK174" s="114"/>
      <c r="BL174" s="168"/>
      <c r="BM174" s="143"/>
      <c r="BN174" s="144"/>
      <c r="BO174" s="145"/>
      <c r="BP174" s="145"/>
      <c r="BQ174" s="146"/>
      <c r="BR174" s="147"/>
      <c r="BS174" s="148"/>
      <c r="BT174" s="149"/>
      <c r="BU174" s="150"/>
      <c r="BW174" s="114"/>
      <c r="BX174" s="168"/>
      <c r="BY174" s="143"/>
      <c r="BZ174" s="144"/>
      <c r="CA174" s="145"/>
      <c r="CB174" s="145"/>
      <c r="CC174" s="146"/>
      <c r="CD174" s="147"/>
      <c r="CE174" s="148"/>
      <c r="CF174" s="149"/>
      <c r="CG174" s="150"/>
      <c r="CI174" s="114"/>
      <c r="CJ174" s="168"/>
      <c r="CK174" s="143"/>
      <c r="CL174" s="144"/>
      <c r="CM174" s="145"/>
      <c r="CN174" s="145"/>
      <c r="CO174" s="146"/>
      <c r="CP174" s="147"/>
      <c r="CQ174" s="148"/>
      <c r="CR174" s="149"/>
      <c r="CS174" s="150"/>
      <c r="CU174" s="114"/>
      <c r="CV174" s="168"/>
      <c r="CW174" s="143"/>
      <c r="CX174" s="144"/>
      <c r="CY174" s="145"/>
      <c r="CZ174" s="145"/>
      <c r="DA174" s="146"/>
      <c r="DB174" s="147"/>
      <c r="DC174" s="148"/>
      <c r="DD174" s="149"/>
      <c r="DE174" s="150"/>
      <c r="DG174" s="114"/>
      <c r="DH174" s="173"/>
      <c r="DI174" s="143"/>
      <c r="DJ174" s="144"/>
      <c r="DK174" s="145"/>
      <c r="DL174" s="145"/>
      <c r="DM174" s="146"/>
      <c r="DN174" s="147"/>
      <c r="DO174" s="148"/>
      <c r="DP174" s="149"/>
      <c r="DQ174" s="150"/>
      <c r="DS174" s="114"/>
      <c r="DT174" s="173"/>
      <c r="DU174" s="143"/>
      <c r="DV174" s="144"/>
      <c r="DW174" s="145"/>
      <c r="DX174" s="145"/>
      <c r="DY174" s="146"/>
      <c r="DZ174" s="147"/>
      <c r="EA174" s="148"/>
      <c r="EB174" s="149"/>
      <c r="EC174" s="150"/>
      <c r="EE174" s="114"/>
      <c r="EF174" s="168"/>
      <c r="EG174" s="143">
        <f>IF(EK174="","",ministers!EG$3)</f>
        <v>42262</v>
      </c>
      <c r="EH174" s="144" t="str">
        <f>IF(EK174="","",ministers!EG$1)</f>
        <v>Abbott I</v>
      </c>
      <c r="EI174" s="145">
        <f>IF(EK174="","",ministers!EG$2)</f>
        <v>41517</v>
      </c>
      <c r="EJ174" s="145">
        <f>IF(EK174="","",ministers!EG$3)</f>
        <v>42262</v>
      </c>
      <c r="EK174" s="146" t="str">
        <f t="shared" si="208"/>
        <v>Warren Errol Truss</v>
      </c>
      <c r="EL174" s="147" t="str">
        <f t="shared" si="209"/>
        <v>1948</v>
      </c>
      <c r="EM174" s="148" t="str">
        <f t="shared" si="210"/>
        <v>male</v>
      </c>
      <c r="EN174" s="149" t="str">
        <f t="shared" si="211"/>
        <v>au_nat01</v>
      </c>
      <c r="EO174" s="150" t="str">
        <f t="shared" si="212"/>
        <v>Truss_Warren_1948</v>
      </c>
      <c r="EP174" s="117" t="str">
        <f t="shared" si="213"/>
        <v/>
      </c>
      <c r="EQ174" s="114"/>
      <c r="ER174" s="168" t="s">
        <v>1119</v>
      </c>
      <c r="ES174" s="143">
        <f>IF(EW174="","",ministers!ES$3)</f>
        <v>42570</v>
      </c>
      <c r="ET174" s="144" t="str">
        <f>IF(EW174="","",ministers!ES$1)</f>
        <v>Turnbull I</v>
      </c>
      <c r="EU174" s="145">
        <v>42262</v>
      </c>
      <c r="EV174" s="145">
        <v>42412</v>
      </c>
      <c r="EW174" s="146" t="str">
        <f t="shared" si="214"/>
        <v>Warren Errol Truss</v>
      </c>
      <c r="EX174" s="147" t="str">
        <f t="shared" si="215"/>
        <v>1948</v>
      </c>
      <c r="EY174" s="148" t="str">
        <f t="shared" si="216"/>
        <v>male</v>
      </c>
      <c r="EZ174" s="149" t="str">
        <f t="shared" si="217"/>
        <v>au_nat01</v>
      </c>
      <c r="FA174" s="150" t="str">
        <f t="shared" si="218"/>
        <v>Truss_Warren_1948</v>
      </c>
      <c r="FB174" s="117" t="str">
        <f t="shared" si="219"/>
        <v/>
      </c>
      <c r="FC174" s="114"/>
      <c r="FD174" s="168" t="s">
        <v>1206</v>
      </c>
      <c r="FE174" s="143" t="str">
        <f>IF(FI174="","",ministers!FE$3)</f>
        <v/>
      </c>
      <c r="FF174" s="144" t="str">
        <f>IF(FI174="","",ministers!FE$1)</f>
        <v/>
      </c>
      <c r="FG174" s="145" t="str">
        <f>IF(FI174="","",ministers!FE$2)</f>
        <v/>
      </c>
      <c r="FH174" s="145" t="str">
        <f>IF(FI174="","",ministers!FE$3)</f>
        <v/>
      </c>
      <c r="FI174" s="146" t="str">
        <f t="shared" si="220"/>
        <v/>
      </c>
      <c r="FJ174" s="147" t="str">
        <f t="shared" si="221"/>
        <v/>
      </c>
      <c r="FK174" s="148" t="str">
        <f t="shared" si="222"/>
        <v/>
      </c>
      <c r="FL174" s="149" t="str">
        <f t="shared" si="223"/>
        <v/>
      </c>
      <c r="FM174" s="150" t="str">
        <f t="shared" si="224"/>
        <v/>
      </c>
      <c r="FO174" s="114"/>
      <c r="FP174" s="168"/>
      <c r="FQ174" s="143"/>
      <c r="FR174" s="144"/>
      <c r="FS174" s="145"/>
      <c r="FT174" s="151"/>
      <c r="FU174" s="146"/>
      <c r="FV174" s="147"/>
      <c r="FW174" s="148"/>
      <c r="FX174" s="149"/>
      <c r="FY174" s="150"/>
      <c r="GA174" s="114"/>
      <c r="GB174" s="168"/>
      <c r="GC174" s="143" t="str">
        <f>IF(GG174="","",ministers!GC$3)</f>
        <v/>
      </c>
      <c r="GD174" s="144" t="str">
        <f>IF(GG174="","",ministers!GC$1)</f>
        <v/>
      </c>
      <c r="GE174" s="260" t="str">
        <f>IF(GG174="","",ministers!GC$2)</f>
        <v/>
      </c>
      <c r="GF174" s="145"/>
      <c r="GG174" s="146"/>
      <c r="GH174" s="147"/>
      <c r="GI174" s="148"/>
      <c r="GJ174" s="149"/>
      <c r="GK174" s="150"/>
      <c r="GM174" s="114"/>
      <c r="GN174" s="168"/>
      <c r="GO174" s="143" t="str">
        <f>IF(GS174="","",ministers!GO$3)</f>
        <v/>
      </c>
      <c r="GP174" s="144" t="str">
        <f>IF(GS174="","",ministers!GO$1)</f>
        <v/>
      </c>
      <c r="GQ174" s="145" t="str">
        <f>IF(GS174="","",ministers!GO$2)</f>
        <v/>
      </c>
      <c r="GR174" s="145" t="str">
        <f>IF(GS174="","",ministers!GO$3)</f>
        <v/>
      </c>
      <c r="GS174" s="146" t="str">
        <f t="shared" si="193"/>
        <v/>
      </c>
      <c r="GT174" s="147" t="str">
        <f t="shared" si="194"/>
        <v/>
      </c>
      <c r="GU174" s="148" t="str">
        <f t="shared" si="195"/>
        <v/>
      </c>
      <c r="GV174" s="149" t="str">
        <f t="shared" si="196"/>
        <v/>
      </c>
      <c r="GW174" s="150" t="str">
        <f t="shared" si="197"/>
        <v/>
      </c>
      <c r="GY174" s="114"/>
      <c r="GZ174" s="168"/>
    </row>
    <row r="175" spans="1:208" ht="13.5" customHeight="1">
      <c r="A175" s="126"/>
      <c r="B175" s="117" t="s">
        <v>720</v>
      </c>
      <c r="E175" s="143"/>
      <c r="F175" s="144"/>
      <c r="G175" s="145"/>
      <c r="H175" s="145"/>
      <c r="I175" s="146"/>
      <c r="J175" s="147"/>
      <c r="K175" s="148"/>
      <c r="L175" s="149"/>
      <c r="M175" s="150"/>
      <c r="O175" s="114"/>
      <c r="P175" s="168"/>
      <c r="Q175" s="143"/>
      <c r="R175" s="144"/>
      <c r="S175" s="145"/>
      <c r="T175" s="145"/>
      <c r="U175" s="146"/>
      <c r="V175" s="147"/>
      <c r="W175" s="148"/>
      <c r="X175" s="149"/>
      <c r="Y175" s="150"/>
      <c r="AA175" s="114"/>
      <c r="AB175" s="168"/>
      <c r="AC175" s="143"/>
      <c r="AD175" s="144"/>
      <c r="AE175" s="145"/>
      <c r="AF175" s="145"/>
      <c r="AG175" s="146"/>
      <c r="AH175" s="147"/>
      <c r="AI175" s="148"/>
      <c r="AJ175" s="149"/>
      <c r="AK175" s="150"/>
      <c r="AM175" s="114"/>
      <c r="AN175" s="168"/>
      <c r="AO175" s="143"/>
      <c r="AP175" s="144"/>
      <c r="AQ175" s="145"/>
      <c r="AR175" s="145"/>
      <c r="AS175" s="146"/>
      <c r="AT175" s="147"/>
      <c r="AU175" s="148"/>
      <c r="AV175" s="149"/>
      <c r="AW175" s="150"/>
      <c r="AY175" s="114"/>
      <c r="AZ175" s="168"/>
      <c r="BA175" s="143"/>
      <c r="BB175" s="144"/>
      <c r="BC175" s="145"/>
      <c r="BD175" s="145"/>
      <c r="BE175" s="146"/>
      <c r="BF175" s="147"/>
      <c r="BG175" s="148"/>
      <c r="BH175" s="149"/>
      <c r="BI175" s="150"/>
      <c r="BK175" s="114"/>
      <c r="BL175" s="168"/>
      <c r="BM175" s="143"/>
      <c r="BN175" s="144"/>
      <c r="BO175" s="145"/>
      <c r="BP175" s="145"/>
      <c r="BQ175" s="146"/>
      <c r="BR175" s="147"/>
      <c r="BS175" s="148"/>
      <c r="BT175" s="149"/>
      <c r="BU175" s="150"/>
      <c r="BW175" s="114"/>
      <c r="BX175" s="168"/>
      <c r="BY175" s="143"/>
      <c r="BZ175" s="144"/>
      <c r="CA175" s="145"/>
      <c r="CB175" s="145"/>
      <c r="CC175" s="146"/>
      <c r="CD175" s="147"/>
      <c r="CE175" s="148"/>
      <c r="CF175" s="149"/>
      <c r="CG175" s="150"/>
      <c r="CI175" s="114"/>
      <c r="CJ175" s="168"/>
      <c r="CK175" s="143"/>
      <c r="CL175" s="144"/>
      <c r="CM175" s="145"/>
      <c r="CN175" s="145"/>
      <c r="CO175" s="146"/>
      <c r="CP175" s="147"/>
      <c r="CQ175" s="148"/>
      <c r="CR175" s="149"/>
      <c r="CS175" s="150"/>
      <c r="CU175" s="114"/>
      <c r="CV175" s="168"/>
      <c r="CW175" s="143"/>
      <c r="CX175" s="144"/>
      <c r="CY175" s="145"/>
      <c r="CZ175" s="145"/>
      <c r="DA175" s="146"/>
      <c r="DB175" s="147"/>
      <c r="DC175" s="148"/>
      <c r="DD175" s="149"/>
      <c r="DE175" s="150"/>
      <c r="DG175" s="114"/>
      <c r="DH175" s="173"/>
      <c r="DI175" s="143">
        <v>41452</v>
      </c>
      <c r="DJ175" s="144" t="s">
        <v>513</v>
      </c>
      <c r="DK175" s="145">
        <v>40435</v>
      </c>
      <c r="DL175" s="145">
        <v>41452</v>
      </c>
      <c r="DM175" s="146" t="s">
        <v>807</v>
      </c>
      <c r="DN175" s="147" t="s">
        <v>808</v>
      </c>
      <c r="DO175" s="148" t="s">
        <v>780</v>
      </c>
      <c r="DP175" s="149" t="s">
        <v>293</v>
      </c>
      <c r="DQ175" s="150" t="s">
        <v>809</v>
      </c>
      <c r="DS175" s="114"/>
      <c r="DT175" s="173" t="s">
        <v>700</v>
      </c>
      <c r="DU175" s="143">
        <v>41517</v>
      </c>
      <c r="DV175" s="144" t="s">
        <v>514</v>
      </c>
      <c r="DW175" s="145">
        <v>41452</v>
      </c>
      <c r="DX175" s="145">
        <v>41517</v>
      </c>
      <c r="DY175" s="146" t="s">
        <v>807</v>
      </c>
      <c r="DZ175" s="147" t="s">
        <v>808</v>
      </c>
      <c r="EA175" s="148" t="s">
        <v>780</v>
      </c>
      <c r="EB175" s="149" t="s">
        <v>293</v>
      </c>
      <c r="EC175" s="150" t="s">
        <v>809</v>
      </c>
      <c r="EE175" s="114"/>
      <c r="EF175" s="168" t="s">
        <v>700</v>
      </c>
      <c r="EG175" s="143" t="str">
        <f>IF(EK175="","",ministers!EG$3)</f>
        <v/>
      </c>
      <c r="EH175" s="144" t="str">
        <f>IF(EK175="","",ministers!EG$1)</f>
        <v/>
      </c>
      <c r="EI175" s="145" t="str">
        <f>IF(EK175="","",ministers!EG$2)</f>
        <v/>
      </c>
      <c r="EJ175" s="145" t="str">
        <f>IF(EK175="","",ministers!EG$3)</f>
        <v/>
      </c>
      <c r="EK175" s="146" t="str">
        <f t="shared" si="208"/>
        <v/>
      </c>
      <c r="EL175" s="147" t="str">
        <f t="shared" si="209"/>
        <v/>
      </c>
      <c r="EM175" s="148" t="str">
        <f t="shared" si="210"/>
        <v/>
      </c>
      <c r="EN175" s="149" t="str">
        <f t="shared" si="211"/>
        <v/>
      </c>
      <c r="EO175" s="150" t="str">
        <f t="shared" si="212"/>
        <v/>
      </c>
      <c r="EP175" s="117" t="str">
        <f t="shared" si="213"/>
        <v/>
      </c>
      <c r="EQ175" s="114"/>
      <c r="ER175" s="168"/>
      <c r="ES175" s="143">
        <f>IF(EW175="","",ministers!ES$3)</f>
        <v>42570</v>
      </c>
      <c r="ET175" s="144" t="str">
        <f>IF(EW175="","",ministers!ES$1)</f>
        <v>Turnbull I</v>
      </c>
      <c r="EU175" s="145">
        <v>42412</v>
      </c>
      <c r="EV175" s="145">
        <f>IF(EW175="","",ministers!ES$3)</f>
        <v>42570</v>
      </c>
      <c r="EW175" s="146" t="str">
        <f t="shared" si="214"/>
        <v>Darren Chester</v>
      </c>
      <c r="EX175" s="147" t="str">
        <f t="shared" si="215"/>
        <v>1967</v>
      </c>
      <c r="EY175" s="148" t="str">
        <f t="shared" si="216"/>
        <v>male</v>
      </c>
      <c r="EZ175" s="149" t="str">
        <f t="shared" si="217"/>
        <v>au_nat01</v>
      </c>
      <c r="FA175" s="150" t="str">
        <f t="shared" si="218"/>
        <v>Chester_Darren_1967</v>
      </c>
      <c r="FB175" s="117" t="str">
        <f t="shared" si="219"/>
        <v/>
      </c>
      <c r="FC175" s="114"/>
      <c r="FD175" s="168" t="s">
        <v>1230</v>
      </c>
      <c r="FE175" s="143">
        <f>IF(FI175="","",ministers!FE$3)</f>
        <v>43340</v>
      </c>
      <c r="FF175" s="144" t="str">
        <f>IF(FI175="","",ministers!FE$1)</f>
        <v>Turnbull II</v>
      </c>
      <c r="FG175" s="145">
        <f>IF(FI175="","",ministers!FE$2)</f>
        <v>42570</v>
      </c>
      <c r="FH175" s="145">
        <v>43089</v>
      </c>
      <c r="FI175" s="146" t="str">
        <f t="shared" si="220"/>
        <v>Darren Chester</v>
      </c>
      <c r="FJ175" s="147" t="str">
        <f t="shared" si="221"/>
        <v>1967</v>
      </c>
      <c r="FK175" s="148" t="str">
        <f t="shared" si="222"/>
        <v>male</v>
      </c>
      <c r="FL175" s="149" t="str">
        <f t="shared" si="223"/>
        <v>au_nat01</v>
      </c>
      <c r="FM175" s="150" t="str">
        <f t="shared" si="224"/>
        <v>Chester_Darren_1967</v>
      </c>
      <c r="FO175" s="114" t="s">
        <v>1252</v>
      </c>
      <c r="FP175" s="168" t="s">
        <v>1230</v>
      </c>
      <c r="FQ175" s="143">
        <f>IF(FU175="","",ministers!FQ$3)</f>
        <v>43614</v>
      </c>
      <c r="FR175" s="144" t="str">
        <f>IF(FU175="","",ministers!FQ$1)</f>
        <v>Morrison I</v>
      </c>
      <c r="FS175" s="145">
        <f>IF(FU175="","",ministers!FQ$2)</f>
        <v>43340</v>
      </c>
      <c r="FT175" s="145">
        <f>IF(FU175="","",ministers!FQ$3)</f>
        <v>43614</v>
      </c>
      <c r="FU175" s="146" t="str">
        <f>IF(GB175="","",IF(ISNUMBER(SEARCH(":",GB175)),MID(GB175,FIND(":",GB175)+2,FIND("(",GB175)-FIND(":",GB175)-3),LEFT(GB175,FIND("(",GB175)-2)))</f>
        <v>Michael McCormack</v>
      </c>
      <c r="FV175" s="147" t="str">
        <f>IF(GB175="","",MID(GB175,FIND("(",GB175)+1,4))</f>
        <v>1964</v>
      </c>
      <c r="FW175" s="148" t="str">
        <f>IF(ISNUMBER(SEARCH("*female*",GB175)),"female",IF(ISNUMBER(SEARCH("*male*",GB175)),"male",""))</f>
        <v>male</v>
      </c>
      <c r="FX175" s="149" t="str">
        <f>IF(GB175="","",IF(ISERROR(MID(GB175,FIND("male,",GB175)+6,(FIND(")",GB175)-(FIND("male,",GB175)+6))))=TRUE,"missing/error",MID(GB175,FIND("male,",GB175)+6,(FIND(")",GB175)-(FIND("male,",GB175)+6)))))</f>
        <v>au_nat01</v>
      </c>
      <c r="FY175" s="150" t="str">
        <f>IF(FU175="","",(MID(FU175,(SEARCH("^^",SUBSTITUTE(FU175," ","^^",LEN(FU175)-LEN(SUBSTITUTE(FU175," ","")))))+1,99)&amp;"_"&amp;LEFT(FU175,FIND(" ",FU175)-1)&amp;"_"&amp;FV175))</f>
        <v>McCormack_Michael_1964</v>
      </c>
      <c r="GA175" s="114"/>
      <c r="GB175" s="168" t="s">
        <v>1260</v>
      </c>
      <c r="GC175" s="143">
        <f>IF(GG175="","",ministers!GC$3)</f>
        <v>44704</v>
      </c>
      <c r="GD175" s="144" t="str">
        <f>IF(GG175="","",ministers!GC$1)</f>
        <v>Morrison II</v>
      </c>
      <c r="GE175" s="260">
        <f>IF(GG175="","",ministers!GC$2)</f>
        <v>43614</v>
      </c>
      <c r="GF175" s="145">
        <v>44379</v>
      </c>
      <c r="GG175" s="146" t="str">
        <f>IF(GN175="","",IF(ISNUMBER(SEARCH(":",GN175)),MID(GN175,FIND(":",GN175)+2,FIND("(",GN175)-FIND(":",GN175)-3),LEFT(GN175,FIND("(",GN175)-2)))</f>
        <v>Michael McCormack</v>
      </c>
      <c r="GH175" s="147" t="str">
        <f>IF(GN175="","",MID(GN175,FIND("(",GN175)+1,4))</f>
        <v>1964</v>
      </c>
      <c r="GI175" s="148" t="str">
        <f>IF(ISNUMBER(SEARCH("*female*",GN175)),"female",IF(ISNUMBER(SEARCH("*male*",GN175)),"male",""))</f>
        <v>male</v>
      </c>
      <c r="GJ175" s="149" t="str">
        <f>IF(GN175="","",IF(ISERROR(MID(GN175,FIND("male,",GN175)+6,(FIND(")",GN175)-(FIND("male,",GN175)+6))))=TRUE,"missing/error",MID(GN175,FIND("male,",GN175)+6,(FIND(")",GN175)-(FIND("male,",GN175)+6)))))</f>
        <v>au_nat01</v>
      </c>
      <c r="GK175" s="150" t="str">
        <f>IF(GG175="","",(MID(GG175,(SEARCH("^^",SUBSTITUTE(GG175," ","^^",LEN(GG175)-LEN(SUBSTITUTE(GG175," ","")))))+1,99)&amp;"_"&amp;LEFT(GG175,FIND(" ",GG175)-1)&amp;"_"&amp;GH175))</f>
        <v>McCormack_Michael_1964</v>
      </c>
      <c r="GM175" s="114"/>
      <c r="GN175" s="168" t="s">
        <v>1260</v>
      </c>
      <c r="GO175" s="143" t="str">
        <f>IF(GS175="","",ministers!GO$3)</f>
        <v/>
      </c>
      <c r="GP175" s="144" t="str">
        <f>IF(GS175="","",ministers!GO$1)</f>
        <v/>
      </c>
      <c r="GQ175" s="145" t="str">
        <f>IF(GS175="","",ministers!GO$2)</f>
        <v/>
      </c>
      <c r="GR175" s="145" t="str">
        <f>IF(GS175="","",ministers!GO$3)</f>
        <v/>
      </c>
      <c r="GS175" s="146" t="str">
        <f t="shared" si="193"/>
        <v/>
      </c>
      <c r="GT175" s="147" t="str">
        <f t="shared" si="194"/>
        <v/>
      </c>
      <c r="GU175" s="148" t="str">
        <f t="shared" si="195"/>
        <v/>
      </c>
      <c r="GV175" s="149" t="str">
        <f t="shared" si="196"/>
        <v/>
      </c>
      <c r="GW175" s="150" t="str">
        <f t="shared" si="197"/>
        <v/>
      </c>
      <c r="GY175" s="114"/>
      <c r="GZ175" s="168"/>
    </row>
    <row r="176" spans="1:208" ht="13.5" customHeight="1">
      <c r="A176" s="126"/>
      <c r="B176" s="117" t="s">
        <v>720</v>
      </c>
      <c r="E176" s="143"/>
      <c r="F176" s="144"/>
      <c r="G176" s="145"/>
      <c r="H176" s="145"/>
      <c r="I176" s="146"/>
      <c r="J176" s="147"/>
      <c r="K176" s="148"/>
      <c r="L176" s="149"/>
      <c r="M176" s="150"/>
      <c r="O176" s="114"/>
      <c r="P176" s="168"/>
      <c r="Q176" s="143"/>
      <c r="R176" s="144"/>
      <c r="S176" s="145"/>
      <c r="T176" s="145"/>
      <c r="U176" s="146"/>
      <c r="V176" s="147"/>
      <c r="W176" s="148"/>
      <c r="X176" s="149"/>
      <c r="Y176" s="150"/>
      <c r="AA176" s="114"/>
      <c r="AB176" s="168"/>
      <c r="AC176" s="143"/>
      <c r="AD176" s="144"/>
      <c r="AE176" s="145"/>
      <c r="AF176" s="145"/>
      <c r="AG176" s="146"/>
      <c r="AH176" s="147"/>
      <c r="AI176" s="148"/>
      <c r="AJ176" s="149"/>
      <c r="AK176" s="150"/>
      <c r="AM176" s="114"/>
      <c r="AN176" s="168"/>
      <c r="AO176" s="143"/>
      <c r="AP176" s="144"/>
      <c r="AQ176" s="145"/>
      <c r="AR176" s="145"/>
      <c r="AS176" s="146"/>
      <c r="AT176" s="147"/>
      <c r="AU176" s="148"/>
      <c r="AV176" s="149"/>
      <c r="AW176" s="150"/>
      <c r="AY176" s="114"/>
      <c r="AZ176" s="168"/>
      <c r="BA176" s="143"/>
      <c r="BB176" s="144"/>
      <c r="BC176" s="145"/>
      <c r="BD176" s="145"/>
      <c r="BE176" s="146"/>
      <c r="BF176" s="147"/>
      <c r="BG176" s="148"/>
      <c r="BH176" s="149"/>
      <c r="BI176" s="150"/>
      <c r="BK176" s="114"/>
      <c r="BL176" s="168"/>
      <c r="BM176" s="143"/>
      <c r="BN176" s="144"/>
      <c r="BO176" s="145"/>
      <c r="BP176" s="145"/>
      <c r="BQ176" s="146"/>
      <c r="BR176" s="147"/>
      <c r="BS176" s="148"/>
      <c r="BT176" s="149"/>
      <c r="BU176" s="150"/>
      <c r="BW176" s="114"/>
      <c r="BX176" s="168"/>
      <c r="BY176" s="143"/>
      <c r="BZ176" s="144"/>
      <c r="CA176" s="145"/>
      <c r="CB176" s="145"/>
      <c r="CC176" s="146"/>
      <c r="CD176" s="147"/>
      <c r="CE176" s="148"/>
      <c r="CF176" s="149"/>
      <c r="CG176" s="150"/>
      <c r="CI176" s="114"/>
      <c r="CJ176" s="168"/>
      <c r="CK176" s="143"/>
      <c r="CL176" s="144"/>
      <c r="CM176" s="145"/>
      <c r="CN176" s="145"/>
      <c r="CO176" s="146"/>
      <c r="CP176" s="147"/>
      <c r="CQ176" s="148"/>
      <c r="CR176" s="149"/>
      <c r="CS176" s="150"/>
      <c r="CU176" s="114"/>
      <c r="CV176" s="168"/>
      <c r="CW176" s="143"/>
      <c r="CX176" s="144"/>
      <c r="CY176" s="145"/>
      <c r="CZ176" s="145"/>
      <c r="DA176" s="146"/>
      <c r="DB176" s="147"/>
      <c r="DC176" s="148"/>
      <c r="DD176" s="149"/>
      <c r="DE176" s="150"/>
      <c r="DG176" s="114"/>
      <c r="DH176" s="173"/>
      <c r="DI176" s="143"/>
      <c r="DJ176" s="144"/>
      <c r="DK176" s="145"/>
      <c r="DL176" s="145"/>
      <c r="DM176" s="146"/>
      <c r="DN176" s="147"/>
      <c r="DO176" s="148"/>
      <c r="DP176" s="149"/>
      <c r="DQ176" s="150"/>
      <c r="DS176" s="114"/>
      <c r="DT176" s="173"/>
      <c r="DU176" s="143"/>
      <c r="DV176" s="144"/>
      <c r="DW176" s="145"/>
      <c r="DX176" s="145"/>
      <c r="DY176" s="146"/>
      <c r="DZ176" s="147"/>
      <c r="EA176" s="148"/>
      <c r="EB176" s="149"/>
      <c r="EC176" s="150"/>
      <c r="EE176" s="114"/>
      <c r="EF176" s="168"/>
      <c r="EG176" s="143"/>
      <c r="EH176" s="144"/>
      <c r="EI176" s="145"/>
      <c r="EJ176" s="145"/>
      <c r="EK176" s="146"/>
      <c r="EL176" s="147"/>
      <c r="EM176" s="148"/>
      <c r="EN176" s="149"/>
      <c r="EO176" s="150"/>
      <c r="EQ176" s="114"/>
      <c r="ER176" s="168"/>
      <c r="ES176" s="143"/>
      <c r="ET176" s="144"/>
      <c r="EU176" s="145"/>
      <c r="EV176" s="145"/>
      <c r="EW176" s="146"/>
      <c r="EX176" s="147"/>
      <c r="EY176" s="148"/>
      <c r="EZ176" s="149"/>
      <c r="FA176" s="150"/>
      <c r="FC176" s="114"/>
      <c r="FD176" s="168"/>
      <c r="FE176" s="143">
        <f>IF(FI176="","",ministers!FE$3)</f>
        <v>43340</v>
      </c>
      <c r="FF176" s="144" t="str">
        <f>IF(FI176="","",ministers!FE$1)</f>
        <v>Turnbull II</v>
      </c>
      <c r="FG176" s="145">
        <v>43089</v>
      </c>
      <c r="FH176" s="145">
        <v>43153</v>
      </c>
      <c r="FI176" s="146" t="str">
        <f t="shared" si="220"/>
        <v>Barnaby Joyce</v>
      </c>
      <c r="FJ176" s="147" t="str">
        <f t="shared" si="221"/>
        <v>1967</v>
      </c>
      <c r="FK176" s="148" t="str">
        <f t="shared" si="222"/>
        <v>male</v>
      </c>
      <c r="FL176" s="149" t="str">
        <f t="shared" si="223"/>
        <v>au_nat01</v>
      </c>
      <c r="FM176" s="150" t="str">
        <f t="shared" si="224"/>
        <v>Joyce_Barnaby_1967</v>
      </c>
      <c r="FO176" s="114"/>
      <c r="FP176" s="168" t="s">
        <v>1121</v>
      </c>
      <c r="FQ176" s="143"/>
      <c r="FR176" s="144"/>
      <c r="FS176" s="145"/>
      <c r="FT176" s="151"/>
      <c r="FU176" s="146"/>
      <c r="FV176" s="147"/>
      <c r="FW176" s="148"/>
      <c r="FX176" s="149"/>
      <c r="FY176" s="150"/>
      <c r="GA176" s="114"/>
      <c r="GB176" s="168"/>
      <c r="GC176" s="143">
        <f>IF(GG176="","",ministers!GC$3)</f>
        <v>44704</v>
      </c>
      <c r="GD176" s="144" t="str">
        <f>IF(GG176="","",ministers!GC$1)</f>
        <v>Morrison II</v>
      </c>
      <c r="GE176" s="145">
        <v>44379</v>
      </c>
      <c r="GF176" s="145">
        <f>IF(GG176="","",ministers!GC$3)</f>
        <v>44704</v>
      </c>
      <c r="GG176" s="146" t="str">
        <f>IF(GN176="","",IF(ISNUMBER(SEARCH(":",GN176)),MID(GN176,FIND(":",GN176)+2,FIND("(",GN176)-FIND(":",GN176)-3),LEFT(GN176,FIND("(",GN176)-2)))</f>
        <v>Barnaby Joyce</v>
      </c>
      <c r="GH176" s="147" t="str">
        <f>IF(GN176="","",MID(GN176,FIND("(",GN176)+1,4))</f>
        <v>1967</v>
      </c>
      <c r="GI176" s="148" t="str">
        <f>IF(ISNUMBER(SEARCH("*female*",GN176)),"female",IF(ISNUMBER(SEARCH("*male*",GN176)),"male",""))</f>
        <v>male</v>
      </c>
      <c r="GJ176" s="149" t="str">
        <f>IF(GN176="","",IF(ISERROR(MID(GN176,FIND("male,",GN176)+6,(FIND(")",GN176)-(FIND("male,",GN176)+6))))=TRUE,"missing/error",MID(GN176,FIND("male,",GN176)+6,(FIND(")",GN176)-(FIND("male,",GN176)+6)))))</f>
        <v>au_nat01</v>
      </c>
      <c r="GK176" s="150" t="str">
        <f>IF(GG176="","",(MID(GG176,(SEARCH("^^",SUBSTITUTE(GG176," ","^^",LEN(GG176)-LEN(SUBSTITUTE(GG176," ","")))))+1,99)&amp;"_"&amp;LEFT(GG176,FIND(" ",GG176)-1)&amp;"_"&amp;GH176))</f>
        <v>Joyce_Barnaby_1967</v>
      </c>
      <c r="GM176" s="114"/>
      <c r="GN176" s="168" t="s">
        <v>1121</v>
      </c>
      <c r="GO176" s="143" t="str">
        <f>IF(GS176="","",ministers!GO$3)</f>
        <v/>
      </c>
      <c r="GP176" s="144" t="str">
        <f>IF(GS176="","",ministers!GO$1)</f>
        <v/>
      </c>
      <c r="GQ176" s="145" t="str">
        <f>IF(GS176="","",ministers!GO$2)</f>
        <v/>
      </c>
      <c r="GR176" s="145" t="str">
        <f>IF(GS176="","",ministers!GO$3)</f>
        <v/>
      </c>
      <c r="GS176" s="146" t="str">
        <f t="shared" si="193"/>
        <v/>
      </c>
      <c r="GT176" s="147" t="str">
        <f t="shared" si="194"/>
        <v/>
      </c>
      <c r="GU176" s="148" t="str">
        <f t="shared" si="195"/>
        <v/>
      </c>
      <c r="GV176" s="149" t="str">
        <f t="shared" si="196"/>
        <v/>
      </c>
      <c r="GW176" s="150" t="str">
        <f t="shared" si="197"/>
        <v/>
      </c>
      <c r="GY176" s="114"/>
      <c r="GZ176" s="168"/>
    </row>
    <row r="177" spans="1:208" ht="13.5" customHeight="1">
      <c r="A177" s="126"/>
      <c r="B177" s="117" t="s">
        <v>720</v>
      </c>
      <c r="E177" s="143"/>
      <c r="F177" s="144"/>
      <c r="G177" s="145"/>
      <c r="H177" s="145"/>
      <c r="I177" s="146"/>
      <c r="J177" s="147"/>
      <c r="K177" s="148"/>
      <c r="L177" s="149"/>
      <c r="M177" s="150"/>
      <c r="O177" s="114"/>
      <c r="P177" s="168"/>
      <c r="Q177" s="143"/>
      <c r="R177" s="144"/>
      <c r="S177" s="145"/>
      <c r="T177" s="145"/>
      <c r="U177" s="146"/>
      <c r="V177" s="147"/>
      <c r="W177" s="148"/>
      <c r="X177" s="149"/>
      <c r="Y177" s="150"/>
      <c r="AA177" s="114"/>
      <c r="AB177" s="168"/>
      <c r="AC177" s="143"/>
      <c r="AD177" s="144"/>
      <c r="AE177" s="145"/>
      <c r="AF177" s="145"/>
      <c r="AG177" s="146"/>
      <c r="AH177" s="147"/>
      <c r="AI177" s="148"/>
      <c r="AJ177" s="149"/>
      <c r="AK177" s="150"/>
      <c r="AM177" s="114"/>
      <c r="AN177" s="168"/>
      <c r="AO177" s="143"/>
      <c r="AP177" s="144"/>
      <c r="AQ177" s="145"/>
      <c r="AR177" s="145"/>
      <c r="AS177" s="146"/>
      <c r="AT177" s="147"/>
      <c r="AU177" s="148"/>
      <c r="AV177" s="149"/>
      <c r="AW177" s="150"/>
      <c r="AY177" s="114"/>
      <c r="AZ177" s="168"/>
      <c r="BA177" s="143"/>
      <c r="BB177" s="144"/>
      <c r="BC177" s="145"/>
      <c r="BD177" s="145"/>
      <c r="BE177" s="146"/>
      <c r="BF177" s="147"/>
      <c r="BG177" s="148"/>
      <c r="BH177" s="149"/>
      <c r="BI177" s="150"/>
      <c r="BK177" s="114"/>
      <c r="BL177" s="168"/>
      <c r="BM177" s="143"/>
      <c r="BN177" s="144"/>
      <c r="BO177" s="145"/>
      <c r="BP177" s="145"/>
      <c r="BQ177" s="146"/>
      <c r="BR177" s="147"/>
      <c r="BS177" s="148"/>
      <c r="BT177" s="149"/>
      <c r="BU177" s="150"/>
      <c r="BW177" s="114"/>
      <c r="BX177" s="168"/>
      <c r="BY177" s="143"/>
      <c r="BZ177" s="144"/>
      <c r="CA177" s="145"/>
      <c r="CB177" s="145"/>
      <c r="CC177" s="146"/>
      <c r="CD177" s="147"/>
      <c r="CE177" s="148"/>
      <c r="CF177" s="149"/>
      <c r="CG177" s="150"/>
      <c r="CI177" s="114"/>
      <c r="CJ177" s="168"/>
      <c r="CK177" s="143"/>
      <c r="CL177" s="144"/>
      <c r="CM177" s="145"/>
      <c r="CN177" s="145"/>
      <c r="CO177" s="146"/>
      <c r="CP177" s="147"/>
      <c r="CQ177" s="148"/>
      <c r="CR177" s="149"/>
      <c r="CS177" s="150"/>
      <c r="CU177" s="114"/>
      <c r="CV177" s="168"/>
      <c r="CW177" s="143"/>
      <c r="CX177" s="144"/>
      <c r="CY177" s="145"/>
      <c r="CZ177" s="145"/>
      <c r="DA177" s="146"/>
      <c r="DB177" s="147"/>
      <c r="DC177" s="148"/>
      <c r="DD177" s="149"/>
      <c r="DE177" s="150"/>
      <c r="DG177" s="114"/>
      <c r="DH177" s="173"/>
      <c r="DI177" s="143"/>
      <c r="DJ177" s="144"/>
      <c r="DK177" s="145"/>
      <c r="DL177" s="145"/>
      <c r="DM177" s="146"/>
      <c r="DN177" s="147"/>
      <c r="DO177" s="148"/>
      <c r="DP177" s="149"/>
      <c r="DQ177" s="150"/>
      <c r="DS177" s="114"/>
      <c r="DT177" s="173"/>
      <c r="DU177" s="143"/>
      <c r="DV177" s="144"/>
      <c r="DW177" s="145"/>
      <c r="DX177" s="145"/>
      <c r="DY177" s="146"/>
      <c r="DZ177" s="147"/>
      <c r="EA177" s="148"/>
      <c r="EB177" s="149"/>
      <c r="EC177" s="150"/>
      <c r="EE177" s="114"/>
      <c r="EF177" s="168"/>
      <c r="EG177" s="143"/>
      <c r="EH177" s="144"/>
      <c r="EI177" s="145"/>
      <c r="EJ177" s="145"/>
      <c r="EK177" s="146"/>
      <c r="EL177" s="147"/>
      <c r="EM177" s="148"/>
      <c r="EN177" s="149"/>
      <c r="EO177" s="150"/>
      <c r="EQ177" s="114"/>
      <c r="ER177" s="168"/>
      <c r="ES177" s="143"/>
      <c r="ET177" s="144"/>
      <c r="EU177" s="145"/>
      <c r="EV177" s="145"/>
      <c r="EW177" s="146"/>
      <c r="EX177" s="147"/>
      <c r="EY177" s="148"/>
      <c r="EZ177" s="149"/>
      <c r="FA177" s="150"/>
      <c r="FC177" s="114"/>
      <c r="FD177" s="168"/>
      <c r="FE177" s="143">
        <f>IF(FI177="","",ministers!FE$3)</f>
        <v>43340</v>
      </c>
      <c r="FF177" s="144" t="str">
        <f>IF(FI177="","",ministers!FE$1)</f>
        <v>Turnbull II</v>
      </c>
      <c r="FG177" s="145">
        <v>43157</v>
      </c>
      <c r="FH177" s="145">
        <f>IF(FI177="","",ministers!FE$3)</f>
        <v>43340</v>
      </c>
      <c r="FI177" s="146" t="str">
        <f t="shared" si="220"/>
        <v>Michael McCormack</v>
      </c>
      <c r="FJ177" s="147" t="str">
        <f t="shared" si="221"/>
        <v>1964</v>
      </c>
      <c r="FK177" s="148" t="str">
        <f t="shared" si="222"/>
        <v>male</v>
      </c>
      <c r="FL177" s="149" t="str">
        <f t="shared" si="223"/>
        <v>au_nat01</v>
      </c>
      <c r="FM177" s="150" t="str">
        <f t="shared" si="224"/>
        <v>McCormack_Michael_1964</v>
      </c>
      <c r="FO177" s="114"/>
      <c r="FP177" s="168" t="s">
        <v>1260</v>
      </c>
      <c r="FQ177" s="143"/>
      <c r="FR177" s="144"/>
      <c r="FS177" s="145"/>
      <c r="FT177" s="151"/>
      <c r="FU177" s="146"/>
      <c r="FV177" s="147"/>
      <c r="FW177" s="148"/>
      <c r="FX177" s="149"/>
      <c r="FY177" s="150"/>
      <c r="GA177" s="114"/>
      <c r="GB177" s="168"/>
      <c r="GC177" s="143" t="str">
        <f>IF(GG177="","",ministers!GC$3)</f>
        <v/>
      </c>
      <c r="GD177" s="144" t="str">
        <f>IF(GG177="","",ministers!GC$1)</f>
        <v/>
      </c>
      <c r="GE177" s="260" t="str">
        <f>IF(GG177="","",ministers!GC$2)</f>
        <v/>
      </c>
      <c r="GF177" s="145"/>
      <c r="GG177" s="146"/>
      <c r="GH177" s="147"/>
      <c r="GI177" s="148"/>
      <c r="GJ177" s="149"/>
      <c r="GK177" s="150"/>
      <c r="GM177" s="114"/>
      <c r="GN177" s="168"/>
      <c r="GO177" s="143" t="str">
        <f>IF(GS177="","",ministers!GO$3)</f>
        <v/>
      </c>
      <c r="GP177" s="144" t="str">
        <f>IF(GS177="","",ministers!GO$1)</f>
        <v/>
      </c>
      <c r="GQ177" s="145" t="str">
        <f>IF(GS177="","",ministers!GO$2)</f>
        <v/>
      </c>
      <c r="GR177" s="145" t="str">
        <f>IF(GS177="","",ministers!GO$3)</f>
        <v/>
      </c>
      <c r="GS177" s="146" t="str">
        <f t="shared" si="193"/>
        <v/>
      </c>
      <c r="GT177" s="147" t="str">
        <f t="shared" si="194"/>
        <v/>
      </c>
      <c r="GU177" s="148" t="str">
        <f t="shared" si="195"/>
        <v/>
      </c>
      <c r="GV177" s="149" t="str">
        <f t="shared" si="196"/>
        <v/>
      </c>
      <c r="GW177" s="150" t="str">
        <f t="shared" si="197"/>
        <v/>
      </c>
      <c r="GY177" s="114"/>
      <c r="GZ177" s="168"/>
    </row>
    <row r="178" spans="1:208" ht="13.5" customHeight="1">
      <c r="A178" s="126"/>
      <c r="B178" s="117" t="s">
        <v>570</v>
      </c>
      <c r="E178" s="143" t="s">
        <v>292</v>
      </c>
      <c r="F178" s="144" t="s">
        <v>292</v>
      </c>
      <c r="G178" s="145" t="s">
        <v>292</v>
      </c>
      <c r="H178" s="145" t="s">
        <v>292</v>
      </c>
      <c r="I178" s="146" t="s">
        <v>292</v>
      </c>
      <c r="J178" s="147" t="s">
        <v>292</v>
      </c>
      <c r="K178" s="148" t="s">
        <v>292</v>
      </c>
      <c r="L178" s="149" t="s">
        <v>292</v>
      </c>
      <c r="M178" s="150" t="s">
        <v>292</v>
      </c>
      <c r="N178" s="117" t="s">
        <v>292</v>
      </c>
      <c r="O178" s="114"/>
      <c r="P178" s="168"/>
      <c r="Q178" s="143" t="s">
        <v>292</v>
      </c>
      <c r="R178" s="144" t="s">
        <v>292</v>
      </c>
      <c r="S178" s="145" t="s">
        <v>292</v>
      </c>
      <c r="T178" s="145" t="s">
        <v>292</v>
      </c>
      <c r="U178" s="146" t="s">
        <v>292</v>
      </c>
      <c r="V178" s="147" t="s">
        <v>292</v>
      </c>
      <c r="W178" s="148" t="s">
        <v>292</v>
      </c>
      <c r="X178" s="149" t="s">
        <v>292</v>
      </c>
      <c r="Y178" s="150" t="s">
        <v>292</v>
      </c>
      <c r="Z178" s="117" t="s">
        <v>292</v>
      </c>
      <c r="AA178" s="114"/>
      <c r="AB178" s="168"/>
      <c r="AC178" s="143" t="s">
        <v>292</v>
      </c>
      <c r="AD178" s="144" t="s">
        <v>292</v>
      </c>
      <c r="AE178" s="145" t="s">
        <v>292</v>
      </c>
      <c r="AF178" s="145" t="s">
        <v>292</v>
      </c>
      <c r="AG178" s="146" t="s">
        <v>292</v>
      </c>
      <c r="AH178" s="147" t="s">
        <v>292</v>
      </c>
      <c r="AI178" s="148" t="s">
        <v>292</v>
      </c>
      <c r="AJ178" s="149" t="s">
        <v>292</v>
      </c>
      <c r="AK178" s="150" t="s">
        <v>292</v>
      </c>
      <c r="AL178" s="117" t="s">
        <v>292</v>
      </c>
      <c r="AM178" s="114"/>
      <c r="AN178" s="168"/>
      <c r="AO178" s="143" t="s">
        <v>292</v>
      </c>
      <c r="AP178" s="144" t="s">
        <v>292</v>
      </c>
      <c r="AQ178" s="145" t="s">
        <v>292</v>
      </c>
      <c r="AR178" s="145" t="s">
        <v>292</v>
      </c>
      <c r="AS178" s="146" t="s">
        <v>292</v>
      </c>
      <c r="AT178" s="147" t="s">
        <v>292</v>
      </c>
      <c r="AU178" s="148" t="s">
        <v>292</v>
      </c>
      <c r="AV178" s="149" t="s">
        <v>292</v>
      </c>
      <c r="AW178" s="150" t="s">
        <v>292</v>
      </c>
      <c r="AX178" s="117" t="s">
        <v>292</v>
      </c>
      <c r="AY178" s="114"/>
      <c r="AZ178" s="168"/>
      <c r="BA178" s="143" t="s">
        <v>292</v>
      </c>
      <c r="BB178" s="144" t="s">
        <v>292</v>
      </c>
      <c r="BC178" s="145" t="s">
        <v>292</v>
      </c>
      <c r="BD178" s="145" t="s">
        <v>292</v>
      </c>
      <c r="BE178" s="146" t="s">
        <v>292</v>
      </c>
      <c r="BF178" s="147" t="s">
        <v>292</v>
      </c>
      <c r="BG178" s="148" t="s">
        <v>292</v>
      </c>
      <c r="BH178" s="149" t="s">
        <v>292</v>
      </c>
      <c r="BI178" s="150" t="s">
        <v>292</v>
      </c>
      <c r="BJ178" s="117" t="s">
        <v>292</v>
      </c>
      <c r="BK178" s="114"/>
      <c r="BL178" s="168"/>
      <c r="BM178" s="143" t="s">
        <v>292</v>
      </c>
      <c r="BN178" s="144" t="s">
        <v>292</v>
      </c>
      <c r="BO178" s="145" t="s">
        <v>292</v>
      </c>
      <c r="BP178" s="145" t="s">
        <v>292</v>
      </c>
      <c r="BQ178" s="146" t="s">
        <v>292</v>
      </c>
      <c r="BR178" s="147" t="s">
        <v>292</v>
      </c>
      <c r="BS178" s="148" t="s">
        <v>292</v>
      </c>
      <c r="BT178" s="149" t="s">
        <v>292</v>
      </c>
      <c r="BU178" s="150" t="s">
        <v>292</v>
      </c>
      <c r="BV178" s="117" t="s">
        <v>292</v>
      </c>
      <c r="BW178" s="114"/>
      <c r="BX178" s="168"/>
      <c r="BY178" s="143" t="s">
        <v>292</v>
      </c>
      <c r="BZ178" s="144" t="s">
        <v>292</v>
      </c>
      <c r="CA178" s="145" t="s">
        <v>292</v>
      </c>
      <c r="CB178" s="145" t="s">
        <v>292</v>
      </c>
      <c r="CC178" s="146" t="s">
        <v>292</v>
      </c>
      <c r="CD178" s="147" t="s">
        <v>292</v>
      </c>
      <c r="CE178" s="148" t="s">
        <v>292</v>
      </c>
      <c r="CF178" s="149" t="s">
        <v>292</v>
      </c>
      <c r="CG178" s="150" t="s">
        <v>292</v>
      </c>
      <c r="CH178" s="117" t="s">
        <v>292</v>
      </c>
      <c r="CI178" s="114"/>
      <c r="CJ178" s="168"/>
      <c r="CK178" s="143">
        <v>40353</v>
      </c>
      <c r="CL178" s="144" t="s">
        <v>318</v>
      </c>
      <c r="CM178" s="145">
        <v>39419</v>
      </c>
      <c r="CN178" s="145">
        <v>40353</v>
      </c>
      <c r="CO178" s="146" t="s">
        <v>807</v>
      </c>
      <c r="CP178" s="147" t="s">
        <v>808</v>
      </c>
      <c r="CQ178" s="148" t="s">
        <v>780</v>
      </c>
      <c r="CR178" s="149" t="s">
        <v>293</v>
      </c>
      <c r="CS178" s="150" t="s">
        <v>809</v>
      </c>
      <c r="CT178" s="117" t="s">
        <v>292</v>
      </c>
      <c r="CU178" s="114"/>
      <c r="CV178" s="168" t="s">
        <v>700</v>
      </c>
      <c r="CW178" s="143">
        <v>40435</v>
      </c>
      <c r="CX178" s="144" t="s">
        <v>512</v>
      </c>
      <c r="CY178" s="145">
        <v>40357</v>
      </c>
      <c r="CZ178" s="145">
        <v>40435</v>
      </c>
      <c r="DA178" s="146" t="s">
        <v>807</v>
      </c>
      <c r="DB178" s="147" t="s">
        <v>808</v>
      </c>
      <c r="DC178" s="148" t="s">
        <v>780</v>
      </c>
      <c r="DD178" s="149" t="s">
        <v>293</v>
      </c>
      <c r="DE178" s="150" t="s">
        <v>809</v>
      </c>
      <c r="DF178" s="117" t="s">
        <v>292</v>
      </c>
      <c r="DG178" s="114"/>
      <c r="DH178" s="168" t="s">
        <v>700</v>
      </c>
      <c r="DI178" s="143" t="s">
        <v>292</v>
      </c>
      <c r="DJ178" s="144" t="s">
        <v>292</v>
      </c>
      <c r="DK178" s="145" t="s">
        <v>292</v>
      </c>
      <c r="DL178" s="145" t="s">
        <v>292</v>
      </c>
      <c r="DM178" s="146" t="s">
        <v>292</v>
      </c>
      <c r="DN178" s="147" t="s">
        <v>292</v>
      </c>
      <c r="DO178" s="148" t="s">
        <v>292</v>
      </c>
      <c r="DP178" s="149" t="s">
        <v>292</v>
      </c>
      <c r="DQ178" s="150" t="s">
        <v>292</v>
      </c>
      <c r="DR178" s="117" t="s">
        <v>292</v>
      </c>
      <c r="DS178" s="114"/>
      <c r="DT178" s="173"/>
      <c r="DU178" s="143" t="s">
        <v>292</v>
      </c>
      <c r="DV178" s="144" t="s">
        <v>292</v>
      </c>
      <c r="DW178" s="145" t="s">
        <v>292</v>
      </c>
      <c r="DX178" s="145" t="s">
        <v>292</v>
      </c>
      <c r="DY178" s="146" t="s">
        <v>292</v>
      </c>
      <c r="DZ178" s="147" t="s">
        <v>292</v>
      </c>
      <c r="EA178" s="148" t="s">
        <v>292</v>
      </c>
      <c r="EB178" s="149" t="s">
        <v>292</v>
      </c>
      <c r="EC178" s="150" t="s">
        <v>292</v>
      </c>
      <c r="ED178" s="117" t="s">
        <v>292</v>
      </c>
      <c r="EE178" s="114"/>
      <c r="EF178" s="168"/>
      <c r="EG178" s="143" t="str">
        <f>IF(EK178="","",ministers!EG$3)</f>
        <v/>
      </c>
      <c r="EH178" s="144" t="str">
        <f>IF(EK178="","",ministers!EG$1)</f>
        <v/>
      </c>
      <c r="EI178" s="145" t="str">
        <f>IF(EK178="","",ministers!EG$2)</f>
        <v/>
      </c>
      <c r="EJ178" s="145" t="str">
        <f>IF(EK178="","",ministers!EG$3)</f>
        <v/>
      </c>
      <c r="EK178" s="146" t="str">
        <f>IF(ER178="","",IF(ISNUMBER(SEARCH(":",ER178)),MID(ER178,FIND(":",ER178)+2,FIND("(",ER178)-FIND(":",ER178)-3),LEFT(ER178,FIND("(",ER178)-2)))</f>
        <v/>
      </c>
      <c r="EL178" s="147" t="str">
        <f>IF(ER178="","",MID(ER178,FIND("(",ER178)+1,4))</f>
        <v/>
      </c>
      <c r="EM178" s="148" t="str">
        <f>IF(ISNUMBER(SEARCH("*female*",ER178)),"female",IF(ISNUMBER(SEARCH("*male*",ER178)),"male",""))</f>
        <v/>
      </c>
      <c r="EN178" s="149" t="str">
        <f>IF(ER178="","",IF(ISERROR(MID(ER178,FIND("male,",ER178)+6,(FIND(")",ER178)-(FIND("male,",ER178)+6))))=TRUE,"missing/error",MID(ER178,FIND("male,",ER178)+6,(FIND(")",ER178)-(FIND("male,",ER178)+6)))))</f>
        <v/>
      </c>
      <c r="EO178" s="150" t="str">
        <f>IF(EK178="","",(MID(EK178,(SEARCH("^^",SUBSTITUTE(EK178," ","^^",LEN(EK178)-LEN(SUBSTITUTE(EK178," ","")))))+1,99)&amp;"_"&amp;LEFT(EK178,FIND(" ",EK178)-1)&amp;"_"&amp;EL178))</f>
        <v/>
      </c>
      <c r="EP178" s="117" t="str">
        <f>IF(ER178="","",IF((LEN(ER178)-LEN(SUBSTITUTE(ER178,"male","")))/LEN("male")&gt;1,"!",IF(RIGHT(ER178,1)=")","",IF(RIGHT(ER178,2)=") ","",IF(RIGHT(ER178,2)=").","","!!")))))</f>
        <v/>
      </c>
      <c r="EQ178" s="114"/>
      <c r="ER178" s="168"/>
      <c r="ES178" s="143" t="str">
        <f>IF(EW178="","",ministers!ES$3)</f>
        <v/>
      </c>
      <c r="ET178" s="144" t="str">
        <f>IF(EW178="","",ministers!ES$1)</f>
        <v/>
      </c>
      <c r="EU178" s="145" t="s">
        <v>292</v>
      </c>
      <c r="EV178" s="145" t="str">
        <f>IF(EW178="","",ministers!ES$3)</f>
        <v/>
      </c>
      <c r="EW178" s="146" t="str">
        <f>IF(FD178="","",IF(ISNUMBER(SEARCH(":",FD178)),MID(FD178,FIND(":",FD178)+2,FIND("(",FD178)-FIND(":",FD178)-3),LEFT(FD178,FIND("(",FD178)-2)))</f>
        <v/>
      </c>
      <c r="EX178" s="147" t="str">
        <f>IF(FD178="","",MID(FD178,FIND("(",FD178)+1,4))</f>
        <v/>
      </c>
      <c r="EY178" s="148" t="str">
        <f>IF(ISNUMBER(SEARCH("*female*",FD178)),"female",IF(ISNUMBER(SEARCH("*male*",FD178)),"male",""))</f>
        <v/>
      </c>
      <c r="EZ178" s="149" t="str">
        <f>IF(FD178="","",IF(ISERROR(MID(FD178,FIND("male,",FD178)+6,(FIND(")",FD178)-(FIND("male,",FD178)+6))))=TRUE,"missing/error",MID(FD178,FIND("male,",FD178)+6,(FIND(")",FD178)-(FIND("male,",FD178)+6)))))</f>
        <v/>
      </c>
      <c r="FA178" s="150" t="str">
        <f>IF(EW178="","",(MID(EW178,(SEARCH("^^",SUBSTITUTE(EW178," ","^^",LEN(EW178)-LEN(SUBSTITUTE(EW178," ","")))))+1,99)&amp;"_"&amp;LEFT(EW178,FIND(" ",EW178)-1)&amp;"_"&amp;EX178))</f>
        <v/>
      </c>
      <c r="FB178" s="117" t="str">
        <f>IF(FD178="","",IF((LEN(FD178)-LEN(SUBSTITUTE(FD178,"male","")))/LEN("male")&gt;1,"!",IF(RIGHT(FD178,1)=")","",IF(RIGHT(FD178,2)=") ","",IF(RIGHT(FD178,2)=").","","!!")))))</f>
        <v/>
      </c>
      <c r="FC178" s="114"/>
      <c r="FD178" s="168"/>
      <c r="FE178" s="143" t="str">
        <f>IF(FI178="","",ministers!FE$3)</f>
        <v/>
      </c>
      <c r="FF178" s="144" t="str">
        <f>IF(FI178="","",ministers!FE$1)</f>
        <v/>
      </c>
      <c r="FG178" s="145" t="str">
        <f>IF(FI178="","",ministers!FE$2)</f>
        <v/>
      </c>
      <c r="FH178" s="145" t="str">
        <f>IF(FI178="","",ministers!FE$3)</f>
        <v/>
      </c>
      <c r="FI178" s="146" t="str">
        <f t="shared" si="220"/>
        <v/>
      </c>
      <c r="FJ178" s="147" t="str">
        <f t="shared" si="221"/>
        <v/>
      </c>
      <c r="FK178" s="148" t="str">
        <f t="shared" si="222"/>
        <v/>
      </c>
      <c r="FL178" s="149" t="str">
        <f t="shared" si="223"/>
        <v/>
      </c>
      <c r="FM178" s="150" t="str">
        <f t="shared" si="224"/>
        <v/>
      </c>
      <c r="FN178" s="117" t="str">
        <f>IF(FP178="","",IF((LEN(FP178)-LEN(SUBSTITUTE(FP178,"male","")))/LEN("male")&gt;1,"!",IF(RIGHT(FP178,1)=")","",IF(RIGHT(FP178,2)=") ","",IF(RIGHT(FP178,2)=").","","!!")))))</f>
        <v/>
      </c>
      <c r="FO178" s="114"/>
      <c r="FP178" s="168"/>
      <c r="FQ178" s="143" t="str">
        <f>IF(FU178="","",ministers!FT$3)</f>
        <v/>
      </c>
      <c r="FR178" s="144" t="str">
        <f>IF(FU178="","",ministers!FT$1)</f>
        <v/>
      </c>
      <c r="FS178" s="145"/>
      <c r="FT178" s="151"/>
      <c r="FU178" s="146" t="str">
        <f>IF(GB178="","",IF(ISNUMBER(SEARCH(":",GB178)),MID(GB178,FIND(":",GB178)+2,FIND("(",GB178)-FIND(":",GB178)-3),LEFT(GB178,FIND("(",GB178)-2)))</f>
        <v/>
      </c>
      <c r="FV178" s="147" t="str">
        <f>IF(GB178="","",MID(GB178,FIND("(",GB178)+1,4))</f>
        <v/>
      </c>
      <c r="FW178" s="148" t="str">
        <f>IF(ISNUMBER(SEARCH("*female*",GB178)),"female",IF(ISNUMBER(SEARCH("*male*",GB178)),"male",""))</f>
        <v/>
      </c>
      <c r="FX178" s="149" t="str">
        <f>IF(GB178="","",IF(ISERROR(MID(GB178,FIND("male,",GB178)+6,(FIND(")",GB178)-(FIND("male,",GB178)+6))))=TRUE,"missing/error",MID(GB178,FIND("male,",GB178)+6,(FIND(")",GB178)-(FIND("male,",GB178)+6)))))</f>
        <v/>
      </c>
      <c r="FY178" s="150" t="str">
        <f>IF(FU178="","",(MID(FU178,(SEARCH("^^",SUBSTITUTE(FU178," ","^^",LEN(FU178)-LEN(SUBSTITUTE(FU178," ","")))))+1,99)&amp;"_"&amp;LEFT(FU178,FIND(" ",FU178)-1)&amp;"_"&amp;FV178))</f>
        <v/>
      </c>
      <c r="FZ178" s="117" t="str">
        <f>IF(GB178="","",IF((LEN(GB178)-LEN(SUBSTITUTE(GB178,"male","")))/LEN("male")&gt;1,"!",IF(RIGHT(GB178,1)=")","",IF(RIGHT(GB178,2)=") ","",IF(RIGHT(GB178,2)=").","","!!")))))</f>
        <v/>
      </c>
      <c r="GA178" s="114"/>
      <c r="GB178" s="168"/>
      <c r="GC178" s="143" t="str">
        <f>IF(GG178="","",ministers!GC$3)</f>
        <v/>
      </c>
      <c r="GD178" s="144" t="str">
        <f>IF(GG178="","",ministers!GC$1)</f>
        <v/>
      </c>
      <c r="GE178" s="260" t="str">
        <f>IF(GG178="","",ministers!GC$2)</f>
        <v/>
      </c>
      <c r="GF178" s="145"/>
      <c r="GG178" s="146" t="str">
        <f>IF(GN178="","",IF(ISNUMBER(SEARCH(":",GN178)),MID(GN178,FIND(":",GN178)+2,FIND("(",GN178)-FIND(":",GN178)-3),LEFT(GN178,FIND("(",GN178)-2)))</f>
        <v/>
      </c>
      <c r="GH178" s="147" t="str">
        <f>IF(GN178="","",MID(GN178,FIND("(",GN178)+1,4))</f>
        <v/>
      </c>
      <c r="GI178" s="148" t="str">
        <f>IF(ISNUMBER(SEARCH("*female*",GN178)),"female",IF(ISNUMBER(SEARCH("*male*",GN178)),"male",""))</f>
        <v/>
      </c>
      <c r="GJ178" s="149" t="str">
        <f>IF(GN178="","",IF(ISERROR(MID(GN178,FIND("male,",GN178)+6,(FIND(")",GN178)-(FIND("male,",GN178)+6))))=TRUE,"missing/error",MID(GN178,FIND("male,",GN178)+6,(FIND(")",GN178)-(FIND("male,",GN178)+6)))))</f>
        <v/>
      </c>
      <c r="GK178" s="150" t="str">
        <f>IF(GG178="","",(MID(GG178,(SEARCH("^^",SUBSTITUTE(GG178," ","^^",LEN(GG178)-LEN(SUBSTITUTE(GG178," ","")))))+1,99)&amp;"_"&amp;LEFT(GG178,FIND(" ",GG178)-1)&amp;"_"&amp;GH178))</f>
        <v/>
      </c>
      <c r="GM178" s="114"/>
      <c r="GN178" s="168"/>
      <c r="GO178" s="143">
        <f>IF(GS178="","",ministers!GO$3)</f>
        <v>44926</v>
      </c>
      <c r="GP178" s="144" t="str">
        <f>IF(GS178="","",ministers!GO$1)</f>
        <v>Albanaese</v>
      </c>
      <c r="GQ178" s="145">
        <f>IF(GS178="","",ministers!GO$2)</f>
        <v>44713</v>
      </c>
      <c r="GR178" s="145">
        <f>IF(GS178="","",ministers!GO$3)</f>
        <v>44926</v>
      </c>
      <c r="GS178" s="146" t="str">
        <f>IF(GZ178="","",IF(ISNUMBER(SEARCH(":",GZ178)),MID(GZ178,FIND(":",GZ178)+2,FIND("(",GZ178)-FIND(":",GZ178)-3),LEFT(GZ178,FIND("(",GZ178)-2)))</f>
        <v>Catherine King</v>
      </c>
      <c r="GT178" s="147" t="str">
        <f>IF(GZ178="","",MID(GZ178,FIND("(",GZ178)+1,4))</f>
        <v>1966</v>
      </c>
      <c r="GU178" s="148" t="str">
        <f>IF(ISNUMBER(SEARCH("*female*",GZ178)),"female",IF(ISNUMBER(SEARCH("*male*",GZ178)),"male",""))</f>
        <v>female</v>
      </c>
      <c r="GV178" s="149" t="str">
        <f>IF(GZ178="","",IF(ISERROR(MID(GZ178,FIND("male,",GZ178)+6,(FIND(")",GZ178)-(FIND("male,",GZ178)+6))))=TRUE,"missing/error",MID(GZ178,FIND("male,",GZ178)+6,(FIND(")",GZ178)-(FIND("male,",GZ178)+6)))))</f>
        <v>au_lab01</v>
      </c>
      <c r="GW178" s="150" t="str">
        <f>IF(GS178="","",(MID(GS178,(SEARCH("^^",SUBSTITUTE(GS178," ","^^",LEN(GS178)-LEN(SUBSTITUTE(GS178," ","")))))+1,99)&amp;"_"&amp;LEFT(GS178,FIND(" ",GS178)-1)&amp;"_"&amp;GT178))</f>
        <v>King_Catherine_1966</v>
      </c>
      <c r="GY178" s="114"/>
      <c r="GZ178" s="168" t="s">
        <v>1398</v>
      </c>
    </row>
    <row r="179" spans="1:208" ht="13.5" customHeight="1">
      <c r="A179" s="126"/>
      <c r="B179" s="117" t="s">
        <v>571</v>
      </c>
      <c r="E179" s="143" t="s">
        <v>292</v>
      </c>
      <c r="F179" s="144" t="s">
        <v>292</v>
      </c>
      <c r="G179" s="145" t="s">
        <v>292</v>
      </c>
      <c r="H179" s="145" t="s">
        <v>292</v>
      </c>
      <c r="I179" s="146" t="s">
        <v>292</v>
      </c>
      <c r="J179" s="147" t="s">
        <v>292</v>
      </c>
      <c r="K179" s="148" t="s">
        <v>292</v>
      </c>
      <c r="L179" s="149" t="s">
        <v>292</v>
      </c>
      <c r="M179" s="150" t="s">
        <v>292</v>
      </c>
      <c r="N179" s="117" t="s">
        <v>292</v>
      </c>
      <c r="O179" s="114"/>
      <c r="P179" s="168"/>
      <c r="Q179" s="143" t="s">
        <v>292</v>
      </c>
      <c r="R179" s="144" t="s">
        <v>292</v>
      </c>
      <c r="S179" s="145" t="s">
        <v>292</v>
      </c>
      <c r="T179" s="145" t="s">
        <v>292</v>
      </c>
      <c r="U179" s="146" t="s">
        <v>292</v>
      </c>
      <c r="V179" s="147" t="s">
        <v>292</v>
      </c>
      <c r="W179" s="148" t="s">
        <v>292</v>
      </c>
      <c r="X179" s="149" t="s">
        <v>292</v>
      </c>
      <c r="Y179" s="150" t="s">
        <v>292</v>
      </c>
      <c r="Z179" s="117" t="s">
        <v>292</v>
      </c>
      <c r="AA179" s="114"/>
      <c r="AB179" s="168"/>
      <c r="AC179" s="143" t="s">
        <v>292</v>
      </c>
      <c r="AD179" s="144" t="s">
        <v>292</v>
      </c>
      <c r="AE179" s="145" t="s">
        <v>292</v>
      </c>
      <c r="AF179" s="145" t="s">
        <v>292</v>
      </c>
      <c r="AG179" s="146" t="s">
        <v>292</v>
      </c>
      <c r="AH179" s="147" t="s">
        <v>292</v>
      </c>
      <c r="AI179" s="148" t="s">
        <v>292</v>
      </c>
      <c r="AJ179" s="149" t="s">
        <v>292</v>
      </c>
      <c r="AK179" s="150" t="s">
        <v>292</v>
      </c>
      <c r="AL179" s="117" t="s">
        <v>292</v>
      </c>
      <c r="AM179" s="114"/>
      <c r="AN179" s="168"/>
      <c r="AO179" s="143" t="s">
        <v>292</v>
      </c>
      <c r="AP179" s="144" t="s">
        <v>292</v>
      </c>
      <c r="AQ179" s="145" t="s">
        <v>292</v>
      </c>
      <c r="AR179" s="145" t="s">
        <v>292</v>
      </c>
      <c r="AS179" s="146" t="s">
        <v>292</v>
      </c>
      <c r="AT179" s="147" t="s">
        <v>292</v>
      </c>
      <c r="AU179" s="148" t="s">
        <v>292</v>
      </c>
      <c r="AV179" s="149" t="s">
        <v>292</v>
      </c>
      <c r="AW179" s="150" t="s">
        <v>292</v>
      </c>
      <c r="AX179" s="117" t="s">
        <v>292</v>
      </c>
      <c r="AY179" s="114"/>
      <c r="AZ179" s="168"/>
      <c r="BA179" s="143" t="s">
        <v>292</v>
      </c>
      <c r="BB179" s="144" t="s">
        <v>292</v>
      </c>
      <c r="BC179" s="145" t="s">
        <v>292</v>
      </c>
      <c r="BD179" s="145" t="s">
        <v>292</v>
      </c>
      <c r="BE179" s="146" t="s">
        <v>292</v>
      </c>
      <c r="BF179" s="147" t="s">
        <v>292</v>
      </c>
      <c r="BG179" s="148" t="s">
        <v>292</v>
      </c>
      <c r="BH179" s="149" t="s">
        <v>292</v>
      </c>
      <c r="BI179" s="150" t="s">
        <v>292</v>
      </c>
      <c r="BJ179" s="117" t="s">
        <v>292</v>
      </c>
      <c r="BK179" s="114"/>
      <c r="BL179" s="168"/>
      <c r="BM179" s="143" t="s">
        <v>292</v>
      </c>
      <c r="BN179" s="144" t="s">
        <v>292</v>
      </c>
      <c r="BO179" s="145" t="s">
        <v>292</v>
      </c>
      <c r="BP179" s="145" t="s">
        <v>292</v>
      </c>
      <c r="BQ179" s="146" t="s">
        <v>292</v>
      </c>
      <c r="BR179" s="147" t="s">
        <v>292</v>
      </c>
      <c r="BS179" s="148" t="s">
        <v>292</v>
      </c>
      <c r="BT179" s="149" t="s">
        <v>292</v>
      </c>
      <c r="BU179" s="150" t="s">
        <v>292</v>
      </c>
      <c r="BV179" s="117" t="s">
        <v>292</v>
      </c>
      <c r="BW179" s="114"/>
      <c r="BX179" s="168"/>
      <c r="BY179" s="143" t="s">
        <v>292</v>
      </c>
      <c r="BZ179" s="144" t="s">
        <v>292</v>
      </c>
      <c r="CA179" s="145" t="s">
        <v>292</v>
      </c>
      <c r="CB179" s="145" t="s">
        <v>292</v>
      </c>
      <c r="CC179" s="146" t="s">
        <v>292</v>
      </c>
      <c r="CD179" s="147" t="s">
        <v>292</v>
      </c>
      <c r="CE179" s="148" t="s">
        <v>292</v>
      </c>
      <c r="CF179" s="149" t="s">
        <v>292</v>
      </c>
      <c r="CG179" s="150" t="s">
        <v>292</v>
      </c>
      <c r="CH179" s="117" t="s">
        <v>292</v>
      </c>
      <c r="CI179" s="114"/>
      <c r="CJ179" s="168"/>
      <c r="CK179" s="143">
        <v>40353</v>
      </c>
      <c r="CL179" s="144" t="s">
        <v>318</v>
      </c>
      <c r="CM179" s="145">
        <v>39419</v>
      </c>
      <c r="CN179" s="145">
        <v>40353</v>
      </c>
      <c r="CO179" s="146" t="s">
        <v>1000</v>
      </c>
      <c r="CP179" s="147" t="s">
        <v>849</v>
      </c>
      <c r="CQ179" s="148" t="s">
        <v>780</v>
      </c>
      <c r="CR179" s="149" t="s">
        <v>293</v>
      </c>
      <c r="CS179" s="150" t="s">
        <v>928</v>
      </c>
      <c r="CT179" s="117" t="s">
        <v>292</v>
      </c>
      <c r="CU179" s="114"/>
      <c r="CV179" s="168" t="s">
        <v>715</v>
      </c>
      <c r="CW179" s="143">
        <v>40435</v>
      </c>
      <c r="CX179" s="144" t="s">
        <v>512</v>
      </c>
      <c r="CY179" s="145">
        <v>40357</v>
      </c>
      <c r="CZ179" s="145">
        <v>40435</v>
      </c>
      <c r="DA179" s="146" t="s">
        <v>1000</v>
      </c>
      <c r="DB179" s="147" t="s">
        <v>849</v>
      </c>
      <c r="DC179" s="148" t="s">
        <v>780</v>
      </c>
      <c r="DD179" s="149" t="s">
        <v>293</v>
      </c>
      <c r="DE179" s="150" t="s">
        <v>928</v>
      </c>
      <c r="DF179" s="117" t="s">
        <v>292</v>
      </c>
      <c r="DG179" s="114"/>
      <c r="DH179" s="168" t="s">
        <v>715</v>
      </c>
      <c r="DI179" s="143">
        <v>41452</v>
      </c>
      <c r="DJ179" s="144" t="s">
        <v>513</v>
      </c>
      <c r="DK179" s="145">
        <v>40435</v>
      </c>
      <c r="DL179" s="145">
        <v>40891</v>
      </c>
      <c r="DM179" s="146" t="s">
        <v>927</v>
      </c>
      <c r="DN179" s="147" t="s">
        <v>849</v>
      </c>
      <c r="DO179" s="148" t="s">
        <v>780</v>
      </c>
      <c r="DP179" s="149" t="s">
        <v>293</v>
      </c>
      <c r="DQ179" s="150" t="s">
        <v>928</v>
      </c>
      <c r="DR179" s="117" t="s">
        <v>292</v>
      </c>
      <c r="DS179" s="114"/>
      <c r="DT179" s="173" t="s">
        <v>761</v>
      </c>
      <c r="DU179" s="143">
        <v>41517</v>
      </c>
      <c r="DV179" s="144" t="s">
        <v>514</v>
      </c>
      <c r="DW179" s="145">
        <v>41452</v>
      </c>
      <c r="DX179" s="145">
        <v>41517</v>
      </c>
      <c r="DY179" s="146" t="s">
        <v>927</v>
      </c>
      <c r="DZ179" s="147" t="s">
        <v>849</v>
      </c>
      <c r="EA179" s="148" t="s">
        <v>780</v>
      </c>
      <c r="EB179" s="149" t="s">
        <v>293</v>
      </c>
      <c r="EC179" s="150" t="s">
        <v>928</v>
      </c>
      <c r="ED179" s="117" t="s">
        <v>292</v>
      </c>
      <c r="EE179" s="114"/>
      <c r="EF179" s="173" t="s">
        <v>761</v>
      </c>
      <c r="EG179" s="143" t="str">
        <f>IF(EK179="","",ministers!EG$3)</f>
        <v/>
      </c>
      <c r="EH179" s="144" t="str">
        <f>IF(EK179="","",ministers!EG$1)</f>
        <v/>
      </c>
      <c r="EI179" s="145" t="str">
        <f>IF(EK179="","",ministers!EG$2)</f>
        <v/>
      </c>
      <c r="EJ179" s="145" t="str">
        <f>IF(EK179="","",ministers!EG$3)</f>
        <v/>
      </c>
      <c r="EK179" s="146" t="str">
        <f>IF(ER179="","",IF(ISNUMBER(SEARCH(":",ER179)),MID(ER179,FIND(":",ER179)+2,FIND("(",ER179)-FIND(":",ER179)-3),LEFT(ER179,FIND("(",ER179)-2)))</f>
        <v/>
      </c>
      <c r="EL179" s="147" t="str">
        <f>IF(ER179="","",MID(ER179,FIND("(",ER179)+1,4))</f>
        <v/>
      </c>
      <c r="EM179" s="148" t="str">
        <f>IF(ISNUMBER(SEARCH("*female*",ER179)),"female",IF(ISNUMBER(SEARCH("*male*",ER179)),"male",""))</f>
        <v/>
      </c>
      <c r="EN179" s="149" t="str">
        <f>IF(ER179="","",IF(ISERROR(MID(ER179,FIND("male,",ER179)+6,(FIND(")",ER179)-(FIND("male,",ER179)+6))))=TRUE,"missing/error",MID(ER179,FIND("male,",ER179)+6,(FIND(")",ER179)-(FIND("male,",ER179)+6)))))</f>
        <v/>
      </c>
      <c r="EO179" s="150" t="str">
        <f>IF(EK179="","",(MID(EK179,(SEARCH("^^",SUBSTITUTE(EK179," ","^^",LEN(EK179)-LEN(SUBSTITUTE(EK179," ","")))))+1,99)&amp;"_"&amp;LEFT(EK179,FIND(" ",EK179)-1)&amp;"_"&amp;EL179))</f>
        <v/>
      </c>
      <c r="EP179" s="117" t="str">
        <f>IF(ER179="","",IF((LEN(ER179)-LEN(SUBSTITUTE(ER179,"male","")))/LEN("male")&gt;1,"!",IF(RIGHT(ER179,1)=")","",IF(RIGHT(ER179,2)=") ","",IF(RIGHT(ER179,2)=").","","!!")))))</f>
        <v/>
      </c>
      <c r="EQ179" s="114"/>
      <c r="ER179" s="168"/>
      <c r="ES179" s="143" t="str">
        <f>IF(EW179="","",ministers!ES$3)</f>
        <v/>
      </c>
      <c r="ET179" s="144" t="str">
        <f>IF(EW179="","",ministers!ES$1)</f>
        <v/>
      </c>
      <c r="EU179" s="145" t="s">
        <v>292</v>
      </c>
      <c r="EV179" s="145" t="str">
        <f>IF(EW179="","",ministers!ES$3)</f>
        <v/>
      </c>
      <c r="EW179" s="146" t="str">
        <f>IF(FD179="","",IF(ISNUMBER(SEARCH(":",FD179)),MID(FD179,FIND(":",FD179)+2,FIND("(",FD179)-FIND(":",FD179)-3),LEFT(FD179,FIND("(",FD179)-2)))</f>
        <v/>
      </c>
      <c r="EX179" s="147" t="str">
        <f>IF(FD179="","",MID(FD179,FIND("(",FD179)+1,4))</f>
        <v/>
      </c>
      <c r="EY179" s="148" t="str">
        <f>IF(ISNUMBER(SEARCH("*female*",FD179)),"female",IF(ISNUMBER(SEARCH("*male*",FD179)),"male",""))</f>
        <v/>
      </c>
      <c r="EZ179" s="149" t="str">
        <f>IF(FD179="","",IF(ISERROR(MID(FD179,FIND("male,",FD179)+6,(FIND(")",FD179)-(FIND("male,",FD179)+6))))=TRUE,"missing/error",MID(FD179,FIND("male,",FD179)+6,(FIND(")",FD179)-(FIND("male,",FD179)+6)))))</f>
        <v/>
      </c>
      <c r="FA179" s="150" t="str">
        <f>IF(EW179="","",(MID(EW179,(SEARCH("^^",SUBSTITUTE(EW179," ","^^",LEN(EW179)-LEN(SUBSTITUTE(EW179," ","")))))+1,99)&amp;"_"&amp;LEFT(EW179,FIND(" ",EW179)-1)&amp;"_"&amp;EX179))</f>
        <v/>
      </c>
      <c r="FB179" s="117" t="str">
        <f>IF(FD179="","",IF((LEN(FD179)-LEN(SUBSTITUTE(FD179,"male","")))/LEN("male")&gt;1,"!",IF(RIGHT(FD179,1)=")","",IF(RIGHT(FD179,2)=") ","",IF(RIGHT(FD179,2)=").","","!!")))))</f>
        <v/>
      </c>
      <c r="FC179" s="114"/>
      <c r="FD179" s="168"/>
      <c r="FE179" s="143" t="str">
        <f>IF(FI179="","",ministers!FE$3)</f>
        <v/>
      </c>
      <c r="FF179" s="144" t="str">
        <f>IF(FI179="","",ministers!FE$1)</f>
        <v/>
      </c>
      <c r="FG179" s="145" t="str">
        <f>IF(FI179="","",ministers!FE$2)</f>
        <v/>
      </c>
      <c r="FH179" s="145" t="str">
        <f>IF(FI179="","",ministers!FE$3)</f>
        <v/>
      </c>
      <c r="FI179" s="146" t="str">
        <f t="shared" si="220"/>
        <v/>
      </c>
      <c r="FJ179" s="147" t="str">
        <f t="shared" si="221"/>
        <v/>
      </c>
      <c r="FK179" s="148" t="str">
        <f t="shared" si="222"/>
        <v/>
      </c>
      <c r="FL179" s="149" t="str">
        <f t="shared" si="223"/>
        <v/>
      </c>
      <c r="FM179" s="150" t="str">
        <f t="shared" si="224"/>
        <v/>
      </c>
      <c r="FN179" s="117" t="str">
        <f>IF(FP179="","",IF((LEN(FP179)-LEN(SUBSTITUTE(FP179,"male","")))/LEN("male")&gt;1,"!",IF(RIGHT(FP179,1)=")","",IF(RIGHT(FP179,2)=") ","",IF(RIGHT(FP179,2)=").","","!!")))))</f>
        <v/>
      </c>
      <c r="FO179" s="114"/>
      <c r="FP179" s="168"/>
      <c r="FQ179" s="143" t="str">
        <f>IF(FU179="","",ministers!FT$3)</f>
        <v/>
      </c>
      <c r="FR179" s="144" t="str">
        <f>IF(FU179="","",ministers!FT$1)</f>
        <v/>
      </c>
      <c r="FS179" s="145"/>
      <c r="FT179" s="151"/>
      <c r="FU179" s="146" t="str">
        <f>IF(GB179="","",IF(ISNUMBER(SEARCH(":",GB179)),MID(GB179,FIND(":",GB179)+2,FIND("(",GB179)-FIND(":",GB179)-3),LEFT(GB179,FIND("(",GB179)-2)))</f>
        <v/>
      </c>
      <c r="FV179" s="147" t="str">
        <f>IF(GB179="","",MID(GB179,FIND("(",GB179)+1,4))</f>
        <v/>
      </c>
      <c r="FW179" s="148" t="str">
        <f>IF(ISNUMBER(SEARCH("*female*",GB179)),"female",IF(ISNUMBER(SEARCH("*male*",GB179)),"male",""))</f>
        <v/>
      </c>
      <c r="FX179" s="149" t="str">
        <f>IF(GB179="","",IF(ISERROR(MID(GB179,FIND("male,",GB179)+6,(FIND(")",GB179)-(FIND("male,",GB179)+6))))=TRUE,"missing/error",MID(GB179,FIND("male,",GB179)+6,(FIND(")",GB179)-(FIND("male,",GB179)+6)))))</f>
        <v/>
      </c>
      <c r="FY179" s="150" t="str">
        <f>IF(FU179="","",(MID(FU179,(SEARCH("^^",SUBSTITUTE(FU179," ","^^",LEN(FU179)-LEN(SUBSTITUTE(FU179," ","")))))+1,99)&amp;"_"&amp;LEFT(FU179,FIND(" ",FU179)-1)&amp;"_"&amp;FV179))</f>
        <v/>
      </c>
      <c r="FZ179" s="117" t="str">
        <f>IF(GB179="","",IF((LEN(GB179)-LEN(SUBSTITUTE(GB179,"male","")))/LEN("male")&gt;1,"!",IF(RIGHT(GB179,1)=")","",IF(RIGHT(GB179,2)=") ","",IF(RIGHT(GB179,2)=").","","!!")))))</f>
        <v/>
      </c>
      <c r="GA179" s="114"/>
      <c r="GB179" s="168"/>
      <c r="GC179" s="143" t="str">
        <f>IF(GG179="","",ministers!GC$3)</f>
        <v/>
      </c>
      <c r="GD179" s="144" t="str">
        <f>IF(GG179="","",ministers!GC$1)</f>
        <v/>
      </c>
      <c r="GE179" s="260" t="str">
        <f>IF(GG179="","",ministers!GC$2)</f>
        <v/>
      </c>
      <c r="GF179" s="145"/>
      <c r="GG179" s="146" t="str">
        <f>IF(GN179="","",IF(ISNUMBER(SEARCH(":",GN179)),MID(GN179,FIND(":",GN179)+2,FIND("(",GN179)-FIND(":",GN179)-3),LEFT(GN179,FIND("(",GN179)-2)))</f>
        <v/>
      </c>
      <c r="GH179" s="147" t="str">
        <f>IF(GN179="","",MID(GN179,FIND("(",GN179)+1,4))</f>
        <v/>
      </c>
      <c r="GI179" s="148" t="str">
        <f>IF(ISNUMBER(SEARCH("*female*",GN179)),"female",IF(ISNUMBER(SEARCH("*male*",GN179)),"male",""))</f>
        <v/>
      </c>
      <c r="GJ179" s="149" t="str">
        <f>IF(GN179="","",IF(ISERROR(MID(GN179,FIND("male,",GN179)+6,(FIND(")",GN179)-(FIND("male,",GN179)+6))))=TRUE,"missing/error",MID(GN179,FIND("male,",GN179)+6,(FIND(")",GN179)-(FIND("male,",GN179)+6)))))</f>
        <v/>
      </c>
      <c r="GK179" s="150" t="str">
        <f>IF(GG179="","",(MID(GG179,(SEARCH("^^",SUBSTITUTE(GG179," ","^^",LEN(GG179)-LEN(SUBSTITUTE(GG179," ","")))))+1,99)&amp;"_"&amp;LEFT(GG179,FIND(" ",GG179)-1)&amp;"_"&amp;GH179))</f>
        <v/>
      </c>
      <c r="GM179" s="114"/>
      <c r="GN179" s="168"/>
      <c r="GO179" s="143" t="str">
        <f>IF(GS179="","",ministers!GO$3)</f>
        <v/>
      </c>
      <c r="GP179" s="144" t="str">
        <f>IF(GS179="","",ministers!GO$1)</f>
        <v/>
      </c>
      <c r="GQ179" s="145" t="str">
        <f>IF(GS179="","",ministers!GO$2)</f>
        <v/>
      </c>
      <c r="GR179" s="145" t="str">
        <f>IF(GS179="","",ministers!GO$3)</f>
        <v/>
      </c>
      <c r="GS179" s="146" t="str">
        <f t="shared" ref="GS179:GS198" si="225">IF(GZ179="","",IF(ISNUMBER(SEARCH(":",GZ179)),MID(GZ179,FIND(":",GZ179)+2,FIND("(",GZ179)-FIND(":",GZ179)-3),LEFT(GZ179,FIND("(",GZ179)-2)))</f>
        <v/>
      </c>
      <c r="GT179" s="147" t="str">
        <f t="shared" ref="GT179:GT198" si="226">IF(GZ179="","",MID(GZ179,FIND("(",GZ179)+1,4))</f>
        <v/>
      </c>
      <c r="GU179" s="148" t="str">
        <f t="shared" ref="GU179:GU198" si="227">IF(ISNUMBER(SEARCH("*female*",GZ179)),"female",IF(ISNUMBER(SEARCH("*male*",GZ179)),"male",""))</f>
        <v/>
      </c>
      <c r="GV179" s="149" t="str">
        <f t="shared" ref="GV179:GV198" si="228">IF(GZ179="","",IF(ISERROR(MID(GZ179,FIND("male,",GZ179)+6,(FIND(")",GZ179)-(FIND("male,",GZ179)+6))))=TRUE,"missing/error",MID(GZ179,FIND("male,",GZ179)+6,(FIND(")",GZ179)-(FIND("male,",GZ179)+6)))))</f>
        <v/>
      </c>
      <c r="GW179" s="150" t="str">
        <f t="shared" ref="GW179:GW198" si="229">IF(GS179="","",(MID(GS179,(SEARCH("^^",SUBSTITUTE(GS179," ","^^",LEN(GS179)-LEN(SUBSTITUTE(GS179," ","")))))+1,99)&amp;"_"&amp;LEFT(GS179,FIND(" ",GS179)-1)&amp;"_"&amp;GT179))</f>
        <v/>
      </c>
      <c r="GY179" s="114"/>
      <c r="GZ179" s="168"/>
    </row>
    <row r="180" spans="1:208" ht="13.5" customHeight="1">
      <c r="A180" s="126"/>
      <c r="B180" s="117" t="s">
        <v>1176</v>
      </c>
      <c r="E180" s="143"/>
      <c r="F180" s="144"/>
      <c r="G180" s="145"/>
      <c r="H180" s="145"/>
      <c r="I180" s="146"/>
      <c r="J180" s="147"/>
      <c r="K180" s="148"/>
      <c r="L180" s="149"/>
      <c r="M180" s="150"/>
      <c r="O180" s="114"/>
      <c r="P180" s="168"/>
      <c r="Q180" s="143"/>
      <c r="R180" s="144"/>
      <c r="S180" s="145"/>
      <c r="T180" s="145"/>
      <c r="U180" s="146"/>
      <c r="V180" s="147"/>
      <c r="W180" s="148"/>
      <c r="X180" s="149"/>
      <c r="Y180" s="150"/>
      <c r="AA180" s="114"/>
      <c r="AB180" s="168"/>
      <c r="AC180" s="143"/>
      <c r="AD180" s="144"/>
      <c r="AE180" s="145"/>
      <c r="AF180" s="145"/>
      <c r="AG180" s="146"/>
      <c r="AH180" s="147"/>
      <c r="AI180" s="148"/>
      <c r="AJ180" s="149"/>
      <c r="AK180" s="150"/>
      <c r="AM180" s="114"/>
      <c r="AN180" s="168"/>
      <c r="AO180" s="143"/>
      <c r="AP180" s="144"/>
      <c r="AQ180" s="145"/>
      <c r="AR180" s="145"/>
      <c r="AS180" s="146"/>
      <c r="AT180" s="147"/>
      <c r="AU180" s="148"/>
      <c r="AV180" s="149"/>
      <c r="AW180" s="150"/>
      <c r="AY180" s="114"/>
      <c r="AZ180" s="168"/>
      <c r="BA180" s="143"/>
      <c r="BB180" s="144"/>
      <c r="BC180" s="145"/>
      <c r="BD180" s="145"/>
      <c r="BE180" s="146"/>
      <c r="BF180" s="147"/>
      <c r="BG180" s="148"/>
      <c r="BH180" s="149"/>
      <c r="BI180" s="150"/>
      <c r="BK180" s="114"/>
      <c r="BL180" s="168"/>
      <c r="BM180" s="143"/>
      <c r="BN180" s="144"/>
      <c r="BO180" s="145"/>
      <c r="BP180" s="145"/>
      <c r="BQ180" s="146"/>
      <c r="BR180" s="147"/>
      <c r="BS180" s="148"/>
      <c r="BT180" s="149"/>
      <c r="BU180" s="150"/>
      <c r="BW180" s="114"/>
      <c r="BX180" s="168"/>
      <c r="BY180" s="143"/>
      <c r="BZ180" s="144"/>
      <c r="CA180" s="145"/>
      <c r="CB180" s="145"/>
      <c r="CC180" s="146"/>
      <c r="CD180" s="147"/>
      <c r="CE180" s="148"/>
      <c r="CF180" s="149"/>
      <c r="CG180" s="150"/>
      <c r="CI180" s="114"/>
      <c r="CJ180" s="168"/>
      <c r="CK180" s="143"/>
      <c r="CL180" s="144"/>
      <c r="CM180" s="145"/>
      <c r="CN180" s="145"/>
      <c r="CO180" s="146"/>
      <c r="CP180" s="147"/>
      <c r="CQ180" s="148"/>
      <c r="CR180" s="149"/>
      <c r="CS180" s="150"/>
      <c r="CU180" s="114"/>
      <c r="CV180" s="168"/>
      <c r="CW180" s="143"/>
      <c r="CX180" s="144"/>
      <c r="CY180" s="145"/>
      <c r="CZ180" s="145"/>
      <c r="DA180" s="146"/>
      <c r="DB180" s="147"/>
      <c r="DC180" s="148"/>
      <c r="DD180" s="149"/>
      <c r="DE180" s="150"/>
      <c r="DG180" s="114"/>
      <c r="DH180" s="168"/>
      <c r="DI180" s="143"/>
      <c r="DJ180" s="144"/>
      <c r="DK180" s="145"/>
      <c r="DL180" s="145"/>
      <c r="DM180" s="146"/>
      <c r="DN180" s="147"/>
      <c r="DO180" s="148"/>
      <c r="DP180" s="149"/>
      <c r="DQ180" s="150"/>
      <c r="DS180" s="114"/>
      <c r="DT180" s="168"/>
      <c r="DU180" s="143"/>
      <c r="DV180" s="144"/>
      <c r="DW180" s="145"/>
      <c r="DX180" s="145"/>
      <c r="DY180" s="146"/>
      <c r="DZ180" s="147"/>
      <c r="EA180" s="148"/>
      <c r="EB180" s="149"/>
      <c r="EC180" s="150"/>
      <c r="EE180" s="114"/>
      <c r="EF180" s="168"/>
      <c r="EG180" s="143"/>
      <c r="EH180" s="144"/>
      <c r="EI180" s="145"/>
      <c r="EJ180" s="145"/>
      <c r="EK180" s="146"/>
      <c r="EL180" s="147"/>
      <c r="EM180" s="148"/>
      <c r="EN180" s="149"/>
      <c r="EO180" s="150"/>
      <c r="EQ180" s="114"/>
      <c r="ER180" s="168"/>
      <c r="ES180" s="143" t="str">
        <f>IF(EW180="","",ministers!ES$3)</f>
        <v/>
      </c>
      <c r="ET180" s="144" t="str">
        <f>IF(EW180="","",ministers!ES$1)</f>
        <v/>
      </c>
      <c r="EU180" s="145" t="str">
        <f>IF(EW180="","",ministers!ES$2)</f>
        <v/>
      </c>
      <c r="EV180" s="145" t="str">
        <f>IF(EW180="","",ministers!ES$3)</f>
        <v/>
      </c>
      <c r="EW180" s="146" t="str">
        <f>IF(FD180="","",IF(ISNUMBER(SEARCH(":",FD180)),MID(FD180,FIND(":",FD180)+2,FIND("(",FD180)-FIND(":",FD180)-3),LEFT(FD180,FIND("(",FD180)-2)))</f>
        <v/>
      </c>
      <c r="EX180" s="147" t="str">
        <f>IF(FD180="","",MID(FD180,FIND("(",FD180)+1,4))</f>
        <v/>
      </c>
      <c r="EY180" s="148" t="str">
        <f>IF(ISNUMBER(SEARCH("*female*",FD180)),"female",IF(ISNUMBER(SEARCH("*male*",FD180)),"male",""))</f>
        <v/>
      </c>
      <c r="EZ180" s="149" t="str">
        <f>IF(FD180="","",IF(ISERROR(MID(FD180,FIND("male,",FD180)+6,(FIND(")",FD180)-(FIND("male,",FD180)+6))))=TRUE,"missing/error",MID(FD180,FIND("male,",FD180)+6,(FIND(")",FD180)-(FIND("male,",FD180)+6)))))</f>
        <v/>
      </c>
      <c r="FA180" s="150" t="str">
        <f>IF(EW180="","",(MID(EW180,(SEARCH("^^",SUBSTITUTE(EW180," ","^^",LEN(EW180)-LEN(SUBSTITUTE(EW180," ","")))))+1,99)&amp;"_"&amp;LEFT(EW180,FIND(" ",EW180)-1)&amp;"_"&amp;EX180))</f>
        <v/>
      </c>
      <c r="FB180" s="117" t="str">
        <f>IF(FD180="","",IF((LEN(FD180)-LEN(SUBSTITUTE(FD180,"male","")))/LEN("male")&gt;1,"!",IF(RIGHT(FD180,1)=")","",IF(RIGHT(FD180,2)=") ","",IF(RIGHT(FD180,2)=").","","!!")))))</f>
        <v/>
      </c>
      <c r="FC180" s="114"/>
      <c r="FD180" s="168"/>
      <c r="FE180" s="143" t="str">
        <f>IF(FI180="","",ministers!FE$3)</f>
        <v/>
      </c>
      <c r="FF180" s="144" t="str">
        <f>IF(FI180="","",ministers!FE$1)</f>
        <v/>
      </c>
      <c r="FG180" s="145" t="str">
        <f>IF(FI180="","",ministers!FE$2)</f>
        <v/>
      </c>
      <c r="FH180" s="145" t="str">
        <f>IF(FI180="","",ministers!FE$3)</f>
        <v/>
      </c>
      <c r="FI180" s="146" t="str">
        <f t="shared" si="220"/>
        <v/>
      </c>
      <c r="FJ180" s="147" t="str">
        <f t="shared" si="221"/>
        <v/>
      </c>
      <c r="FK180" s="148" t="str">
        <f t="shared" si="222"/>
        <v/>
      </c>
      <c r="FL180" s="149" t="str">
        <f t="shared" si="223"/>
        <v/>
      </c>
      <c r="FM180" s="150" t="str">
        <f t="shared" si="224"/>
        <v/>
      </c>
      <c r="FO180" s="114"/>
      <c r="FP180" s="168"/>
      <c r="FQ180" s="143"/>
      <c r="FR180" s="144"/>
      <c r="FS180" s="145"/>
      <c r="FT180" s="151"/>
      <c r="FU180" s="146"/>
      <c r="FV180" s="147"/>
      <c r="FW180" s="148"/>
      <c r="FX180" s="149"/>
      <c r="FY180" s="150"/>
      <c r="GA180" s="114"/>
      <c r="GB180" s="168"/>
      <c r="GC180" s="143" t="str">
        <f>IF(GG180="","",ministers!GC$3)</f>
        <v/>
      </c>
      <c r="GD180" s="144" t="str">
        <f>IF(GG180="","",ministers!GC$1)</f>
        <v/>
      </c>
      <c r="GE180" s="260" t="str">
        <f>IF(GG180="","",ministers!GC$2)</f>
        <v/>
      </c>
      <c r="GF180" s="145"/>
      <c r="GG180" s="146"/>
      <c r="GH180" s="147"/>
      <c r="GI180" s="148"/>
      <c r="GJ180" s="149"/>
      <c r="GK180" s="150"/>
      <c r="GM180" s="114"/>
      <c r="GN180" s="168"/>
      <c r="GO180" s="143" t="str">
        <f>IF(GS180="","",ministers!GO$3)</f>
        <v/>
      </c>
      <c r="GP180" s="144" t="str">
        <f>IF(GS180="","",ministers!GO$1)</f>
        <v/>
      </c>
      <c r="GQ180" s="145" t="str">
        <f>IF(GS180="","",ministers!GO$2)</f>
        <v/>
      </c>
      <c r="GR180" s="145" t="str">
        <f>IF(GS180="","",ministers!GO$3)</f>
        <v/>
      </c>
      <c r="GS180" s="146" t="str">
        <f t="shared" si="225"/>
        <v/>
      </c>
      <c r="GT180" s="147" t="str">
        <f t="shared" si="226"/>
        <v/>
      </c>
      <c r="GU180" s="148" t="str">
        <f t="shared" si="227"/>
        <v/>
      </c>
      <c r="GV180" s="149" t="str">
        <f t="shared" si="228"/>
        <v/>
      </c>
      <c r="GW180" s="150" t="str">
        <f t="shared" si="229"/>
        <v/>
      </c>
      <c r="GY180" s="114"/>
      <c r="GZ180" s="168"/>
    </row>
    <row r="181" spans="1:208" ht="13.5" customHeight="1">
      <c r="A181" s="126"/>
      <c r="B181" s="117" t="s">
        <v>1241</v>
      </c>
      <c r="E181" s="143"/>
      <c r="F181" s="144"/>
      <c r="G181" s="145"/>
      <c r="H181" s="145"/>
      <c r="I181" s="146"/>
      <c r="J181" s="147"/>
      <c r="K181" s="148"/>
      <c r="L181" s="149"/>
      <c r="M181" s="150"/>
      <c r="O181" s="114"/>
      <c r="P181" s="168"/>
      <c r="Q181" s="143"/>
      <c r="R181" s="144"/>
      <c r="S181" s="145"/>
      <c r="T181" s="145"/>
      <c r="U181" s="146"/>
      <c r="V181" s="147"/>
      <c r="W181" s="148"/>
      <c r="X181" s="149"/>
      <c r="Y181" s="150"/>
      <c r="AA181" s="114"/>
      <c r="AB181" s="168"/>
      <c r="AC181" s="143"/>
      <c r="AD181" s="144"/>
      <c r="AE181" s="145"/>
      <c r="AF181" s="145"/>
      <c r="AG181" s="146"/>
      <c r="AH181" s="147"/>
      <c r="AI181" s="148"/>
      <c r="AJ181" s="149"/>
      <c r="AK181" s="150"/>
      <c r="AM181" s="114"/>
      <c r="AN181" s="168"/>
      <c r="AO181" s="143"/>
      <c r="AP181" s="144"/>
      <c r="AQ181" s="145"/>
      <c r="AR181" s="145"/>
      <c r="AS181" s="146"/>
      <c r="AT181" s="147"/>
      <c r="AU181" s="148"/>
      <c r="AV181" s="149"/>
      <c r="AW181" s="150"/>
      <c r="AY181" s="114"/>
      <c r="AZ181" s="168"/>
      <c r="BA181" s="143"/>
      <c r="BB181" s="144"/>
      <c r="BC181" s="145"/>
      <c r="BD181" s="145"/>
      <c r="BE181" s="146"/>
      <c r="BF181" s="147"/>
      <c r="BG181" s="148"/>
      <c r="BH181" s="149"/>
      <c r="BI181" s="150"/>
      <c r="BK181" s="114"/>
      <c r="BL181" s="168"/>
      <c r="BM181" s="143"/>
      <c r="BN181" s="144"/>
      <c r="BO181" s="145"/>
      <c r="BP181" s="145"/>
      <c r="BQ181" s="146"/>
      <c r="BR181" s="147"/>
      <c r="BS181" s="148"/>
      <c r="BT181" s="149"/>
      <c r="BU181" s="150"/>
      <c r="BW181" s="114"/>
      <c r="BX181" s="168"/>
      <c r="BY181" s="143"/>
      <c r="BZ181" s="144"/>
      <c r="CA181" s="145"/>
      <c r="CB181" s="145"/>
      <c r="CC181" s="146"/>
      <c r="CD181" s="147"/>
      <c r="CE181" s="148"/>
      <c r="CF181" s="149"/>
      <c r="CG181" s="150"/>
      <c r="CI181" s="114"/>
      <c r="CJ181" s="168"/>
      <c r="CK181" s="143"/>
      <c r="CL181" s="144"/>
      <c r="CM181" s="145"/>
      <c r="CN181" s="145"/>
      <c r="CO181" s="146"/>
      <c r="CP181" s="147"/>
      <c r="CQ181" s="148"/>
      <c r="CR181" s="149"/>
      <c r="CS181" s="150"/>
      <c r="CU181" s="114"/>
      <c r="CV181" s="168"/>
      <c r="CW181" s="143"/>
      <c r="CX181" s="144"/>
      <c r="CY181" s="145"/>
      <c r="CZ181" s="145"/>
      <c r="DA181" s="146"/>
      <c r="DB181" s="147"/>
      <c r="DC181" s="148"/>
      <c r="DD181" s="149"/>
      <c r="DE181" s="150"/>
      <c r="DG181" s="114"/>
      <c r="DH181" s="168"/>
      <c r="DI181" s="143"/>
      <c r="DJ181" s="144"/>
      <c r="DK181" s="145"/>
      <c r="DL181" s="145"/>
      <c r="DM181" s="146"/>
      <c r="DN181" s="147"/>
      <c r="DO181" s="148"/>
      <c r="DP181" s="149"/>
      <c r="DQ181" s="150"/>
      <c r="DS181" s="114"/>
      <c r="DT181" s="168"/>
      <c r="DU181" s="143"/>
      <c r="DV181" s="144"/>
      <c r="DW181" s="145"/>
      <c r="DX181" s="145"/>
      <c r="DY181" s="146"/>
      <c r="DZ181" s="147"/>
      <c r="EA181" s="148"/>
      <c r="EB181" s="149"/>
      <c r="EC181" s="150"/>
      <c r="EE181" s="114"/>
      <c r="EF181" s="168"/>
      <c r="EG181" s="143"/>
      <c r="EH181" s="144"/>
      <c r="EI181" s="145"/>
      <c r="EJ181" s="145"/>
      <c r="EK181" s="146"/>
      <c r="EL181" s="147"/>
      <c r="EM181" s="148"/>
      <c r="EN181" s="149"/>
      <c r="EO181" s="150"/>
      <c r="EQ181" s="114"/>
      <c r="ER181" s="168"/>
      <c r="ES181" s="143"/>
      <c r="ET181" s="144"/>
      <c r="EU181" s="145"/>
      <c r="EV181" s="145"/>
      <c r="EW181" s="146"/>
      <c r="EX181" s="147"/>
      <c r="EY181" s="148"/>
      <c r="EZ181" s="149"/>
      <c r="FA181" s="150"/>
      <c r="FC181" s="114"/>
      <c r="FD181" s="168"/>
      <c r="FE181" s="143">
        <f>IF(FI181="","",ministers!FE$3)</f>
        <v>43340</v>
      </c>
      <c r="FF181" s="144" t="str">
        <f>IF(FI181="","",ministers!FE$1)</f>
        <v>Turnbull II</v>
      </c>
      <c r="FG181" s="145">
        <f>IF(FI181="","",ministers!FE$2)</f>
        <v>42570</v>
      </c>
      <c r="FH181" s="145">
        <f>IF(FI181="","",ministers!FE$3)</f>
        <v>43340</v>
      </c>
      <c r="FI181" s="146" t="str">
        <f t="shared" si="220"/>
        <v>Steve Ciobo</v>
      </c>
      <c r="FJ181" s="147" t="str">
        <f t="shared" si="221"/>
        <v>1974</v>
      </c>
      <c r="FK181" s="148" t="str">
        <f t="shared" si="222"/>
        <v>male</v>
      </c>
      <c r="FL181" s="149" t="str">
        <f t="shared" si="223"/>
        <v>au_lib01</v>
      </c>
      <c r="FM181" s="150" t="str">
        <f t="shared" si="224"/>
        <v>Ciobo_Steve_1974</v>
      </c>
      <c r="FO181" s="114"/>
      <c r="FP181" s="168" t="s">
        <v>1231</v>
      </c>
      <c r="FQ181" s="143">
        <f>IF(FU181="","",ministers!FQ$3)</f>
        <v>43614</v>
      </c>
      <c r="FR181" s="144" t="str">
        <f>IF(FU181="","",ministers!FQ$1)</f>
        <v>Morrison I</v>
      </c>
      <c r="FS181" s="145">
        <f>IF(FU181="","",ministers!FQ$2)</f>
        <v>43340</v>
      </c>
      <c r="FT181" s="145">
        <f>IF(FU181="","",ministers!FQ$3)</f>
        <v>43614</v>
      </c>
      <c r="FU181" s="146" t="str">
        <f>IF(GB181="","",IF(ISNUMBER(SEARCH(":",GB181)),MID(GB181,FIND(":",GB181)+2,FIND("(",GB181)-FIND(":",GB181)-3),LEFT(GB181,FIND("(",GB181)-2)))</f>
        <v>Simon John Birmingham</v>
      </c>
      <c r="FV181" s="147" t="str">
        <f>IF(GB181="","",MID(GB181,FIND("(",GB181)+1,4))</f>
        <v>1974</v>
      </c>
      <c r="FW181" s="148" t="str">
        <f>IF(ISNUMBER(SEARCH("*female*",GB181)),"female",IF(ISNUMBER(SEARCH("*male*",GB181)),"male",""))</f>
        <v>male</v>
      </c>
      <c r="FX181" s="149" t="str">
        <f>IF(GB181="","",IF(ISERROR(MID(GB181,FIND("male,",GB181)+6,(FIND(")",GB181)-(FIND("male,",GB181)+6))))=TRUE,"missing/error",MID(GB181,FIND("male,",GB181)+6,(FIND(")",GB181)-(FIND("male,",GB181)+6)))))</f>
        <v>au_lib01</v>
      </c>
      <c r="FY181" s="150" t="str">
        <f>IF(FU181="","",(MID(FU181,(SEARCH("^^",SUBSTITUTE(FU181," ","^^",LEN(FU181)-LEN(SUBSTITUTE(FU181," ","")))))+1,99)&amp;"_"&amp;LEFT(FU181,FIND(" ",FU181)-1)&amp;"_"&amp;FV181))</f>
        <v>Birmingham_Simon_1974</v>
      </c>
      <c r="GA181" s="114"/>
      <c r="GB181" s="168" t="s">
        <v>1196</v>
      </c>
      <c r="GC181" s="143">
        <f>IF(GG181="","",ministers!GC$3)</f>
        <v>44704</v>
      </c>
      <c r="GD181" s="144" t="str">
        <f>IF(GG181="","",ministers!GC$1)</f>
        <v>Morrison II</v>
      </c>
      <c r="GE181" s="145">
        <f>IF(GG181="","",ministers!GC$2)</f>
        <v>43614</v>
      </c>
      <c r="GF181" s="145">
        <v>44187</v>
      </c>
      <c r="GG181" s="146" t="str">
        <f>IF(GN181="","",IF(ISNUMBER(SEARCH(":",GN181)),MID(GN181,FIND(":",GN181)+2,FIND("(",GN181)-FIND(":",GN181)-3),LEFT(GN181,FIND("(",GN181)-2)))</f>
        <v>Simon John Birmingham</v>
      </c>
      <c r="GH181" s="147" t="str">
        <f>IF(GN181="","",MID(GN181,FIND("(",GN181)+1,4))</f>
        <v>1974</v>
      </c>
      <c r="GI181" s="148" t="str">
        <f>IF(ISNUMBER(SEARCH("*female*",GN181)),"female",IF(ISNUMBER(SEARCH("*male*",GN181)),"male",""))</f>
        <v>male</v>
      </c>
      <c r="GJ181" s="149" t="str">
        <f>IF(GN181="","",IF(ISERROR(MID(GN181,FIND("male,",GN181)+6,(FIND(")",GN181)-(FIND("male,",GN181)+6))))=TRUE,"missing/error",MID(GN181,FIND("male,",GN181)+6,(FIND(")",GN181)-(FIND("male,",GN181)+6)))))</f>
        <v>au_lib01</v>
      </c>
      <c r="GK181" s="150" t="str">
        <f>IF(GG181="","",(MID(GG181,(SEARCH("^^",SUBSTITUTE(GG181," ","^^",LEN(GG181)-LEN(SUBSTITUTE(GG181," ","")))))+1,99)&amp;"_"&amp;LEFT(GG181,FIND(" ",GG181)-1)&amp;"_"&amp;GH181))</f>
        <v>Birmingham_Simon_1974</v>
      </c>
      <c r="GM181" s="114"/>
      <c r="GN181" s="168" t="s">
        <v>1196</v>
      </c>
      <c r="GO181" s="143" t="str">
        <f>IF(GS181="","",ministers!GO$3)</f>
        <v/>
      </c>
      <c r="GP181" s="144" t="str">
        <f>IF(GS181="","",ministers!GO$1)</f>
        <v/>
      </c>
      <c r="GQ181" s="145" t="str">
        <f>IF(GS181="","",ministers!GO$2)</f>
        <v/>
      </c>
      <c r="GR181" s="145" t="str">
        <f>IF(GS181="","",ministers!GO$3)</f>
        <v/>
      </c>
      <c r="GS181" s="146" t="str">
        <f t="shared" si="225"/>
        <v/>
      </c>
      <c r="GT181" s="147" t="str">
        <f t="shared" si="226"/>
        <v/>
      </c>
      <c r="GU181" s="148" t="str">
        <f t="shared" si="227"/>
        <v/>
      </c>
      <c r="GV181" s="149" t="str">
        <f t="shared" si="228"/>
        <v/>
      </c>
      <c r="GW181" s="150" t="str">
        <f t="shared" si="229"/>
        <v/>
      </c>
      <c r="GY181" s="114"/>
      <c r="GZ181" s="168"/>
    </row>
    <row r="182" spans="1:208" ht="13.5" customHeight="1">
      <c r="A182" s="126"/>
      <c r="B182" s="117" t="s">
        <v>1241</v>
      </c>
      <c r="E182" s="143"/>
      <c r="F182" s="144"/>
      <c r="G182" s="145"/>
      <c r="H182" s="145"/>
      <c r="I182" s="146"/>
      <c r="J182" s="147"/>
      <c r="K182" s="148"/>
      <c r="L182" s="149"/>
      <c r="M182" s="150"/>
      <c r="O182" s="114"/>
      <c r="P182" s="168"/>
      <c r="Q182" s="143"/>
      <c r="R182" s="144"/>
      <c r="S182" s="145"/>
      <c r="T182" s="145"/>
      <c r="U182" s="146"/>
      <c r="V182" s="147"/>
      <c r="W182" s="148"/>
      <c r="X182" s="149"/>
      <c r="Y182" s="150"/>
      <c r="AA182" s="114"/>
      <c r="AB182" s="168"/>
      <c r="AC182" s="143"/>
      <c r="AD182" s="144"/>
      <c r="AE182" s="145"/>
      <c r="AF182" s="145"/>
      <c r="AG182" s="146"/>
      <c r="AH182" s="147"/>
      <c r="AI182" s="148"/>
      <c r="AJ182" s="149"/>
      <c r="AK182" s="150"/>
      <c r="AM182" s="114"/>
      <c r="AN182" s="168"/>
      <c r="AO182" s="143"/>
      <c r="AP182" s="144"/>
      <c r="AQ182" s="145"/>
      <c r="AR182" s="145"/>
      <c r="AS182" s="146"/>
      <c r="AT182" s="147"/>
      <c r="AU182" s="148"/>
      <c r="AV182" s="149"/>
      <c r="AW182" s="150"/>
      <c r="AY182" s="114"/>
      <c r="AZ182" s="168"/>
      <c r="BA182" s="143"/>
      <c r="BB182" s="144"/>
      <c r="BC182" s="145"/>
      <c r="BD182" s="145"/>
      <c r="BE182" s="146"/>
      <c r="BF182" s="147"/>
      <c r="BG182" s="148"/>
      <c r="BH182" s="149"/>
      <c r="BI182" s="150"/>
      <c r="BK182" s="114"/>
      <c r="BL182" s="168"/>
      <c r="BM182" s="143"/>
      <c r="BN182" s="144"/>
      <c r="BO182" s="145"/>
      <c r="BP182" s="145"/>
      <c r="BQ182" s="146"/>
      <c r="BR182" s="147"/>
      <c r="BS182" s="148"/>
      <c r="BT182" s="149"/>
      <c r="BU182" s="150"/>
      <c r="BW182" s="114"/>
      <c r="BX182" s="168"/>
      <c r="BY182" s="143"/>
      <c r="BZ182" s="144"/>
      <c r="CA182" s="145"/>
      <c r="CB182" s="145"/>
      <c r="CC182" s="146"/>
      <c r="CD182" s="147"/>
      <c r="CE182" s="148"/>
      <c r="CF182" s="149"/>
      <c r="CG182" s="150"/>
      <c r="CI182" s="114"/>
      <c r="CJ182" s="168"/>
      <c r="CK182" s="143"/>
      <c r="CL182" s="144"/>
      <c r="CM182" s="145"/>
      <c r="CN182" s="145"/>
      <c r="CO182" s="146"/>
      <c r="CP182" s="147"/>
      <c r="CQ182" s="148"/>
      <c r="CR182" s="149"/>
      <c r="CS182" s="150"/>
      <c r="CU182" s="114"/>
      <c r="CV182" s="168"/>
      <c r="CW182" s="143"/>
      <c r="CX182" s="144"/>
      <c r="CY182" s="145"/>
      <c r="CZ182" s="145"/>
      <c r="DA182" s="146"/>
      <c r="DB182" s="147"/>
      <c r="DC182" s="148"/>
      <c r="DD182" s="149"/>
      <c r="DE182" s="150"/>
      <c r="DG182" s="114"/>
      <c r="DH182" s="168"/>
      <c r="DI182" s="143"/>
      <c r="DJ182" s="144"/>
      <c r="DK182" s="145"/>
      <c r="DL182" s="145"/>
      <c r="DM182" s="146"/>
      <c r="DN182" s="147"/>
      <c r="DO182" s="148"/>
      <c r="DP182" s="149"/>
      <c r="DQ182" s="150"/>
      <c r="DS182" s="114"/>
      <c r="DT182" s="168"/>
      <c r="DU182" s="143"/>
      <c r="DV182" s="144"/>
      <c r="DW182" s="145"/>
      <c r="DX182" s="145"/>
      <c r="DY182" s="146"/>
      <c r="DZ182" s="147"/>
      <c r="EA182" s="148"/>
      <c r="EB182" s="149"/>
      <c r="EC182" s="150"/>
      <c r="EE182" s="114"/>
      <c r="EF182" s="168"/>
      <c r="EG182" s="143"/>
      <c r="EH182" s="144"/>
      <c r="EI182" s="145"/>
      <c r="EJ182" s="145"/>
      <c r="EK182" s="146"/>
      <c r="EL182" s="147"/>
      <c r="EM182" s="148"/>
      <c r="EN182" s="149"/>
      <c r="EO182" s="150"/>
      <c r="EQ182" s="114"/>
      <c r="ER182" s="168"/>
      <c r="ES182" s="143"/>
      <c r="ET182" s="144"/>
      <c r="EU182" s="145"/>
      <c r="EV182" s="145"/>
      <c r="EW182" s="146"/>
      <c r="EX182" s="147"/>
      <c r="EY182" s="148"/>
      <c r="EZ182" s="149"/>
      <c r="FA182" s="150"/>
      <c r="FC182" s="114"/>
      <c r="FD182" s="168"/>
      <c r="FE182" s="143"/>
      <c r="FF182" s="144"/>
      <c r="FG182" s="145"/>
      <c r="FH182" s="145"/>
      <c r="FI182" s="146"/>
      <c r="FJ182" s="147"/>
      <c r="FK182" s="148"/>
      <c r="FL182" s="149"/>
      <c r="FM182" s="150"/>
      <c r="FO182" s="114"/>
      <c r="FP182" s="168"/>
      <c r="FQ182" s="143"/>
      <c r="FR182" s="144"/>
      <c r="FS182" s="145"/>
      <c r="FT182" s="145"/>
      <c r="FU182" s="146"/>
      <c r="FV182" s="147"/>
      <c r="FW182" s="148"/>
      <c r="FX182" s="149"/>
      <c r="FY182" s="150"/>
      <c r="GA182" s="114"/>
      <c r="GB182" s="168"/>
      <c r="GC182" s="143">
        <f>IF(GG182="","",ministers!GC$3)</f>
        <v>44704</v>
      </c>
      <c r="GD182" s="144" t="str">
        <f>IF(GG182="","",ministers!GC$1)</f>
        <v>Morrison II</v>
      </c>
      <c r="GE182" s="145">
        <v>44187</v>
      </c>
      <c r="GF182" s="145">
        <f>IF(GG182="","",ministers!GC$3)</f>
        <v>44704</v>
      </c>
      <c r="GG182" s="146" t="str">
        <f>IF(GN182="","",IF(ISNUMBER(SEARCH(":",GN182)),MID(GN182,FIND(":",GN182)+2,FIND("(",GN182)-FIND(":",GN182)-3),LEFT(GN182,FIND("(",GN182)-2)))</f>
        <v>Daniel Tehan</v>
      </c>
      <c r="GH182" s="147" t="str">
        <f>IF(GN182="","",MID(GN182,FIND("(",GN182)+1,4))</f>
        <v>1968</v>
      </c>
      <c r="GI182" s="148" t="str">
        <f>IF(ISNUMBER(SEARCH("*female*",GN182)),"female",IF(ISNUMBER(SEARCH("*male*",GN182)),"male",""))</f>
        <v>male</v>
      </c>
      <c r="GJ182" s="149" t="str">
        <f>IF(GN182="","",IF(ISERROR(MID(GN182,FIND("male,",GN182)+6,(FIND(")",GN182)-(FIND("male,",GN182)+6))))=TRUE,"missing/error",MID(GN182,FIND("male,",GN182)+6,(FIND(")",GN182)-(FIND("male,",GN182)+6)))))</f>
        <v>au_lib01</v>
      </c>
      <c r="GK182" s="150" t="str">
        <f>IF(GG182="","",(MID(GG182,(SEARCH("^^",SUBSTITUTE(GG182," ","^^",LEN(GG182)-LEN(SUBSTITUTE(GG182," ","")))))+1,99)&amp;"_"&amp;LEFT(GG182,FIND(" ",GG182)-1)&amp;"_"&amp;GH182))</f>
        <v>Tehan_Daniel_1968</v>
      </c>
      <c r="GM182" s="114"/>
      <c r="GN182" s="168" t="s">
        <v>1254</v>
      </c>
      <c r="GO182" s="143" t="str">
        <f>IF(GS182="","",ministers!GO$3)</f>
        <v/>
      </c>
      <c r="GP182" s="144" t="str">
        <f>IF(GS182="","",ministers!GO$1)</f>
        <v/>
      </c>
      <c r="GQ182" s="145" t="str">
        <f>IF(GS182="","",ministers!GO$2)</f>
        <v/>
      </c>
      <c r="GR182" s="145" t="str">
        <f>IF(GS182="","",ministers!GO$3)</f>
        <v/>
      </c>
      <c r="GS182" s="146" t="str">
        <f t="shared" si="225"/>
        <v/>
      </c>
      <c r="GT182" s="147" t="str">
        <f t="shared" si="226"/>
        <v/>
      </c>
      <c r="GU182" s="148" t="str">
        <f t="shared" si="227"/>
        <v/>
      </c>
      <c r="GV182" s="149" t="str">
        <f t="shared" si="228"/>
        <v/>
      </c>
      <c r="GW182" s="150" t="str">
        <f t="shared" si="229"/>
        <v/>
      </c>
      <c r="GY182" s="114"/>
      <c r="GZ182" s="168"/>
    </row>
    <row r="183" spans="1:208" ht="13.5" customHeight="1">
      <c r="A183" s="126"/>
      <c r="B183" s="117" t="s">
        <v>1268</v>
      </c>
      <c r="E183" s="143"/>
      <c r="F183" s="144"/>
      <c r="G183" s="145"/>
      <c r="H183" s="145"/>
      <c r="I183" s="146"/>
      <c r="J183" s="147"/>
      <c r="K183" s="148"/>
      <c r="L183" s="149"/>
      <c r="M183" s="150"/>
      <c r="O183" s="114"/>
      <c r="P183" s="168"/>
      <c r="Q183" s="143"/>
      <c r="R183" s="144"/>
      <c r="S183" s="145"/>
      <c r="T183" s="145"/>
      <c r="U183" s="146"/>
      <c r="V183" s="147"/>
      <c r="W183" s="148"/>
      <c r="X183" s="149"/>
      <c r="Y183" s="150"/>
      <c r="AA183" s="114"/>
      <c r="AB183" s="168"/>
      <c r="AC183" s="143"/>
      <c r="AD183" s="144"/>
      <c r="AE183" s="145"/>
      <c r="AF183" s="145"/>
      <c r="AG183" s="146"/>
      <c r="AH183" s="147"/>
      <c r="AI183" s="148"/>
      <c r="AJ183" s="149"/>
      <c r="AK183" s="150"/>
      <c r="AM183" s="114"/>
      <c r="AN183" s="168"/>
      <c r="AO183" s="143"/>
      <c r="AP183" s="144"/>
      <c r="AQ183" s="145"/>
      <c r="AR183" s="145"/>
      <c r="AS183" s="146"/>
      <c r="AT183" s="147"/>
      <c r="AU183" s="148"/>
      <c r="AV183" s="149"/>
      <c r="AW183" s="150"/>
      <c r="AY183" s="114"/>
      <c r="AZ183" s="168"/>
      <c r="BA183" s="143"/>
      <c r="BB183" s="144"/>
      <c r="BC183" s="145"/>
      <c r="BD183" s="145"/>
      <c r="BE183" s="146"/>
      <c r="BF183" s="147"/>
      <c r="BG183" s="148"/>
      <c r="BH183" s="149"/>
      <c r="BI183" s="150"/>
      <c r="BK183" s="114"/>
      <c r="BL183" s="168"/>
      <c r="BM183" s="143"/>
      <c r="BN183" s="144"/>
      <c r="BO183" s="145"/>
      <c r="BP183" s="145"/>
      <c r="BQ183" s="146"/>
      <c r="BR183" s="147"/>
      <c r="BS183" s="148"/>
      <c r="BT183" s="149"/>
      <c r="BU183" s="150"/>
      <c r="BW183" s="114"/>
      <c r="BX183" s="168"/>
      <c r="BY183" s="143"/>
      <c r="BZ183" s="144"/>
      <c r="CA183" s="145"/>
      <c r="CB183" s="145"/>
      <c r="CC183" s="146"/>
      <c r="CD183" s="147"/>
      <c r="CE183" s="148"/>
      <c r="CF183" s="149"/>
      <c r="CG183" s="150"/>
      <c r="CI183" s="114"/>
      <c r="CJ183" s="168"/>
      <c r="CK183" s="143"/>
      <c r="CL183" s="144"/>
      <c r="CM183" s="145"/>
      <c r="CN183" s="145"/>
      <c r="CO183" s="146"/>
      <c r="CP183" s="147"/>
      <c r="CQ183" s="148"/>
      <c r="CR183" s="149"/>
      <c r="CS183" s="150"/>
      <c r="CU183" s="114"/>
      <c r="CV183" s="168"/>
      <c r="CW183" s="143"/>
      <c r="CX183" s="144"/>
      <c r="CY183" s="145"/>
      <c r="CZ183" s="145"/>
      <c r="DA183" s="146"/>
      <c r="DB183" s="147"/>
      <c r="DC183" s="148"/>
      <c r="DD183" s="149"/>
      <c r="DE183" s="150"/>
      <c r="DG183" s="114"/>
      <c r="DH183" s="168"/>
      <c r="DI183" s="143"/>
      <c r="DJ183" s="144"/>
      <c r="DK183" s="145"/>
      <c r="DL183" s="145"/>
      <c r="DM183" s="146"/>
      <c r="DN183" s="147"/>
      <c r="DO183" s="148"/>
      <c r="DP183" s="149"/>
      <c r="DQ183" s="150"/>
      <c r="DS183" s="114"/>
      <c r="DT183" s="168"/>
      <c r="DU183" s="143"/>
      <c r="DV183" s="144"/>
      <c r="DW183" s="145"/>
      <c r="DX183" s="145"/>
      <c r="DY183" s="146"/>
      <c r="DZ183" s="147"/>
      <c r="EA183" s="148"/>
      <c r="EB183" s="149"/>
      <c r="EC183" s="150"/>
      <c r="EE183" s="114"/>
      <c r="EF183" s="168"/>
      <c r="EG183" s="143"/>
      <c r="EH183" s="144"/>
      <c r="EI183" s="145"/>
      <c r="EJ183" s="145"/>
      <c r="EK183" s="146"/>
      <c r="EL183" s="147"/>
      <c r="EM183" s="148"/>
      <c r="EN183" s="149"/>
      <c r="EO183" s="150"/>
      <c r="EQ183" s="114"/>
      <c r="ER183" s="168"/>
      <c r="ES183" s="143"/>
      <c r="ET183" s="144"/>
      <c r="EU183" s="145"/>
      <c r="EV183" s="145"/>
      <c r="EW183" s="146"/>
      <c r="EX183" s="147"/>
      <c r="EY183" s="148"/>
      <c r="EZ183" s="149"/>
      <c r="FA183" s="150"/>
      <c r="FC183" s="114"/>
      <c r="FD183" s="168"/>
      <c r="FE183" s="143"/>
      <c r="FF183" s="144"/>
      <c r="FG183" s="145"/>
      <c r="FH183" s="145"/>
      <c r="FI183" s="146"/>
      <c r="FJ183" s="147"/>
      <c r="FK183" s="148"/>
      <c r="FL183" s="149"/>
      <c r="FM183" s="150"/>
      <c r="FO183" s="114"/>
      <c r="FP183" s="168"/>
      <c r="FQ183" s="143">
        <f>IF(FU183="","",ministers!FQ$3)</f>
        <v>43614</v>
      </c>
      <c r="FR183" s="144" t="str">
        <f>IF(FU183="","",ministers!FQ$1)</f>
        <v>Morrison I</v>
      </c>
      <c r="FS183" s="145">
        <f>IF(FU183="","",ministers!FQ$2)</f>
        <v>43340</v>
      </c>
      <c r="FT183" s="145">
        <f>IF(FU183="","",ministers!FQ$3)</f>
        <v>43614</v>
      </c>
      <c r="FU183" s="146" t="str">
        <f>IF(GB183="","",IF(ISNUMBER(SEARCH(":",GB183)),MID(GB183,FIND(":",GB183)+2,FIND("(",GB183)-FIND(":",GB183)-3),LEFT(GB183,FIND("(",GB183)-2)))</f>
        <v>Kelly Megan O’Dwyer</v>
      </c>
      <c r="FV183" s="147" t="str">
        <f>IF(GB183="","",MID(GB183,FIND("(",GB183)+1,4))</f>
        <v>1977</v>
      </c>
      <c r="FW183" s="148" t="str">
        <f>IF(ISNUMBER(SEARCH("*female*",GB183)),"female",IF(ISNUMBER(SEARCH("*male*",GB183)),"male",""))</f>
        <v>female</v>
      </c>
      <c r="FX183" s="149" t="str">
        <f>IF(GB183="","",IF(ISERROR(MID(GB183,FIND("male,",GB183)+6,(FIND(")",GB183)-(FIND("male,",GB183)+6))))=TRUE,"missing/error",MID(GB183,FIND("male,",GB183)+6,(FIND(")",GB183)-(FIND("male,",GB183)+6)))))</f>
        <v>au_lib01</v>
      </c>
      <c r="FY183" s="150" t="str">
        <f>IF(FU183="","",(MID(FU183,(SEARCH("^^",SUBSTITUTE(FU183," ","^^",LEN(FU183)-LEN(SUBSTITUTE(FU183," ","")))))+1,99)&amp;"_"&amp;LEFT(FU183,FIND(" ",FU183)-1)&amp;"_"&amp;FV183))</f>
        <v>O’Dwyer_Kelly_1977</v>
      </c>
      <c r="GA183" s="114"/>
      <c r="GB183" s="168" t="s">
        <v>1194</v>
      </c>
      <c r="GC183" s="143" t="str">
        <f>IF(GG183="","",ministers!GC$3)</f>
        <v/>
      </c>
      <c r="GD183" s="144" t="str">
        <f>IF(GG183="","",ministers!GC$1)</f>
        <v/>
      </c>
      <c r="GE183" s="260" t="str">
        <f>IF(GG183="","",ministers!GC$2)</f>
        <v/>
      </c>
      <c r="GF183" s="145"/>
      <c r="GG183" s="146"/>
      <c r="GH183" s="147"/>
      <c r="GI183" s="148"/>
      <c r="GJ183" s="149"/>
      <c r="GK183" s="150"/>
      <c r="GM183" s="114"/>
      <c r="GN183" s="168"/>
      <c r="GO183" s="143" t="str">
        <f>IF(GS183="","",ministers!GO$3)</f>
        <v/>
      </c>
      <c r="GP183" s="144" t="str">
        <f>IF(GS183="","",ministers!GO$1)</f>
        <v/>
      </c>
      <c r="GQ183" s="145" t="str">
        <f>IF(GS183="","",ministers!GO$2)</f>
        <v/>
      </c>
      <c r="GR183" s="145" t="str">
        <f>IF(GS183="","",ministers!GO$3)</f>
        <v/>
      </c>
      <c r="GS183" s="146" t="str">
        <f t="shared" si="225"/>
        <v/>
      </c>
      <c r="GT183" s="147" t="str">
        <f t="shared" si="226"/>
        <v/>
      </c>
      <c r="GU183" s="148" t="str">
        <f t="shared" si="227"/>
        <v/>
      </c>
      <c r="GV183" s="149" t="str">
        <f t="shared" si="228"/>
        <v/>
      </c>
      <c r="GW183" s="150" t="str">
        <f t="shared" si="229"/>
        <v/>
      </c>
      <c r="GY183" s="114"/>
      <c r="GZ183" s="168"/>
    </row>
    <row r="184" spans="1:208" ht="13.5" customHeight="1">
      <c r="A184" s="126"/>
      <c r="B184" s="117" t="s">
        <v>1253</v>
      </c>
      <c r="E184" s="143"/>
      <c r="F184" s="144"/>
      <c r="G184" s="145"/>
      <c r="H184" s="145"/>
      <c r="I184" s="146"/>
      <c r="J184" s="147"/>
      <c r="K184" s="148"/>
      <c r="L184" s="149"/>
      <c r="M184" s="150"/>
      <c r="O184" s="114"/>
      <c r="P184" s="168"/>
      <c r="Q184" s="143"/>
      <c r="R184" s="144"/>
      <c r="S184" s="145"/>
      <c r="T184" s="145"/>
      <c r="U184" s="146"/>
      <c r="V184" s="147"/>
      <c r="W184" s="148"/>
      <c r="X184" s="149"/>
      <c r="Y184" s="150"/>
      <c r="AA184" s="114"/>
      <c r="AB184" s="168"/>
      <c r="AC184" s="143"/>
      <c r="AD184" s="144"/>
      <c r="AE184" s="145"/>
      <c r="AF184" s="145"/>
      <c r="AG184" s="146"/>
      <c r="AH184" s="147"/>
      <c r="AI184" s="148"/>
      <c r="AJ184" s="149"/>
      <c r="AK184" s="150"/>
      <c r="AM184" s="114"/>
      <c r="AN184" s="168"/>
      <c r="AO184" s="143"/>
      <c r="AP184" s="144"/>
      <c r="AQ184" s="145"/>
      <c r="AR184" s="145"/>
      <c r="AS184" s="146"/>
      <c r="AT184" s="147"/>
      <c r="AU184" s="148"/>
      <c r="AV184" s="149"/>
      <c r="AW184" s="150"/>
      <c r="AY184" s="114"/>
      <c r="AZ184" s="168"/>
      <c r="BA184" s="143"/>
      <c r="BB184" s="144"/>
      <c r="BC184" s="145"/>
      <c r="BD184" s="145"/>
      <c r="BE184" s="146"/>
      <c r="BF184" s="147"/>
      <c r="BG184" s="148"/>
      <c r="BH184" s="149"/>
      <c r="BI184" s="150"/>
      <c r="BK184" s="114"/>
      <c r="BL184" s="168"/>
      <c r="BM184" s="143"/>
      <c r="BN184" s="144"/>
      <c r="BO184" s="145"/>
      <c r="BP184" s="145"/>
      <c r="BQ184" s="146"/>
      <c r="BR184" s="147"/>
      <c r="BS184" s="148"/>
      <c r="BT184" s="149"/>
      <c r="BU184" s="150"/>
      <c r="BW184" s="114"/>
      <c r="BX184" s="168"/>
      <c r="BY184" s="143"/>
      <c r="BZ184" s="144"/>
      <c r="CA184" s="145"/>
      <c r="CB184" s="145"/>
      <c r="CC184" s="146"/>
      <c r="CD184" s="147"/>
      <c r="CE184" s="148"/>
      <c r="CF184" s="149"/>
      <c r="CG184" s="150"/>
      <c r="CI184" s="114"/>
      <c r="CJ184" s="168"/>
      <c r="CK184" s="143"/>
      <c r="CL184" s="144"/>
      <c r="CM184" s="145"/>
      <c r="CN184" s="145"/>
      <c r="CO184" s="146"/>
      <c r="CP184" s="147"/>
      <c r="CQ184" s="148"/>
      <c r="CR184" s="149"/>
      <c r="CS184" s="150"/>
      <c r="CU184" s="114"/>
      <c r="CV184" s="168"/>
      <c r="CW184" s="143"/>
      <c r="CX184" s="144"/>
      <c r="CY184" s="145"/>
      <c r="CZ184" s="145"/>
      <c r="DA184" s="146"/>
      <c r="DB184" s="147"/>
      <c r="DC184" s="148"/>
      <c r="DD184" s="149"/>
      <c r="DE184" s="150"/>
      <c r="DG184" s="114"/>
      <c r="DH184" s="168"/>
      <c r="DI184" s="143"/>
      <c r="DJ184" s="144"/>
      <c r="DK184" s="145"/>
      <c r="DL184" s="145"/>
      <c r="DM184" s="146"/>
      <c r="DN184" s="147"/>
      <c r="DO184" s="148"/>
      <c r="DP184" s="149"/>
      <c r="DQ184" s="150"/>
      <c r="DS184" s="114"/>
      <c r="DT184" s="168"/>
      <c r="DU184" s="143"/>
      <c r="DV184" s="144"/>
      <c r="DW184" s="145"/>
      <c r="DX184" s="145"/>
      <c r="DY184" s="146"/>
      <c r="DZ184" s="147"/>
      <c r="EA184" s="148"/>
      <c r="EB184" s="149"/>
      <c r="EC184" s="150"/>
      <c r="EE184" s="114"/>
      <c r="EF184" s="168"/>
      <c r="EG184" s="143"/>
      <c r="EH184" s="144"/>
      <c r="EI184" s="145"/>
      <c r="EJ184" s="145"/>
      <c r="EK184" s="146"/>
      <c r="EL184" s="147"/>
      <c r="EM184" s="148"/>
      <c r="EN184" s="149"/>
      <c r="EO184" s="150"/>
      <c r="EQ184" s="114"/>
      <c r="ER184" s="168"/>
      <c r="ES184" s="143"/>
      <c r="ET184" s="144"/>
      <c r="EU184" s="145"/>
      <c r="EV184" s="145"/>
      <c r="EW184" s="146"/>
      <c r="EX184" s="147"/>
      <c r="EY184" s="148"/>
      <c r="EZ184" s="149"/>
      <c r="FA184" s="150"/>
      <c r="FC184" s="114"/>
      <c r="FD184" s="168"/>
      <c r="FE184" s="143">
        <f>IF(FI184="","",ministers!FE$3)</f>
        <v>43340</v>
      </c>
      <c r="FF184" s="144" t="str">
        <f>IF(FI184="","",ministers!FE$1)</f>
        <v>Turnbull II</v>
      </c>
      <c r="FG184" s="145">
        <v>43089</v>
      </c>
      <c r="FH184" s="145">
        <f>IF(FI184="","",ministers!FE$3)</f>
        <v>43340</v>
      </c>
      <c r="FI184" s="146" t="str">
        <f>IF(FP184="","",IF(ISNUMBER(SEARCH(":",FP184)),MID(FP184,FIND(":",FP184)+2,FIND("(",FP184)-FIND(":",FP184)-3),LEFT(FP184,FIND("(",FP184)-2)))</f>
        <v>Michaelia Clare Cash</v>
      </c>
      <c r="FJ184" s="147" t="str">
        <f>IF(FP184="","",MID(FP184,FIND("(",FP184)+1,4))</f>
        <v>1970</v>
      </c>
      <c r="FK184" s="148" t="str">
        <f>IF(ISNUMBER(SEARCH("*female*",FP184)),"female",IF(ISNUMBER(SEARCH("*male*",FP184)),"male",""))</f>
        <v>female</v>
      </c>
      <c r="FL184" s="149" t="str">
        <f>IF(FP184="","",IF(ISERROR(MID(FP184,FIND("male,",FP184)+6,(FIND(")",FP184)-(FIND("male,",FP184)+6))))=TRUE,"missing/error",MID(FP184,FIND("male,",FP184)+6,(FIND(")",FP184)-(FIND("male,",FP184)+6)))))</f>
        <v>au_lib01</v>
      </c>
      <c r="FM184" s="150" t="str">
        <f>IF(FI184="","",(MID(FI184,(SEARCH("^^",SUBSTITUTE(FI184," ","^^",LEN(FI184)-LEN(SUBSTITUTE(FI184," ","")))))+1,99)&amp;"_"&amp;LEFT(FI184,FIND(" ",FI184)-1)&amp;"_"&amp;FJ184))</f>
        <v>Cash_Michaelia_1970</v>
      </c>
      <c r="FO184" s="114"/>
      <c r="FP184" s="168" t="s">
        <v>1197</v>
      </c>
      <c r="FQ184" s="143"/>
      <c r="FR184" s="144"/>
      <c r="FS184" s="145"/>
      <c r="FT184" s="151"/>
      <c r="FU184" s="146"/>
      <c r="FV184" s="147"/>
      <c r="FW184" s="148"/>
      <c r="FX184" s="149"/>
      <c r="FY184" s="150"/>
      <c r="GA184" s="114"/>
      <c r="GB184" s="168"/>
      <c r="GC184" s="143" t="str">
        <f>IF(GG184="","",ministers!GC$3)</f>
        <v/>
      </c>
      <c r="GD184" s="144" t="str">
        <f>IF(GG184="","",ministers!GC$1)</f>
        <v/>
      </c>
      <c r="GE184" s="260" t="str">
        <f>IF(GG184="","",ministers!GC$2)</f>
        <v/>
      </c>
      <c r="GF184" s="145"/>
      <c r="GG184" s="146"/>
      <c r="GH184" s="147"/>
      <c r="GI184" s="148"/>
      <c r="GJ184" s="149"/>
      <c r="GK184" s="150"/>
      <c r="GM184" s="114"/>
      <c r="GN184" s="168"/>
      <c r="GO184" s="143" t="str">
        <f>IF(GS184="","",ministers!GO$3)</f>
        <v/>
      </c>
      <c r="GP184" s="144" t="str">
        <f>IF(GS184="","",ministers!GO$1)</f>
        <v/>
      </c>
      <c r="GQ184" s="145" t="str">
        <f>IF(GS184="","",ministers!GO$2)</f>
        <v/>
      </c>
      <c r="GR184" s="145" t="str">
        <f>IF(GS184="","",ministers!GO$3)</f>
        <v/>
      </c>
      <c r="GS184" s="146" t="str">
        <f t="shared" si="225"/>
        <v/>
      </c>
      <c r="GT184" s="147" t="str">
        <f t="shared" si="226"/>
        <v/>
      </c>
      <c r="GU184" s="148" t="str">
        <f t="shared" si="227"/>
        <v/>
      </c>
      <c r="GV184" s="149" t="str">
        <f t="shared" si="228"/>
        <v/>
      </c>
      <c r="GW184" s="150" t="str">
        <f t="shared" si="229"/>
        <v/>
      </c>
      <c r="GY184" s="114"/>
      <c r="GZ184" s="168"/>
    </row>
    <row r="185" spans="1:208" ht="13.5" customHeight="1">
      <c r="A185" s="126"/>
      <c r="B185" s="117" t="s">
        <v>572</v>
      </c>
      <c r="E185" s="143" t="s">
        <v>292</v>
      </c>
      <c r="F185" s="144" t="s">
        <v>292</v>
      </c>
      <c r="G185" s="145" t="s">
        <v>292</v>
      </c>
      <c r="H185" s="145" t="s">
        <v>292</v>
      </c>
      <c r="I185" s="146" t="s">
        <v>292</v>
      </c>
      <c r="J185" s="147" t="s">
        <v>292</v>
      </c>
      <c r="K185" s="148" t="s">
        <v>292</v>
      </c>
      <c r="L185" s="149" t="s">
        <v>292</v>
      </c>
      <c r="M185" s="150" t="s">
        <v>292</v>
      </c>
      <c r="N185" s="117" t="s">
        <v>292</v>
      </c>
      <c r="O185" s="114"/>
      <c r="P185" s="168"/>
      <c r="Q185" s="143" t="s">
        <v>292</v>
      </c>
      <c r="R185" s="144" t="s">
        <v>292</v>
      </c>
      <c r="S185" s="145" t="s">
        <v>292</v>
      </c>
      <c r="T185" s="145" t="s">
        <v>292</v>
      </c>
      <c r="U185" s="146" t="s">
        <v>292</v>
      </c>
      <c r="V185" s="147" t="s">
        <v>292</v>
      </c>
      <c r="W185" s="148" t="s">
        <v>292</v>
      </c>
      <c r="X185" s="149" t="s">
        <v>292</v>
      </c>
      <c r="Y185" s="150" t="s">
        <v>292</v>
      </c>
      <c r="Z185" s="117" t="s">
        <v>292</v>
      </c>
      <c r="AA185" s="114"/>
      <c r="AB185" s="168"/>
      <c r="AC185" s="143" t="s">
        <v>292</v>
      </c>
      <c r="AD185" s="144" t="s">
        <v>292</v>
      </c>
      <c r="AE185" s="145" t="s">
        <v>292</v>
      </c>
      <c r="AF185" s="145" t="s">
        <v>292</v>
      </c>
      <c r="AG185" s="146" t="s">
        <v>292</v>
      </c>
      <c r="AH185" s="147" t="s">
        <v>292</v>
      </c>
      <c r="AI185" s="148" t="s">
        <v>292</v>
      </c>
      <c r="AJ185" s="149" t="s">
        <v>292</v>
      </c>
      <c r="AK185" s="150" t="s">
        <v>292</v>
      </c>
      <c r="AL185" s="117" t="s">
        <v>292</v>
      </c>
      <c r="AM185" s="114"/>
      <c r="AN185" s="168"/>
      <c r="AO185" s="143">
        <v>36089</v>
      </c>
      <c r="AP185" s="144" t="s">
        <v>314</v>
      </c>
      <c r="AQ185" s="145">
        <v>35712</v>
      </c>
      <c r="AR185" s="145">
        <v>36089</v>
      </c>
      <c r="AS185" s="146" t="s">
        <v>838</v>
      </c>
      <c r="AT185" s="147" t="s">
        <v>819</v>
      </c>
      <c r="AU185" s="148" t="s">
        <v>793</v>
      </c>
      <c r="AV185" s="149" t="s">
        <v>294</v>
      </c>
      <c r="AW185" s="150" t="s">
        <v>839</v>
      </c>
      <c r="AX185" s="117" t="s">
        <v>292</v>
      </c>
      <c r="AY185" s="114"/>
      <c r="AZ185" s="168" t="s">
        <v>658</v>
      </c>
      <c r="BA185" s="143" t="s">
        <v>292</v>
      </c>
      <c r="BB185" s="144" t="s">
        <v>292</v>
      </c>
      <c r="BC185" s="145" t="s">
        <v>292</v>
      </c>
      <c r="BD185" s="145" t="s">
        <v>292</v>
      </c>
      <c r="BE185" s="146" t="s">
        <v>292</v>
      </c>
      <c r="BF185" s="147" t="s">
        <v>292</v>
      </c>
      <c r="BG185" s="148" t="s">
        <v>292</v>
      </c>
      <c r="BH185" s="149" t="s">
        <v>292</v>
      </c>
      <c r="BI185" s="150" t="s">
        <v>292</v>
      </c>
      <c r="BJ185" s="117" t="s">
        <v>292</v>
      </c>
      <c r="BK185" s="114"/>
      <c r="BL185" s="168"/>
      <c r="BM185" s="143" t="s">
        <v>292</v>
      </c>
      <c r="BN185" s="144" t="s">
        <v>292</v>
      </c>
      <c r="BO185" s="145" t="s">
        <v>292</v>
      </c>
      <c r="BP185" s="145" t="s">
        <v>292</v>
      </c>
      <c r="BQ185" s="146" t="s">
        <v>292</v>
      </c>
      <c r="BR185" s="147" t="s">
        <v>292</v>
      </c>
      <c r="BS185" s="148" t="s">
        <v>292</v>
      </c>
      <c r="BT185" s="149" t="s">
        <v>292</v>
      </c>
      <c r="BU185" s="150" t="s">
        <v>292</v>
      </c>
      <c r="BV185" s="117" t="s">
        <v>292</v>
      </c>
      <c r="BW185" s="114"/>
      <c r="BX185" s="168"/>
      <c r="BY185" s="143" t="s">
        <v>292</v>
      </c>
      <c r="BZ185" s="144" t="s">
        <v>292</v>
      </c>
      <c r="CA185" s="145" t="s">
        <v>292</v>
      </c>
      <c r="CB185" s="145" t="s">
        <v>292</v>
      </c>
      <c r="CC185" s="146" t="s">
        <v>292</v>
      </c>
      <c r="CD185" s="147" t="s">
        <v>292</v>
      </c>
      <c r="CE185" s="148" t="s">
        <v>292</v>
      </c>
      <c r="CF185" s="149" t="s">
        <v>292</v>
      </c>
      <c r="CG185" s="150" t="s">
        <v>292</v>
      </c>
      <c r="CH185" s="117" t="s">
        <v>292</v>
      </c>
      <c r="CI185" s="114"/>
      <c r="CJ185" s="168"/>
      <c r="CK185" s="143" t="s">
        <v>292</v>
      </c>
      <c r="CL185" s="144" t="s">
        <v>292</v>
      </c>
      <c r="CM185" s="145" t="s">
        <v>292</v>
      </c>
      <c r="CN185" s="145" t="s">
        <v>292</v>
      </c>
      <c r="CO185" s="146" t="s">
        <v>292</v>
      </c>
      <c r="CP185" s="147" t="s">
        <v>292</v>
      </c>
      <c r="CQ185" s="148" t="s">
        <v>292</v>
      </c>
      <c r="CR185" s="149" t="s">
        <v>292</v>
      </c>
      <c r="CS185" s="150" t="s">
        <v>292</v>
      </c>
      <c r="CT185" s="117" t="s">
        <v>292</v>
      </c>
      <c r="CU185" s="114"/>
      <c r="CV185" s="168"/>
      <c r="CW185" s="143" t="s">
        <v>292</v>
      </c>
      <c r="CX185" s="144" t="s">
        <v>292</v>
      </c>
      <c r="CY185" s="145" t="s">
        <v>292</v>
      </c>
      <c r="CZ185" s="145" t="s">
        <v>292</v>
      </c>
      <c r="DA185" s="146" t="s">
        <v>292</v>
      </c>
      <c r="DB185" s="147" t="s">
        <v>292</v>
      </c>
      <c r="DC185" s="148" t="s">
        <v>292</v>
      </c>
      <c r="DD185" s="149" t="s">
        <v>292</v>
      </c>
      <c r="DE185" s="150" t="s">
        <v>292</v>
      </c>
      <c r="DF185" s="117" t="s">
        <v>292</v>
      </c>
      <c r="DG185" s="114"/>
      <c r="DH185" s="168"/>
      <c r="DI185" s="143">
        <v>41452</v>
      </c>
      <c r="DJ185" s="144" t="s">
        <v>513</v>
      </c>
      <c r="DK185" s="145">
        <v>41358</v>
      </c>
      <c r="DL185" s="145">
        <v>41452</v>
      </c>
      <c r="DM185" s="146" t="s">
        <v>840</v>
      </c>
      <c r="DN185" s="147" t="s">
        <v>841</v>
      </c>
      <c r="DO185" s="148" t="s">
        <v>780</v>
      </c>
      <c r="DP185" s="149" t="s">
        <v>293</v>
      </c>
      <c r="DQ185" s="150" t="s">
        <v>842</v>
      </c>
      <c r="DR185" s="117" t="s">
        <v>292</v>
      </c>
      <c r="DS185" s="114"/>
      <c r="DT185" s="168" t="s">
        <v>748</v>
      </c>
      <c r="DU185" s="143" t="s">
        <v>292</v>
      </c>
      <c r="DV185" s="144" t="s">
        <v>292</v>
      </c>
      <c r="DW185" s="145" t="s">
        <v>292</v>
      </c>
      <c r="DX185" s="145" t="s">
        <v>292</v>
      </c>
      <c r="DY185" s="146" t="s">
        <v>292</v>
      </c>
      <c r="DZ185" s="147" t="s">
        <v>292</v>
      </c>
      <c r="EA185" s="148" t="s">
        <v>292</v>
      </c>
      <c r="EB185" s="149" t="s">
        <v>292</v>
      </c>
      <c r="EC185" s="150" t="s">
        <v>292</v>
      </c>
      <c r="ED185" s="117" t="s">
        <v>292</v>
      </c>
      <c r="EE185" s="114"/>
      <c r="EF185" s="168"/>
      <c r="EG185" s="143" t="str">
        <f>IF(EK185="","",ministers!EG$3)</f>
        <v/>
      </c>
      <c r="EH185" s="144" t="str">
        <f>IF(EK185="","",ministers!EG$1)</f>
        <v/>
      </c>
      <c r="EI185" s="145" t="str">
        <f>IF(EK185="","",ministers!EG$2)</f>
        <v/>
      </c>
      <c r="EJ185" s="145" t="str">
        <f>IF(EK185="","",ministers!EG$3)</f>
        <v/>
      </c>
      <c r="EK185" s="146" t="str">
        <f>IF(ER185="","",IF(ISNUMBER(SEARCH(":",ER185)),MID(ER185,FIND(":",ER185)+2,FIND("(",ER185)-FIND(":",ER185)-3),LEFT(ER185,FIND("(",ER185)-2)))</f>
        <v/>
      </c>
      <c r="EL185" s="147" t="str">
        <f>IF(ER185="","",MID(ER185,FIND("(",ER185)+1,4))</f>
        <v/>
      </c>
      <c r="EM185" s="148" t="str">
        <f>IF(ISNUMBER(SEARCH("*female*",ER185)),"female",IF(ISNUMBER(SEARCH("*male*",ER185)),"male",""))</f>
        <v/>
      </c>
      <c r="EN185" s="149" t="str">
        <f>IF(ER185="","",IF(ISERROR(MID(ER185,FIND("male,",ER185)+6,(FIND(")",ER185)-(FIND("male,",ER185)+6))))=TRUE,"missing/error",MID(ER185,FIND("male,",ER185)+6,(FIND(")",ER185)-(FIND("male,",ER185)+6)))))</f>
        <v/>
      </c>
      <c r="EO185" s="150" t="str">
        <f>IF(EK185="","",(MID(EK185,(SEARCH("^^",SUBSTITUTE(EK185," ","^^",LEN(EK185)-LEN(SUBSTITUTE(EK185," ","")))))+1,99)&amp;"_"&amp;LEFT(EK185,FIND(" ",EK185)-1)&amp;"_"&amp;EL185))</f>
        <v/>
      </c>
      <c r="EP185" s="117" t="str">
        <f>IF(ER185="","",IF((LEN(ER185)-LEN(SUBSTITUTE(ER185,"male","")))/LEN("male")&gt;1,"!",IF(RIGHT(ER185,1)=")","",IF(RIGHT(ER185,2)=") ","",IF(RIGHT(ER185,2)=").","","!!")))))</f>
        <v/>
      </c>
      <c r="EQ185" s="114"/>
      <c r="ER185" s="168"/>
      <c r="ES185" s="143" t="str">
        <f>IF(EW185="","",ministers!ES$3)</f>
        <v/>
      </c>
      <c r="ET185" s="144" t="str">
        <f>IF(EW185="","",ministers!ES$1)</f>
        <v/>
      </c>
      <c r="EU185" s="145" t="str">
        <f>IF(EW185="","",ministers!ES$2)</f>
        <v/>
      </c>
      <c r="EV185" s="145" t="str">
        <f>IF(EW185="","",ministers!ES$3)</f>
        <v/>
      </c>
      <c r="EW185" s="146" t="str">
        <f>IF(FD185="","",IF(ISNUMBER(SEARCH(":",FD185)),MID(FD185,FIND(":",FD185)+2,FIND("(",FD185)-FIND(":",FD185)-3),LEFT(FD185,FIND("(",FD185)-2)))</f>
        <v/>
      </c>
      <c r="EX185" s="147" t="str">
        <f>IF(FD185="","",MID(FD185,FIND("(",FD185)+1,4))</f>
        <v/>
      </c>
      <c r="EY185" s="148" t="str">
        <f>IF(ISNUMBER(SEARCH("*female*",FD185)),"female",IF(ISNUMBER(SEARCH("*male*",FD185)),"male",""))</f>
        <v/>
      </c>
      <c r="EZ185" s="149" t="str">
        <f>IF(FD185="","",IF(ISERROR(MID(FD185,FIND("male,",FD185)+6,(FIND(")",FD185)-(FIND("male,",FD185)+6))))=TRUE,"missing/error",MID(FD185,FIND("male,",FD185)+6,(FIND(")",FD185)-(FIND("male,",FD185)+6)))))</f>
        <v/>
      </c>
      <c r="FA185" s="150" t="str">
        <f>IF(EW185="","",(MID(EW185,(SEARCH("^^",SUBSTITUTE(EW185," ","^^",LEN(EW185)-LEN(SUBSTITUTE(EW185," ","")))))+1,99)&amp;"_"&amp;LEFT(EW185,FIND(" ",EW185)-1)&amp;"_"&amp;EX185))</f>
        <v/>
      </c>
      <c r="FB185" s="117" t="str">
        <f>IF(FD185="","",IF((LEN(FD185)-LEN(SUBSTITUTE(FD185,"male","")))/LEN("male")&gt;1,"!",IF(RIGHT(FD185,1)=")","",IF(RIGHT(FD185,2)=") ","",IF(RIGHT(FD185,2)=").","","!!")))))</f>
        <v/>
      </c>
      <c r="FC185" s="114"/>
      <c r="FD185" s="168"/>
      <c r="FE185" s="143" t="str">
        <f>IF(FI185="","",ministers!FE$3)</f>
        <v/>
      </c>
      <c r="FF185" s="144" t="str">
        <f>IF(FI185="","",ministers!FE$1)</f>
        <v/>
      </c>
      <c r="FG185" s="145" t="str">
        <f>IF(FI185="","",ministers!FE$2)</f>
        <v/>
      </c>
      <c r="FH185" s="145" t="str">
        <f>IF(FI185="","",ministers!FE$3)</f>
        <v/>
      </c>
      <c r="FI185" s="146" t="str">
        <f>IF(FP185="","",IF(ISNUMBER(SEARCH(":",FP185)),MID(FP185,FIND(":",FP185)+2,FIND("(",FP185)-FIND(":",FP185)-3),LEFT(FP185,FIND("(",FP185)-2)))</f>
        <v/>
      </c>
      <c r="FJ185" s="147" t="str">
        <f>IF(FP185="","",MID(FP185,FIND("(",FP185)+1,4))</f>
        <v/>
      </c>
      <c r="FK185" s="148" t="str">
        <f>IF(ISNUMBER(SEARCH("*female*",FP185)),"female",IF(ISNUMBER(SEARCH("*male*",FP185)),"male",""))</f>
        <v/>
      </c>
      <c r="FL185" s="149" t="str">
        <f>IF(FP185="","",IF(ISERROR(MID(FP185,FIND("male,",FP185)+6,(FIND(")",FP185)-(FIND("male,",FP185)+6))))=TRUE,"missing/error",MID(FP185,FIND("male,",FP185)+6,(FIND(")",FP185)-(FIND("male,",FP185)+6)))))</f>
        <v/>
      </c>
      <c r="FM185" s="150" t="str">
        <f>IF(FI185="","",(MID(FI185,(SEARCH("^^",SUBSTITUTE(FI185," ","^^",LEN(FI185)-LEN(SUBSTITUTE(FI185," ","")))))+1,99)&amp;"_"&amp;LEFT(FI185,FIND(" ",FI185)-1)&amp;"_"&amp;FJ185))</f>
        <v/>
      </c>
      <c r="FN185" s="117" t="str">
        <f>IF(FP185="","",IF((LEN(FP185)-LEN(SUBSTITUTE(FP185,"male","")))/LEN("male")&gt;1,"!",IF(RIGHT(FP185,1)=")","",IF(RIGHT(FP185,2)=") ","",IF(RIGHT(FP185,2)=").","","!!")))))</f>
        <v/>
      </c>
      <c r="FO185" s="114"/>
      <c r="FP185" s="168"/>
      <c r="FQ185" s="143" t="str">
        <f>IF(FU185="","",ministers!FT$3)</f>
        <v/>
      </c>
      <c r="FR185" s="144" t="str">
        <f>IF(FU185="","",ministers!FT$1)</f>
        <v/>
      </c>
      <c r="FS185" s="145"/>
      <c r="FT185" s="151"/>
      <c r="FU185" s="146" t="str">
        <f>IF(GB185="","",IF(ISNUMBER(SEARCH(":",GB185)),MID(GB185,FIND(":",GB185)+2,FIND("(",GB185)-FIND(":",GB185)-3),LEFT(GB185,FIND("(",GB185)-2)))</f>
        <v/>
      </c>
      <c r="FV185" s="147" t="str">
        <f>IF(GB185="","",MID(GB185,FIND("(",GB185)+1,4))</f>
        <v/>
      </c>
      <c r="FW185" s="148" t="str">
        <f>IF(ISNUMBER(SEARCH("*female*",GB185)),"female",IF(ISNUMBER(SEARCH("*male*",GB185)),"male",""))</f>
        <v/>
      </c>
      <c r="FX185" s="149" t="str">
        <f>IF(GB185="","",IF(ISERROR(MID(GB185,FIND("male,",GB185)+6,(FIND(")",GB185)-(FIND("male,",GB185)+6))))=TRUE,"missing/error",MID(GB185,FIND("male,",GB185)+6,(FIND(")",GB185)-(FIND("male,",GB185)+6)))))</f>
        <v/>
      </c>
      <c r="FY185" s="150" t="str">
        <f>IF(FU185="","",(MID(FU185,(SEARCH("^^",SUBSTITUTE(FU185," ","^^",LEN(FU185)-LEN(SUBSTITUTE(FU185," ","")))))+1,99)&amp;"_"&amp;LEFT(FU185,FIND(" ",FU185)-1)&amp;"_"&amp;FV185))</f>
        <v/>
      </c>
      <c r="FZ185" s="117" t="str">
        <f>IF(GB185="","",IF((LEN(GB185)-LEN(SUBSTITUTE(GB185,"male","")))/LEN("male")&gt;1,"!",IF(RIGHT(GB185,1)=")","",IF(RIGHT(GB185,2)=") ","",IF(RIGHT(GB185,2)=").","","!!")))))</f>
        <v/>
      </c>
      <c r="GA185" s="114"/>
      <c r="GB185" s="168"/>
      <c r="GC185" s="143" t="str">
        <f>IF(GG185="","",ministers!GC$3)</f>
        <v/>
      </c>
      <c r="GD185" s="144" t="str">
        <f>IF(GG185="","",ministers!GC$1)</f>
        <v/>
      </c>
      <c r="GE185" s="260" t="str">
        <f>IF(GG185="","",ministers!GC$2)</f>
        <v/>
      </c>
      <c r="GF185" s="145"/>
      <c r="GG185" s="146" t="str">
        <f>IF(GN185="","",IF(ISNUMBER(SEARCH(":",GN185)),MID(GN185,FIND(":",GN185)+2,FIND("(",GN185)-FIND(":",GN185)-3),LEFT(GN185,FIND("(",GN185)-2)))</f>
        <v/>
      </c>
      <c r="GH185" s="147" t="str">
        <f>IF(GN185="","",MID(GN185,FIND("(",GN185)+1,4))</f>
        <v/>
      </c>
      <c r="GI185" s="148" t="str">
        <f>IF(ISNUMBER(SEARCH("*female*",GN185)),"female",IF(ISNUMBER(SEARCH("*male*",GN185)),"male",""))</f>
        <v/>
      </c>
      <c r="GJ185" s="149" t="str">
        <f>IF(GN185="","",IF(ISERROR(MID(GN185,FIND("male,",GN185)+6,(FIND(")",GN185)-(FIND("male,",GN185)+6))))=TRUE,"missing/error",MID(GN185,FIND("male,",GN185)+6,(FIND(")",GN185)-(FIND("male,",GN185)+6)))))</f>
        <v/>
      </c>
      <c r="GK185" s="150" t="str">
        <f>IF(GG185="","",(MID(GG185,(SEARCH("^^",SUBSTITUTE(GG185," ","^^",LEN(GG185)-LEN(SUBSTITUTE(GG185," ","")))))+1,99)&amp;"_"&amp;LEFT(GG185,FIND(" ",GG185)-1)&amp;"_"&amp;GH185))</f>
        <v/>
      </c>
      <c r="GM185" s="114"/>
      <c r="GN185" s="168"/>
      <c r="GO185" s="143" t="str">
        <f>IF(GS185="","",ministers!GO$3)</f>
        <v/>
      </c>
      <c r="GP185" s="144" t="str">
        <f>IF(GS185="","",ministers!GO$1)</f>
        <v/>
      </c>
      <c r="GQ185" s="145" t="str">
        <f>IF(GS185="","",ministers!GO$2)</f>
        <v/>
      </c>
      <c r="GR185" s="145" t="str">
        <f>IF(GS185="","",ministers!GO$3)</f>
        <v/>
      </c>
      <c r="GS185" s="146" t="str">
        <f t="shared" si="225"/>
        <v/>
      </c>
      <c r="GT185" s="147" t="str">
        <f t="shared" si="226"/>
        <v/>
      </c>
      <c r="GU185" s="148" t="str">
        <f t="shared" si="227"/>
        <v/>
      </c>
      <c r="GV185" s="149" t="str">
        <f t="shared" si="228"/>
        <v/>
      </c>
      <c r="GW185" s="150" t="str">
        <f t="shared" si="229"/>
        <v/>
      </c>
      <c r="GY185" s="114"/>
      <c r="GZ185" s="168"/>
    </row>
    <row r="186" spans="1:208" ht="13.5" customHeight="1">
      <c r="A186" s="126"/>
      <c r="B186" s="117" t="s">
        <v>1237</v>
      </c>
      <c r="E186" s="143"/>
      <c r="F186" s="144"/>
      <c r="G186" s="145"/>
      <c r="H186" s="145"/>
      <c r="I186" s="146"/>
      <c r="J186" s="147"/>
      <c r="K186" s="148"/>
      <c r="L186" s="149"/>
      <c r="M186" s="150"/>
      <c r="O186" s="114"/>
      <c r="P186" s="168"/>
      <c r="Q186" s="143"/>
      <c r="R186" s="144"/>
      <c r="S186" s="145"/>
      <c r="T186" s="145"/>
      <c r="U186" s="146"/>
      <c r="V186" s="147"/>
      <c r="W186" s="148"/>
      <c r="X186" s="149"/>
      <c r="Y186" s="150"/>
      <c r="AA186" s="114"/>
      <c r="AB186" s="168"/>
      <c r="AC186" s="143"/>
      <c r="AD186" s="144"/>
      <c r="AE186" s="145"/>
      <c r="AF186" s="145"/>
      <c r="AG186" s="146"/>
      <c r="AH186" s="147"/>
      <c r="AI186" s="148"/>
      <c r="AJ186" s="149"/>
      <c r="AK186" s="150"/>
      <c r="AM186" s="114"/>
      <c r="AN186" s="168"/>
      <c r="AO186" s="143"/>
      <c r="AP186" s="144"/>
      <c r="AQ186" s="145"/>
      <c r="AR186" s="145"/>
      <c r="AS186" s="146"/>
      <c r="AT186" s="147"/>
      <c r="AU186" s="148"/>
      <c r="AV186" s="149"/>
      <c r="AW186" s="150"/>
      <c r="AY186" s="114"/>
      <c r="AZ186" s="168"/>
      <c r="BA186" s="143"/>
      <c r="BB186" s="144"/>
      <c r="BC186" s="145"/>
      <c r="BD186" s="145"/>
      <c r="BE186" s="146"/>
      <c r="BF186" s="147"/>
      <c r="BG186" s="148"/>
      <c r="BH186" s="149"/>
      <c r="BI186" s="150"/>
      <c r="BK186" s="114"/>
      <c r="BL186" s="168"/>
      <c r="BM186" s="143"/>
      <c r="BN186" s="144"/>
      <c r="BO186" s="145"/>
      <c r="BP186" s="145"/>
      <c r="BQ186" s="146"/>
      <c r="BR186" s="147"/>
      <c r="BS186" s="148"/>
      <c r="BT186" s="149"/>
      <c r="BU186" s="150"/>
      <c r="BW186" s="114"/>
      <c r="BX186" s="168"/>
      <c r="BY186" s="143"/>
      <c r="BZ186" s="144"/>
      <c r="CA186" s="145"/>
      <c r="CB186" s="145"/>
      <c r="CC186" s="146"/>
      <c r="CD186" s="147"/>
      <c r="CE186" s="148"/>
      <c r="CF186" s="149"/>
      <c r="CG186" s="150"/>
      <c r="CI186" s="114"/>
      <c r="CJ186" s="168"/>
      <c r="CK186" s="143"/>
      <c r="CL186" s="144"/>
      <c r="CM186" s="145"/>
      <c r="CN186" s="145"/>
      <c r="CO186" s="146"/>
      <c r="CP186" s="147"/>
      <c r="CQ186" s="148"/>
      <c r="CR186" s="149"/>
      <c r="CS186" s="150"/>
      <c r="CU186" s="114"/>
      <c r="CV186" s="168"/>
      <c r="CW186" s="143"/>
      <c r="CX186" s="144"/>
      <c r="CY186" s="145"/>
      <c r="CZ186" s="145"/>
      <c r="DA186" s="146"/>
      <c r="DB186" s="147"/>
      <c r="DC186" s="148"/>
      <c r="DD186" s="149"/>
      <c r="DE186" s="150"/>
      <c r="DG186" s="114"/>
      <c r="DH186" s="168"/>
      <c r="DI186" s="143"/>
      <c r="DJ186" s="144"/>
      <c r="DK186" s="145"/>
      <c r="DL186" s="145"/>
      <c r="DM186" s="146"/>
      <c r="DN186" s="147"/>
      <c r="DO186" s="148"/>
      <c r="DP186" s="149"/>
      <c r="DQ186" s="150"/>
      <c r="DS186" s="114"/>
      <c r="DT186" s="168"/>
      <c r="DU186" s="143"/>
      <c r="DV186" s="144"/>
      <c r="DW186" s="145"/>
      <c r="DX186" s="145"/>
      <c r="DY186" s="146"/>
      <c r="DZ186" s="147"/>
      <c r="EA186" s="148"/>
      <c r="EB186" s="149"/>
      <c r="EC186" s="150"/>
      <c r="EE186" s="114"/>
      <c r="EF186" s="168"/>
      <c r="EG186" s="143"/>
      <c r="EH186" s="144"/>
      <c r="EI186" s="145"/>
      <c r="EJ186" s="145"/>
      <c r="EK186" s="146"/>
      <c r="EL186" s="147"/>
      <c r="EM186" s="148"/>
      <c r="EN186" s="149"/>
      <c r="EO186" s="150"/>
      <c r="EQ186" s="114"/>
      <c r="ER186" s="168"/>
      <c r="ES186" s="143"/>
      <c r="ET186" s="144"/>
      <c r="EU186" s="145"/>
      <c r="EV186" s="145"/>
      <c r="EW186" s="146"/>
      <c r="EX186" s="147"/>
      <c r="EY186" s="148"/>
      <c r="EZ186" s="149"/>
      <c r="FA186" s="150"/>
      <c r="FC186" s="114"/>
      <c r="FD186" s="168"/>
      <c r="FE186" s="143">
        <f>IF(FI186="","",ministers!FE$3)</f>
        <v>43340</v>
      </c>
      <c r="FF186" s="144" t="str">
        <f>IF(FI186="","",ministers!FE$1)</f>
        <v>Turnbull II</v>
      </c>
      <c r="FG186" s="145">
        <f>IF(FI186="","",ministers!FE$2)</f>
        <v>42570</v>
      </c>
      <c r="FH186" s="145">
        <f>IF(FI186="","",ministers!FE$3)</f>
        <v>43340</v>
      </c>
      <c r="FI186" s="146" t="str">
        <f>IF(FP186="","",IF(ISNUMBER(SEARCH(":",FP186)),MID(FP186,FIND(":",FP186)+2,FIND("(",FP186)-FIND(":",FP186)-3),LEFT(FP186,FIND("(",FP186)-2)))</f>
        <v>Fiona Nash</v>
      </c>
      <c r="FJ186" s="147" t="str">
        <f>IF(FP186="","",MID(FP186,FIND("(",FP186)+1,4))</f>
        <v>1965</v>
      </c>
      <c r="FK186" s="148" t="str">
        <f>IF(ISNUMBER(SEARCH("*female*",FP186)),"female",IF(ISNUMBER(SEARCH("*male*",FP186)),"male",""))</f>
        <v>female</v>
      </c>
      <c r="FL186" s="149" t="str">
        <f>IF(FP186="","",IF(ISERROR(MID(FP186,FIND("male,",FP186)+6,(FIND(")",FP186)-(FIND("male,",FP186)+6))))=TRUE,"missing/error",MID(FP186,FIND("male,",FP186)+6,(FIND(")",FP186)-(FIND("male,",FP186)+6)))))</f>
        <v>au_nat01</v>
      </c>
      <c r="FM186" s="150" t="str">
        <f>IF(FI186="","",(MID(FI186,(SEARCH("^^",SUBSTITUTE(FI186," ","^^",LEN(FI186)-LEN(SUBSTITUTE(FI186," ","")))))+1,99)&amp;"_"&amp;LEFT(FI186,FIND(" ",FI186)-1)&amp;"_"&amp;FJ186))</f>
        <v>Nash_Fiona_1965</v>
      </c>
      <c r="FO186" s="114" t="s">
        <v>1251</v>
      </c>
      <c r="FP186" s="168" t="s">
        <v>1233</v>
      </c>
      <c r="FQ186" s="143"/>
      <c r="FR186" s="144"/>
      <c r="FS186" s="145"/>
      <c r="FT186" s="151"/>
      <c r="FU186" s="146"/>
      <c r="FV186" s="147"/>
      <c r="FW186" s="148"/>
      <c r="FX186" s="149"/>
      <c r="FY186" s="150"/>
      <c r="GA186" s="114"/>
      <c r="GB186" s="168"/>
      <c r="GC186" s="143" t="str">
        <f>IF(GG186="","",ministers!GC$3)</f>
        <v/>
      </c>
      <c r="GD186" s="144" t="str">
        <f>IF(GG186="","",ministers!GC$1)</f>
        <v/>
      </c>
      <c r="GE186" s="260" t="str">
        <f>IF(GG186="","",ministers!GC$2)</f>
        <v/>
      </c>
      <c r="GF186" s="145"/>
      <c r="GG186" s="146"/>
      <c r="GH186" s="147"/>
      <c r="GI186" s="148"/>
      <c r="GJ186" s="149"/>
      <c r="GK186" s="150"/>
      <c r="GM186" s="114"/>
      <c r="GN186" s="168"/>
      <c r="GO186" s="143" t="str">
        <f>IF(GS186="","",ministers!GO$3)</f>
        <v/>
      </c>
      <c r="GP186" s="144" t="str">
        <f>IF(GS186="","",ministers!GO$1)</f>
        <v/>
      </c>
      <c r="GQ186" s="145" t="str">
        <f>IF(GS186="","",ministers!GO$2)</f>
        <v/>
      </c>
      <c r="GR186" s="145" t="str">
        <f>IF(GS186="","",ministers!GO$3)</f>
        <v/>
      </c>
      <c r="GS186" s="146" t="str">
        <f t="shared" si="225"/>
        <v/>
      </c>
      <c r="GT186" s="147" t="str">
        <f t="shared" si="226"/>
        <v/>
      </c>
      <c r="GU186" s="148" t="str">
        <f t="shared" si="227"/>
        <v/>
      </c>
      <c r="GV186" s="149" t="str">
        <f t="shared" si="228"/>
        <v/>
      </c>
      <c r="GW186" s="150" t="str">
        <f t="shared" si="229"/>
        <v/>
      </c>
      <c r="GY186" s="114"/>
      <c r="GZ186" s="168"/>
    </row>
    <row r="187" spans="1:208" ht="13.5" customHeight="1">
      <c r="A187" s="126"/>
      <c r="B187" s="117" t="s">
        <v>1237</v>
      </c>
      <c r="E187" s="143"/>
      <c r="F187" s="144"/>
      <c r="G187" s="145"/>
      <c r="H187" s="145"/>
      <c r="I187" s="146"/>
      <c r="J187" s="147"/>
      <c r="K187" s="148"/>
      <c r="L187" s="149"/>
      <c r="M187" s="150"/>
      <c r="O187" s="114"/>
      <c r="P187" s="168"/>
      <c r="Q187" s="143"/>
      <c r="R187" s="144"/>
      <c r="S187" s="145"/>
      <c r="T187" s="145"/>
      <c r="U187" s="146"/>
      <c r="V187" s="147"/>
      <c r="W187" s="148"/>
      <c r="X187" s="149"/>
      <c r="Y187" s="150"/>
      <c r="AA187" s="114"/>
      <c r="AB187" s="168"/>
      <c r="AC187" s="143"/>
      <c r="AD187" s="144"/>
      <c r="AE187" s="145"/>
      <c r="AF187" s="145"/>
      <c r="AG187" s="146"/>
      <c r="AH187" s="147"/>
      <c r="AI187" s="148"/>
      <c r="AJ187" s="149"/>
      <c r="AK187" s="150"/>
      <c r="AM187" s="114"/>
      <c r="AN187" s="168"/>
      <c r="AO187" s="143"/>
      <c r="AP187" s="144"/>
      <c r="AQ187" s="145"/>
      <c r="AR187" s="145"/>
      <c r="AS187" s="146"/>
      <c r="AT187" s="147"/>
      <c r="AU187" s="148"/>
      <c r="AV187" s="149"/>
      <c r="AW187" s="150"/>
      <c r="AY187" s="114"/>
      <c r="AZ187" s="168"/>
      <c r="BA187" s="143"/>
      <c r="BB187" s="144"/>
      <c r="BC187" s="145"/>
      <c r="BD187" s="145"/>
      <c r="BE187" s="146"/>
      <c r="BF187" s="147"/>
      <c r="BG187" s="148"/>
      <c r="BH187" s="149"/>
      <c r="BI187" s="150"/>
      <c r="BK187" s="114"/>
      <c r="BL187" s="168"/>
      <c r="BM187" s="143"/>
      <c r="BN187" s="144"/>
      <c r="BO187" s="145"/>
      <c r="BP187" s="145"/>
      <c r="BQ187" s="146"/>
      <c r="BR187" s="147"/>
      <c r="BS187" s="148"/>
      <c r="BT187" s="149"/>
      <c r="BU187" s="150"/>
      <c r="BW187" s="114"/>
      <c r="BX187" s="168"/>
      <c r="BY187" s="143"/>
      <c r="BZ187" s="144"/>
      <c r="CA187" s="145"/>
      <c r="CB187" s="145"/>
      <c r="CC187" s="146"/>
      <c r="CD187" s="147"/>
      <c r="CE187" s="148"/>
      <c r="CF187" s="149"/>
      <c r="CG187" s="150"/>
      <c r="CI187" s="114"/>
      <c r="CJ187" s="168"/>
      <c r="CK187" s="143"/>
      <c r="CL187" s="144"/>
      <c r="CM187" s="145"/>
      <c r="CN187" s="145"/>
      <c r="CO187" s="146"/>
      <c r="CP187" s="147"/>
      <c r="CQ187" s="148"/>
      <c r="CR187" s="149"/>
      <c r="CS187" s="150"/>
      <c r="CU187" s="114"/>
      <c r="CV187" s="168"/>
      <c r="CW187" s="143"/>
      <c r="CX187" s="144"/>
      <c r="CY187" s="145"/>
      <c r="CZ187" s="145"/>
      <c r="DA187" s="146"/>
      <c r="DB187" s="147"/>
      <c r="DC187" s="148"/>
      <c r="DD187" s="149"/>
      <c r="DE187" s="150"/>
      <c r="DG187" s="114"/>
      <c r="DH187" s="168"/>
      <c r="DI187" s="143"/>
      <c r="DJ187" s="144"/>
      <c r="DK187" s="145"/>
      <c r="DL187" s="145"/>
      <c r="DM187" s="146"/>
      <c r="DN187" s="147"/>
      <c r="DO187" s="148"/>
      <c r="DP187" s="149"/>
      <c r="DQ187" s="150"/>
      <c r="DS187" s="114"/>
      <c r="DT187" s="168"/>
      <c r="DU187" s="143"/>
      <c r="DV187" s="144"/>
      <c r="DW187" s="145"/>
      <c r="DX187" s="145"/>
      <c r="DY187" s="146"/>
      <c r="DZ187" s="147"/>
      <c r="EA187" s="148"/>
      <c r="EB187" s="149"/>
      <c r="EC187" s="150"/>
      <c r="EE187" s="114"/>
      <c r="EF187" s="168"/>
      <c r="EG187" s="143"/>
      <c r="EH187" s="144"/>
      <c r="EI187" s="145"/>
      <c r="EJ187" s="145"/>
      <c r="EK187" s="146"/>
      <c r="EL187" s="147"/>
      <c r="EM187" s="148"/>
      <c r="EN187" s="149"/>
      <c r="EO187" s="150"/>
      <c r="EQ187" s="114"/>
      <c r="ER187" s="168"/>
      <c r="ES187" s="143"/>
      <c r="ET187" s="144"/>
      <c r="EU187" s="145"/>
      <c r="EV187" s="145"/>
      <c r="EW187" s="146"/>
      <c r="EX187" s="147"/>
      <c r="EY187" s="148"/>
      <c r="EZ187" s="149"/>
      <c r="FA187" s="150"/>
      <c r="FC187" s="114"/>
      <c r="FD187" s="168"/>
      <c r="FE187" s="143">
        <f>IF(FI187="","",ministers!FE$3)</f>
        <v>43340</v>
      </c>
      <c r="FF187" s="144" t="str">
        <f>IF(FI187="","",ministers!FE$1)</f>
        <v>Turnbull II</v>
      </c>
      <c r="FG187" s="145">
        <f>IF(FI187="","",ministers!FE$2)</f>
        <v>42570</v>
      </c>
      <c r="FH187" s="145">
        <v>43089</v>
      </c>
      <c r="FI187" s="146" t="str">
        <f>IF(FP187="","",IF(ISNUMBER(SEARCH(":",FP187)),MID(FP187,FIND(":",FP187)+2,FIND("(",FP187)-FIND(":",FP187)-3),LEFT(FP187,FIND("(",FP187)-2)))</f>
        <v>Darren Chester</v>
      </c>
      <c r="FJ187" s="147" t="str">
        <f>IF(FP187="","",MID(FP187,FIND("(",FP187)+1,4))</f>
        <v>1967</v>
      </c>
      <c r="FK187" s="148" t="str">
        <f>IF(ISNUMBER(SEARCH("*female*",FP187)),"female",IF(ISNUMBER(SEARCH("*male*",FP187)),"male",""))</f>
        <v>male</v>
      </c>
      <c r="FL187" s="149" t="str">
        <f>IF(FP187="","",IF(ISERROR(MID(FP187,FIND("male,",FP187)+6,(FIND(")",FP187)-(FIND("male,",FP187)+6))))=TRUE,"missing/error",MID(FP187,FIND("male,",FP187)+6,(FIND(")",FP187)-(FIND("male,",FP187)+6)))))</f>
        <v>au_nat01</v>
      </c>
      <c r="FM187" s="150" t="str">
        <f>IF(FI187="","",(MID(FI187,(SEARCH("^^",SUBSTITUTE(FI187," ","^^",LEN(FI187)-LEN(SUBSTITUTE(FI187," ","")))))+1,99)&amp;"_"&amp;LEFT(FI187,FIND(" ",FI187)-1)&amp;"_"&amp;FJ187))</f>
        <v>Chester_Darren_1967</v>
      </c>
      <c r="FO187" s="114"/>
      <c r="FP187" s="168" t="s">
        <v>1230</v>
      </c>
      <c r="FQ187" s="143"/>
      <c r="FR187" s="144"/>
      <c r="FS187" s="145"/>
      <c r="FT187" s="151"/>
      <c r="FU187" s="146"/>
      <c r="FV187" s="147"/>
      <c r="FW187" s="148"/>
      <c r="FX187" s="149"/>
      <c r="FY187" s="150"/>
      <c r="GA187" s="114"/>
      <c r="GB187" s="168"/>
      <c r="GC187" s="143" t="str">
        <f>IF(GG187="","",ministers!GC$3)</f>
        <v/>
      </c>
      <c r="GD187" s="144" t="str">
        <f>IF(GG187="","",ministers!GC$1)</f>
        <v/>
      </c>
      <c r="GE187" s="260" t="str">
        <f>IF(GG187="","",ministers!GC$2)</f>
        <v/>
      </c>
      <c r="GF187" s="145"/>
      <c r="GG187" s="146"/>
      <c r="GH187" s="147"/>
      <c r="GI187" s="148"/>
      <c r="GJ187" s="149"/>
      <c r="GK187" s="150"/>
      <c r="GM187" s="114"/>
      <c r="GN187" s="168"/>
      <c r="GO187" s="143" t="str">
        <f>IF(GS187="","",ministers!GO$3)</f>
        <v/>
      </c>
      <c r="GP187" s="144" t="str">
        <f>IF(GS187="","",ministers!GO$1)</f>
        <v/>
      </c>
      <c r="GQ187" s="145" t="str">
        <f>IF(GS187="","",ministers!GO$2)</f>
        <v/>
      </c>
      <c r="GR187" s="145" t="str">
        <f>IF(GS187="","",ministers!GO$3)</f>
        <v/>
      </c>
      <c r="GS187" s="146" t="str">
        <f t="shared" si="225"/>
        <v/>
      </c>
      <c r="GT187" s="147" t="str">
        <f t="shared" si="226"/>
        <v/>
      </c>
      <c r="GU187" s="148" t="str">
        <f t="shared" si="227"/>
        <v/>
      </c>
      <c r="GV187" s="149" t="str">
        <f t="shared" si="228"/>
        <v/>
      </c>
      <c r="GW187" s="150" t="str">
        <f t="shared" si="229"/>
        <v/>
      </c>
      <c r="GY187" s="114"/>
      <c r="GZ187" s="168"/>
    </row>
    <row r="188" spans="1:208" ht="13.5" customHeight="1">
      <c r="A188" s="126"/>
      <c r="B188" s="117" t="s">
        <v>1237</v>
      </c>
      <c r="E188" s="143"/>
      <c r="F188" s="144"/>
      <c r="G188" s="145"/>
      <c r="H188" s="145"/>
      <c r="I188" s="146"/>
      <c r="J188" s="147"/>
      <c r="K188" s="148"/>
      <c r="L188" s="149"/>
      <c r="M188" s="150"/>
      <c r="O188" s="114"/>
      <c r="P188" s="168"/>
      <c r="Q188" s="143"/>
      <c r="R188" s="144"/>
      <c r="S188" s="145"/>
      <c r="T188" s="145"/>
      <c r="U188" s="146"/>
      <c r="V188" s="147"/>
      <c r="W188" s="148"/>
      <c r="X188" s="149"/>
      <c r="Y188" s="150"/>
      <c r="AA188" s="114"/>
      <c r="AB188" s="168"/>
      <c r="AC188" s="143"/>
      <c r="AD188" s="144"/>
      <c r="AE188" s="145"/>
      <c r="AF188" s="145"/>
      <c r="AG188" s="146"/>
      <c r="AH188" s="147"/>
      <c r="AI188" s="148"/>
      <c r="AJ188" s="149"/>
      <c r="AK188" s="150"/>
      <c r="AM188" s="114"/>
      <c r="AN188" s="168"/>
      <c r="AO188" s="143"/>
      <c r="AP188" s="144"/>
      <c r="AQ188" s="145"/>
      <c r="AR188" s="145"/>
      <c r="AS188" s="146"/>
      <c r="AT188" s="147"/>
      <c r="AU188" s="148"/>
      <c r="AV188" s="149"/>
      <c r="AW188" s="150"/>
      <c r="AY188" s="114"/>
      <c r="AZ188" s="168"/>
      <c r="BA188" s="143"/>
      <c r="BB188" s="144"/>
      <c r="BC188" s="145"/>
      <c r="BD188" s="145"/>
      <c r="BE188" s="146"/>
      <c r="BF188" s="147"/>
      <c r="BG188" s="148"/>
      <c r="BH188" s="149"/>
      <c r="BI188" s="150"/>
      <c r="BK188" s="114"/>
      <c r="BL188" s="168"/>
      <c r="BM188" s="143"/>
      <c r="BN188" s="144"/>
      <c r="BO188" s="145"/>
      <c r="BP188" s="145"/>
      <c r="BQ188" s="146"/>
      <c r="BR188" s="147"/>
      <c r="BS188" s="148"/>
      <c r="BT188" s="149"/>
      <c r="BU188" s="150"/>
      <c r="BW188" s="114"/>
      <c r="BX188" s="168"/>
      <c r="BY188" s="143"/>
      <c r="BZ188" s="144"/>
      <c r="CA188" s="145"/>
      <c r="CB188" s="145"/>
      <c r="CC188" s="146"/>
      <c r="CD188" s="147"/>
      <c r="CE188" s="148"/>
      <c r="CF188" s="149"/>
      <c r="CG188" s="150"/>
      <c r="CI188" s="114"/>
      <c r="CJ188" s="168"/>
      <c r="CK188" s="143"/>
      <c r="CL188" s="144"/>
      <c r="CM188" s="145"/>
      <c r="CN188" s="145"/>
      <c r="CO188" s="146"/>
      <c r="CP188" s="147"/>
      <c r="CQ188" s="148"/>
      <c r="CR188" s="149"/>
      <c r="CS188" s="150"/>
      <c r="CU188" s="114"/>
      <c r="CV188" s="168"/>
      <c r="CW188" s="143"/>
      <c r="CX188" s="144"/>
      <c r="CY188" s="145"/>
      <c r="CZ188" s="145"/>
      <c r="DA188" s="146"/>
      <c r="DB188" s="147"/>
      <c r="DC188" s="148"/>
      <c r="DD188" s="149"/>
      <c r="DE188" s="150"/>
      <c r="DG188" s="114"/>
      <c r="DH188" s="168"/>
      <c r="DI188" s="143"/>
      <c r="DJ188" s="144"/>
      <c r="DK188" s="145"/>
      <c r="DL188" s="145"/>
      <c r="DM188" s="146"/>
      <c r="DN188" s="147"/>
      <c r="DO188" s="148"/>
      <c r="DP188" s="149"/>
      <c r="DQ188" s="150"/>
      <c r="DS188" s="114"/>
      <c r="DT188" s="168"/>
      <c r="DU188" s="143"/>
      <c r="DV188" s="144"/>
      <c r="DW188" s="145"/>
      <c r="DX188" s="145"/>
      <c r="DY188" s="146"/>
      <c r="DZ188" s="147"/>
      <c r="EA188" s="148"/>
      <c r="EB188" s="149"/>
      <c r="EC188" s="150"/>
      <c r="EE188" s="114"/>
      <c r="EF188" s="168"/>
      <c r="EG188" s="143"/>
      <c r="EH188" s="144"/>
      <c r="EI188" s="145"/>
      <c r="EJ188" s="145"/>
      <c r="EK188" s="146"/>
      <c r="EL188" s="147"/>
      <c r="EM188" s="148"/>
      <c r="EN188" s="149"/>
      <c r="EO188" s="150"/>
      <c r="EQ188" s="114"/>
      <c r="ER188" s="168"/>
      <c r="ES188" s="143"/>
      <c r="ET188" s="144"/>
      <c r="EU188" s="145"/>
      <c r="EV188" s="145"/>
      <c r="EW188" s="146"/>
      <c r="EX188" s="147"/>
      <c r="EY188" s="148"/>
      <c r="EZ188" s="149"/>
      <c r="FA188" s="150"/>
      <c r="FC188" s="114"/>
      <c r="FD188" s="168"/>
      <c r="FE188" s="143">
        <f>IF(FI188="","",ministers!FE$3)</f>
        <v>43340</v>
      </c>
      <c r="FF188" s="144" t="str">
        <f>IF(FI188="","",ministers!FE$1)</f>
        <v>Turnbull II</v>
      </c>
      <c r="FG188" s="145">
        <v>43089</v>
      </c>
      <c r="FH188" s="145">
        <f>IF(FI188="","",ministers!FE$3)</f>
        <v>43340</v>
      </c>
      <c r="FI188" s="146" t="str">
        <f>IF(FP188="","",IF(ISNUMBER(SEARCH(":",FP188)),MID(FP188,FIND(":",FP188)+2,FIND("(",FP188)-FIND(":",FP188)-3),LEFT(FP188,FIND("(",FP188)-2)))</f>
        <v>John McVeigh</v>
      </c>
      <c r="FJ188" s="147" t="str">
        <f>IF(FP188="","",MID(FP188,FIND("(",FP188)+1,4))</f>
        <v>1965</v>
      </c>
      <c r="FK188" s="148" t="str">
        <f>IF(ISNUMBER(SEARCH("*female*",FP188)),"female",IF(ISNUMBER(SEARCH("*male*",FP188)),"male",""))</f>
        <v>male</v>
      </c>
      <c r="FL188" s="149" t="str">
        <f>IF(FP188="","",IF(ISERROR(MID(FP188,FIND("male,",FP188)+6,(FIND(")",FP188)-(FIND("male,",FP188)+6))))=TRUE,"missing/error",MID(FP188,FIND("male,",FP188)+6,(FIND(")",FP188)-(FIND("male,",FP188)+6)))))</f>
        <v>au_lib01</v>
      </c>
      <c r="FM188" s="150" t="str">
        <f>IF(FI188="","",(MID(FI188,(SEARCH("^^",SUBSTITUTE(FI188," ","^^",LEN(FI188)-LEN(SUBSTITUTE(FI188," ","")))))+1,99)&amp;"_"&amp;LEFT(FI188,FIND(" ",FI188)-1)&amp;"_"&amp;FJ188))</f>
        <v>McVeigh_John_1965</v>
      </c>
      <c r="FO188" s="114"/>
      <c r="FP188" s="168" t="s">
        <v>1258</v>
      </c>
      <c r="FQ188" s="143"/>
      <c r="FR188" s="144"/>
      <c r="FS188" s="145"/>
      <c r="FT188" s="151"/>
      <c r="FU188" s="146"/>
      <c r="FV188" s="147"/>
      <c r="FW188" s="148"/>
      <c r="FX188" s="149"/>
      <c r="FY188" s="150"/>
      <c r="GA188" s="114"/>
      <c r="GB188" s="168"/>
      <c r="GC188" s="143" t="str">
        <f>IF(GG188="","",ministers!GC$3)</f>
        <v/>
      </c>
      <c r="GD188" s="144" t="str">
        <f>IF(GG188="","",ministers!GC$1)</f>
        <v/>
      </c>
      <c r="GE188" s="260" t="str">
        <f>IF(GG188="","",ministers!GC$2)</f>
        <v/>
      </c>
      <c r="GF188" s="145"/>
      <c r="GG188" s="146"/>
      <c r="GH188" s="147"/>
      <c r="GI188" s="148"/>
      <c r="GJ188" s="149"/>
      <c r="GK188" s="150"/>
      <c r="GM188" s="114"/>
      <c r="GN188" s="168"/>
      <c r="GO188" s="143" t="str">
        <f>IF(GS188="","",ministers!GO$3)</f>
        <v/>
      </c>
      <c r="GP188" s="144" t="str">
        <f>IF(GS188="","",ministers!GO$1)</f>
        <v/>
      </c>
      <c r="GQ188" s="145" t="str">
        <f>IF(GS188="","",ministers!GO$2)</f>
        <v/>
      </c>
      <c r="GR188" s="145" t="str">
        <f>IF(GS188="","",ministers!GO$3)</f>
        <v/>
      </c>
      <c r="GS188" s="146" t="str">
        <f t="shared" si="225"/>
        <v/>
      </c>
      <c r="GT188" s="147" t="str">
        <f t="shared" si="226"/>
        <v/>
      </c>
      <c r="GU188" s="148" t="str">
        <f t="shared" si="227"/>
        <v/>
      </c>
      <c r="GV188" s="149" t="str">
        <f t="shared" si="228"/>
        <v/>
      </c>
      <c r="GW188" s="150" t="str">
        <f t="shared" si="229"/>
        <v/>
      </c>
      <c r="GY188" s="114"/>
      <c r="GZ188" s="168"/>
    </row>
    <row r="189" spans="1:208" ht="12.65" customHeight="1">
      <c r="A189" s="126"/>
      <c r="B189" s="117" t="s">
        <v>1266</v>
      </c>
      <c r="E189" s="143"/>
      <c r="F189" s="144"/>
      <c r="G189" s="145"/>
      <c r="H189" s="145"/>
      <c r="I189" s="146"/>
      <c r="J189" s="147"/>
      <c r="K189" s="148"/>
      <c r="L189" s="149"/>
      <c r="M189" s="150"/>
      <c r="O189" s="114"/>
      <c r="P189" s="168"/>
      <c r="Q189" s="143"/>
      <c r="R189" s="144"/>
      <c r="S189" s="145"/>
      <c r="T189" s="145"/>
      <c r="U189" s="146"/>
      <c r="V189" s="147"/>
      <c r="W189" s="148"/>
      <c r="X189" s="149"/>
      <c r="Y189" s="150"/>
      <c r="AA189" s="114"/>
      <c r="AB189" s="168"/>
      <c r="AC189" s="143"/>
      <c r="AD189" s="144"/>
      <c r="AE189" s="145"/>
      <c r="AF189" s="145"/>
      <c r="AG189" s="146"/>
      <c r="AH189" s="147"/>
      <c r="AI189" s="148"/>
      <c r="AJ189" s="149"/>
      <c r="AK189" s="150"/>
      <c r="AM189" s="114"/>
      <c r="AN189" s="168"/>
      <c r="AO189" s="143"/>
      <c r="AP189" s="144"/>
      <c r="AQ189" s="145"/>
      <c r="AR189" s="145"/>
      <c r="AS189" s="146"/>
      <c r="AT189" s="147"/>
      <c r="AU189" s="148"/>
      <c r="AV189" s="149"/>
      <c r="AW189" s="150"/>
      <c r="AY189" s="114"/>
      <c r="AZ189" s="168"/>
      <c r="BA189" s="143"/>
      <c r="BB189" s="144"/>
      <c r="BC189" s="145"/>
      <c r="BD189" s="145"/>
      <c r="BE189" s="146"/>
      <c r="BF189" s="147"/>
      <c r="BG189" s="148"/>
      <c r="BH189" s="149"/>
      <c r="BI189" s="150"/>
      <c r="BK189" s="114"/>
      <c r="BL189" s="168"/>
      <c r="BM189" s="143"/>
      <c r="BN189" s="144"/>
      <c r="BO189" s="145"/>
      <c r="BP189" s="145"/>
      <c r="BQ189" s="146"/>
      <c r="BR189" s="147"/>
      <c r="BS189" s="148"/>
      <c r="BT189" s="149"/>
      <c r="BU189" s="150"/>
      <c r="BW189" s="114"/>
      <c r="BX189" s="168"/>
      <c r="BY189" s="143"/>
      <c r="BZ189" s="144"/>
      <c r="CA189" s="145"/>
      <c r="CB189" s="145"/>
      <c r="CC189" s="146"/>
      <c r="CD189" s="147"/>
      <c r="CE189" s="148"/>
      <c r="CF189" s="149"/>
      <c r="CG189" s="150"/>
      <c r="CI189" s="114"/>
      <c r="CJ189" s="168"/>
      <c r="CK189" s="143"/>
      <c r="CL189" s="144"/>
      <c r="CM189" s="145"/>
      <c r="CN189" s="145"/>
      <c r="CO189" s="146"/>
      <c r="CP189" s="147"/>
      <c r="CQ189" s="148"/>
      <c r="CR189" s="149"/>
      <c r="CS189" s="150"/>
      <c r="CU189" s="114"/>
      <c r="CV189" s="168"/>
      <c r="CW189" s="143"/>
      <c r="CX189" s="144"/>
      <c r="CY189" s="145"/>
      <c r="CZ189" s="145"/>
      <c r="DA189" s="146"/>
      <c r="DB189" s="147"/>
      <c r="DC189" s="148"/>
      <c r="DD189" s="149"/>
      <c r="DE189" s="150"/>
      <c r="DG189" s="114"/>
      <c r="DH189" s="168"/>
      <c r="DI189" s="143"/>
      <c r="DJ189" s="144"/>
      <c r="DK189" s="145"/>
      <c r="DL189" s="145"/>
      <c r="DM189" s="146"/>
      <c r="DN189" s="147"/>
      <c r="DO189" s="148"/>
      <c r="DP189" s="149"/>
      <c r="DQ189" s="150"/>
      <c r="DS189" s="114"/>
      <c r="DT189" s="168"/>
      <c r="DU189" s="143"/>
      <c r="DV189" s="144"/>
      <c r="DW189" s="145"/>
      <c r="DX189" s="145"/>
      <c r="DY189" s="146"/>
      <c r="DZ189" s="147"/>
      <c r="EA189" s="148"/>
      <c r="EB189" s="149"/>
      <c r="EC189" s="150"/>
      <c r="EE189" s="114"/>
      <c r="EF189" s="168"/>
      <c r="EG189" s="143"/>
      <c r="EH189" s="144"/>
      <c r="EI189" s="145"/>
      <c r="EJ189" s="145"/>
      <c r="EK189" s="146"/>
      <c r="EL189" s="147"/>
      <c r="EM189" s="148"/>
      <c r="EN189" s="149"/>
      <c r="EO189" s="150"/>
      <c r="EQ189" s="114"/>
      <c r="ER189" s="168"/>
      <c r="ES189" s="143"/>
      <c r="ET189" s="144"/>
      <c r="EU189" s="145"/>
      <c r="EV189" s="145"/>
      <c r="EW189" s="146"/>
      <c r="EX189" s="147"/>
      <c r="EY189" s="148"/>
      <c r="EZ189" s="149"/>
      <c r="FA189" s="150"/>
      <c r="FC189" s="114"/>
      <c r="FD189" s="168"/>
      <c r="FE189" s="143"/>
      <c r="FF189" s="144"/>
      <c r="FG189" s="145"/>
      <c r="FH189" s="145"/>
      <c r="FI189" s="146"/>
      <c r="FJ189" s="147"/>
      <c r="FK189" s="148"/>
      <c r="FL189" s="149"/>
      <c r="FM189" s="150"/>
      <c r="FO189" s="114"/>
      <c r="FP189" s="168"/>
      <c r="FQ189" s="143">
        <f>IF(FU189="","",ministers!FQ$3)</f>
        <v>43614</v>
      </c>
      <c r="FR189" s="144" t="str">
        <f>IF(FU189="","",ministers!FQ$1)</f>
        <v>Morrison I</v>
      </c>
      <c r="FS189" s="145">
        <f>IF(FU189="","",ministers!FQ$2)</f>
        <v>43340</v>
      </c>
      <c r="FT189" s="145">
        <f>IF(FU189="","",ministers!FQ$3)</f>
        <v>43614</v>
      </c>
      <c r="FU189" s="146" t="str">
        <f>IF(GB189="","",IF(ISNUMBER(SEARCH(":",GB189)),MID(GB189,FIND(":",GB189)+2,FIND("(",GB189)-FIND(":",GB189)-3),LEFT(GB189,FIND("(",GB189)-2)))</f>
        <v>Bridget McKenzie</v>
      </c>
      <c r="FV189" s="147" t="str">
        <f>IF(GB189="","",MID(GB189,FIND("(",GB189)+1,4))</f>
        <v>1969</v>
      </c>
      <c r="FW189" s="148" t="str">
        <f>IF(ISNUMBER(SEARCH("*female*",GB189)),"female",IF(ISNUMBER(SEARCH("*male*",GB189)),"male",""))</f>
        <v>female</v>
      </c>
      <c r="FX189" s="149" t="str">
        <f>IF(GB189="","",IF(ISERROR(MID(GB189,FIND("male,",GB189)+6,(FIND(")",GB189)-(FIND("male,",GB189)+6))))=TRUE,"missing/error",MID(GB189,FIND("male,",GB189)+6,(FIND(")",GB189)-(FIND("male,",GB189)+6)))))</f>
        <v>au_nat01</v>
      </c>
      <c r="FY189" s="150" t="str">
        <f>IF(FU189="","",(MID(FU189,(SEARCH("^^",SUBSTITUTE(FU189," ","^^",LEN(FU189)-LEN(SUBSTITUTE(FU189," ","")))))+1,99)&amp;"_"&amp;LEFT(FU189,FIND(" ",FU189)-1)&amp;"_"&amp;FV189))</f>
        <v>McKenzie_Bridget_1969</v>
      </c>
      <c r="GA189" s="114"/>
      <c r="GB189" s="168" t="s">
        <v>1256</v>
      </c>
      <c r="GC189" s="143" t="str">
        <f>IF(GG189="","",ministers!GC$3)</f>
        <v/>
      </c>
      <c r="GD189" s="144" t="str">
        <f>IF(GG189="","",ministers!GC$1)</f>
        <v/>
      </c>
      <c r="GE189" s="260" t="str">
        <f>IF(GG189="","",ministers!GC$2)</f>
        <v/>
      </c>
      <c r="GF189" s="145"/>
      <c r="GG189" s="146"/>
      <c r="GH189" s="147"/>
      <c r="GI189" s="148"/>
      <c r="GJ189" s="149"/>
      <c r="GK189" s="150"/>
      <c r="GM189" s="114"/>
      <c r="GN189" s="168"/>
      <c r="GO189" s="143" t="str">
        <f>IF(GS189="","",ministers!GO$3)</f>
        <v/>
      </c>
      <c r="GP189" s="144" t="str">
        <f>IF(GS189="","",ministers!GO$1)</f>
        <v/>
      </c>
      <c r="GQ189" s="145" t="str">
        <f>IF(GS189="","",ministers!GO$2)</f>
        <v/>
      </c>
      <c r="GR189" s="145" t="str">
        <f>IF(GS189="","",ministers!GO$3)</f>
        <v/>
      </c>
      <c r="GS189" s="146" t="str">
        <f t="shared" si="225"/>
        <v/>
      </c>
      <c r="GT189" s="147" t="str">
        <f t="shared" si="226"/>
        <v/>
      </c>
      <c r="GU189" s="148" t="str">
        <f t="shared" si="227"/>
        <v/>
      </c>
      <c r="GV189" s="149" t="str">
        <f t="shared" si="228"/>
        <v/>
      </c>
      <c r="GW189" s="150" t="str">
        <f t="shared" si="229"/>
        <v/>
      </c>
      <c r="GY189" s="114"/>
      <c r="GZ189" s="168"/>
    </row>
    <row r="190" spans="1:208" ht="12.65" customHeight="1">
      <c r="A190" s="126"/>
      <c r="B190" s="114" t="s">
        <v>736</v>
      </c>
      <c r="C190" s="114"/>
      <c r="E190" s="143"/>
      <c r="F190" s="144"/>
      <c r="G190" s="145"/>
      <c r="H190" s="145"/>
      <c r="I190" s="146"/>
      <c r="J190" s="147"/>
      <c r="K190" s="148"/>
      <c r="L190" s="149"/>
      <c r="M190" s="150"/>
      <c r="O190" s="114"/>
      <c r="P190" s="168"/>
      <c r="Q190" s="143"/>
      <c r="R190" s="144"/>
      <c r="S190" s="145"/>
      <c r="T190" s="145"/>
      <c r="U190" s="146"/>
      <c r="V190" s="147"/>
      <c r="W190" s="148"/>
      <c r="X190" s="149"/>
      <c r="Y190" s="150"/>
      <c r="AA190" s="114"/>
      <c r="AB190" s="168"/>
      <c r="AC190" s="143"/>
      <c r="AD190" s="144"/>
      <c r="AE190" s="145"/>
      <c r="AF190" s="145"/>
      <c r="AG190" s="146"/>
      <c r="AH190" s="147"/>
      <c r="AI190" s="148"/>
      <c r="AJ190" s="149"/>
      <c r="AK190" s="150"/>
      <c r="AM190" s="114"/>
      <c r="AN190" s="168"/>
      <c r="AO190" s="143"/>
      <c r="AP190" s="144"/>
      <c r="AQ190" s="145"/>
      <c r="AR190" s="145"/>
      <c r="AS190" s="146"/>
      <c r="AT190" s="147"/>
      <c r="AU190" s="148"/>
      <c r="AV190" s="149"/>
      <c r="AW190" s="150"/>
      <c r="AY190" s="114"/>
      <c r="AZ190" s="168"/>
      <c r="BA190" s="143"/>
      <c r="BB190" s="144"/>
      <c r="BC190" s="145"/>
      <c r="BD190" s="145"/>
      <c r="BE190" s="146"/>
      <c r="BF190" s="147"/>
      <c r="BG190" s="148"/>
      <c r="BH190" s="149"/>
      <c r="BI190" s="150"/>
      <c r="BK190" s="114"/>
      <c r="BL190" s="168"/>
      <c r="BM190" s="143"/>
      <c r="BN190" s="144"/>
      <c r="BO190" s="145"/>
      <c r="BP190" s="145"/>
      <c r="BQ190" s="146"/>
      <c r="BR190" s="147"/>
      <c r="BS190" s="148"/>
      <c r="BT190" s="149"/>
      <c r="BU190" s="150"/>
      <c r="BW190" s="114"/>
      <c r="BX190" s="168"/>
      <c r="BY190" s="143"/>
      <c r="BZ190" s="144"/>
      <c r="CA190" s="145"/>
      <c r="CB190" s="145"/>
      <c r="CC190" s="146"/>
      <c r="CD190" s="147"/>
      <c r="CE190" s="148"/>
      <c r="CF190" s="149"/>
      <c r="CG190" s="150"/>
      <c r="CI190" s="114"/>
      <c r="CJ190" s="168"/>
      <c r="CK190" s="143"/>
      <c r="CL190" s="144"/>
      <c r="CM190" s="145"/>
      <c r="CN190" s="145"/>
      <c r="CO190" s="146"/>
      <c r="CP190" s="147"/>
      <c r="CQ190" s="148"/>
      <c r="CR190" s="149"/>
      <c r="CS190" s="150"/>
      <c r="CU190" s="114"/>
      <c r="CV190" s="168"/>
      <c r="CW190" s="143"/>
      <c r="CX190" s="144"/>
      <c r="CY190" s="145"/>
      <c r="CZ190" s="145"/>
      <c r="DA190" s="146"/>
      <c r="DB190" s="147"/>
      <c r="DC190" s="148"/>
      <c r="DD190" s="149"/>
      <c r="DE190" s="150"/>
      <c r="DG190" s="114"/>
      <c r="DH190" s="168"/>
      <c r="DI190" s="143">
        <v>41452</v>
      </c>
      <c r="DJ190" s="144" t="s">
        <v>513</v>
      </c>
      <c r="DK190" s="145">
        <v>40891</v>
      </c>
      <c r="DL190" s="145">
        <v>41452</v>
      </c>
      <c r="DM190" s="146" t="s">
        <v>973</v>
      </c>
      <c r="DN190" s="147" t="s">
        <v>974</v>
      </c>
      <c r="DO190" s="148" t="s">
        <v>780</v>
      </c>
      <c r="DP190" s="149" t="s">
        <v>293</v>
      </c>
      <c r="DQ190" s="150" t="s">
        <v>975</v>
      </c>
      <c r="DR190" s="117" t="s">
        <v>292</v>
      </c>
      <c r="DS190" s="114"/>
      <c r="DT190" s="173" t="s">
        <v>737</v>
      </c>
      <c r="DU190" s="143">
        <v>41517</v>
      </c>
      <c r="DV190" s="144" t="s">
        <v>514</v>
      </c>
      <c r="DW190" s="145">
        <v>41452</v>
      </c>
      <c r="DX190" s="145">
        <v>41517</v>
      </c>
      <c r="DY190" s="146" t="s">
        <v>976</v>
      </c>
      <c r="DZ190" s="147" t="s">
        <v>879</v>
      </c>
      <c r="EA190" s="148" t="s">
        <v>793</v>
      </c>
      <c r="EB190" s="149" t="s">
        <v>293</v>
      </c>
      <c r="EC190" s="150" t="s">
        <v>977</v>
      </c>
      <c r="EE190" s="114"/>
      <c r="EF190" s="168" t="s">
        <v>767</v>
      </c>
      <c r="EG190" s="143" t="str">
        <f>IF(EK190="","",ministers!EG$3)</f>
        <v/>
      </c>
      <c r="EH190" s="144" t="str">
        <f>IF(EK190="","",ministers!EG$1)</f>
        <v/>
      </c>
      <c r="EI190" s="145" t="str">
        <f>IF(EK190="","",ministers!EG$2)</f>
        <v/>
      </c>
      <c r="EJ190" s="145" t="str">
        <f>IF(EK190="","",ministers!EG$3)</f>
        <v/>
      </c>
      <c r="EK190" s="146" t="str">
        <f>IF(ER190="","",IF(ISNUMBER(SEARCH(":",ER190)),MID(ER190,FIND(":",ER190)+2,FIND("(",ER190)-FIND(":",ER190)-3),LEFT(ER190,FIND("(",ER190)-2)))</f>
        <v/>
      </c>
      <c r="EL190" s="147" t="str">
        <f>IF(ER190="","",MID(ER190,FIND("(",ER190)+1,4))</f>
        <v/>
      </c>
      <c r="EM190" s="148" t="str">
        <f>IF(ISNUMBER(SEARCH("*female*",ER190)),"female",IF(ISNUMBER(SEARCH("*male*",ER190)),"male",""))</f>
        <v/>
      </c>
      <c r="EN190" s="149" t="str">
        <f>IF(ER190="","",IF(ISERROR(MID(ER190,FIND("male,",ER190)+6,(FIND(")",ER190)-(FIND("male,",ER190)+6))))=TRUE,"missing/error",MID(ER190,FIND("male,",ER190)+6,(FIND(")",ER190)-(FIND("male,",ER190)+6)))))</f>
        <v/>
      </c>
      <c r="EO190" s="150" t="str">
        <f>IF(EK190="","",(MID(EK190,(SEARCH("^^",SUBSTITUTE(EK190," ","^^",LEN(EK190)-LEN(SUBSTITUTE(EK190," ","")))))+1,99)&amp;"_"&amp;LEFT(EK190,FIND(" ",EK190)-1)&amp;"_"&amp;EL190))</f>
        <v/>
      </c>
      <c r="EP190" s="117" t="str">
        <f>IF(ER190="","",IF((LEN(ER190)-LEN(SUBSTITUTE(ER190,"male","")))/LEN("male")&gt;1,"!",IF(RIGHT(ER190,1)=")","",IF(RIGHT(ER190,2)=") ","",IF(RIGHT(ER190,2)=").","","!!")))))</f>
        <v/>
      </c>
      <c r="EQ190" s="114"/>
      <c r="ER190" s="168"/>
      <c r="ES190" s="143" t="str">
        <f>IF(EW190="","",ministers!ES$3)</f>
        <v/>
      </c>
      <c r="ET190" s="144" t="str">
        <f>IF(EW190="","",ministers!ES$1)</f>
        <v/>
      </c>
      <c r="EU190" s="145" t="str">
        <f>IF(EW190="","",ministers!ES$2)</f>
        <v/>
      </c>
      <c r="EV190" s="145" t="str">
        <f>IF(EW190="","",ministers!ES$3)</f>
        <v/>
      </c>
      <c r="EW190" s="146" t="str">
        <f>IF(FD190="","",IF(ISNUMBER(SEARCH(":",FD190)),MID(FD190,FIND(":",FD190)+2,FIND("(",FD190)-FIND(":",FD190)-3),LEFT(FD190,FIND("(",FD190)-2)))</f>
        <v/>
      </c>
      <c r="EX190" s="147" t="str">
        <f>IF(FD190="","",MID(FD190,FIND("(",FD190)+1,4))</f>
        <v/>
      </c>
      <c r="EY190" s="148" t="str">
        <f>IF(ISNUMBER(SEARCH("*female*",FD190)),"female",IF(ISNUMBER(SEARCH("*male*",FD190)),"male",""))</f>
        <v/>
      </c>
      <c r="EZ190" s="149" t="str">
        <f>IF(FD190="","",IF(ISERROR(MID(FD190,FIND("male,",FD190)+6,(FIND(")",FD190)-(FIND("male,",FD190)+6))))=TRUE,"missing/error",MID(FD190,FIND("male,",FD190)+6,(FIND(")",FD190)-(FIND("male,",FD190)+6)))))</f>
        <v/>
      </c>
      <c r="FA190" s="150" t="str">
        <f>IF(EW190="","",(MID(EW190,(SEARCH("^^",SUBSTITUTE(EW190," ","^^",LEN(EW190)-LEN(SUBSTITUTE(EW190," ","")))))+1,99)&amp;"_"&amp;LEFT(EW190,FIND(" ",EW190)-1)&amp;"_"&amp;EX190))</f>
        <v/>
      </c>
      <c r="FB190" s="117" t="str">
        <f>IF(FD190="","",IF((LEN(FD190)-LEN(SUBSTITUTE(FD190,"male","")))/LEN("male")&gt;1,"!",IF(RIGHT(FD190,1)=")","",IF(RIGHT(FD190,2)=") ","",IF(RIGHT(FD190,2)=").","","!!")))))</f>
        <v/>
      </c>
      <c r="FC190" s="114"/>
      <c r="FD190" s="168"/>
      <c r="FE190" s="143" t="str">
        <f>IF(FI190="","",ministers!FE$3)</f>
        <v/>
      </c>
      <c r="FF190" s="144" t="str">
        <f>IF(FI190="","",ministers!FE$1)</f>
        <v/>
      </c>
      <c r="FG190" s="145" t="str">
        <f>IF(FI190="","",ministers!FE$2)</f>
        <v/>
      </c>
      <c r="FH190" s="145" t="str">
        <f>IF(FI190="","",ministers!FE$3)</f>
        <v/>
      </c>
      <c r="FI190" s="146" t="str">
        <f>IF(FP190="","",IF(ISNUMBER(SEARCH(":",FP190)),MID(FP190,FIND(":",FP190)+2,FIND("(",FP190)-FIND(":",FP190)-3),LEFT(FP190,FIND("(",FP190)-2)))</f>
        <v/>
      </c>
      <c r="FJ190" s="147" t="str">
        <f>IF(FP190="","",MID(FP190,FIND("(",FP190)+1,4))</f>
        <v/>
      </c>
      <c r="FK190" s="148" t="str">
        <f>IF(ISNUMBER(SEARCH("*female*",FP190)),"female",IF(ISNUMBER(SEARCH("*male*",FP190)),"male",""))</f>
        <v/>
      </c>
      <c r="FL190" s="149" t="str">
        <f>IF(FP190="","",IF(ISERROR(MID(FP190,FIND("male,",FP190)+6,(FIND(")",FP190)-(FIND("male,",FP190)+6))))=TRUE,"missing/error",MID(FP190,FIND("male,",FP190)+6,(FIND(")",FP190)-(FIND("male,",FP190)+6)))))</f>
        <v/>
      </c>
      <c r="FM190" s="150" t="str">
        <f>IF(FI190="","",(MID(FI190,(SEARCH("^^",SUBSTITUTE(FI190," ","^^",LEN(FI190)-LEN(SUBSTITUTE(FI190," ","")))))+1,99)&amp;"_"&amp;LEFT(FI190,FIND(" ",FI190)-1)&amp;"_"&amp;FJ190))</f>
        <v/>
      </c>
      <c r="FO190" s="114"/>
      <c r="FP190" s="168"/>
      <c r="FQ190" s="143"/>
      <c r="FR190" s="144"/>
      <c r="FS190" s="145"/>
      <c r="FT190" s="151"/>
      <c r="FU190" s="146"/>
      <c r="FV190" s="147"/>
      <c r="FW190" s="148"/>
      <c r="FX190" s="149"/>
      <c r="FY190" s="150"/>
      <c r="GA190" s="114"/>
      <c r="GB190" s="168"/>
      <c r="GC190" s="143" t="str">
        <f>IF(GG190="","",ministers!GC$3)</f>
        <v/>
      </c>
      <c r="GD190" s="144" t="str">
        <f>IF(GG190="","",ministers!GC$1)</f>
        <v/>
      </c>
      <c r="GE190" s="260" t="str">
        <f>IF(GG190="","",ministers!GC$2)</f>
        <v/>
      </c>
      <c r="GF190" s="145"/>
      <c r="GG190" s="146"/>
      <c r="GH190" s="147"/>
      <c r="GI190" s="148"/>
      <c r="GJ190" s="149"/>
      <c r="GK190" s="150"/>
      <c r="GM190" s="114"/>
      <c r="GN190" s="168"/>
      <c r="GO190" s="143" t="str">
        <f>IF(GS190="","",ministers!GO$3)</f>
        <v/>
      </c>
      <c r="GP190" s="144" t="str">
        <f>IF(GS190="","",ministers!GO$1)</f>
        <v/>
      </c>
      <c r="GQ190" s="145" t="str">
        <f>IF(GS190="","",ministers!GO$2)</f>
        <v/>
      </c>
      <c r="GR190" s="145" t="str">
        <f>IF(GS190="","",ministers!GO$3)</f>
        <v/>
      </c>
      <c r="GS190" s="146" t="str">
        <f t="shared" si="225"/>
        <v/>
      </c>
      <c r="GT190" s="147" t="str">
        <f t="shared" si="226"/>
        <v/>
      </c>
      <c r="GU190" s="148" t="str">
        <f t="shared" si="227"/>
        <v/>
      </c>
      <c r="GV190" s="149" t="str">
        <f t="shared" si="228"/>
        <v/>
      </c>
      <c r="GW190" s="150" t="str">
        <f t="shared" si="229"/>
        <v/>
      </c>
      <c r="GY190" s="114"/>
      <c r="GZ190" s="168"/>
    </row>
    <row r="191" spans="1:208" ht="12.65" customHeight="1">
      <c r="A191" s="126"/>
      <c r="B191" s="114" t="s">
        <v>1378</v>
      </c>
      <c r="C191" s="114"/>
      <c r="E191" s="143"/>
      <c r="F191" s="144"/>
      <c r="G191" s="145"/>
      <c r="H191" s="145"/>
      <c r="I191" s="146"/>
      <c r="J191" s="147"/>
      <c r="K191" s="148"/>
      <c r="L191" s="149"/>
      <c r="M191" s="150"/>
      <c r="O191" s="114"/>
      <c r="P191" s="168"/>
      <c r="Q191" s="143"/>
      <c r="R191" s="144"/>
      <c r="S191" s="145"/>
      <c r="T191" s="145"/>
      <c r="U191" s="146"/>
      <c r="V191" s="147"/>
      <c r="W191" s="148"/>
      <c r="X191" s="149"/>
      <c r="Y191" s="150"/>
      <c r="AA191" s="114"/>
      <c r="AB191" s="168"/>
      <c r="AC191" s="143"/>
      <c r="AD191" s="144"/>
      <c r="AE191" s="145"/>
      <c r="AF191" s="145"/>
      <c r="AG191" s="146"/>
      <c r="AH191" s="147"/>
      <c r="AI191" s="148"/>
      <c r="AJ191" s="149"/>
      <c r="AK191" s="150"/>
      <c r="AM191" s="114"/>
      <c r="AN191" s="168"/>
      <c r="AO191" s="143"/>
      <c r="AP191" s="144"/>
      <c r="AQ191" s="145"/>
      <c r="AR191" s="145"/>
      <c r="AS191" s="146"/>
      <c r="AT191" s="147"/>
      <c r="AU191" s="148"/>
      <c r="AV191" s="149"/>
      <c r="AW191" s="150"/>
      <c r="AY191" s="114"/>
      <c r="AZ191" s="168"/>
      <c r="BA191" s="143"/>
      <c r="BB191" s="144"/>
      <c r="BC191" s="145"/>
      <c r="BD191" s="145"/>
      <c r="BE191" s="146"/>
      <c r="BF191" s="147"/>
      <c r="BG191" s="148"/>
      <c r="BH191" s="149"/>
      <c r="BI191" s="150"/>
      <c r="BK191" s="114"/>
      <c r="BL191" s="168"/>
      <c r="BM191" s="143"/>
      <c r="BN191" s="144"/>
      <c r="BO191" s="145"/>
      <c r="BP191" s="145"/>
      <c r="BQ191" s="146"/>
      <c r="BR191" s="147"/>
      <c r="BS191" s="148"/>
      <c r="BT191" s="149"/>
      <c r="BU191" s="150"/>
      <c r="BW191" s="114"/>
      <c r="BX191" s="168"/>
      <c r="BY191" s="143"/>
      <c r="BZ191" s="144"/>
      <c r="CA191" s="145"/>
      <c r="CB191" s="145"/>
      <c r="CC191" s="146"/>
      <c r="CD191" s="147"/>
      <c r="CE191" s="148"/>
      <c r="CF191" s="149"/>
      <c r="CG191" s="150"/>
      <c r="CI191" s="114"/>
      <c r="CJ191" s="168"/>
      <c r="CK191" s="143"/>
      <c r="CL191" s="144"/>
      <c r="CM191" s="145"/>
      <c r="CN191" s="145"/>
      <c r="CO191" s="146"/>
      <c r="CP191" s="147"/>
      <c r="CQ191" s="148"/>
      <c r="CR191" s="149"/>
      <c r="CS191" s="150"/>
      <c r="CU191" s="114"/>
      <c r="CV191" s="168"/>
      <c r="CW191" s="143"/>
      <c r="CX191" s="144"/>
      <c r="CY191" s="145"/>
      <c r="CZ191" s="145"/>
      <c r="DA191" s="146"/>
      <c r="DB191" s="147"/>
      <c r="DC191" s="148"/>
      <c r="DD191" s="149"/>
      <c r="DE191" s="150"/>
      <c r="DG191" s="114"/>
      <c r="DH191" s="168"/>
      <c r="DI191" s="143"/>
      <c r="DJ191" s="144"/>
      <c r="DK191" s="145"/>
      <c r="DL191" s="145"/>
      <c r="DM191" s="146"/>
      <c r="DN191" s="147"/>
      <c r="DO191" s="148"/>
      <c r="DP191" s="149"/>
      <c r="DQ191" s="150"/>
      <c r="DS191" s="114"/>
      <c r="DT191" s="173"/>
      <c r="DU191" s="143"/>
      <c r="DV191" s="144"/>
      <c r="DW191" s="145"/>
      <c r="DX191" s="145"/>
      <c r="DY191" s="146"/>
      <c r="DZ191" s="147"/>
      <c r="EA191" s="148"/>
      <c r="EB191" s="149"/>
      <c r="EC191" s="150"/>
      <c r="EE191" s="114"/>
      <c r="EF191" s="168"/>
      <c r="EG191" s="143"/>
      <c r="EH191" s="144"/>
      <c r="EI191" s="145"/>
      <c r="EJ191" s="145"/>
      <c r="EK191" s="146"/>
      <c r="EL191" s="147"/>
      <c r="EM191" s="148"/>
      <c r="EN191" s="149"/>
      <c r="EO191" s="150"/>
      <c r="EQ191" s="114"/>
      <c r="ER191" s="168"/>
      <c r="ES191" s="143"/>
      <c r="ET191" s="144"/>
      <c r="EU191" s="145"/>
      <c r="EV191" s="145"/>
      <c r="EW191" s="146"/>
      <c r="EX191" s="147"/>
      <c r="EY191" s="148"/>
      <c r="EZ191" s="149"/>
      <c r="FA191" s="150"/>
      <c r="FC191" s="114"/>
      <c r="FD191" s="168"/>
      <c r="FE191" s="143"/>
      <c r="FF191" s="144"/>
      <c r="FG191" s="145"/>
      <c r="FH191" s="145"/>
      <c r="FI191" s="146"/>
      <c r="FJ191" s="147"/>
      <c r="FK191" s="148"/>
      <c r="FL191" s="149"/>
      <c r="FM191" s="150"/>
      <c r="FO191" s="114"/>
      <c r="FP191" s="168"/>
      <c r="FQ191" s="143"/>
      <c r="FR191" s="144"/>
      <c r="FS191" s="145"/>
      <c r="FT191" s="151"/>
      <c r="FU191" s="146"/>
      <c r="FV191" s="147"/>
      <c r="FW191" s="148"/>
      <c r="FX191" s="149"/>
      <c r="FY191" s="150"/>
      <c r="GA191" s="114"/>
      <c r="GB191" s="168"/>
      <c r="GC191" s="143"/>
      <c r="GD191" s="144"/>
      <c r="GE191" s="260"/>
      <c r="GF191" s="145"/>
      <c r="GG191" s="146"/>
      <c r="GH191" s="147"/>
      <c r="GI191" s="148"/>
      <c r="GJ191" s="149"/>
      <c r="GK191" s="150"/>
      <c r="GM191" s="114"/>
      <c r="GN191" s="168"/>
      <c r="GO191" s="143">
        <f>IF(GS191="","",ministers!GO$3)</f>
        <v>44926</v>
      </c>
      <c r="GP191" s="144" t="str">
        <f>IF(GS191="","",ministers!GO$1)</f>
        <v>Albanaese</v>
      </c>
      <c r="GQ191" s="145">
        <f>IF(GS191="","",ministers!GO$2)</f>
        <v>44713</v>
      </c>
      <c r="GR191" s="145">
        <f>IF(GS191="","",ministers!GO$3)</f>
        <v>44926</v>
      </c>
      <c r="GS191" s="146" t="str">
        <f t="shared" si="225"/>
        <v>Bill Shorten</v>
      </c>
      <c r="GT191" s="147" t="str">
        <f t="shared" si="226"/>
        <v>1967</v>
      </c>
      <c r="GU191" s="148" t="str">
        <f t="shared" si="227"/>
        <v>male</v>
      </c>
      <c r="GV191" s="149" t="str">
        <f t="shared" si="228"/>
        <v>au_lab01</v>
      </c>
      <c r="GW191" s="150" t="str">
        <f t="shared" si="229"/>
        <v>Shorten_Bill_1967</v>
      </c>
      <c r="GY191" s="114"/>
      <c r="GZ191" s="168" t="s">
        <v>1393</v>
      </c>
    </row>
    <row r="192" spans="1:208" ht="12.65" customHeight="1">
      <c r="A192" s="126"/>
      <c r="B192" s="114" t="s">
        <v>1289</v>
      </c>
      <c r="C192" s="114"/>
      <c r="E192" s="143"/>
      <c r="F192" s="144"/>
      <c r="G192" s="145"/>
      <c r="H192" s="145"/>
      <c r="I192" s="146"/>
      <c r="J192" s="147"/>
      <c r="K192" s="148"/>
      <c r="L192" s="149"/>
      <c r="M192" s="150"/>
      <c r="O192" s="114"/>
      <c r="P192" s="168"/>
      <c r="Q192" s="143"/>
      <c r="R192" s="144"/>
      <c r="S192" s="145"/>
      <c r="T192" s="145"/>
      <c r="U192" s="146"/>
      <c r="V192" s="147"/>
      <c r="W192" s="148"/>
      <c r="X192" s="149"/>
      <c r="Y192" s="150"/>
      <c r="AA192" s="114"/>
      <c r="AB192" s="168"/>
      <c r="AC192" s="143"/>
      <c r="AD192" s="144"/>
      <c r="AE192" s="145"/>
      <c r="AF192" s="145"/>
      <c r="AG192" s="146"/>
      <c r="AH192" s="147"/>
      <c r="AI192" s="148"/>
      <c r="AJ192" s="149"/>
      <c r="AK192" s="150"/>
      <c r="AM192" s="114"/>
      <c r="AN192" s="168"/>
      <c r="AO192" s="143"/>
      <c r="AP192" s="144"/>
      <c r="AQ192" s="145"/>
      <c r="AR192" s="145"/>
      <c r="AS192" s="146"/>
      <c r="AT192" s="147"/>
      <c r="AU192" s="148"/>
      <c r="AV192" s="149"/>
      <c r="AW192" s="150"/>
      <c r="AY192" s="114"/>
      <c r="AZ192" s="168"/>
      <c r="BA192" s="143"/>
      <c r="BB192" s="144"/>
      <c r="BC192" s="145"/>
      <c r="BD192" s="145"/>
      <c r="BE192" s="146"/>
      <c r="BF192" s="147"/>
      <c r="BG192" s="148"/>
      <c r="BH192" s="149"/>
      <c r="BI192" s="150"/>
      <c r="BK192" s="114"/>
      <c r="BL192" s="168"/>
      <c r="BM192" s="143"/>
      <c r="BN192" s="144"/>
      <c r="BO192" s="145"/>
      <c r="BP192" s="145"/>
      <c r="BQ192" s="146"/>
      <c r="BR192" s="147"/>
      <c r="BS192" s="148"/>
      <c r="BT192" s="149"/>
      <c r="BU192" s="150"/>
      <c r="BW192" s="114"/>
      <c r="BX192" s="168"/>
      <c r="BY192" s="143"/>
      <c r="BZ192" s="144"/>
      <c r="CA192" s="145"/>
      <c r="CB192" s="145"/>
      <c r="CC192" s="146"/>
      <c r="CD192" s="147"/>
      <c r="CE192" s="148"/>
      <c r="CF192" s="149"/>
      <c r="CG192" s="150"/>
      <c r="CI192" s="114"/>
      <c r="CJ192" s="168"/>
      <c r="CK192" s="143"/>
      <c r="CL192" s="144"/>
      <c r="CM192" s="145"/>
      <c r="CN192" s="145"/>
      <c r="CO192" s="146"/>
      <c r="CP192" s="147"/>
      <c r="CQ192" s="148"/>
      <c r="CR192" s="149"/>
      <c r="CS192" s="150"/>
      <c r="CU192" s="114"/>
      <c r="CV192" s="168"/>
      <c r="CW192" s="143"/>
      <c r="CX192" s="144"/>
      <c r="CY192" s="145"/>
      <c r="CZ192" s="145"/>
      <c r="DA192" s="146"/>
      <c r="DB192" s="147"/>
      <c r="DC192" s="148"/>
      <c r="DD192" s="149"/>
      <c r="DE192" s="150"/>
      <c r="DG192" s="114"/>
      <c r="DH192" s="168"/>
      <c r="DI192" s="143"/>
      <c r="DJ192" s="144"/>
      <c r="DK192" s="145"/>
      <c r="DL192" s="145"/>
      <c r="DM192" s="146"/>
      <c r="DN192" s="147"/>
      <c r="DO192" s="148"/>
      <c r="DP192" s="149"/>
      <c r="DQ192" s="150"/>
      <c r="DS192" s="114"/>
      <c r="DT192" s="173"/>
      <c r="DU192" s="143"/>
      <c r="DV192" s="144"/>
      <c r="DW192" s="145"/>
      <c r="DX192" s="145"/>
      <c r="DY192" s="146"/>
      <c r="DZ192" s="147"/>
      <c r="EA192" s="148"/>
      <c r="EB192" s="149"/>
      <c r="EC192" s="150"/>
      <c r="EE192" s="114"/>
      <c r="EF192" s="168"/>
      <c r="EG192" s="143"/>
      <c r="EH192" s="144"/>
      <c r="EI192" s="145"/>
      <c r="EJ192" s="145"/>
      <c r="EK192" s="146"/>
      <c r="EL192" s="147"/>
      <c r="EM192" s="148"/>
      <c r="EN192" s="149"/>
      <c r="EO192" s="150"/>
      <c r="EQ192" s="114"/>
      <c r="ER192" s="168"/>
      <c r="ES192" s="143"/>
      <c r="ET192" s="144"/>
      <c r="EU192" s="145"/>
      <c r="EV192" s="145"/>
      <c r="EW192" s="146"/>
      <c r="EX192" s="147"/>
      <c r="EY192" s="148"/>
      <c r="EZ192" s="149"/>
      <c r="FA192" s="150"/>
      <c r="FC192" s="114"/>
      <c r="FD192" s="168"/>
      <c r="FE192" s="143"/>
      <c r="FF192" s="144"/>
      <c r="FG192" s="145"/>
      <c r="FH192" s="145"/>
      <c r="FI192" s="146"/>
      <c r="FJ192" s="147"/>
      <c r="FK192" s="148"/>
      <c r="FL192" s="149"/>
      <c r="FM192" s="150"/>
      <c r="FO192" s="114"/>
      <c r="FP192" s="168"/>
      <c r="FQ192" s="143"/>
      <c r="FR192" s="144"/>
      <c r="FS192" s="145"/>
      <c r="FT192" s="151"/>
      <c r="FU192" s="146"/>
      <c r="FV192" s="147"/>
      <c r="FW192" s="148"/>
      <c r="FX192" s="149"/>
      <c r="FY192" s="150"/>
      <c r="GA192" s="114"/>
      <c r="GB192" s="168"/>
      <c r="GC192" s="143">
        <f>IF(GG192="","",ministers!GC$3)</f>
        <v>44704</v>
      </c>
      <c r="GD192" s="144" t="str">
        <f>IF(GG192="","",ministers!GC$1)</f>
        <v>Morrison II</v>
      </c>
      <c r="GE192" s="145">
        <f>IF(GG192="","",ministers!GC$2)</f>
        <v>43614</v>
      </c>
      <c r="GF192" s="145">
        <v>44285</v>
      </c>
      <c r="GG192" s="146" t="str">
        <f t="shared" ref="GG192:GG197" si="230">IF(GN192="","",IF(ISNUMBER(SEARCH(":",GN192)),MID(GN192,FIND(":",GN192)+2,FIND("(",GN192)-FIND(":",GN192)-3),LEFT(GN192,FIND("(",GN192)-2)))</f>
        <v>Stuart Robert</v>
      </c>
      <c r="GH192" s="147" t="str">
        <f t="shared" ref="GH192:GH197" si="231">IF(GN192="","",MID(GN192,FIND("(",GN192)+1,4))</f>
        <v>1970</v>
      </c>
      <c r="GI192" s="148" t="str">
        <f t="shared" ref="GI192:GI197" si="232">IF(ISNUMBER(SEARCH("*female*",GN192)),"female",IF(ISNUMBER(SEARCH("*male*",GN192)),"male",""))</f>
        <v>male</v>
      </c>
      <c r="GJ192" s="149" t="str">
        <f t="shared" ref="GJ192:GJ197" si="233">IF(GN192="","",IF(ISERROR(MID(GN192,FIND("male,",GN192)+6,(FIND(")",GN192)-(FIND("male,",GN192)+6))))=TRUE,"missing/error",MID(GN192,FIND("male,",GN192)+6,(FIND(")",GN192)-(FIND("male,",GN192)+6)))))</f>
        <v>au_lib01</v>
      </c>
      <c r="GK192" s="150" t="str">
        <f t="shared" ref="GK192:GK197" si="234">IF(GG192="","",(MID(GG192,(SEARCH("^^",SUBSTITUTE(GG192," ","^^",LEN(GG192)-LEN(SUBSTITUTE(GG192," ","")))))+1,99)&amp;"_"&amp;LEFT(GG192,FIND(" ",GG192)-1)&amp;"_"&amp;GH192))</f>
        <v>Robert_Stuart_1970</v>
      </c>
      <c r="GM192" s="114"/>
      <c r="GN192" s="168" t="s">
        <v>1290</v>
      </c>
      <c r="GO192" s="143" t="str">
        <f>IF(GS192="","",ministers!GO$3)</f>
        <v/>
      </c>
      <c r="GP192" s="144" t="str">
        <f>IF(GS192="","",ministers!GO$1)</f>
        <v/>
      </c>
      <c r="GQ192" s="145" t="str">
        <f>IF(GS192="","",ministers!GO$2)</f>
        <v/>
      </c>
      <c r="GR192" s="145" t="str">
        <f>IF(GS192="","",ministers!GO$3)</f>
        <v/>
      </c>
      <c r="GS192" s="146" t="str">
        <f t="shared" si="225"/>
        <v/>
      </c>
      <c r="GT192" s="147" t="str">
        <f t="shared" si="226"/>
        <v/>
      </c>
      <c r="GU192" s="148" t="str">
        <f t="shared" si="227"/>
        <v/>
      </c>
      <c r="GV192" s="149" t="str">
        <f t="shared" si="228"/>
        <v/>
      </c>
      <c r="GW192" s="150" t="str">
        <f t="shared" si="229"/>
        <v/>
      </c>
      <c r="GY192" s="114"/>
      <c r="GZ192" s="168"/>
    </row>
    <row r="193" spans="1:208" ht="13.5" customHeight="1">
      <c r="A193" s="126"/>
      <c r="B193" s="114" t="s">
        <v>1289</v>
      </c>
      <c r="C193" s="114"/>
      <c r="E193" s="143"/>
      <c r="F193" s="144"/>
      <c r="G193" s="145"/>
      <c r="H193" s="145"/>
      <c r="I193" s="146"/>
      <c r="J193" s="147"/>
      <c r="K193" s="148"/>
      <c r="L193" s="149"/>
      <c r="M193" s="150"/>
      <c r="O193" s="114"/>
      <c r="P193" s="168"/>
      <c r="Q193" s="143"/>
      <c r="R193" s="144"/>
      <c r="S193" s="145"/>
      <c r="T193" s="145"/>
      <c r="U193" s="146"/>
      <c r="V193" s="147"/>
      <c r="W193" s="148"/>
      <c r="X193" s="149"/>
      <c r="Y193" s="150"/>
      <c r="AA193" s="114"/>
      <c r="AB193" s="168"/>
      <c r="AC193" s="143"/>
      <c r="AD193" s="144"/>
      <c r="AE193" s="145"/>
      <c r="AF193" s="145"/>
      <c r="AG193" s="146"/>
      <c r="AH193" s="147"/>
      <c r="AI193" s="148"/>
      <c r="AJ193" s="149"/>
      <c r="AK193" s="150"/>
      <c r="AM193" s="114"/>
      <c r="AN193" s="168"/>
      <c r="AO193" s="143"/>
      <c r="AP193" s="144"/>
      <c r="AQ193" s="145"/>
      <c r="AR193" s="145"/>
      <c r="AS193" s="146"/>
      <c r="AT193" s="147"/>
      <c r="AU193" s="148"/>
      <c r="AV193" s="149"/>
      <c r="AW193" s="150"/>
      <c r="AY193" s="114"/>
      <c r="AZ193" s="168"/>
      <c r="BA193" s="143"/>
      <c r="BB193" s="144"/>
      <c r="BC193" s="145"/>
      <c r="BD193" s="145"/>
      <c r="BE193" s="146"/>
      <c r="BF193" s="147"/>
      <c r="BG193" s="148"/>
      <c r="BH193" s="149"/>
      <c r="BI193" s="150"/>
      <c r="BK193" s="114"/>
      <c r="BL193" s="168"/>
      <c r="BM193" s="143"/>
      <c r="BN193" s="144"/>
      <c r="BO193" s="145"/>
      <c r="BP193" s="145"/>
      <c r="BQ193" s="146"/>
      <c r="BR193" s="147"/>
      <c r="BS193" s="148"/>
      <c r="BT193" s="149"/>
      <c r="BU193" s="150"/>
      <c r="BW193" s="114"/>
      <c r="BX193" s="168"/>
      <c r="BY193" s="143"/>
      <c r="BZ193" s="144"/>
      <c r="CA193" s="145"/>
      <c r="CB193" s="145"/>
      <c r="CC193" s="146"/>
      <c r="CD193" s="147"/>
      <c r="CE193" s="148"/>
      <c r="CF193" s="149"/>
      <c r="CG193" s="150"/>
      <c r="CI193" s="114"/>
      <c r="CJ193" s="168"/>
      <c r="CK193" s="143"/>
      <c r="CL193" s="144"/>
      <c r="CM193" s="145"/>
      <c r="CN193" s="145"/>
      <c r="CO193" s="146"/>
      <c r="CP193" s="147"/>
      <c r="CQ193" s="148"/>
      <c r="CR193" s="149"/>
      <c r="CS193" s="150"/>
      <c r="CU193" s="114"/>
      <c r="CV193" s="168"/>
      <c r="CW193" s="143"/>
      <c r="CX193" s="144"/>
      <c r="CY193" s="145"/>
      <c r="CZ193" s="145"/>
      <c r="DA193" s="146"/>
      <c r="DB193" s="147"/>
      <c r="DC193" s="148"/>
      <c r="DD193" s="149"/>
      <c r="DE193" s="150"/>
      <c r="DG193" s="114"/>
      <c r="DH193" s="168"/>
      <c r="DI193" s="143"/>
      <c r="DJ193" s="144"/>
      <c r="DK193" s="145"/>
      <c r="DL193" s="145"/>
      <c r="DM193" s="146"/>
      <c r="DN193" s="147"/>
      <c r="DO193" s="148"/>
      <c r="DP193" s="149"/>
      <c r="DQ193" s="150"/>
      <c r="DS193" s="114"/>
      <c r="DT193" s="173"/>
      <c r="DU193" s="143"/>
      <c r="DV193" s="144"/>
      <c r="DW193" s="145"/>
      <c r="DX193" s="145"/>
      <c r="DY193" s="146"/>
      <c r="DZ193" s="147"/>
      <c r="EA193" s="148"/>
      <c r="EB193" s="149"/>
      <c r="EC193" s="150"/>
      <c r="EE193" s="114"/>
      <c r="EF193" s="168"/>
      <c r="EG193" s="143"/>
      <c r="EH193" s="144"/>
      <c r="EI193" s="145"/>
      <c r="EJ193" s="145"/>
      <c r="EK193" s="146"/>
      <c r="EL193" s="147"/>
      <c r="EM193" s="148"/>
      <c r="EN193" s="149"/>
      <c r="EO193" s="150"/>
      <c r="EQ193" s="114"/>
      <c r="ER193" s="168"/>
      <c r="ES193" s="143"/>
      <c r="ET193" s="144"/>
      <c r="EU193" s="145"/>
      <c r="EV193" s="145"/>
      <c r="EW193" s="146"/>
      <c r="EX193" s="147"/>
      <c r="EY193" s="148"/>
      <c r="EZ193" s="149"/>
      <c r="FA193" s="150"/>
      <c r="FC193" s="114"/>
      <c r="FD193" s="168"/>
      <c r="FE193" s="143"/>
      <c r="FF193" s="144"/>
      <c r="FG193" s="145"/>
      <c r="FH193" s="145"/>
      <c r="FI193" s="146"/>
      <c r="FJ193" s="147"/>
      <c r="FK193" s="148"/>
      <c r="FL193" s="149"/>
      <c r="FM193" s="150"/>
      <c r="FO193" s="114"/>
      <c r="FP193" s="168"/>
      <c r="FQ193" s="143"/>
      <c r="FR193" s="144"/>
      <c r="FS193" s="145"/>
      <c r="FT193" s="151"/>
      <c r="FU193" s="146"/>
      <c r="FV193" s="147"/>
      <c r="FW193" s="148"/>
      <c r="FX193" s="149"/>
      <c r="FY193" s="150"/>
      <c r="GA193" s="114"/>
      <c r="GB193" s="168"/>
      <c r="GC193" s="143">
        <f>IF(GG193="","",ministers!GC$3)</f>
        <v>44704</v>
      </c>
      <c r="GD193" s="144" t="str">
        <f>IF(GG193="","",ministers!GC$1)</f>
        <v>Morrison II</v>
      </c>
      <c r="GE193" s="145">
        <v>44285</v>
      </c>
      <c r="GF193" s="145">
        <f>IF(GG193="","",ministers!GC$3)</f>
        <v>44704</v>
      </c>
      <c r="GG193" s="146" t="str">
        <f t="shared" si="230"/>
        <v>Linda Renolds</v>
      </c>
      <c r="GH193" s="147" t="str">
        <f t="shared" si="231"/>
        <v>1965</v>
      </c>
      <c r="GI193" s="148" t="str">
        <f t="shared" si="232"/>
        <v>female</v>
      </c>
      <c r="GJ193" s="149" t="str">
        <f t="shared" si="233"/>
        <v>au_lib01</v>
      </c>
      <c r="GK193" s="150" t="str">
        <f t="shared" si="234"/>
        <v>Renolds_Linda_1965</v>
      </c>
      <c r="GM193" s="114"/>
      <c r="GN193" s="168" t="s">
        <v>1302</v>
      </c>
      <c r="GO193" s="143" t="str">
        <f>IF(GS193="","",ministers!GO$3)</f>
        <v/>
      </c>
      <c r="GP193" s="144" t="str">
        <f>IF(GS193="","",ministers!GO$1)</f>
        <v/>
      </c>
      <c r="GQ193" s="145" t="str">
        <f>IF(GS193="","",ministers!GO$2)</f>
        <v/>
      </c>
      <c r="GR193" s="145" t="str">
        <f>IF(GS193="","",ministers!GO$3)</f>
        <v/>
      </c>
      <c r="GS193" s="146" t="str">
        <f t="shared" si="225"/>
        <v/>
      </c>
      <c r="GT193" s="147" t="str">
        <f t="shared" si="226"/>
        <v/>
      </c>
      <c r="GU193" s="148" t="str">
        <f t="shared" si="227"/>
        <v/>
      </c>
      <c r="GV193" s="149" t="str">
        <f t="shared" si="228"/>
        <v/>
      </c>
      <c r="GW193" s="150" t="str">
        <f t="shared" si="229"/>
        <v/>
      </c>
      <c r="GY193" s="114"/>
      <c r="GZ193" s="168"/>
    </row>
    <row r="194" spans="1:208" ht="13.5" customHeight="1">
      <c r="A194" s="126"/>
      <c r="B194" s="114" t="s">
        <v>1245</v>
      </c>
      <c r="C194" s="114"/>
      <c r="E194" s="143"/>
      <c r="F194" s="144"/>
      <c r="G194" s="145"/>
      <c r="H194" s="145"/>
      <c r="I194" s="146"/>
      <c r="J194" s="147"/>
      <c r="K194" s="148"/>
      <c r="L194" s="149"/>
      <c r="M194" s="150"/>
      <c r="O194" s="114"/>
      <c r="P194" s="168"/>
      <c r="Q194" s="143"/>
      <c r="R194" s="144"/>
      <c r="S194" s="145"/>
      <c r="T194" s="145"/>
      <c r="U194" s="146"/>
      <c r="V194" s="147"/>
      <c r="W194" s="148"/>
      <c r="X194" s="149"/>
      <c r="Y194" s="150"/>
      <c r="AA194" s="114"/>
      <c r="AB194" s="168"/>
      <c r="AC194" s="143"/>
      <c r="AD194" s="144"/>
      <c r="AE194" s="145"/>
      <c r="AF194" s="145"/>
      <c r="AG194" s="146"/>
      <c r="AH194" s="147"/>
      <c r="AI194" s="148"/>
      <c r="AJ194" s="149"/>
      <c r="AK194" s="150"/>
      <c r="AM194" s="114"/>
      <c r="AN194" s="168"/>
      <c r="AO194" s="143"/>
      <c r="AP194" s="144"/>
      <c r="AQ194" s="145"/>
      <c r="AR194" s="145"/>
      <c r="AS194" s="146"/>
      <c r="AT194" s="147"/>
      <c r="AU194" s="148"/>
      <c r="AV194" s="149"/>
      <c r="AW194" s="150"/>
      <c r="AY194" s="114"/>
      <c r="AZ194" s="168"/>
      <c r="BA194" s="143"/>
      <c r="BB194" s="144"/>
      <c r="BC194" s="145"/>
      <c r="BD194" s="145"/>
      <c r="BE194" s="146"/>
      <c r="BF194" s="147"/>
      <c r="BG194" s="148"/>
      <c r="BH194" s="149"/>
      <c r="BI194" s="150"/>
      <c r="BK194" s="114"/>
      <c r="BL194" s="168"/>
      <c r="BM194" s="143"/>
      <c r="BN194" s="144"/>
      <c r="BO194" s="145"/>
      <c r="BP194" s="145"/>
      <c r="BQ194" s="146"/>
      <c r="BR194" s="147"/>
      <c r="BS194" s="148"/>
      <c r="BT194" s="149"/>
      <c r="BU194" s="150"/>
      <c r="BW194" s="114"/>
      <c r="BX194" s="168"/>
      <c r="BY194" s="143"/>
      <c r="BZ194" s="144"/>
      <c r="CA194" s="145"/>
      <c r="CB194" s="145"/>
      <c r="CC194" s="146"/>
      <c r="CD194" s="147"/>
      <c r="CE194" s="148"/>
      <c r="CF194" s="149"/>
      <c r="CG194" s="150"/>
      <c r="CI194" s="114"/>
      <c r="CJ194" s="168"/>
      <c r="CK194" s="143"/>
      <c r="CL194" s="144"/>
      <c r="CM194" s="145"/>
      <c r="CN194" s="145"/>
      <c r="CO194" s="146"/>
      <c r="CP194" s="147"/>
      <c r="CQ194" s="148"/>
      <c r="CR194" s="149"/>
      <c r="CS194" s="150"/>
      <c r="CU194" s="114"/>
      <c r="CV194" s="168"/>
      <c r="CW194" s="143"/>
      <c r="CX194" s="144"/>
      <c r="CY194" s="145"/>
      <c r="CZ194" s="145"/>
      <c r="DA194" s="146"/>
      <c r="DB194" s="147"/>
      <c r="DC194" s="148"/>
      <c r="DD194" s="149"/>
      <c r="DE194" s="150"/>
      <c r="DG194" s="114"/>
      <c r="DH194" s="168"/>
      <c r="DI194" s="143"/>
      <c r="DJ194" s="144"/>
      <c r="DK194" s="145"/>
      <c r="DL194" s="145"/>
      <c r="DM194" s="146"/>
      <c r="DN194" s="147"/>
      <c r="DO194" s="148"/>
      <c r="DP194" s="149"/>
      <c r="DQ194" s="150"/>
      <c r="DS194" s="114"/>
      <c r="DT194" s="173"/>
      <c r="DU194" s="143"/>
      <c r="DV194" s="144"/>
      <c r="DW194" s="145"/>
      <c r="DX194" s="145"/>
      <c r="DY194" s="146"/>
      <c r="DZ194" s="147"/>
      <c r="EA194" s="148"/>
      <c r="EB194" s="149"/>
      <c r="EC194" s="150"/>
      <c r="EE194" s="114"/>
      <c r="EF194" s="168"/>
      <c r="EG194" s="143"/>
      <c r="EH194" s="144"/>
      <c r="EI194" s="145"/>
      <c r="EJ194" s="145"/>
      <c r="EK194" s="146"/>
      <c r="EL194" s="147"/>
      <c r="EM194" s="148"/>
      <c r="EN194" s="149"/>
      <c r="EO194" s="150"/>
      <c r="EQ194" s="114"/>
      <c r="ER194" s="168"/>
      <c r="ES194" s="143"/>
      <c r="ET194" s="144"/>
      <c r="EU194" s="145"/>
      <c r="EV194" s="145"/>
      <c r="EW194" s="146"/>
      <c r="EX194" s="147"/>
      <c r="EY194" s="148"/>
      <c r="EZ194" s="149"/>
      <c r="FA194" s="150"/>
      <c r="FC194" s="114"/>
      <c r="FD194" s="168"/>
      <c r="FE194" s="143">
        <f>IF(FI194="","",ministers!FE$3)</f>
        <v>43340</v>
      </c>
      <c r="FF194" s="144" t="str">
        <f>IF(FI194="","",ministers!FE$1)</f>
        <v>Turnbull II</v>
      </c>
      <c r="FG194" s="145">
        <f>IF(FI194="","",ministers!FE$2)</f>
        <v>42570</v>
      </c>
      <c r="FH194" s="145">
        <v>42943</v>
      </c>
      <c r="FI194" s="146" t="str">
        <f>IF(FP194="","",IF(ISNUMBER(SEARCH(":",FP194)),MID(FP194,FIND(":",FP194)+2,FIND("(",FP194)-FIND(":",FP194)-3),LEFT(FP194,FIND("(",FP194)-2)))</f>
        <v>Matthew Cavanan</v>
      </c>
      <c r="FJ194" s="147" t="str">
        <f>IF(FP194="","",MID(FP194,FIND("(",FP194)+1,4))</f>
        <v>1980</v>
      </c>
      <c r="FK194" s="148" t="str">
        <f>IF(ISNUMBER(SEARCH("*female*",FP194)),"female",IF(ISNUMBER(SEARCH("*male*",FP194)),"male",""))</f>
        <v>male</v>
      </c>
      <c r="FL194" s="149" t="str">
        <f>IF(FP194="","",IF(ISERROR(MID(FP194,FIND("male,",FP194)+6,(FIND(")",FP194)-(FIND("male,",FP194)+6))))=TRUE,"missing/error",MID(FP194,FIND("male,",FP194)+6,(FIND(")",FP194)-(FIND("male,",FP194)+6)))))</f>
        <v>au_nat01</v>
      </c>
      <c r="FM194" s="150" t="str">
        <f>IF(FI194="","",(MID(FI194,(SEARCH("^^",SUBSTITUTE(FI194," ","^^",LEN(FI194)-LEN(SUBSTITUTE(FI194," ","")))))+1,99)&amp;"_"&amp;LEFT(FI194,FIND(" ",FI194)-1)&amp;"_"&amp;FJ194))</f>
        <v>Cavanan_Matthew_1980</v>
      </c>
      <c r="FO194" s="114" t="s">
        <v>1249</v>
      </c>
      <c r="FP194" s="168" t="s">
        <v>1246</v>
      </c>
      <c r="FQ194" s="143">
        <f>IF(FU194="","",ministers!FQ$3)</f>
        <v>43614</v>
      </c>
      <c r="FR194" s="144" t="str">
        <f>IF(FU194="","",ministers!FQ$1)</f>
        <v>Morrison I</v>
      </c>
      <c r="FS194" s="145">
        <f>IF(FU194="","",ministers!FQ$2)</f>
        <v>43340</v>
      </c>
      <c r="FT194" s="145">
        <f>IF(FU194="","",ministers!FQ$3)</f>
        <v>43614</v>
      </c>
      <c r="FU194" s="146" t="str">
        <f>IF(GB194="","",IF(ISNUMBER(SEARCH(":",GB194)),MID(GB194,FIND(":",GB194)+2,FIND("(",GB194)-FIND(":",GB194)-3),LEFT(GB194,FIND("(",GB194)-2)))</f>
        <v>Matthew Cavanan</v>
      </c>
      <c r="FV194" s="147" t="str">
        <f>IF(GB194="","",MID(GB194,FIND("(",GB194)+1,4))</f>
        <v>1980</v>
      </c>
      <c r="FW194" s="148" t="str">
        <f>IF(ISNUMBER(SEARCH("*female*",GB194)),"female",IF(ISNUMBER(SEARCH("*male*",GB194)),"male",""))</f>
        <v>male</v>
      </c>
      <c r="FX194" s="149" t="str">
        <f>IF(GB194="","",IF(ISERROR(MID(GB194,FIND("male,",GB194)+6,(FIND(")",GB194)-(FIND("male,",GB194)+6))))=TRUE,"missing/error",MID(GB194,FIND("male,",GB194)+6,(FIND(")",GB194)-(FIND("male,",GB194)+6)))))</f>
        <v>au_nat01</v>
      </c>
      <c r="FY194" s="150" t="str">
        <f>IF(FU194="","",(MID(FU194,(SEARCH("^^",SUBSTITUTE(FU194," ","^^",LEN(FU194)-LEN(SUBSTITUTE(FU194," ","")))))+1,99)&amp;"_"&amp;LEFT(FU194,FIND(" ",FU194)-1)&amp;"_"&amp;FV194))</f>
        <v>Cavanan_Matthew_1980</v>
      </c>
      <c r="GA194" s="114"/>
      <c r="GB194" s="168" t="s">
        <v>1246</v>
      </c>
      <c r="GC194" s="143">
        <f>IF(GG194="","",ministers!GC$3)</f>
        <v>44704</v>
      </c>
      <c r="GD194" s="144" t="str">
        <f>IF(GG194="","",ministers!GC$1)</f>
        <v>Morrison II</v>
      </c>
      <c r="GE194" s="145">
        <f>IF(GG194="","",ministers!GC$2)</f>
        <v>43614</v>
      </c>
      <c r="GF194" s="145">
        <v>44379</v>
      </c>
      <c r="GG194" s="146" t="str">
        <f t="shared" si="230"/>
        <v>Matthew Cavanan</v>
      </c>
      <c r="GH194" s="147" t="str">
        <f t="shared" si="231"/>
        <v>1980</v>
      </c>
      <c r="GI194" s="148" t="str">
        <f t="shared" si="232"/>
        <v>male</v>
      </c>
      <c r="GJ194" s="149" t="str">
        <f t="shared" si="233"/>
        <v>au_nat01</v>
      </c>
      <c r="GK194" s="150" t="str">
        <f t="shared" si="234"/>
        <v>Cavanan_Matthew_1980</v>
      </c>
      <c r="GM194" s="114"/>
      <c r="GN194" s="168" t="s">
        <v>1246</v>
      </c>
      <c r="GO194" s="143">
        <f>IF(GS194="","",ministers!GO$3)</f>
        <v>44926</v>
      </c>
      <c r="GP194" s="144" t="str">
        <f>IF(GS194="","",ministers!GO$1)</f>
        <v>Albanaese</v>
      </c>
      <c r="GQ194" s="145">
        <f>IF(GS194="","",ministers!GO$2)</f>
        <v>44713</v>
      </c>
      <c r="GR194" s="145">
        <f>IF(GS194="","",ministers!GO$3)</f>
        <v>44926</v>
      </c>
      <c r="GS194" s="146" t="str">
        <f t="shared" si="225"/>
        <v>Madeleine King</v>
      </c>
      <c r="GT194" s="147" t="str">
        <f t="shared" si="226"/>
        <v>1973</v>
      </c>
      <c r="GU194" s="148" t="str">
        <f t="shared" si="227"/>
        <v>female</v>
      </c>
      <c r="GV194" s="149" t="str">
        <f t="shared" si="228"/>
        <v>au_lab01</v>
      </c>
      <c r="GW194" s="150" t="str">
        <f t="shared" si="229"/>
        <v>King_Madeleine_1973</v>
      </c>
      <c r="GY194" s="114"/>
      <c r="GZ194" s="168" t="s">
        <v>1399</v>
      </c>
    </row>
    <row r="195" spans="1:208" ht="13.5" customHeight="1">
      <c r="A195" s="126"/>
      <c r="B195" s="114" t="s">
        <v>1245</v>
      </c>
      <c r="C195" s="114"/>
      <c r="E195" s="143"/>
      <c r="F195" s="144"/>
      <c r="G195" s="145"/>
      <c r="H195" s="145"/>
      <c r="I195" s="146"/>
      <c r="J195" s="147"/>
      <c r="K195" s="148"/>
      <c r="L195" s="149"/>
      <c r="M195" s="150"/>
      <c r="O195" s="114"/>
      <c r="P195" s="168"/>
      <c r="Q195" s="143"/>
      <c r="R195" s="144"/>
      <c r="S195" s="145"/>
      <c r="T195" s="145"/>
      <c r="U195" s="146"/>
      <c r="V195" s="147"/>
      <c r="W195" s="148"/>
      <c r="X195" s="149"/>
      <c r="Y195" s="150"/>
      <c r="AA195" s="114"/>
      <c r="AB195" s="168"/>
      <c r="AC195" s="143"/>
      <c r="AD195" s="144"/>
      <c r="AE195" s="145"/>
      <c r="AF195" s="145"/>
      <c r="AG195" s="146"/>
      <c r="AH195" s="147"/>
      <c r="AI195" s="148"/>
      <c r="AJ195" s="149"/>
      <c r="AK195" s="150"/>
      <c r="AM195" s="114"/>
      <c r="AN195" s="168"/>
      <c r="AO195" s="143"/>
      <c r="AP195" s="144"/>
      <c r="AQ195" s="145"/>
      <c r="AR195" s="145"/>
      <c r="AS195" s="146"/>
      <c r="AT195" s="147"/>
      <c r="AU195" s="148"/>
      <c r="AV195" s="149"/>
      <c r="AW195" s="150"/>
      <c r="AY195" s="114"/>
      <c r="AZ195" s="168"/>
      <c r="BA195" s="143"/>
      <c r="BB195" s="144"/>
      <c r="BC195" s="145"/>
      <c r="BD195" s="145"/>
      <c r="BE195" s="146"/>
      <c r="BF195" s="147"/>
      <c r="BG195" s="148"/>
      <c r="BH195" s="149"/>
      <c r="BI195" s="150"/>
      <c r="BK195" s="114"/>
      <c r="BL195" s="168"/>
      <c r="BM195" s="143"/>
      <c r="BN195" s="144"/>
      <c r="BO195" s="145"/>
      <c r="BP195" s="145"/>
      <c r="BQ195" s="146"/>
      <c r="BR195" s="147"/>
      <c r="BS195" s="148"/>
      <c r="BT195" s="149"/>
      <c r="BU195" s="150"/>
      <c r="BW195" s="114"/>
      <c r="BX195" s="168"/>
      <c r="BY195" s="143"/>
      <c r="BZ195" s="144"/>
      <c r="CA195" s="145"/>
      <c r="CB195" s="145"/>
      <c r="CC195" s="146"/>
      <c r="CD195" s="147"/>
      <c r="CE195" s="148"/>
      <c r="CF195" s="149"/>
      <c r="CG195" s="150"/>
      <c r="CI195" s="114"/>
      <c r="CJ195" s="168"/>
      <c r="CK195" s="143"/>
      <c r="CL195" s="144"/>
      <c r="CM195" s="145"/>
      <c r="CN195" s="145"/>
      <c r="CO195" s="146"/>
      <c r="CP195" s="147"/>
      <c r="CQ195" s="148"/>
      <c r="CR195" s="149"/>
      <c r="CS195" s="150"/>
      <c r="CU195" s="114"/>
      <c r="CV195" s="168"/>
      <c r="CW195" s="143"/>
      <c r="CX195" s="144"/>
      <c r="CY195" s="145"/>
      <c r="CZ195" s="145"/>
      <c r="DA195" s="146"/>
      <c r="DB195" s="147"/>
      <c r="DC195" s="148"/>
      <c r="DD195" s="149"/>
      <c r="DE195" s="150"/>
      <c r="DG195" s="114"/>
      <c r="DH195" s="168"/>
      <c r="DI195" s="143"/>
      <c r="DJ195" s="144"/>
      <c r="DK195" s="145"/>
      <c r="DL195" s="145"/>
      <c r="DM195" s="146"/>
      <c r="DN195" s="147"/>
      <c r="DO195" s="148"/>
      <c r="DP195" s="149"/>
      <c r="DQ195" s="150"/>
      <c r="DS195" s="114"/>
      <c r="DT195" s="173"/>
      <c r="DU195" s="143"/>
      <c r="DV195" s="144"/>
      <c r="DW195" s="145"/>
      <c r="DX195" s="145"/>
      <c r="DY195" s="146"/>
      <c r="DZ195" s="147"/>
      <c r="EA195" s="148"/>
      <c r="EB195" s="149"/>
      <c r="EC195" s="150"/>
      <c r="EE195" s="114"/>
      <c r="EF195" s="168"/>
      <c r="EG195" s="143"/>
      <c r="EH195" s="144"/>
      <c r="EI195" s="145"/>
      <c r="EJ195" s="145"/>
      <c r="EK195" s="146"/>
      <c r="EL195" s="147"/>
      <c r="EM195" s="148"/>
      <c r="EN195" s="149"/>
      <c r="EO195" s="150"/>
      <c r="EQ195" s="114"/>
      <c r="ER195" s="168"/>
      <c r="ES195" s="143"/>
      <c r="ET195" s="144"/>
      <c r="EU195" s="145"/>
      <c r="EV195" s="145"/>
      <c r="EW195" s="146"/>
      <c r="EX195" s="147"/>
      <c r="EY195" s="148"/>
      <c r="EZ195" s="149"/>
      <c r="FA195" s="150"/>
      <c r="FC195" s="114"/>
      <c r="FD195" s="168"/>
      <c r="FE195" s="143">
        <f>IF(FI195="","",ministers!FE$3)</f>
        <v>43340</v>
      </c>
      <c r="FF195" s="144" t="str">
        <f>IF(FI195="","",ministers!FE$1)</f>
        <v>Turnbull II</v>
      </c>
      <c r="FG195" s="145">
        <v>42943</v>
      </c>
      <c r="FH195" s="145">
        <f>IF(FI195="","",ministers!FE$3)</f>
        <v>43340</v>
      </c>
      <c r="FI195" s="146" t="str">
        <f>IF(FP195="","",IF(ISNUMBER(SEARCH(":",FP195)),MID(FP195,FIND(":",FP195)+2,FIND("(",FP195)-FIND(":",FP195)-3),LEFT(FP195,FIND("(",FP195)-2)))</f>
        <v>Barnaby Joyce</v>
      </c>
      <c r="FJ195" s="147" t="str">
        <f>IF(FP195="","",MID(FP195,FIND("(",FP195)+1,4))</f>
        <v>1967</v>
      </c>
      <c r="FK195" s="148" t="str">
        <f>IF(ISNUMBER(SEARCH("*female*",FP195)),"female",IF(ISNUMBER(SEARCH("*male*",FP195)),"male",""))</f>
        <v>male</v>
      </c>
      <c r="FL195" s="149" t="str">
        <f>IF(FP195="","",IF(ISERROR(MID(FP195,FIND("male,",FP195)+6,(FIND(")",FP195)-(FIND("male,",FP195)+6))))=TRUE,"missing/error",MID(FP195,FIND("male,",FP195)+6,(FIND(")",FP195)-(FIND("male,",FP195)+6)))))</f>
        <v>au_nat01</v>
      </c>
      <c r="FM195" s="150" t="str">
        <f>IF(FI195="","",(MID(FI195,(SEARCH("^^",SUBSTITUTE(FI195," ","^^",LEN(FI195)-LEN(SUBSTITUTE(FI195," ","")))))+1,99)&amp;"_"&amp;LEFT(FI195,FIND(" ",FI195)-1)&amp;"_"&amp;FJ195))</f>
        <v>Joyce_Barnaby_1967</v>
      </c>
      <c r="FO195" s="114"/>
      <c r="FP195" s="168" t="s">
        <v>1121</v>
      </c>
      <c r="FQ195" s="143"/>
      <c r="FR195" s="144"/>
      <c r="FS195" s="145"/>
      <c r="FT195" s="151"/>
      <c r="FU195" s="146"/>
      <c r="FV195" s="147"/>
      <c r="FW195" s="148"/>
      <c r="FX195" s="149"/>
      <c r="FY195" s="150"/>
      <c r="GA195" s="114"/>
      <c r="GB195" s="168"/>
      <c r="GC195" s="143">
        <f>IF(GG195="","",ministers!GC$3)</f>
        <v>44704</v>
      </c>
      <c r="GD195" s="144" t="str">
        <f>IF(GG195="","",ministers!GC$1)</f>
        <v>Morrison II</v>
      </c>
      <c r="GE195" s="145">
        <v>44379</v>
      </c>
      <c r="GF195" s="145">
        <f>IF(GG195="","",ministers!GC$3)</f>
        <v>44704</v>
      </c>
      <c r="GG195" s="146" t="str">
        <f t="shared" si="230"/>
        <v>David Littleproud</v>
      </c>
      <c r="GH195" s="147" t="str">
        <f t="shared" si="231"/>
        <v>1976</v>
      </c>
      <c r="GI195" s="148" t="str">
        <f t="shared" si="232"/>
        <v>male</v>
      </c>
      <c r="GJ195" s="149" t="str">
        <f t="shared" si="233"/>
        <v>au_nat01</v>
      </c>
      <c r="GK195" s="150" t="str">
        <f t="shared" si="234"/>
        <v>Littleproud_David_1976</v>
      </c>
      <c r="GM195" s="114"/>
      <c r="GN195" s="168" t="s">
        <v>1257</v>
      </c>
      <c r="GO195" s="143" t="str">
        <f>IF(GS195="","",ministers!GO$3)</f>
        <v/>
      </c>
      <c r="GP195" s="144" t="str">
        <f>IF(GS195="","",ministers!GO$1)</f>
        <v/>
      </c>
      <c r="GQ195" s="145" t="str">
        <f>IF(GS195="","",ministers!GO$2)</f>
        <v/>
      </c>
      <c r="GR195" s="145" t="str">
        <f>IF(GS195="","",ministers!GO$3)</f>
        <v/>
      </c>
      <c r="GS195" s="146" t="str">
        <f t="shared" si="225"/>
        <v/>
      </c>
      <c r="GT195" s="147" t="str">
        <f t="shared" si="226"/>
        <v/>
      </c>
      <c r="GU195" s="148" t="str">
        <f t="shared" si="227"/>
        <v/>
      </c>
      <c r="GV195" s="149" t="str">
        <f t="shared" si="228"/>
        <v/>
      </c>
      <c r="GW195" s="150" t="str">
        <f t="shared" si="229"/>
        <v/>
      </c>
      <c r="GY195" s="114"/>
      <c r="GZ195" s="168"/>
    </row>
    <row r="196" spans="1:208" ht="13.5" customHeight="1">
      <c r="A196" s="126"/>
      <c r="B196" s="114" t="s">
        <v>1285</v>
      </c>
      <c r="C196" s="114"/>
      <c r="E196" s="143"/>
      <c r="F196" s="144"/>
      <c r="G196" s="145"/>
      <c r="H196" s="145"/>
      <c r="I196" s="146"/>
      <c r="J196" s="147"/>
      <c r="K196" s="148"/>
      <c r="L196" s="149"/>
      <c r="M196" s="150"/>
      <c r="O196" s="114"/>
      <c r="P196" s="168"/>
      <c r="Q196" s="143"/>
      <c r="R196" s="144"/>
      <c r="S196" s="145"/>
      <c r="T196" s="145"/>
      <c r="U196" s="146"/>
      <c r="V196" s="147"/>
      <c r="W196" s="148"/>
      <c r="X196" s="149"/>
      <c r="Y196" s="150"/>
      <c r="AA196" s="114"/>
      <c r="AB196" s="168"/>
      <c r="AC196" s="143"/>
      <c r="AD196" s="144"/>
      <c r="AE196" s="145"/>
      <c r="AF196" s="145"/>
      <c r="AG196" s="146"/>
      <c r="AH196" s="147"/>
      <c r="AI196" s="148"/>
      <c r="AJ196" s="149"/>
      <c r="AK196" s="150"/>
      <c r="AM196" s="114"/>
      <c r="AN196" s="168"/>
      <c r="AO196" s="143"/>
      <c r="AP196" s="144"/>
      <c r="AQ196" s="145"/>
      <c r="AR196" s="145"/>
      <c r="AS196" s="146"/>
      <c r="AT196" s="147"/>
      <c r="AU196" s="148"/>
      <c r="AV196" s="149"/>
      <c r="AW196" s="150"/>
      <c r="AY196" s="114"/>
      <c r="AZ196" s="168"/>
      <c r="BA196" s="143"/>
      <c r="BB196" s="144"/>
      <c r="BC196" s="145"/>
      <c r="BD196" s="145"/>
      <c r="BE196" s="146"/>
      <c r="BF196" s="147"/>
      <c r="BG196" s="148"/>
      <c r="BH196" s="149"/>
      <c r="BI196" s="150"/>
      <c r="BK196" s="114"/>
      <c r="BL196" s="168"/>
      <c r="BM196" s="143"/>
      <c r="BN196" s="144"/>
      <c r="BO196" s="145"/>
      <c r="BP196" s="145"/>
      <c r="BQ196" s="146"/>
      <c r="BR196" s="147"/>
      <c r="BS196" s="148"/>
      <c r="BT196" s="149"/>
      <c r="BU196" s="150"/>
      <c r="BW196" s="114"/>
      <c r="BX196" s="168"/>
      <c r="BY196" s="143"/>
      <c r="BZ196" s="144"/>
      <c r="CA196" s="145"/>
      <c r="CB196" s="145"/>
      <c r="CC196" s="146"/>
      <c r="CD196" s="147"/>
      <c r="CE196" s="148"/>
      <c r="CF196" s="149"/>
      <c r="CG196" s="150"/>
      <c r="CI196" s="114"/>
      <c r="CJ196" s="168"/>
      <c r="CK196" s="143"/>
      <c r="CL196" s="144"/>
      <c r="CM196" s="145"/>
      <c r="CN196" s="145"/>
      <c r="CO196" s="146"/>
      <c r="CP196" s="147"/>
      <c r="CQ196" s="148"/>
      <c r="CR196" s="149"/>
      <c r="CS196" s="150"/>
      <c r="CU196" s="114"/>
      <c r="CV196" s="168"/>
      <c r="CW196" s="143"/>
      <c r="CX196" s="144"/>
      <c r="CY196" s="145"/>
      <c r="CZ196" s="145"/>
      <c r="DA196" s="146"/>
      <c r="DB196" s="147"/>
      <c r="DC196" s="148"/>
      <c r="DD196" s="149"/>
      <c r="DE196" s="150"/>
      <c r="DG196" s="114"/>
      <c r="DH196" s="168"/>
      <c r="DI196" s="143"/>
      <c r="DJ196" s="144"/>
      <c r="DK196" s="145"/>
      <c r="DL196" s="145"/>
      <c r="DM196" s="146"/>
      <c r="DN196" s="147"/>
      <c r="DO196" s="148"/>
      <c r="DP196" s="149"/>
      <c r="DQ196" s="150"/>
      <c r="DS196" s="114"/>
      <c r="DT196" s="173"/>
      <c r="DU196" s="143"/>
      <c r="DV196" s="144"/>
      <c r="DW196" s="145"/>
      <c r="DX196" s="145"/>
      <c r="DY196" s="146"/>
      <c r="DZ196" s="147"/>
      <c r="EA196" s="148"/>
      <c r="EB196" s="149"/>
      <c r="EC196" s="150"/>
      <c r="EE196" s="114"/>
      <c r="EF196" s="168"/>
      <c r="EG196" s="143"/>
      <c r="EH196" s="144"/>
      <c r="EI196" s="145"/>
      <c r="EJ196" s="145"/>
      <c r="EK196" s="146"/>
      <c r="EL196" s="147"/>
      <c r="EM196" s="148"/>
      <c r="EN196" s="149"/>
      <c r="EO196" s="150"/>
      <c r="EQ196" s="114"/>
      <c r="ER196" s="168"/>
      <c r="ES196" s="143"/>
      <c r="ET196" s="144"/>
      <c r="EU196" s="145"/>
      <c r="EV196" s="145"/>
      <c r="EW196" s="146"/>
      <c r="EX196" s="147"/>
      <c r="EY196" s="148"/>
      <c r="EZ196" s="149"/>
      <c r="FA196" s="150"/>
      <c r="FC196" s="114"/>
      <c r="FD196" s="168"/>
      <c r="FE196" s="143"/>
      <c r="FF196" s="144"/>
      <c r="FG196" s="145"/>
      <c r="FH196" s="145"/>
      <c r="FI196" s="146"/>
      <c r="FJ196" s="147"/>
      <c r="FK196" s="148"/>
      <c r="FL196" s="149"/>
      <c r="FM196" s="150"/>
      <c r="FO196" s="114"/>
      <c r="FP196" s="168"/>
      <c r="FQ196" s="143"/>
      <c r="FR196" s="144"/>
      <c r="FS196" s="145"/>
      <c r="FT196" s="151"/>
      <c r="FU196" s="146"/>
      <c r="FV196" s="147"/>
      <c r="FW196" s="148"/>
      <c r="FX196" s="149"/>
      <c r="FY196" s="150"/>
      <c r="GA196" s="114"/>
      <c r="GB196" s="168"/>
      <c r="GC196" s="143">
        <f>IF(GG196="","",ministers!GC$3)</f>
        <v>44704</v>
      </c>
      <c r="GD196" s="144" t="str">
        <f>IF(GG196="","",ministers!GC$1)</f>
        <v>Morrison II</v>
      </c>
      <c r="GE196" s="145">
        <f>IF(GG196="","",ministers!GC$2)</f>
        <v>43614</v>
      </c>
      <c r="GF196" s="145">
        <f>IF(GG196="","",ministers!GC$3)</f>
        <v>44704</v>
      </c>
      <c r="GG196" s="146" t="str">
        <f t="shared" si="230"/>
        <v>Alan Tudge</v>
      </c>
      <c r="GH196" s="147" t="str">
        <f t="shared" si="231"/>
        <v>1971</v>
      </c>
      <c r="GI196" s="148" t="str">
        <f t="shared" si="232"/>
        <v>male</v>
      </c>
      <c r="GJ196" s="149" t="str">
        <f t="shared" si="233"/>
        <v>au_lib01</v>
      </c>
      <c r="GK196" s="150" t="str">
        <f t="shared" si="234"/>
        <v>Tudge_Alan_1971</v>
      </c>
      <c r="GM196" s="114"/>
      <c r="GN196" s="168" t="s">
        <v>1286</v>
      </c>
      <c r="GO196" s="143" t="str">
        <f>IF(GS196="","",ministers!GO$3)</f>
        <v/>
      </c>
      <c r="GP196" s="144" t="str">
        <f>IF(GS196="","",ministers!GO$1)</f>
        <v/>
      </c>
      <c r="GQ196" s="145" t="str">
        <f>IF(GS196="","",ministers!GO$2)</f>
        <v/>
      </c>
      <c r="GR196" s="145" t="str">
        <f>IF(GS196="","",ministers!GO$3)</f>
        <v/>
      </c>
      <c r="GS196" s="146" t="str">
        <f t="shared" si="225"/>
        <v/>
      </c>
      <c r="GT196" s="147" t="str">
        <f t="shared" si="226"/>
        <v/>
      </c>
      <c r="GU196" s="148" t="str">
        <f t="shared" si="227"/>
        <v/>
      </c>
      <c r="GV196" s="149" t="str">
        <f t="shared" si="228"/>
        <v/>
      </c>
      <c r="GW196" s="150" t="str">
        <f t="shared" si="229"/>
        <v/>
      </c>
      <c r="GY196" s="114"/>
      <c r="GZ196" s="168"/>
    </row>
    <row r="197" spans="1:208" ht="13.5" customHeight="1">
      <c r="A197" s="126"/>
      <c r="B197" s="117" t="s">
        <v>573</v>
      </c>
      <c r="E197" s="143">
        <v>33592</v>
      </c>
      <c r="F197" s="144" t="s">
        <v>311</v>
      </c>
      <c r="G197" s="145">
        <v>32997</v>
      </c>
      <c r="H197" s="145">
        <v>33393</v>
      </c>
      <c r="I197" s="146" t="s">
        <v>1001</v>
      </c>
      <c r="J197" s="147" t="s">
        <v>948</v>
      </c>
      <c r="K197" s="148" t="s">
        <v>780</v>
      </c>
      <c r="L197" s="149" t="s">
        <v>293</v>
      </c>
      <c r="M197" s="150" t="s">
        <v>1002</v>
      </c>
      <c r="N197" s="117" t="s">
        <v>292</v>
      </c>
      <c r="O197" s="114"/>
      <c r="P197" s="168" t="s">
        <v>598</v>
      </c>
      <c r="Q197" s="143">
        <v>34052</v>
      </c>
      <c r="R197" s="144" t="s">
        <v>312</v>
      </c>
      <c r="S197" s="145">
        <v>33599</v>
      </c>
      <c r="T197" s="145">
        <v>34052</v>
      </c>
      <c r="U197" s="146" t="s">
        <v>915</v>
      </c>
      <c r="V197" s="147" t="s">
        <v>860</v>
      </c>
      <c r="W197" s="148" t="s">
        <v>780</v>
      </c>
      <c r="X197" s="149" t="s">
        <v>293</v>
      </c>
      <c r="Y197" s="150" t="s">
        <v>861</v>
      </c>
      <c r="Z197" s="117" t="s">
        <v>292</v>
      </c>
      <c r="AA197" s="114"/>
      <c r="AB197" s="168" t="s">
        <v>602</v>
      </c>
      <c r="AC197" s="143">
        <v>35135</v>
      </c>
      <c r="AD197" s="144" t="s">
        <v>313</v>
      </c>
      <c r="AE197" s="145">
        <v>34052</v>
      </c>
      <c r="AF197" s="145">
        <v>34326</v>
      </c>
      <c r="AG197" s="146" t="s">
        <v>915</v>
      </c>
      <c r="AH197" s="147" t="s">
        <v>860</v>
      </c>
      <c r="AI197" s="148" t="s">
        <v>780</v>
      </c>
      <c r="AJ197" s="149" t="s">
        <v>293</v>
      </c>
      <c r="AK197" s="150" t="s">
        <v>861</v>
      </c>
      <c r="AL197" s="117" t="s">
        <v>292</v>
      </c>
      <c r="AM197" s="114"/>
      <c r="AN197" s="168" t="s">
        <v>602</v>
      </c>
      <c r="AO197" s="143">
        <v>36089</v>
      </c>
      <c r="AP197" s="144" t="s">
        <v>314</v>
      </c>
      <c r="AQ197" s="145">
        <v>35135</v>
      </c>
      <c r="AR197" s="145">
        <v>36089</v>
      </c>
      <c r="AS197" s="146" t="s">
        <v>801</v>
      </c>
      <c r="AT197" s="147" t="s">
        <v>802</v>
      </c>
      <c r="AU197" s="148" t="s">
        <v>780</v>
      </c>
      <c r="AV197" s="149" t="s">
        <v>319</v>
      </c>
      <c r="AW197" s="150" t="s">
        <v>803</v>
      </c>
      <c r="AX197" s="117" t="s">
        <v>292</v>
      </c>
      <c r="AY197" s="114"/>
      <c r="AZ197" s="168" t="s">
        <v>650</v>
      </c>
      <c r="BA197" s="143" t="s">
        <v>292</v>
      </c>
      <c r="BB197" s="144" t="s">
        <v>292</v>
      </c>
      <c r="BC197" s="145" t="s">
        <v>292</v>
      </c>
      <c r="BD197" s="145" t="s">
        <v>292</v>
      </c>
      <c r="BE197" s="146" t="s">
        <v>292</v>
      </c>
      <c r="BF197" s="147" t="s">
        <v>292</v>
      </c>
      <c r="BG197" s="148" t="s">
        <v>292</v>
      </c>
      <c r="BH197" s="149" t="s">
        <v>292</v>
      </c>
      <c r="BI197" s="150" t="s">
        <v>292</v>
      </c>
      <c r="BJ197" s="117" t="s">
        <v>292</v>
      </c>
      <c r="BK197" s="114"/>
      <c r="BL197" s="168"/>
      <c r="BM197" s="143" t="s">
        <v>292</v>
      </c>
      <c r="BN197" s="144" t="s">
        <v>292</v>
      </c>
      <c r="BO197" s="145" t="s">
        <v>292</v>
      </c>
      <c r="BP197" s="145" t="s">
        <v>292</v>
      </c>
      <c r="BQ197" s="146" t="s">
        <v>292</v>
      </c>
      <c r="BR197" s="147" t="s">
        <v>292</v>
      </c>
      <c r="BS197" s="148" t="s">
        <v>292</v>
      </c>
      <c r="BT197" s="149" t="s">
        <v>292</v>
      </c>
      <c r="BU197" s="150" t="s">
        <v>292</v>
      </c>
      <c r="BV197" s="117" t="s">
        <v>292</v>
      </c>
      <c r="BW197" s="114"/>
      <c r="BX197" s="168"/>
      <c r="BY197" s="143" t="s">
        <v>292</v>
      </c>
      <c r="BZ197" s="144" t="s">
        <v>292</v>
      </c>
      <c r="CA197" s="145" t="s">
        <v>292</v>
      </c>
      <c r="CB197" s="145" t="s">
        <v>292</v>
      </c>
      <c r="CC197" s="146" t="s">
        <v>292</v>
      </c>
      <c r="CD197" s="147" t="s">
        <v>292</v>
      </c>
      <c r="CE197" s="148" t="s">
        <v>292</v>
      </c>
      <c r="CF197" s="149" t="s">
        <v>292</v>
      </c>
      <c r="CG197" s="150" t="s">
        <v>292</v>
      </c>
      <c r="CH197" s="117" t="s">
        <v>292</v>
      </c>
      <c r="CI197" s="114"/>
      <c r="CJ197" s="168"/>
      <c r="CK197" s="143" t="s">
        <v>292</v>
      </c>
      <c r="CL197" s="144" t="s">
        <v>292</v>
      </c>
      <c r="CM197" s="145" t="s">
        <v>292</v>
      </c>
      <c r="CN197" s="145" t="s">
        <v>292</v>
      </c>
      <c r="CO197" s="146" t="s">
        <v>292</v>
      </c>
      <c r="CP197" s="147" t="s">
        <v>292</v>
      </c>
      <c r="CQ197" s="148" t="s">
        <v>292</v>
      </c>
      <c r="CR197" s="149" t="s">
        <v>292</v>
      </c>
      <c r="CS197" s="150" t="s">
        <v>292</v>
      </c>
      <c r="CT197" s="117" t="s">
        <v>292</v>
      </c>
      <c r="CU197" s="114"/>
      <c r="CV197" s="168"/>
      <c r="CW197" s="143" t="s">
        <v>292</v>
      </c>
      <c r="CX197" s="144" t="s">
        <v>292</v>
      </c>
      <c r="CY197" s="145" t="s">
        <v>292</v>
      </c>
      <c r="CZ197" s="145" t="s">
        <v>292</v>
      </c>
      <c r="DA197" s="146" t="s">
        <v>292</v>
      </c>
      <c r="DB197" s="147" t="s">
        <v>292</v>
      </c>
      <c r="DC197" s="148" t="s">
        <v>292</v>
      </c>
      <c r="DD197" s="149" t="s">
        <v>292</v>
      </c>
      <c r="DE197" s="150" t="s">
        <v>292</v>
      </c>
      <c r="DF197" s="117" t="s">
        <v>292</v>
      </c>
      <c r="DG197" s="114"/>
      <c r="DH197" s="168"/>
      <c r="DI197" s="143" t="s">
        <v>292</v>
      </c>
      <c r="DJ197" s="144" t="s">
        <v>292</v>
      </c>
      <c r="DK197" s="145" t="s">
        <v>292</v>
      </c>
      <c r="DL197" s="145" t="s">
        <v>292</v>
      </c>
      <c r="DM197" s="146" t="s">
        <v>292</v>
      </c>
      <c r="DN197" s="147" t="s">
        <v>292</v>
      </c>
      <c r="DO197" s="148" t="s">
        <v>292</v>
      </c>
      <c r="DP197" s="149" t="s">
        <v>292</v>
      </c>
      <c r="DQ197" s="150" t="s">
        <v>292</v>
      </c>
      <c r="DR197" s="117" t="s">
        <v>292</v>
      </c>
      <c r="DS197" s="114"/>
      <c r="DT197" s="168"/>
      <c r="DU197" s="143" t="s">
        <v>292</v>
      </c>
      <c r="DV197" s="144" t="s">
        <v>292</v>
      </c>
      <c r="DW197" s="145" t="s">
        <v>292</v>
      </c>
      <c r="DX197" s="145" t="s">
        <v>292</v>
      </c>
      <c r="DY197" s="146" t="s">
        <v>292</v>
      </c>
      <c r="DZ197" s="147" t="s">
        <v>292</v>
      </c>
      <c r="EA197" s="148" t="s">
        <v>292</v>
      </c>
      <c r="EB197" s="149" t="s">
        <v>292</v>
      </c>
      <c r="EC197" s="150" t="s">
        <v>292</v>
      </c>
      <c r="ED197" s="117" t="s">
        <v>292</v>
      </c>
      <c r="EE197" s="114"/>
      <c r="EF197" s="168"/>
      <c r="EG197" s="143" t="str">
        <f>IF(EK197="","",ministers!EG$3)</f>
        <v/>
      </c>
      <c r="EH197" s="144" t="str">
        <f>IF(EK197="","",ministers!EG$1)</f>
        <v/>
      </c>
      <c r="EI197" s="145" t="str">
        <f>IF(EK197="","",ministers!EG$2)</f>
        <v/>
      </c>
      <c r="EJ197" s="145" t="str">
        <f>IF(EK197="","",ministers!EG$3)</f>
        <v/>
      </c>
      <c r="EK197" s="146" t="str">
        <f>IF(ER197="","",IF(ISNUMBER(SEARCH(":",ER197)),MID(ER197,FIND(":",ER197)+2,FIND("(",ER197)-FIND(":",ER197)-3),LEFT(ER197,FIND("(",ER197)-2)))</f>
        <v/>
      </c>
      <c r="EL197" s="147" t="str">
        <f>IF(ER197="","",MID(ER197,FIND("(",ER197)+1,4))</f>
        <v/>
      </c>
      <c r="EM197" s="148" t="str">
        <f>IF(ISNUMBER(SEARCH("*female*",ER197)),"female",IF(ISNUMBER(SEARCH("*male*",ER197)),"male",""))</f>
        <v/>
      </c>
      <c r="EN197" s="149" t="str">
        <f>IF(ER197="","",IF(ISERROR(MID(ER197,FIND("male,",ER197)+6,(FIND(")",ER197)-(FIND("male,",ER197)+6))))=TRUE,"missing/error",MID(ER197,FIND("male,",ER197)+6,(FIND(")",ER197)-(FIND("male,",ER197)+6)))))</f>
        <v/>
      </c>
      <c r="EO197" s="150" t="str">
        <f>IF(EK197="","",(MID(EK197,(SEARCH("^^",SUBSTITUTE(EK197," ","^^",LEN(EK197)-LEN(SUBSTITUTE(EK197," ","")))))+1,99)&amp;"_"&amp;LEFT(EK197,FIND(" ",EK197)-1)&amp;"_"&amp;EL197))</f>
        <v/>
      </c>
      <c r="EP197" s="117" t="str">
        <f>IF(ER197="","",IF((LEN(ER197)-LEN(SUBSTITUTE(ER197,"male","")))/LEN("male")&gt;1,"!",IF(RIGHT(ER197,1)=")","",IF(RIGHT(ER197,2)=") ","",IF(RIGHT(ER197,2)=").","","!!")))))</f>
        <v/>
      </c>
      <c r="EQ197" s="114"/>
      <c r="ER197" s="168"/>
      <c r="ES197" s="143" t="str">
        <f>IF(EW197="","",ministers!ES$3)</f>
        <v/>
      </c>
      <c r="ET197" s="144" t="str">
        <f>IF(EW197="","",ministers!ES$1)</f>
        <v/>
      </c>
      <c r="EU197" s="145" t="s">
        <v>292</v>
      </c>
      <c r="EV197" s="145" t="str">
        <f>IF(EW197="","",ministers!ES$3)</f>
        <v/>
      </c>
      <c r="EW197" s="146" t="str">
        <f>IF(FD197="","",IF(ISNUMBER(SEARCH(":",FD197)),MID(FD197,FIND(":",FD197)+2,FIND("(",FD197)-FIND(":",FD197)-3),LEFT(FD197,FIND("(",FD197)-2)))</f>
        <v/>
      </c>
      <c r="EX197" s="147" t="str">
        <f>IF(FD197="","",MID(FD197,FIND("(",FD197)+1,4))</f>
        <v/>
      </c>
      <c r="EY197" s="148" t="str">
        <f>IF(ISNUMBER(SEARCH("*female*",FD197)),"female",IF(ISNUMBER(SEARCH("*male*",FD197)),"male",""))</f>
        <v/>
      </c>
      <c r="EZ197" s="149" t="str">
        <f>IF(FD197="","",IF(ISERROR(MID(FD197,FIND("male,",FD197)+6,(FIND(")",FD197)-(FIND("male,",FD197)+6))))=TRUE,"missing/error",MID(FD197,FIND("male,",FD197)+6,(FIND(")",FD197)-(FIND("male,",FD197)+6)))))</f>
        <v/>
      </c>
      <c r="FA197" s="150" t="str">
        <f>IF(EW197="","",(MID(EW197,(SEARCH("^^",SUBSTITUTE(EW197," ","^^",LEN(EW197)-LEN(SUBSTITUTE(EW197," ","")))))+1,99)&amp;"_"&amp;LEFT(EW197,FIND(" ",EW197)-1)&amp;"_"&amp;EX197))</f>
        <v/>
      </c>
      <c r="FB197" s="117" t="str">
        <f>IF(FD197="","",IF((LEN(FD197)-LEN(SUBSTITUTE(FD197,"male","")))/LEN("male")&gt;1,"!",IF(RIGHT(FD197,1)=")","",IF(RIGHT(FD197,2)=") ","",IF(RIGHT(FD197,2)=").","","!!")))))</f>
        <v/>
      </c>
      <c r="FC197" s="114"/>
      <c r="FD197" s="168"/>
      <c r="FE197" s="143" t="str">
        <f>IF(FI197="","",ministers!FE$3)</f>
        <v/>
      </c>
      <c r="FF197" s="144" t="str">
        <f>IF(FI197="","",ministers!FE$1)</f>
        <v/>
      </c>
      <c r="FG197" s="145" t="str">
        <f>IF(FI197="","",ministers!FE$2)</f>
        <v/>
      </c>
      <c r="FH197" s="145" t="str">
        <f>IF(FI197="","",ministers!FE$3)</f>
        <v/>
      </c>
      <c r="FI197" s="146" t="str">
        <f>IF(FP197="","",IF(ISNUMBER(SEARCH(":",FP197)),MID(FP197,FIND(":",FP197)+2,FIND("(",FP197)-FIND(":",FP197)-3),LEFT(FP197,FIND("(",FP197)-2)))</f>
        <v/>
      </c>
      <c r="FJ197" s="147" t="str">
        <f>IF(FP197="","",MID(FP197,FIND("(",FP197)+1,4))</f>
        <v/>
      </c>
      <c r="FK197" s="148" t="str">
        <f>IF(ISNUMBER(SEARCH("*female*",FP197)),"female",IF(ISNUMBER(SEARCH("*male*",FP197)),"male",""))</f>
        <v/>
      </c>
      <c r="FL197" s="149" t="str">
        <f>IF(FP197="","",IF(ISERROR(MID(FP197,FIND("male,",FP197)+6,(FIND(")",FP197)-(FIND("male,",FP197)+6))))=TRUE,"missing/error",MID(FP197,FIND("male,",FP197)+6,(FIND(")",FP197)-(FIND("male,",FP197)+6)))))</f>
        <v/>
      </c>
      <c r="FM197" s="150" t="str">
        <f>IF(FI197="","",(MID(FI197,(SEARCH("^^",SUBSTITUTE(FI197," ","^^",LEN(FI197)-LEN(SUBSTITUTE(FI197," ","")))))+1,99)&amp;"_"&amp;LEFT(FI197,FIND(" ",FI197)-1)&amp;"_"&amp;FJ197))</f>
        <v/>
      </c>
      <c r="FN197" s="117" t="str">
        <f>IF(FP197="","",IF((LEN(FP197)-LEN(SUBSTITUTE(FP197,"male","")))/LEN("male")&gt;1,"!",IF(RIGHT(FP197,1)=")","",IF(RIGHT(FP197,2)=") ","",IF(RIGHT(FP197,2)=").","","!!")))))</f>
        <v/>
      </c>
      <c r="FO197" s="114"/>
      <c r="FP197" s="168"/>
      <c r="FQ197" s="143" t="str">
        <f>IF(FU197="","",ministers!FT$3)</f>
        <v/>
      </c>
      <c r="FR197" s="144" t="str">
        <f>IF(FU197="","",ministers!FT$1)</f>
        <v/>
      </c>
      <c r="FS197" s="145"/>
      <c r="FT197" s="151"/>
      <c r="FU197" s="146" t="str">
        <f>IF(GB197="","",IF(ISNUMBER(SEARCH(":",GB197)),MID(GB197,FIND(":",GB197)+2,FIND("(",GB197)-FIND(":",GB197)-3),LEFT(GB197,FIND("(",GB197)-2)))</f>
        <v/>
      </c>
      <c r="FV197" s="147" t="str">
        <f>IF(GB197="","",MID(GB197,FIND("(",GB197)+1,4))</f>
        <v/>
      </c>
      <c r="FW197" s="148" t="str">
        <f>IF(ISNUMBER(SEARCH("*female*",GB197)),"female",IF(ISNUMBER(SEARCH("*male*",GB197)),"male",""))</f>
        <v/>
      </c>
      <c r="FX197" s="149" t="str">
        <f>IF(GB197="","",IF(ISERROR(MID(GB197,FIND("male,",GB197)+6,(FIND(")",GB197)-(FIND("male,",GB197)+6))))=TRUE,"missing/error",MID(GB197,FIND("male,",GB197)+6,(FIND(")",GB197)-(FIND("male,",GB197)+6)))))</f>
        <v/>
      </c>
      <c r="FY197" s="150" t="str">
        <f>IF(FU197="","",(MID(FU197,(SEARCH("^^",SUBSTITUTE(FU197," ","^^",LEN(FU197)-LEN(SUBSTITUTE(FU197," ","")))))+1,99)&amp;"_"&amp;LEFT(FU197,FIND(" ",FU197)-1)&amp;"_"&amp;FV197))</f>
        <v/>
      </c>
      <c r="FZ197" s="117" t="str">
        <f>IF(GB197="","",IF((LEN(GB197)-LEN(SUBSTITUTE(GB197,"male","")))/LEN("male")&gt;1,"!",IF(RIGHT(GB197,1)=")","",IF(RIGHT(GB197,2)=") ","",IF(RIGHT(GB197,2)=").","","!!")))))</f>
        <v/>
      </c>
      <c r="GA197" s="114"/>
      <c r="GB197" s="168"/>
      <c r="GC197" s="143" t="str">
        <f>IF(GG197="","",ministers!GC$3)</f>
        <v/>
      </c>
      <c r="GD197" s="144" t="str">
        <f>IF(GG197="","",ministers!GC$1)</f>
        <v/>
      </c>
      <c r="GE197" s="260" t="str">
        <f>IF(GG197="","",ministers!GC$2)</f>
        <v/>
      </c>
      <c r="GF197" s="145"/>
      <c r="GG197" s="146" t="str">
        <f t="shared" si="230"/>
        <v/>
      </c>
      <c r="GH197" s="147" t="str">
        <f t="shared" si="231"/>
        <v/>
      </c>
      <c r="GI197" s="148" t="str">
        <f t="shared" si="232"/>
        <v/>
      </c>
      <c r="GJ197" s="149" t="str">
        <f t="shared" si="233"/>
        <v/>
      </c>
      <c r="GK197" s="150" t="str">
        <f t="shared" si="234"/>
        <v/>
      </c>
      <c r="GM197" s="114"/>
      <c r="GN197" s="168"/>
      <c r="GO197" s="143" t="str">
        <f>IF(GS197="","",ministers!GO$3)</f>
        <v/>
      </c>
      <c r="GP197" s="144" t="str">
        <f>IF(GS197="","",ministers!GO$1)</f>
        <v/>
      </c>
      <c r="GQ197" s="145" t="str">
        <f>IF(GS197="","",ministers!GO$2)</f>
        <v/>
      </c>
      <c r="GR197" s="145" t="str">
        <f>IF(GS197="","",ministers!GO$3)</f>
        <v/>
      </c>
      <c r="GS197" s="146" t="str">
        <f t="shared" si="225"/>
        <v/>
      </c>
      <c r="GT197" s="147" t="str">
        <f t="shared" si="226"/>
        <v/>
      </c>
      <c r="GU197" s="148" t="str">
        <f t="shared" si="227"/>
        <v/>
      </c>
      <c r="GV197" s="149" t="str">
        <f t="shared" si="228"/>
        <v/>
      </c>
      <c r="GW197" s="150" t="str">
        <f t="shared" si="229"/>
        <v/>
      </c>
      <c r="GY197" s="114"/>
      <c r="GZ197" s="168"/>
    </row>
    <row r="198" spans="1:208" ht="13.5" customHeight="1">
      <c r="A198" s="126"/>
      <c r="B198" s="117" t="s">
        <v>573</v>
      </c>
      <c r="E198" s="143"/>
      <c r="F198" s="144" t="s">
        <v>311</v>
      </c>
      <c r="G198" s="145">
        <v>33393</v>
      </c>
      <c r="H198" s="145">
        <v>33592</v>
      </c>
      <c r="I198" s="146" t="s">
        <v>915</v>
      </c>
      <c r="J198" s="147" t="s">
        <v>860</v>
      </c>
      <c r="K198" s="148" t="s">
        <v>780</v>
      </c>
      <c r="L198" s="149" t="s">
        <v>293</v>
      </c>
      <c r="M198" s="150" t="s">
        <v>861</v>
      </c>
      <c r="O198" s="114"/>
      <c r="P198" s="168" t="s">
        <v>602</v>
      </c>
      <c r="Q198" s="143"/>
      <c r="R198" s="144"/>
      <c r="S198" s="145"/>
      <c r="T198" s="145"/>
      <c r="U198" s="146"/>
      <c r="V198" s="147"/>
      <c r="W198" s="148"/>
      <c r="X198" s="149"/>
      <c r="Y198" s="150"/>
      <c r="AA198" s="114"/>
      <c r="AB198" s="168"/>
      <c r="AC198" s="143">
        <v>35135</v>
      </c>
      <c r="AD198" s="144" t="s">
        <v>313</v>
      </c>
      <c r="AE198" s="145">
        <v>34326</v>
      </c>
      <c r="AF198" s="145">
        <v>35135</v>
      </c>
      <c r="AG198" s="146" t="s">
        <v>1003</v>
      </c>
      <c r="AH198" s="147" t="s">
        <v>799</v>
      </c>
      <c r="AI198" s="148" t="s">
        <v>780</v>
      </c>
      <c r="AJ198" s="149" t="s">
        <v>293</v>
      </c>
      <c r="AK198" s="150" t="s">
        <v>1004</v>
      </c>
      <c r="AL198" s="117" t="s">
        <v>292</v>
      </c>
      <c r="AM198" s="114"/>
      <c r="AN198" s="168" t="s">
        <v>618</v>
      </c>
      <c r="AO198" s="143"/>
      <c r="AP198" s="144"/>
      <c r="AQ198" s="145"/>
      <c r="AR198" s="145"/>
      <c r="AS198" s="146"/>
      <c r="AT198" s="147"/>
      <c r="AU198" s="148"/>
      <c r="AV198" s="149"/>
      <c r="AW198" s="150"/>
      <c r="AY198" s="114"/>
      <c r="AZ198" s="168"/>
      <c r="BA198" s="143"/>
      <c r="BB198" s="144"/>
      <c r="BC198" s="145"/>
      <c r="BD198" s="145"/>
      <c r="BE198" s="146"/>
      <c r="BF198" s="147"/>
      <c r="BG198" s="148"/>
      <c r="BH198" s="149"/>
      <c r="BI198" s="150"/>
      <c r="BK198" s="114"/>
      <c r="BL198" s="168"/>
      <c r="BM198" s="143"/>
      <c r="BN198" s="144"/>
      <c r="BO198" s="145"/>
      <c r="BP198" s="145"/>
      <c r="BQ198" s="146"/>
      <c r="BR198" s="147"/>
      <c r="BS198" s="148"/>
      <c r="BT198" s="149"/>
      <c r="BU198" s="150"/>
      <c r="BW198" s="114"/>
      <c r="BX198" s="168"/>
      <c r="BY198" s="143"/>
      <c r="BZ198" s="144"/>
      <c r="CA198" s="145"/>
      <c r="CB198" s="145"/>
      <c r="CC198" s="146"/>
      <c r="CD198" s="147"/>
      <c r="CE198" s="148"/>
      <c r="CF198" s="149"/>
      <c r="CG198" s="150"/>
      <c r="CI198" s="114"/>
      <c r="CJ198" s="168"/>
      <c r="CK198" s="143"/>
      <c r="CL198" s="144"/>
      <c r="CM198" s="145"/>
      <c r="CN198" s="145"/>
      <c r="CO198" s="146"/>
      <c r="CP198" s="147"/>
      <c r="CQ198" s="148"/>
      <c r="CR198" s="149"/>
      <c r="CS198" s="150"/>
      <c r="CU198" s="114"/>
      <c r="CV198" s="168"/>
      <c r="CW198" s="143" t="s">
        <v>292</v>
      </c>
      <c r="CX198" s="144" t="s">
        <v>292</v>
      </c>
      <c r="CY198" s="145" t="s">
        <v>292</v>
      </c>
      <c r="CZ198" s="145" t="s">
        <v>292</v>
      </c>
      <c r="DA198" s="146" t="s">
        <v>292</v>
      </c>
      <c r="DB198" s="147" t="s">
        <v>292</v>
      </c>
      <c r="DC198" s="148" t="s">
        <v>292</v>
      </c>
      <c r="DD198" s="149" t="s">
        <v>292</v>
      </c>
      <c r="DE198" s="150" t="s">
        <v>292</v>
      </c>
      <c r="DF198" s="117" t="s">
        <v>292</v>
      </c>
      <c r="DG198" s="114"/>
      <c r="DH198" s="168"/>
      <c r="DI198" s="143" t="s">
        <v>292</v>
      </c>
      <c r="DJ198" s="144" t="s">
        <v>292</v>
      </c>
      <c r="DK198" s="145" t="s">
        <v>292</v>
      </c>
      <c r="DL198" s="145" t="s">
        <v>292</v>
      </c>
      <c r="DM198" s="146" t="s">
        <v>292</v>
      </c>
      <c r="DN198" s="147" t="s">
        <v>292</v>
      </c>
      <c r="DO198" s="148" t="s">
        <v>292</v>
      </c>
      <c r="DP198" s="149" t="s">
        <v>292</v>
      </c>
      <c r="DQ198" s="150" t="s">
        <v>292</v>
      </c>
      <c r="DR198" s="117" t="s">
        <v>292</v>
      </c>
      <c r="DS198" s="114"/>
      <c r="DT198" s="168"/>
      <c r="DU198" s="143" t="s">
        <v>292</v>
      </c>
      <c r="DV198" s="144" t="s">
        <v>292</v>
      </c>
      <c r="DW198" s="145" t="s">
        <v>292</v>
      </c>
      <c r="DX198" s="145" t="s">
        <v>292</v>
      </c>
      <c r="DY198" s="146" t="s">
        <v>292</v>
      </c>
      <c r="DZ198" s="147" t="s">
        <v>292</v>
      </c>
      <c r="EA198" s="148" t="s">
        <v>292</v>
      </c>
      <c r="EB198" s="149" t="s">
        <v>292</v>
      </c>
      <c r="EC198" s="150" t="s">
        <v>292</v>
      </c>
      <c r="ED198" s="117" t="s">
        <v>292</v>
      </c>
      <c r="EE198" s="114"/>
      <c r="EF198" s="168"/>
      <c r="EG198" s="143" t="str">
        <f>IF(EK198="","",ministers!EG$3)</f>
        <v/>
      </c>
      <c r="EH198" s="144" t="str">
        <f>IF(EK198="","",ministers!EG$1)</f>
        <v/>
      </c>
      <c r="EI198" s="145" t="str">
        <f>IF(EK198="","",ministers!EG$2)</f>
        <v/>
      </c>
      <c r="EJ198" s="145" t="str">
        <f>IF(EK198="","",ministers!EG$3)</f>
        <v/>
      </c>
      <c r="EK198" s="146" t="str">
        <f>IF(ER198="","",IF(ISNUMBER(SEARCH(":",ER198)),MID(ER198,FIND(":",ER198)+2,FIND("(",ER198)-FIND(":",ER198)-3),LEFT(ER198,FIND("(",ER198)-2)))</f>
        <v/>
      </c>
      <c r="EL198" s="147" t="str">
        <f>IF(ER198="","",MID(ER198,FIND("(",ER198)+1,4))</f>
        <v/>
      </c>
      <c r="EM198" s="148" t="str">
        <f>IF(ISNUMBER(SEARCH("*female*",ER198)),"female",IF(ISNUMBER(SEARCH("*male*",ER198)),"male",""))</f>
        <v/>
      </c>
      <c r="EN198" s="149" t="str">
        <f>IF(ER198="","",IF(ISERROR(MID(ER198,FIND("male,",ER198)+6,(FIND(")",ER198)-(FIND("male,",ER198)+6))))=TRUE,"missing/error",MID(ER198,FIND("male,",ER198)+6,(FIND(")",ER198)-(FIND("male,",ER198)+6)))))</f>
        <v/>
      </c>
      <c r="EO198" s="150" t="str">
        <f>IF(EK198="","",(MID(EK198,(SEARCH("^^",SUBSTITUTE(EK198," ","^^",LEN(EK198)-LEN(SUBSTITUTE(EK198," ","")))))+1,99)&amp;"_"&amp;LEFT(EK198,FIND(" ",EK198)-1)&amp;"_"&amp;EL198))</f>
        <v/>
      </c>
      <c r="EP198" s="117" t="str">
        <f>IF(ER198="","",IF((LEN(ER198)-LEN(SUBSTITUTE(ER198,"male","")))/LEN("male")&gt;1,"!",IF(RIGHT(ER198,1)=")","",IF(RIGHT(ER198,2)=") ","",IF(RIGHT(ER198,2)=").","","!!")))))</f>
        <v/>
      </c>
      <c r="EQ198" s="114"/>
      <c r="ER198" s="168"/>
      <c r="ES198" s="143" t="str">
        <f>IF(EW198="","",ministers!ES$3)</f>
        <v/>
      </c>
      <c r="ET198" s="144" t="str">
        <f>IF(EW198="","",ministers!ES$1)</f>
        <v/>
      </c>
      <c r="EU198" s="145" t="s">
        <v>292</v>
      </c>
      <c r="EV198" s="145" t="str">
        <f>IF(EW198="","",ministers!ES$3)</f>
        <v/>
      </c>
      <c r="EW198" s="146" t="str">
        <f>IF(FD198="","",IF(ISNUMBER(SEARCH(":",FD198)),MID(FD198,FIND(":",FD198)+2,FIND("(",FD198)-FIND(":",FD198)-3),LEFT(FD198,FIND("(",FD198)-2)))</f>
        <v/>
      </c>
      <c r="EX198" s="147" t="str">
        <f>IF(FD198="","",MID(FD198,FIND("(",FD198)+1,4))</f>
        <v/>
      </c>
      <c r="EY198" s="148" t="str">
        <f>IF(ISNUMBER(SEARCH("*female*",FD198)),"female",IF(ISNUMBER(SEARCH("*male*",FD198)),"male",""))</f>
        <v/>
      </c>
      <c r="EZ198" s="149" t="str">
        <f>IF(FD198="","",IF(ISERROR(MID(FD198,FIND("male,",FD198)+6,(FIND(")",FD198)-(FIND("male,",FD198)+6))))=TRUE,"missing/error",MID(FD198,FIND("male,",FD198)+6,(FIND(")",FD198)-(FIND("male,",FD198)+6)))))</f>
        <v/>
      </c>
      <c r="FA198" s="150" t="str">
        <f>IF(EW198="","",(MID(EW198,(SEARCH("^^",SUBSTITUTE(EW198," ","^^",LEN(EW198)-LEN(SUBSTITUTE(EW198," ","")))))+1,99)&amp;"_"&amp;LEFT(EW198,FIND(" ",EW198)-1)&amp;"_"&amp;EX198))</f>
        <v/>
      </c>
      <c r="FB198" s="117" t="str">
        <f>IF(FD198="","",IF((LEN(FD198)-LEN(SUBSTITUTE(FD198,"male","")))/LEN("male")&gt;1,"!",IF(RIGHT(FD198,1)=")","",IF(RIGHT(FD198,2)=") ","",IF(RIGHT(FD198,2)=").","","!!")))))</f>
        <v/>
      </c>
      <c r="FC198" s="114"/>
      <c r="FD198" s="168"/>
      <c r="FE198" s="143" t="str">
        <f>IF(FI198="","",ministers!FE$3)</f>
        <v/>
      </c>
      <c r="FF198" s="144" t="str">
        <f>IF(FI198="","",ministers!FE$1)</f>
        <v/>
      </c>
      <c r="FG198" s="145" t="str">
        <f>IF(FI198="","",ministers!FE$2)</f>
        <v/>
      </c>
      <c r="FH198" s="145" t="str">
        <f>IF(FI198="","",ministers!FE$3)</f>
        <v/>
      </c>
      <c r="FI198" s="146" t="str">
        <f>IF(FP198="","",IF(ISNUMBER(SEARCH(":",FP198)),MID(FP198,FIND(":",FP198)+2,FIND("(",FP198)-FIND(":",FP198)-3),LEFT(FP198,FIND("(",FP198)-2)))</f>
        <v/>
      </c>
      <c r="FJ198" s="147" t="str">
        <f>IF(FP198="","",MID(FP198,FIND("(",FP198)+1,4))</f>
        <v/>
      </c>
      <c r="FK198" s="148" t="str">
        <f>IF(ISNUMBER(SEARCH("*female*",FP198)),"female",IF(ISNUMBER(SEARCH("*male*",FP198)),"male",""))</f>
        <v/>
      </c>
      <c r="FL198" s="149" t="str">
        <f>IF(FP198="","",IF(ISERROR(MID(FP198,FIND("male,",FP198)+6,(FIND(")",FP198)-(FIND("male,",FP198)+6))))=TRUE,"missing/error",MID(FP198,FIND("male,",FP198)+6,(FIND(")",FP198)-(FIND("male,",FP198)+6)))))</f>
        <v/>
      </c>
      <c r="FM198" s="150" t="str">
        <f>IF(FI198="","",(MID(FI198,(SEARCH("^^",SUBSTITUTE(FI198," ","^^",LEN(FI198)-LEN(SUBSTITUTE(FI198," ","")))))+1,99)&amp;"_"&amp;LEFT(FI198,FIND(" ",FI198)-1)&amp;"_"&amp;FJ198))</f>
        <v/>
      </c>
      <c r="FO198" s="114"/>
      <c r="FP198" s="168"/>
      <c r="FQ198" s="143"/>
      <c r="FR198" s="144"/>
      <c r="FS198" s="145"/>
      <c r="FT198" s="151"/>
      <c r="FU198" s="146"/>
      <c r="FV198" s="147"/>
      <c r="FW198" s="148"/>
      <c r="FX198" s="149"/>
      <c r="FY198" s="150"/>
      <c r="GA198" s="114"/>
      <c r="GB198" s="168"/>
      <c r="GC198" s="143" t="str">
        <f>IF(GG198="","",ministers!GC$3)</f>
        <v/>
      </c>
      <c r="GD198" s="144" t="str">
        <f>IF(GG198="","",ministers!GC$1)</f>
        <v/>
      </c>
      <c r="GE198" s="260" t="str">
        <f>IF(GG198="","",ministers!GC$2)</f>
        <v/>
      </c>
      <c r="GF198" s="145"/>
      <c r="GG198" s="146"/>
      <c r="GH198" s="147"/>
      <c r="GI198" s="148"/>
      <c r="GJ198" s="149"/>
      <c r="GK198" s="150"/>
      <c r="GM198" s="114"/>
      <c r="GN198" s="168"/>
      <c r="GO198" s="143" t="str">
        <f>IF(GS198="","",ministers!GO$3)</f>
        <v/>
      </c>
      <c r="GP198" s="144" t="str">
        <f>IF(GS198="","",ministers!GO$1)</f>
        <v/>
      </c>
      <c r="GQ198" s="145" t="str">
        <f>IF(GS198="","",ministers!GO$2)</f>
        <v/>
      </c>
      <c r="GR198" s="145" t="str">
        <f>IF(GS198="","",ministers!GO$3)</f>
        <v/>
      </c>
      <c r="GS198" s="146" t="str">
        <f t="shared" si="225"/>
        <v/>
      </c>
      <c r="GT198" s="147" t="str">
        <f t="shared" si="226"/>
        <v/>
      </c>
      <c r="GU198" s="148" t="str">
        <f t="shared" si="227"/>
        <v/>
      </c>
      <c r="GV198" s="149" t="str">
        <f t="shared" si="228"/>
        <v/>
      </c>
      <c r="GW198" s="150" t="str">
        <f t="shared" si="229"/>
        <v/>
      </c>
      <c r="GY198" s="114"/>
      <c r="GZ198" s="168"/>
    </row>
    <row r="199" spans="1:208" ht="13.5" customHeight="1">
      <c r="A199" s="126"/>
      <c r="B199" s="117" t="s">
        <v>1267</v>
      </c>
      <c r="E199" s="143"/>
      <c r="F199" s="144"/>
      <c r="G199" s="145"/>
      <c r="H199" s="145"/>
      <c r="I199" s="146"/>
      <c r="J199" s="147"/>
      <c r="K199" s="148"/>
      <c r="L199" s="149"/>
      <c r="M199" s="150"/>
      <c r="O199" s="114"/>
      <c r="P199" s="168"/>
      <c r="Q199" s="143"/>
      <c r="R199" s="144"/>
      <c r="S199" s="145"/>
      <c r="T199" s="145"/>
      <c r="U199" s="146"/>
      <c r="V199" s="147"/>
      <c r="W199" s="148"/>
      <c r="X199" s="149"/>
      <c r="Y199" s="150"/>
      <c r="AA199" s="114"/>
      <c r="AB199" s="168"/>
      <c r="AC199" s="143"/>
      <c r="AD199" s="144"/>
      <c r="AE199" s="145"/>
      <c r="AF199" s="145"/>
      <c r="AG199" s="146"/>
      <c r="AH199" s="147"/>
      <c r="AI199" s="148"/>
      <c r="AJ199" s="149"/>
      <c r="AK199" s="150"/>
      <c r="AM199" s="114"/>
      <c r="AN199" s="168"/>
      <c r="AO199" s="143"/>
      <c r="AP199" s="144"/>
      <c r="AQ199" s="145"/>
      <c r="AR199" s="145"/>
      <c r="AS199" s="146"/>
      <c r="AT199" s="147"/>
      <c r="AU199" s="148"/>
      <c r="AV199" s="149"/>
      <c r="AW199" s="150"/>
      <c r="AY199" s="114"/>
      <c r="AZ199" s="168"/>
      <c r="BA199" s="143"/>
      <c r="BB199" s="144"/>
      <c r="BC199" s="145"/>
      <c r="BD199" s="145"/>
      <c r="BE199" s="146"/>
      <c r="BF199" s="147"/>
      <c r="BG199" s="148"/>
      <c r="BH199" s="149"/>
      <c r="BI199" s="150"/>
      <c r="BK199" s="114"/>
      <c r="BL199" s="168"/>
      <c r="BM199" s="143"/>
      <c r="BN199" s="144"/>
      <c r="BO199" s="145"/>
      <c r="BP199" s="145"/>
      <c r="BQ199" s="146"/>
      <c r="BR199" s="147"/>
      <c r="BS199" s="148"/>
      <c r="BT199" s="149"/>
      <c r="BU199" s="150"/>
      <c r="BW199" s="114"/>
      <c r="BX199" s="168"/>
      <c r="BY199" s="143"/>
      <c r="BZ199" s="144"/>
      <c r="CA199" s="145"/>
      <c r="CB199" s="145"/>
      <c r="CC199" s="146"/>
      <c r="CD199" s="147"/>
      <c r="CE199" s="148"/>
      <c r="CF199" s="149"/>
      <c r="CG199" s="150"/>
      <c r="CI199" s="114"/>
      <c r="CJ199" s="168"/>
      <c r="CK199" s="143"/>
      <c r="CL199" s="144"/>
      <c r="CM199" s="145"/>
      <c r="CN199" s="145"/>
      <c r="CO199" s="146"/>
      <c r="CP199" s="147"/>
      <c r="CQ199" s="148"/>
      <c r="CR199" s="149"/>
      <c r="CS199" s="150"/>
      <c r="CU199" s="114"/>
      <c r="CV199" s="168"/>
      <c r="CW199" s="143"/>
      <c r="CX199" s="144"/>
      <c r="CY199" s="145"/>
      <c r="CZ199" s="145"/>
      <c r="DA199" s="146"/>
      <c r="DB199" s="147"/>
      <c r="DC199" s="148"/>
      <c r="DD199" s="149"/>
      <c r="DE199" s="150"/>
      <c r="DG199" s="114"/>
      <c r="DH199" s="168"/>
      <c r="DI199" s="143"/>
      <c r="DJ199" s="144"/>
      <c r="DK199" s="145"/>
      <c r="DL199" s="145"/>
      <c r="DM199" s="146"/>
      <c r="DN199" s="147"/>
      <c r="DO199" s="148"/>
      <c r="DP199" s="149"/>
      <c r="DQ199" s="150"/>
      <c r="DS199" s="114"/>
      <c r="DT199" s="168"/>
      <c r="DU199" s="143"/>
      <c r="DV199" s="144"/>
      <c r="DW199" s="145"/>
      <c r="DX199" s="145"/>
      <c r="DY199" s="146"/>
      <c r="DZ199" s="147"/>
      <c r="EA199" s="148"/>
      <c r="EB199" s="149"/>
      <c r="EC199" s="150"/>
      <c r="EE199" s="114"/>
      <c r="EF199" s="168"/>
      <c r="EG199" s="143"/>
      <c r="EH199" s="144"/>
      <c r="EI199" s="145"/>
      <c r="EJ199" s="145"/>
      <c r="EK199" s="146"/>
      <c r="EL199" s="147"/>
      <c r="EM199" s="148"/>
      <c r="EN199" s="149"/>
      <c r="EO199" s="150"/>
      <c r="EQ199" s="114"/>
      <c r="ER199" s="168"/>
      <c r="ES199" s="143"/>
      <c r="ET199" s="144"/>
      <c r="EU199" s="145"/>
      <c r="EV199" s="145"/>
      <c r="EW199" s="146"/>
      <c r="EX199" s="147"/>
      <c r="EY199" s="148"/>
      <c r="EZ199" s="149"/>
      <c r="FA199" s="150"/>
      <c r="FC199" s="114"/>
      <c r="FD199" s="168"/>
      <c r="FE199" s="143"/>
      <c r="FF199" s="144"/>
      <c r="FG199" s="145"/>
      <c r="FH199" s="145"/>
      <c r="FI199" s="146"/>
      <c r="FJ199" s="147"/>
      <c r="FK199" s="148"/>
      <c r="FL199" s="149"/>
      <c r="FM199" s="150"/>
      <c r="FO199" s="114"/>
      <c r="FP199" s="168"/>
      <c r="FQ199" s="143">
        <f>IF(FU199="","",ministers!FQ$3)</f>
        <v>43614</v>
      </c>
      <c r="FR199" s="144" t="str">
        <f>IF(FU199="","",ministers!FQ$1)</f>
        <v>Morrison I</v>
      </c>
      <c r="FS199" s="145">
        <f>IF(FU199="","",ministers!FQ$2)</f>
        <v>43340</v>
      </c>
      <c r="FT199" s="145">
        <f>IF(FU199="","",ministers!FQ$3)</f>
        <v>43614</v>
      </c>
      <c r="FU199" s="146" t="str">
        <f>IF(GB199="","",IF(ISNUMBER(SEARCH(":",GB199)),MID(GB199,FIND(":",GB199)+2,FIND("(",GB199)-FIND(":",GB199)-3),LEFT(GB199,FIND("(",GB199)-2)))</f>
        <v>Mathias Hubert Paul Cormann</v>
      </c>
      <c r="FV199" s="147" t="str">
        <f>IF(GB199="","",MID(GB199,FIND("(",GB199)+1,4))</f>
        <v>1970</v>
      </c>
      <c r="FW199" s="148" t="str">
        <f>IF(ISNUMBER(SEARCH("*female*",GB199)),"female",IF(ISNUMBER(SEARCH("*male*",GB199)),"male",""))</f>
        <v>male</v>
      </c>
      <c r="FX199" s="149" t="str">
        <f>IF(GB199="","",IF(ISERROR(MID(GB199,FIND("male,",GB199)+6,(FIND(")",GB199)-(FIND("male,",GB199)+6))))=TRUE,"missing/error",MID(GB199,FIND("male,",GB199)+6,(FIND(")",GB199)-(FIND("male,",GB199)+6)))))</f>
        <v>au_lib01</v>
      </c>
      <c r="FY199" s="150" t="str">
        <f>IF(FU199="","",(MID(FU199,(SEARCH("^^",SUBSTITUTE(FU199," ","^^",LEN(FU199)-LEN(SUBSTITUTE(FU199," ","")))))+1,99)&amp;"_"&amp;LEFT(FU199,FIND(" ",FU199)-1)&amp;"_"&amp;FV199))</f>
        <v>Cormann_Mathias_1970</v>
      </c>
      <c r="GA199" s="114"/>
      <c r="GB199" s="168" t="s">
        <v>1195</v>
      </c>
      <c r="GC199" s="143">
        <f>IF(GG199="","",ministers!GC$3)</f>
        <v>44704</v>
      </c>
      <c r="GD199" s="144" t="str">
        <f>IF(GG199="","",ministers!GC$1)</f>
        <v>Morrison II</v>
      </c>
      <c r="GE199" s="260">
        <f>IF(GG199="","",ministers!GC$2)</f>
        <v>43614</v>
      </c>
      <c r="GF199" s="145">
        <f>IF(GG199="","",ministers!GC$3)</f>
        <v>44704</v>
      </c>
      <c r="GG199" s="146" t="str">
        <f>IF(GN199="","",IF(ISNUMBER(SEARCH(":",GN199)),MID(GN199,FIND(":",GN199)+2,FIND("(",GN199)-FIND(":",GN199)-3),LEFT(GN199,FIND("(",GN199)-2)))</f>
        <v>Scott John Morrison</v>
      </c>
      <c r="GH199" s="147" t="str">
        <f>IF(GN199="","",MID(GN199,FIND("(",GN199)+1,4))</f>
        <v>1968</v>
      </c>
      <c r="GI199" s="148" t="str">
        <f>IF(ISNUMBER(SEARCH("*female*",GN199)),"female",IF(ISNUMBER(SEARCH("*male*",GN199)),"male",""))</f>
        <v>male</v>
      </c>
      <c r="GJ199" s="149" t="str">
        <f>IF(GN199="","",IF(ISERROR(MID(GN199,FIND("male,",GN199)+6,(FIND(")",GN199)-(FIND("male,",GN199)+6))))=TRUE,"missing/error",MID(GN199,FIND("male,",GN199)+6,(FIND(")",GN199)-(FIND("male,",GN199)+6)))))</f>
        <v>au_lib01</v>
      </c>
      <c r="GK199" s="150" t="str">
        <f>IF(GG199="","",(MID(GG199,(SEARCH("^^",SUBSTITUTE(GG199," ","^^",LEN(GG199)-LEN(SUBSTITUTE(GG199," ","")))))+1,99)&amp;"_"&amp;LEFT(GG199,FIND(" ",GG199)-1)&amp;"_"&amp;GH199))</f>
        <v>Morrison_Scott_1968</v>
      </c>
      <c r="GM199" s="114"/>
      <c r="GN199" s="168" t="s">
        <v>1193</v>
      </c>
      <c r="GO199" s="143">
        <f>IF(GS199="","",ministers!GO$3)</f>
        <v>44926</v>
      </c>
      <c r="GP199" s="144" t="str">
        <f>IF(GS199="","",ministers!GO$1)</f>
        <v>Albanaese</v>
      </c>
      <c r="GQ199" s="145">
        <f>IF(GS199="","",ministers!GO$2)</f>
        <v>44713</v>
      </c>
      <c r="GR199" s="145">
        <f>IF(GS199="","",ministers!GO$3)</f>
        <v>44926</v>
      </c>
      <c r="GS199" s="146" t="str">
        <f>IF(GZ199="","",IF(ISNUMBER(SEARCH(":",GZ199)),MID(GZ199,FIND(":",GZ199)+2,FIND("(",GZ199)-FIND(":",GZ199)-3),LEFT(GZ199,FIND("(",GZ199)-2)))</f>
        <v>Katy Gallagher</v>
      </c>
      <c r="GT199" s="147" t="str">
        <f>IF(GZ199="","",MID(GZ199,FIND("(",GZ199)+1,4))</f>
        <v>1970</v>
      </c>
      <c r="GU199" s="148" t="str">
        <f>IF(ISNUMBER(SEARCH("*female*",GZ199)),"female",IF(ISNUMBER(SEARCH("*male*",GZ199)),"male",""))</f>
        <v>female</v>
      </c>
      <c r="GV199" s="149" t="str">
        <f>IF(GZ199="","",IF(ISERROR(MID(GZ199,FIND("male,",GZ199)+6,(FIND(")",GZ199)-(FIND("male,",GZ199)+6))))=TRUE,"missing/error",MID(GZ199,FIND("male,",GZ199)+6,(FIND(")",GZ199)-(FIND("male,",GZ199)+6)))))</f>
        <v>au_lab01</v>
      </c>
      <c r="GW199" s="150" t="str">
        <f>IF(GS199="","",(MID(GS199,(SEARCH("^^",SUBSTITUTE(GS199," ","^^",LEN(GS199)-LEN(SUBSTITUTE(GS199," ","")))))+1,99)&amp;"_"&amp;LEFT(GS199,FIND(" ",GS199)-1)&amp;"_"&amp;GT199))</f>
        <v>Gallagher_Katy_1970</v>
      </c>
      <c r="GY199" s="114"/>
      <c r="GZ199" s="168" t="s">
        <v>1391</v>
      </c>
    </row>
    <row r="200" spans="1:208" ht="13.5" customHeight="1">
      <c r="A200" s="126"/>
      <c r="B200" s="117" t="s">
        <v>744</v>
      </c>
      <c r="E200" s="143"/>
      <c r="F200" s="144"/>
      <c r="G200" s="145"/>
      <c r="H200" s="145"/>
      <c r="I200" s="146"/>
      <c r="J200" s="147"/>
      <c r="K200" s="148"/>
      <c r="L200" s="149"/>
      <c r="M200" s="150"/>
      <c r="O200" s="114"/>
      <c r="Q200" s="143"/>
      <c r="R200" s="144"/>
      <c r="S200" s="145"/>
      <c r="T200" s="145"/>
      <c r="U200" s="146"/>
      <c r="V200" s="147"/>
      <c r="W200" s="148"/>
      <c r="X200" s="149"/>
      <c r="Y200" s="150"/>
      <c r="AA200" s="114"/>
      <c r="AB200" s="168"/>
      <c r="AC200" s="143"/>
      <c r="AD200" s="144"/>
      <c r="AE200" s="145"/>
      <c r="AF200" s="145"/>
      <c r="AG200" s="146"/>
      <c r="AH200" s="147"/>
      <c r="AI200" s="148"/>
      <c r="AJ200" s="149"/>
      <c r="AK200" s="150"/>
      <c r="AM200" s="114"/>
      <c r="AN200" s="168"/>
      <c r="AO200" s="143"/>
      <c r="AP200" s="144"/>
      <c r="AQ200" s="145"/>
      <c r="AR200" s="145"/>
      <c r="AS200" s="146"/>
      <c r="AT200" s="147"/>
      <c r="AU200" s="148"/>
      <c r="AV200" s="149"/>
      <c r="AW200" s="150"/>
      <c r="AY200" s="114"/>
      <c r="AZ200" s="168"/>
      <c r="BA200" s="143"/>
      <c r="BB200" s="144"/>
      <c r="BC200" s="145"/>
      <c r="BD200" s="145"/>
      <c r="BE200" s="146"/>
      <c r="BF200" s="147"/>
      <c r="BG200" s="148"/>
      <c r="BH200" s="149"/>
      <c r="BI200" s="150"/>
      <c r="BK200" s="114"/>
      <c r="BL200" s="168"/>
      <c r="BM200" s="143"/>
      <c r="BN200" s="144"/>
      <c r="BO200" s="145"/>
      <c r="BP200" s="145"/>
      <c r="BQ200" s="146"/>
      <c r="BR200" s="147"/>
      <c r="BS200" s="148"/>
      <c r="BT200" s="149"/>
      <c r="BU200" s="150"/>
      <c r="BW200" s="114"/>
      <c r="BX200" s="168"/>
      <c r="BY200" s="143"/>
      <c r="BZ200" s="144"/>
      <c r="CA200" s="145"/>
      <c r="CB200" s="145"/>
      <c r="CC200" s="146"/>
      <c r="CD200" s="147"/>
      <c r="CE200" s="148"/>
      <c r="CF200" s="149"/>
      <c r="CG200" s="150"/>
      <c r="CI200" s="114"/>
      <c r="CJ200" s="168"/>
      <c r="CK200" s="143"/>
      <c r="CL200" s="144"/>
      <c r="CM200" s="145"/>
      <c r="CN200" s="145"/>
      <c r="CO200" s="146"/>
      <c r="CP200" s="147"/>
      <c r="CQ200" s="148"/>
      <c r="CR200" s="149"/>
      <c r="CS200" s="150"/>
      <c r="CU200" s="114"/>
      <c r="CV200" s="168"/>
      <c r="CW200" s="143"/>
      <c r="CX200" s="144"/>
      <c r="CY200" s="145"/>
      <c r="CZ200" s="145"/>
      <c r="DA200" s="146"/>
      <c r="DB200" s="147"/>
      <c r="DC200" s="148"/>
      <c r="DD200" s="149"/>
      <c r="DE200" s="150"/>
      <c r="DG200" s="114"/>
      <c r="DH200" s="168"/>
      <c r="DI200" s="143">
        <v>41452</v>
      </c>
      <c r="DJ200" s="144" t="s">
        <v>513</v>
      </c>
      <c r="DK200" s="145">
        <v>41358</v>
      </c>
      <c r="DL200" s="145">
        <v>41452</v>
      </c>
      <c r="DM200" s="146" t="s">
        <v>831</v>
      </c>
      <c r="DN200" s="147" t="s">
        <v>802</v>
      </c>
      <c r="DO200" s="148" t="s">
        <v>780</v>
      </c>
      <c r="DP200" s="149" t="s">
        <v>293</v>
      </c>
      <c r="DQ200" s="150" t="s">
        <v>832</v>
      </c>
      <c r="DR200" s="117" t="s">
        <v>292</v>
      </c>
      <c r="DS200" s="114"/>
      <c r="DT200" s="168" t="s">
        <v>745</v>
      </c>
      <c r="DU200" s="143"/>
      <c r="DV200" s="144"/>
      <c r="DW200" s="145"/>
      <c r="DX200" s="145"/>
      <c r="DY200" s="146"/>
      <c r="DZ200" s="147"/>
      <c r="EA200" s="148"/>
      <c r="EB200" s="149"/>
      <c r="EC200" s="150"/>
      <c r="EE200" s="114"/>
      <c r="EF200" s="168" t="s">
        <v>745</v>
      </c>
      <c r="EG200" s="143" t="str">
        <f>IF(EK200="","",ministers!EG$3)</f>
        <v/>
      </c>
      <c r="EH200" s="144" t="str">
        <f>IF(EK200="","",ministers!EG$1)</f>
        <v/>
      </c>
      <c r="EI200" s="145" t="str">
        <f>IF(EK200="","",ministers!EG$2)</f>
        <v/>
      </c>
      <c r="EJ200" s="145" t="str">
        <f>IF(EK200="","",ministers!EG$3)</f>
        <v/>
      </c>
      <c r="EK200" s="146" t="str">
        <f>IF(ER200="","",IF(ISNUMBER(SEARCH(":",ER200)),MID(ER200,FIND(":",ER200)+2,FIND("(",ER200)-FIND(":",ER200)-3),LEFT(ER200,FIND("(",ER200)-2)))</f>
        <v/>
      </c>
      <c r="EL200" s="147" t="str">
        <f>IF(ER200="","",MID(ER200,FIND("(",ER200)+1,4))</f>
        <v/>
      </c>
      <c r="EM200" s="148" t="str">
        <f>IF(ISNUMBER(SEARCH("*female*",ER200)),"female",IF(ISNUMBER(SEARCH("*male*",ER200)),"male",""))</f>
        <v/>
      </c>
      <c r="EN200" s="149" t="str">
        <f>IF(ER200="","",IF(ISERROR(MID(ER200,FIND("male,",ER200)+6,(FIND(")",ER200)-(FIND("male,",ER200)+6))))=TRUE,"missing/error",MID(ER200,FIND("male,",ER200)+6,(FIND(")",ER200)-(FIND("male,",ER200)+6)))))</f>
        <v/>
      </c>
      <c r="EO200" s="150" t="str">
        <f>IF(EK200="","",(MID(EK200,(SEARCH("^^",SUBSTITUTE(EK200," ","^^",LEN(EK200)-LEN(SUBSTITUTE(EK200," ","")))))+1,99)&amp;"_"&amp;LEFT(EK200,FIND(" ",EK200)-1)&amp;"_"&amp;EL200))</f>
        <v/>
      </c>
      <c r="EP200" s="117" t="str">
        <f>IF(ER200="","",IF((LEN(ER200)-LEN(SUBSTITUTE(ER200,"male","")))/LEN("male")&gt;1,"!",IF(RIGHT(ER200,1)=")","",IF(RIGHT(ER200,2)=") ","",IF(RIGHT(ER200,2)=").","","!!")))))</f>
        <v/>
      </c>
      <c r="EQ200" s="114"/>
      <c r="ER200" s="168"/>
      <c r="ES200" s="143" t="str">
        <f>IF(EW200="","",ministers!ES$3)</f>
        <v/>
      </c>
      <c r="ET200" s="144" t="str">
        <f>IF(EW200="","",ministers!ES$1)</f>
        <v/>
      </c>
      <c r="EU200" s="145" t="s">
        <v>292</v>
      </c>
      <c r="EV200" s="145" t="str">
        <f>IF(EW200="","",ministers!ES$3)</f>
        <v/>
      </c>
      <c r="EW200" s="146" t="str">
        <f>IF(FD200="","",IF(ISNUMBER(SEARCH(":",FD200)),MID(FD200,FIND(":",FD200)+2,FIND("(",FD200)-FIND(":",FD200)-3),LEFT(FD200,FIND("(",FD200)-2)))</f>
        <v/>
      </c>
      <c r="EX200" s="147" t="str">
        <f>IF(FD200="","",MID(FD200,FIND("(",FD200)+1,4))</f>
        <v/>
      </c>
      <c r="EY200" s="148" t="str">
        <f>IF(ISNUMBER(SEARCH("*female*",FD200)),"female",IF(ISNUMBER(SEARCH("*male*",FD200)),"male",""))</f>
        <v/>
      </c>
      <c r="EZ200" s="149" t="str">
        <f>IF(FD200="","",IF(ISERROR(MID(FD200,FIND("male,",FD200)+6,(FIND(")",FD200)-(FIND("male,",FD200)+6))))=TRUE,"missing/error",MID(FD200,FIND("male,",FD200)+6,(FIND(")",FD200)-(FIND("male,",FD200)+6)))))</f>
        <v/>
      </c>
      <c r="FA200" s="150" t="str">
        <f>IF(EW200="","",(MID(EW200,(SEARCH("^^",SUBSTITUTE(EW200," ","^^",LEN(EW200)-LEN(SUBSTITUTE(EW200," ","")))))+1,99)&amp;"_"&amp;LEFT(EW200,FIND(" ",EW200)-1)&amp;"_"&amp;EX200))</f>
        <v/>
      </c>
      <c r="FB200" s="117" t="str">
        <f>IF(FD200="","",IF((LEN(FD200)-LEN(SUBSTITUTE(FD200,"male","")))/LEN("male")&gt;1,"!",IF(RIGHT(FD200,1)=")","",IF(RIGHT(FD200,2)=") ","",IF(RIGHT(FD200,2)=").","","!!")))))</f>
        <v/>
      </c>
      <c r="FC200" s="114"/>
      <c r="FD200" s="168"/>
      <c r="FE200" s="143" t="str">
        <f>IF(FI200="","",ministers!FE$3)</f>
        <v/>
      </c>
      <c r="FF200" s="144" t="str">
        <f>IF(FI200="","",ministers!FE$1)</f>
        <v/>
      </c>
      <c r="FG200" s="145" t="str">
        <f>IF(FI200="","",ministers!FE$2)</f>
        <v/>
      </c>
      <c r="FH200" s="145" t="str">
        <f>IF(FI200="","",ministers!FE$3)</f>
        <v/>
      </c>
      <c r="FI200" s="146" t="str">
        <f t="shared" ref="FI200:FI210" si="235">IF(FP200="","",IF(ISNUMBER(SEARCH(":",FP200)),MID(FP200,FIND(":",FP200)+2,FIND("(",FP200)-FIND(":",FP200)-3),LEFT(FP200,FIND("(",FP200)-2)))</f>
        <v/>
      </c>
      <c r="FJ200" s="147" t="str">
        <f t="shared" ref="FJ200:FJ210" si="236">IF(FP200="","",MID(FP200,FIND("(",FP200)+1,4))</f>
        <v/>
      </c>
      <c r="FK200" s="148" t="str">
        <f t="shared" ref="FK200:FK210" si="237">IF(ISNUMBER(SEARCH("*female*",FP200)),"female",IF(ISNUMBER(SEARCH("*male*",FP200)),"male",""))</f>
        <v/>
      </c>
      <c r="FL200" s="149" t="str">
        <f t="shared" ref="FL200:FL210" si="238">IF(FP200="","",IF(ISERROR(MID(FP200,FIND("male,",FP200)+6,(FIND(")",FP200)-(FIND("male,",FP200)+6))))=TRUE,"missing/error",MID(FP200,FIND("male,",FP200)+6,(FIND(")",FP200)-(FIND("male,",FP200)+6)))))</f>
        <v/>
      </c>
      <c r="FM200" s="150" t="str">
        <f t="shared" ref="FM200:FM210" si="239">IF(FI200="","",(MID(FI200,(SEARCH("^^",SUBSTITUTE(FI200," ","^^",LEN(FI200)-LEN(SUBSTITUTE(FI200," ","")))))+1,99)&amp;"_"&amp;LEFT(FI200,FIND(" ",FI200)-1)&amp;"_"&amp;FJ200))</f>
        <v/>
      </c>
      <c r="FO200" s="114"/>
      <c r="FP200" s="168"/>
      <c r="FQ200" s="143"/>
      <c r="FR200" s="144"/>
      <c r="FS200" s="145"/>
      <c r="FT200" s="151"/>
      <c r="FU200" s="146"/>
      <c r="FV200" s="147"/>
      <c r="FW200" s="148"/>
      <c r="FX200" s="149"/>
      <c r="FY200" s="150"/>
      <c r="GA200" s="114"/>
      <c r="GB200" s="168"/>
      <c r="GC200" s="143" t="str">
        <f>IF(GG200="","",ministers!GC$3)</f>
        <v/>
      </c>
      <c r="GD200" s="144" t="str">
        <f>IF(GG200="","",ministers!GC$1)</f>
        <v/>
      </c>
      <c r="GE200" s="260" t="str">
        <f>IF(GG200="","",ministers!GC$2)</f>
        <v/>
      </c>
      <c r="GF200" s="145"/>
      <c r="GG200" s="146"/>
      <c r="GH200" s="147"/>
      <c r="GI200" s="148"/>
      <c r="GJ200" s="149"/>
      <c r="GK200" s="150"/>
      <c r="GM200" s="114"/>
      <c r="GN200" s="168"/>
      <c r="GO200" s="143" t="str">
        <f>IF(GS200="","",ministers!GO$3)</f>
        <v/>
      </c>
      <c r="GP200" s="144" t="str">
        <f>IF(GS200="","",ministers!GO$1)</f>
        <v/>
      </c>
      <c r="GQ200" s="145" t="str">
        <f>IF(GS200="","",ministers!GO$2)</f>
        <v/>
      </c>
      <c r="GR200" s="145" t="str">
        <f>IF(GS200="","",ministers!GO$3)</f>
        <v/>
      </c>
      <c r="GS200" s="146" t="str">
        <f t="shared" ref="GS200:GS232" si="240">IF(GZ200="","",IF(ISNUMBER(SEARCH(":",GZ200)),MID(GZ200,FIND(":",GZ200)+2,FIND("(",GZ200)-FIND(":",GZ200)-3),LEFT(GZ200,FIND("(",GZ200)-2)))</f>
        <v/>
      </c>
      <c r="GT200" s="147" t="str">
        <f t="shared" ref="GT200:GT232" si="241">IF(GZ200="","",MID(GZ200,FIND("(",GZ200)+1,4))</f>
        <v/>
      </c>
      <c r="GU200" s="148" t="str">
        <f t="shared" ref="GU200:GU232" si="242">IF(ISNUMBER(SEARCH("*female*",GZ200)),"female",IF(ISNUMBER(SEARCH("*male*",GZ200)),"male",""))</f>
        <v/>
      </c>
      <c r="GV200" s="149" t="str">
        <f t="shared" ref="GV200:GV232" si="243">IF(GZ200="","",IF(ISERROR(MID(GZ200,FIND("male,",GZ200)+6,(FIND(")",GZ200)-(FIND("male,",GZ200)+6))))=TRUE,"missing/error",MID(GZ200,FIND("male,",GZ200)+6,(FIND(")",GZ200)-(FIND("male,",GZ200)+6)))))</f>
        <v/>
      </c>
      <c r="GW200" s="150" t="str">
        <f t="shared" ref="GW200:GW232" si="244">IF(GS200="","",(MID(GS200,(SEARCH("^^",SUBSTITUTE(GS200," ","^^",LEN(GS200)-LEN(SUBSTITUTE(GS200," ","")))))+1,99)&amp;"_"&amp;LEFT(GS200,FIND(" ",GS200)-1)&amp;"_"&amp;GT200))</f>
        <v/>
      </c>
      <c r="GY200" s="114"/>
      <c r="GZ200" s="168"/>
    </row>
    <row r="201" spans="1:208" ht="13.5" customHeight="1">
      <c r="A201" s="126"/>
      <c r="B201" s="114" t="s">
        <v>660</v>
      </c>
      <c r="C201" s="114"/>
      <c r="E201" s="143" t="s">
        <v>292</v>
      </c>
      <c r="F201" s="144" t="s">
        <v>292</v>
      </c>
      <c r="G201" s="145" t="s">
        <v>292</v>
      </c>
      <c r="H201" s="145" t="s">
        <v>292</v>
      </c>
      <c r="I201" s="146" t="s">
        <v>292</v>
      </c>
      <c r="J201" s="147" t="s">
        <v>292</v>
      </c>
      <c r="K201" s="148" t="s">
        <v>292</v>
      </c>
      <c r="L201" s="149" t="s">
        <v>292</v>
      </c>
      <c r="M201" s="150" t="s">
        <v>292</v>
      </c>
      <c r="N201" s="117" t="s">
        <v>292</v>
      </c>
      <c r="O201" s="114"/>
      <c r="P201" s="168"/>
      <c r="Q201" s="143" t="s">
        <v>292</v>
      </c>
      <c r="R201" s="144" t="s">
        <v>292</v>
      </c>
      <c r="S201" s="145" t="s">
        <v>292</v>
      </c>
      <c r="T201" s="145" t="s">
        <v>292</v>
      </c>
      <c r="U201" s="146" t="s">
        <v>292</v>
      </c>
      <c r="V201" s="147" t="s">
        <v>292</v>
      </c>
      <c r="W201" s="148" t="s">
        <v>292</v>
      </c>
      <c r="X201" s="149" t="s">
        <v>292</v>
      </c>
      <c r="Y201" s="150" t="s">
        <v>292</v>
      </c>
      <c r="Z201" s="117" t="s">
        <v>292</v>
      </c>
      <c r="AA201" s="114"/>
      <c r="AB201" s="168"/>
      <c r="AC201" s="143" t="s">
        <v>292</v>
      </c>
      <c r="AD201" s="144" t="s">
        <v>292</v>
      </c>
      <c r="AE201" s="145" t="s">
        <v>292</v>
      </c>
      <c r="AF201" s="145" t="s">
        <v>292</v>
      </c>
      <c r="AG201" s="146" t="s">
        <v>292</v>
      </c>
      <c r="AH201" s="147" t="s">
        <v>292</v>
      </c>
      <c r="AI201" s="148" t="s">
        <v>292</v>
      </c>
      <c r="AJ201" s="149" t="s">
        <v>292</v>
      </c>
      <c r="AK201" s="150" t="s">
        <v>292</v>
      </c>
      <c r="AL201" s="117" t="s">
        <v>292</v>
      </c>
      <c r="AM201" s="114"/>
      <c r="AN201" s="168"/>
      <c r="AO201" s="143" t="s">
        <v>292</v>
      </c>
      <c r="AP201" s="144" t="s">
        <v>292</v>
      </c>
      <c r="AQ201" s="145" t="s">
        <v>292</v>
      </c>
      <c r="AR201" s="145" t="s">
        <v>292</v>
      </c>
      <c r="AS201" s="146" t="s">
        <v>292</v>
      </c>
      <c r="AT201" s="147" t="s">
        <v>292</v>
      </c>
      <c r="AU201" s="148" t="s">
        <v>292</v>
      </c>
      <c r="AV201" s="149" t="s">
        <v>292</v>
      </c>
      <c r="AW201" s="150" t="s">
        <v>292</v>
      </c>
      <c r="AX201" s="117" t="s">
        <v>292</v>
      </c>
      <c r="AY201" s="114"/>
      <c r="AZ201" s="168"/>
      <c r="BA201" s="143">
        <v>37221</v>
      </c>
      <c r="BB201" s="144" t="s">
        <v>315</v>
      </c>
      <c r="BC201" s="145">
        <v>36089</v>
      </c>
      <c r="BD201" s="145">
        <v>37221</v>
      </c>
      <c r="BE201" s="146" t="s">
        <v>824</v>
      </c>
      <c r="BF201" s="147" t="s">
        <v>825</v>
      </c>
      <c r="BG201" s="148" t="s">
        <v>780</v>
      </c>
      <c r="BH201" s="149" t="s">
        <v>294</v>
      </c>
      <c r="BI201" s="150" t="s">
        <v>826</v>
      </c>
      <c r="BJ201" s="117" t="s">
        <v>292</v>
      </c>
      <c r="BK201" s="114"/>
      <c r="BL201" s="168" t="s">
        <v>667</v>
      </c>
      <c r="BM201" s="143" t="s">
        <v>292</v>
      </c>
      <c r="BN201" s="144" t="s">
        <v>292</v>
      </c>
      <c r="BO201" s="145" t="s">
        <v>292</v>
      </c>
      <c r="BP201" s="145" t="s">
        <v>292</v>
      </c>
      <c r="BQ201" s="146" t="s">
        <v>292</v>
      </c>
      <c r="BR201" s="147" t="s">
        <v>292</v>
      </c>
      <c r="BS201" s="148" t="s">
        <v>292</v>
      </c>
      <c r="BT201" s="149" t="s">
        <v>292</v>
      </c>
      <c r="BU201" s="150" t="s">
        <v>292</v>
      </c>
      <c r="BV201" s="117" t="s">
        <v>292</v>
      </c>
      <c r="BW201" s="114"/>
      <c r="BX201" s="168"/>
      <c r="BY201" s="143" t="s">
        <v>292</v>
      </c>
      <c r="BZ201" s="144" t="s">
        <v>292</v>
      </c>
      <c r="CA201" s="145" t="s">
        <v>292</v>
      </c>
      <c r="CB201" s="145" t="s">
        <v>292</v>
      </c>
      <c r="CC201" s="146" t="s">
        <v>292</v>
      </c>
      <c r="CD201" s="147" t="s">
        <v>292</v>
      </c>
      <c r="CE201" s="148" t="s">
        <v>292</v>
      </c>
      <c r="CF201" s="149" t="s">
        <v>292</v>
      </c>
      <c r="CG201" s="150" t="s">
        <v>292</v>
      </c>
      <c r="CH201" s="117" t="s">
        <v>292</v>
      </c>
      <c r="CI201" s="114"/>
      <c r="CJ201" s="168"/>
      <c r="CK201" s="143" t="s">
        <v>292</v>
      </c>
      <c r="CL201" s="144" t="s">
        <v>292</v>
      </c>
      <c r="CM201" s="145" t="s">
        <v>292</v>
      </c>
      <c r="CN201" s="145" t="s">
        <v>292</v>
      </c>
      <c r="CO201" s="146" t="s">
        <v>292</v>
      </c>
      <c r="CP201" s="147" t="s">
        <v>292</v>
      </c>
      <c r="CQ201" s="148" t="s">
        <v>292</v>
      </c>
      <c r="CR201" s="149" t="s">
        <v>292</v>
      </c>
      <c r="CS201" s="150" t="s">
        <v>292</v>
      </c>
      <c r="CT201" s="117" t="s">
        <v>292</v>
      </c>
      <c r="CU201" s="114"/>
      <c r="CV201" s="168"/>
      <c r="CW201" s="143" t="s">
        <v>292</v>
      </c>
      <c r="CX201" s="144" t="s">
        <v>292</v>
      </c>
      <c r="CY201" s="145" t="s">
        <v>292</v>
      </c>
      <c r="CZ201" s="145" t="s">
        <v>292</v>
      </c>
      <c r="DA201" s="146" t="s">
        <v>292</v>
      </c>
      <c r="DB201" s="147" t="s">
        <v>292</v>
      </c>
      <c r="DC201" s="148" t="s">
        <v>292</v>
      </c>
      <c r="DD201" s="149" t="s">
        <v>292</v>
      </c>
      <c r="DE201" s="150" t="s">
        <v>292</v>
      </c>
      <c r="DF201" s="117" t="s">
        <v>292</v>
      </c>
      <c r="DG201" s="114"/>
      <c r="DH201" s="168"/>
      <c r="DI201" s="143" t="s">
        <v>292</v>
      </c>
      <c r="DJ201" s="144" t="s">
        <v>292</v>
      </c>
      <c r="DK201" s="145" t="s">
        <v>292</v>
      </c>
      <c r="DL201" s="145" t="s">
        <v>292</v>
      </c>
      <c r="DM201" s="146" t="s">
        <v>292</v>
      </c>
      <c r="DN201" s="147" t="s">
        <v>292</v>
      </c>
      <c r="DO201" s="148" t="s">
        <v>292</v>
      </c>
      <c r="DP201" s="149" t="s">
        <v>292</v>
      </c>
      <c r="DQ201" s="150" t="s">
        <v>292</v>
      </c>
      <c r="DR201" s="117" t="s">
        <v>292</v>
      </c>
      <c r="DS201" s="114"/>
      <c r="DT201" s="168"/>
      <c r="DU201" s="143" t="s">
        <v>292</v>
      </c>
      <c r="DV201" s="144" t="s">
        <v>292</v>
      </c>
      <c r="DW201" s="145" t="s">
        <v>292</v>
      </c>
      <c r="DX201" s="145" t="s">
        <v>292</v>
      </c>
      <c r="DY201" s="146" t="s">
        <v>292</v>
      </c>
      <c r="DZ201" s="147" t="s">
        <v>292</v>
      </c>
      <c r="EA201" s="148" t="s">
        <v>292</v>
      </c>
      <c r="EB201" s="149" t="s">
        <v>292</v>
      </c>
      <c r="EC201" s="150" t="s">
        <v>292</v>
      </c>
      <c r="ED201" s="117" t="s">
        <v>292</v>
      </c>
      <c r="EE201" s="114"/>
      <c r="EF201" s="168"/>
      <c r="EG201" s="143" t="str">
        <f>IF(EK201="","",ministers!EG$3)</f>
        <v/>
      </c>
      <c r="EH201" s="144" t="str">
        <f>IF(EK201="","",ministers!EG$1)</f>
        <v/>
      </c>
      <c r="EI201" s="145" t="str">
        <f>IF(EK201="","",ministers!EG$2)</f>
        <v/>
      </c>
      <c r="EJ201" s="145" t="str">
        <f>IF(EK201="","",ministers!EG$3)</f>
        <v/>
      </c>
      <c r="EK201" s="146" t="str">
        <f>IF(ER201="","",IF(ISNUMBER(SEARCH(":",ER201)),MID(ER201,FIND(":",ER201)+2,FIND("(",ER201)-FIND(":",ER201)-3),LEFT(ER201,FIND("(",ER201)-2)))</f>
        <v/>
      </c>
      <c r="EL201" s="147" t="str">
        <f>IF(ER201="","",MID(ER201,FIND("(",ER201)+1,4))</f>
        <v/>
      </c>
      <c r="EM201" s="148" t="str">
        <f>IF(ISNUMBER(SEARCH("*female*",ER201)),"female",IF(ISNUMBER(SEARCH("*male*",ER201)),"male",""))</f>
        <v/>
      </c>
      <c r="EN201" s="149" t="str">
        <f>IF(ER201="","",IF(ISERROR(MID(ER201,FIND("male,",ER201)+6,(FIND(")",ER201)-(FIND("male,",ER201)+6))))=TRUE,"missing/error",MID(ER201,FIND("male,",ER201)+6,(FIND(")",ER201)-(FIND("male,",ER201)+6)))))</f>
        <v/>
      </c>
      <c r="EO201" s="150" t="str">
        <f>IF(EK201="","",(MID(EK201,(SEARCH("^^",SUBSTITUTE(EK201," ","^^",LEN(EK201)-LEN(SUBSTITUTE(EK201," ","")))))+1,99)&amp;"_"&amp;LEFT(EK201,FIND(" ",EK201)-1)&amp;"_"&amp;EL201))</f>
        <v/>
      </c>
      <c r="EP201" s="117" t="str">
        <f>IF(ER201="","",IF((LEN(ER201)-LEN(SUBSTITUTE(ER201,"male","")))/LEN("male")&gt;1,"!",IF(RIGHT(ER201,1)=")","",IF(RIGHT(ER201,2)=") ","",IF(RIGHT(ER201,2)=").","","!!")))))</f>
        <v/>
      </c>
      <c r="EQ201" s="114"/>
      <c r="ER201" s="168"/>
      <c r="ES201" s="143" t="str">
        <f>IF(EW201="","",ministers!ES$3)</f>
        <v/>
      </c>
      <c r="ET201" s="144" t="str">
        <f>IF(EW201="","",ministers!ES$1)</f>
        <v/>
      </c>
      <c r="EU201" s="145" t="s">
        <v>292</v>
      </c>
      <c r="EV201" s="145" t="str">
        <f>IF(EW201="","",ministers!ES$3)</f>
        <v/>
      </c>
      <c r="EW201" s="146" t="str">
        <f>IF(FD201="","",IF(ISNUMBER(SEARCH(":",FD201)),MID(FD201,FIND(":",FD201)+2,FIND("(",FD201)-FIND(":",FD201)-3),LEFT(FD201,FIND("(",FD201)-2)))</f>
        <v/>
      </c>
      <c r="EX201" s="147" t="str">
        <f>IF(FD201="","",MID(FD201,FIND("(",FD201)+1,4))</f>
        <v/>
      </c>
      <c r="EY201" s="148" t="str">
        <f>IF(ISNUMBER(SEARCH("*female*",FD201)),"female",IF(ISNUMBER(SEARCH("*male*",FD201)),"male",""))</f>
        <v/>
      </c>
      <c r="EZ201" s="149" t="str">
        <f>IF(FD201="","",IF(ISERROR(MID(FD201,FIND("male,",FD201)+6,(FIND(")",FD201)-(FIND("male,",FD201)+6))))=TRUE,"missing/error",MID(FD201,FIND("male,",FD201)+6,(FIND(")",FD201)-(FIND("male,",FD201)+6)))))</f>
        <v/>
      </c>
      <c r="FA201" s="150" t="str">
        <f>IF(EW201="","",(MID(EW201,(SEARCH("^^",SUBSTITUTE(EW201," ","^^",LEN(EW201)-LEN(SUBSTITUTE(EW201," ","")))))+1,99)&amp;"_"&amp;LEFT(EW201,FIND(" ",EW201)-1)&amp;"_"&amp;EX201))</f>
        <v/>
      </c>
      <c r="FB201" s="117" t="str">
        <f>IF(FD201="","",IF((LEN(FD201)-LEN(SUBSTITUTE(FD201,"male","")))/LEN("male")&gt;1,"!",IF(RIGHT(FD201,1)=")","",IF(RIGHT(FD201,2)=") ","",IF(RIGHT(FD201,2)=").","","!!")))))</f>
        <v/>
      </c>
      <c r="FC201" s="114"/>
      <c r="FD201" s="168"/>
      <c r="FE201" s="143" t="str">
        <f>IF(FI201="","",ministers!FE$3)</f>
        <v/>
      </c>
      <c r="FF201" s="144" t="str">
        <f>IF(FI201="","",ministers!FE$1)</f>
        <v/>
      </c>
      <c r="FG201" s="145" t="str">
        <f>IF(FI201="","",ministers!FE$2)</f>
        <v/>
      </c>
      <c r="FH201" s="145" t="str">
        <f>IF(FI201="","",ministers!FE$3)</f>
        <v/>
      </c>
      <c r="FI201" s="146" t="str">
        <f t="shared" si="235"/>
        <v/>
      </c>
      <c r="FJ201" s="147" t="str">
        <f t="shared" si="236"/>
        <v/>
      </c>
      <c r="FK201" s="148" t="str">
        <f t="shared" si="237"/>
        <v/>
      </c>
      <c r="FL201" s="149" t="str">
        <f t="shared" si="238"/>
        <v/>
      </c>
      <c r="FM201" s="150" t="str">
        <f t="shared" si="239"/>
        <v/>
      </c>
      <c r="FN201" s="117" t="str">
        <f>IF(FP201="","",IF((LEN(FP201)-LEN(SUBSTITUTE(FP201,"male","")))/LEN("male")&gt;1,"!",IF(RIGHT(FP201,1)=")","",IF(RIGHT(FP201,2)=") ","",IF(RIGHT(FP201,2)=").","","!!")))))</f>
        <v/>
      </c>
      <c r="FO201" s="114"/>
      <c r="FP201" s="168"/>
      <c r="FQ201" s="143" t="str">
        <f>IF(FU201="","",ministers!FT$3)</f>
        <v/>
      </c>
      <c r="FR201" s="144" t="str">
        <f>IF(FU201="","",ministers!FT$1)</f>
        <v/>
      </c>
      <c r="FS201" s="145"/>
      <c r="FT201" s="151"/>
      <c r="FU201" s="146" t="str">
        <f>IF(GB201="","",IF(ISNUMBER(SEARCH(":",GB201)),MID(GB201,FIND(":",GB201)+2,FIND("(",GB201)-FIND(":",GB201)-3),LEFT(GB201,FIND("(",GB201)-2)))</f>
        <v/>
      </c>
      <c r="FV201" s="147" t="str">
        <f>IF(GB201="","",MID(GB201,FIND("(",GB201)+1,4))</f>
        <v/>
      </c>
      <c r="FW201" s="148" t="str">
        <f>IF(ISNUMBER(SEARCH("*female*",GB201)),"female",IF(ISNUMBER(SEARCH("*male*",GB201)),"male",""))</f>
        <v/>
      </c>
      <c r="FX201" s="149" t="str">
        <f>IF(GB201="","",IF(ISERROR(MID(GB201,FIND("male,",GB201)+6,(FIND(")",GB201)-(FIND("male,",GB201)+6))))=TRUE,"missing/error",MID(GB201,FIND("male,",GB201)+6,(FIND(")",GB201)-(FIND("male,",GB201)+6)))))</f>
        <v/>
      </c>
      <c r="FY201" s="150" t="str">
        <f>IF(FU201="","",(MID(FU201,(SEARCH("^^",SUBSTITUTE(FU201," ","^^",LEN(FU201)-LEN(SUBSTITUTE(FU201," ","")))))+1,99)&amp;"_"&amp;LEFT(FU201,FIND(" ",FU201)-1)&amp;"_"&amp;FV201))</f>
        <v/>
      </c>
      <c r="FZ201" s="117" t="str">
        <f>IF(GB201="","",IF((LEN(GB201)-LEN(SUBSTITUTE(GB201,"male","")))/LEN("male")&gt;1,"!",IF(RIGHT(GB201,1)=")","",IF(RIGHT(GB201,2)=") ","",IF(RIGHT(GB201,2)=").","","!!")))))</f>
        <v/>
      </c>
      <c r="GA201" s="114"/>
      <c r="GB201" s="168"/>
      <c r="GC201" s="143" t="str">
        <f>IF(GG201="","",ministers!GC$3)</f>
        <v/>
      </c>
      <c r="GD201" s="144" t="str">
        <f>IF(GG201="","",ministers!GC$1)</f>
        <v/>
      </c>
      <c r="GE201" s="260" t="str">
        <f>IF(GG201="","",ministers!GC$2)</f>
        <v/>
      </c>
      <c r="GF201" s="145"/>
      <c r="GG201" s="146" t="str">
        <f>IF(GN201="","",IF(ISNUMBER(SEARCH(":",GN201)),MID(GN201,FIND(":",GN201)+2,FIND("(",GN201)-FIND(":",GN201)-3),LEFT(GN201,FIND("(",GN201)-2)))</f>
        <v/>
      </c>
      <c r="GH201" s="147" t="str">
        <f>IF(GN201="","",MID(GN201,FIND("(",GN201)+1,4))</f>
        <v/>
      </c>
      <c r="GI201" s="148" t="str">
        <f>IF(ISNUMBER(SEARCH("*female*",GN201)),"female",IF(ISNUMBER(SEARCH("*male*",GN201)),"male",""))</f>
        <v/>
      </c>
      <c r="GJ201" s="149" t="str">
        <f>IF(GN201="","",IF(ISERROR(MID(GN201,FIND("male,",GN201)+6,(FIND(")",GN201)-(FIND("male,",GN201)+6))))=TRUE,"missing/error",MID(GN201,FIND("male,",GN201)+6,(FIND(")",GN201)-(FIND("male,",GN201)+6)))))</f>
        <v/>
      </c>
      <c r="GK201" s="150" t="str">
        <f>IF(GG201="","",(MID(GG201,(SEARCH("^^",SUBSTITUTE(GG201," ","^^",LEN(GG201)-LEN(SUBSTITUTE(GG201," ","")))))+1,99)&amp;"_"&amp;LEFT(GG201,FIND(" ",GG201)-1)&amp;"_"&amp;GH201))</f>
        <v/>
      </c>
      <c r="GM201" s="114"/>
      <c r="GN201" s="168"/>
      <c r="GO201" s="143" t="str">
        <f>IF(GS201="","",ministers!GO$3)</f>
        <v/>
      </c>
      <c r="GP201" s="144" t="str">
        <f>IF(GS201="","",ministers!GO$1)</f>
        <v/>
      </c>
      <c r="GQ201" s="145" t="str">
        <f>IF(GS201="","",ministers!GO$2)</f>
        <v/>
      </c>
      <c r="GR201" s="145" t="str">
        <f>IF(GS201="","",ministers!GO$3)</f>
        <v/>
      </c>
      <c r="GS201" s="146" t="str">
        <f t="shared" si="240"/>
        <v/>
      </c>
      <c r="GT201" s="147" t="str">
        <f t="shared" si="241"/>
        <v/>
      </c>
      <c r="GU201" s="148" t="str">
        <f t="shared" si="242"/>
        <v/>
      </c>
      <c r="GV201" s="149" t="str">
        <f t="shared" si="243"/>
        <v/>
      </c>
      <c r="GW201" s="150" t="str">
        <f t="shared" si="244"/>
        <v/>
      </c>
      <c r="GY201" s="114"/>
      <c r="GZ201" s="168"/>
    </row>
    <row r="202" spans="1:208" ht="13.5" customHeight="1">
      <c r="A202" s="126"/>
      <c r="B202" s="173" t="s">
        <v>776</v>
      </c>
      <c r="E202" s="143"/>
      <c r="F202" s="144"/>
      <c r="G202" s="145"/>
      <c r="H202" s="145"/>
      <c r="I202" s="146"/>
      <c r="J202" s="147"/>
      <c r="K202" s="148"/>
      <c r="L202" s="149"/>
      <c r="M202" s="150"/>
      <c r="O202" s="114"/>
      <c r="P202" s="168"/>
      <c r="Q202" s="143"/>
      <c r="R202" s="144"/>
      <c r="S202" s="145"/>
      <c r="T202" s="145"/>
      <c r="U202" s="146"/>
      <c r="V202" s="147"/>
      <c r="W202" s="148"/>
      <c r="X202" s="149"/>
      <c r="Y202" s="150"/>
      <c r="AA202" s="114"/>
      <c r="AB202" s="168"/>
      <c r="AC202" s="143"/>
      <c r="AD202" s="144"/>
      <c r="AE202" s="145"/>
      <c r="AF202" s="145"/>
      <c r="AG202" s="146"/>
      <c r="AH202" s="147"/>
      <c r="AI202" s="148"/>
      <c r="AJ202" s="149"/>
      <c r="AK202" s="150"/>
      <c r="AM202" s="114"/>
      <c r="AN202" s="168"/>
      <c r="AO202" s="143"/>
      <c r="AP202" s="144"/>
      <c r="AQ202" s="145"/>
      <c r="AR202" s="145"/>
      <c r="AS202" s="146"/>
      <c r="AT202" s="147"/>
      <c r="AU202" s="148"/>
      <c r="AV202" s="149"/>
      <c r="AW202" s="150"/>
      <c r="AY202" s="114"/>
      <c r="AZ202" s="168"/>
      <c r="BA202" s="143"/>
      <c r="BB202" s="144"/>
      <c r="BC202" s="145"/>
      <c r="BD202" s="145"/>
      <c r="BE202" s="146"/>
      <c r="BF202" s="147"/>
      <c r="BG202" s="148"/>
      <c r="BH202" s="149"/>
      <c r="BI202" s="150"/>
      <c r="BK202" s="114"/>
      <c r="BL202" s="168"/>
      <c r="BM202" s="143"/>
      <c r="BN202" s="144"/>
      <c r="BO202" s="145"/>
      <c r="BP202" s="145"/>
      <c r="BQ202" s="146"/>
      <c r="BR202" s="147"/>
      <c r="BS202" s="148"/>
      <c r="BT202" s="149"/>
      <c r="BU202" s="150"/>
      <c r="BW202" s="114"/>
      <c r="BX202" s="168"/>
      <c r="BY202" s="143"/>
      <c r="BZ202" s="144"/>
      <c r="CA202" s="145"/>
      <c r="CB202" s="145"/>
      <c r="CC202" s="146"/>
      <c r="CD202" s="147"/>
      <c r="CE202" s="148"/>
      <c r="CF202" s="149"/>
      <c r="CG202" s="150"/>
      <c r="CI202" s="114"/>
      <c r="CJ202" s="168"/>
      <c r="CK202" s="143"/>
      <c r="CL202" s="144"/>
      <c r="CM202" s="145"/>
      <c r="CN202" s="145"/>
      <c r="CO202" s="146"/>
      <c r="CP202" s="147"/>
      <c r="CQ202" s="148"/>
      <c r="CR202" s="149"/>
      <c r="CS202" s="150"/>
      <c r="CU202" s="114"/>
      <c r="CV202" s="168"/>
      <c r="CW202" s="143"/>
      <c r="CX202" s="144"/>
      <c r="CY202" s="145"/>
      <c r="CZ202" s="145"/>
      <c r="DA202" s="146"/>
      <c r="DB202" s="147"/>
      <c r="DC202" s="148"/>
      <c r="DD202" s="149"/>
      <c r="DE202" s="150"/>
      <c r="DG202" s="114"/>
      <c r="DH202" s="173"/>
      <c r="DI202" s="143"/>
      <c r="DJ202" s="144"/>
      <c r="DK202" s="145"/>
      <c r="DL202" s="145"/>
      <c r="DM202" s="146"/>
      <c r="DN202" s="147"/>
      <c r="DO202" s="148"/>
      <c r="DP202" s="149"/>
      <c r="DQ202" s="150"/>
      <c r="DS202" s="114"/>
      <c r="DT202" s="173"/>
      <c r="DU202" s="143">
        <v>41517</v>
      </c>
      <c r="DV202" s="144" t="s">
        <v>514</v>
      </c>
      <c r="DW202" s="145">
        <v>41452</v>
      </c>
      <c r="DX202" s="145">
        <v>41517</v>
      </c>
      <c r="DY202" s="146" t="s">
        <v>997</v>
      </c>
      <c r="DZ202" s="147" t="s">
        <v>998</v>
      </c>
      <c r="EA202" s="148" t="s">
        <v>793</v>
      </c>
      <c r="EB202" s="149" t="s">
        <v>293</v>
      </c>
      <c r="EC202" s="150" t="s">
        <v>999</v>
      </c>
      <c r="EE202" s="114"/>
      <c r="EF202" s="168" t="s">
        <v>777</v>
      </c>
      <c r="EG202" s="143" t="str">
        <f>IF(EK202="","",ministers!EG$3)</f>
        <v/>
      </c>
      <c r="EH202" s="144" t="str">
        <f>IF(EK202="","",ministers!EG$1)</f>
        <v/>
      </c>
      <c r="EI202" s="145" t="str">
        <f>IF(EK202="","",ministers!EG$2)</f>
        <v/>
      </c>
      <c r="EJ202" s="145" t="str">
        <f>IF(EK202="","",ministers!EG$3)</f>
        <v/>
      </c>
      <c r="EK202" s="146" t="str">
        <f>IF(ER202="","",IF(ISNUMBER(SEARCH(":",ER202)),MID(ER202,FIND(":",ER202)+2,FIND("(",ER202)-FIND(":",ER202)-3),LEFT(ER202,FIND("(",ER202)-2)))</f>
        <v/>
      </c>
      <c r="EL202" s="147" t="str">
        <f>IF(ER202="","",MID(ER202,FIND("(",ER202)+1,4))</f>
        <v/>
      </c>
      <c r="EM202" s="148" t="str">
        <f>IF(ISNUMBER(SEARCH("*female*",ER202)),"female",IF(ISNUMBER(SEARCH("*male*",ER202)),"male",""))</f>
        <v/>
      </c>
      <c r="EN202" s="149" t="str">
        <f>IF(ER202="","",IF(ISERROR(MID(ER202,FIND("male,",ER202)+6,(FIND(")",ER202)-(FIND("male,",ER202)+6))))=TRUE,"missing/error",MID(ER202,FIND("male,",ER202)+6,(FIND(")",ER202)-(FIND("male,",ER202)+6)))))</f>
        <v/>
      </c>
      <c r="EO202" s="150" t="str">
        <f>IF(EK202="","",(MID(EK202,(SEARCH("^^",SUBSTITUTE(EK202," ","^^",LEN(EK202)-LEN(SUBSTITUTE(EK202," ","")))))+1,99)&amp;"_"&amp;LEFT(EK202,FIND(" ",EK202)-1)&amp;"_"&amp;EL202))</f>
        <v/>
      </c>
      <c r="EP202" s="117" t="str">
        <f>IF(ER202="","",IF((LEN(ER202)-LEN(SUBSTITUTE(ER202,"male","")))/LEN("male")&gt;1,"!",IF(RIGHT(ER202,1)=")","",IF(RIGHT(ER202,2)=") ","",IF(RIGHT(ER202,2)=").","","!!")))))</f>
        <v/>
      </c>
      <c r="EQ202" s="114"/>
      <c r="ER202" s="168"/>
      <c r="ES202" s="143" t="str">
        <f>IF(EW202="","",ministers!ES$3)</f>
        <v/>
      </c>
      <c r="ET202" s="144" t="str">
        <f>IF(EW202="","",ministers!ES$1)</f>
        <v/>
      </c>
      <c r="EU202" s="145" t="s">
        <v>292</v>
      </c>
      <c r="EV202" s="145" t="str">
        <f>IF(EW202="","",ministers!ES$3)</f>
        <v/>
      </c>
      <c r="EW202" s="146" t="str">
        <f>IF(FD202="","",IF(ISNUMBER(SEARCH(":",FD202)),MID(FD202,FIND(":",FD202)+2,FIND("(",FD202)-FIND(":",FD202)-3),LEFT(FD202,FIND("(",FD202)-2)))</f>
        <v/>
      </c>
      <c r="EX202" s="147" t="str">
        <f>IF(FD202="","",MID(FD202,FIND("(",FD202)+1,4))</f>
        <v/>
      </c>
      <c r="EY202" s="148" t="str">
        <f>IF(ISNUMBER(SEARCH("*female*",FD202)),"female",IF(ISNUMBER(SEARCH("*male*",FD202)),"male",""))</f>
        <v/>
      </c>
      <c r="EZ202" s="149" t="str">
        <f>IF(FD202="","",IF(ISERROR(MID(FD202,FIND("male,",FD202)+6,(FIND(")",FD202)-(FIND("male,",FD202)+6))))=TRUE,"missing/error",MID(FD202,FIND("male,",FD202)+6,(FIND(")",FD202)-(FIND("male,",FD202)+6)))))</f>
        <v/>
      </c>
      <c r="FA202" s="150" t="str">
        <f>IF(EW202="","",(MID(EW202,(SEARCH("^^",SUBSTITUTE(EW202," ","^^",LEN(EW202)-LEN(SUBSTITUTE(EW202," ","")))))+1,99)&amp;"_"&amp;LEFT(EW202,FIND(" ",EW202)-1)&amp;"_"&amp;EX202))</f>
        <v/>
      </c>
      <c r="FB202" s="117" t="str">
        <f>IF(FD202="","",IF((LEN(FD202)-LEN(SUBSTITUTE(FD202,"male","")))/LEN("male")&gt;1,"!",IF(RIGHT(FD202,1)=")","",IF(RIGHT(FD202,2)=") ","",IF(RIGHT(FD202,2)=").","","!!")))))</f>
        <v/>
      </c>
      <c r="FC202" s="114"/>
      <c r="FD202" s="168"/>
      <c r="FE202" s="143" t="str">
        <f>IF(FI202="","",ministers!FE$3)</f>
        <v/>
      </c>
      <c r="FF202" s="144" t="str">
        <f>IF(FI202="","",ministers!FE$1)</f>
        <v/>
      </c>
      <c r="FG202" s="145" t="str">
        <f>IF(FI202="","",ministers!FE$2)</f>
        <v/>
      </c>
      <c r="FH202" s="145" t="str">
        <f>IF(FI202="","",ministers!FE$3)</f>
        <v/>
      </c>
      <c r="FI202" s="146" t="str">
        <f t="shared" si="235"/>
        <v/>
      </c>
      <c r="FJ202" s="147" t="str">
        <f t="shared" si="236"/>
        <v/>
      </c>
      <c r="FK202" s="148" t="str">
        <f t="shared" si="237"/>
        <v/>
      </c>
      <c r="FL202" s="149" t="str">
        <f t="shared" si="238"/>
        <v/>
      </c>
      <c r="FM202" s="150" t="str">
        <f t="shared" si="239"/>
        <v/>
      </c>
      <c r="FO202" s="114"/>
      <c r="FP202" s="168"/>
      <c r="FQ202" s="143"/>
      <c r="FR202" s="144"/>
      <c r="FS202" s="145"/>
      <c r="FT202" s="151"/>
      <c r="FU202" s="146"/>
      <c r="FV202" s="147"/>
      <c r="FW202" s="148"/>
      <c r="FX202" s="149"/>
      <c r="FY202" s="150"/>
      <c r="GA202" s="114"/>
      <c r="GB202" s="168"/>
      <c r="GC202" s="143" t="str">
        <f>IF(GG202="","",ministers!GC$3)</f>
        <v/>
      </c>
      <c r="GD202" s="144" t="str">
        <f>IF(GG202="","",ministers!GC$1)</f>
        <v/>
      </c>
      <c r="GE202" s="260" t="str">
        <f>IF(GG202="","",ministers!GC$2)</f>
        <v/>
      </c>
      <c r="GF202" s="145"/>
      <c r="GG202" s="146"/>
      <c r="GH202" s="147"/>
      <c r="GI202" s="148"/>
      <c r="GJ202" s="149"/>
      <c r="GK202" s="150"/>
      <c r="GM202" s="114"/>
      <c r="GN202" s="168"/>
      <c r="GO202" s="143" t="str">
        <f>IF(GS202="","",ministers!GO$3)</f>
        <v/>
      </c>
      <c r="GP202" s="144" t="str">
        <f>IF(GS202="","",ministers!GO$1)</f>
        <v/>
      </c>
      <c r="GQ202" s="145" t="str">
        <f>IF(GS202="","",ministers!GO$2)</f>
        <v/>
      </c>
      <c r="GR202" s="145" t="str">
        <f>IF(GS202="","",ministers!GO$3)</f>
        <v/>
      </c>
      <c r="GS202" s="146" t="str">
        <f t="shared" si="240"/>
        <v/>
      </c>
      <c r="GT202" s="147" t="str">
        <f t="shared" si="241"/>
        <v/>
      </c>
      <c r="GU202" s="148" t="str">
        <f t="shared" si="242"/>
        <v/>
      </c>
      <c r="GV202" s="149" t="str">
        <f t="shared" si="243"/>
        <v/>
      </c>
      <c r="GW202" s="150" t="str">
        <f t="shared" si="244"/>
        <v/>
      </c>
      <c r="GY202" s="114"/>
      <c r="GZ202" s="168"/>
    </row>
    <row r="203" spans="1:208" ht="13.5" customHeight="1">
      <c r="A203" s="126"/>
      <c r="B203" s="173" t="s">
        <v>743</v>
      </c>
      <c r="E203" s="143"/>
      <c r="F203" s="144"/>
      <c r="G203" s="145"/>
      <c r="H203" s="145"/>
      <c r="I203" s="146"/>
      <c r="J203" s="147"/>
      <c r="K203" s="148"/>
      <c r="L203" s="149"/>
      <c r="M203" s="150"/>
      <c r="O203" s="114"/>
      <c r="P203" s="168"/>
      <c r="Q203" s="143"/>
      <c r="R203" s="144"/>
      <c r="S203" s="145"/>
      <c r="T203" s="145"/>
      <c r="U203" s="146"/>
      <c r="V203" s="147"/>
      <c r="W203" s="148"/>
      <c r="X203" s="149"/>
      <c r="Y203" s="150"/>
      <c r="AA203" s="114"/>
      <c r="AB203" s="168"/>
      <c r="AC203" s="143"/>
      <c r="AD203" s="144"/>
      <c r="AE203" s="145"/>
      <c r="AF203" s="145"/>
      <c r="AG203" s="146"/>
      <c r="AH203" s="147"/>
      <c r="AI203" s="148"/>
      <c r="AJ203" s="149"/>
      <c r="AK203" s="150"/>
      <c r="AM203" s="114"/>
      <c r="AN203" s="168"/>
      <c r="AO203" s="143"/>
      <c r="AP203" s="144"/>
      <c r="AQ203" s="145"/>
      <c r="AR203" s="145"/>
      <c r="AS203" s="146"/>
      <c r="AT203" s="147"/>
      <c r="AU203" s="148"/>
      <c r="AV203" s="149"/>
      <c r="AW203" s="150"/>
      <c r="AY203" s="114"/>
      <c r="AZ203" s="168"/>
      <c r="BA203" s="143"/>
      <c r="BB203" s="144"/>
      <c r="BC203" s="145"/>
      <c r="BD203" s="145"/>
      <c r="BE203" s="146"/>
      <c r="BF203" s="147"/>
      <c r="BG203" s="148"/>
      <c r="BH203" s="149"/>
      <c r="BI203" s="150"/>
      <c r="BK203" s="114"/>
      <c r="BL203" s="168"/>
      <c r="BM203" s="143"/>
      <c r="BN203" s="144"/>
      <c r="BO203" s="145"/>
      <c r="BP203" s="145"/>
      <c r="BQ203" s="146"/>
      <c r="BR203" s="147"/>
      <c r="BS203" s="148"/>
      <c r="BT203" s="149"/>
      <c r="BU203" s="150"/>
      <c r="BW203" s="114"/>
      <c r="BX203" s="168"/>
      <c r="BY203" s="143"/>
      <c r="BZ203" s="144"/>
      <c r="CA203" s="145"/>
      <c r="CB203" s="145"/>
      <c r="CC203" s="146"/>
      <c r="CD203" s="147"/>
      <c r="CE203" s="148"/>
      <c r="CF203" s="149"/>
      <c r="CG203" s="150"/>
      <c r="CI203" s="114"/>
      <c r="CJ203" s="168"/>
      <c r="CK203" s="143"/>
      <c r="CL203" s="144"/>
      <c r="CM203" s="145"/>
      <c r="CN203" s="145"/>
      <c r="CO203" s="146"/>
      <c r="CP203" s="147"/>
      <c r="CQ203" s="148"/>
      <c r="CR203" s="149"/>
      <c r="CS203" s="150"/>
      <c r="CU203" s="114"/>
      <c r="CV203" s="168"/>
      <c r="CW203" s="143"/>
      <c r="CX203" s="144"/>
      <c r="CY203" s="145"/>
      <c r="CZ203" s="145"/>
      <c r="DA203" s="146"/>
      <c r="DB203" s="147"/>
      <c r="DC203" s="148"/>
      <c r="DD203" s="149"/>
      <c r="DE203" s="150"/>
      <c r="DG203" s="114"/>
      <c r="DH203" s="173"/>
      <c r="DI203" s="143">
        <v>41452</v>
      </c>
      <c r="DJ203" s="144" t="s">
        <v>513</v>
      </c>
      <c r="DK203" s="145">
        <v>40435</v>
      </c>
      <c r="DL203" s="145">
        <v>41358</v>
      </c>
      <c r="DM203" s="146" t="s">
        <v>915</v>
      </c>
      <c r="DN203" s="147" t="s">
        <v>860</v>
      </c>
      <c r="DO203" s="148" t="s">
        <v>780</v>
      </c>
      <c r="DP203" s="149" t="s">
        <v>293</v>
      </c>
      <c r="DQ203" s="150" t="s">
        <v>861</v>
      </c>
      <c r="DS203" s="114"/>
      <c r="DT203" s="173" t="s">
        <v>602</v>
      </c>
      <c r="DU203" s="143" t="s">
        <v>292</v>
      </c>
      <c r="DV203" s="144" t="s">
        <v>292</v>
      </c>
      <c r="DW203" s="145" t="s">
        <v>292</v>
      </c>
      <c r="DX203" s="145" t="s">
        <v>292</v>
      </c>
      <c r="DY203" s="146" t="s">
        <v>292</v>
      </c>
      <c r="DZ203" s="147" t="s">
        <v>292</v>
      </c>
      <c r="EA203" s="148" t="s">
        <v>292</v>
      </c>
      <c r="EB203" s="149" t="s">
        <v>292</v>
      </c>
      <c r="EC203" s="150" t="s">
        <v>292</v>
      </c>
      <c r="EE203" s="114"/>
      <c r="EF203" s="168"/>
      <c r="EG203" s="143" t="str">
        <f>IF(EK203="","",ministers!EG$3)</f>
        <v/>
      </c>
      <c r="EH203" s="144" t="str">
        <f>IF(EK203="","",ministers!EG$1)</f>
        <v/>
      </c>
      <c r="EI203" s="145" t="str">
        <f>IF(EK203="","",ministers!EG$2)</f>
        <v/>
      </c>
      <c r="EJ203" s="145" t="str">
        <f>IF(EK203="","",ministers!EG$3)</f>
        <v/>
      </c>
      <c r="EK203" s="146" t="str">
        <f>IF(ER203="","",IF(ISNUMBER(SEARCH(":",ER203)),MID(ER203,FIND(":",ER203)+2,FIND("(",ER203)-FIND(":",ER203)-3),LEFT(ER203,FIND("(",ER203)-2)))</f>
        <v/>
      </c>
      <c r="EL203" s="147" t="str">
        <f>IF(ER203="","",MID(ER203,FIND("(",ER203)+1,4))</f>
        <v/>
      </c>
      <c r="EM203" s="148" t="str">
        <f>IF(ISNUMBER(SEARCH("*female*",ER203)),"female",IF(ISNUMBER(SEARCH("*male*",ER203)),"male",""))</f>
        <v/>
      </c>
      <c r="EN203" s="149" t="str">
        <f>IF(ER203="","",IF(ISERROR(MID(ER203,FIND("male,",ER203)+6,(FIND(")",ER203)-(FIND("male,",ER203)+6))))=TRUE,"missing/error",MID(ER203,FIND("male,",ER203)+6,(FIND(")",ER203)-(FIND("male,",ER203)+6)))))</f>
        <v/>
      </c>
      <c r="EO203" s="150" t="str">
        <f>IF(EK203="","",(MID(EK203,(SEARCH("^^",SUBSTITUTE(EK203," ","^^",LEN(EK203)-LEN(SUBSTITUTE(EK203," ","")))))+1,99)&amp;"_"&amp;LEFT(EK203,FIND(" ",EK203)-1)&amp;"_"&amp;EL203))</f>
        <v/>
      </c>
      <c r="EP203" s="117" t="str">
        <f>IF(ER203="","",IF((LEN(ER203)-LEN(SUBSTITUTE(ER203,"male","")))/LEN("male")&gt;1,"!",IF(RIGHT(ER203,1)=")","",IF(RIGHT(ER203,2)=") ","",IF(RIGHT(ER203,2)=").","","!!")))))</f>
        <v/>
      </c>
      <c r="EQ203" s="114"/>
      <c r="ER203" s="168"/>
      <c r="ES203" s="143" t="str">
        <f>IF(EW203="","",ministers!ES$3)</f>
        <v/>
      </c>
      <c r="ET203" s="144" t="str">
        <f>IF(EW203="","",ministers!ES$1)</f>
        <v/>
      </c>
      <c r="EU203" s="145" t="s">
        <v>292</v>
      </c>
      <c r="EV203" s="145" t="str">
        <f>IF(EW203="","",ministers!ES$3)</f>
        <v/>
      </c>
      <c r="EW203" s="146" t="str">
        <f>IF(FD203="","",IF(ISNUMBER(SEARCH(":",FD203)),MID(FD203,FIND(":",FD203)+2,FIND("(",FD203)-FIND(":",FD203)-3),LEFT(FD203,FIND("(",FD203)-2)))</f>
        <v/>
      </c>
      <c r="EX203" s="147" t="str">
        <f>IF(FD203="","",MID(FD203,FIND("(",FD203)+1,4))</f>
        <v/>
      </c>
      <c r="EY203" s="148" t="str">
        <f>IF(ISNUMBER(SEARCH("*female*",FD203)),"female",IF(ISNUMBER(SEARCH("*male*",FD203)),"male",""))</f>
        <v/>
      </c>
      <c r="EZ203" s="149" t="str">
        <f>IF(FD203="","",IF(ISERROR(MID(FD203,FIND("male,",FD203)+6,(FIND(")",FD203)-(FIND("male,",FD203)+6))))=TRUE,"missing/error",MID(FD203,FIND("male,",FD203)+6,(FIND(")",FD203)-(FIND("male,",FD203)+6)))))</f>
        <v/>
      </c>
      <c r="FA203" s="150" t="str">
        <f>IF(EW203="","",(MID(EW203,(SEARCH("^^",SUBSTITUTE(EW203," ","^^",LEN(EW203)-LEN(SUBSTITUTE(EW203," ","")))))+1,99)&amp;"_"&amp;LEFT(EW203,FIND(" ",EW203)-1)&amp;"_"&amp;EX203))</f>
        <v/>
      </c>
      <c r="FB203" s="117" t="str">
        <f>IF(FD203="","",IF((LEN(FD203)-LEN(SUBSTITUTE(FD203,"male","")))/LEN("male")&gt;1,"!",IF(RIGHT(FD203,1)=")","",IF(RIGHT(FD203,2)=") ","",IF(RIGHT(FD203,2)=").","","!!")))))</f>
        <v/>
      </c>
      <c r="FC203" s="114"/>
      <c r="FD203" s="168"/>
      <c r="FE203" s="143" t="str">
        <f>IF(FI203="","",ministers!FE$3)</f>
        <v/>
      </c>
      <c r="FF203" s="144" t="str">
        <f>IF(FI203="","",ministers!FE$1)</f>
        <v/>
      </c>
      <c r="FG203" s="145" t="str">
        <f>IF(FI203="","",ministers!FE$2)</f>
        <v/>
      </c>
      <c r="FH203" s="145" t="str">
        <f>IF(FI203="","",ministers!FE$3)</f>
        <v/>
      </c>
      <c r="FI203" s="146" t="str">
        <f t="shared" si="235"/>
        <v/>
      </c>
      <c r="FJ203" s="147" t="str">
        <f t="shared" si="236"/>
        <v/>
      </c>
      <c r="FK203" s="148" t="str">
        <f t="shared" si="237"/>
        <v/>
      </c>
      <c r="FL203" s="149" t="str">
        <f t="shared" si="238"/>
        <v/>
      </c>
      <c r="FM203" s="150" t="str">
        <f t="shared" si="239"/>
        <v/>
      </c>
      <c r="FO203" s="114"/>
      <c r="FP203" s="168"/>
      <c r="FQ203" s="143"/>
      <c r="FR203" s="144"/>
      <c r="FS203" s="145"/>
      <c r="FT203" s="151"/>
      <c r="FU203" s="146"/>
      <c r="FV203" s="147"/>
      <c r="FW203" s="148"/>
      <c r="FX203" s="149"/>
      <c r="FY203" s="150"/>
      <c r="GA203" s="114"/>
      <c r="GB203" s="168"/>
      <c r="GC203" s="143" t="str">
        <f>IF(GG203="","",ministers!GC$3)</f>
        <v/>
      </c>
      <c r="GD203" s="144" t="str">
        <f>IF(GG203="","",ministers!GC$1)</f>
        <v/>
      </c>
      <c r="GE203" s="260" t="str">
        <f>IF(GG203="","",ministers!GC$2)</f>
        <v/>
      </c>
      <c r="GF203" s="145"/>
      <c r="GG203" s="146"/>
      <c r="GH203" s="147"/>
      <c r="GI203" s="148"/>
      <c r="GJ203" s="149"/>
      <c r="GK203" s="150"/>
      <c r="GM203" s="114"/>
      <c r="GN203" s="168"/>
      <c r="GO203" s="143" t="str">
        <f>IF(GS203="","",ministers!GO$3)</f>
        <v/>
      </c>
      <c r="GP203" s="144" t="str">
        <f>IF(GS203="","",ministers!GO$1)</f>
        <v/>
      </c>
      <c r="GQ203" s="145" t="str">
        <f>IF(GS203="","",ministers!GO$2)</f>
        <v/>
      </c>
      <c r="GR203" s="145" t="str">
        <f>IF(GS203="","",ministers!GO$3)</f>
        <v/>
      </c>
      <c r="GS203" s="146" t="str">
        <f t="shared" si="240"/>
        <v/>
      </c>
      <c r="GT203" s="147" t="str">
        <f t="shared" si="241"/>
        <v/>
      </c>
      <c r="GU203" s="148" t="str">
        <f t="shared" si="242"/>
        <v/>
      </c>
      <c r="GV203" s="149" t="str">
        <f t="shared" si="243"/>
        <v/>
      </c>
      <c r="GW203" s="150" t="str">
        <f t="shared" si="244"/>
        <v/>
      </c>
      <c r="GY203" s="114"/>
      <c r="GZ203" s="168"/>
    </row>
    <row r="204" spans="1:208" ht="13.5" customHeight="1">
      <c r="A204" s="126"/>
      <c r="B204" s="173" t="s">
        <v>1239</v>
      </c>
      <c r="E204" s="143"/>
      <c r="F204" s="144"/>
      <c r="G204" s="145"/>
      <c r="H204" s="145"/>
      <c r="I204" s="146"/>
      <c r="J204" s="147"/>
      <c r="K204" s="148"/>
      <c r="L204" s="149"/>
      <c r="M204" s="150"/>
      <c r="O204" s="114"/>
      <c r="P204" s="168"/>
      <c r="Q204" s="143"/>
      <c r="R204" s="144"/>
      <c r="S204" s="145"/>
      <c r="T204" s="145"/>
      <c r="U204" s="146"/>
      <c r="V204" s="147"/>
      <c r="W204" s="148"/>
      <c r="X204" s="149"/>
      <c r="Y204" s="150"/>
      <c r="AA204" s="114"/>
      <c r="AB204" s="168"/>
      <c r="AC204" s="143"/>
      <c r="AD204" s="144"/>
      <c r="AE204" s="145"/>
      <c r="AF204" s="145"/>
      <c r="AG204" s="146"/>
      <c r="AH204" s="147"/>
      <c r="AI204" s="148"/>
      <c r="AJ204" s="149"/>
      <c r="AK204" s="150"/>
      <c r="AM204" s="114"/>
      <c r="AN204" s="168"/>
      <c r="AO204" s="143"/>
      <c r="AP204" s="144"/>
      <c r="AQ204" s="145"/>
      <c r="AR204" s="145"/>
      <c r="AS204" s="146"/>
      <c r="AT204" s="147"/>
      <c r="AU204" s="148"/>
      <c r="AV204" s="149"/>
      <c r="AW204" s="150"/>
      <c r="AY204" s="114"/>
      <c r="AZ204" s="168"/>
      <c r="BA204" s="143"/>
      <c r="BB204" s="144"/>
      <c r="BC204" s="145"/>
      <c r="BD204" s="145"/>
      <c r="BE204" s="146"/>
      <c r="BF204" s="147"/>
      <c r="BG204" s="148"/>
      <c r="BH204" s="149"/>
      <c r="BI204" s="150"/>
      <c r="BK204" s="114"/>
      <c r="BL204" s="168"/>
      <c r="BM204" s="143"/>
      <c r="BN204" s="144"/>
      <c r="BO204" s="145"/>
      <c r="BP204" s="145"/>
      <c r="BQ204" s="146"/>
      <c r="BR204" s="147"/>
      <c r="BS204" s="148"/>
      <c r="BT204" s="149"/>
      <c r="BU204" s="150"/>
      <c r="BW204" s="114"/>
      <c r="BX204" s="168"/>
      <c r="BY204" s="143"/>
      <c r="BZ204" s="144"/>
      <c r="CA204" s="145"/>
      <c r="CB204" s="145"/>
      <c r="CC204" s="146"/>
      <c r="CD204" s="147"/>
      <c r="CE204" s="148"/>
      <c r="CF204" s="149"/>
      <c r="CG204" s="150"/>
      <c r="CI204" s="114"/>
      <c r="CJ204" s="168"/>
      <c r="CK204" s="143"/>
      <c r="CL204" s="144"/>
      <c r="CM204" s="145"/>
      <c r="CN204" s="145"/>
      <c r="CO204" s="146"/>
      <c r="CP204" s="147"/>
      <c r="CQ204" s="148"/>
      <c r="CR204" s="149"/>
      <c r="CS204" s="150"/>
      <c r="CU204" s="114"/>
      <c r="CV204" s="168"/>
      <c r="CW204" s="143"/>
      <c r="CX204" s="144"/>
      <c r="CY204" s="145"/>
      <c r="CZ204" s="145"/>
      <c r="DA204" s="146"/>
      <c r="DB204" s="147"/>
      <c r="DC204" s="148"/>
      <c r="DD204" s="149"/>
      <c r="DE204" s="150"/>
      <c r="DG204" s="114"/>
      <c r="DH204" s="173"/>
      <c r="DI204" s="143"/>
      <c r="DJ204" s="144"/>
      <c r="DK204" s="145"/>
      <c r="DL204" s="145"/>
      <c r="DM204" s="146"/>
      <c r="DN204" s="147"/>
      <c r="DO204" s="148"/>
      <c r="DP204" s="149"/>
      <c r="DQ204" s="150"/>
      <c r="DS204" s="114"/>
      <c r="DT204" s="173"/>
      <c r="DU204" s="143"/>
      <c r="DV204" s="144"/>
      <c r="DW204" s="145"/>
      <c r="DX204" s="145"/>
      <c r="DY204" s="146"/>
      <c r="DZ204" s="147"/>
      <c r="EA204" s="148"/>
      <c r="EB204" s="149"/>
      <c r="EC204" s="150"/>
      <c r="EE204" s="114"/>
      <c r="EF204" s="168"/>
      <c r="EG204" s="143"/>
      <c r="EH204" s="144"/>
      <c r="EI204" s="145"/>
      <c r="EJ204" s="145"/>
      <c r="EK204" s="146"/>
      <c r="EL204" s="147"/>
      <c r="EM204" s="148"/>
      <c r="EN204" s="149"/>
      <c r="EO204" s="150"/>
      <c r="EQ204" s="114"/>
      <c r="ER204" s="168"/>
      <c r="ES204" s="143"/>
      <c r="ET204" s="144"/>
      <c r="EU204" s="145"/>
      <c r="EV204" s="145"/>
      <c r="EW204" s="146"/>
      <c r="EX204" s="147"/>
      <c r="EY204" s="148"/>
      <c r="EZ204" s="149"/>
      <c r="FA204" s="150"/>
      <c r="FC204" s="114"/>
      <c r="FD204" s="168"/>
      <c r="FE204" s="143">
        <f>IF(FI204="","",ministers!FE$3)</f>
        <v>43340</v>
      </c>
      <c r="FF204" s="144" t="str">
        <f>IF(FI204="","",ministers!FE$1)</f>
        <v>Turnbull II</v>
      </c>
      <c r="FG204" s="145">
        <f>IF(FI204="","",ministers!FE$2)</f>
        <v>42570</v>
      </c>
      <c r="FH204" s="145">
        <v>43035</v>
      </c>
      <c r="FI204" s="146" t="str">
        <f t="shared" si="235"/>
        <v>Fiona Nash</v>
      </c>
      <c r="FJ204" s="147" t="str">
        <f t="shared" si="236"/>
        <v>1965</v>
      </c>
      <c r="FK204" s="148" t="str">
        <f t="shared" si="237"/>
        <v>female</v>
      </c>
      <c r="FL204" s="149" t="str">
        <f t="shared" si="238"/>
        <v>au_nat01</v>
      </c>
      <c r="FM204" s="150" t="str">
        <f t="shared" si="239"/>
        <v>Nash_Fiona_1965</v>
      </c>
      <c r="FO204" s="114" t="s">
        <v>1251</v>
      </c>
      <c r="FP204" s="168" t="s">
        <v>1233</v>
      </c>
      <c r="FQ204" s="143"/>
      <c r="FR204" s="144"/>
      <c r="FS204" s="145"/>
      <c r="FT204" s="151"/>
      <c r="FU204" s="146"/>
      <c r="FV204" s="147"/>
      <c r="FW204" s="148"/>
      <c r="FX204" s="149"/>
      <c r="FY204" s="150"/>
      <c r="GA204" s="114"/>
      <c r="GB204" s="168"/>
      <c r="GC204" s="143" t="str">
        <f>IF(GG204="","",ministers!GC$3)</f>
        <v/>
      </c>
      <c r="GD204" s="144" t="str">
        <f>IF(GG204="","",ministers!GC$1)</f>
        <v/>
      </c>
      <c r="GE204" s="260" t="str">
        <f>IF(GG204="","",ministers!GC$2)</f>
        <v/>
      </c>
      <c r="GF204" s="145"/>
      <c r="GG204" s="146"/>
      <c r="GH204" s="147"/>
      <c r="GI204" s="148"/>
      <c r="GJ204" s="149"/>
      <c r="GK204" s="150"/>
      <c r="GM204" s="114"/>
      <c r="GN204" s="168"/>
      <c r="GO204" s="143" t="str">
        <f>IF(GS204="","",ministers!GO$3)</f>
        <v/>
      </c>
      <c r="GP204" s="144" t="str">
        <f>IF(GS204="","",ministers!GO$1)</f>
        <v/>
      </c>
      <c r="GQ204" s="145" t="str">
        <f>IF(GS204="","",ministers!GO$2)</f>
        <v/>
      </c>
      <c r="GR204" s="145" t="str">
        <f>IF(GS204="","",ministers!GO$3)</f>
        <v/>
      </c>
      <c r="GS204" s="146" t="str">
        <f t="shared" si="240"/>
        <v/>
      </c>
      <c r="GT204" s="147" t="str">
        <f t="shared" si="241"/>
        <v/>
      </c>
      <c r="GU204" s="148" t="str">
        <f t="shared" si="242"/>
        <v/>
      </c>
      <c r="GV204" s="149" t="str">
        <f t="shared" si="243"/>
        <v/>
      </c>
      <c r="GW204" s="150" t="str">
        <f t="shared" si="244"/>
        <v/>
      </c>
      <c r="GY204" s="114"/>
      <c r="GZ204" s="168"/>
    </row>
    <row r="205" spans="1:208" ht="13.5" customHeight="1">
      <c r="A205" s="126"/>
      <c r="B205" s="173" t="s">
        <v>1239</v>
      </c>
      <c r="E205" s="143"/>
      <c r="F205" s="144"/>
      <c r="G205" s="145"/>
      <c r="H205" s="145"/>
      <c r="I205" s="146"/>
      <c r="J205" s="147"/>
      <c r="K205" s="148"/>
      <c r="L205" s="149"/>
      <c r="M205" s="150"/>
      <c r="O205" s="114"/>
      <c r="P205" s="168"/>
      <c r="Q205" s="143"/>
      <c r="R205" s="144"/>
      <c r="S205" s="145"/>
      <c r="T205" s="145"/>
      <c r="U205" s="146"/>
      <c r="V205" s="147"/>
      <c r="W205" s="148"/>
      <c r="X205" s="149"/>
      <c r="Y205" s="150"/>
      <c r="AA205" s="114"/>
      <c r="AB205" s="168"/>
      <c r="AC205" s="143"/>
      <c r="AD205" s="144"/>
      <c r="AE205" s="145"/>
      <c r="AF205" s="145"/>
      <c r="AG205" s="146"/>
      <c r="AH205" s="147"/>
      <c r="AI205" s="148"/>
      <c r="AJ205" s="149"/>
      <c r="AK205" s="150"/>
      <c r="AM205" s="114"/>
      <c r="AN205" s="168"/>
      <c r="AO205" s="143"/>
      <c r="AP205" s="144"/>
      <c r="AQ205" s="145"/>
      <c r="AR205" s="145"/>
      <c r="AS205" s="146"/>
      <c r="AT205" s="147"/>
      <c r="AU205" s="148"/>
      <c r="AV205" s="149"/>
      <c r="AW205" s="150"/>
      <c r="AY205" s="114"/>
      <c r="AZ205" s="168"/>
      <c r="BA205" s="143"/>
      <c r="BB205" s="144"/>
      <c r="BC205" s="145"/>
      <c r="BD205" s="145"/>
      <c r="BE205" s="146"/>
      <c r="BF205" s="147"/>
      <c r="BG205" s="148"/>
      <c r="BH205" s="149"/>
      <c r="BI205" s="150"/>
      <c r="BK205" s="114"/>
      <c r="BL205" s="168"/>
      <c r="BM205" s="143"/>
      <c r="BN205" s="144"/>
      <c r="BO205" s="145"/>
      <c r="BP205" s="145"/>
      <c r="BQ205" s="146"/>
      <c r="BR205" s="147"/>
      <c r="BS205" s="148"/>
      <c r="BT205" s="149"/>
      <c r="BU205" s="150"/>
      <c r="BW205" s="114"/>
      <c r="BX205" s="168"/>
      <c r="BY205" s="143"/>
      <c r="BZ205" s="144"/>
      <c r="CA205" s="145"/>
      <c r="CB205" s="145"/>
      <c r="CC205" s="146"/>
      <c r="CD205" s="147"/>
      <c r="CE205" s="148"/>
      <c r="CF205" s="149"/>
      <c r="CG205" s="150"/>
      <c r="CI205" s="114"/>
      <c r="CJ205" s="168"/>
      <c r="CK205" s="143"/>
      <c r="CL205" s="144"/>
      <c r="CM205" s="145"/>
      <c r="CN205" s="145"/>
      <c r="CO205" s="146"/>
      <c r="CP205" s="147"/>
      <c r="CQ205" s="148"/>
      <c r="CR205" s="149"/>
      <c r="CS205" s="150"/>
      <c r="CU205" s="114"/>
      <c r="CV205" s="168"/>
      <c r="CW205" s="143"/>
      <c r="CX205" s="144"/>
      <c r="CY205" s="145"/>
      <c r="CZ205" s="145"/>
      <c r="DA205" s="146"/>
      <c r="DB205" s="147"/>
      <c r="DC205" s="148"/>
      <c r="DD205" s="149"/>
      <c r="DE205" s="150"/>
      <c r="DG205" s="114"/>
      <c r="DH205" s="173"/>
      <c r="DI205" s="143"/>
      <c r="DJ205" s="144"/>
      <c r="DK205" s="145"/>
      <c r="DL205" s="145"/>
      <c r="DM205" s="146"/>
      <c r="DN205" s="147"/>
      <c r="DO205" s="148"/>
      <c r="DP205" s="149"/>
      <c r="DQ205" s="150"/>
      <c r="DS205" s="114"/>
      <c r="DT205" s="173"/>
      <c r="DU205" s="143"/>
      <c r="DV205" s="144"/>
      <c r="DW205" s="145"/>
      <c r="DX205" s="145"/>
      <c r="DY205" s="146"/>
      <c r="DZ205" s="147"/>
      <c r="EA205" s="148"/>
      <c r="EB205" s="149"/>
      <c r="EC205" s="150"/>
      <c r="EE205" s="114"/>
      <c r="EF205" s="168"/>
      <c r="EG205" s="143"/>
      <c r="EH205" s="144"/>
      <c r="EI205" s="145"/>
      <c r="EJ205" s="145"/>
      <c r="EK205" s="146"/>
      <c r="EL205" s="147"/>
      <c r="EM205" s="148"/>
      <c r="EN205" s="149"/>
      <c r="EO205" s="150"/>
      <c r="EQ205" s="114"/>
      <c r="ER205" s="168"/>
      <c r="ES205" s="143"/>
      <c r="ET205" s="144"/>
      <c r="EU205" s="145"/>
      <c r="EV205" s="145"/>
      <c r="EW205" s="146"/>
      <c r="EX205" s="147"/>
      <c r="EY205" s="148"/>
      <c r="EZ205" s="149"/>
      <c r="FA205" s="150"/>
      <c r="FC205" s="114"/>
      <c r="FD205" s="168"/>
      <c r="FE205" s="143">
        <f>IF(FI205="","",ministers!FE$3)</f>
        <v>43340</v>
      </c>
      <c r="FF205" s="144" t="str">
        <f>IF(FI205="","",ministers!FE$1)</f>
        <v>Turnbull II</v>
      </c>
      <c r="FG205" s="145">
        <v>43035</v>
      </c>
      <c r="FH205" s="145">
        <v>43089</v>
      </c>
      <c r="FI205" s="146" t="str">
        <f t="shared" si="235"/>
        <v>Mitch Peter Fifield</v>
      </c>
      <c r="FJ205" s="147" t="str">
        <f t="shared" si="236"/>
        <v>1967</v>
      </c>
      <c r="FK205" s="148" t="str">
        <f t="shared" si="237"/>
        <v>male</v>
      </c>
      <c r="FL205" s="149" t="str">
        <f t="shared" si="238"/>
        <v>au_lib01</v>
      </c>
      <c r="FM205" s="150" t="str">
        <f t="shared" si="239"/>
        <v>Fifield_Mitch_1967</v>
      </c>
      <c r="FO205" s="114"/>
      <c r="FP205" s="168" t="s">
        <v>1204</v>
      </c>
      <c r="FQ205" s="143"/>
      <c r="FR205" s="144"/>
      <c r="FS205" s="145"/>
      <c r="FT205" s="151"/>
      <c r="FU205" s="146"/>
      <c r="FV205" s="147"/>
      <c r="FW205" s="148"/>
      <c r="FX205" s="149"/>
      <c r="FY205" s="150"/>
      <c r="GA205" s="114"/>
      <c r="GB205" s="168"/>
      <c r="GC205" s="143" t="str">
        <f>IF(GG205="","",ministers!GC$3)</f>
        <v/>
      </c>
      <c r="GD205" s="144" t="str">
        <f>IF(GG205="","",ministers!GC$1)</f>
        <v/>
      </c>
      <c r="GE205" s="260" t="str">
        <f>IF(GG205="","",ministers!GC$2)</f>
        <v/>
      </c>
      <c r="GF205" s="145"/>
      <c r="GG205" s="146"/>
      <c r="GH205" s="147"/>
      <c r="GI205" s="148"/>
      <c r="GJ205" s="149"/>
      <c r="GK205" s="150"/>
      <c r="GM205" s="114"/>
      <c r="GN205" s="168"/>
      <c r="GO205" s="143" t="str">
        <f>IF(GS205="","",ministers!GO$3)</f>
        <v/>
      </c>
      <c r="GP205" s="144" t="str">
        <f>IF(GS205="","",ministers!GO$1)</f>
        <v/>
      </c>
      <c r="GQ205" s="145" t="str">
        <f>IF(GS205="","",ministers!GO$2)</f>
        <v/>
      </c>
      <c r="GR205" s="145" t="str">
        <f>IF(GS205="","",ministers!GO$3)</f>
        <v/>
      </c>
      <c r="GS205" s="146" t="str">
        <f t="shared" si="240"/>
        <v/>
      </c>
      <c r="GT205" s="147" t="str">
        <f t="shared" si="241"/>
        <v/>
      </c>
      <c r="GU205" s="148" t="str">
        <f t="shared" si="242"/>
        <v/>
      </c>
      <c r="GV205" s="149" t="str">
        <f t="shared" si="243"/>
        <v/>
      </c>
      <c r="GW205" s="150" t="str">
        <f t="shared" si="244"/>
        <v/>
      </c>
      <c r="GY205" s="114"/>
      <c r="GZ205" s="168"/>
    </row>
    <row r="206" spans="1:208" ht="13.5" customHeight="1">
      <c r="A206" s="126"/>
      <c r="B206" s="173" t="s">
        <v>1239</v>
      </c>
      <c r="E206" s="143"/>
      <c r="F206" s="144"/>
      <c r="G206" s="145"/>
      <c r="H206" s="145"/>
      <c r="I206" s="146"/>
      <c r="J206" s="147"/>
      <c r="K206" s="148"/>
      <c r="L206" s="149"/>
      <c r="M206" s="150"/>
      <c r="O206" s="114"/>
      <c r="P206" s="168"/>
      <c r="Q206" s="143"/>
      <c r="R206" s="144"/>
      <c r="S206" s="145"/>
      <c r="T206" s="145"/>
      <c r="U206" s="146"/>
      <c r="V206" s="147"/>
      <c r="W206" s="148"/>
      <c r="X206" s="149"/>
      <c r="Y206" s="150"/>
      <c r="AA206" s="114"/>
      <c r="AB206" s="168"/>
      <c r="AC206" s="143"/>
      <c r="AD206" s="144"/>
      <c r="AE206" s="145"/>
      <c r="AF206" s="145"/>
      <c r="AG206" s="146"/>
      <c r="AH206" s="147"/>
      <c r="AI206" s="148"/>
      <c r="AJ206" s="149"/>
      <c r="AK206" s="150"/>
      <c r="AM206" s="114"/>
      <c r="AN206" s="168"/>
      <c r="AO206" s="143"/>
      <c r="AP206" s="144"/>
      <c r="AQ206" s="145"/>
      <c r="AR206" s="145"/>
      <c r="AS206" s="146"/>
      <c r="AT206" s="147"/>
      <c r="AU206" s="148"/>
      <c r="AV206" s="149"/>
      <c r="AW206" s="150"/>
      <c r="AY206" s="114"/>
      <c r="AZ206" s="168"/>
      <c r="BA206" s="143"/>
      <c r="BB206" s="144"/>
      <c r="BC206" s="145"/>
      <c r="BD206" s="145"/>
      <c r="BE206" s="146"/>
      <c r="BF206" s="147"/>
      <c r="BG206" s="148"/>
      <c r="BH206" s="149"/>
      <c r="BI206" s="150"/>
      <c r="BK206" s="114"/>
      <c r="BL206" s="168"/>
      <c r="BM206" s="143"/>
      <c r="BN206" s="144"/>
      <c r="BO206" s="145"/>
      <c r="BP206" s="145"/>
      <c r="BQ206" s="146"/>
      <c r="BR206" s="147"/>
      <c r="BS206" s="148"/>
      <c r="BT206" s="149"/>
      <c r="BU206" s="150"/>
      <c r="BW206" s="114"/>
      <c r="BX206" s="168"/>
      <c r="BY206" s="143"/>
      <c r="BZ206" s="144"/>
      <c r="CA206" s="145"/>
      <c r="CB206" s="145"/>
      <c r="CC206" s="146"/>
      <c r="CD206" s="147"/>
      <c r="CE206" s="148"/>
      <c r="CF206" s="149"/>
      <c r="CG206" s="150"/>
      <c r="CI206" s="114"/>
      <c r="CJ206" s="168"/>
      <c r="CK206" s="143"/>
      <c r="CL206" s="144"/>
      <c r="CM206" s="145"/>
      <c r="CN206" s="145"/>
      <c r="CO206" s="146"/>
      <c r="CP206" s="147"/>
      <c r="CQ206" s="148"/>
      <c r="CR206" s="149"/>
      <c r="CS206" s="150"/>
      <c r="CU206" s="114"/>
      <c r="CV206" s="168"/>
      <c r="CW206" s="143"/>
      <c r="CX206" s="144"/>
      <c r="CY206" s="145"/>
      <c r="CZ206" s="145"/>
      <c r="DA206" s="146"/>
      <c r="DB206" s="147"/>
      <c r="DC206" s="148"/>
      <c r="DD206" s="149"/>
      <c r="DE206" s="150"/>
      <c r="DG206" s="114"/>
      <c r="DH206" s="173"/>
      <c r="DI206" s="143"/>
      <c r="DJ206" s="144"/>
      <c r="DK206" s="145"/>
      <c r="DL206" s="145"/>
      <c r="DM206" s="146"/>
      <c r="DN206" s="147"/>
      <c r="DO206" s="148"/>
      <c r="DP206" s="149"/>
      <c r="DQ206" s="150"/>
      <c r="DS206" s="114"/>
      <c r="DT206" s="173"/>
      <c r="DU206" s="143"/>
      <c r="DV206" s="144"/>
      <c r="DW206" s="145"/>
      <c r="DX206" s="145"/>
      <c r="DY206" s="146"/>
      <c r="DZ206" s="147"/>
      <c r="EA206" s="148"/>
      <c r="EB206" s="149"/>
      <c r="EC206" s="150"/>
      <c r="EE206" s="114"/>
      <c r="EF206" s="168"/>
      <c r="EG206" s="143"/>
      <c r="EH206" s="144"/>
      <c r="EI206" s="145"/>
      <c r="EJ206" s="145"/>
      <c r="EK206" s="146"/>
      <c r="EL206" s="147"/>
      <c r="EM206" s="148"/>
      <c r="EN206" s="149"/>
      <c r="EO206" s="150"/>
      <c r="EQ206" s="114"/>
      <c r="ER206" s="168"/>
      <c r="ES206" s="143"/>
      <c r="ET206" s="144"/>
      <c r="EU206" s="145"/>
      <c r="EV206" s="145"/>
      <c r="EW206" s="146"/>
      <c r="EX206" s="147"/>
      <c r="EY206" s="148"/>
      <c r="EZ206" s="149"/>
      <c r="FA206" s="150"/>
      <c r="FC206" s="114"/>
      <c r="FD206" s="168"/>
      <c r="FE206" s="143">
        <f>IF(FI206="","",ministers!FE$3)</f>
        <v>43340</v>
      </c>
      <c r="FF206" s="144" t="str">
        <f>IF(FI206="","",ministers!FE$1)</f>
        <v>Turnbull II</v>
      </c>
      <c r="FG206" s="145">
        <v>43089</v>
      </c>
      <c r="FH206" s="145">
        <f>IF(FI206="","",ministers!FE$3)</f>
        <v>43340</v>
      </c>
      <c r="FI206" s="146" t="str">
        <f t="shared" si="235"/>
        <v>Bridget McKenzie</v>
      </c>
      <c r="FJ206" s="147" t="str">
        <f t="shared" si="236"/>
        <v>1969</v>
      </c>
      <c r="FK206" s="148" t="str">
        <f t="shared" si="237"/>
        <v>female</v>
      </c>
      <c r="FL206" s="149" t="str">
        <f t="shared" si="238"/>
        <v>au_nat01</v>
      </c>
      <c r="FM206" s="150" t="str">
        <f t="shared" si="239"/>
        <v>McKenzie_Bridget_1969</v>
      </c>
      <c r="FO206" s="114"/>
      <c r="FP206" s="168" t="s">
        <v>1256</v>
      </c>
      <c r="FQ206" s="143"/>
      <c r="FR206" s="144"/>
      <c r="FS206" s="145"/>
      <c r="FT206" s="151"/>
      <c r="FU206" s="146"/>
      <c r="FV206" s="147"/>
      <c r="FW206" s="148"/>
      <c r="FX206" s="149"/>
      <c r="FY206" s="150"/>
      <c r="GA206" s="114"/>
      <c r="GB206" s="168"/>
      <c r="GC206" s="143" t="str">
        <f>IF(GG206="","",ministers!GC$3)</f>
        <v/>
      </c>
      <c r="GD206" s="144" t="str">
        <f>IF(GG206="","",ministers!GC$1)</f>
        <v/>
      </c>
      <c r="GE206" s="260" t="str">
        <f>IF(GG206="","",ministers!GC$2)</f>
        <v/>
      </c>
      <c r="GF206" s="145"/>
      <c r="GG206" s="146"/>
      <c r="GH206" s="147"/>
      <c r="GI206" s="148"/>
      <c r="GJ206" s="149"/>
      <c r="GK206" s="150"/>
      <c r="GM206" s="114"/>
      <c r="GN206" s="168"/>
      <c r="GO206" s="143" t="str">
        <f>IF(GS206="","",ministers!GO$3)</f>
        <v/>
      </c>
      <c r="GP206" s="144" t="str">
        <f>IF(GS206="","",ministers!GO$1)</f>
        <v/>
      </c>
      <c r="GQ206" s="145" t="str">
        <f>IF(GS206="","",ministers!GO$2)</f>
        <v/>
      </c>
      <c r="GR206" s="145" t="str">
        <f>IF(GS206="","",ministers!GO$3)</f>
        <v/>
      </c>
      <c r="GS206" s="146" t="str">
        <f t="shared" si="240"/>
        <v/>
      </c>
      <c r="GT206" s="147" t="str">
        <f t="shared" si="241"/>
        <v/>
      </c>
      <c r="GU206" s="148" t="str">
        <f t="shared" si="242"/>
        <v/>
      </c>
      <c r="GV206" s="149" t="str">
        <f t="shared" si="243"/>
        <v/>
      </c>
      <c r="GW206" s="150" t="str">
        <f t="shared" si="244"/>
        <v/>
      </c>
      <c r="GY206" s="114"/>
      <c r="GZ206" s="168"/>
    </row>
    <row r="207" spans="1:208" ht="13.5" customHeight="1">
      <c r="A207" s="126"/>
      <c r="B207" s="173" t="s">
        <v>1236</v>
      </c>
      <c r="E207" s="143"/>
      <c r="F207" s="144"/>
      <c r="G207" s="145"/>
      <c r="H207" s="145"/>
      <c r="I207" s="146"/>
      <c r="J207" s="147"/>
      <c r="K207" s="148"/>
      <c r="L207" s="149"/>
      <c r="M207" s="150"/>
      <c r="O207" s="114"/>
      <c r="P207" s="168"/>
      <c r="Q207" s="143"/>
      <c r="R207" s="144"/>
      <c r="S207" s="145"/>
      <c r="T207" s="145"/>
      <c r="U207" s="146"/>
      <c r="V207" s="147"/>
      <c r="W207" s="148"/>
      <c r="X207" s="149"/>
      <c r="Y207" s="150"/>
      <c r="AA207" s="114"/>
      <c r="AB207" s="168"/>
      <c r="AC207" s="143"/>
      <c r="AD207" s="144"/>
      <c r="AE207" s="145"/>
      <c r="AF207" s="145"/>
      <c r="AG207" s="146"/>
      <c r="AH207" s="147"/>
      <c r="AI207" s="148"/>
      <c r="AJ207" s="149"/>
      <c r="AK207" s="150"/>
      <c r="AM207" s="114"/>
      <c r="AN207" s="168"/>
      <c r="AO207" s="143"/>
      <c r="AP207" s="144"/>
      <c r="AQ207" s="145"/>
      <c r="AR207" s="145"/>
      <c r="AS207" s="146"/>
      <c r="AT207" s="147"/>
      <c r="AU207" s="148"/>
      <c r="AV207" s="149"/>
      <c r="AW207" s="150"/>
      <c r="AY207" s="114"/>
      <c r="AZ207" s="168"/>
      <c r="BA207" s="143"/>
      <c r="BB207" s="144"/>
      <c r="BC207" s="145"/>
      <c r="BD207" s="145"/>
      <c r="BE207" s="146"/>
      <c r="BF207" s="147"/>
      <c r="BG207" s="148"/>
      <c r="BH207" s="149"/>
      <c r="BI207" s="150"/>
      <c r="BK207" s="114"/>
      <c r="BL207" s="168"/>
      <c r="BM207" s="143"/>
      <c r="BN207" s="144"/>
      <c r="BO207" s="145"/>
      <c r="BP207" s="145"/>
      <c r="BQ207" s="146"/>
      <c r="BR207" s="147"/>
      <c r="BS207" s="148"/>
      <c r="BT207" s="149"/>
      <c r="BU207" s="150"/>
      <c r="BW207" s="114"/>
      <c r="BX207" s="168"/>
      <c r="BY207" s="143"/>
      <c r="BZ207" s="144"/>
      <c r="CA207" s="145"/>
      <c r="CB207" s="145"/>
      <c r="CC207" s="146"/>
      <c r="CD207" s="147"/>
      <c r="CE207" s="148"/>
      <c r="CF207" s="149"/>
      <c r="CG207" s="150"/>
      <c r="CI207" s="114"/>
      <c r="CJ207" s="168"/>
      <c r="CK207" s="143"/>
      <c r="CL207" s="144"/>
      <c r="CM207" s="145"/>
      <c r="CN207" s="145"/>
      <c r="CO207" s="146"/>
      <c r="CP207" s="147"/>
      <c r="CQ207" s="148"/>
      <c r="CR207" s="149"/>
      <c r="CS207" s="150"/>
      <c r="CU207" s="114"/>
      <c r="CV207" s="168"/>
      <c r="CW207" s="143"/>
      <c r="CX207" s="144"/>
      <c r="CY207" s="145"/>
      <c r="CZ207" s="145"/>
      <c r="DA207" s="146"/>
      <c r="DB207" s="147"/>
      <c r="DC207" s="148"/>
      <c r="DD207" s="149"/>
      <c r="DE207" s="150"/>
      <c r="DG207" s="114"/>
      <c r="DH207" s="173"/>
      <c r="DI207" s="143"/>
      <c r="DJ207" s="144"/>
      <c r="DK207" s="145"/>
      <c r="DL207" s="145"/>
      <c r="DM207" s="146"/>
      <c r="DN207" s="147"/>
      <c r="DO207" s="148"/>
      <c r="DP207" s="149"/>
      <c r="DQ207" s="150"/>
      <c r="DS207" s="114"/>
      <c r="DT207" s="173"/>
      <c r="DU207" s="143"/>
      <c r="DV207" s="144"/>
      <c r="DW207" s="145"/>
      <c r="DX207" s="145"/>
      <c r="DY207" s="146"/>
      <c r="DZ207" s="147"/>
      <c r="EA207" s="148"/>
      <c r="EB207" s="149"/>
      <c r="EC207" s="150"/>
      <c r="EE207" s="114"/>
      <c r="EF207" s="168"/>
      <c r="EG207" s="143"/>
      <c r="EH207" s="144"/>
      <c r="EI207" s="145"/>
      <c r="EJ207" s="145"/>
      <c r="EK207" s="146"/>
      <c r="EL207" s="147"/>
      <c r="EM207" s="148"/>
      <c r="EN207" s="149"/>
      <c r="EO207" s="150"/>
      <c r="EQ207" s="114"/>
      <c r="ER207" s="168"/>
      <c r="ES207" s="143"/>
      <c r="ET207" s="144"/>
      <c r="EU207" s="145"/>
      <c r="EV207" s="145"/>
      <c r="EW207" s="146"/>
      <c r="EX207" s="147"/>
      <c r="EY207" s="148"/>
      <c r="EZ207" s="149"/>
      <c r="FA207" s="150"/>
      <c r="FC207" s="114"/>
      <c r="FD207" s="168"/>
      <c r="FE207" s="143">
        <f>IF(FI207="","",ministers!FE$3)</f>
        <v>43340</v>
      </c>
      <c r="FF207" s="144" t="str">
        <f>IF(FI207="","",ministers!FE$1)</f>
        <v>Turnbull II</v>
      </c>
      <c r="FG207" s="145">
        <f>IF(FI207="","",ministers!FE$2)</f>
        <v>42570</v>
      </c>
      <c r="FH207" s="145">
        <v>43035</v>
      </c>
      <c r="FI207" s="146" t="str">
        <f t="shared" si="235"/>
        <v>Fiona Nash</v>
      </c>
      <c r="FJ207" s="147" t="str">
        <f t="shared" si="236"/>
        <v>1965</v>
      </c>
      <c r="FK207" s="148" t="str">
        <f t="shared" si="237"/>
        <v>female</v>
      </c>
      <c r="FL207" s="149" t="str">
        <f t="shared" si="238"/>
        <v>au_nat01</v>
      </c>
      <c r="FM207" s="150" t="str">
        <f t="shared" si="239"/>
        <v>Nash_Fiona_1965</v>
      </c>
      <c r="FO207" s="114" t="s">
        <v>1251</v>
      </c>
      <c r="FP207" s="168" t="s">
        <v>1233</v>
      </c>
      <c r="FQ207" s="143">
        <f>IF(FU207="","",ministers!FQ$3)</f>
        <v>43614</v>
      </c>
      <c r="FR207" s="144" t="str">
        <f>IF(FU207="","",ministers!FQ$1)</f>
        <v>Morrison I</v>
      </c>
      <c r="FS207" s="145">
        <f>IF(FU207="","",ministers!FQ$2)</f>
        <v>43340</v>
      </c>
      <c r="FT207" s="145">
        <f>IF(FU207="","",ministers!FQ$3)</f>
        <v>43614</v>
      </c>
      <c r="FU207" s="146" t="str">
        <f>IF(GB207="","",IF(ISNUMBER(SEARCH(":",GB207)),MID(GB207,FIND(":",GB207)+2,FIND("(",GB207)-FIND(":",GB207)-3),LEFT(GB207,FIND("(",GB207)-2)))</f>
        <v>Michael McCormack</v>
      </c>
      <c r="FV207" s="147" t="str">
        <f>IF(GB207="","",MID(GB207,FIND("(",GB207)+1,4))</f>
        <v>1964</v>
      </c>
      <c r="FW207" s="148" t="str">
        <f>IF(ISNUMBER(SEARCH("*female*",GB207)),"female",IF(ISNUMBER(SEARCH("*male*",GB207)),"male",""))</f>
        <v>male</v>
      </c>
      <c r="FX207" s="149" t="str">
        <f>IF(GB207="","",IF(ISERROR(MID(GB207,FIND("male,",GB207)+6,(FIND(")",GB207)-(FIND("male,",GB207)+6))))=TRUE,"missing/error",MID(GB207,FIND("male,",GB207)+6,(FIND(")",GB207)-(FIND("male,",GB207)+6)))))</f>
        <v>au_nat01</v>
      </c>
      <c r="FY207" s="150" t="str">
        <f>IF(FU207="","",(MID(FU207,(SEARCH("^^",SUBSTITUTE(FU207," ","^^",LEN(FU207)-LEN(SUBSTITUTE(FU207," ","")))))+1,99)&amp;"_"&amp;LEFT(FU207,FIND(" ",FU207)-1)&amp;"_"&amp;FV207))</f>
        <v>McCormack_Michael_1964</v>
      </c>
      <c r="GA207" s="114"/>
      <c r="GB207" s="168" t="s">
        <v>1260</v>
      </c>
      <c r="GC207" s="143">
        <f>IF(GG207="","",ministers!GC$3)</f>
        <v>44704</v>
      </c>
      <c r="GD207" s="144" t="str">
        <f>IF(GG207="","",ministers!GC$1)</f>
        <v>Morrison II</v>
      </c>
      <c r="GE207" s="260">
        <f>IF(GG207="","",ministers!GC$2)</f>
        <v>43614</v>
      </c>
      <c r="GF207" s="145">
        <v>44379</v>
      </c>
      <c r="GG207" s="146" t="str">
        <f>IF(GN207="","",IF(ISNUMBER(SEARCH(":",GN207)),MID(GN207,FIND(":",GN207)+2,FIND("(",GN207)-FIND(":",GN207)-3),LEFT(GN207,FIND("(",GN207)-2)))</f>
        <v>Michael McCormack</v>
      </c>
      <c r="GH207" s="147" t="str">
        <f>IF(GN207="","",MID(GN207,FIND("(",GN207)+1,4))</f>
        <v>1964</v>
      </c>
      <c r="GI207" s="148" t="str">
        <f>IF(ISNUMBER(SEARCH("*female*",GN207)),"female",IF(ISNUMBER(SEARCH("*male*",GN207)),"male",""))</f>
        <v>male</v>
      </c>
      <c r="GJ207" s="149" t="str">
        <f>IF(GN207="","",IF(ISERROR(MID(GN207,FIND("male,",GN207)+6,(FIND(")",GN207)-(FIND("male,",GN207)+6))))=TRUE,"missing/error",MID(GN207,FIND("male,",GN207)+6,(FIND(")",GN207)-(FIND("male,",GN207)+6)))))</f>
        <v>au_nat01</v>
      </c>
      <c r="GK207" s="150" t="str">
        <f>IF(GG207="","",(MID(GG207,(SEARCH("^^",SUBSTITUTE(GG207," ","^^",LEN(GG207)-LEN(SUBSTITUTE(GG207," ","")))))+1,99)&amp;"_"&amp;LEFT(GG207,FIND(" ",GG207)-1)&amp;"_"&amp;GH207))</f>
        <v>McCormack_Michael_1964</v>
      </c>
      <c r="GM207" s="114"/>
      <c r="GN207" s="168" t="s">
        <v>1260</v>
      </c>
      <c r="GO207" s="143" t="str">
        <f>IF(GS207="","",ministers!GO$3)</f>
        <v/>
      </c>
      <c r="GP207" s="144" t="str">
        <f>IF(GS207="","",ministers!GO$1)</f>
        <v/>
      </c>
      <c r="GQ207" s="145" t="str">
        <f>IF(GS207="","",ministers!GO$2)</f>
        <v/>
      </c>
      <c r="GR207" s="145" t="str">
        <f>IF(GS207="","",ministers!GO$3)</f>
        <v/>
      </c>
      <c r="GS207" s="146" t="str">
        <f t="shared" si="240"/>
        <v/>
      </c>
      <c r="GT207" s="147" t="str">
        <f t="shared" si="241"/>
        <v/>
      </c>
      <c r="GU207" s="148" t="str">
        <f t="shared" si="242"/>
        <v/>
      </c>
      <c r="GV207" s="149" t="str">
        <f t="shared" si="243"/>
        <v/>
      </c>
      <c r="GW207" s="150" t="str">
        <f t="shared" si="244"/>
        <v/>
      </c>
      <c r="GY207" s="114"/>
      <c r="GZ207" s="168"/>
    </row>
    <row r="208" spans="1:208" ht="13.5" customHeight="1">
      <c r="A208" s="126"/>
      <c r="B208" s="173" t="s">
        <v>1236</v>
      </c>
      <c r="E208" s="143"/>
      <c r="F208" s="144"/>
      <c r="G208" s="145"/>
      <c r="H208" s="145"/>
      <c r="I208" s="146"/>
      <c r="J208" s="147"/>
      <c r="K208" s="148"/>
      <c r="L208" s="149"/>
      <c r="M208" s="150"/>
      <c r="O208" s="114"/>
      <c r="P208" s="168"/>
      <c r="Q208" s="143"/>
      <c r="R208" s="144"/>
      <c r="S208" s="145"/>
      <c r="T208" s="145"/>
      <c r="U208" s="146"/>
      <c r="V208" s="147"/>
      <c r="W208" s="148"/>
      <c r="X208" s="149"/>
      <c r="Y208" s="150"/>
      <c r="AA208" s="114"/>
      <c r="AB208" s="168"/>
      <c r="AC208" s="143"/>
      <c r="AD208" s="144"/>
      <c r="AE208" s="145"/>
      <c r="AF208" s="145"/>
      <c r="AG208" s="146"/>
      <c r="AH208" s="147"/>
      <c r="AI208" s="148"/>
      <c r="AJ208" s="149"/>
      <c r="AK208" s="150"/>
      <c r="AM208" s="114"/>
      <c r="AN208" s="168"/>
      <c r="AO208" s="143"/>
      <c r="AP208" s="144"/>
      <c r="AQ208" s="145"/>
      <c r="AR208" s="145"/>
      <c r="AS208" s="146"/>
      <c r="AT208" s="147"/>
      <c r="AU208" s="148"/>
      <c r="AV208" s="149"/>
      <c r="AW208" s="150"/>
      <c r="AY208" s="114"/>
      <c r="AZ208" s="168"/>
      <c r="BA208" s="143"/>
      <c r="BB208" s="144"/>
      <c r="BC208" s="145"/>
      <c r="BD208" s="145"/>
      <c r="BE208" s="146"/>
      <c r="BF208" s="147"/>
      <c r="BG208" s="148"/>
      <c r="BH208" s="149"/>
      <c r="BI208" s="150"/>
      <c r="BK208" s="114"/>
      <c r="BL208" s="168"/>
      <c r="BM208" s="143"/>
      <c r="BN208" s="144"/>
      <c r="BO208" s="145"/>
      <c r="BP208" s="145"/>
      <c r="BQ208" s="146"/>
      <c r="BR208" s="147"/>
      <c r="BS208" s="148"/>
      <c r="BT208" s="149"/>
      <c r="BU208" s="150"/>
      <c r="BW208" s="114"/>
      <c r="BX208" s="168"/>
      <c r="BY208" s="143"/>
      <c r="BZ208" s="144"/>
      <c r="CA208" s="145"/>
      <c r="CB208" s="145"/>
      <c r="CC208" s="146"/>
      <c r="CD208" s="147"/>
      <c r="CE208" s="148"/>
      <c r="CF208" s="149"/>
      <c r="CG208" s="150"/>
      <c r="CI208" s="114"/>
      <c r="CJ208" s="168"/>
      <c r="CK208" s="143"/>
      <c r="CL208" s="144"/>
      <c r="CM208" s="145"/>
      <c r="CN208" s="145"/>
      <c r="CO208" s="146"/>
      <c r="CP208" s="147"/>
      <c r="CQ208" s="148"/>
      <c r="CR208" s="149"/>
      <c r="CS208" s="150"/>
      <c r="CU208" s="114"/>
      <c r="CV208" s="168"/>
      <c r="CW208" s="143"/>
      <c r="CX208" s="144"/>
      <c r="CY208" s="145"/>
      <c r="CZ208" s="145"/>
      <c r="DA208" s="146"/>
      <c r="DB208" s="147"/>
      <c r="DC208" s="148"/>
      <c r="DD208" s="149"/>
      <c r="DE208" s="150"/>
      <c r="DG208" s="114"/>
      <c r="DH208" s="173"/>
      <c r="DI208" s="143"/>
      <c r="DJ208" s="144"/>
      <c r="DK208" s="145"/>
      <c r="DL208" s="145"/>
      <c r="DM208" s="146"/>
      <c r="DN208" s="147"/>
      <c r="DO208" s="148"/>
      <c r="DP208" s="149"/>
      <c r="DQ208" s="150"/>
      <c r="DS208" s="114"/>
      <c r="DT208" s="173"/>
      <c r="DU208" s="143"/>
      <c r="DV208" s="144"/>
      <c r="DW208" s="145"/>
      <c r="DX208" s="145"/>
      <c r="DY208" s="146"/>
      <c r="DZ208" s="147"/>
      <c r="EA208" s="148"/>
      <c r="EB208" s="149"/>
      <c r="EC208" s="150"/>
      <c r="EE208" s="114"/>
      <c r="EF208" s="168"/>
      <c r="EG208" s="143"/>
      <c r="EH208" s="144"/>
      <c r="EI208" s="145"/>
      <c r="EJ208" s="145"/>
      <c r="EK208" s="146"/>
      <c r="EL208" s="147"/>
      <c r="EM208" s="148"/>
      <c r="EN208" s="149"/>
      <c r="EO208" s="150"/>
      <c r="EQ208" s="114"/>
      <c r="ER208" s="168"/>
      <c r="ES208" s="143"/>
      <c r="ET208" s="144"/>
      <c r="EU208" s="145"/>
      <c r="EV208" s="145"/>
      <c r="EW208" s="146"/>
      <c r="EX208" s="147"/>
      <c r="EY208" s="148"/>
      <c r="EZ208" s="149"/>
      <c r="FA208" s="150"/>
      <c r="FC208" s="114"/>
      <c r="FD208" s="168"/>
      <c r="FE208" s="143">
        <f>IF(FI208="","",ministers!FE$3)</f>
        <v>43340</v>
      </c>
      <c r="FF208" s="144" t="str">
        <f>IF(FI208="","",ministers!FE$1)</f>
        <v>Turnbull II</v>
      </c>
      <c r="FG208" s="145">
        <v>43035</v>
      </c>
      <c r="FH208" s="145">
        <v>43089</v>
      </c>
      <c r="FI208" s="146" t="str">
        <f t="shared" si="235"/>
        <v>Darren Chester</v>
      </c>
      <c r="FJ208" s="147" t="str">
        <f t="shared" si="236"/>
        <v>1967</v>
      </c>
      <c r="FK208" s="148" t="str">
        <f t="shared" si="237"/>
        <v>male</v>
      </c>
      <c r="FL208" s="149" t="str">
        <f t="shared" si="238"/>
        <v>au_nat01</v>
      </c>
      <c r="FM208" s="150" t="str">
        <f t="shared" si="239"/>
        <v>Chester_Darren_1967</v>
      </c>
      <c r="FO208" s="114"/>
      <c r="FP208" s="168" t="s">
        <v>1230</v>
      </c>
      <c r="FQ208" s="143"/>
      <c r="FR208" s="144"/>
      <c r="FS208" s="145"/>
      <c r="FT208" s="151"/>
      <c r="FU208" s="146"/>
      <c r="FV208" s="147"/>
      <c r="FW208" s="148"/>
      <c r="FX208" s="149"/>
      <c r="FY208" s="150"/>
      <c r="GA208" s="114"/>
      <c r="GB208" s="168"/>
      <c r="GC208" s="143">
        <f>IF(GG208="","",ministers!GC$3)</f>
        <v>44704</v>
      </c>
      <c r="GD208" s="144" t="str">
        <f>IF(GG208="","",ministers!GC$1)</f>
        <v>Morrison II</v>
      </c>
      <c r="GE208" s="145">
        <v>44379</v>
      </c>
      <c r="GF208" s="145">
        <f>IF(GG208="","",ministers!GC$3)</f>
        <v>44704</v>
      </c>
      <c r="GG208" s="146" t="str">
        <f>IF(GN208="","",IF(ISNUMBER(SEARCH(":",GN208)),MID(GN208,FIND(":",GN208)+2,FIND("(",GN208)-FIND(":",GN208)-3),LEFT(GN208,FIND("(",GN208)-2)))</f>
        <v>Barnaby Joyce</v>
      </c>
      <c r="GH208" s="147" t="str">
        <f>IF(GN208="","",MID(GN208,FIND("(",GN208)+1,4))</f>
        <v>1967</v>
      </c>
      <c r="GI208" s="148" t="str">
        <f>IF(ISNUMBER(SEARCH("*female*",GN208)),"female",IF(ISNUMBER(SEARCH("*male*",GN208)),"male",""))</f>
        <v>male</v>
      </c>
      <c r="GJ208" s="149" t="str">
        <f>IF(GN208="","",IF(ISERROR(MID(GN208,FIND("male,",GN208)+6,(FIND(")",GN208)-(FIND("male,",GN208)+6))))=TRUE,"missing/error",MID(GN208,FIND("male,",GN208)+6,(FIND(")",GN208)-(FIND("male,",GN208)+6)))))</f>
        <v>au_nat01</v>
      </c>
      <c r="GK208" s="150" t="str">
        <f>IF(GG208="","",(MID(GG208,(SEARCH("^^",SUBSTITUTE(GG208," ","^^",LEN(GG208)-LEN(SUBSTITUTE(GG208," ","")))))+1,99)&amp;"_"&amp;LEFT(GG208,FIND(" ",GG208)-1)&amp;"_"&amp;GH208))</f>
        <v>Joyce_Barnaby_1967</v>
      </c>
      <c r="GM208" s="114"/>
      <c r="GN208" s="168" t="s">
        <v>1121</v>
      </c>
      <c r="GO208" s="143" t="str">
        <f>IF(GS208="","",ministers!GO$3)</f>
        <v/>
      </c>
      <c r="GP208" s="144" t="str">
        <f>IF(GS208="","",ministers!GO$1)</f>
        <v/>
      </c>
      <c r="GQ208" s="145" t="str">
        <f>IF(GS208="","",ministers!GO$2)</f>
        <v/>
      </c>
      <c r="GR208" s="145" t="str">
        <f>IF(GS208="","",ministers!GO$3)</f>
        <v/>
      </c>
      <c r="GS208" s="146" t="str">
        <f t="shared" si="240"/>
        <v/>
      </c>
      <c r="GT208" s="147" t="str">
        <f t="shared" si="241"/>
        <v/>
      </c>
      <c r="GU208" s="148" t="str">
        <f t="shared" si="242"/>
        <v/>
      </c>
      <c r="GV208" s="149" t="str">
        <f t="shared" si="243"/>
        <v/>
      </c>
      <c r="GW208" s="150" t="str">
        <f t="shared" si="244"/>
        <v/>
      </c>
      <c r="GY208" s="114"/>
      <c r="GZ208" s="168"/>
    </row>
    <row r="209" spans="1:208" ht="13.5" customHeight="1">
      <c r="A209" s="126"/>
      <c r="B209" s="173" t="s">
        <v>1236</v>
      </c>
      <c r="E209" s="143"/>
      <c r="F209" s="144"/>
      <c r="G209" s="145"/>
      <c r="H209" s="145"/>
      <c r="I209" s="146"/>
      <c r="J209" s="147"/>
      <c r="K209" s="148"/>
      <c r="L209" s="149"/>
      <c r="M209" s="150"/>
      <c r="O209" s="114"/>
      <c r="P209" s="168"/>
      <c r="Q209" s="143"/>
      <c r="R209" s="144"/>
      <c r="S209" s="145"/>
      <c r="T209" s="145"/>
      <c r="U209" s="146"/>
      <c r="V209" s="147"/>
      <c r="W209" s="148"/>
      <c r="X209" s="149"/>
      <c r="Y209" s="150"/>
      <c r="AA209" s="114"/>
      <c r="AB209" s="168"/>
      <c r="AC209" s="143"/>
      <c r="AD209" s="144"/>
      <c r="AE209" s="145"/>
      <c r="AF209" s="145"/>
      <c r="AG209" s="146"/>
      <c r="AH209" s="147"/>
      <c r="AI209" s="148"/>
      <c r="AJ209" s="149"/>
      <c r="AK209" s="150"/>
      <c r="AM209" s="114"/>
      <c r="AN209" s="168"/>
      <c r="AO209" s="143"/>
      <c r="AP209" s="144"/>
      <c r="AQ209" s="145"/>
      <c r="AR209" s="145"/>
      <c r="AS209" s="146"/>
      <c r="AT209" s="147"/>
      <c r="AU209" s="148"/>
      <c r="AV209" s="149"/>
      <c r="AW209" s="150"/>
      <c r="AY209" s="114"/>
      <c r="AZ209" s="168"/>
      <c r="BA209" s="143"/>
      <c r="BB209" s="144"/>
      <c r="BC209" s="145"/>
      <c r="BD209" s="145"/>
      <c r="BE209" s="146"/>
      <c r="BF209" s="147"/>
      <c r="BG209" s="148"/>
      <c r="BH209" s="149"/>
      <c r="BI209" s="150"/>
      <c r="BK209" s="114"/>
      <c r="BL209" s="168"/>
      <c r="BM209" s="143"/>
      <c r="BN209" s="144"/>
      <c r="BO209" s="145"/>
      <c r="BP209" s="145"/>
      <c r="BQ209" s="146"/>
      <c r="BR209" s="147"/>
      <c r="BS209" s="148"/>
      <c r="BT209" s="149"/>
      <c r="BU209" s="150"/>
      <c r="BW209" s="114"/>
      <c r="BX209" s="168"/>
      <c r="BY209" s="143"/>
      <c r="BZ209" s="144"/>
      <c r="CA209" s="145"/>
      <c r="CB209" s="145"/>
      <c r="CC209" s="146"/>
      <c r="CD209" s="147"/>
      <c r="CE209" s="148"/>
      <c r="CF209" s="149"/>
      <c r="CG209" s="150"/>
      <c r="CI209" s="114"/>
      <c r="CJ209" s="168"/>
      <c r="CK209" s="143"/>
      <c r="CL209" s="144"/>
      <c r="CM209" s="145"/>
      <c r="CN209" s="145"/>
      <c r="CO209" s="146"/>
      <c r="CP209" s="147"/>
      <c r="CQ209" s="148"/>
      <c r="CR209" s="149"/>
      <c r="CS209" s="150"/>
      <c r="CU209" s="114"/>
      <c r="CV209" s="168"/>
      <c r="CW209" s="143"/>
      <c r="CX209" s="144"/>
      <c r="CY209" s="145"/>
      <c r="CZ209" s="145"/>
      <c r="DA209" s="146"/>
      <c r="DB209" s="147"/>
      <c r="DC209" s="148"/>
      <c r="DD209" s="149"/>
      <c r="DE209" s="150"/>
      <c r="DG209" s="114"/>
      <c r="DH209" s="173"/>
      <c r="DI209" s="143"/>
      <c r="DJ209" s="144"/>
      <c r="DK209" s="145"/>
      <c r="DL209" s="145"/>
      <c r="DM209" s="146"/>
      <c r="DN209" s="147"/>
      <c r="DO209" s="148"/>
      <c r="DP209" s="149"/>
      <c r="DQ209" s="150"/>
      <c r="DS209" s="114"/>
      <c r="DT209" s="173"/>
      <c r="DU209" s="143"/>
      <c r="DV209" s="144"/>
      <c r="DW209" s="145"/>
      <c r="DX209" s="145"/>
      <c r="DY209" s="146"/>
      <c r="DZ209" s="147"/>
      <c r="EA209" s="148"/>
      <c r="EB209" s="149"/>
      <c r="EC209" s="150"/>
      <c r="EE209" s="114"/>
      <c r="EF209" s="168"/>
      <c r="EG209" s="143"/>
      <c r="EH209" s="144"/>
      <c r="EI209" s="145"/>
      <c r="EJ209" s="145"/>
      <c r="EK209" s="146"/>
      <c r="EL209" s="147"/>
      <c r="EM209" s="148"/>
      <c r="EN209" s="149"/>
      <c r="EO209" s="150"/>
      <c r="EQ209" s="114"/>
      <c r="ER209" s="168"/>
      <c r="ES209" s="143"/>
      <c r="ET209" s="144"/>
      <c r="EU209" s="145"/>
      <c r="EV209" s="145"/>
      <c r="EW209" s="146"/>
      <c r="EX209" s="147"/>
      <c r="EY209" s="148"/>
      <c r="EZ209" s="149"/>
      <c r="FA209" s="150"/>
      <c r="FC209" s="114"/>
      <c r="FD209" s="168"/>
      <c r="FE209" s="143">
        <f>IF(FI209="","",ministers!FE$3)</f>
        <v>43340</v>
      </c>
      <c r="FF209" s="144" t="str">
        <f>IF(FI209="","",ministers!FE$1)</f>
        <v>Turnbull II</v>
      </c>
      <c r="FG209" s="145">
        <v>43089</v>
      </c>
      <c r="FH209" s="145">
        <f>IF(FI209="","",ministers!FE$3)</f>
        <v>43340</v>
      </c>
      <c r="FI209" s="146" t="str">
        <f t="shared" si="235"/>
        <v>John McVeigh</v>
      </c>
      <c r="FJ209" s="147" t="str">
        <f t="shared" si="236"/>
        <v>1965</v>
      </c>
      <c r="FK209" s="148" t="str">
        <f t="shared" si="237"/>
        <v>male</v>
      </c>
      <c r="FL209" s="149" t="str">
        <f t="shared" si="238"/>
        <v>au_lib01</v>
      </c>
      <c r="FM209" s="150" t="str">
        <f t="shared" si="239"/>
        <v>McVeigh_John_1965</v>
      </c>
      <c r="FO209" s="114"/>
      <c r="FP209" s="168" t="s">
        <v>1258</v>
      </c>
      <c r="FQ209" s="143"/>
      <c r="FR209" s="144"/>
      <c r="FS209" s="145"/>
      <c r="FT209" s="151"/>
      <c r="FU209" s="146"/>
      <c r="FV209" s="147"/>
      <c r="FW209" s="148"/>
      <c r="FX209" s="149"/>
      <c r="FY209" s="150"/>
      <c r="GA209" s="114"/>
      <c r="GB209" s="168"/>
      <c r="GC209" s="143" t="str">
        <f>IF(GG209="","",ministers!GC$3)</f>
        <v/>
      </c>
      <c r="GD209" s="144" t="str">
        <f>IF(GG209="","",ministers!GC$1)</f>
        <v/>
      </c>
      <c r="GE209" s="260" t="str">
        <f>IF(GG209="","",ministers!GC$2)</f>
        <v/>
      </c>
      <c r="GF209" s="145"/>
      <c r="GG209" s="146"/>
      <c r="GH209" s="147"/>
      <c r="GI209" s="148"/>
      <c r="GJ209" s="149"/>
      <c r="GK209" s="150"/>
      <c r="GM209" s="114"/>
      <c r="GN209" s="168"/>
      <c r="GO209" s="143" t="str">
        <f>IF(GS209="","",ministers!GO$3)</f>
        <v/>
      </c>
      <c r="GP209" s="144" t="str">
        <f>IF(GS209="","",ministers!GO$1)</f>
        <v/>
      </c>
      <c r="GQ209" s="145" t="str">
        <f>IF(GS209="","",ministers!GO$2)</f>
        <v/>
      </c>
      <c r="GR209" s="145" t="str">
        <f>IF(GS209="","",ministers!GO$3)</f>
        <v/>
      </c>
      <c r="GS209" s="146" t="str">
        <f t="shared" si="240"/>
        <v/>
      </c>
      <c r="GT209" s="147" t="str">
        <f t="shared" si="241"/>
        <v/>
      </c>
      <c r="GU209" s="148" t="str">
        <f t="shared" si="242"/>
        <v/>
      </c>
      <c r="GV209" s="149" t="str">
        <f t="shared" si="243"/>
        <v/>
      </c>
      <c r="GW209" s="150" t="str">
        <f t="shared" si="244"/>
        <v/>
      </c>
      <c r="GY209" s="114"/>
      <c r="GZ209" s="168"/>
    </row>
    <row r="210" spans="1:208" ht="13.5" customHeight="1">
      <c r="A210" s="126"/>
      <c r="B210" s="173" t="s">
        <v>742</v>
      </c>
      <c r="E210" s="143"/>
      <c r="F210" s="144"/>
      <c r="G210" s="145"/>
      <c r="H210" s="145"/>
      <c r="I210" s="146"/>
      <c r="J210" s="147"/>
      <c r="K210" s="148"/>
      <c r="L210" s="149"/>
      <c r="M210" s="150"/>
      <c r="O210" s="114"/>
      <c r="P210" s="168"/>
      <c r="Q210" s="143"/>
      <c r="R210" s="144"/>
      <c r="S210" s="145"/>
      <c r="T210" s="145"/>
      <c r="U210" s="146"/>
      <c r="V210" s="147"/>
      <c r="W210" s="148"/>
      <c r="X210" s="149"/>
      <c r="Y210" s="150"/>
      <c r="AA210" s="114"/>
      <c r="AB210" s="168"/>
      <c r="AC210" s="143"/>
      <c r="AD210" s="144"/>
      <c r="AE210" s="145"/>
      <c r="AF210" s="145"/>
      <c r="AG210" s="146"/>
      <c r="AH210" s="147"/>
      <c r="AI210" s="148"/>
      <c r="AJ210" s="149"/>
      <c r="AK210" s="150"/>
      <c r="AM210" s="114"/>
      <c r="AN210" s="168"/>
      <c r="AO210" s="143"/>
      <c r="AP210" s="144"/>
      <c r="AQ210" s="145"/>
      <c r="AR210" s="145"/>
      <c r="AS210" s="146"/>
      <c r="AT210" s="147"/>
      <c r="AU210" s="148"/>
      <c r="AV210" s="149"/>
      <c r="AW210" s="150"/>
      <c r="AY210" s="114"/>
      <c r="AZ210" s="168"/>
      <c r="BA210" s="143"/>
      <c r="BB210" s="144"/>
      <c r="BC210" s="145"/>
      <c r="BD210" s="145"/>
      <c r="BE210" s="146"/>
      <c r="BF210" s="147"/>
      <c r="BG210" s="148"/>
      <c r="BH210" s="149"/>
      <c r="BI210" s="150"/>
      <c r="BK210" s="114"/>
      <c r="BL210" s="168"/>
      <c r="BM210" s="143"/>
      <c r="BN210" s="144"/>
      <c r="BO210" s="145"/>
      <c r="BP210" s="145"/>
      <c r="BQ210" s="146"/>
      <c r="BR210" s="147"/>
      <c r="BS210" s="148"/>
      <c r="BT210" s="149"/>
      <c r="BU210" s="150"/>
      <c r="BW210" s="114"/>
      <c r="BX210" s="168"/>
      <c r="BY210" s="143"/>
      <c r="BZ210" s="144"/>
      <c r="CA210" s="145"/>
      <c r="CB210" s="145"/>
      <c r="CC210" s="146"/>
      <c r="CD210" s="147"/>
      <c r="CE210" s="148"/>
      <c r="CF210" s="149"/>
      <c r="CG210" s="150"/>
      <c r="CI210" s="114"/>
      <c r="CJ210" s="168"/>
      <c r="CK210" s="143"/>
      <c r="CL210" s="144"/>
      <c r="CM210" s="145"/>
      <c r="CN210" s="145"/>
      <c r="CO210" s="146"/>
      <c r="CP210" s="147"/>
      <c r="CQ210" s="148"/>
      <c r="CR210" s="149"/>
      <c r="CS210" s="150"/>
      <c r="CU210" s="114"/>
      <c r="CV210" s="168"/>
      <c r="CW210" s="143"/>
      <c r="CX210" s="144"/>
      <c r="CY210" s="145"/>
      <c r="CZ210" s="145"/>
      <c r="DA210" s="146"/>
      <c r="DB210" s="147"/>
      <c r="DC210" s="148"/>
      <c r="DD210" s="149"/>
      <c r="DE210" s="150"/>
      <c r="DG210" s="114"/>
      <c r="DH210" s="173"/>
      <c r="DI210" s="143">
        <v>41452</v>
      </c>
      <c r="DJ210" s="144" t="s">
        <v>513</v>
      </c>
      <c r="DK210" s="145">
        <v>41358</v>
      </c>
      <c r="DL210" s="145">
        <v>41452</v>
      </c>
      <c r="DM210" s="146" t="s">
        <v>807</v>
      </c>
      <c r="DN210" s="147" t="s">
        <v>808</v>
      </c>
      <c r="DO210" s="148" t="s">
        <v>780</v>
      </c>
      <c r="DP210" s="149" t="s">
        <v>293</v>
      </c>
      <c r="DQ210" s="150" t="s">
        <v>809</v>
      </c>
      <c r="DS210" s="114"/>
      <c r="DT210" s="173" t="s">
        <v>700</v>
      </c>
      <c r="DU210" s="143" t="s">
        <v>292</v>
      </c>
      <c r="DV210" s="144" t="s">
        <v>292</v>
      </c>
      <c r="DW210" s="145" t="s">
        <v>292</v>
      </c>
      <c r="DX210" s="145" t="s">
        <v>292</v>
      </c>
      <c r="DY210" s="146" t="s">
        <v>292</v>
      </c>
      <c r="DZ210" s="147" t="s">
        <v>292</v>
      </c>
      <c r="EA210" s="148" t="s">
        <v>292</v>
      </c>
      <c r="EB210" s="149" t="s">
        <v>292</v>
      </c>
      <c r="EC210" s="150" t="s">
        <v>292</v>
      </c>
      <c r="EE210" s="114"/>
      <c r="EF210" s="168"/>
      <c r="EG210" s="143" t="str">
        <f>IF(EK210="","",ministers!EG$3)</f>
        <v/>
      </c>
      <c r="EH210" s="144" t="str">
        <f>IF(EK210="","",ministers!EG$1)</f>
        <v/>
      </c>
      <c r="EI210" s="145" t="str">
        <f>IF(EK210="","",ministers!EG$2)</f>
        <v/>
      </c>
      <c r="EJ210" s="145" t="str">
        <f>IF(EK210="","",ministers!EG$3)</f>
        <v/>
      </c>
      <c r="EK210" s="146" t="str">
        <f>IF(ER210="","",IF(ISNUMBER(SEARCH(":",ER210)),MID(ER210,FIND(":",ER210)+2,FIND("(",ER210)-FIND(":",ER210)-3),LEFT(ER210,FIND("(",ER210)-2)))</f>
        <v/>
      </c>
      <c r="EL210" s="147" t="str">
        <f>IF(ER210="","",MID(ER210,FIND("(",ER210)+1,4))</f>
        <v/>
      </c>
      <c r="EM210" s="148" t="str">
        <f>IF(ISNUMBER(SEARCH("*female*",ER210)),"female",IF(ISNUMBER(SEARCH("*male*",ER210)),"male",""))</f>
        <v/>
      </c>
      <c r="EN210" s="149" t="str">
        <f>IF(ER210="","",IF(ISERROR(MID(ER210,FIND("male,",ER210)+6,(FIND(")",ER210)-(FIND("male,",ER210)+6))))=TRUE,"missing/error",MID(ER210,FIND("male,",ER210)+6,(FIND(")",ER210)-(FIND("male,",ER210)+6)))))</f>
        <v/>
      </c>
      <c r="EO210" s="150" t="str">
        <f>IF(EK210="","",(MID(EK210,(SEARCH("^^",SUBSTITUTE(EK210," ","^^",LEN(EK210)-LEN(SUBSTITUTE(EK210," ","")))))+1,99)&amp;"_"&amp;LEFT(EK210,FIND(" ",EK210)-1)&amp;"_"&amp;EL210))</f>
        <v/>
      </c>
      <c r="EP210" s="117" t="str">
        <f>IF(ER210="","",IF((LEN(ER210)-LEN(SUBSTITUTE(ER210,"male","")))/LEN("male")&gt;1,"!",IF(RIGHT(ER210,1)=")","",IF(RIGHT(ER210,2)=") ","",IF(RIGHT(ER210,2)=").","","!!")))))</f>
        <v/>
      </c>
      <c r="EQ210" s="114"/>
      <c r="ER210" s="168"/>
      <c r="ES210" s="143" t="str">
        <f>IF(EW210="","",ministers!ES$3)</f>
        <v/>
      </c>
      <c r="ET210" s="144" t="str">
        <f>IF(EW210="","",ministers!ES$1)</f>
        <v/>
      </c>
      <c r="EU210" s="145" t="s">
        <v>292</v>
      </c>
      <c r="EV210" s="145" t="str">
        <f>IF(EW210="","",ministers!ES$3)</f>
        <v/>
      </c>
      <c r="EW210" s="146" t="str">
        <f>IF(FD210="","",IF(ISNUMBER(SEARCH(":",FD210)),MID(FD210,FIND(":",FD210)+2,FIND("(",FD210)-FIND(":",FD210)-3),LEFT(FD210,FIND("(",FD210)-2)))</f>
        <v/>
      </c>
      <c r="EX210" s="147" t="str">
        <f>IF(FD210="","",MID(FD210,FIND("(",FD210)+1,4))</f>
        <v/>
      </c>
      <c r="EY210" s="148" t="str">
        <f>IF(ISNUMBER(SEARCH("*female*",FD210)),"female",IF(ISNUMBER(SEARCH("*male*",FD210)),"male",""))</f>
        <v/>
      </c>
      <c r="EZ210" s="149" t="str">
        <f>IF(FD210="","",IF(ISERROR(MID(FD210,FIND("male,",FD210)+6,(FIND(")",FD210)-(FIND("male,",FD210)+6))))=TRUE,"missing/error",MID(FD210,FIND("male,",FD210)+6,(FIND(")",FD210)-(FIND("male,",FD210)+6)))))</f>
        <v/>
      </c>
      <c r="FA210" s="150" t="str">
        <f>IF(EW210="","",(MID(EW210,(SEARCH("^^",SUBSTITUTE(EW210," ","^^",LEN(EW210)-LEN(SUBSTITUTE(EW210," ","")))))+1,99)&amp;"_"&amp;LEFT(EW210,FIND(" ",EW210)-1)&amp;"_"&amp;EX210))</f>
        <v/>
      </c>
      <c r="FB210" s="117" t="str">
        <f>IF(FD210="","",IF((LEN(FD210)-LEN(SUBSTITUTE(FD210,"male","")))/LEN("male")&gt;1,"!",IF(RIGHT(FD210,1)=")","",IF(RIGHT(FD210,2)=") ","",IF(RIGHT(FD210,2)=").","","!!")))))</f>
        <v/>
      </c>
      <c r="FC210" s="114"/>
      <c r="FD210" s="168"/>
      <c r="FE210" s="143" t="str">
        <f>IF(FI210="","",ministers!FE$3)</f>
        <v/>
      </c>
      <c r="FF210" s="144" t="str">
        <f>IF(FI210="","",ministers!FE$1)</f>
        <v/>
      </c>
      <c r="FG210" s="145" t="str">
        <f>IF(FI210="","",ministers!FE$2)</f>
        <v/>
      </c>
      <c r="FH210" s="145" t="str">
        <f>IF(FI210="","",ministers!FE$3)</f>
        <v/>
      </c>
      <c r="FI210" s="146" t="str">
        <f t="shared" si="235"/>
        <v/>
      </c>
      <c r="FJ210" s="147" t="str">
        <f t="shared" si="236"/>
        <v/>
      </c>
      <c r="FK210" s="148" t="str">
        <f t="shared" si="237"/>
        <v/>
      </c>
      <c r="FL210" s="149" t="str">
        <f t="shared" si="238"/>
        <v/>
      </c>
      <c r="FM210" s="150" t="str">
        <f t="shared" si="239"/>
        <v/>
      </c>
      <c r="FO210" s="114"/>
      <c r="FP210" s="168"/>
      <c r="FQ210" s="143"/>
      <c r="FR210" s="144"/>
      <c r="FS210" s="145"/>
      <c r="FT210" s="151"/>
      <c r="FU210" s="146"/>
      <c r="FV210" s="147"/>
      <c r="FW210" s="148"/>
      <c r="FX210" s="149"/>
      <c r="FY210" s="150"/>
      <c r="GA210" s="114"/>
      <c r="GB210" s="168"/>
      <c r="GC210" s="143" t="str">
        <f>IF(GG210="","",ministers!GC$3)</f>
        <v/>
      </c>
      <c r="GD210" s="144" t="str">
        <f>IF(GG210="","",ministers!GC$1)</f>
        <v/>
      </c>
      <c r="GE210" s="260" t="str">
        <f>IF(GG210="","",ministers!GC$2)</f>
        <v/>
      </c>
      <c r="GF210" s="145"/>
      <c r="GG210" s="146"/>
      <c r="GH210" s="147"/>
      <c r="GI210" s="148"/>
      <c r="GJ210" s="149"/>
      <c r="GK210" s="150"/>
      <c r="GM210" s="114"/>
      <c r="GN210" s="168"/>
      <c r="GO210" s="143" t="str">
        <f>IF(GS210="","",ministers!GO$3)</f>
        <v/>
      </c>
      <c r="GP210" s="144" t="str">
        <f>IF(GS210="","",ministers!GO$1)</f>
        <v/>
      </c>
      <c r="GQ210" s="145" t="str">
        <f>IF(GS210="","",ministers!GO$2)</f>
        <v/>
      </c>
      <c r="GR210" s="145" t="str">
        <f>IF(GS210="","",ministers!GO$3)</f>
        <v/>
      </c>
      <c r="GS210" s="146" t="str">
        <f t="shared" si="240"/>
        <v/>
      </c>
      <c r="GT210" s="147" t="str">
        <f t="shared" si="241"/>
        <v/>
      </c>
      <c r="GU210" s="148" t="str">
        <f t="shared" si="242"/>
        <v/>
      </c>
      <c r="GV210" s="149" t="str">
        <f t="shared" si="243"/>
        <v/>
      </c>
      <c r="GW210" s="150" t="str">
        <f t="shared" si="244"/>
        <v/>
      </c>
      <c r="GY210" s="114"/>
      <c r="GZ210" s="168"/>
    </row>
    <row r="211" spans="1:208" ht="13.5" customHeight="1">
      <c r="A211" s="126"/>
      <c r="B211" s="173" t="s">
        <v>1265</v>
      </c>
      <c r="E211" s="143"/>
      <c r="F211" s="144"/>
      <c r="G211" s="145"/>
      <c r="H211" s="145"/>
      <c r="I211" s="146"/>
      <c r="J211" s="147"/>
      <c r="K211" s="148"/>
      <c r="L211" s="149"/>
      <c r="M211" s="150"/>
      <c r="O211" s="114"/>
      <c r="P211" s="168"/>
      <c r="Q211" s="143"/>
      <c r="R211" s="144"/>
      <c r="S211" s="145"/>
      <c r="T211" s="145"/>
      <c r="U211" s="146"/>
      <c r="V211" s="147"/>
      <c r="W211" s="148"/>
      <c r="X211" s="149"/>
      <c r="Y211" s="150"/>
      <c r="AA211" s="114"/>
      <c r="AB211" s="168"/>
      <c r="AC211" s="143"/>
      <c r="AD211" s="144"/>
      <c r="AE211" s="145"/>
      <c r="AF211" s="145"/>
      <c r="AG211" s="146"/>
      <c r="AH211" s="147"/>
      <c r="AI211" s="148"/>
      <c r="AJ211" s="149"/>
      <c r="AK211" s="150"/>
      <c r="AM211" s="114"/>
      <c r="AN211" s="168"/>
      <c r="AO211" s="143"/>
      <c r="AP211" s="144"/>
      <c r="AQ211" s="145"/>
      <c r="AR211" s="145"/>
      <c r="AS211" s="146"/>
      <c r="AT211" s="147"/>
      <c r="AU211" s="148"/>
      <c r="AV211" s="149"/>
      <c r="AW211" s="150"/>
      <c r="AY211" s="114"/>
      <c r="AZ211" s="168"/>
      <c r="BA211" s="143"/>
      <c r="BB211" s="144"/>
      <c r="BC211" s="145"/>
      <c r="BD211" s="145"/>
      <c r="BE211" s="146"/>
      <c r="BF211" s="147"/>
      <c r="BG211" s="148"/>
      <c r="BH211" s="149"/>
      <c r="BI211" s="150"/>
      <c r="BK211" s="114"/>
      <c r="BL211" s="168"/>
      <c r="BM211" s="143"/>
      <c r="BN211" s="144"/>
      <c r="BO211" s="145"/>
      <c r="BP211" s="145"/>
      <c r="BQ211" s="146"/>
      <c r="BR211" s="147"/>
      <c r="BS211" s="148"/>
      <c r="BT211" s="149"/>
      <c r="BU211" s="150"/>
      <c r="BW211" s="114"/>
      <c r="BX211" s="168"/>
      <c r="BY211" s="143"/>
      <c r="BZ211" s="144"/>
      <c r="CA211" s="145"/>
      <c r="CB211" s="145"/>
      <c r="CC211" s="146"/>
      <c r="CD211" s="147"/>
      <c r="CE211" s="148"/>
      <c r="CF211" s="149"/>
      <c r="CG211" s="150"/>
      <c r="CI211" s="114"/>
      <c r="CJ211" s="168"/>
      <c r="CK211" s="143"/>
      <c r="CL211" s="144"/>
      <c r="CM211" s="145"/>
      <c r="CN211" s="145"/>
      <c r="CO211" s="146"/>
      <c r="CP211" s="147"/>
      <c r="CQ211" s="148"/>
      <c r="CR211" s="149"/>
      <c r="CS211" s="150"/>
      <c r="CU211" s="114"/>
      <c r="CV211" s="168"/>
      <c r="CW211" s="143"/>
      <c r="CX211" s="144"/>
      <c r="CY211" s="145"/>
      <c r="CZ211" s="145"/>
      <c r="DA211" s="146"/>
      <c r="DB211" s="147"/>
      <c r="DC211" s="148"/>
      <c r="DD211" s="149"/>
      <c r="DE211" s="150"/>
      <c r="DG211" s="114"/>
      <c r="DH211" s="173"/>
      <c r="DI211" s="143"/>
      <c r="DJ211" s="144"/>
      <c r="DK211" s="145"/>
      <c r="DL211" s="145"/>
      <c r="DM211" s="146"/>
      <c r="DN211" s="147"/>
      <c r="DO211" s="148"/>
      <c r="DP211" s="149"/>
      <c r="DQ211" s="150"/>
      <c r="DS211" s="114"/>
      <c r="DT211" s="173"/>
      <c r="DU211" s="143"/>
      <c r="DV211" s="144"/>
      <c r="DW211" s="145"/>
      <c r="DX211" s="145"/>
      <c r="DY211" s="146"/>
      <c r="DZ211" s="147"/>
      <c r="EA211" s="148"/>
      <c r="EB211" s="149"/>
      <c r="EC211" s="150"/>
      <c r="EE211" s="114"/>
      <c r="EF211" s="168"/>
      <c r="EG211" s="143"/>
      <c r="EH211" s="144"/>
      <c r="EI211" s="145"/>
      <c r="EJ211" s="145"/>
      <c r="EK211" s="146"/>
      <c r="EL211" s="147"/>
      <c r="EM211" s="148"/>
      <c r="EN211" s="149"/>
      <c r="EO211" s="150"/>
      <c r="EQ211" s="114"/>
      <c r="ER211" s="168"/>
      <c r="ES211" s="143"/>
      <c r="ET211" s="144"/>
      <c r="EU211" s="145"/>
      <c r="EV211" s="145"/>
      <c r="EW211" s="146"/>
      <c r="EX211" s="147"/>
      <c r="EY211" s="148"/>
      <c r="EZ211" s="149"/>
      <c r="FA211" s="150"/>
      <c r="FC211" s="114"/>
      <c r="FD211" s="168"/>
      <c r="FE211" s="143"/>
      <c r="FF211" s="144"/>
      <c r="FG211" s="145"/>
      <c r="FH211" s="145"/>
      <c r="FI211" s="146"/>
      <c r="FJ211" s="147"/>
      <c r="FK211" s="148"/>
      <c r="FL211" s="149"/>
      <c r="FM211" s="150"/>
      <c r="FO211" s="114"/>
      <c r="FP211" s="168"/>
      <c r="FQ211" s="143">
        <f>IF(FU211="","",ministers!FQ$3)</f>
        <v>43614</v>
      </c>
      <c r="FR211" s="144" t="str">
        <f>IF(FU211="","",ministers!FQ$1)</f>
        <v>Morrison I</v>
      </c>
      <c r="FS211" s="145">
        <f>IF(FU211="","",ministers!FQ$2)</f>
        <v>43340</v>
      </c>
      <c r="FT211" s="145">
        <f>IF(FU211="","",ministers!FQ$3)</f>
        <v>43614</v>
      </c>
      <c r="FU211" s="146" t="str">
        <f>IF(GB211="","",IF(ISNUMBER(SEARCH(":",GB211)),MID(GB211,FIND(":",GB211)+2,FIND("(",GB211)-FIND(":",GB211)-3),LEFT(GB211,FIND("(",GB211)-2)))</f>
        <v>Bridget McKenzie</v>
      </c>
      <c r="FV211" s="147" t="str">
        <f>IF(GB211="","",MID(GB211,FIND("(",GB211)+1,4))</f>
        <v>1969</v>
      </c>
      <c r="FW211" s="148" t="str">
        <f>IF(ISNUMBER(SEARCH("*female*",GB211)),"female",IF(ISNUMBER(SEARCH("*male*",GB211)),"male",""))</f>
        <v>female</v>
      </c>
      <c r="FX211" s="149" t="str">
        <f>IF(GB211="","",IF(ISERROR(MID(GB211,FIND("male,",GB211)+6,(FIND(")",GB211)-(FIND("male,",GB211)+6))))=TRUE,"missing/error",MID(GB211,FIND("male,",GB211)+6,(FIND(")",GB211)-(FIND("male,",GB211)+6)))))</f>
        <v>au_nat01</v>
      </c>
      <c r="FY211" s="150" t="str">
        <f>IF(FU211="","",(MID(FU211,(SEARCH("^^",SUBSTITUTE(FU211," ","^^",LEN(FU211)-LEN(SUBSTITUTE(FU211," ","")))))+1,99)&amp;"_"&amp;LEFT(FU211,FIND(" ",FU211)-1)&amp;"_"&amp;FV211))</f>
        <v>McKenzie_Bridget_1969</v>
      </c>
      <c r="GA211" s="114"/>
      <c r="GB211" s="168" t="s">
        <v>1256</v>
      </c>
      <c r="GC211" s="143" t="str">
        <f>IF(GG211="","",ministers!GC$3)</f>
        <v/>
      </c>
      <c r="GD211" s="144" t="str">
        <f>IF(GG211="","",ministers!GC$1)</f>
        <v/>
      </c>
      <c r="GE211" s="260" t="str">
        <f>IF(GG211="","",ministers!GC$2)</f>
        <v/>
      </c>
      <c r="GF211" s="145"/>
      <c r="GG211" s="146"/>
      <c r="GH211" s="147"/>
      <c r="GI211" s="148"/>
      <c r="GJ211" s="149"/>
      <c r="GK211" s="150"/>
      <c r="GM211" s="114"/>
      <c r="GN211" s="168"/>
      <c r="GO211" s="143" t="str">
        <f>IF(GS211="","",ministers!GO$3)</f>
        <v/>
      </c>
      <c r="GP211" s="144" t="str">
        <f>IF(GS211="","",ministers!GO$1)</f>
        <v/>
      </c>
      <c r="GQ211" s="145" t="str">
        <f>IF(GS211="","",ministers!GO$2)</f>
        <v/>
      </c>
      <c r="GR211" s="145" t="str">
        <f>IF(GS211="","",ministers!GO$3)</f>
        <v/>
      </c>
      <c r="GS211" s="146" t="str">
        <f t="shared" si="240"/>
        <v/>
      </c>
      <c r="GT211" s="147" t="str">
        <f t="shared" si="241"/>
        <v/>
      </c>
      <c r="GU211" s="148" t="str">
        <f t="shared" si="242"/>
        <v/>
      </c>
      <c r="GV211" s="149" t="str">
        <f t="shared" si="243"/>
        <v/>
      </c>
      <c r="GW211" s="150" t="str">
        <f t="shared" si="244"/>
        <v/>
      </c>
      <c r="GY211" s="114"/>
      <c r="GZ211" s="168"/>
    </row>
    <row r="212" spans="1:208" ht="13.5" customHeight="1">
      <c r="A212" s="126"/>
      <c r="B212" s="117" t="s">
        <v>1304</v>
      </c>
      <c r="E212" s="143"/>
      <c r="F212" s="144"/>
      <c r="G212" s="145"/>
      <c r="H212" s="159"/>
      <c r="I212" s="146"/>
      <c r="J212" s="147"/>
      <c r="K212" s="148"/>
      <c r="L212" s="149"/>
      <c r="M212" s="150"/>
      <c r="O212" s="159"/>
      <c r="Q212" s="143"/>
      <c r="R212" s="144"/>
      <c r="S212" s="145"/>
      <c r="T212" s="159"/>
      <c r="U212" s="146"/>
      <c r="V212" s="147"/>
      <c r="W212" s="148"/>
      <c r="X212" s="149"/>
      <c r="Y212" s="150"/>
      <c r="AA212" s="159"/>
      <c r="AC212" s="143"/>
      <c r="AD212" s="144"/>
      <c r="AE212" s="145"/>
      <c r="AF212" s="159"/>
      <c r="AG212" s="146"/>
      <c r="AH212" s="147"/>
      <c r="AI212" s="148"/>
      <c r="AJ212" s="149"/>
      <c r="AK212" s="150"/>
      <c r="AM212" s="159"/>
      <c r="AO212" s="143"/>
      <c r="AP212" s="144"/>
      <c r="AQ212" s="145"/>
      <c r="AR212" s="159"/>
      <c r="AS212" s="146"/>
      <c r="AT212" s="147"/>
      <c r="AU212" s="148"/>
      <c r="AV212" s="149"/>
      <c r="AW212" s="150"/>
      <c r="AY212" s="159"/>
      <c r="BA212" s="143"/>
      <c r="BB212" s="144"/>
      <c r="BC212" s="145"/>
      <c r="BD212" s="159"/>
      <c r="BE212" s="146"/>
      <c r="BF212" s="147"/>
      <c r="BG212" s="148"/>
      <c r="BH212" s="149"/>
      <c r="BI212" s="150"/>
      <c r="BK212" s="159"/>
      <c r="BM212" s="143"/>
      <c r="BN212" s="144"/>
      <c r="BO212" s="145"/>
      <c r="BP212" s="159"/>
      <c r="BQ212" s="146"/>
      <c r="BR212" s="147"/>
      <c r="BS212" s="148"/>
      <c r="BT212" s="149"/>
      <c r="BU212" s="150"/>
      <c r="BW212" s="159"/>
      <c r="BY212" s="143"/>
      <c r="BZ212" s="144"/>
      <c r="CA212" s="145"/>
      <c r="CB212" s="159"/>
      <c r="CC212" s="146"/>
      <c r="CD212" s="147"/>
      <c r="CE212" s="148"/>
      <c r="CF212" s="149"/>
      <c r="CG212" s="150"/>
      <c r="CI212" s="159"/>
      <c r="CK212" s="143"/>
      <c r="CL212" s="144"/>
      <c r="CM212" s="145"/>
      <c r="CN212" s="159"/>
      <c r="CO212" s="146"/>
      <c r="CP212" s="147"/>
      <c r="CQ212" s="148"/>
      <c r="CR212" s="149"/>
      <c r="CS212" s="150"/>
      <c r="CU212" s="159"/>
      <c r="CW212" s="143"/>
      <c r="CX212" s="144"/>
      <c r="CY212" s="145"/>
      <c r="CZ212" s="159"/>
      <c r="DA212" s="146"/>
      <c r="DB212" s="147"/>
      <c r="DC212" s="148"/>
      <c r="DD212" s="149"/>
      <c r="DE212" s="150"/>
      <c r="DG212" s="159"/>
      <c r="DI212" s="143"/>
      <c r="DJ212" s="144"/>
      <c r="DK212" s="145"/>
      <c r="DL212" s="159"/>
      <c r="DM212" s="146"/>
      <c r="DN212" s="147"/>
      <c r="DO212" s="148"/>
      <c r="DP212" s="149"/>
      <c r="DQ212" s="150"/>
      <c r="DS212" s="159"/>
      <c r="DU212" s="143"/>
      <c r="DV212" s="144"/>
      <c r="DW212" s="145"/>
      <c r="DX212" s="159"/>
      <c r="DY212" s="146"/>
      <c r="DZ212" s="147"/>
      <c r="EA212" s="148"/>
      <c r="EB212" s="149"/>
      <c r="EC212" s="150"/>
      <c r="EE212" s="159"/>
      <c r="EF212" s="168"/>
      <c r="EG212" s="143" t="str">
        <f>IF(EK212="","",ministers!EG$3)</f>
        <v/>
      </c>
      <c r="EH212" s="144" t="str">
        <f>IF(EK212="","",ministers!EG$1)</f>
        <v/>
      </c>
      <c r="EI212" s="145" t="str">
        <f>IF(EK212="","",ministers!EG$2)</f>
        <v/>
      </c>
      <c r="EJ212" s="145" t="str">
        <f>IF(EK212="","",ministers!EG$3)</f>
        <v/>
      </c>
      <c r="EK212" s="146" t="str">
        <f>IF(ER212="","",IF(ISNUMBER(SEARCH(":",ER212)),MID(ER212,FIND(":",ER212)+2,FIND("(",ER212)-FIND(":",ER212)-3),LEFT(ER212,FIND("(",ER212)-2)))</f>
        <v/>
      </c>
      <c r="EL212" s="147" t="str">
        <f>IF(ER212="","",MID(ER212,FIND("(",ER212)+1,4))</f>
        <v/>
      </c>
      <c r="EM212" s="148" t="str">
        <f>IF(ISNUMBER(SEARCH("*female*",ER212)),"female",IF(ISNUMBER(SEARCH("*male*",ER212)),"male",""))</f>
        <v/>
      </c>
      <c r="EN212" s="149" t="str">
        <f>IF(ER212="","",IF(ISERROR(MID(ER212,FIND("male,",ER212)+6,(FIND(")",ER212)-(FIND("male,",ER212)+6))))=TRUE,"missing/error",MID(ER212,FIND("male,",ER212)+6,(FIND(")",ER212)-(FIND("male,",ER212)+6)))))</f>
        <v/>
      </c>
      <c r="EO212" s="150" t="str">
        <f>IF(EK212="","",(MID(EK212,(SEARCH("^^",SUBSTITUTE(EK212," ","^^",LEN(EK212)-LEN(SUBSTITUTE(EK212," ","")))))+1,99)&amp;"_"&amp;LEFT(EK212,FIND(" ",EK212)-1)&amp;"_"&amp;EL212))</f>
        <v/>
      </c>
      <c r="EP212" s="117" t="str">
        <f>IF(ER212="","",IF((LEN(ER212)-LEN(SUBSTITUTE(ER212,"male","")))/LEN("male")&gt;1,"!",IF(RIGHT(ER212,1)=")","",IF(RIGHT(ER212,2)=") ","",IF(RIGHT(ER212,2)=").","","!!")))))</f>
        <v/>
      </c>
      <c r="EQ212" s="159"/>
      <c r="ES212" s="143" t="str">
        <f>IF(EW212="","",ministers!ES$3)</f>
        <v/>
      </c>
      <c r="ET212" s="144" t="str">
        <f>IF(EW212="","",ministers!ES$1)</f>
        <v/>
      </c>
      <c r="EU212" s="145" t="s">
        <v>292</v>
      </c>
      <c r="EV212" s="145" t="str">
        <f>IF(EW212="","",ministers!ES$3)</f>
        <v/>
      </c>
      <c r="EW212" s="146" t="str">
        <f>IF(FD212="","",IF(ISNUMBER(SEARCH(":",FD212)),MID(FD212,FIND(":",FD212)+2,FIND("(",FD212)-FIND(":",FD212)-3),LEFT(FD212,FIND("(",FD212)-2)))</f>
        <v/>
      </c>
      <c r="EX212" s="147" t="str">
        <f>IF(FD212="","",MID(FD212,FIND("(",FD212)+1,4))</f>
        <v/>
      </c>
      <c r="EY212" s="148" t="str">
        <f>IF(ISNUMBER(SEARCH("*female*",FD212)),"female",IF(ISNUMBER(SEARCH("*male*",FD212)),"male",""))</f>
        <v/>
      </c>
      <c r="EZ212" s="149" t="str">
        <f>IF(FD212="","",IF(ISERROR(MID(FD212,FIND("male,",FD212)+6,(FIND(")",FD212)-(FIND("male,",FD212)+6))))=TRUE,"missing/error",MID(FD212,FIND("male,",FD212)+6,(FIND(")",FD212)-(FIND("male,",FD212)+6)))))</f>
        <v/>
      </c>
      <c r="FA212" s="150" t="str">
        <f>IF(EW212="","",(MID(EW212,(SEARCH("^^",SUBSTITUTE(EW212," ","^^",LEN(EW212)-LEN(SUBSTITUTE(EW212," ","")))))+1,99)&amp;"_"&amp;LEFT(EW212,FIND(" ",EW212)-1)&amp;"_"&amp;EX212))</f>
        <v/>
      </c>
      <c r="FB212" s="117" t="str">
        <f>IF(FD212="","",IF((LEN(FD212)-LEN(SUBSTITUTE(FD212,"male","")))/LEN("male")&gt;1,"!",IF(RIGHT(FD212,1)=")","",IF(RIGHT(FD212,2)=") ","",IF(RIGHT(FD212,2)=").","","!!")))))</f>
        <v/>
      </c>
      <c r="FC212" s="159"/>
      <c r="FE212" s="143"/>
      <c r="FF212" s="144"/>
      <c r="FG212" s="145"/>
      <c r="FH212" s="159"/>
      <c r="FI212" s="146"/>
      <c r="FJ212" s="147"/>
      <c r="FK212" s="148"/>
      <c r="FL212" s="149"/>
      <c r="FM212" s="150"/>
      <c r="FO212" s="159"/>
      <c r="FQ212" s="143"/>
      <c r="FR212" s="144"/>
      <c r="FS212" s="145"/>
      <c r="FT212" s="159"/>
      <c r="FU212" s="146"/>
      <c r="FV212" s="147"/>
      <c r="FW212" s="148"/>
      <c r="FX212" s="149"/>
      <c r="FY212" s="150"/>
      <c r="GA212" s="159"/>
      <c r="GC212" s="143">
        <f>IF(GG212="","",ministers!GC$3)</f>
        <v>44704</v>
      </c>
      <c r="GD212" s="144" t="str">
        <f>IF(GG212="","",ministers!GC$1)</f>
        <v>Morrison II</v>
      </c>
      <c r="GE212" s="145">
        <v>44379</v>
      </c>
      <c r="GF212" s="145">
        <f>IF(GG212="","",ministers!GC$3)</f>
        <v>44704</v>
      </c>
      <c r="GG212" s="146" t="str">
        <f>IF(GN212="","",IF(ISNUMBER(SEARCH(":",GN212)),MID(GN212,FIND(":",GN212)+2,FIND("(",GN212)-FIND(":",GN212)-3),LEFT(GN212,FIND("(",GN212)-2)))</f>
        <v>Bridge McKenzie</v>
      </c>
      <c r="GH212" s="147" t="str">
        <f>IF(GN212="","",MID(GN212,FIND("(",GN212)+1,4))</f>
        <v>1969</v>
      </c>
      <c r="GI212" s="148" t="str">
        <f>IF(ISNUMBER(SEARCH("*female*",GN212)),"female",IF(ISNUMBER(SEARCH("*male*",GN212)),"male",""))</f>
        <v>female</v>
      </c>
      <c r="GJ212" s="149" t="str">
        <f>IF(GN212="","",IF(ISERROR(MID(GN212,FIND("male,",GN212)+6,(FIND(")",GN212)-(FIND("male,",GN212)+6))))=TRUE,"missing/error",MID(GN212,FIND("male,",GN212)+6,(FIND(")",GN212)-(FIND("male,",GN212)+6)))))</f>
        <v>au_nat01</v>
      </c>
      <c r="GK212" s="150" t="str">
        <f>IF(GG212="","",(MID(GG212,(SEARCH("^^",SUBSTITUTE(GG212," ","^^",LEN(GG212)-LEN(SUBSTITUTE(GG212," ","")))))+1,99)&amp;"_"&amp;LEFT(GG212,FIND(" ",GG212)-1)&amp;"_"&amp;GH212))</f>
        <v>McKenzie_Bridge_1969</v>
      </c>
      <c r="GM212" s="114"/>
      <c r="GN212" s="168" t="s">
        <v>1303</v>
      </c>
      <c r="GO212" s="143" t="str">
        <f>IF(GS212="","",ministers!GO$3)</f>
        <v/>
      </c>
      <c r="GP212" s="144" t="str">
        <f>IF(GS212="","",ministers!GO$1)</f>
        <v/>
      </c>
      <c r="GQ212" s="145" t="str">
        <f>IF(GS212="","",ministers!GO$2)</f>
        <v/>
      </c>
      <c r="GR212" s="145" t="str">
        <f>IF(GS212="","",ministers!GO$3)</f>
        <v/>
      </c>
      <c r="GS212" s="146" t="str">
        <f t="shared" si="240"/>
        <v/>
      </c>
      <c r="GT212" s="147" t="str">
        <f t="shared" si="241"/>
        <v/>
      </c>
      <c r="GU212" s="148" t="str">
        <f t="shared" si="242"/>
        <v/>
      </c>
      <c r="GV212" s="149" t="str">
        <f t="shared" si="243"/>
        <v/>
      </c>
      <c r="GW212" s="150" t="str">
        <f t="shared" si="244"/>
        <v/>
      </c>
      <c r="GY212" s="114"/>
      <c r="GZ212" s="168"/>
    </row>
    <row r="213" spans="1:208" ht="13.5" customHeight="1">
      <c r="A213" s="126"/>
      <c r="B213" s="117" t="s">
        <v>1244</v>
      </c>
      <c r="E213" s="143"/>
      <c r="F213" s="144"/>
      <c r="G213" s="145"/>
      <c r="H213" s="145"/>
      <c r="I213" s="146"/>
      <c r="J213" s="147"/>
      <c r="K213" s="148"/>
      <c r="L213" s="149"/>
      <c r="M213" s="150"/>
      <c r="O213" s="114"/>
      <c r="P213" s="168"/>
      <c r="Q213" s="143"/>
      <c r="R213" s="144"/>
      <c r="S213" s="145"/>
      <c r="T213" s="145"/>
      <c r="U213" s="146"/>
      <c r="V213" s="147"/>
      <c r="W213" s="148"/>
      <c r="X213" s="149"/>
      <c r="Y213" s="150"/>
      <c r="AA213" s="114"/>
      <c r="AB213" s="168"/>
      <c r="AC213" s="143"/>
      <c r="AD213" s="144"/>
      <c r="AE213" s="145"/>
      <c r="AF213" s="145"/>
      <c r="AG213" s="146"/>
      <c r="AH213" s="147"/>
      <c r="AI213" s="148"/>
      <c r="AJ213" s="149"/>
      <c r="AK213" s="150"/>
      <c r="AM213" s="114"/>
      <c r="AN213" s="168"/>
      <c r="AO213" s="143"/>
      <c r="AP213" s="144"/>
      <c r="AQ213" s="145"/>
      <c r="AR213" s="145"/>
      <c r="AS213" s="146"/>
      <c r="AT213" s="147"/>
      <c r="AU213" s="148"/>
      <c r="AV213" s="149"/>
      <c r="AW213" s="150"/>
      <c r="AY213" s="114"/>
      <c r="AZ213" s="168"/>
      <c r="BA213" s="143"/>
      <c r="BB213" s="144"/>
      <c r="BC213" s="145"/>
      <c r="BD213" s="145"/>
      <c r="BE213" s="146"/>
      <c r="BF213" s="147"/>
      <c r="BG213" s="148"/>
      <c r="BH213" s="149"/>
      <c r="BI213" s="150"/>
      <c r="BK213" s="114"/>
      <c r="BL213" s="168"/>
      <c r="BM213" s="143"/>
      <c r="BN213" s="144"/>
      <c r="BO213" s="145"/>
      <c r="BP213" s="145"/>
      <c r="BQ213" s="146"/>
      <c r="BR213" s="147"/>
      <c r="BS213" s="148"/>
      <c r="BT213" s="149"/>
      <c r="BU213" s="150"/>
      <c r="BW213" s="114"/>
      <c r="BX213" s="168"/>
      <c r="BY213" s="143"/>
      <c r="BZ213" s="144"/>
      <c r="CA213" s="145"/>
      <c r="CB213" s="145"/>
      <c r="CC213" s="146"/>
      <c r="CD213" s="147"/>
      <c r="CE213" s="148"/>
      <c r="CF213" s="149"/>
      <c r="CG213" s="150"/>
      <c r="CI213" s="114"/>
      <c r="CJ213" s="168"/>
      <c r="CK213" s="143"/>
      <c r="CL213" s="144"/>
      <c r="CM213" s="145"/>
      <c r="CN213" s="145"/>
      <c r="CO213" s="146"/>
      <c r="CP213" s="147"/>
      <c r="CQ213" s="148"/>
      <c r="CR213" s="149"/>
      <c r="CS213" s="150"/>
      <c r="CU213" s="114"/>
      <c r="CV213" s="168"/>
      <c r="CW213" s="143"/>
      <c r="CX213" s="144"/>
      <c r="CY213" s="145"/>
      <c r="CZ213" s="145"/>
      <c r="DA213" s="146"/>
      <c r="DB213" s="147"/>
      <c r="DC213" s="148"/>
      <c r="DD213" s="149"/>
      <c r="DE213" s="150"/>
      <c r="DG213" s="114"/>
      <c r="DH213" s="168"/>
      <c r="DI213" s="143"/>
      <c r="DJ213" s="144"/>
      <c r="DK213" s="145"/>
      <c r="DL213" s="145"/>
      <c r="DM213" s="146"/>
      <c r="DN213" s="147"/>
      <c r="DO213" s="148"/>
      <c r="DP213" s="149"/>
      <c r="DQ213" s="150"/>
      <c r="DS213" s="114"/>
      <c r="DT213" s="173"/>
      <c r="DU213" s="143"/>
      <c r="DV213" s="144"/>
      <c r="DW213" s="145"/>
      <c r="DX213" s="145"/>
      <c r="DY213" s="146"/>
      <c r="DZ213" s="147"/>
      <c r="EA213" s="148"/>
      <c r="EB213" s="149"/>
      <c r="EC213" s="150"/>
      <c r="EE213" s="114"/>
      <c r="EF213" s="168"/>
      <c r="EG213" s="143"/>
      <c r="EH213" s="144"/>
      <c r="EI213" s="145"/>
      <c r="EJ213" s="145"/>
      <c r="EK213" s="146"/>
      <c r="EL213" s="147"/>
      <c r="EM213" s="148"/>
      <c r="EN213" s="149"/>
      <c r="EO213" s="150"/>
      <c r="EQ213" s="114"/>
      <c r="ER213" s="168"/>
      <c r="ES213" s="143"/>
      <c r="ET213" s="144"/>
      <c r="EU213" s="145"/>
      <c r="EV213" s="145"/>
      <c r="EW213" s="146"/>
      <c r="EX213" s="147"/>
      <c r="EY213" s="148"/>
      <c r="EZ213" s="149"/>
      <c r="FA213" s="150"/>
      <c r="FC213" s="114"/>
      <c r="FD213" s="168"/>
      <c r="FE213" s="143">
        <f>IF(FI213="","",ministers!FE$3)</f>
        <v>43340</v>
      </c>
      <c r="FF213" s="144" t="str">
        <f>IF(FI213="","",ministers!FE$1)</f>
        <v>Turnbull II</v>
      </c>
      <c r="FG213" s="145">
        <f>IF(FI213="","",ministers!FE$2)</f>
        <v>42570</v>
      </c>
      <c r="FH213" s="145">
        <v>42943</v>
      </c>
      <c r="FI213" s="146" t="str">
        <f t="shared" ref="FI213:FI221" si="245">IF(FP213="","",IF(ISNUMBER(SEARCH(":",FP213)),MID(FP213,FIND(":",FP213)+2,FIND("(",FP213)-FIND(":",FP213)-3),LEFT(FP213,FIND("(",FP213)-2)))</f>
        <v>Matthew Cavanan</v>
      </c>
      <c r="FJ213" s="147" t="str">
        <f t="shared" ref="FJ213:FJ221" si="246">IF(FP213="","",MID(FP213,FIND("(",FP213)+1,4))</f>
        <v>1980</v>
      </c>
      <c r="FK213" s="148" t="str">
        <f t="shared" ref="FK213:FK221" si="247">IF(ISNUMBER(SEARCH("*female*",FP213)),"female",IF(ISNUMBER(SEARCH("*male*",FP213)),"male",""))</f>
        <v>male</v>
      </c>
      <c r="FL213" s="149" t="str">
        <f t="shared" ref="FL213:FL221" si="248">IF(FP213="","",IF(ISERROR(MID(FP213,FIND("male,",FP213)+6,(FIND(")",FP213)-(FIND("male,",FP213)+6))))=TRUE,"missing/error",MID(FP213,FIND("male,",FP213)+6,(FIND(")",FP213)-(FIND("male,",FP213)+6)))))</f>
        <v>au_nat01</v>
      </c>
      <c r="FM213" s="150" t="str">
        <f t="shared" ref="FM213:FM221" si="249">IF(FI213="","",(MID(FI213,(SEARCH("^^",SUBSTITUTE(FI213," ","^^",LEN(FI213)-LEN(SUBSTITUTE(FI213," ","")))))+1,99)&amp;"_"&amp;LEFT(FI213,FIND(" ",FI213)-1)&amp;"_"&amp;FJ213))</f>
        <v>Cavanan_Matthew_1980</v>
      </c>
      <c r="FO213" s="114" t="s">
        <v>1249</v>
      </c>
      <c r="FP213" s="168" t="s">
        <v>1246</v>
      </c>
      <c r="FQ213" s="143">
        <f>IF(FU213="","",ministers!FQ$3)</f>
        <v>43614</v>
      </c>
      <c r="FR213" s="144" t="str">
        <f>IF(FU213="","",ministers!FQ$1)</f>
        <v>Morrison I</v>
      </c>
      <c r="FS213" s="145">
        <f>IF(FU213="","",ministers!FQ$2)</f>
        <v>43340</v>
      </c>
      <c r="FT213" s="145">
        <f>IF(FU213="","",ministers!FQ$3)</f>
        <v>43614</v>
      </c>
      <c r="FU213" s="146" t="str">
        <f>IF(GB213="","",IF(ISNUMBER(SEARCH(":",GB213)),MID(GB213,FIND(":",GB213)+2,FIND("(",GB213)-FIND(":",GB213)-3),LEFT(GB213,FIND("(",GB213)-2)))</f>
        <v>Matthew Cavanan</v>
      </c>
      <c r="FV213" s="147" t="str">
        <f>IF(GB213="","",MID(GB213,FIND("(",GB213)+1,4))</f>
        <v>1980</v>
      </c>
      <c r="FW213" s="148" t="str">
        <f>IF(ISNUMBER(SEARCH("*female*",GB213)),"female",IF(ISNUMBER(SEARCH("*male*",GB213)),"male",""))</f>
        <v>male</v>
      </c>
      <c r="FX213" s="149" t="str">
        <f>IF(GB213="","",IF(ISERROR(MID(GB213,FIND("male,",GB213)+6,(FIND(")",GB213)-(FIND("male,",GB213)+6))))=TRUE,"missing/error",MID(GB213,FIND("male,",GB213)+6,(FIND(")",GB213)-(FIND("male,",GB213)+6)))))</f>
        <v>au_nat01</v>
      </c>
      <c r="FY213" s="150" t="str">
        <f>IF(FU213="","",(MID(FU213,(SEARCH("^^",SUBSTITUTE(FU213," ","^^",LEN(FU213)-LEN(SUBSTITUTE(FU213," ","")))))+1,99)&amp;"_"&amp;LEFT(FU213,FIND(" ",FU213)-1)&amp;"_"&amp;FV213))</f>
        <v>Cavanan_Matthew_1980</v>
      </c>
      <c r="GA213" s="114"/>
      <c r="GB213" s="168" t="s">
        <v>1246</v>
      </c>
      <c r="GC213" s="143">
        <f>IF(GG213="","",ministers!GC$3)</f>
        <v>44704</v>
      </c>
      <c r="GD213" s="144" t="str">
        <f>IF(GG213="","",ministers!GC$1)</f>
        <v>Morrison II</v>
      </c>
      <c r="GE213" s="260">
        <f>IF(GG213="","",ministers!GC$2)</f>
        <v>43614</v>
      </c>
      <c r="GF213" s="145">
        <v>43869</v>
      </c>
      <c r="GG213" s="146" t="str">
        <f>IF(GN213="","",IF(ISNUMBER(SEARCH(":",GN213)),MID(GN213,FIND(":",GN213)+2,FIND("(",GN213)-FIND(":",GN213)-3),LEFT(GN213,FIND("(",GN213)-2)))</f>
        <v>Matthew Cavanan</v>
      </c>
      <c r="GH213" s="147" t="str">
        <f>IF(GN213="","",MID(GN213,FIND("(",GN213)+1,4))</f>
        <v>1980</v>
      </c>
      <c r="GI213" s="148" t="str">
        <f>IF(ISNUMBER(SEARCH("*female*",GN213)),"female",IF(ISNUMBER(SEARCH("*male*",GN213)),"male",""))</f>
        <v>male</v>
      </c>
      <c r="GJ213" s="149" t="str">
        <f>IF(GN213="","",IF(ISERROR(MID(GN213,FIND("male,",GN213)+6,(FIND(")",GN213)-(FIND("male,",GN213)+6))))=TRUE,"missing/error",MID(GN213,FIND("male,",GN213)+6,(FIND(")",GN213)-(FIND("male,",GN213)+6)))))</f>
        <v>au_nat01</v>
      </c>
      <c r="GK213" s="150" t="str">
        <f>IF(GG213="","",(MID(GG213,(SEARCH("^^",SUBSTITUTE(GG213," ","^^",LEN(GG213)-LEN(SUBSTITUTE(GG213," ","")))))+1,99)&amp;"_"&amp;LEFT(GG213,FIND(" ",GG213)-1)&amp;"_"&amp;GH213))</f>
        <v>Cavanan_Matthew_1980</v>
      </c>
      <c r="GM213" s="114"/>
      <c r="GN213" s="168" t="s">
        <v>1246</v>
      </c>
      <c r="GO213" s="143">
        <f>IF(GS213="","",ministers!GO$3)</f>
        <v>44926</v>
      </c>
      <c r="GP213" s="144" t="str">
        <f>IF(GS213="","",ministers!GO$1)</f>
        <v>Albanaese</v>
      </c>
      <c r="GQ213" s="145">
        <f>IF(GS213="","",ministers!GO$2)</f>
        <v>44713</v>
      </c>
      <c r="GR213" s="145">
        <f>IF(GS213="","",ministers!GO$3)</f>
        <v>44926</v>
      </c>
      <c r="GS213" s="146" t="str">
        <f t="shared" si="240"/>
        <v>Madeleine King</v>
      </c>
      <c r="GT213" s="147" t="str">
        <f t="shared" si="241"/>
        <v>1973</v>
      </c>
      <c r="GU213" s="148" t="str">
        <f t="shared" si="242"/>
        <v>female</v>
      </c>
      <c r="GV213" s="149" t="str">
        <f t="shared" si="243"/>
        <v>au_lab01</v>
      </c>
      <c r="GW213" s="150" t="str">
        <f t="shared" si="244"/>
        <v>King_Madeleine_1973</v>
      </c>
      <c r="GY213" s="114"/>
      <c r="GZ213" s="168" t="s">
        <v>1399</v>
      </c>
    </row>
    <row r="214" spans="1:208" ht="13.5" customHeight="1">
      <c r="A214" s="126"/>
      <c r="B214" s="117" t="s">
        <v>1244</v>
      </c>
      <c r="E214" s="143"/>
      <c r="F214" s="144"/>
      <c r="G214" s="145"/>
      <c r="H214" s="145"/>
      <c r="I214" s="146"/>
      <c r="J214" s="147"/>
      <c r="K214" s="148"/>
      <c r="L214" s="149"/>
      <c r="M214" s="150"/>
      <c r="O214" s="114"/>
      <c r="P214" s="168"/>
      <c r="Q214" s="143"/>
      <c r="R214" s="144"/>
      <c r="S214" s="145"/>
      <c r="T214" s="145"/>
      <c r="U214" s="146"/>
      <c r="V214" s="147"/>
      <c r="W214" s="148"/>
      <c r="X214" s="149"/>
      <c r="Y214" s="150"/>
      <c r="AA214" s="114"/>
      <c r="AB214" s="168"/>
      <c r="AC214" s="143"/>
      <c r="AD214" s="144"/>
      <c r="AE214" s="145"/>
      <c r="AF214" s="145"/>
      <c r="AG214" s="146"/>
      <c r="AH214" s="147"/>
      <c r="AI214" s="148"/>
      <c r="AJ214" s="149"/>
      <c r="AK214" s="150"/>
      <c r="AM214" s="114"/>
      <c r="AN214" s="168"/>
      <c r="AO214" s="143"/>
      <c r="AP214" s="144"/>
      <c r="AQ214" s="145"/>
      <c r="AR214" s="145"/>
      <c r="AS214" s="146"/>
      <c r="AT214" s="147"/>
      <c r="AU214" s="148"/>
      <c r="AV214" s="149"/>
      <c r="AW214" s="150"/>
      <c r="AY214" s="114"/>
      <c r="AZ214" s="168"/>
      <c r="BA214" s="143"/>
      <c r="BB214" s="144"/>
      <c r="BC214" s="145"/>
      <c r="BD214" s="145"/>
      <c r="BE214" s="146"/>
      <c r="BF214" s="147"/>
      <c r="BG214" s="148"/>
      <c r="BH214" s="149"/>
      <c r="BI214" s="150"/>
      <c r="BK214" s="114"/>
      <c r="BL214" s="168"/>
      <c r="BM214" s="143"/>
      <c r="BN214" s="144"/>
      <c r="BO214" s="145"/>
      <c r="BP214" s="145"/>
      <c r="BQ214" s="146"/>
      <c r="BR214" s="147"/>
      <c r="BS214" s="148"/>
      <c r="BT214" s="149"/>
      <c r="BU214" s="150"/>
      <c r="BW214" s="114"/>
      <c r="BX214" s="168"/>
      <c r="BY214" s="143"/>
      <c r="BZ214" s="144"/>
      <c r="CA214" s="145"/>
      <c r="CB214" s="145"/>
      <c r="CC214" s="146"/>
      <c r="CD214" s="147"/>
      <c r="CE214" s="148"/>
      <c r="CF214" s="149"/>
      <c r="CG214" s="150"/>
      <c r="CI214" s="114"/>
      <c r="CJ214" s="168"/>
      <c r="CK214" s="143"/>
      <c r="CL214" s="144"/>
      <c r="CM214" s="145"/>
      <c r="CN214" s="145"/>
      <c r="CO214" s="146"/>
      <c r="CP214" s="147"/>
      <c r="CQ214" s="148"/>
      <c r="CR214" s="149"/>
      <c r="CS214" s="150"/>
      <c r="CU214" s="114"/>
      <c r="CV214" s="168"/>
      <c r="CW214" s="143"/>
      <c r="CX214" s="144"/>
      <c r="CY214" s="145"/>
      <c r="CZ214" s="145"/>
      <c r="DA214" s="146"/>
      <c r="DB214" s="147"/>
      <c r="DC214" s="148"/>
      <c r="DD214" s="149"/>
      <c r="DE214" s="150"/>
      <c r="DG214" s="114"/>
      <c r="DH214" s="168"/>
      <c r="DI214" s="143"/>
      <c r="DJ214" s="144"/>
      <c r="DK214" s="145"/>
      <c r="DL214" s="145"/>
      <c r="DM214" s="146"/>
      <c r="DN214" s="147"/>
      <c r="DO214" s="148"/>
      <c r="DP214" s="149"/>
      <c r="DQ214" s="150"/>
      <c r="DS214" s="114"/>
      <c r="DT214" s="173"/>
      <c r="DU214" s="143"/>
      <c r="DV214" s="144"/>
      <c r="DW214" s="145"/>
      <c r="DX214" s="145"/>
      <c r="DY214" s="146"/>
      <c r="DZ214" s="147"/>
      <c r="EA214" s="148"/>
      <c r="EB214" s="149"/>
      <c r="EC214" s="150"/>
      <c r="EE214" s="114"/>
      <c r="EF214" s="168"/>
      <c r="EG214" s="143"/>
      <c r="EH214" s="144"/>
      <c r="EI214" s="145"/>
      <c r="EJ214" s="145"/>
      <c r="EK214" s="146"/>
      <c r="EL214" s="147"/>
      <c r="EM214" s="148"/>
      <c r="EN214" s="149"/>
      <c r="EO214" s="150"/>
      <c r="EQ214" s="114"/>
      <c r="ER214" s="168"/>
      <c r="ES214" s="143"/>
      <c r="ET214" s="144"/>
      <c r="EU214" s="145"/>
      <c r="EV214" s="145"/>
      <c r="EW214" s="146"/>
      <c r="EX214" s="147"/>
      <c r="EY214" s="148"/>
      <c r="EZ214" s="149"/>
      <c r="FA214" s="150"/>
      <c r="FC214" s="114"/>
      <c r="FD214" s="168"/>
      <c r="FE214" s="143">
        <f>IF(FI214="","",ministers!FE$3)</f>
        <v>43340</v>
      </c>
      <c r="FF214" s="144" t="str">
        <f>IF(FI214="","",ministers!FE$1)</f>
        <v>Turnbull II</v>
      </c>
      <c r="FG214" s="145">
        <v>42943</v>
      </c>
      <c r="FH214" s="145">
        <f>IF(FI214="","",ministers!FE$3)</f>
        <v>43340</v>
      </c>
      <c r="FI214" s="146" t="str">
        <f t="shared" si="245"/>
        <v>Barnaby Joyce</v>
      </c>
      <c r="FJ214" s="147" t="str">
        <f t="shared" si="246"/>
        <v>1967</v>
      </c>
      <c r="FK214" s="148" t="str">
        <f t="shared" si="247"/>
        <v>male</v>
      </c>
      <c r="FL214" s="149" t="str">
        <f t="shared" si="248"/>
        <v>au_nat01</v>
      </c>
      <c r="FM214" s="150" t="str">
        <f t="shared" si="249"/>
        <v>Joyce_Barnaby_1967</v>
      </c>
      <c r="FO214" s="114"/>
      <c r="FP214" s="168" t="s">
        <v>1121</v>
      </c>
      <c r="FQ214" s="143"/>
      <c r="FR214" s="144"/>
      <c r="FS214" s="145"/>
      <c r="FT214" s="151"/>
      <c r="FU214" s="146"/>
      <c r="FV214" s="147"/>
      <c r="FW214" s="148"/>
      <c r="FX214" s="149"/>
      <c r="FY214" s="150"/>
      <c r="GA214" s="114"/>
      <c r="GB214" s="168"/>
      <c r="GC214" s="143">
        <f>IF(GG214="","",ministers!GC$3)</f>
        <v>44704</v>
      </c>
      <c r="GD214" s="144" t="str">
        <f>IF(GG214="","",ministers!GC$1)</f>
        <v>Morrison II</v>
      </c>
      <c r="GE214" s="145">
        <v>43869</v>
      </c>
      <c r="GF214" s="145">
        <f>IF(GG214="","",ministers!GC$3)</f>
        <v>44704</v>
      </c>
      <c r="GG214" s="146" t="str">
        <f>IF(GN214="","",IF(ISNUMBER(SEARCH(":",GN214)),MID(GN214,FIND(":",GN214)+2,FIND("(",GN214)-FIND(":",GN214)-3),LEFT(GN214,FIND("(",GN214)-2)))</f>
        <v>Keith Pitt</v>
      </c>
      <c r="GH214" s="147" t="str">
        <f>IF(GN214="","",MID(GN214,FIND("(",GN214)+1,4))</f>
        <v>1969</v>
      </c>
      <c r="GI214" s="148" t="str">
        <f>IF(ISNUMBER(SEARCH("*female*",GN214)),"female",IF(ISNUMBER(SEARCH("*male*",GN214)),"male",""))</f>
        <v>male</v>
      </c>
      <c r="GJ214" s="149" t="str">
        <f>IF(GN214="","",IF(ISERROR(MID(GN214,FIND("male,",GN214)+6,(FIND(")",GN214)-(FIND("male,",GN214)+6))))=TRUE,"missing/error",MID(GN214,FIND("male,",GN214)+6,(FIND(")",GN214)-(FIND("male,",GN214)+6)))))</f>
        <v>au_nat01</v>
      </c>
      <c r="GK214" s="150" t="str">
        <f>IF(GG214="","",(MID(GG214,(SEARCH("^^",SUBSTITUTE(GG214," ","^^",LEN(GG214)-LEN(SUBSTITUTE(GG214," ","")))))+1,99)&amp;"_"&amp;LEFT(GG214,FIND(" ",GG214)-1)&amp;"_"&amp;GH214))</f>
        <v>Pitt_Keith_1969</v>
      </c>
      <c r="GM214" s="114"/>
      <c r="GN214" s="168" t="s">
        <v>1295</v>
      </c>
      <c r="GO214" s="143" t="str">
        <f>IF(GS214="","",ministers!GO$3)</f>
        <v/>
      </c>
      <c r="GP214" s="144" t="str">
        <f>IF(GS214="","",ministers!GO$1)</f>
        <v/>
      </c>
      <c r="GQ214" s="145" t="str">
        <f>IF(GS214="","",ministers!GO$2)</f>
        <v/>
      </c>
      <c r="GR214" s="145" t="str">
        <f>IF(GS214="","",ministers!GO$3)</f>
        <v/>
      </c>
      <c r="GS214" s="146" t="str">
        <f t="shared" si="240"/>
        <v/>
      </c>
      <c r="GT214" s="147" t="str">
        <f t="shared" si="241"/>
        <v/>
      </c>
      <c r="GU214" s="148" t="str">
        <f t="shared" si="242"/>
        <v/>
      </c>
      <c r="GV214" s="149" t="str">
        <f t="shared" si="243"/>
        <v/>
      </c>
      <c r="GW214" s="150" t="str">
        <f t="shared" si="244"/>
        <v/>
      </c>
      <c r="GY214" s="114"/>
      <c r="GZ214" s="168"/>
    </row>
    <row r="215" spans="1:208" ht="13.5" customHeight="1">
      <c r="A215" s="126"/>
      <c r="B215" s="117" t="s">
        <v>709</v>
      </c>
      <c r="E215" s="143" t="s">
        <v>292</v>
      </c>
      <c r="F215" s="144" t="s">
        <v>292</v>
      </c>
      <c r="G215" s="145" t="s">
        <v>292</v>
      </c>
      <c r="H215" s="145" t="s">
        <v>292</v>
      </c>
      <c r="I215" s="146" t="s">
        <v>292</v>
      </c>
      <c r="J215" s="147" t="s">
        <v>292</v>
      </c>
      <c r="K215" s="148" t="s">
        <v>292</v>
      </c>
      <c r="L215" s="149" t="s">
        <v>292</v>
      </c>
      <c r="M215" s="150" t="s">
        <v>292</v>
      </c>
      <c r="N215" s="117" t="s">
        <v>292</v>
      </c>
      <c r="O215" s="114"/>
      <c r="P215" s="168"/>
      <c r="Q215" s="143" t="s">
        <v>292</v>
      </c>
      <c r="R215" s="144" t="s">
        <v>292</v>
      </c>
      <c r="S215" s="145" t="s">
        <v>292</v>
      </c>
      <c r="T215" s="145" t="s">
        <v>292</v>
      </c>
      <c r="U215" s="146" t="s">
        <v>292</v>
      </c>
      <c r="V215" s="147" t="s">
        <v>292</v>
      </c>
      <c r="W215" s="148" t="s">
        <v>292</v>
      </c>
      <c r="X215" s="149" t="s">
        <v>292</v>
      </c>
      <c r="Y215" s="150" t="s">
        <v>292</v>
      </c>
      <c r="Z215" s="117" t="s">
        <v>292</v>
      </c>
      <c r="AA215" s="114"/>
      <c r="AB215" s="168"/>
      <c r="AC215" s="143" t="s">
        <v>292</v>
      </c>
      <c r="AD215" s="144" t="s">
        <v>292</v>
      </c>
      <c r="AE215" s="145" t="s">
        <v>292</v>
      </c>
      <c r="AF215" s="145" t="s">
        <v>292</v>
      </c>
      <c r="AG215" s="146" t="s">
        <v>292</v>
      </c>
      <c r="AH215" s="147" t="s">
        <v>292</v>
      </c>
      <c r="AI215" s="148" t="s">
        <v>292</v>
      </c>
      <c r="AJ215" s="149" t="s">
        <v>292</v>
      </c>
      <c r="AK215" s="150" t="s">
        <v>292</v>
      </c>
      <c r="AL215" s="117" t="s">
        <v>292</v>
      </c>
      <c r="AM215" s="114"/>
      <c r="AN215" s="168"/>
      <c r="AO215" s="143" t="s">
        <v>292</v>
      </c>
      <c r="AP215" s="144" t="s">
        <v>292</v>
      </c>
      <c r="AQ215" s="145" t="s">
        <v>292</v>
      </c>
      <c r="AR215" s="145" t="s">
        <v>292</v>
      </c>
      <c r="AS215" s="146" t="s">
        <v>292</v>
      </c>
      <c r="AT215" s="147" t="s">
        <v>292</v>
      </c>
      <c r="AU215" s="148" t="s">
        <v>292</v>
      </c>
      <c r="AV215" s="149" t="s">
        <v>292</v>
      </c>
      <c r="AW215" s="150" t="s">
        <v>292</v>
      </c>
      <c r="AX215" s="117" t="s">
        <v>292</v>
      </c>
      <c r="AY215" s="114"/>
      <c r="AZ215" s="168"/>
      <c r="BA215" s="143" t="s">
        <v>292</v>
      </c>
      <c r="BB215" s="144" t="s">
        <v>292</v>
      </c>
      <c r="BC215" s="145" t="s">
        <v>292</v>
      </c>
      <c r="BD215" s="145" t="s">
        <v>292</v>
      </c>
      <c r="BE215" s="146" t="s">
        <v>292</v>
      </c>
      <c r="BF215" s="147" t="s">
        <v>292</v>
      </c>
      <c r="BG215" s="148" t="s">
        <v>292</v>
      </c>
      <c r="BH215" s="149" t="s">
        <v>292</v>
      </c>
      <c r="BI215" s="150" t="s">
        <v>292</v>
      </c>
      <c r="BJ215" s="117" t="s">
        <v>292</v>
      </c>
      <c r="BK215" s="114"/>
      <c r="BL215" s="168"/>
      <c r="BM215" s="143" t="s">
        <v>292</v>
      </c>
      <c r="BN215" s="144" t="s">
        <v>292</v>
      </c>
      <c r="BO215" s="145" t="s">
        <v>292</v>
      </c>
      <c r="BP215" s="145" t="s">
        <v>292</v>
      </c>
      <c r="BQ215" s="146" t="s">
        <v>292</v>
      </c>
      <c r="BR215" s="147" t="s">
        <v>292</v>
      </c>
      <c r="BS215" s="148" t="s">
        <v>292</v>
      </c>
      <c r="BT215" s="149" t="s">
        <v>292</v>
      </c>
      <c r="BU215" s="150" t="s">
        <v>292</v>
      </c>
      <c r="BV215" s="117" t="s">
        <v>292</v>
      </c>
      <c r="BW215" s="114"/>
      <c r="BX215" s="168"/>
      <c r="BY215" s="143" t="s">
        <v>292</v>
      </c>
      <c r="BZ215" s="144" t="s">
        <v>292</v>
      </c>
      <c r="CA215" s="145" t="s">
        <v>292</v>
      </c>
      <c r="CB215" s="145" t="s">
        <v>292</v>
      </c>
      <c r="CC215" s="146" t="s">
        <v>292</v>
      </c>
      <c r="CD215" s="147" t="s">
        <v>292</v>
      </c>
      <c r="CE215" s="148" t="s">
        <v>292</v>
      </c>
      <c r="CF215" s="149" t="s">
        <v>292</v>
      </c>
      <c r="CG215" s="150" t="s">
        <v>292</v>
      </c>
      <c r="CH215" s="117" t="s">
        <v>292</v>
      </c>
      <c r="CI215" s="114"/>
      <c r="CJ215" s="168"/>
      <c r="CK215" s="143">
        <v>40353</v>
      </c>
      <c r="CL215" s="144" t="s">
        <v>318</v>
      </c>
      <c r="CM215" s="145">
        <v>39419</v>
      </c>
      <c r="CN215" s="145">
        <v>40353</v>
      </c>
      <c r="CO215" s="146" t="s">
        <v>1005</v>
      </c>
      <c r="CP215" s="147" t="s">
        <v>923</v>
      </c>
      <c r="CQ215" s="148" t="s">
        <v>780</v>
      </c>
      <c r="CR215" s="149" t="s">
        <v>293</v>
      </c>
      <c r="CS215" s="150" t="s">
        <v>1006</v>
      </c>
      <c r="CT215" s="117" t="s">
        <v>292</v>
      </c>
      <c r="CU215" s="114"/>
      <c r="CV215" s="168" t="s">
        <v>701</v>
      </c>
      <c r="CW215" s="143">
        <v>40435</v>
      </c>
      <c r="CX215" s="144" t="s">
        <v>512</v>
      </c>
      <c r="CY215" s="145">
        <v>40357</v>
      </c>
      <c r="CZ215" s="145">
        <v>40435</v>
      </c>
      <c r="DA215" s="146" t="s">
        <v>1005</v>
      </c>
      <c r="DB215" s="147" t="s">
        <v>923</v>
      </c>
      <c r="DC215" s="148" t="s">
        <v>780</v>
      </c>
      <c r="DD215" s="149" t="s">
        <v>293</v>
      </c>
      <c r="DE215" s="150" t="s">
        <v>1006</v>
      </c>
      <c r="DF215" s="117" t="s">
        <v>292</v>
      </c>
      <c r="DG215" s="114"/>
      <c r="DH215" s="168" t="s">
        <v>701</v>
      </c>
      <c r="DI215" s="143">
        <v>41452</v>
      </c>
      <c r="DJ215" s="144" t="s">
        <v>513</v>
      </c>
      <c r="DK215" s="145">
        <v>40435</v>
      </c>
      <c r="DL215" s="145">
        <v>41358</v>
      </c>
      <c r="DM215" s="146" t="s">
        <v>1007</v>
      </c>
      <c r="DN215" s="147" t="s">
        <v>923</v>
      </c>
      <c r="DO215" s="148" t="s">
        <v>780</v>
      </c>
      <c r="DP215" s="149" t="s">
        <v>293</v>
      </c>
      <c r="DQ215" s="150" t="s">
        <v>1006</v>
      </c>
      <c r="DR215" s="117" t="s">
        <v>292</v>
      </c>
      <c r="DS215" s="114"/>
      <c r="DT215" s="173" t="s">
        <v>762</v>
      </c>
      <c r="DU215" s="143">
        <v>41517</v>
      </c>
      <c r="DV215" s="144" t="s">
        <v>514</v>
      </c>
      <c r="DW215" s="145">
        <v>41452</v>
      </c>
      <c r="DX215" s="145">
        <v>41517</v>
      </c>
      <c r="DY215" s="146" t="s">
        <v>1008</v>
      </c>
      <c r="DZ215" s="147" t="s">
        <v>828</v>
      </c>
      <c r="EA215" s="148" t="s">
        <v>780</v>
      </c>
      <c r="EB215" s="149" t="s">
        <v>293</v>
      </c>
      <c r="EC215" s="150" t="s">
        <v>1009</v>
      </c>
      <c r="ED215" s="117" t="s">
        <v>292</v>
      </c>
      <c r="EE215" s="114"/>
      <c r="EF215" s="168" t="s">
        <v>750</v>
      </c>
      <c r="EG215" s="143" t="str">
        <f>IF(EK215="","",ministers!EG$3)</f>
        <v/>
      </c>
      <c r="EH215" s="144" t="str">
        <f>IF(EK215="","",ministers!EG$1)</f>
        <v/>
      </c>
      <c r="EI215" s="145" t="str">
        <f>IF(EK215="","",ministers!EG$2)</f>
        <v/>
      </c>
      <c r="EJ215" s="145" t="str">
        <f>IF(EK215="","",ministers!EG$3)</f>
        <v/>
      </c>
      <c r="EK215" s="146" t="str">
        <f>IF(ER215="","",IF(ISNUMBER(SEARCH(":",ER215)),MID(ER215,FIND(":",ER215)+2,FIND("(",ER215)-FIND(":",ER215)-3),LEFT(ER215,FIND("(",ER215)-2)))</f>
        <v/>
      </c>
      <c r="EL215" s="147" t="str">
        <f>IF(ER215="","",MID(ER215,FIND("(",ER215)+1,4))</f>
        <v/>
      </c>
      <c r="EM215" s="148" t="str">
        <f>IF(ISNUMBER(SEARCH("*female*",ER215)),"female",IF(ISNUMBER(SEARCH("*male*",ER215)),"male",""))</f>
        <v/>
      </c>
      <c r="EN215" s="149" t="str">
        <f>IF(ER215="","",IF(ISERROR(MID(ER215,FIND("male,",ER215)+6,(FIND(")",ER215)-(FIND("male,",ER215)+6))))=TRUE,"missing/error",MID(ER215,FIND("male,",ER215)+6,(FIND(")",ER215)-(FIND("male,",ER215)+6)))))</f>
        <v/>
      </c>
      <c r="EO215" s="150" t="str">
        <f>IF(EK215="","",(MID(EK215,(SEARCH("^^",SUBSTITUTE(EK215," ","^^",LEN(EK215)-LEN(SUBSTITUTE(EK215," ","")))))+1,99)&amp;"_"&amp;LEFT(EK215,FIND(" ",EK215)-1)&amp;"_"&amp;EL215))</f>
        <v/>
      </c>
      <c r="EP215" s="117" t="str">
        <f>IF(ER215="","",IF((LEN(ER215)-LEN(SUBSTITUTE(ER215,"male","")))/LEN("male")&gt;1,"!",IF(RIGHT(ER215,1)=")","",IF(RIGHT(ER215,2)=") ","",IF(RIGHT(ER215,2)=").","","!!")))))</f>
        <v/>
      </c>
      <c r="EQ215" s="114"/>
      <c r="ER215" s="168"/>
      <c r="ES215" s="143" t="str">
        <f>IF(EW215="","",ministers!ES$3)</f>
        <v/>
      </c>
      <c r="ET215" s="144" t="str">
        <f>IF(EW215="","",ministers!ES$1)</f>
        <v/>
      </c>
      <c r="EU215" s="145" t="s">
        <v>292</v>
      </c>
      <c r="EV215" s="145" t="str">
        <f>IF(EW215="","",ministers!ES$3)</f>
        <v/>
      </c>
      <c r="EW215" s="146" t="str">
        <f>IF(FD215="","",IF(ISNUMBER(SEARCH(":",FD215)),MID(FD215,FIND(":",FD215)+2,FIND("(",FD215)-FIND(":",FD215)-3),LEFT(FD215,FIND("(",FD215)-2)))</f>
        <v/>
      </c>
      <c r="EX215" s="147" t="str">
        <f>IF(FD215="","",MID(FD215,FIND("(",FD215)+1,4))</f>
        <v/>
      </c>
      <c r="EY215" s="148" t="str">
        <f>IF(ISNUMBER(SEARCH("*female*",FD215)),"female",IF(ISNUMBER(SEARCH("*male*",FD215)),"male",""))</f>
        <v/>
      </c>
      <c r="EZ215" s="149" t="str">
        <f>IF(FD215="","",IF(ISERROR(MID(FD215,FIND("male,",FD215)+6,(FIND(")",FD215)-(FIND("male,",FD215)+6))))=TRUE,"missing/error",MID(FD215,FIND("male,",FD215)+6,(FIND(")",FD215)-(FIND("male,",FD215)+6)))))</f>
        <v/>
      </c>
      <c r="FA215" s="150" t="str">
        <f>IF(EW215="","",(MID(EW215,(SEARCH("^^",SUBSTITUTE(EW215," ","^^",LEN(EW215)-LEN(SUBSTITUTE(EW215," ","")))))+1,99)&amp;"_"&amp;LEFT(EW215,FIND(" ",EW215)-1)&amp;"_"&amp;EX215))</f>
        <v/>
      </c>
      <c r="FB215" s="117" t="str">
        <f>IF(FD215="","",IF((LEN(FD215)-LEN(SUBSTITUTE(FD215,"male","")))/LEN("male")&gt;1,"!",IF(RIGHT(FD215,1)=")","",IF(RIGHT(FD215,2)=") ","",IF(RIGHT(FD215,2)=").","","!!")))))</f>
        <v/>
      </c>
      <c r="FC215" s="114"/>
      <c r="FD215" s="168"/>
      <c r="FE215" s="143" t="str">
        <f>IF(FI215="","",ministers!FE$3)</f>
        <v/>
      </c>
      <c r="FF215" s="144" t="str">
        <f>IF(FI215="","",ministers!FE$1)</f>
        <v/>
      </c>
      <c r="FG215" s="145" t="str">
        <f>IF(FI215="","",ministers!FE$2)</f>
        <v/>
      </c>
      <c r="FH215" s="145" t="str">
        <f>IF(FI215="","",ministers!FE$3)</f>
        <v/>
      </c>
      <c r="FI215" s="146" t="str">
        <f t="shared" si="245"/>
        <v/>
      </c>
      <c r="FJ215" s="147" t="str">
        <f t="shared" si="246"/>
        <v/>
      </c>
      <c r="FK215" s="148" t="str">
        <f t="shared" si="247"/>
        <v/>
      </c>
      <c r="FL215" s="149" t="str">
        <f t="shared" si="248"/>
        <v/>
      </c>
      <c r="FM215" s="150" t="str">
        <f t="shared" si="249"/>
        <v/>
      </c>
      <c r="FN215" s="117" t="str">
        <f>IF(FP215="","",IF((LEN(FP215)-LEN(SUBSTITUTE(FP215,"male","")))/LEN("male")&gt;1,"!",IF(RIGHT(FP215,1)=")","",IF(RIGHT(FP215,2)=") ","",IF(RIGHT(FP215,2)=").","","!!")))))</f>
        <v/>
      </c>
      <c r="FO215" s="114"/>
      <c r="FP215" s="168"/>
      <c r="FQ215" s="143" t="str">
        <f>IF(FU215="","",ministers!FT$3)</f>
        <v/>
      </c>
      <c r="FR215" s="144" t="str">
        <f>IF(FU215="","",ministers!FT$1)</f>
        <v/>
      </c>
      <c r="FS215" s="145"/>
      <c r="FT215" s="151"/>
      <c r="FU215" s="146" t="str">
        <f>IF(GB215="","",IF(ISNUMBER(SEARCH(":",GB215)),MID(GB215,FIND(":",GB215)+2,FIND("(",GB215)-FIND(":",GB215)-3),LEFT(GB215,FIND("(",GB215)-2)))</f>
        <v/>
      </c>
      <c r="FV215" s="147" t="str">
        <f>IF(GB215="","",MID(GB215,FIND("(",GB215)+1,4))</f>
        <v/>
      </c>
      <c r="FW215" s="148" t="str">
        <f>IF(ISNUMBER(SEARCH("*female*",GB215)),"female",IF(ISNUMBER(SEARCH("*male*",GB215)),"male",""))</f>
        <v/>
      </c>
      <c r="FX215" s="149" t="str">
        <f>IF(GB215="","",IF(ISERROR(MID(GB215,FIND("male,",GB215)+6,(FIND(")",GB215)-(FIND("male,",GB215)+6))))=TRUE,"missing/error",MID(GB215,FIND("male,",GB215)+6,(FIND(")",GB215)-(FIND("male,",GB215)+6)))))</f>
        <v/>
      </c>
      <c r="FY215" s="150" t="str">
        <f>IF(FU215="","",(MID(FU215,(SEARCH("^^",SUBSTITUTE(FU215," ","^^",LEN(FU215)-LEN(SUBSTITUTE(FU215," ","")))))+1,99)&amp;"_"&amp;LEFT(FU215,FIND(" ",FU215)-1)&amp;"_"&amp;FV215))</f>
        <v/>
      </c>
      <c r="FZ215" s="117" t="str">
        <f>IF(GB215="","",IF((LEN(GB215)-LEN(SUBSTITUTE(GB215,"male","")))/LEN("male")&gt;1,"!",IF(RIGHT(GB215,1)=")","",IF(RIGHT(GB215,2)=") ","",IF(RIGHT(GB215,2)=").","","!!")))))</f>
        <v/>
      </c>
      <c r="GA215" s="114"/>
      <c r="GB215" s="168"/>
      <c r="GC215" s="143" t="str">
        <f>IF(GG215="","",ministers!GC$3)</f>
        <v/>
      </c>
      <c r="GD215" s="144" t="str">
        <f>IF(GG215="","",ministers!GC$1)</f>
        <v/>
      </c>
      <c r="GE215" s="260" t="str">
        <f>IF(GG215="","",ministers!GC$2)</f>
        <v/>
      </c>
      <c r="GF215" s="145"/>
      <c r="GG215" s="146" t="str">
        <f>IF(GN215="","",IF(ISNUMBER(SEARCH(":",GN215)),MID(GN215,FIND(":",GN215)+2,FIND("(",GN215)-FIND(":",GN215)-3),LEFT(GN215,FIND("(",GN215)-2)))</f>
        <v/>
      </c>
      <c r="GH215" s="147" t="str">
        <f>IF(GN215="","",MID(GN215,FIND("(",GN215)+1,4))</f>
        <v/>
      </c>
      <c r="GI215" s="148" t="str">
        <f>IF(ISNUMBER(SEARCH("*female*",GN215)),"female",IF(ISNUMBER(SEARCH("*male*",GN215)),"male",""))</f>
        <v/>
      </c>
      <c r="GJ215" s="149" t="str">
        <f>IF(GN215="","",IF(ISERROR(MID(GN215,FIND("male,",GN215)+6,(FIND(")",GN215)-(FIND("male,",GN215)+6))))=TRUE,"missing/error",MID(GN215,FIND("male,",GN215)+6,(FIND(")",GN215)-(FIND("male,",GN215)+6)))))</f>
        <v/>
      </c>
      <c r="GK215" s="150" t="str">
        <f>IF(GG215="","",(MID(GG215,(SEARCH("^^",SUBSTITUTE(GG215," ","^^",LEN(GG215)-LEN(SUBSTITUTE(GG215," ","")))))+1,99)&amp;"_"&amp;LEFT(GG215,FIND(" ",GG215)-1)&amp;"_"&amp;GH215))</f>
        <v/>
      </c>
      <c r="GM215" s="114"/>
      <c r="GN215" s="168"/>
      <c r="GO215" s="143" t="str">
        <f>IF(GS215="","",ministers!GO$3)</f>
        <v/>
      </c>
      <c r="GP215" s="144" t="str">
        <f>IF(GS215="","",ministers!GO$1)</f>
        <v/>
      </c>
      <c r="GQ215" s="145" t="str">
        <f>IF(GS215="","",ministers!GO$2)</f>
        <v/>
      </c>
      <c r="GR215" s="145" t="str">
        <f>IF(GS215="","",ministers!GO$3)</f>
        <v/>
      </c>
      <c r="GS215" s="146" t="str">
        <f t="shared" si="240"/>
        <v/>
      </c>
      <c r="GT215" s="147" t="str">
        <f t="shared" si="241"/>
        <v/>
      </c>
      <c r="GU215" s="148" t="str">
        <f t="shared" si="242"/>
        <v/>
      </c>
      <c r="GV215" s="149" t="str">
        <f t="shared" si="243"/>
        <v/>
      </c>
      <c r="GW215" s="150" t="str">
        <f t="shared" si="244"/>
        <v/>
      </c>
      <c r="GY215" s="114"/>
      <c r="GZ215" s="168"/>
    </row>
    <row r="216" spans="1:208" ht="13.5" customHeight="1">
      <c r="A216" s="126"/>
      <c r="B216" s="117" t="s">
        <v>709</v>
      </c>
      <c r="E216" s="143"/>
      <c r="F216" s="144"/>
      <c r="G216" s="145"/>
      <c r="H216" s="145"/>
      <c r="I216" s="146"/>
      <c r="J216" s="147"/>
      <c r="K216" s="148"/>
      <c r="L216" s="149"/>
      <c r="M216" s="150"/>
      <c r="O216" s="114"/>
      <c r="P216" s="168"/>
      <c r="Q216" s="143"/>
      <c r="R216" s="144"/>
      <c r="S216" s="145"/>
      <c r="T216" s="145"/>
      <c r="U216" s="146"/>
      <c r="V216" s="147"/>
      <c r="W216" s="148"/>
      <c r="X216" s="149"/>
      <c r="Y216" s="150"/>
      <c r="AA216" s="114"/>
      <c r="AB216" s="168"/>
      <c r="AC216" s="143"/>
      <c r="AD216" s="144"/>
      <c r="AE216" s="145"/>
      <c r="AF216" s="145"/>
      <c r="AG216" s="146"/>
      <c r="AH216" s="147"/>
      <c r="AI216" s="148"/>
      <c r="AJ216" s="149"/>
      <c r="AK216" s="150"/>
      <c r="AM216" s="114"/>
      <c r="AN216" s="168"/>
      <c r="AO216" s="143"/>
      <c r="AP216" s="144"/>
      <c r="AQ216" s="145"/>
      <c r="AR216" s="145"/>
      <c r="AS216" s="146"/>
      <c r="AT216" s="147"/>
      <c r="AU216" s="148"/>
      <c r="AV216" s="149"/>
      <c r="AW216" s="150"/>
      <c r="AY216" s="114"/>
      <c r="AZ216" s="168"/>
      <c r="BA216" s="143"/>
      <c r="BB216" s="144"/>
      <c r="BC216" s="145"/>
      <c r="BD216" s="145"/>
      <c r="BE216" s="146"/>
      <c r="BF216" s="147"/>
      <c r="BG216" s="148"/>
      <c r="BH216" s="149"/>
      <c r="BI216" s="150"/>
      <c r="BK216" s="114"/>
      <c r="BL216" s="168"/>
      <c r="BM216" s="143"/>
      <c r="BN216" s="144"/>
      <c r="BO216" s="145"/>
      <c r="BP216" s="145"/>
      <c r="BQ216" s="146"/>
      <c r="BR216" s="147"/>
      <c r="BS216" s="148"/>
      <c r="BT216" s="149"/>
      <c r="BU216" s="150"/>
      <c r="BW216" s="114"/>
      <c r="BX216" s="168"/>
      <c r="BY216" s="143"/>
      <c r="BZ216" s="144"/>
      <c r="CA216" s="145"/>
      <c r="CB216" s="145"/>
      <c r="CC216" s="146"/>
      <c r="CD216" s="147"/>
      <c r="CE216" s="148"/>
      <c r="CF216" s="149"/>
      <c r="CG216" s="150"/>
      <c r="CI216" s="114"/>
      <c r="CJ216" s="168"/>
      <c r="CK216" s="143"/>
      <c r="CL216" s="144"/>
      <c r="CM216" s="145"/>
      <c r="CN216" s="145"/>
      <c r="CO216" s="146"/>
      <c r="CP216" s="147"/>
      <c r="CQ216" s="148"/>
      <c r="CR216" s="149"/>
      <c r="CS216" s="150"/>
      <c r="CU216" s="114"/>
      <c r="CV216" s="168"/>
      <c r="CW216" s="143"/>
      <c r="CX216" s="144"/>
      <c r="CY216" s="145"/>
      <c r="CZ216" s="145"/>
      <c r="DA216" s="146"/>
      <c r="DB216" s="147"/>
      <c r="DC216" s="148"/>
      <c r="DD216" s="149"/>
      <c r="DE216" s="150"/>
      <c r="DG216" s="114"/>
      <c r="DH216" s="168"/>
      <c r="DI216" s="143">
        <v>41452</v>
      </c>
      <c r="DJ216" s="144" t="s">
        <v>513</v>
      </c>
      <c r="DK216" s="145">
        <v>41358</v>
      </c>
      <c r="DL216" s="145">
        <v>41452</v>
      </c>
      <c r="DM216" s="146" t="s">
        <v>1008</v>
      </c>
      <c r="DN216" s="147" t="s">
        <v>828</v>
      </c>
      <c r="DO216" s="148" t="s">
        <v>780</v>
      </c>
      <c r="DP216" s="149" t="s">
        <v>293</v>
      </c>
      <c r="DQ216" s="150" t="s">
        <v>1009</v>
      </c>
      <c r="DS216" s="114"/>
      <c r="DT216" s="173" t="s">
        <v>750</v>
      </c>
      <c r="DU216" s="143"/>
      <c r="DV216" s="144"/>
      <c r="DW216" s="145"/>
      <c r="DX216" s="145"/>
      <c r="DY216" s="146"/>
      <c r="DZ216" s="147"/>
      <c r="EA216" s="148"/>
      <c r="EB216" s="149"/>
      <c r="EC216" s="150"/>
      <c r="EE216" s="114"/>
      <c r="EF216" s="168"/>
      <c r="EG216" s="143" t="str">
        <f>IF(EK216="","",ministers!EG$3)</f>
        <v/>
      </c>
      <c r="EH216" s="144" t="str">
        <f>IF(EK216="","",ministers!EG$1)</f>
        <v/>
      </c>
      <c r="EI216" s="145" t="str">
        <f>IF(EK216="","",ministers!EG$2)</f>
        <v/>
      </c>
      <c r="EJ216" s="145" t="str">
        <f>IF(EK216="","",ministers!EG$3)</f>
        <v/>
      </c>
      <c r="EK216" s="146" t="str">
        <f>IF(ER216="","",IF(ISNUMBER(SEARCH(":",ER216)),MID(ER216,FIND(":",ER216)+2,FIND("(",ER216)-FIND(":",ER216)-3),LEFT(ER216,FIND("(",ER216)-2)))</f>
        <v/>
      </c>
      <c r="EL216" s="147" t="str">
        <f>IF(ER216="","",MID(ER216,FIND("(",ER216)+1,4))</f>
        <v/>
      </c>
      <c r="EM216" s="148" t="str">
        <f>IF(ISNUMBER(SEARCH("*female*",ER216)),"female",IF(ISNUMBER(SEARCH("*male*",ER216)),"male",""))</f>
        <v/>
      </c>
      <c r="EN216" s="149" t="str">
        <f>IF(ER216="","",IF(ISERROR(MID(ER216,FIND("male,",ER216)+6,(FIND(")",ER216)-(FIND("male,",ER216)+6))))=TRUE,"missing/error",MID(ER216,FIND("male,",ER216)+6,(FIND(")",ER216)-(FIND("male,",ER216)+6)))))</f>
        <v/>
      </c>
      <c r="EO216" s="150" t="str">
        <f>IF(EK216="","",(MID(EK216,(SEARCH("^^",SUBSTITUTE(EK216," ","^^",LEN(EK216)-LEN(SUBSTITUTE(EK216," ","")))))+1,99)&amp;"_"&amp;LEFT(EK216,FIND(" ",EK216)-1)&amp;"_"&amp;EL216))</f>
        <v/>
      </c>
      <c r="EP216" s="117" t="str">
        <f>IF(ER216="","",IF((LEN(ER216)-LEN(SUBSTITUTE(ER216,"male","")))/LEN("male")&gt;1,"!",IF(RIGHT(ER216,1)=")","",IF(RIGHT(ER216,2)=") ","",IF(RIGHT(ER216,2)=").","","!!")))))</f>
        <v/>
      </c>
      <c r="EQ216" s="114"/>
      <c r="ER216" s="168"/>
      <c r="ES216" s="143" t="str">
        <f>IF(EW216="","",ministers!ES$3)</f>
        <v/>
      </c>
      <c r="ET216" s="144" t="str">
        <f>IF(EW216="","",ministers!ES$1)</f>
        <v/>
      </c>
      <c r="EU216" s="145" t="s">
        <v>292</v>
      </c>
      <c r="EV216" s="145" t="str">
        <f>IF(EW216="","",ministers!ES$3)</f>
        <v/>
      </c>
      <c r="EW216" s="146" t="str">
        <f>IF(FD216="","",IF(ISNUMBER(SEARCH(":",FD216)),MID(FD216,FIND(":",FD216)+2,FIND("(",FD216)-FIND(":",FD216)-3),LEFT(FD216,FIND("(",FD216)-2)))</f>
        <v/>
      </c>
      <c r="EX216" s="147" t="str">
        <f>IF(FD216="","",MID(FD216,FIND("(",FD216)+1,4))</f>
        <v/>
      </c>
      <c r="EY216" s="148" t="str">
        <f>IF(ISNUMBER(SEARCH("*female*",FD216)),"female",IF(ISNUMBER(SEARCH("*male*",FD216)),"male",""))</f>
        <v/>
      </c>
      <c r="EZ216" s="149" t="str">
        <f>IF(FD216="","",IF(ISERROR(MID(FD216,FIND("male,",FD216)+6,(FIND(")",FD216)-(FIND("male,",FD216)+6))))=TRUE,"missing/error",MID(FD216,FIND("male,",FD216)+6,(FIND(")",FD216)-(FIND("male,",FD216)+6)))))</f>
        <v/>
      </c>
      <c r="FA216" s="150" t="str">
        <f>IF(EW216="","",(MID(EW216,(SEARCH("^^",SUBSTITUTE(EW216," ","^^",LEN(EW216)-LEN(SUBSTITUTE(EW216," ","")))))+1,99)&amp;"_"&amp;LEFT(EW216,FIND(" ",EW216)-1)&amp;"_"&amp;EX216))</f>
        <v/>
      </c>
      <c r="FB216" s="117" t="str">
        <f>IF(FD216="","",IF((LEN(FD216)-LEN(SUBSTITUTE(FD216,"male","")))/LEN("male")&gt;1,"!",IF(RIGHT(FD216,1)=")","",IF(RIGHT(FD216,2)=") ","",IF(RIGHT(FD216,2)=").","","!!")))))</f>
        <v/>
      </c>
      <c r="FC216" s="114"/>
      <c r="FD216" s="168"/>
      <c r="FE216" s="143" t="str">
        <f>IF(FI216="","",ministers!FE$3)</f>
        <v/>
      </c>
      <c r="FF216" s="144" t="str">
        <f>IF(FI216="","",ministers!FE$1)</f>
        <v/>
      </c>
      <c r="FG216" s="145" t="str">
        <f>IF(FI216="","",ministers!FE$2)</f>
        <v/>
      </c>
      <c r="FH216" s="145" t="str">
        <f>IF(FI216="","",ministers!FE$3)</f>
        <v/>
      </c>
      <c r="FI216" s="146" t="str">
        <f t="shared" si="245"/>
        <v/>
      </c>
      <c r="FJ216" s="147" t="str">
        <f t="shared" si="246"/>
        <v/>
      </c>
      <c r="FK216" s="148" t="str">
        <f t="shared" si="247"/>
        <v/>
      </c>
      <c r="FL216" s="149" t="str">
        <f t="shared" si="248"/>
        <v/>
      </c>
      <c r="FM216" s="150" t="str">
        <f t="shared" si="249"/>
        <v/>
      </c>
      <c r="FO216" s="114"/>
      <c r="FP216" s="168"/>
      <c r="FQ216" s="143"/>
      <c r="FR216" s="144"/>
      <c r="FS216" s="145"/>
      <c r="FT216" s="151"/>
      <c r="FU216" s="146"/>
      <c r="FV216" s="147"/>
      <c r="FW216" s="148"/>
      <c r="FX216" s="149"/>
      <c r="FY216" s="150"/>
      <c r="GA216" s="114"/>
      <c r="GB216" s="168"/>
      <c r="GC216" s="143" t="str">
        <f>IF(GG216="","",ministers!GC$3)</f>
        <v/>
      </c>
      <c r="GD216" s="144" t="str">
        <f>IF(GG216="","",ministers!GC$1)</f>
        <v/>
      </c>
      <c r="GE216" s="260" t="str">
        <f>IF(GG216="","",ministers!GC$2)</f>
        <v/>
      </c>
      <c r="GF216" s="145"/>
      <c r="GG216" s="146"/>
      <c r="GH216" s="147"/>
      <c r="GI216" s="148"/>
      <c r="GJ216" s="149"/>
      <c r="GK216" s="150"/>
      <c r="GM216" s="114"/>
      <c r="GN216" s="168"/>
      <c r="GO216" s="143" t="str">
        <f>IF(GS216="","",ministers!GO$3)</f>
        <v/>
      </c>
      <c r="GP216" s="144" t="str">
        <f>IF(GS216="","",ministers!GO$1)</f>
        <v/>
      </c>
      <c r="GQ216" s="145" t="str">
        <f>IF(GS216="","",ministers!GO$2)</f>
        <v/>
      </c>
      <c r="GR216" s="145" t="str">
        <f>IF(GS216="","",ministers!GO$3)</f>
        <v/>
      </c>
      <c r="GS216" s="146" t="str">
        <f t="shared" si="240"/>
        <v/>
      </c>
      <c r="GT216" s="147" t="str">
        <f t="shared" si="241"/>
        <v/>
      </c>
      <c r="GU216" s="148" t="str">
        <f t="shared" si="242"/>
        <v/>
      </c>
      <c r="GV216" s="149" t="str">
        <f t="shared" si="243"/>
        <v/>
      </c>
      <c r="GW216" s="150" t="str">
        <f t="shared" si="244"/>
        <v/>
      </c>
      <c r="GY216" s="114"/>
      <c r="GZ216" s="168"/>
    </row>
    <row r="217" spans="1:208" ht="13.5" customHeight="1">
      <c r="A217" s="126"/>
      <c r="B217" s="117" t="s">
        <v>1172</v>
      </c>
      <c r="E217" s="143"/>
      <c r="F217" s="144"/>
      <c r="G217" s="145"/>
      <c r="H217" s="145"/>
      <c r="I217" s="146"/>
      <c r="J217" s="147"/>
      <c r="K217" s="148"/>
      <c r="L217" s="149"/>
      <c r="M217" s="150"/>
      <c r="O217" s="114"/>
      <c r="P217" s="168"/>
      <c r="Q217" s="143"/>
      <c r="R217" s="144"/>
      <c r="S217" s="145"/>
      <c r="T217" s="145"/>
      <c r="U217" s="146"/>
      <c r="V217" s="147"/>
      <c r="W217" s="148"/>
      <c r="X217" s="149"/>
      <c r="Y217" s="150"/>
      <c r="AA217" s="114"/>
      <c r="AB217" s="168"/>
      <c r="AC217" s="143"/>
      <c r="AD217" s="144"/>
      <c r="AE217" s="145"/>
      <c r="AF217" s="145"/>
      <c r="AG217" s="146"/>
      <c r="AH217" s="147"/>
      <c r="AI217" s="148"/>
      <c r="AJ217" s="149"/>
      <c r="AK217" s="150"/>
      <c r="AM217" s="114"/>
      <c r="AN217" s="168"/>
      <c r="AO217" s="143"/>
      <c r="AP217" s="144"/>
      <c r="AQ217" s="145"/>
      <c r="AR217" s="145"/>
      <c r="AS217" s="146"/>
      <c r="AT217" s="147"/>
      <c r="AU217" s="148"/>
      <c r="AV217" s="149"/>
      <c r="AW217" s="150"/>
      <c r="AY217" s="114"/>
      <c r="AZ217" s="168"/>
      <c r="BA217" s="143"/>
      <c r="BB217" s="144"/>
      <c r="BC217" s="145"/>
      <c r="BD217" s="145"/>
      <c r="BE217" s="146"/>
      <c r="BF217" s="147"/>
      <c r="BG217" s="148"/>
      <c r="BH217" s="149"/>
      <c r="BI217" s="150"/>
      <c r="BK217" s="114"/>
      <c r="BL217" s="168"/>
      <c r="BM217" s="143"/>
      <c r="BN217" s="144"/>
      <c r="BO217" s="145"/>
      <c r="BP217" s="145"/>
      <c r="BQ217" s="146"/>
      <c r="BR217" s="147"/>
      <c r="BS217" s="148"/>
      <c r="BT217" s="149"/>
      <c r="BU217" s="150"/>
      <c r="BW217" s="114"/>
      <c r="BX217" s="168"/>
      <c r="BY217" s="143"/>
      <c r="BZ217" s="144"/>
      <c r="CA217" s="145"/>
      <c r="CB217" s="145"/>
      <c r="CC217" s="146"/>
      <c r="CD217" s="147"/>
      <c r="CE217" s="148"/>
      <c r="CF217" s="149"/>
      <c r="CG217" s="150"/>
      <c r="CI217" s="114"/>
      <c r="CJ217" s="168"/>
      <c r="CK217" s="143"/>
      <c r="CL217" s="144"/>
      <c r="CM217" s="145"/>
      <c r="CN217" s="145"/>
      <c r="CO217" s="146"/>
      <c r="CP217" s="147"/>
      <c r="CQ217" s="148"/>
      <c r="CR217" s="149"/>
      <c r="CS217" s="150"/>
      <c r="CU217" s="114"/>
      <c r="CV217" s="168"/>
      <c r="CW217" s="143"/>
      <c r="CX217" s="144"/>
      <c r="CY217" s="145"/>
      <c r="CZ217" s="145"/>
      <c r="DA217" s="146"/>
      <c r="DB217" s="147"/>
      <c r="DC217" s="148"/>
      <c r="DD217" s="149"/>
      <c r="DE217" s="150"/>
      <c r="DG217" s="114"/>
      <c r="DH217" s="168"/>
      <c r="DI217" s="143"/>
      <c r="DJ217" s="144"/>
      <c r="DK217" s="145"/>
      <c r="DL217" s="145"/>
      <c r="DM217" s="146"/>
      <c r="DN217" s="147"/>
      <c r="DO217" s="148"/>
      <c r="DP217" s="149"/>
      <c r="DQ217" s="150"/>
      <c r="DS217" s="114"/>
      <c r="DT217" s="173"/>
      <c r="DU217" s="143"/>
      <c r="DV217" s="144"/>
      <c r="DW217" s="145"/>
      <c r="DX217" s="145"/>
      <c r="DY217" s="146"/>
      <c r="DZ217" s="147"/>
      <c r="EA217" s="148"/>
      <c r="EB217" s="149"/>
      <c r="EC217" s="150"/>
      <c r="EE217" s="114"/>
      <c r="EF217" s="168"/>
      <c r="EG217" s="143"/>
      <c r="EH217" s="144"/>
      <c r="EI217" s="145"/>
      <c r="EJ217" s="145"/>
      <c r="EK217" s="146"/>
      <c r="EL217" s="147"/>
      <c r="EM217" s="148"/>
      <c r="EN217" s="149"/>
      <c r="EO217" s="150"/>
      <c r="EQ217" s="114"/>
      <c r="ER217" s="168"/>
      <c r="ES217" s="143">
        <f>IF(EW217="","",ministers!ES$3)</f>
        <v>42570</v>
      </c>
      <c r="ET217" s="144" t="str">
        <f>IF(EW217="","",ministers!ES$1)</f>
        <v>Turnbull I</v>
      </c>
      <c r="EU217" s="145">
        <v>42268</v>
      </c>
      <c r="EV217" s="145">
        <f>IF(EW217="","",ministers!ES$3)</f>
        <v>42570</v>
      </c>
      <c r="EW217" s="146" t="str">
        <f>IF(FD217="","",IF(ISNUMBER(SEARCH(":",FD217)),MID(FD217,FIND(":",FD217)+2,FIND("(",FD217)-FIND(":",FD217)-3),LEFT(FD217,FIND("(",FD217)-2)))</f>
        <v>Joshua Anthony Frydenberg</v>
      </c>
      <c r="EX217" s="147" t="str">
        <f>IF(FD217="","",MID(FD217,FIND("(",FD217)+1,4))</f>
        <v>1971</v>
      </c>
      <c r="EY217" s="148" t="str">
        <f>IF(ISNUMBER(SEARCH("*female*",FD217)),"female",IF(ISNUMBER(SEARCH("*male*",FD217)),"male",""))</f>
        <v>male</v>
      </c>
      <c r="EZ217" s="149" t="str">
        <f>IF(FD217="","",IF(ISERROR(MID(FD217,FIND("male,",FD217)+6,(FIND(")",FD217)-(FIND("male,",FD217)+6))))=TRUE,"missing/error",MID(FD217,FIND("male,",FD217)+6,(FIND(")",FD217)-(FIND("male,",FD217)+6)))))</f>
        <v>au_lib01</v>
      </c>
      <c r="FA217" s="150" t="str">
        <f>IF(EW217="","",(MID(EW217,(SEARCH("^^",SUBSTITUTE(EW217," ","^^",LEN(EW217)-LEN(SUBSTITUTE(EW217," ","")))))+1,99)&amp;"_"&amp;LEFT(EW217,FIND(" ",EW217)-1)&amp;"_"&amp;EX217))</f>
        <v>Frydenberg_Joshua_1971</v>
      </c>
      <c r="FB217" s="117" t="str">
        <f>IF(FD217="","",IF((LEN(FD217)-LEN(SUBSTITUTE(FD217,"male","")))/LEN("male")&gt;1,"!",IF(RIGHT(FD217,1)=")","",IF(RIGHT(FD217,2)=") ","",IF(RIGHT(FD217,2)=").","","!!")))))</f>
        <v/>
      </c>
      <c r="FC217" s="114"/>
      <c r="FD217" s="168" t="s">
        <v>1203</v>
      </c>
      <c r="FE217" s="143" t="str">
        <f>IF(FI217="","",ministers!FE$3)</f>
        <v/>
      </c>
      <c r="FF217" s="144" t="str">
        <f>IF(FI217="","",ministers!FE$1)</f>
        <v/>
      </c>
      <c r="FG217" s="145" t="str">
        <f>IF(FI217="","",ministers!FE$2)</f>
        <v/>
      </c>
      <c r="FH217" s="145" t="str">
        <f>IF(FI217="","",ministers!FE$3)</f>
        <v/>
      </c>
      <c r="FI217" s="146" t="str">
        <f t="shared" si="245"/>
        <v/>
      </c>
      <c r="FJ217" s="147" t="str">
        <f t="shared" si="246"/>
        <v/>
      </c>
      <c r="FK217" s="148" t="str">
        <f t="shared" si="247"/>
        <v/>
      </c>
      <c r="FL217" s="149" t="str">
        <f t="shared" si="248"/>
        <v/>
      </c>
      <c r="FM217" s="150" t="str">
        <f t="shared" si="249"/>
        <v/>
      </c>
      <c r="FO217" s="114"/>
      <c r="FP217" s="168"/>
      <c r="FQ217" s="143"/>
      <c r="FR217" s="144"/>
      <c r="FS217" s="145"/>
      <c r="FT217" s="151"/>
      <c r="FU217" s="146"/>
      <c r="FV217" s="147"/>
      <c r="FW217" s="148"/>
      <c r="FX217" s="149"/>
      <c r="FY217" s="150"/>
      <c r="GA217" s="114"/>
      <c r="GB217" s="168"/>
      <c r="GC217" s="143" t="str">
        <f>IF(GG217="","",ministers!GC$3)</f>
        <v/>
      </c>
      <c r="GD217" s="144" t="str">
        <f>IF(GG217="","",ministers!GC$1)</f>
        <v/>
      </c>
      <c r="GE217" s="260" t="str">
        <f>IF(GG217="","",ministers!GC$2)</f>
        <v/>
      </c>
      <c r="GF217" s="145"/>
      <c r="GG217" s="146"/>
      <c r="GH217" s="147"/>
      <c r="GI217" s="148"/>
      <c r="GJ217" s="149"/>
      <c r="GK217" s="150"/>
      <c r="GM217" s="114"/>
      <c r="GN217" s="168"/>
      <c r="GO217" s="143" t="str">
        <f>IF(GS217="","",ministers!GO$3)</f>
        <v/>
      </c>
      <c r="GP217" s="144" t="str">
        <f>IF(GS217="","",ministers!GO$1)</f>
        <v/>
      </c>
      <c r="GQ217" s="145" t="str">
        <f>IF(GS217="","",ministers!GO$2)</f>
        <v/>
      </c>
      <c r="GR217" s="145" t="str">
        <f>IF(GS217="","",ministers!GO$3)</f>
        <v/>
      </c>
      <c r="GS217" s="146" t="str">
        <f t="shared" si="240"/>
        <v/>
      </c>
      <c r="GT217" s="147" t="str">
        <f t="shared" si="241"/>
        <v/>
      </c>
      <c r="GU217" s="148" t="str">
        <f t="shared" si="242"/>
        <v/>
      </c>
      <c r="GV217" s="149" t="str">
        <f t="shared" si="243"/>
        <v/>
      </c>
      <c r="GW217" s="150" t="str">
        <f t="shared" si="244"/>
        <v/>
      </c>
      <c r="GY217" s="114"/>
      <c r="GZ217" s="168"/>
    </row>
    <row r="218" spans="1:208" ht="13.5" customHeight="1">
      <c r="A218" s="126"/>
      <c r="B218" s="117" t="s">
        <v>1243</v>
      </c>
      <c r="E218" s="143"/>
      <c r="F218" s="144"/>
      <c r="G218" s="145"/>
      <c r="H218" s="145"/>
      <c r="I218" s="146"/>
      <c r="J218" s="147"/>
      <c r="K218" s="148"/>
      <c r="L218" s="149"/>
      <c r="M218" s="150"/>
      <c r="O218" s="114"/>
      <c r="P218" s="168"/>
      <c r="Q218" s="143"/>
      <c r="R218" s="144"/>
      <c r="S218" s="145"/>
      <c r="T218" s="145"/>
      <c r="U218" s="146"/>
      <c r="V218" s="147"/>
      <c r="W218" s="148"/>
      <c r="X218" s="149"/>
      <c r="Y218" s="150"/>
      <c r="AA218" s="114"/>
      <c r="AB218" s="168"/>
      <c r="AC218" s="143"/>
      <c r="AD218" s="144"/>
      <c r="AE218" s="145"/>
      <c r="AF218" s="145"/>
      <c r="AG218" s="146"/>
      <c r="AH218" s="147"/>
      <c r="AI218" s="148"/>
      <c r="AJ218" s="149"/>
      <c r="AK218" s="150"/>
      <c r="AM218" s="114"/>
      <c r="AN218" s="168"/>
      <c r="AO218" s="143"/>
      <c r="AP218" s="144"/>
      <c r="AQ218" s="145"/>
      <c r="AR218" s="145"/>
      <c r="AS218" s="146"/>
      <c r="AT218" s="147"/>
      <c r="AU218" s="148"/>
      <c r="AV218" s="149"/>
      <c r="AW218" s="150"/>
      <c r="AY218" s="114"/>
      <c r="AZ218" s="168"/>
      <c r="BA218" s="143"/>
      <c r="BB218" s="144"/>
      <c r="BC218" s="145"/>
      <c r="BD218" s="145"/>
      <c r="BE218" s="146"/>
      <c r="BF218" s="147"/>
      <c r="BG218" s="148"/>
      <c r="BH218" s="149"/>
      <c r="BI218" s="150"/>
      <c r="BK218" s="114"/>
      <c r="BL218" s="168"/>
      <c r="BM218" s="143"/>
      <c r="BN218" s="144"/>
      <c r="BO218" s="145"/>
      <c r="BP218" s="145"/>
      <c r="BQ218" s="146"/>
      <c r="BR218" s="147"/>
      <c r="BS218" s="148"/>
      <c r="BT218" s="149"/>
      <c r="BU218" s="150"/>
      <c r="BW218" s="114"/>
      <c r="BX218" s="168"/>
      <c r="BY218" s="143"/>
      <c r="BZ218" s="144"/>
      <c r="CA218" s="145"/>
      <c r="CB218" s="145"/>
      <c r="CC218" s="146"/>
      <c r="CD218" s="147"/>
      <c r="CE218" s="148"/>
      <c r="CF218" s="149"/>
      <c r="CG218" s="150"/>
      <c r="CI218" s="114"/>
      <c r="CJ218" s="168"/>
      <c r="CK218" s="143"/>
      <c r="CL218" s="144"/>
      <c r="CM218" s="145"/>
      <c r="CN218" s="145"/>
      <c r="CO218" s="146"/>
      <c r="CP218" s="147"/>
      <c r="CQ218" s="148"/>
      <c r="CR218" s="149"/>
      <c r="CS218" s="150"/>
      <c r="CU218" s="114"/>
      <c r="CV218" s="168"/>
      <c r="CW218" s="143"/>
      <c r="CX218" s="144"/>
      <c r="CY218" s="145"/>
      <c r="CZ218" s="145"/>
      <c r="DA218" s="146"/>
      <c r="DB218" s="147"/>
      <c r="DC218" s="148"/>
      <c r="DD218" s="149"/>
      <c r="DE218" s="150"/>
      <c r="DG218" s="114"/>
      <c r="DH218" s="168"/>
      <c r="DI218" s="143"/>
      <c r="DJ218" s="144"/>
      <c r="DK218" s="145"/>
      <c r="DL218" s="145"/>
      <c r="DM218" s="146"/>
      <c r="DN218" s="147"/>
      <c r="DO218" s="148"/>
      <c r="DP218" s="149"/>
      <c r="DQ218" s="150"/>
      <c r="DS218" s="114"/>
      <c r="DT218" s="173"/>
      <c r="DU218" s="143"/>
      <c r="DV218" s="144"/>
      <c r="DW218" s="145"/>
      <c r="DX218" s="145"/>
      <c r="DY218" s="146"/>
      <c r="DZ218" s="147"/>
      <c r="EA218" s="148"/>
      <c r="EB218" s="149"/>
      <c r="EC218" s="150"/>
      <c r="EE218" s="114"/>
      <c r="EF218" s="168"/>
      <c r="EG218" s="143"/>
      <c r="EH218" s="144"/>
      <c r="EI218" s="145"/>
      <c r="EJ218" s="145"/>
      <c r="EK218" s="146"/>
      <c r="EL218" s="147"/>
      <c r="EM218" s="148"/>
      <c r="EN218" s="149"/>
      <c r="EO218" s="150"/>
      <c r="EQ218" s="114"/>
      <c r="ER218" s="168"/>
      <c r="ES218" s="143"/>
      <c r="ET218" s="144"/>
      <c r="EU218" s="145"/>
      <c r="EV218" s="145"/>
      <c r="EW218" s="146"/>
      <c r="EX218" s="147"/>
      <c r="EY218" s="148"/>
      <c r="EZ218" s="149"/>
      <c r="FA218" s="150"/>
      <c r="FC218" s="114"/>
      <c r="FD218" s="168"/>
      <c r="FE218" s="143">
        <f>IF(FI218="","",ministers!FE$3)</f>
        <v>43340</v>
      </c>
      <c r="FF218" s="144" t="str">
        <f>IF(FI218="","",ministers!FE$1)</f>
        <v>Turnbull II</v>
      </c>
      <c r="FG218" s="145">
        <f>IF(FI218="","",ministers!FE$2)</f>
        <v>42570</v>
      </c>
      <c r="FH218" s="145">
        <f>IF(FI218="","",ministers!FE$3)</f>
        <v>43340</v>
      </c>
      <c r="FI218" s="146" t="str">
        <f t="shared" si="245"/>
        <v>Kelly Megan O’Dwyer</v>
      </c>
      <c r="FJ218" s="147" t="str">
        <f t="shared" si="246"/>
        <v>1977</v>
      </c>
      <c r="FK218" s="148" t="str">
        <f t="shared" si="247"/>
        <v>female</v>
      </c>
      <c r="FL218" s="149" t="str">
        <f t="shared" si="248"/>
        <v>au_lib01</v>
      </c>
      <c r="FM218" s="150" t="str">
        <f t="shared" si="249"/>
        <v>O’Dwyer_Kelly_1977</v>
      </c>
      <c r="FO218" s="114"/>
      <c r="FP218" s="168" t="s">
        <v>1194</v>
      </c>
      <c r="FQ218" s="143"/>
      <c r="FR218" s="144"/>
      <c r="FS218" s="145"/>
      <c r="FT218" s="151"/>
      <c r="FU218" s="146"/>
      <c r="FV218" s="147"/>
      <c r="FW218" s="148"/>
      <c r="FX218" s="149"/>
      <c r="FY218" s="150"/>
      <c r="GA218" s="114"/>
      <c r="GB218" s="168"/>
      <c r="GC218" s="143" t="str">
        <f>IF(GG218="","",ministers!GC$3)</f>
        <v/>
      </c>
      <c r="GD218" s="144" t="str">
        <f>IF(GG218="","",ministers!GC$1)</f>
        <v/>
      </c>
      <c r="GE218" s="260" t="str">
        <f>IF(GG218="","",ministers!GC$2)</f>
        <v/>
      </c>
      <c r="GF218" s="145"/>
      <c r="GG218" s="146"/>
      <c r="GH218" s="147"/>
      <c r="GI218" s="148"/>
      <c r="GJ218" s="149" t="str">
        <f t="shared" ref="GJ218:GJ226" si="250">IF(GN218="","",IF(ISERROR(MID(GN218,FIND("male,",GN218)+6,(FIND(")",GN218)-(FIND("male,",GN218)+6))))=TRUE,"missing/error",MID(GN218,FIND("male,",GN218)+6,(FIND(")",GN218)-(FIND("male,",GN218)+6)))))</f>
        <v/>
      </c>
      <c r="GK218" s="150"/>
      <c r="GM218" s="114"/>
      <c r="GN218" s="168"/>
      <c r="GO218" s="143" t="str">
        <f>IF(GS218="","",ministers!GO$3)</f>
        <v/>
      </c>
      <c r="GP218" s="144" t="str">
        <f>IF(GS218="","",ministers!GO$1)</f>
        <v/>
      </c>
      <c r="GQ218" s="145" t="str">
        <f>IF(GS218="","",ministers!GO$2)</f>
        <v/>
      </c>
      <c r="GR218" s="145" t="str">
        <f>IF(GS218="","",ministers!GO$3)</f>
        <v/>
      </c>
      <c r="GS218" s="146" t="str">
        <f t="shared" si="240"/>
        <v/>
      </c>
      <c r="GT218" s="147" t="str">
        <f t="shared" si="241"/>
        <v/>
      </c>
      <c r="GU218" s="148" t="str">
        <f t="shared" si="242"/>
        <v/>
      </c>
      <c r="GV218" s="149" t="str">
        <f t="shared" si="243"/>
        <v/>
      </c>
      <c r="GW218" s="150" t="str">
        <f t="shared" si="244"/>
        <v/>
      </c>
      <c r="GY218" s="114"/>
      <c r="GZ218" s="168"/>
    </row>
    <row r="219" spans="1:208" ht="13.5" customHeight="1">
      <c r="A219" s="126"/>
      <c r="B219" s="114" t="s">
        <v>1184</v>
      </c>
      <c r="C219" s="114"/>
      <c r="E219" s="143"/>
      <c r="F219" s="144"/>
      <c r="G219" s="145"/>
      <c r="H219" s="145"/>
      <c r="I219" s="146"/>
      <c r="J219" s="147"/>
      <c r="K219" s="148"/>
      <c r="L219" s="149"/>
      <c r="M219" s="150"/>
      <c r="O219" s="114"/>
      <c r="P219" s="168"/>
      <c r="Q219" s="143"/>
      <c r="R219" s="144"/>
      <c r="S219" s="145"/>
      <c r="T219" s="145"/>
      <c r="U219" s="146"/>
      <c r="V219" s="147"/>
      <c r="W219" s="148"/>
      <c r="X219" s="149"/>
      <c r="Y219" s="150"/>
      <c r="AA219" s="114"/>
      <c r="AB219" s="168"/>
      <c r="AC219" s="143"/>
      <c r="AD219" s="144"/>
      <c r="AE219" s="145"/>
      <c r="AF219" s="145"/>
      <c r="AG219" s="146"/>
      <c r="AH219" s="147"/>
      <c r="AI219" s="148"/>
      <c r="AJ219" s="149"/>
      <c r="AK219" s="150"/>
      <c r="AM219" s="114"/>
      <c r="AN219" s="168"/>
      <c r="AO219" s="143"/>
      <c r="AP219" s="144"/>
      <c r="AQ219" s="145"/>
      <c r="AR219" s="145"/>
      <c r="AS219" s="146"/>
      <c r="AT219" s="147"/>
      <c r="AU219" s="148"/>
      <c r="AV219" s="149"/>
      <c r="AW219" s="150"/>
      <c r="AY219" s="114"/>
      <c r="AZ219" s="168"/>
      <c r="BA219" s="143"/>
      <c r="BB219" s="144"/>
      <c r="BC219" s="145"/>
      <c r="BD219" s="145"/>
      <c r="BE219" s="146"/>
      <c r="BF219" s="147"/>
      <c r="BG219" s="148"/>
      <c r="BH219" s="149"/>
      <c r="BI219" s="150"/>
      <c r="BK219" s="114"/>
      <c r="BL219" s="168"/>
      <c r="BM219" s="143"/>
      <c r="BN219" s="144"/>
      <c r="BO219" s="145"/>
      <c r="BP219" s="145"/>
      <c r="BQ219" s="146"/>
      <c r="BR219" s="147"/>
      <c r="BS219" s="148"/>
      <c r="BT219" s="149"/>
      <c r="BU219" s="150"/>
      <c r="BW219" s="114"/>
      <c r="BX219" s="168"/>
      <c r="BY219" s="143"/>
      <c r="BZ219" s="144"/>
      <c r="CA219" s="145"/>
      <c r="CB219" s="145"/>
      <c r="CC219" s="146"/>
      <c r="CD219" s="147"/>
      <c r="CE219" s="148"/>
      <c r="CF219" s="149"/>
      <c r="CG219" s="150"/>
      <c r="CI219" s="114"/>
      <c r="CJ219" s="168"/>
      <c r="CK219" s="143"/>
      <c r="CL219" s="144"/>
      <c r="CM219" s="145"/>
      <c r="CN219" s="145"/>
      <c r="CO219" s="146"/>
      <c r="CP219" s="147"/>
      <c r="CQ219" s="148"/>
      <c r="CR219" s="149"/>
      <c r="CS219" s="150"/>
      <c r="CU219" s="114"/>
      <c r="CV219" s="168"/>
      <c r="CW219" s="143"/>
      <c r="CX219" s="144"/>
      <c r="CY219" s="145"/>
      <c r="CZ219" s="145"/>
      <c r="DA219" s="146"/>
      <c r="DB219" s="147"/>
      <c r="DC219" s="148"/>
      <c r="DD219" s="149"/>
      <c r="DE219" s="150"/>
      <c r="DG219" s="114"/>
      <c r="DH219" s="168"/>
      <c r="DI219" s="143"/>
      <c r="DJ219" s="144"/>
      <c r="DK219" s="145"/>
      <c r="DL219" s="145"/>
      <c r="DM219" s="146"/>
      <c r="DN219" s="147"/>
      <c r="DO219" s="148"/>
      <c r="DP219" s="149"/>
      <c r="DQ219" s="150"/>
      <c r="DS219" s="114"/>
      <c r="DT219" s="173"/>
      <c r="DU219" s="143"/>
      <c r="DV219" s="144"/>
      <c r="DW219" s="145"/>
      <c r="DX219" s="145"/>
      <c r="DY219" s="146"/>
      <c r="DZ219" s="147"/>
      <c r="EA219" s="148"/>
      <c r="EB219" s="149"/>
      <c r="EC219" s="150"/>
      <c r="EE219" s="114"/>
      <c r="EF219" s="168"/>
      <c r="EG219" s="143"/>
      <c r="EH219" s="144"/>
      <c r="EI219" s="145"/>
      <c r="EJ219" s="145"/>
      <c r="EK219" s="146"/>
      <c r="EL219" s="147"/>
      <c r="EM219" s="148"/>
      <c r="EN219" s="149"/>
      <c r="EO219" s="150"/>
      <c r="EQ219" s="114"/>
      <c r="ER219" s="168"/>
      <c r="ES219" s="143"/>
      <c r="ET219" s="144"/>
      <c r="EU219" s="145"/>
      <c r="EV219" s="145"/>
      <c r="EW219" s="146"/>
      <c r="EX219" s="147"/>
      <c r="EY219" s="148"/>
      <c r="EZ219" s="149"/>
      <c r="FA219" s="150"/>
      <c r="FC219" s="114"/>
      <c r="FD219" s="168"/>
      <c r="FE219" s="143">
        <f>IF(FI219="","",ministers!FE$3)</f>
        <v>43340</v>
      </c>
      <c r="FF219" s="144" t="str">
        <f>IF(FI219="","",ministers!FE$1)</f>
        <v>Turnbull II</v>
      </c>
      <c r="FG219" s="145">
        <v>43089</v>
      </c>
      <c r="FH219" s="145">
        <f>IF(FI219="","",ministers!FE$3)</f>
        <v>43340</v>
      </c>
      <c r="FI219" s="146" t="str">
        <f t="shared" si="245"/>
        <v>Bridget McKenzie</v>
      </c>
      <c r="FJ219" s="147" t="str">
        <f t="shared" si="246"/>
        <v>1969</v>
      </c>
      <c r="FK219" s="148" t="str">
        <f t="shared" si="247"/>
        <v>female</v>
      </c>
      <c r="FL219" s="149" t="str">
        <f t="shared" si="248"/>
        <v>au_nat01</v>
      </c>
      <c r="FM219" s="150" t="str">
        <f t="shared" si="249"/>
        <v>McKenzie_Bridget_1969</v>
      </c>
      <c r="FO219" s="114"/>
      <c r="FP219" s="168" t="s">
        <v>1256</v>
      </c>
      <c r="FQ219" s="143"/>
      <c r="FR219" s="144"/>
      <c r="FS219" s="145"/>
      <c r="FT219" s="151"/>
      <c r="FU219" s="146"/>
      <c r="FV219" s="147"/>
      <c r="FW219" s="148"/>
      <c r="FX219" s="149"/>
      <c r="FY219" s="150"/>
      <c r="GA219" s="114"/>
      <c r="GB219" s="168"/>
      <c r="GC219" s="143" t="str">
        <f>IF(GG219="","",ministers!GC$3)</f>
        <v/>
      </c>
      <c r="GD219" s="144" t="str">
        <f>IF(GG219="","",ministers!GC$1)</f>
        <v/>
      </c>
      <c r="GE219" s="260" t="str">
        <f>IF(GG219="","",ministers!GC$2)</f>
        <v/>
      </c>
      <c r="GF219" s="145"/>
      <c r="GG219" s="146"/>
      <c r="GH219" s="147"/>
      <c r="GI219" s="148"/>
      <c r="GJ219" s="149" t="str">
        <f t="shared" si="250"/>
        <v/>
      </c>
      <c r="GK219" s="150"/>
      <c r="GM219" s="114"/>
      <c r="GN219" s="168"/>
      <c r="GO219" s="143" t="str">
        <f>IF(GS219="","",ministers!GO$3)</f>
        <v/>
      </c>
      <c r="GP219" s="144" t="str">
        <f>IF(GS219="","",ministers!GO$1)</f>
        <v/>
      </c>
      <c r="GQ219" s="145" t="str">
        <f>IF(GS219="","",ministers!GO$2)</f>
        <v/>
      </c>
      <c r="GR219" s="145" t="str">
        <f>IF(GS219="","",ministers!GO$3)</f>
        <v/>
      </c>
      <c r="GS219" s="146" t="str">
        <f t="shared" si="240"/>
        <v/>
      </c>
      <c r="GT219" s="147" t="str">
        <f t="shared" si="241"/>
        <v/>
      </c>
      <c r="GU219" s="148" t="str">
        <f t="shared" si="242"/>
        <v/>
      </c>
      <c r="GV219" s="149" t="str">
        <f t="shared" si="243"/>
        <v/>
      </c>
      <c r="GW219" s="150" t="str">
        <f t="shared" si="244"/>
        <v/>
      </c>
      <c r="GY219" s="114"/>
      <c r="GZ219" s="168"/>
    </row>
    <row r="220" spans="1:208" ht="13.5" customHeight="1">
      <c r="A220" s="126"/>
      <c r="B220" s="114" t="s">
        <v>1232</v>
      </c>
      <c r="C220" s="114"/>
      <c r="E220" s="143"/>
      <c r="F220" s="144"/>
      <c r="G220" s="145"/>
      <c r="H220" s="145"/>
      <c r="I220" s="146"/>
      <c r="J220" s="147"/>
      <c r="K220" s="148"/>
      <c r="L220" s="149"/>
      <c r="M220" s="150"/>
      <c r="O220" s="114"/>
      <c r="P220" s="168"/>
      <c r="Q220" s="143"/>
      <c r="R220" s="144"/>
      <c r="S220" s="145"/>
      <c r="T220" s="145"/>
      <c r="U220" s="146"/>
      <c r="V220" s="147"/>
      <c r="W220" s="148"/>
      <c r="X220" s="149"/>
      <c r="Y220" s="150"/>
      <c r="AA220" s="114"/>
      <c r="AB220" s="168"/>
      <c r="AC220" s="143"/>
      <c r="AD220" s="144"/>
      <c r="AE220" s="145"/>
      <c r="AF220" s="145"/>
      <c r="AG220" s="146"/>
      <c r="AH220" s="147"/>
      <c r="AI220" s="148"/>
      <c r="AJ220" s="149"/>
      <c r="AK220" s="150"/>
      <c r="AM220" s="114"/>
      <c r="AN220" s="168"/>
      <c r="AO220" s="143"/>
      <c r="AP220" s="144"/>
      <c r="AQ220" s="145"/>
      <c r="AR220" s="145"/>
      <c r="AS220" s="146"/>
      <c r="AT220" s="147"/>
      <c r="AU220" s="148"/>
      <c r="AV220" s="149"/>
      <c r="AW220" s="150"/>
      <c r="AY220" s="114"/>
      <c r="AZ220" s="168"/>
      <c r="BA220" s="143"/>
      <c r="BB220" s="144"/>
      <c r="BC220" s="145"/>
      <c r="BD220" s="145"/>
      <c r="BE220" s="146"/>
      <c r="BF220" s="147"/>
      <c r="BG220" s="148"/>
      <c r="BH220" s="149"/>
      <c r="BI220" s="150"/>
      <c r="BK220" s="114"/>
      <c r="BL220" s="168"/>
      <c r="BM220" s="143"/>
      <c r="BN220" s="144"/>
      <c r="BO220" s="145"/>
      <c r="BP220" s="145"/>
      <c r="BQ220" s="146"/>
      <c r="BR220" s="147"/>
      <c r="BS220" s="148"/>
      <c r="BT220" s="149"/>
      <c r="BU220" s="150"/>
      <c r="BW220" s="114"/>
      <c r="BX220" s="168"/>
      <c r="BY220" s="143"/>
      <c r="BZ220" s="144"/>
      <c r="CA220" s="145"/>
      <c r="CB220" s="145"/>
      <c r="CC220" s="146"/>
      <c r="CD220" s="147"/>
      <c r="CE220" s="148"/>
      <c r="CF220" s="149"/>
      <c r="CG220" s="150"/>
      <c r="CI220" s="114"/>
      <c r="CJ220" s="168"/>
      <c r="CK220" s="143"/>
      <c r="CL220" s="144"/>
      <c r="CM220" s="145"/>
      <c r="CN220" s="145"/>
      <c r="CO220" s="146"/>
      <c r="CP220" s="147"/>
      <c r="CQ220" s="148"/>
      <c r="CR220" s="149"/>
      <c r="CS220" s="150"/>
      <c r="CU220" s="114"/>
      <c r="CV220" s="168"/>
      <c r="CW220" s="143"/>
      <c r="CX220" s="144"/>
      <c r="CY220" s="145"/>
      <c r="CZ220" s="145"/>
      <c r="DA220" s="146"/>
      <c r="DB220" s="147"/>
      <c r="DC220" s="148"/>
      <c r="DD220" s="149"/>
      <c r="DE220" s="150"/>
      <c r="DG220" s="114"/>
      <c r="DH220" s="168"/>
      <c r="DI220" s="143"/>
      <c r="DJ220" s="144"/>
      <c r="DK220" s="145"/>
      <c r="DL220" s="145"/>
      <c r="DM220" s="146"/>
      <c r="DN220" s="147"/>
      <c r="DO220" s="148"/>
      <c r="DP220" s="149"/>
      <c r="DQ220" s="150"/>
      <c r="DS220" s="114"/>
      <c r="DT220" s="173"/>
      <c r="DU220" s="143"/>
      <c r="DV220" s="144"/>
      <c r="DW220" s="145"/>
      <c r="DX220" s="145"/>
      <c r="DY220" s="146"/>
      <c r="DZ220" s="147"/>
      <c r="EA220" s="148"/>
      <c r="EB220" s="149"/>
      <c r="EC220" s="150"/>
      <c r="EE220" s="114"/>
      <c r="EF220" s="168"/>
      <c r="EG220" s="143"/>
      <c r="EH220" s="144"/>
      <c r="EI220" s="145"/>
      <c r="EJ220" s="145"/>
      <c r="EK220" s="146"/>
      <c r="EL220" s="147"/>
      <c r="EM220" s="148"/>
      <c r="EN220" s="149"/>
      <c r="EO220" s="150"/>
      <c r="EQ220" s="114"/>
      <c r="ER220" s="168"/>
      <c r="ES220" s="143">
        <f>IF(EW220="","",ministers!ES$3)</f>
        <v>42570</v>
      </c>
      <c r="ET220" s="144" t="str">
        <f>IF(EW220="","",ministers!ES$1)</f>
        <v>Turnbull I</v>
      </c>
      <c r="EU220" s="145">
        <v>42412</v>
      </c>
      <c r="EV220" s="145">
        <f>IF(EW220="","",ministers!ES$3)</f>
        <v>42570</v>
      </c>
      <c r="EW220" s="146" t="str">
        <f>IF(FD220="","",IF(ISNUMBER(SEARCH(":",FD220)),MID(FD220,FIND(":",FD220)+2,FIND("(",FD220)-FIND(":",FD220)-3),LEFT(FD220,FIND("(",FD220)-2)))</f>
        <v>Fiona Nash</v>
      </c>
      <c r="EX220" s="147" t="str">
        <f>IF(FD220="","",MID(FD220,FIND("(",FD220)+1,4))</f>
        <v>1965</v>
      </c>
      <c r="EY220" s="148" t="str">
        <f>IF(ISNUMBER(SEARCH("*female*",FD220)),"female",IF(ISNUMBER(SEARCH("*male*",FD220)),"male",""))</f>
        <v>female</v>
      </c>
      <c r="EZ220" s="149" t="str">
        <f>IF(FD220="","",IF(ISERROR(MID(FD220,FIND("male,",FD220)+6,(FIND(")",FD220)-(FIND("male,",FD220)+6))))=TRUE,"missing/error",MID(FD220,FIND("male,",FD220)+6,(FIND(")",FD220)-(FIND("male,",FD220)+6)))))</f>
        <v>au_nat01</v>
      </c>
      <c r="FA220" s="150" t="str">
        <f>IF(EW220="","",(MID(EW220,(SEARCH("^^",SUBSTITUTE(EW220," ","^^",LEN(EW220)-LEN(SUBSTITUTE(EW220," ","")))))+1,99)&amp;"_"&amp;LEFT(EW220,FIND(" ",EW220)-1)&amp;"_"&amp;EX220))</f>
        <v>Nash_Fiona_1965</v>
      </c>
      <c r="FC220" s="114"/>
      <c r="FD220" s="168" t="s">
        <v>1233</v>
      </c>
      <c r="FE220" s="143" t="str">
        <f>IF(FI220="","",ministers!FE$3)</f>
        <v/>
      </c>
      <c r="FF220" s="144" t="str">
        <f>IF(FI220="","",ministers!FE$1)</f>
        <v/>
      </c>
      <c r="FG220" s="145" t="str">
        <f>IF(FI220="","",ministers!FE$2)</f>
        <v/>
      </c>
      <c r="FH220" s="145" t="str">
        <f>IF(FI220="","",ministers!FE$3)</f>
        <v/>
      </c>
      <c r="FI220" s="146" t="str">
        <f t="shared" si="245"/>
        <v/>
      </c>
      <c r="FJ220" s="147" t="str">
        <f t="shared" si="246"/>
        <v/>
      </c>
      <c r="FK220" s="148" t="str">
        <f t="shared" si="247"/>
        <v/>
      </c>
      <c r="FL220" s="149" t="str">
        <f t="shared" si="248"/>
        <v/>
      </c>
      <c r="FM220" s="150" t="str">
        <f t="shared" si="249"/>
        <v/>
      </c>
      <c r="FO220" s="114"/>
      <c r="FP220" s="168"/>
      <c r="FQ220" s="143"/>
      <c r="FR220" s="144"/>
      <c r="FS220" s="145"/>
      <c r="FT220" s="151"/>
      <c r="FU220" s="146"/>
      <c r="FV220" s="147"/>
      <c r="FW220" s="148"/>
      <c r="FX220" s="149"/>
      <c r="FY220" s="150"/>
      <c r="GA220" s="114"/>
      <c r="GB220" s="168"/>
      <c r="GC220" s="143" t="str">
        <f>IF(GG220="","",ministers!GC$3)</f>
        <v/>
      </c>
      <c r="GD220" s="144" t="str">
        <f>IF(GG220="","",ministers!GC$1)</f>
        <v/>
      </c>
      <c r="GE220" s="260" t="str">
        <f>IF(GG220="","",ministers!GC$2)</f>
        <v/>
      </c>
      <c r="GF220" s="145"/>
      <c r="GG220" s="146"/>
      <c r="GH220" s="147"/>
      <c r="GI220" s="148"/>
      <c r="GJ220" s="149" t="str">
        <f t="shared" si="250"/>
        <v/>
      </c>
      <c r="GK220" s="150"/>
      <c r="GM220" s="114"/>
      <c r="GN220" s="168"/>
      <c r="GO220" s="143" t="str">
        <f>IF(GS220="","",ministers!GO$3)</f>
        <v/>
      </c>
      <c r="GP220" s="144" t="str">
        <f>IF(GS220="","",ministers!GO$1)</f>
        <v/>
      </c>
      <c r="GQ220" s="145" t="str">
        <f>IF(GS220="","",ministers!GO$2)</f>
        <v/>
      </c>
      <c r="GR220" s="145" t="str">
        <f>IF(GS220="","",ministers!GO$3)</f>
        <v/>
      </c>
      <c r="GS220" s="146" t="str">
        <f t="shared" si="240"/>
        <v/>
      </c>
      <c r="GT220" s="147" t="str">
        <f t="shared" si="241"/>
        <v/>
      </c>
      <c r="GU220" s="148" t="str">
        <f t="shared" si="242"/>
        <v/>
      </c>
      <c r="GV220" s="149" t="str">
        <f t="shared" si="243"/>
        <v/>
      </c>
      <c r="GW220" s="150" t="str">
        <f t="shared" si="244"/>
        <v/>
      </c>
      <c r="GY220" s="114"/>
      <c r="GZ220" s="168"/>
    </row>
    <row r="221" spans="1:208" ht="13.5" customHeight="1">
      <c r="A221" s="126"/>
      <c r="B221" s="173" t="s">
        <v>722</v>
      </c>
      <c r="D221" s="168"/>
      <c r="E221" s="143"/>
      <c r="F221" s="144"/>
      <c r="G221" s="145"/>
      <c r="H221" s="145"/>
      <c r="I221" s="146"/>
      <c r="J221" s="147"/>
      <c r="K221" s="148"/>
      <c r="L221" s="149"/>
      <c r="M221" s="150"/>
      <c r="O221" s="114"/>
      <c r="P221" s="168"/>
      <c r="Q221" s="143"/>
      <c r="R221" s="144"/>
      <c r="S221" s="145"/>
      <c r="T221" s="145"/>
      <c r="U221" s="146"/>
      <c r="V221" s="147"/>
      <c r="W221" s="148"/>
      <c r="X221" s="149"/>
      <c r="Y221" s="150"/>
      <c r="AA221" s="114"/>
      <c r="AB221" s="168"/>
      <c r="AC221" s="143"/>
      <c r="AD221" s="144"/>
      <c r="AE221" s="145"/>
      <c r="AF221" s="145"/>
      <c r="AG221" s="146"/>
      <c r="AH221" s="147"/>
      <c r="AI221" s="148"/>
      <c r="AJ221" s="149"/>
      <c r="AK221" s="150"/>
      <c r="AM221" s="114"/>
      <c r="AN221" s="168"/>
      <c r="AO221" s="143"/>
      <c r="AP221" s="144"/>
      <c r="AQ221" s="145"/>
      <c r="AR221" s="145"/>
      <c r="AS221" s="146"/>
      <c r="AT221" s="147"/>
      <c r="AU221" s="148"/>
      <c r="AV221" s="149"/>
      <c r="AW221" s="150"/>
      <c r="AY221" s="114"/>
      <c r="AZ221" s="168"/>
      <c r="BA221" s="143"/>
      <c r="BB221" s="144"/>
      <c r="BC221" s="145"/>
      <c r="BD221" s="145"/>
      <c r="BE221" s="146"/>
      <c r="BF221" s="147"/>
      <c r="BG221" s="148"/>
      <c r="BH221" s="149"/>
      <c r="BI221" s="150"/>
      <c r="BK221" s="114"/>
      <c r="BL221" s="168"/>
      <c r="BM221" s="143"/>
      <c r="BN221" s="144"/>
      <c r="BO221" s="145"/>
      <c r="BP221" s="145"/>
      <c r="BQ221" s="146"/>
      <c r="BR221" s="147"/>
      <c r="BS221" s="148"/>
      <c r="BT221" s="149"/>
      <c r="BU221" s="150"/>
      <c r="BW221" s="114"/>
      <c r="BX221" s="168"/>
      <c r="BY221" s="143"/>
      <c r="BZ221" s="144"/>
      <c r="CA221" s="145"/>
      <c r="CB221" s="145"/>
      <c r="CC221" s="146"/>
      <c r="CD221" s="147"/>
      <c r="CE221" s="148"/>
      <c r="CF221" s="149"/>
      <c r="CG221" s="150"/>
      <c r="CI221" s="114"/>
      <c r="CJ221" s="168"/>
      <c r="CK221" s="143"/>
      <c r="CL221" s="144"/>
      <c r="CM221" s="145"/>
      <c r="CN221" s="145"/>
      <c r="CO221" s="146"/>
      <c r="CP221" s="147"/>
      <c r="CQ221" s="148"/>
      <c r="CR221" s="149"/>
      <c r="CS221" s="150"/>
      <c r="CU221" s="114"/>
      <c r="CV221" s="168"/>
      <c r="CW221" s="143"/>
      <c r="CX221" s="144"/>
      <c r="CY221" s="145"/>
      <c r="CZ221" s="145"/>
      <c r="DA221" s="146"/>
      <c r="DB221" s="147"/>
      <c r="DC221" s="148"/>
      <c r="DD221" s="149"/>
      <c r="DE221" s="150"/>
      <c r="DG221" s="114"/>
      <c r="DH221" s="173"/>
      <c r="DI221" s="143">
        <v>41452</v>
      </c>
      <c r="DJ221" s="144" t="s">
        <v>513</v>
      </c>
      <c r="DK221" s="145">
        <v>40435</v>
      </c>
      <c r="DL221" s="145">
        <v>41452</v>
      </c>
      <c r="DM221" s="146" t="s">
        <v>922</v>
      </c>
      <c r="DN221" s="147" t="s">
        <v>923</v>
      </c>
      <c r="DO221" s="148" t="s">
        <v>780</v>
      </c>
      <c r="DP221" s="149" t="s">
        <v>293</v>
      </c>
      <c r="DQ221" s="150" t="s">
        <v>924</v>
      </c>
      <c r="DS221" s="114"/>
      <c r="DT221" s="173" t="s">
        <v>702</v>
      </c>
      <c r="DU221" s="143"/>
      <c r="DV221" s="144"/>
      <c r="DW221" s="145"/>
      <c r="DX221" s="145"/>
      <c r="DY221" s="146"/>
      <c r="DZ221" s="147"/>
      <c r="EA221" s="148"/>
      <c r="EB221" s="149"/>
      <c r="EC221" s="150"/>
      <c r="EE221" s="114"/>
      <c r="EF221" s="168"/>
      <c r="EG221" s="143" t="str">
        <f>IF(EK221="","",ministers!EG$3)</f>
        <v/>
      </c>
      <c r="EH221" s="144" t="str">
        <f>IF(EK221="","",ministers!EG$1)</f>
        <v/>
      </c>
      <c r="EI221" s="145" t="str">
        <f>IF(EK221="","",ministers!EG$2)</f>
        <v/>
      </c>
      <c r="EJ221" s="145" t="str">
        <f>IF(EK221="","",ministers!EG$3)</f>
        <v/>
      </c>
      <c r="EK221" s="146" t="str">
        <f>IF(ER221="","",IF(ISNUMBER(SEARCH(":",ER221)),MID(ER221,FIND(":",ER221)+2,FIND("(",ER221)-FIND(":",ER221)-3),LEFT(ER221,FIND("(",ER221)-2)))</f>
        <v/>
      </c>
      <c r="EL221" s="147" t="str">
        <f>IF(ER221="","",MID(ER221,FIND("(",ER221)+1,4))</f>
        <v/>
      </c>
      <c r="EM221" s="148" t="str">
        <f>IF(ISNUMBER(SEARCH("*female*",ER221)),"female",IF(ISNUMBER(SEARCH("*male*",ER221)),"male",""))</f>
        <v/>
      </c>
      <c r="EN221" s="149" t="str">
        <f>IF(ER221="","",IF(ISERROR(MID(ER221,FIND("male,",ER221)+6,(FIND(")",ER221)-(FIND("male,",ER221)+6))))=TRUE,"missing/error",MID(ER221,FIND("male,",ER221)+6,(FIND(")",ER221)-(FIND("male,",ER221)+6)))))</f>
        <v/>
      </c>
      <c r="EO221" s="150" t="str">
        <f>IF(EK221="","",(MID(EK221,(SEARCH("^^",SUBSTITUTE(EK221," ","^^",LEN(EK221)-LEN(SUBSTITUTE(EK221," ","")))))+1,99)&amp;"_"&amp;LEFT(EK221,FIND(" ",EK221)-1)&amp;"_"&amp;EL221))</f>
        <v/>
      </c>
      <c r="EP221" s="117" t="str">
        <f>IF(ER221="","",IF((LEN(ER221)-LEN(SUBSTITUTE(ER221,"male","")))/LEN("male")&gt;1,"!",IF(RIGHT(ER221,1)=")","",IF(RIGHT(ER221,2)=") ","",IF(RIGHT(ER221,2)=").","","!!")))))</f>
        <v/>
      </c>
      <c r="EQ221" s="114"/>
      <c r="ER221" s="168"/>
      <c r="ES221" s="143" t="str">
        <f>IF(EW221="","",ministers!ES$3)</f>
        <v/>
      </c>
      <c r="ET221" s="144" t="str">
        <f>IF(EW221="","",ministers!ES$1)</f>
        <v/>
      </c>
      <c r="EU221" s="145" t="str">
        <f>IF(EW221="","",ministers!ES$2)</f>
        <v/>
      </c>
      <c r="EV221" s="145" t="str">
        <f>IF(EW221="","",ministers!ES$3)</f>
        <v/>
      </c>
      <c r="EW221" s="146" t="str">
        <f>IF(FD221="","",IF(ISNUMBER(SEARCH(":",FD221)),MID(FD221,FIND(":",FD221)+2,FIND("(",FD221)-FIND(":",FD221)-3),LEFT(FD221,FIND("(",FD221)-2)))</f>
        <v/>
      </c>
      <c r="EX221" s="147" t="str">
        <f>IF(FD221="","",MID(FD221,FIND("(",FD221)+1,4))</f>
        <v/>
      </c>
      <c r="EY221" s="148" t="str">
        <f>IF(ISNUMBER(SEARCH("*female*",FD221)),"female",IF(ISNUMBER(SEARCH("*male*",FD221)),"male",""))</f>
        <v/>
      </c>
      <c r="EZ221" s="149" t="str">
        <f>IF(FD221="","",IF(ISERROR(MID(FD221,FIND("male,",FD221)+6,(FIND(")",FD221)-(FIND("male,",FD221)+6))))=TRUE,"missing/error",MID(FD221,FIND("male,",FD221)+6,(FIND(")",FD221)-(FIND("male,",FD221)+6)))))</f>
        <v/>
      </c>
      <c r="FA221" s="150" t="str">
        <f>IF(EW221="","",(MID(EW221,(SEARCH("^^",SUBSTITUTE(EW221," ","^^",LEN(EW221)-LEN(SUBSTITUTE(EW221," ","")))))+1,99)&amp;"_"&amp;LEFT(EW221,FIND(" ",EW221)-1)&amp;"_"&amp;EX221))</f>
        <v/>
      </c>
      <c r="FB221" s="117" t="str">
        <f>IF(FD221="","",IF((LEN(FD221)-LEN(SUBSTITUTE(FD221,"male","")))/LEN("male")&gt;1,"!",IF(RIGHT(FD221,1)=")","",IF(RIGHT(FD221,2)=") ","",IF(RIGHT(FD221,2)=").","","!!")))))</f>
        <v/>
      </c>
      <c r="FC221" s="114"/>
      <c r="FD221" s="168"/>
      <c r="FE221" s="143" t="str">
        <f>IF(FI221="","",ministers!FE$3)</f>
        <v/>
      </c>
      <c r="FF221" s="144" t="str">
        <f>IF(FI221="","",ministers!FE$1)</f>
        <v/>
      </c>
      <c r="FG221" s="145" t="str">
        <f>IF(FI221="","",ministers!FE$2)</f>
        <v/>
      </c>
      <c r="FH221" s="145" t="str">
        <f>IF(FI221="","",ministers!FE$3)</f>
        <v/>
      </c>
      <c r="FI221" s="146" t="str">
        <f t="shared" si="245"/>
        <v/>
      </c>
      <c r="FJ221" s="147" t="str">
        <f t="shared" si="246"/>
        <v/>
      </c>
      <c r="FK221" s="148" t="str">
        <f t="shared" si="247"/>
        <v/>
      </c>
      <c r="FL221" s="149" t="str">
        <f t="shared" si="248"/>
        <v/>
      </c>
      <c r="FM221" s="150" t="str">
        <f t="shared" si="249"/>
        <v/>
      </c>
      <c r="FO221" s="114"/>
      <c r="FP221" s="168"/>
      <c r="FQ221" s="143"/>
      <c r="FR221" s="144"/>
      <c r="FS221" s="145"/>
      <c r="FT221" s="151"/>
      <c r="FU221" s="146"/>
      <c r="FV221" s="147"/>
      <c r="FW221" s="148"/>
      <c r="FX221" s="149"/>
      <c r="FY221" s="150"/>
      <c r="GA221" s="114"/>
      <c r="GB221" s="168"/>
      <c r="GC221" s="143" t="str">
        <f>IF(GG221="","",ministers!GC$3)</f>
        <v/>
      </c>
      <c r="GD221" s="144" t="str">
        <f>IF(GG221="","",ministers!GC$1)</f>
        <v/>
      </c>
      <c r="GE221" s="260" t="str">
        <f>IF(GG221="","",ministers!GC$2)</f>
        <v/>
      </c>
      <c r="GF221" s="145"/>
      <c r="GG221" s="146"/>
      <c r="GH221" s="147"/>
      <c r="GI221" s="148"/>
      <c r="GJ221" s="149" t="str">
        <f t="shared" si="250"/>
        <v/>
      </c>
      <c r="GK221" s="150"/>
      <c r="GM221" s="114"/>
      <c r="GN221" s="168"/>
      <c r="GO221" s="143" t="str">
        <f>IF(GS221="","",ministers!GO$3)</f>
        <v/>
      </c>
      <c r="GP221" s="144" t="str">
        <f>IF(GS221="","",ministers!GO$1)</f>
        <v/>
      </c>
      <c r="GQ221" s="145" t="str">
        <f>IF(GS221="","",ministers!GO$2)</f>
        <v/>
      </c>
      <c r="GR221" s="145" t="str">
        <f>IF(GS221="","",ministers!GO$3)</f>
        <v/>
      </c>
      <c r="GS221" s="146" t="str">
        <f t="shared" si="240"/>
        <v/>
      </c>
      <c r="GT221" s="147" t="str">
        <f t="shared" si="241"/>
        <v/>
      </c>
      <c r="GU221" s="148" t="str">
        <f t="shared" si="242"/>
        <v/>
      </c>
      <c r="GV221" s="149" t="str">
        <f t="shared" si="243"/>
        <v/>
      </c>
      <c r="GW221" s="150" t="str">
        <f t="shared" si="244"/>
        <v/>
      </c>
      <c r="GY221" s="114"/>
      <c r="GZ221" s="168"/>
    </row>
    <row r="222" spans="1:208" ht="13.5" customHeight="1">
      <c r="A222" s="126"/>
      <c r="B222" s="117" t="s">
        <v>1307</v>
      </c>
      <c r="E222" s="143"/>
      <c r="F222" s="144"/>
      <c r="G222" s="145"/>
      <c r="H222" s="145"/>
      <c r="I222" s="146"/>
      <c r="J222" s="147"/>
      <c r="K222" s="148"/>
      <c r="L222" s="149"/>
      <c r="M222" s="150"/>
      <c r="O222" s="114"/>
      <c r="P222" s="168"/>
      <c r="Q222" s="143"/>
      <c r="R222" s="144"/>
      <c r="S222" s="145"/>
      <c r="T222" s="145"/>
      <c r="U222" s="146"/>
      <c r="V222" s="147"/>
      <c r="W222" s="148"/>
      <c r="X222" s="149"/>
      <c r="Y222" s="150"/>
      <c r="AA222" s="114"/>
      <c r="AB222" s="168"/>
      <c r="AC222" s="143"/>
      <c r="AD222" s="144"/>
      <c r="AE222" s="145"/>
      <c r="AF222" s="145"/>
      <c r="AG222" s="146"/>
      <c r="AH222" s="147"/>
      <c r="AI222" s="148"/>
      <c r="AJ222" s="149"/>
      <c r="AK222" s="150"/>
      <c r="AM222" s="114"/>
      <c r="AN222" s="168"/>
      <c r="AO222" s="143"/>
      <c r="AP222" s="144"/>
      <c r="AQ222" s="145"/>
      <c r="AR222" s="145"/>
      <c r="AS222" s="146"/>
      <c r="AT222" s="147"/>
      <c r="AU222" s="148"/>
      <c r="AV222" s="149"/>
      <c r="AW222" s="150"/>
      <c r="AY222" s="114"/>
      <c r="AZ222" s="168"/>
      <c r="BA222" s="143"/>
      <c r="BB222" s="144"/>
      <c r="BC222" s="145"/>
      <c r="BD222" s="145"/>
      <c r="BE222" s="146"/>
      <c r="BF222" s="147"/>
      <c r="BG222" s="148"/>
      <c r="BH222" s="149"/>
      <c r="BI222" s="150"/>
      <c r="BK222" s="114"/>
      <c r="BL222" s="168"/>
      <c r="BM222" s="143"/>
      <c r="BN222" s="144"/>
      <c r="BO222" s="145"/>
      <c r="BP222" s="145"/>
      <c r="BQ222" s="146"/>
      <c r="BR222" s="147"/>
      <c r="BS222" s="148"/>
      <c r="BT222" s="149"/>
      <c r="BU222" s="150"/>
      <c r="BW222" s="114"/>
      <c r="BX222" s="168"/>
      <c r="BY222" s="143"/>
      <c r="BZ222" s="144"/>
      <c r="CA222" s="145"/>
      <c r="CB222" s="145"/>
      <c r="CC222" s="146"/>
      <c r="CD222" s="147"/>
      <c r="CE222" s="148"/>
      <c r="CF222" s="149"/>
      <c r="CG222" s="150"/>
      <c r="CI222" s="114"/>
      <c r="CJ222" s="168"/>
      <c r="CK222" s="143"/>
      <c r="CL222" s="144"/>
      <c r="CM222" s="145"/>
      <c r="CN222" s="145"/>
      <c r="CO222" s="146"/>
      <c r="CP222" s="147"/>
      <c r="CQ222" s="148"/>
      <c r="CR222" s="149"/>
      <c r="CS222" s="150"/>
      <c r="CU222" s="114"/>
      <c r="CV222" s="168"/>
      <c r="CW222" s="143"/>
      <c r="CX222" s="144"/>
      <c r="CY222" s="145"/>
      <c r="CZ222" s="145"/>
      <c r="DA222" s="146"/>
      <c r="DB222" s="147"/>
      <c r="DC222" s="148"/>
      <c r="DD222" s="149"/>
      <c r="DE222" s="150"/>
      <c r="DG222" s="114"/>
      <c r="DH222" s="168"/>
      <c r="DI222" s="143"/>
      <c r="DJ222" s="144"/>
      <c r="DK222" s="145"/>
      <c r="DL222" s="145"/>
      <c r="DM222" s="146"/>
      <c r="DN222" s="147"/>
      <c r="DO222" s="148"/>
      <c r="DP222" s="149"/>
      <c r="DQ222" s="150"/>
      <c r="DS222" s="114"/>
      <c r="DT222" s="168"/>
      <c r="DU222" s="143"/>
      <c r="DV222" s="144"/>
      <c r="DW222" s="145"/>
      <c r="DX222" s="145"/>
      <c r="DY222" s="146"/>
      <c r="DZ222" s="147"/>
      <c r="EA222" s="148"/>
      <c r="EB222" s="149"/>
      <c r="EC222" s="150"/>
      <c r="EE222" s="114"/>
      <c r="EF222" s="168"/>
      <c r="EG222" s="143"/>
      <c r="EH222" s="144"/>
      <c r="EI222" s="145"/>
      <c r="EJ222" s="145"/>
      <c r="EK222" s="146"/>
      <c r="EL222" s="147"/>
      <c r="EM222" s="148"/>
      <c r="EN222" s="149"/>
      <c r="EO222" s="150"/>
      <c r="EQ222" s="114"/>
      <c r="ER222" s="168"/>
      <c r="ES222" s="143"/>
      <c r="ET222" s="144"/>
      <c r="EU222" s="145"/>
      <c r="EV222" s="145"/>
      <c r="EW222" s="146"/>
      <c r="EX222" s="147"/>
      <c r="EY222" s="148"/>
      <c r="EZ222" s="149"/>
      <c r="FA222" s="150"/>
      <c r="FC222" s="114"/>
      <c r="FD222" s="168"/>
      <c r="FE222" s="143"/>
      <c r="FF222" s="144"/>
      <c r="FG222" s="145"/>
      <c r="FH222" s="145"/>
      <c r="FI222" s="146"/>
      <c r="FJ222" s="147"/>
      <c r="FK222" s="148"/>
      <c r="FL222" s="149"/>
      <c r="FM222" s="150"/>
      <c r="FO222" s="114"/>
      <c r="FP222" s="168"/>
      <c r="FQ222" s="143"/>
      <c r="FR222" s="144"/>
      <c r="FS222" s="145"/>
      <c r="FT222" s="145"/>
      <c r="FU222" s="146"/>
      <c r="FV222" s="147"/>
      <c r="FW222" s="148"/>
      <c r="FX222" s="149"/>
      <c r="FY222" s="150"/>
      <c r="GA222" s="114"/>
      <c r="GB222" s="168"/>
      <c r="GC222" s="143">
        <f>IF(GG222="","",ministers!GC$3)</f>
        <v>44704</v>
      </c>
      <c r="GD222" s="144" t="str">
        <f>IF(GG222="","",ministers!GC$1)</f>
        <v>Morrison II</v>
      </c>
      <c r="GE222" s="145">
        <v>44477</v>
      </c>
      <c r="GF222" s="145">
        <f>IF(GG222="","",ministers!GC$3)</f>
        <v>44704</v>
      </c>
      <c r="GG222" s="146" t="str">
        <f>IF(GN222="","",IF(ISNUMBER(SEARCH(":",GN222)),MID(GN222,FIND(":",GN222)+2,FIND("(",GN222)-FIND(":",GN222)-3),LEFT(GN222,FIND("(",GN222)-2)))</f>
        <v>Melissa Price</v>
      </c>
      <c r="GH222" s="147" t="str">
        <f>IF(GN222="","",MID(GN222,FIND("(",GN222)+1,4))</f>
        <v>1963</v>
      </c>
      <c r="GI222" s="148" t="str">
        <f>IF(ISNUMBER(SEARCH("*female*",GN222)),"female",IF(ISNUMBER(SEARCH("*male*",GN222)),"male",""))</f>
        <v>female</v>
      </c>
      <c r="GJ222" s="149" t="str">
        <f t="shared" si="250"/>
        <v>au_lib01</v>
      </c>
      <c r="GK222" s="150" t="str">
        <f>IF(GG222="","",(MID(GG222,(SEARCH("^^",SUBSTITUTE(GG222," ","^^",LEN(GG222)-LEN(SUBSTITUTE(GG222," ","")))))+1,99)&amp;"_"&amp;LEFT(GG222,FIND(" ",GG222)-1)&amp;"_"&amp;GH222))</f>
        <v>Price_Melissa_1963</v>
      </c>
      <c r="GM222" s="114"/>
      <c r="GN222" s="168" t="s">
        <v>1274</v>
      </c>
      <c r="GO222" s="143" t="str">
        <f>IF(GS222="","",ministers!GO$3)</f>
        <v/>
      </c>
      <c r="GP222" s="144" t="str">
        <f>IF(GS222="","",ministers!GO$1)</f>
        <v/>
      </c>
      <c r="GQ222" s="145" t="str">
        <f>IF(GS222="","",ministers!GO$2)</f>
        <v/>
      </c>
      <c r="GR222" s="145" t="str">
        <f>IF(GS222="","",ministers!GO$3)</f>
        <v/>
      </c>
      <c r="GS222" s="146" t="str">
        <f t="shared" si="240"/>
        <v/>
      </c>
      <c r="GT222" s="147" t="str">
        <f t="shared" si="241"/>
        <v/>
      </c>
      <c r="GU222" s="148" t="str">
        <f t="shared" si="242"/>
        <v/>
      </c>
      <c r="GV222" s="149" t="str">
        <f t="shared" si="243"/>
        <v/>
      </c>
      <c r="GW222" s="150" t="str">
        <f t="shared" si="244"/>
        <v/>
      </c>
      <c r="GY222" s="114"/>
      <c r="GZ222" s="168"/>
    </row>
    <row r="223" spans="1:208" ht="13.5" customHeight="1">
      <c r="A223" s="126"/>
      <c r="B223" s="117" t="s">
        <v>620</v>
      </c>
      <c r="E223" s="143" t="s">
        <v>292</v>
      </c>
      <c r="F223" s="144" t="s">
        <v>292</v>
      </c>
      <c r="G223" s="145" t="s">
        <v>292</v>
      </c>
      <c r="H223" s="145" t="s">
        <v>292</v>
      </c>
      <c r="I223" s="146" t="s">
        <v>292</v>
      </c>
      <c r="J223" s="147" t="s">
        <v>292</v>
      </c>
      <c r="K223" s="148" t="s">
        <v>292</v>
      </c>
      <c r="L223" s="149" t="s">
        <v>292</v>
      </c>
      <c r="M223" s="150" t="s">
        <v>292</v>
      </c>
      <c r="N223" s="117" t="s">
        <v>292</v>
      </c>
      <c r="O223" s="114"/>
      <c r="P223" s="168"/>
      <c r="Q223" s="143">
        <v>34052</v>
      </c>
      <c r="R223" s="144" t="s">
        <v>312</v>
      </c>
      <c r="S223" s="145">
        <v>33599</v>
      </c>
      <c r="T223" s="145">
        <v>33751</v>
      </c>
      <c r="U223" s="146" t="s">
        <v>1003</v>
      </c>
      <c r="V223" s="147" t="s">
        <v>799</v>
      </c>
      <c r="W223" s="148" t="s">
        <v>780</v>
      </c>
      <c r="X223" s="149" t="s">
        <v>293</v>
      </c>
      <c r="Y223" s="150" t="s">
        <v>1004</v>
      </c>
      <c r="Z223" s="117" t="s">
        <v>292</v>
      </c>
      <c r="AA223" s="114"/>
      <c r="AB223" s="168" t="s">
        <v>618</v>
      </c>
      <c r="AC223" s="143" t="s">
        <v>292</v>
      </c>
      <c r="AD223" s="144" t="s">
        <v>292</v>
      </c>
      <c r="AE223" s="145" t="s">
        <v>292</v>
      </c>
      <c r="AF223" s="145" t="s">
        <v>292</v>
      </c>
      <c r="AG223" s="146" t="s">
        <v>292</v>
      </c>
      <c r="AH223" s="147" t="s">
        <v>292</v>
      </c>
      <c r="AI223" s="148" t="s">
        <v>292</v>
      </c>
      <c r="AJ223" s="149" t="s">
        <v>292</v>
      </c>
      <c r="AK223" s="150" t="s">
        <v>292</v>
      </c>
      <c r="AL223" s="117" t="s">
        <v>292</v>
      </c>
      <c r="AM223" s="114"/>
      <c r="AN223" s="168"/>
      <c r="AO223" s="143" t="s">
        <v>292</v>
      </c>
      <c r="AP223" s="144" t="s">
        <v>292</v>
      </c>
      <c r="AQ223" s="145" t="s">
        <v>292</v>
      </c>
      <c r="AR223" s="145" t="s">
        <v>292</v>
      </c>
      <c r="AS223" s="146" t="s">
        <v>292</v>
      </c>
      <c r="AT223" s="147" t="s">
        <v>292</v>
      </c>
      <c r="AU223" s="148" t="s">
        <v>292</v>
      </c>
      <c r="AV223" s="149" t="s">
        <v>292</v>
      </c>
      <c r="AW223" s="150" t="s">
        <v>292</v>
      </c>
      <c r="AX223" s="117" t="s">
        <v>292</v>
      </c>
      <c r="AY223" s="114"/>
      <c r="AZ223" s="168"/>
      <c r="BA223" s="143" t="s">
        <v>292</v>
      </c>
      <c r="BB223" s="144" t="s">
        <v>292</v>
      </c>
      <c r="BC223" s="145" t="s">
        <v>292</v>
      </c>
      <c r="BD223" s="145" t="s">
        <v>292</v>
      </c>
      <c r="BE223" s="146" t="s">
        <v>292</v>
      </c>
      <c r="BF223" s="147" t="s">
        <v>292</v>
      </c>
      <c r="BG223" s="148" t="s">
        <v>292</v>
      </c>
      <c r="BH223" s="149" t="s">
        <v>292</v>
      </c>
      <c r="BI223" s="150" t="s">
        <v>292</v>
      </c>
      <c r="BJ223" s="117" t="s">
        <v>292</v>
      </c>
      <c r="BK223" s="114"/>
      <c r="BL223" s="168"/>
      <c r="BM223" s="143" t="s">
        <v>292</v>
      </c>
      <c r="BN223" s="144" t="s">
        <v>292</v>
      </c>
      <c r="BO223" s="145" t="s">
        <v>292</v>
      </c>
      <c r="BP223" s="145" t="s">
        <v>292</v>
      </c>
      <c r="BQ223" s="146" t="s">
        <v>292</v>
      </c>
      <c r="BR223" s="147" t="s">
        <v>292</v>
      </c>
      <c r="BS223" s="148" t="s">
        <v>292</v>
      </c>
      <c r="BT223" s="149" t="s">
        <v>292</v>
      </c>
      <c r="BU223" s="150" t="s">
        <v>292</v>
      </c>
      <c r="BV223" s="117" t="s">
        <v>292</v>
      </c>
      <c r="BW223" s="114"/>
      <c r="BX223" s="168"/>
      <c r="BY223" s="143" t="s">
        <v>292</v>
      </c>
      <c r="BZ223" s="144" t="s">
        <v>292</v>
      </c>
      <c r="CA223" s="145" t="s">
        <v>292</v>
      </c>
      <c r="CB223" s="145" t="s">
        <v>292</v>
      </c>
      <c r="CC223" s="146" t="s">
        <v>292</v>
      </c>
      <c r="CD223" s="147" t="s">
        <v>292</v>
      </c>
      <c r="CE223" s="148" t="s">
        <v>292</v>
      </c>
      <c r="CF223" s="149" t="s">
        <v>292</v>
      </c>
      <c r="CG223" s="150" t="s">
        <v>292</v>
      </c>
      <c r="CH223" s="117" t="s">
        <v>292</v>
      </c>
      <c r="CI223" s="114"/>
      <c r="CJ223" s="168"/>
      <c r="CK223" s="143" t="s">
        <v>292</v>
      </c>
      <c r="CL223" s="144" t="s">
        <v>292</v>
      </c>
      <c r="CM223" s="145" t="s">
        <v>292</v>
      </c>
      <c r="CN223" s="145" t="s">
        <v>292</v>
      </c>
      <c r="CO223" s="146" t="s">
        <v>292</v>
      </c>
      <c r="CP223" s="147" t="s">
        <v>292</v>
      </c>
      <c r="CQ223" s="148" t="s">
        <v>292</v>
      </c>
      <c r="CR223" s="149" t="s">
        <v>292</v>
      </c>
      <c r="CS223" s="150" t="s">
        <v>292</v>
      </c>
      <c r="CT223" s="117" t="s">
        <v>292</v>
      </c>
      <c r="CU223" s="114"/>
      <c r="CV223" s="168"/>
      <c r="CW223" s="143" t="s">
        <v>292</v>
      </c>
      <c r="CX223" s="144" t="s">
        <v>292</v>
      </c>
      <c r="CY223" s="145" t="s">
        <v>292</v>
      </c>
      <c r="CZ223" s="145" t="s">
        <v>292</v>
      </c>
      <c r="DA223" s="146" t="s">
        <v>292</v>
      </c>
      <c r="DB223" s="147" t="s">
        <v>292</v>
      </c>
      <c r="DC223" s="148" t="s">
        <v>292</v>
      </c>
      <c r="DD223" s="149" t="s">
        <v>292</v>
      </c>
      <c r="DE223" s="150" t="s">
        <v>292</v>
      </c>
      <c r="DF223" s="117" t="s">
        <v>292</v>
      </c>
      <c r="DG223" s="114"/>
      <c r="DH223" s="168"/>
      <c r="DI223" s="143" t="s">
        <v>292</v>
      </c>
      <c r="DJ223" s="144" t="s">
        <v>292</v>
      </c>
      <c r="DK223" s="145" t="s">
        <v>292</v>
      </c>
      <c r="DL223" s="145" t="s">
        <v>292</v>
      </c>
      <c r="DM223" s="146" t="s">
        <v>292</v>
      </c>
      <c r="DN223" s="147" t="s">
        <v>292</v>
      </c>
      <c r="DO223" s="148" t="s">
        <v>292</v>
      </c>
      <c r="DP223" s="149" t="s">
        <v>292</v>
      </c>
      <c r="DQ223" s="150" t="s">
        <v>292</v>
      </c>
      <c r="DR223" s="117" t="s">
        <v>292</v>
      </c>
      <c r="DS223" s="114"/>
      <c r="DT223" s="168"/>
      <c r="DU223" s="143" t="s">
        <v>292</v>
      </c>
      <c r="DV223" s="144" t="s">
        <v>292</v>
      </c>
      <c r="DW223" s="145" t="s">
        <v>292</v>
      </c>
      <c r="DX223" s="145" t="s">
        <v>292</v>
      </c>
      <c r="DY223" s="146" t="s">
        <v>292</v>
      </c>
      <c r="DZ223" s="147" t="s">
        <v>292</v>
      </c>
      <c r="EA223" s="148" t="s">
        <v>292</v>
      </c>
      <c r="EB223" s="149" t="s">
        <v>292</v>
      </c>
      <c r="EC223" s="150" t="s">
        <v>292</v>
      </c>
      <c r="ED223" s="117" t="s">
        <v>292</v>
      </c>
      <c r="EE223" s="114"/>
      <c r="EF223" s="168"/>
      <c r="EG223" s="143" t="str">
        <f>IF(EK223="","",ministers!EG$3)</f>
        <v/>
      </c>
      <c r="EH223" s="144" t="str">
        <f>IF(EK223="","",ministers!EG$1)</f>
        <v/>
      </c>
      <c r="EI223" s="145" t="str">
        <f>IF(EK223="","",ministers!EG$2)</f>
        <v/>
      </c>
      <c r="EJ223" s="145" t="str">
        <f>IF(EK223="","",ministers!EG$3)</f>
        <v/>
      </c>
      <c r="EK223" s="146" t="str">
        <f>IF(ER223="","",IF(ISNUMBER(SEARCH(":",ER223)),MID(ER223,FIND(":",ER223)+2,FIND("(",ER223)-FIND(":",ER223)-3),LEFT(ER223,FIND("(",ER223)-2)))</f>
        <v/>
      </c>
      <c r="EL223" s="147" t="str">
        <f>IF(ER223="","",MID(ER223,FIND("(",ER223)+1,4))</f>
        <v/>
      </c>
      <c r="EM223" s="148" t="str">
        <f>IF(ISNUMBER(SEARCH("*female*",ER223)),"female",IF(ISNUMBER(SEARCH("*male*",ER223)),"male",""))</f>
        <v/>
      </c>
      <c r="EN223" s="149" t="str">
        <f>IF(ER223="","",IF(ISERROR(MID(ER223,FIND("male,",ER223)+6,(FIND(")",ER223)-(FIND("male,",ER223)+6))))=TRUE,"missing/error",MID(ER223,FIND("male,",ER223)+6,(FIND(")",ER223)-(FIND("male,",ER223)+6)))))</f>
        <v/>
      </c>
      <c r="EO223" s="150" t="str">
        <f>IF(EK223="","",(MID(EK223,(SEARCH("^^",SUBSTITUTE(EK223," ","^^",LEN(EK223)-LEN(SUBSTITUTE(EK223," ","")))))+1,99)&amp;"_"&amp;LEFT(EK223,FIND(" ",EK223)-1)&amp;"_"&amp;EL223))</f>
        <v/>
      </c>
      <c r="EP223" s="117" t="str">
        <f>IF(ER223="","",IF((LEN(ER223)-LEN(SUBSTITUTE(ER223,"male","")))/LEN("male")&gt;1,"!",IF(RIGHT(ER223,1)=")","",IF(RIGHT(ER223,2)=") ","",IF(RIGHT(ER223,2)=").","","!!")))))</f>
        <v/>
      </c>
      <c r="EQ223" s="114"/>
      <c r="ER223" s="168"/>
      <c r="ES223" s="143" t="str">
        <f>IF(EW223="","",ministers!ES$3)</f>
        <v/>
      </c>
      <c r="ET223" s="144" t="str">
        <f>IF(EW223="","",ministers!ES$1)</f>
        <v/>
      </c>
      <c r="EU223" s="145" t="s">
        <v>292</v>
      </c>
      <c r="EV223" s="145" t="str">
        <f>IF(EW223="","",ministers!ES$3)</f>
        <v/>
      </c>
      <c r="EW223" s="146" t="str">
        <f>IF(FD223="","",IF(ISNUMBER(SEARCH(":",FD223)),MID(FD223,FIND(":",FD223)+2,FIND("(",FD223)-FIND(":",FD223)-3),LEFT(FD223,FIND("(",FD223)-2)))</f>
        <v/>
      </c>
      <c r="EX223" s="147" t="str">
        <f>IF(FD223="","",MID(FD223,FIND("(",FD223)+1,4))</f>
        <v/>
      </c>
      <c r="EY223" s="148" t="str">
        <f>IF(ISNUMBER(SEARCH("*female*",FD223)),"female",IF(ISNUMBER(SEARCH("*male*",FD223)),"male",""))</f>
        <v/>
      </c>
      <c r="EZ223" s="149" t="str">
        <f>IF(FD223="","",IF(ISERROR(MID(FD223,FIND("male,",FD223)+6,(FIND(")",FD223)-(FIND("male,",FD223)+6))))=TRUE,"missing/error",MID(FD223,FIND("male,",FD223)+6,(FIND(")",FD223)-(FIND("male,",FD223)+6)))))</f>
        <v/>
      </c>
      <c r="FA223" s="150" t="str">
        <f>IF(EW223="","",(MID(EW223,(SEARCH("^^",SUBSTITUTE(EW223," ","^^",LEN(EW223)-LEN(SUBSTITUTE(EW223," ","")))))+1,99)&amp;"_"&amp;LEFT(EW223,FIND(" ",EW223)-1)&amp;"_"&amp;EX223))</f>
        <v/>
      </c>
      <c r="FB223" s="117" t="str">
        <f>IF(FD223="","",IF((LEN(FD223)-LEN(SUBSTITUTE(FD223,"male","")))/LEN("male")&gt;1,"!",IF(RIGHT(FD223,1)=")","",IF(RIGHT(FD223,2)=") ","",IF(RIGHT(FD223,2)=").","","!!")))))</f>
        <v/>
      </c>
      <c r="FC223" s="114"/>
      <c r="FD223" s="168"/>
      <c r="FE223" s="143" t="str">
        <f>IF(FI223="","",ministers!FE$3)</f>
        <v/>
      </c>
      <c r="FF223" s="144" t="str">
        <f>IF(FI223="","",ministers!FE$1)</f>
        <v/>
      </c>
      <c r="FG223" s="145" t="str">
        <f>IF(FI223="","",ministers!FE$2)</f>
        <v/>
      </c>
      <c r="FH223" s="145" t="str">
        <f>IF(FI223="","",ministers!FE$3)</f>
        <v/>
      </c>
      <c r="FI223" s="146" t="str">
        <f>IF(FP223="","",IF(ISNUMBER(SEARCH(":",FP223)),MID(FP223,FIND(":",FP223)+2,FIND("(",FP223)-FIND(":",FP223)-3),LEFT(FP223,FIND("(",FP223)-2)))</f>
        <v/>
      </c>
      <c r="FJ223" s="147" t="str">
        <f>IF(FP223="","",MID(FP223,FIND("(",FP223)+1,4))</f>
        <v/>
      </c>
      <c r="FK223" s="148" t="str">
        <f>IF(ISNUMBER(SEARCH("*female*",FP223)),"female",IF(ISNUMBER(SEARCH("*male*",FP223)),"male",""))</f>
        <v/>
      </c>
      <c r="FL223" s="149" t="str">
        <f>IF(FP223="","",IF(ISERROR(MID(FP223,FIND("male,",FP223)+6,(FIND(")",FP223)-(FIND("male,",FP223)+6))))=TRUE,"missing/error",MID(FP223,FIND("male,",FP223)+6,(FIND(")",FP223)-(FIND("male,",FP223)+6)))))</f>
        <v/>
      </c>
      <c r="FM223" s="150" t="str">
        <f>IF(FI223="","",(MID(FI223,(SEARCH("^^",SUBSTITUTE(FI223," ","^^",LEN(FI223)-LEN(SUBSTITUTE(FI223," ","")))))+1,99)&amp;"_"&amp;LEFT(FI223,FIND(" ",FI223)-1)&amp;"_"&amp;FJ223))</f>
        <v/>
      </c>
      <c r="FN223" s="117" t="str">
        <f>IF(FP223="","",IF((LEN(FP223)-LEN(SUBSTITUTE(FP223,"male","")))/LEN("male")&gt;1,"!",IF(RIGHT(FP223,1)=")","",IF(RIGHT(FP223,2)=") ","",IF(RIGHT(FP223,2)=").","","!!")))))</f>
        <v/>
      </c>
      <c r="FO223" s="114"/>
      <c r="FP223" s="168"/>
      <c r="FQ223" s="143" t="str">
        <f>IF(FU223="","",ministers!FT$3)</f>
        <v/>
      </c>
      <c r="FR223" s="144" t="str">
        <f>IF(FU223="","",ministers!FT$1)</f>
        <v/>
      </c>
      <c r="FS223" s="145"/>
      <c r="FT223" s="151"/>
      <c r="FU223" s="146" t="str">
        <f>IF(GB223="","",IF(ISNUMBER(SEARCH(":",GB223)),MID(GB223,FIND(":",GB223)+2,FIND("(",GB223)-FIND(":",GB223)-3),LEFT(GB223,FIND("(",GB223)-2)))</f>
        <v/>
      </c>
      <c r="FV223" s="147" t="str">
        <f>IF(GB223="","",MID(GB223,FIND("(",GB223)+1,4))</f>
        <v/>
      </c>
      <c r="FW223" s="148" t="str">
        <f>IF(ISNUMBER(SEARCH("*female*",GB223)),"female",IF(ISNUMBER(SEARCH("*male*",GB223)),"male",""))</f>
        <v/>
      </c>
      <c r="FX223" s="149" t="str">
        <f>IF(GB223="","",IF(ISERROR(MID(GB223,FIND("male,",GB223)+6,(FIND(")",GB223)-(FIND("male,",GB223)+6))))=TRUE,"missing/error",MID(GB223,FIND("male,",GB223)+6,(FIND(")",GB223)-(FIND("male,",GB223)+6)))))</f>
        <v/>
      </c>
      <c r="FY223" s="150" t="str">
        <f>IF(FU223="","",(MID(FU223,(SEARCH("^^",SUBSTITUTE(FU223," ","^^",LEN(FU223)-LEN(SUBSTITUTE(FU223," ","")))))+1,99)&amp;"_"&amp;LEFT(FU223,FIND(" ",FU223)-1)&amp;"_"&amp;FV223))</f>
        <v/>
      </c>
      <c r="FZ223" s="117" t="str">
        <f>IF(GB223="","",IF((LEN(GB223)-LEN(SUBSTITUTE(GB223,"male","")))/LEN("male")&gt;1,"!",IF(RIGHT(GB223,1)=")","",IF(RIGHT(GB223,2)=") ","",IF(RIGHT(GB223,2)=").","","!!")))))</f>
        <v/>
      </c>
      <c r="GA223" s="114"/>
      <c r="GB223" s="168"/>
      <c r="GC223" s="143" t="str">
        <f>IF(GG223="","",ministers!GC$3)</f>
        <v/>
      </c>
      <c r="GD223" s="144" t="str">
        <f>IF(GG223="","",ministers!GC$1)</f>
        <v/>
      </c>
      <c r="GE223" s="260" t="str">
        <f>IF(GG223="","",ministers!GC$2)</f>
        <v/>
      </c>
      <c r="GF223" s="145"/>
      <c r="GG223" s="146" t="str">
        <f>IF(GN223="","",IF(ISNUMBER(SEARCH(":",GN223)),MID(GN223,FIND(":",GN223)+2,FIND("(",GN223)-FIND(":",GN223)-3),LEFT(GN223,FIND("(",GN223)-2)))</f>
        <v/>
      </c>
      <c r="GH223" s="147" t="str">
        <f>IF(GN223="","",MID(GN223,FIND("(",GN223)+1,4))</f>
        <v/>
      </c>
      <c r="GI223" s="148" t="str">
        <f>IF(ISNUMBER(SEARCH("*female*",GN223)),"female",IF(ISNUMBER(SEARCH("*male*",GN223)),"male",""))</f>
        <v/>
      </c>
      <c r="GJ223" s="149" t="str">
        <f t="shared" si="250"/>
        <v/>
      </c>
      <c r="GK223" s="150" t="str">
        <f>IF(GG223="","",(MID(GG223,(SEARCH("^^",SUBSTITUTE(GG223," ","^^",LEN(GG223)-LEN(SUBSTITUTE(GG223," ","")))))+1,99)&amp;"_"&amp;LEFT(GG223,FIND(" ",GG223)-1)&amp;"_"&amp;GH223))</f>
        <v/>
      </c>
      <c r="GM223" s="114"/>
      <c r="GN223" s="168"/>
      <c r="GO223" s="143" t="str">
        <f>IF(GS223="","",ministers!GO$3)</f>
        <v/>
      </c>
      <c r="GP223" s="144" t="str">
        <f>IF(GS223="","",ministers!GO$1)</f>
        <v/>
      </c>
      <c r="GQ223" s="145" t="str">
        <f>IF(GS223="","",ministers!GO$2)</f>
        <v/>
      </c>
      <c r="GR223" s="145" t="str">
        <f>IF(GS223="","",ministers!GO$3)</f>
        <v/>
      </c>
      <c r="GS223" s="146" t="str">
        <f t="shared" si="240"/>
        <v/>
      </c>
      <c r="GT223" s="147" t="str">
        <f t="shared" si="241"/>
        <v/>
      </c>
      <c r="GU223" s="148" t="str">
        <f t="shared" si="242"/>
        <v/>
      </c>
      <c r="GV223" s="149" t="str">
        <f t="shared" si="243"/>
        <v/>
      </c>
      <c r="GW223" s="150" t="str">
        <f t="shared" si="244"/>
        <v/>
      </c>
      <c r="GY223" s="114"/>
      <c r="GZ223" s="168"/>
    </row>
    <row r="224" spans="1:208" ht="13.5" customHeight="1">
      <c r="A224" s="126"/>
      <c r="B224" s="117" t="s">
        <v>620</v>
      </c>
      <c r="E224" s="143"/>
      <c r="F224" s="144"/>
      <c r="G224" s="145"/>
      <c r="H224" s="145"/>
      <c r="I224" s="146"/>
      <c r="J224" s="147"/>
      <c r="K224" s="148"/>
      <c r="L224" s="149"/>
      <c r="M224" s="150"/>
      <c r="O224" s="114"/>
      <c r="P224" s="168"/>
      <c r="Q224" s="143">
        <v>34052</v>
      </c>
      <c r="R224" s="144" t="s">
        <v>312</v>
      </c>
      <c r="S224" s="145">
        <v>33751</v>
      </c>
      <c r="T224" s="145">
        <v>34052</v>
      </c>
      <c r="U224" s="146" t="s">
        <v>857</v>
      </c>
      <c r="V224" s="147" t="s">
        <v>825</v>
      </c>
      <c r="W224" s="148" t="s">
        <v>780</v>
      </c>
      <c r="X224" s="149" t="s">
        <v>293</v>
      </c>
      <c r="Y224" s="150" t="s">
        <v>858</v>
      </c>
      <c r="Z224" s="117" t="s">
        <v>292</v>
      </c>
      <c r="AA224" s="114"/>
      <c r="AB224" s="168" t="s">
        <v>607</v>
      </c>
      <c r="AC224" s="143"/>
      <c r="AD224" s="144"/>
      <c r="AE224" s="145"/>
      <c r="AF224" s="145"/>
      <c r="AG224" s="146"/>
      <c r="AH224" s="147"/>
      <c r="AI224" s="148"/>
      <c r="AJ224" s="149"/>
      <c r="AK224" s="150"/>
      <c r="AM224" s="114"/>
      <c r="AN224" s="168"/>
      <c r="AO224" s="143"/>
      <c r="AP224" s="144"/>
      <c r="AQ224" s="145"/>
      <c r="AR224" s="145"/>
      <c r="AS224" s="146"/>
      <c r="AT224" s="147"/>
      <c r="AU224" s="148"/>
      <c r="AV224" s="149"/>
      <c r="AW224" s="150"/>
      <c r="AY224" s="114"/>
      <c r="AZ224" s="168"/>
      <c r="BA224" s="143"/>
      <c r="BB224" s="144"/>
      <c r="BC224" s="145"/>
      <c r="BD224" s="145"/>
      <c r="BE224" s="146"/>
      <c r="BF224" s="147"/>
      <c r="BG224" s="148"/>
      <c r="BH224" s="149"/>
      <c r="BI224" s="150"/>
      <c r="BK224" s="114"/>
      <c r="BL224" s="168"/>
      <c r="BM224" s="143"/>
      <c r="BN224" s="144"/>
      <c r="BO224" s="145"/>
      <c r="BP224" s="145"/>
      <c r="BQ224" s="146"/>
      <c r="BR224" s="147"/>
      <c r="BS224" s="148"/>
      <c r="BT224" s="149"/>
      <c r="BU224" s="150"/>
      <c r="BW224" s="114"/>
      <c r="BX224" s="168"/>
      <c r="BY224" s="143"/>
      <c r="BZ224" s="144"/>
      <c r="CA224" s="145"/>
      <c r="CB224" s="145"/>
      <c r="CC224" s="146"/>
      <c r="CD224" s="147"/>
      <c r="CE224" s="148"/>
      <c r="CF224" s="149"/>
      <c r="CG224" s="150"/>
      <c r="CI224" s="114"/>
      <c r="CJ224" s="168"/>
      <c r="CK224" s="143"/>
      <c r="CL224" s="144"/>
      <c r="CM224" s="145"/>
      <c r="CN224" s="145"/>
      <c r="CO224" s="146"/>
      <c r="CP224" s="147"/>
      <c r="CQ224" s="148"/>
      <c r="CR224" s="149"/>
      <c r="CS224" s="150"/>
      <c r="CU224" s="114"/>
      <c r="CV224" s="168"/>
      <c r="CW224" s="143" t="s">
        <v>292</v>
      </c>
      <c r="CX224" s="144" t="s">
        <v>292</v>
      </c>
      <c r="CY224" s="145" t="s">
        <v>292</v>
      </c>
      <c r="CZ224" s="145" t="s">
        <v>292</v>
      </c>
      <c r="DA224" s="146" t="s">
        <v>292</v>
      </c>
      <c r="DB224" s="147" t="s">
        <v>292</v>
      </c>
      <c r="DC224" s="148" t="s">
        <v>292</v>
      </c>
      <c r="DD224" s="149" t="s">
        <v>292</v>
      </c>
      <c r="DE224" s="150" t="s">
        <v>292</v>
      </c>
      <c r="DF224" s="117" t="s">
        <v>292</v>
      </c>
      <c r="DG224" s="114"/>
      <c r="DH224" s="168"/>
      <c r="DI224" s="143" t="s">
        <v>292</v>
      </c>
      <c r="DJ224" s="144" t="s">
        <v>292</v>
      </c>
      <c r="DK224" s="145" t="s">
        <v>292</v>
      </c>
      <c r="DL224" s="145" t="s">
        <v>292</v>
      </c>
      <c r="DM224" s="146" t="s">
        <v>292</v>
      </c>
      <c r="DN224" s="147" t="s">
        <v>292</v>
      </c>
      <c r="DO224" s="148" t="s">
        <v>292</v>
      </c>
      <c r="DP224" s="149" t="s">
        <v>292</v>
      </c>
      <c r="DQ224" s="150" t="s">
        <v>292</v>
      </c>
      <c r="DR224" s="117" t="s">
        <v>292</v>
      </c>
      <c r="DS224" s="114"/>
      <c r="DT224" s="168"/>
      <c r="DU224" s="143" t="s">
        <v>292</v>
      </c>
      <c r="DV224" s="144" t="s">
        <v>292</v>
      </c>
      <c r="DW224" s="145" t="s">
        <v>292</v>
      </c>
      <c r="DX224" s="145" t="s">
        <v>292</v>
      </c>
      <c r="DY224" s="146" t="s">
        <v>292</v>
      </c>
      <c r="DZ224" s="147" t="s">
        <v>292</v>
      </c>
      <c r="EA224" s="148" t="s">
        <v>292</v>
      </c>
      <c r="EB224" s="149" t="s">
        <v>292</v>
      </c>
      <c r="EC224" s="150" t="s">
        <v>292</v>
      </c>
      <c r="ED224" s="117" t="s">
        <v>292</v>
      </c>
      <c r="EE224" s="114"/>
      <c r="EF224" s="168"/>
      <c r="EG224" s="143" t="str">
        <f>IF(EK224="","",ministers!EG$3)</f>
        <v/>
      </c>
      <c r="EH224" s="144" t="str">
        <f>IF(EK224="","",ministers!EG$1)</f>
        <v/>
      </c>
      <c r="EI224" s="145" t="str">
        <f>IF(EK224="","",ministers!EG$2)</f>
        <v/>
      </c>
      <c r="EJ224" s="145" t="str">
        <f>IF(EK224="","",ministers!EG$3)</f>
        <v/>
      </c>
      <c r="EK224" s="146" t="str">
        <f>IF(ER224="","",IF(ISNUMBER(SEARCH(":",ER224)),MID(ER224,FIND(":",ER224)+2,FIND("(",ER224)-FIND(":",ER224)-3),LEFT(ER224,FIND("(",ER224)-2)))</f>
        <v/>
      </c>
      <c r="EL224" s="147" t="str">
        <f>IF(ER224="","",MID(ER224,FIND("(",ER224)+1,4))</f>
        <v/>
      </c>
      <c r="EM224" s="148" t="str">
        <f>IF(ISNUMBER(SEARCH("*female*",ER224)),"female",IF(ISNUMBER(SEARCH("*male*",ER224)),"male",""))</f>
        <v/>
      </c>
      <c r="EN224" s="149" t="str">
        <f>IF(ER224="","",IF(ISERROR(MID(ER224,FIND("male,",ER224)+6,(FIND(")",ER224)-(FIND("male,",ER224)+6))))=TRUE,"missing/error",MID(ER224,FIND("male,",ER224)+6,(FIND(")",ER224)-(FIND("male,",ER224)+6)))))</f>
        <v/>
      </c>
      <c r="EO224" s="150" t="str">
        <f>IF(EK224="","",(MID(EK224,(SEARCH("^^",SUBSTITUTE(EK224," ","^^",LEN(EK224)-LEN(SUBSTITUTE(EK224," ","")))))+1,99)&amp;"_"&amp;LEFT(EK224,FIND(" ",EK224)-1)&amp;"_"&amp;EL224))</f>
        <v/>
      </c>
      <c r="EP224" s="117" t="str">
        <f>IF(ER224="","",IF((LEN(ER224)-LEN(SUBSTITUTE(ER224,"male","")))/LEN("male")&gt;1,"!",IF(RIGHT(ER224,1)=")","",IF(RIGHT(ER224,2)=") ","",IF(RIGHT(ER224,2)=").","","!!")))))</f>
        <v/>
      </c>
      <c r="EQ224" s="114"/>
      <c r="ER224" s="168"/>
      <c r="ES224" s="143" t="str">
        <f>IF(EW224="","",ministers!ES$3)</f>
        <v/>
      </c>
      <c r="ET224" s="144" t="str">
        <f>IF(EW224="","",ministers!ES$1)</f>
        <v/>
      </c>
      <c r="EU224" s="145" t="s">
        <v>292</v>
      </c>
      <c r="EV224" s="145" t="str">
        <f>IF(EW224="","",ministers!ES$3)</f>
        <v/>
      </c>
      <c r="EW224" s="146" t="str">
        <f>IF(FD224="","",IF(ISNUMBER(SEARCH(":",FD224)),MID(FD224,FIND(":",FD224)+2,FIND("(",FD224)-FIND(":",FD224)-3),LEFT(FD224,FIND("(",FD224)-2)))</f>
        <v/>
      </c>
      <c r="EX224" s="147" t="str">
        <f>IF(FD224="","",MID(FD224,FIND("(",FD224)+1,4))</f>
        <v/>
      </c>
      <c r="EY224" s="148" t="str">
        <f>IF(ISNUMBER(SEARCH("*female*",FD224)),"female",IF(ISNUMBER(SEARCH("*male*",FD224)),"male",""))</f>
        <v/>
      </c>
      <c r="EZ224" s="149" t="str">
        <f>IF(FD224="","",IF(ISERROR(MID(FD224,FIND("male,",FD224)+6,(FIND(")",FD224)-(FIND("male,",FD224)+6))))=TRUE,"missing/error",MID(FD224,FIND("male,",FD224)+6,(FIND(")",FD224)-(FIND("male,",FD224)+6)))))</f>
        <v/>
      </c>
      <c r="FA224" s="150" t="str">
        <f>IF(EW224="","",(MID(EW224,(SEARCH("^^",SUBSTITUTE(EW224," ","^^",LEN(EW224)-LEN(SUBSTITUTE(EW224," ","")))))+1,99)&amp;"_"&amp;LEFT(EW224,FIND(" ",EW224)-1)&amp;"_"&amp;EX224))</f>
        <v/>
      </c>
      <c r="FB224" s="117" t="str">
        <f>IF(FD224="","",IF((LEN(FD224)-LEN(SUBSTITUTE(FD224,"male","")))/LEN("male")&gt;1,"!",IF(RIGHT(FD224,1)=")","",IF(RIGHT(FD224,2)=") ","",IF(RIGHT(FD224,2)=").","","!!")))))</f>
        <v/>
      </c>
      <c r="FC224" s="114"/>
      <c r="FD224" s="168"/>
      <c r="FE224" s="143" t="str">
        <f>IF(FI224="","",ministers!FE$3)</f>
        <v/>
      </c>
      <c r="FF224" s="144" t="str">
        <f>IF(FI224="","",ministers!FE$1)</f>
        <v/>
      </c>
      <c r="FG224" s="145" t="str">
        <f>IF(FI224="","",ministers!FE$2)</f>
        <v/>
      </c>
      <c r="FH224" s="145" t="str">
        <f>IF(FI224="","",ministers!FE$3)</f>
        <v/>
      </c>
      <c r="FI224" s="146" t="str">
        <f>IF(FP224="","",IF(ISNUMBER(SEARCH(":",FP224)),MID(FP224,FIND(":",FP224)+2,FIND("(",FP224)-FIND(":",FP224)-3),LEFT(FP224,FIND("(",FP224)-2)))</f>
        <v/>
      </c>
      <c r="FJ224" s="147" t="str">
        <f>IF(FP224="","",MID(FP224,FIND("(",FP224)+1,4))</f>
        <v/>
      </c>
      <c r="FK224" s="148" t="str">
        <f>IF(ISNUMBER(SEARCH("*female*",FP224)),"female",IF(ISNUMBER(SEARCH("*male*",FP224)),"male",""))</f>
        <v/>
      </c>
      <c r="FL224" s="149" t="str">
        <f>IF(FP224="","",IF(ISERROR(MID(FP224,FIND("male,",FP224)+6,(FIND(")",FP224)-(FIND("male,",FP224)+6))))=TRUE,"missing/error",MID(FP224,FIND("male,",FP224)+6,(FIND(")",FP224)-(FIND("male,",FP224)+6)))))</f>
        <v/>
      </c>
      <c r="FM224" s="150" t="str">
        <f>IF(FI224="","",(MID(FI224,(SEARCH("^^",SUBSTITUTE(FI224," ","^^",LEN(FI224)-LEN(SUBSTITUTE(FI224," ","")))))+1,99)&amp;"_"&amp;LEFT(FI224,FIND(" ",FI224)-1)&amp;"_"&amp;FJ224))</f>
        <v/>
      </c>
      <c r="FO224" s="114"/>
      <c r="FP224" s="168"/>
      <c r="FQ224" s="143"/>
      <c r="FR224" s="144"/>
      <c r="FS224" s="145"/>
      <c r="FT224" s="151"/>
      <c r="FU224" s="146"/>
      <c r="FV224" s="147"/>
      <c r="FW224" s="148"/>
      <c r="FX224" s="149"/>
      <c r="FY224" s="150"/>
      <c r="GA224" s="114"/>
      <c r="GB224" s="168"/>
      <c r="GC224" s="143" t="str">
        <f>IF(GG224="","",ministers!GC$3)</f>
        <v/>
      </c>
      <c r="GD224" s="144" t="str">
        <f>IF(GG224="","",ministers!GC$1)</f>
        <v/>
      </c>
      <c r="GE224" s="260" t="str">
        <f>IF(GG224="","",ministers!GC$2)</f>
        <v/>
      </c>
      <c r="GF224" s="145"/>
      <c r="GG224" s="146"/>
      <c r="GH224" s="147"/>
      <c r="GI224" s="148"/>
      <c r="GJ224" s="149" t="str">
        <f t="shared" si="250"/>
        <v/>
      </c>
      <c r="GK224" s="150"/>
      <c r="GM224" s="114"/>
      <c r="GN224" s="168"/>
      <c r="GO224" s="143" t="str">
        <f>IF(GS224="","",ministers!GO$3)</f>
        <v/>
      </c>
      <c r="GP224" s="144" t="str">
        <f>IF(GS224="","",ministers!GO$1)</f>
        <v/>
      </c>
      <c r="GQ224" s="145" t="str">
        <f>IF(GS224="","",ministers!GO$2)</f>
        <v/>
      </c>
      <c r="GR224" s="145" t="str">
        <f>IF(GS224="","",ministers!GO$3)</f>
        <v/>
      </c>
      <c r="GS224" s="146" t="str">
        <f t="shared" si="240"/>
        <v/>
      </c>
      <c r="GT224" s="147" t="str">
        <f t="shared" si="241"/>
        <v/>
      </c>
      <c r="GU224" s="148" t="str">
        <f t="shared" si="242"/>
        <v/>
      </c>
      <c r="GV224" s="149" t="str">
        <f t="shared" si="243"/>
        <v/>
      </c>
      <c r="GW224" s="150" t="str">
        <f t="shared" si="244"/>
        <v/>
      </c>
      <c r="GY224" s="114"/>
      <c r="GZ224" s="168"/>
    </row>
    <row r="225" spans="1:208" ht="13.5" customHeight="1">
      <c r="A225" s="126"/>
      <c r="B225" s="114" t="s">
        <v>769</v>
      </c>
      <c r="D225" s="168"/>
      <c r="E225" s="143"/>
      <c r="F225" s="144"/>
      <c r="G225" s="145"/>
      <c r="H225" s="145"/>
      <c r="I225" s="146"/>
      <c r="J225" s="147"/>
      <c r="K225" s="148"/>
      <c r="L225" s="149"/>
      <c r="M225" s="150"/>
      <c r="O225" s="114"/>
      <c r="P225" s="168"/>
      <c r="Q225" s="143"/>
      <c r="R225" s="144"/>
      <c r="S225" s="145"/>
      <c r="T225" s="145"/>
      <c r="U225" s="146"/>
      <c r="V225" s="147"/>
      <c r="W225" s="148"/>
      <c r="X225" s="149"/>
      <c r="Y225" s="150"/>
      <c r="AA225" s="114"/>
      <c r="AB225" s="168"/>
      <c r="AC225" s="143"/>
      <c r="AD225" s="144"/>
      <c r="AE225" s="145"/>
      <c r="AF225" s="145"/>
      <c r="AG225" s="146"/>
      <c r="AH225" s="147"/>
      <c r="AI225" s="148"/>
      <c r="AJ225" s="149"/>
      <c r="AK225" s="150"/>
      <c r="AM225" s="114"/>
      <c r="AN225" s="168"/>
      <c r="AO225" s="143"/>
      <c r="AP225" s="144"/>
      <c r="AQ225" s="145"/>
      <c r="AR225" s="145"/>
      <c r="AS225" s="146"/>
      <c r="AT225" s="147"/>
      <c r="AU225" s="148"/>
      <c r="AV225" s="149"/>
      <c r="AW225" s="150"/>
      <c r="AY225" s="114"/>
      <c r="AZ225" s="168"/>
      <c r="BA225" s="143"/>
      <c r="BB225" s="144"/>
      <c r="BC225" s="145"/>
      <c r="BD225" s="145"/>
      <c r="BE225" s="146"/>
      <c r="BF225" s="147"/>
      <c r="BG225" s="148"/>
      <c r="BH225" s="149"/>
      <c r="BI225" s="150"/>
      <c r="BK225" s="114"/>
      <c r="BL225" s="168"/>
      <c r="BM225" s="143"/>
      <c r="BN225" s="144"/>
      <c r="BO225" s="145"/>
      <c r="BP225" s="145"/>
      <c r="BQ225" s="146"/>
      <c r="BR225" s="147"/>
      <c r="BS225" s="148"/>
      <c r="BT225" s="149"/>
      <c r="BU225" s="150"/>
      <c r="BW225" s="114"/>
      <c r="BX225" s="168"/>
      <c r="BY225" s="143"/>
      <c r="BZ225" s="144"/>
      <c r="CA225" s="145"/>
      <c r="CB225" s="145"/>
      <c r="CC225" s="146"/>
      <c r="CD225" s="147"/>
      <c r="CE225" s="148"/>
      <c r="CF225" s="149"/>
      <c r="CG225" s="150"/>
      <c r="CI225" s="114"/>
      <c r="CJ225" s="168"/>
      <c r="CK225" s="143"/>
      <c r="CL225" s="144"/>
      <c r="CM225" s="145"/>
      <c r="CN225" s="145"/>
      <c r="CO225" s="146"/>
      <c r="CP225" s="147"/>
      <c r="CQ225" s="148"/>
      <c r="CR225" s="149"/>
      <c r="CS225" s="150"/>
      <c r="CU225" s="114"/>
      <c r="CV225" s="168"/>
      <c r="CW225" s="143"/>
      <c r="CX225" s="144"/>
      <c r="CY225" s="145"/>
      <c r="CZ225" s="145"/>
      <c r="DA225" s="146"/>
      <c r="DB225" s="147"/>
      <c r="DC225" s="148"/>
      <c r="DD225" s="149"/>
      <c r="DE225" s="150"/>
      <c r="DG225" s="114"/>
      <c r="DH225" s="168"/>
      <c r="DI225" s="143"/>
      <c r="DJ225" s="144"/>
      <c r="DK225" s="145"/>
      <c r="DL225" s="145"/>
      <c r="DM225" s="146"/>
      <c r="DN225" s="147"/>
      <c r="DO225" s="148"/>
      <c r="DP225" s="149"/>
      <c r="DQ225" s="150"/>
      <c r="DS225" s="114"/>
      <c r="DT225" s="168"/>
      <c r="DU225" s="143">
        <v>41517</v>
      </c>
      <c r="DV225" s="144" t="s">
        <v>514</v>
      </c>
      <c r="DW225" s="145">
        <v>41452</v>
      </c>
      <c r="DX225" s="145">
        <v>41517</v>
      </c>
      <c r="DY225" s="146" t="s">
        <v>741</v>
      </c>
      <c r="DZ225" s="147" t="s">
        <v>879</v>
      </c>
      <c r="EA225" s="148" t="s">
        <v>780</v>
      </c>
      <c r="EB225" s="149" t="s">
        <v>293</v>
      </c>
      <c r="EC225" s="150" t="s">
        <v>938</v>
      </c>
      <c r="ED225" s="117" t="s">
        <v>292</v>
      </c>
      <c r="EE225" s="114"/>
      <c r="EF225" s="175" t="s">
        <v>739</v>
      </c>
      <c r="EG225" s="143" t="str">
        <f>IF(EK225="","",ministers!EG$3)</f>
        <v/>
      </c>
      <c r="EH225" s="144" t="str">
        <f>IF(EK225="","",ministers!EG$1)</f>
        <v/>
      </c>
      <c r="EI225" s="145" t="str">
        <f>IF(EK225="","",ministers!EG$2)</f>
        <v/>
      </c>
      <c r="EJ225" s="145" t="str">
        <f>IF(EK225="","",ministers!EG$3)</f>
        <v/>
      </c>
      <c r="EK225" s="146" t="str">
        <f>IF(ER225="","",IF(ISNUMBER(SEARCH(":",ER225)),MID(ER225,FIND(":",ER225)+2,FIND("(",ER225)-FIND(":",ER225)-3),LEFT(ER225,FIND("(",ER225)-2)))</f>
        <v/>
      </c>
      <c r="EL225" s="147" t="str">
        <f>IF(ER225="","",MID(ER225,FIND("(",ER225)+1,4))</f>
        <v/>
      </c>
      <c r="EM225" s="148" t="str">
        <f>IF(ISNUMBER(SEARCH("*female*",ER225)),"female",IF(ISNUMBER(SEARCH("*male*",ER225)),"male",""))</f>
        <v/>
      </c>
      <c r="EN225" s="149" t="str">
        <f>IF(ER225="","",IF(ISERROR(MID(ER225,FIND("male,",ER225)+6,(FIND(")",ER225)-(FIND("male,",ER225)+6))))=TRUE,"missing/error",MID(ER225,FIND("male,",ER225)+6,(FIND(")",ER225)-(FIND("male,",ER225)+6)))))</f>
        <v/>
      </c>
      <c r="EO225" s="150" t="str">
        <f>IF(EK225="","",(MID(EK225,(SEARCH("^^",SUBSTITUTE(EK225," ","^^",LEN(EK225)-LEN(SUBSTITUTE(EK225," ","")))))+1,99)&amp;"_"&amp;LEFT(EK225,FIND(" ",EK225)-1)&amp;"_"&amp;EL225))</f>
        <v/>
      </c>
      <c r="EP225" s="117" t="str">
        <f>IF(ER225="","",IF((LEN(ER225)-LEN(SUBSTITUTE(ER225,"male","")))/LEN("male")&gt;1,"!",IF(RIGHT(ER225,1)=")","",IF(RIGHT(ER225,2)=") ","",IF(RIGHT(ER225,2)=").","","!!")))))</f>
        <v/>
      </c>
      <c r="EQ225" s="114"/>
      <c r="ER225" s="168"/>
      <c r="ES225" s="143" t="str">
        <f>IF(EW225="","",ministers!ES$3)</f>
        <v/>
      </c>
      <c r="ET225" s="144" t="str">
        <f>IF(EW225="","",ministers!ES$1)</f>
        <v/>
      </c>
      <c r="EU225" s="145" t="str">
        <f>IF(EW225="","",ministers!ES$2)</f>
        <v/>
      </c>
      <c r="EV225" s="145" t="str">
        <f>IF(EW225="","",ministers!ES$3)</f>
        <v/>
      </c>
      <c r="EW225" s="146" t="str">
        <f>IF(FD225="","",IF(ISNUMBER(SEARCH(":",FD225)),MID(FD225,FIND(":",FD225)+2,FIND("(",FD225)-FIND(":",FD225)-3),LEFT(FD225,FIND("(",FD225)-2)))</f>
        <v/>
      </c>
      <c r="EX225" s="147" t="str">
        <f>IF(FD225="","",MID(FD225,FIND("(",FD225)+1,4))</f>
        <v/>
      </c>
      <c r="EY225" s="148" t="str">
        <f>IF(ISNUMBER(SEARCH("*female*",FD225)),"female",IF(ISNUMBER(SEARCH("*male*",FD225)),"male",""))</f>
        <v/>
      </c>
      <c r="EZ225" s="149" t="str">
        <f>IF(FD225="","",IF(ISERROR(MID(FD225,FIND("male,",FD225)+6,(FIND(")",FD225)-(FIND("male,",FD225)+6))))=TRUE,"missing/error",MID(FD225,FIND("male,",FD225)+6,(FIND(")",FD225)-(FIND("male,",FD225)+6)))))</f>
        <v/>
      </c>
      <c r="FA225" s="150" t="str">
        <f>IF(EW225="","",(MID(EW225,(SEARCH("^^",SUBSTITUTE(EW225," ","^^",LEN(EW225)-LEN(SUBSTITUTE(EW225," ","")))))+1,99)&amp;"_"&amp;LEFT(EW225,FIND(" ",EW225)-1)&amp;"_"&amp;EX225))</f>
        <v/>
      </c>
      <c r="FB225" s="117" t="str">
        <f>IF(FD225="","",IF((LEN(FD225)-LEN(SUBSTITUTE(FD225,"male","")))/LEN("male")&gt;1,"!",IF(RIGHT(FD225,1)=")","",IF(RIGHT(FD225,2)=") ","",IF(RIGHT(FD225,2)=").","","!!")))))</f>
        <v/>
      </c>
      <c r="FC225" s="114"/>
      <c r="FD225" s="168"/>
      <c r="FE225" s="143" t="str">
        <f>IF(FI225="","",ministers!FE$3)</f>
        <v/>
      </c>
      <c r="FF225" s="144" t="str">
        <f>IF(FI225="","",ministers!FE$1)</f>
        <v/>
      </c>
      <c r="FG225" s="145" t="str">
        <f>IF(FI225="","",ministers!FE$2)</f>
        <v/>
      </c>
      <c r="FH225" s="145" t="str">
        <f>IF(FI225="","",ministers!FE$3)</f>
        <v/>
      </c>
      <c r="FI225" s="146" t="str">
        <f>IF(FP225="","",IF(ISNUMBER(SEARCH(":",FP225)),MID(FP225,FIND(":",FP225)+2,FIND("(",FP225)-FIND(":",FP225)-3),LEFT(FP225,FIND("(",FP225)-2)))</f>
        <v/>
      </c>
      <c r="FJ225" s="147" t="str">
        <f>IF(FP225="","",MID(FP225,FIND("(",FP225)+1,4))</f>
        <v/>
      </c>
      <c r="FK225" s="148" t="str">
        <f>IF(ISNUMBER(SEARCH("*female*",FP225)),"female",IF(ISNUMBER(SEARCH("*male*",FP225)),"male",""))</f>
        <v/>
      </c>
      <c r="FL225" s="149" t="str">
        <f>IF(FP225="","",IF(ISERROR(MID(FP225,FIND("male,",FP225)+6,(FIND(")",FP225)-(FIND("male,",FP225)+6))))=TRUE,"missing/error",MID(FP225,FIND("male,",FP225)+6,(FIND(")",FP225)-(FIND("male,",FP225)+6)))))</f>
        <v/>
      </c>
      <c r="FM225" s="150" t="str">
        <f>IF(FI225="","",(MID(FI225,(SEARCH("^^",SUBSTITUTE(FI225," ","^^",LEN(FI225)-LEN(SUBSTITUTE(FI225," ","")))))+1,99)&amp;"_"&amp;LEFT(FI225,FIND(" ",FI225)-1)&amp;"_"&amp;FJ225))</f>
        <v/>
      </c>
      <c r="FO225" s="114"/>
      <c r="FP225" s="168"/>
      <c r="FQ225" s="143"/>
      <c r="FR225" s="144"/>
      <c r="FS225" s="145"/>
      <c r="FT225" s="151"/>
      <c r="FU225" s="146"/>
      <c r="FV225" s="147"/>
      <c r="FW225" s="148"/>
      <c r="FX225" s="149"/>
      <c r="FY225" s="150"/>
      <c r="GA225" s="114"/>
      <c r="GC225" s="143" t="str">
        <f>IF(GG225="","",ministers!GC$3)</f>
        <v/>
      </c>
      <c r="GD225" s="144" t="str">
        <f>IF(GG225="","",ministers!GC$1)</f>
        <v/>
      </c>
      <c r="GE225" s="260" t="str">
        <f>IF(GG225="","",ministers!GC$2)</f>
        <v/>
      </c>
      <c r="GF225" s="145"/>
      <c r="GG225" s="146"/>
      <c r="GH225" s="147"/>
      <c r="GI225" s="148"/>
      <c r="GJ225" s="149" t="str">
        <f t="shared" si="250"/>
        <v/>
      </c>
      <c r="GK225" s="150"/>
      <c r="GM225" s="114"/>
      <c r="GN225" s="168"/>
      <c r="GO225" s="143">
        <f>IF(GS225="","",ministers!GO$3)</f>
        <v>44926</v>
      </c>
      <c r="GP225" s="144" t="str">
        <f>IF(GS225="","",ministers!GO$1)</f>
        <v>Albanaese</v>
      </c>
      <c r="GQ225" s="145">
        <f>IF(GS225="","",ministers!GO$2)</f>
        <v>44713</v>
      </c>
      <c r="GR225" s="145">
        <f>IF(GS225="","",ministers!GO$3)</f>
        <v>44926</v>
      </c>
      <c r="GS225" s="146" t="str">
        <f t="shared" si="240"/>
        <v>Brendan O'Connor</v>
      </c>
      <c r="GT225" s="147" t="str">
        <f t="shared" si="241"/>
        <v>1962</v>
      </c>
      <c r="GU225" s="148" t="str">
        <f t="shared" si="242"/>
        <v>male</v>
      </c>
      <c r="GV225" s="149" t="str">
        <f t="shared" si="243"/>
        <v>au_lab01</v>
      </c>
      <c r="GW225" s="150" t="str">
        <f t="shared" si="244"/>
        <v>O'Connor_Brendan_1962</v>
      </c>
      <c r="GY225" s="114"/>
      <c r="GZ225" s="168" t="s">
        <v>1400</v>
      </c>
    </row>
    <row r="226" spans="1:208" ht="13.5" customHeight="1">
      <c r="A226" s="126"/>
      <c r="B226" s="114" t="s">
        <v>1270</v>
      </c>
      <c r="D226" s="168"/>
      <c r="E226" s="143"/>
      <c r="F226" s="144"/>
      <c r="G226" s="145"/>
      <c r="H226" s="145"/>
      <c r="I226" s="146"/>
      <c r="J226" s="147"/>
      <c r="K226" s="148"/>
      <c r="L226" s="149"/>
      <c r="M226" s="150"/>
      <c r="O226" s="114"/>
      <c r="P226" s="168"/>
      <c r="Q226" s="143"/>
      <c r="R226" s="144"/>
      <c r="S226" s="145"/>
      <c r="T226" s="145"/>
      <c r="U226" s="146"/>
      <c r="V226" s="147"/>
      <c r="W226" s="148"/>
      <c r="X226" s="149"/>
      <c r="Y226" s="150"/>
      <c r="AA226" s="114"/>
      <c r="AB226" s="168"/>
      <c r="AC226" s="143"/>
      <c r="AD226" s="144"/>
      <c r="AE226" s="145"/>
      <c r="AF226" s="145"/>
      <c r="AG226" s="146"/>
      <c r="AH226" s="147"/>
      <c r="AI226" s="148"/>
      <c r="AJ226" s="149"/>
      <c r="AK226" s="150"/>
      <c r="AM226" s="114"/>
      <c r="AN226" s="168"/>
      <c r="AO226" s="143"/>
      <c r="AP226" s="144"/>
      <c r="AQ226" s="145"/>
      <c r="AR226" s="145"/>
      <c r="AS226" s="146"/>
      <c r="AT226" s="147"/>
      <c r="AU226" s="148"/>
      <c r="AV226" s="149"/>
      <c r="AW226" s="150"/>
      <c r="AY226" s="114"/>
      <c r="AZ226" s="168"/>
      <c r="BA226" s="143"/>
      <c r="BB226" s="144"/>
      <c r="BC226" s="145"/>
      <c r="BD226" s="145"/>
      <c r="BE226" s="146"/>
      <c r="BF226" s="147"/>
      <c r="BG226" s="148"/>
      <c r="BH226" s="149"/>
      <c r="BI226" s="150"/>
      <c r="BK226" s="114"/>
      <c r="BL226" s="168"/>
      <c r="BM226" s="143"/>
      <c r="BN226" s="144"/>
      <c r="BO226" s="145"/>
      <c r="BP226" s="145"/>
      <c r="BQ226" s="146"/>
      <c r="BR226" s="147"/>
      <c r="BS226" s="148"/>
      <c r="BT226" s="149"/>
      <c r="BU226" s="150"/>
      <c r="BW226" s="114"/>
      <c r="BX226" s="168"/>
      <c r="BY226" s="143"/>
      <c r="BZ226" s="144"/>
      <c r="CA226" s="145"/>
      <c r="CB226" s="145"/>
      <c r="CC226" s="146"/>
      <c r="CD226" s="147"/>
      <c r="CE226" s="148"/>
      <c r="CF226" s="149"/>
      <c r="CG226" s="150"/>
      <c r="CI226" s="114"/>
      <c r="CJ226" s="168"/>
      <c r="CK226" s="143"/>
      <c r="CL226" s="144"/>
      <c r="CM226" s="145"/>
      <c r="CN226" s="145"/>
      <c r="CO226" s="146"/>
      <c r="CP226" s="147"/>
      <c r="CQ226" s="148"/>
      <c r="CR226" s="149"/>
      <c r="CS226" s="150"/>
      <c r="CU226" s="114"/>
      <c r="CV226" s="168"/>
      <c r="CW226" s="143"/>
      <c r="CX226" s="144"/>
      <c r="CY226" s="145"/>
      <c r="CZ226" s="145"/>
      <c r="DA226" s="146"/>
      <c r="DB226" s="147"/>
      <c r="DC226" s="148"/>
      <c r="DD226" s="149"/>
      <c r="DE226" s="150"/>
      <c r="DG226" s="114"/>
      <c r="DH226" s="168"/>
      <c r="DI226" s="143"/>
      <c r="DJ226" s="144"/>
      <c r="DK226" s="145"/>
      <c r="DL226" s="145"/>
      <c r="DM226" s="146"/>
      <c r="DN226" s="147"/>
      <c r="DO226" s="148"/>
      <c r="DP226" s="149"/>
      <c r="DQ226" s="150"/>
      <c r="DS226" s="114"/>
      <c r="DT226" s="168"/>
      <c r="DU226" s="143"/>
      <c r="DV226" s="144"/>
      <c r="DW226" s="145"/>
      <c r="DX226" s="145"/>
      <c r="DY226" s="146"/>
      <c r="DZ226" s="147"/>
      <c r="EA226" s="148"/>
      <c r="EB226" s="149"/>
      <c r="EC226" s="150"/>
      <c r="EE226" s="114"/>
      <c r="EF226" s="175"/>
      <c r="EG226" s="143"/>
      <c r="EH226" s="144"/>
      <c r="EI226" s="145"/>
      <c r="EJ226" s="145"/>
      <c r="EK226" s="146"/>
      <c r="EL226" s="147"/>
      <c r="EM226" s="148"/>
      <c r="EN226" s="149"/>
      <c r="EO226" s="150"/>
      <c r="EQ226" s="114"/>
      <c r="ER226" s="168"/>
      <c r="ES226" s="143"/>
      <c r="ET226" s="144"/>
      <c r="EU226" s="145"/>
      <c r="EV226" s="145"/>
      <c r="EW226" s="146"/>
      <c r="EX226" s="147"/>
      <c r="EY226" s="148"/>
      <c r="EZ226" s="149"/>
      <c r="FA226" s="150"/>
      <c r="FC226" s="114"/>
      <c r="FD226" s="168"/>
      <c r="FE226" s="143"/>
      <c r="FF226" s="144"/>
      <c r="FG226" s="145"/>
      <c r="FH226" s="145"/>
      <c r="FI226" s="146"/>
      <c r="FJ226" s="147"/>
      <c r="FK226" s="148"/>
      <c r="FL226" s="149"/>
      <c r="FM226" s="150"/>
      <c r="FO226" s="114"/>
      <c r="FP226" s="168"/>
      <c r="FQ226" s="143">
        <f>IF(FU226="","",ministers!FQ$3)</f>
        <v>43614</v>
      </c>
      <c r="FR226" s="144" t="str">
        <f>IF(FU226="","",ministers!FQ$1)</f>
        <v>Morrison I</v>
      </c>
      <c r="FS226" s="145">
        <f>IF(FU226="","",ministers!FQ$2)</f>
        <v>43340</v>
      </c>
      <c r="FT226" s="145">
        <f>IF(FU226="","",ministers!FQ$3)</f>
        <v>43614</v>
      </c>
      <c r="FU226" s="146" t="str">
        <f>IF(GB226="","",IF(ISNUMBER(SEARCH(":",GB226)),MID(GB226,FIND(":",GB226)+2,FIND("(",GB226)-FIND(":",GB226)-3),LEFT(GB226,FIND("(",GB226)-2)))</f>
        <v>Michaelia Clare Cash</v>
      </c>
      <c r="FV226" s="147" t="str">
        <f>IF(GB226="","",MID(GB226,FIND("(",GB226)+1,4))</f>
        <v>1970</v>
      </c>
      <c r="FW226" s="148" t="str">
        <f>IF(ISNUMBER(SEARCH("*female*",GB226)),"female",IF(ISNUMBER(SEARCH("*male*",GB226)),"male",""))</f>
        <v>female</v>
      </c>
      <c r="FX226" s="149" t="str">
        <f>IF(GB226="","",IF(ISERROR(MID(GB226,FIND("male,",GB226)+6,(FIND(")",GB226)-(FIND("male,",GB226)+6))))=TRUE,"missing/error",MID(GB226,FIND("male,",GB226)+6,(FIND(")",GB226)-(FIND("male,",GB226)+6)))))</f>
        <v>au_lib01</v>
      </c>
      <c r="FY226" s="150" t="str">
        <f>IF(FU226="","",(MID(FU226,(SEARCH("^^",SUBSTITUTE(FU226," ","^^",LEN(FU226)-LEN(SUBSTITUTE(FU226," ","")))))+1,99)&amp;"_"&amp;LEFT(FU226,FIND(" ",FU226)-1)&amp;"_"&amp;FV226))</f>
        <v>Cash_Michaelia_1970</v>
      </c>
      <c r="GA226" s="114"/>
      <c r="GB226" s="168" t="s">
        <v>1197</v>
      </c>
      <c r="GC226" s="143" t="str">
        <f>IF(GG226="","",ministers!GC$3)</f>
        <v/>
      </c>
      <c r="GD226" s="144" t="str">
        <f>IF(GG226="","",ministers!GC$1)</f>
        <v/>
      </c>
      <c r="GE226" s="260" t="str">
        <f>IF(GG226="","",ministers!GC$2)</f>
        <v/>
      </c>
      <c r="GF226" s="145"/>
      <c r="GG226" s="146"/>
      <c r="GH226" s="147"/>
      <c r="GI226" s="148"/>
      <c r="GJ226" s="149" t="str">
        <f t="shared" si="250"/>
        <v/>
      </c>
      <c r="GK226" s="150"/>
      <c r="GM226" s="114"/>
      <c r="GN226" s="168"/>
      <c r="GO226" s="143" t="str">
        <f>IF(GS226="","",ministers!GO$3)</f>
        <v/>
      </c>
      <c r="GP226" s="144" t="str">
        <f>IF(GS226="","",ministers!GO$1)</f>
        <v/>
      </c>
      <c r="GQ226" s="145" t="str">
        <f>IF(GS226="","",ministers!GO$2)</f>
        <v/>
      </c>
      <c r="GR226" s="145" t="str">
        <f>IF(GS226="","",ministers!GO$3)</f>
        <v/>
      </c>
      <c r="GS226" s="146" t="str">
        <f t="shared" si="240"/>
        <v/>
      </c>
      <c r="GT226" s="147" t="str">
        <f t="shared" si="241"/>
        <v/>
      </c>
      <c r="GU226" s="148" t="str">
        <f t="shared" si="242"/>
        <v/>
      </c>
      <c r="GV226" s="149" t="str">
        <f t="shared" si="243"/>
        <v/>
      </c>
      <c r="GW226" s="150" t="str">
        <f t="shared" si="244"/>
        <v/>
      </c>
      <c r="GY226" s="114"/>
      <c r="GZ226" s="168"/>
    </row>
    <row r="227" spans="1:208" ht="13.5" customHeight="1">
      <c r="A227" s="126"/>
      <c r="B227" s="114" t="s">
        <v>1269</v>
      </c>
      <c r="D227" s="168"/>
      <c r="E227" s="143"/>
      <c r="F227" s="144"/>
      <c r="G227" s="145"/>
      <c r="H227" s="145"/>
      <c r="I227" s="146"/>
      <c r="J227" s="147"/>
      <c r="K227" s="148"/>
      <c r="L227" s="149"/>
      <c r="M227" s="150"/>
      <c r="O227" s="114"/>
      <c r="P227" s="168"/>
      <c r="Q227" s="143"/>
      <c r="R227" s="144"/>
      <c r="S227" s="145"/>
      <c r="T227" s="145"/>
      <c r="U227" s="146"/>
      <c r="V227" s="147"/>
      <c r="W227" s="148"/>
      <c r="X227" s="149"/>
      <c r="Y227" s="150"/>
      <c r="AA227" s="114"/>
      <c r="AB227" s="168"/>
      <c r="AC227" s="143"/>
      <c r="AD227" s="144"/>
      <c r="AE227" s="145"/>
      <c r="AF227" s="145"/>
      <c r="AG227" s="146"/>
      <c r="AH227" s="147"/>
      <c r="AI227" s="148"/>
      <c r="AJ227" s="149"/>
      <c r="AK227" s="150"/>
      <c r="AM227" s="114"/>
      <c r="AN227" s="168"/>
      <c r="AO227" s="143"/>
      <c r="AP227" s="144"/>
      <c r="AQ227" s="145"/>
      <c r="AR227" s="145"/>
      <c r="AS227" s="146"/>
      <c r="AT227" s="147"/>
      <c r="AU227" s="148"/>
      <c r="AV227" s="149"/>
      <c r="AW227" s="150"/>
      <c r="AY227" s="114"/>
      <c r="AZ227" s="168"/>
      <c r="BA227" s="143"/>
      <c r="BB227" s="144"/>
      <c r="BC227" s="145"/>
      <c r="BD227" s="145"/>
      <c r="BE227" s="146"/>
      <c r="BF227" s="147"/>
      <c r="BG227" s="148"/>
      <c r="BH227" s="149"/>
      <c r="BI227" s="150"/>
      <c r="BK227" s="114"/>
      <c r="BL227" s="168"/>
      <c r="BM227" s="143"/>
      <c r="BN227" s="144"/>
      <c r="BO227" s="145"/>
      <c r="BP227" s="145"/>
      <c r="BQ227" s="146"/>
      <c r="BR227" s="147"/>
      <c r="BS227" s="148"/>
      <c r="BT227" s="149"/>
      <c r="BU227" s="150"/>
      <c r="BW227" s="114"/>
      <c r="BX227" s="168"/>
      <c r="BY227" s="143"/>
      <c r="BZ227" s="144"/>
      <c r="CA227" s="145"/>
      <c r="CB227" s="145"/>
      <c r="CC227" s="146"/>
      <c r="CD227" s="147"/>
      <c r="CE227" s="148"/>
      <c r="CF227" s="149"/>
      <c r="CG227" s="150"/>
      <c r="CI227" s="114"/>
      <c r="CJ227" s="168"/>
      <c r="CK227" s="143"/>
      <c r="CL227" s="144"/>
      <c r="CM227" s="145"/>
      <c r="CN227" s="145"/>
      <c r="CO227" s="146"/>
      <c r="CP227" s="147"/>
      <c r="CQ227" s="148"/>
      <c r="CR227" s="149"/>
      <c r="CS227" s="150"/>
      <c r="CU227" s="114"/>
      <c r="CV227" s="168"/>
      <c r="CW227" s="143"/>
      <c r="CX227" s="144"/>
      <c r="CY227" s="145"/>
      <c r="CZ227" s="145"/>
      <c r="DA227" s="146"/>
      <c r="DB227" s="147"/>
      <c r="DC227" s="148"/>
      <c r="DD227" s="149"/>
      <c r="DE227" s="150"/>
      <c r="DG227" s="114"/>
      <c r="DH227" s="168"/>
      <c r="DI227" s="143"/>
      <c r="DJ227" s="144"/>
      <c r="DK227" s="145"/>
      <c r="DL227" s="145"/>
      <c r="DM227" s="146"/>
      <c r="DN227" s="147"/>
      <c r="DO227" s="148"/>
      <c r="DP227" s="149"/>
      <c r="DQ227" s="150"/>
      <c r="DS227" s="114"/>
      <c r="DT227" s="168"/>
      <c r="DU227" s="143"/>
      <c r="DV227" s="144"/>
      <c r="DW227" s="145"/>
      <c r="DX227" s="145"/>
      <c r="DY227" s="146"/>
      <c r="DZ227" s="147"/>
      <c r="EA227" s="148"/>
      <c r="EB227" s="149"/>
      <c r="EC227" s="150"/>
      <c r="EE227" s="114"/>
      <c r="EF227" s="175"/>
      <c r="EG227" s="143"/>
      <c r="EH227" s="144"/>
      <c r="EI227" s="145"/>
      <c r="EJ227" s="145"/>
      <c r="EK227" s="146"/>
      <c r="EL227" s="147"/>
      <c r="EM227" s="148"/>
      <c r="EN227" s="149"/>
      <c r="EO227" s="150"/>
      <c r="EQ227" s="114"/>
      <c r="ER227" s="168"/>
      <c r="ES227" s="143"/>
      <c r="ET227" s="144"/>
      <c r="EU227" s="145"/>
      <c r="EV227" s="145"/>
      <c r="EW227" s="146"/>
      <c r="EX227" s="147"/>
      <c r="EY227" s="148"/>
      <c r="EZ227" s="149"/>
      <c r="FA227" s="150"/>
      <c r="FC227" s="114"/>
      <c r="FD227" s="168"/>
      <c r="FE227" s="143"/>
      <c r="FF227" s="144"/>
      <c r="FG227" s="145"/>
      <c r="FH227" s="145"/>
      <c r="FI227" s="146"/>
      <c r="FJ227" s="147"/>
      <c r="FK227" s="148"/>
      <c r="FL227" s="149"/>
      <c r="FM227" s="150"/>
      <c r="FO227" s="114"/>
      <c r="FP227" s="168"/>
      <c r="FQ227" s="143">
        <f>IF(FU227="","",ministers!FQ$3)</f>
        <v>43614</v>
      </c>
      <c r="FR227" s="144" t="str">
        <f>IF(FU227="","",ministers!FQ$1)</f>
        <v>Morrison I</v>
      </c>
      <c r="FS227" s="145">
        <f>IF(FU227="","",ministers!FQ$2)</f>
        <v>43340</v>
      </c>
      <c r="FT227" s="145">
        <f>IF(FU227="","",ministers!FQ$3)</f>
        <v>43614</v>
      </c>
      <c r="FU227" s="146" t="str">
        <f>IF(GB227="","",IF(ISNUMBER(SEARCH(":",GB227)),MID(GB227,FIND(":",GB227)+2,FIND("(",GB227)-FIND(":",GB227)-3),LEFT(GB227,FIND("(",GB227)-2)))</f>
        <v>Michaelia Clare Cash</v>
      </c>
      <c r="FV227" s="147" t="str">
        <f>IF(GB227="","",MID(GB227,FIND("(",GB227)+1,4))</f>
        <v>1970</v>
      </c>
      <c r="FW227" s="148" t="str">
        <f>IF(ISNUMBER(SEARCH("*female*",GB227)),"female",IF(ISNUMBER(SEARCH("*male*",GB227)),"male",""))</f>
        <v>female</v>
      </c>
      <c r="FX227" s="149" t="str">
        <f>IF(GB227="","",IF(ISERROR(MID(GB227,FIND("male,",GB227)+6,(FIND(")",GB227)-(FIND("male,",GB227)+6))))=TRUE,"missing/error",MID(GB227,FIND("male,",GB227)+6,(FIND(")",GB227)-(FIND("male,",GB227)+6)))))</f>
        <v>au_lib01</v>
      </c>
      <c r="FY227" s="150" t="str">
        <f>IF(FU227="","",(MID(FU227,(SEARCH("^^",SUBSTITUTE(FU227," ","^^",LEN(FU227)-LEN(SUBSTITUTE(FU227," ","")))))+1,99)&amp;"_"&amp;LEFT(FU227,FIND(" ",FU227)-1)&amp;"_"&amp;FV227))</f>
        <v>Cash_Michaelia_1970</v>
      </c>
      <c r="GA227" s="114"/>
      <c r="GB227" s="168" t="s">
        <v>1197</v>
      </c>
      <c r="GC227" s="143" t="str">
        <f>IF(GG227="","",ministers!GC$3)</f>
        <v/>
      </c>
      <c r="GD227" s="144" t="str">
        <f>IF(GG227="","",ministers!GC$1)</f>
        <v/>
      </c>
      <c r="GE227" s="260" t="str">
        <f>IF(GG227="","",ministers!GC$2)</f>
        <v/>
      </c>
      <c r="GF227" s="145"/>
      <c r="GG227" s="146"/>
      <c r="GH227" s="147"/>
      <c r="GI227" s="148"/>
      <c r="GJ227" s="149"/>
      <c r="GK227" s="150"/>
      <c r="GM227" s="114"/>
      <c r="GN227" s="168"/>
      <c r="GO227" s="143" t="str">
        <f>IF(GS227="","",ministers!GO$3)</f>
        <v/>
      </c>
      <c r="GP227" s="144" t="str">
        <f>IF(GS227="","",ministers!GO$1)</f>
        <v/>
      </c>
      <c r="GQ227" s="145" t="str">
        <f>IF(GS227="","",ministers!GO$2)</f>
        <v/>
      </c>
      <c r="GR227" s="145" t="str">
        <f>IF(GS227="","",ministers!GO$3)</f>
        <v/>
      </c>
      <c r="GS227" s="146" t="str">
        <f t="shared" si="240"/>
        <v/>
      </c>
      <c r="GT227" s="147" t="str">
        <f t="shared" si="241"/>
        <v/>
      </c>
      <c r="GU227" s="148" t="str">
        <f t="shared" si="242"/>
        <v/>
      </c>
      <c r="GV227" s="149" t="str">
        <f t="shared" si="243"/>
        <v/>
      </c>
      <c r="GW227" s="150" t="str">
        <f t="shared" si="244"/>
        <v/>
      </c>
      <c r="GY227" s="114"/>
      <c r="GZ227" s="168"/>
    </row>
    <row r="228" spans="1:208" ht="13.5" customHeight="1">
      <c r="A228" s="126"/>
      <c r="B228" s="117" t="s">
        <v>740</v>
      </c>
      <c r="E228" s="143"/>
      <c r="F228" s="144"/>
      <c r="G228" s="145"/>
      <c r="H228" s="145"/>
      <c r="I228" s="146"/>
      <c r="J228" s="147"/>
      <c r="K228" s="148"/>
      <c r="L228" s="149"/>
      <c r="M228" s="150"/>
      <c r="O228" s="114"/>
      <c r="P228" s="168"/>
      <c r="Q228" s="143"/>
      <c r="R228" s="144"/>
      <c r="S228" s="145"/>
      <c r="T228" s="145"/>
      <c r="U228" s="146"/>
      <c r="V228" s="147"/>
      <c r="W228" s="148"/>
      <c r="X228" s="149"/>
      <c r="Y228" s="150"/>
      <c r="AA228" s="114"/>
      <c r="AB228" s="168"/>
      <c r="AC228" s="143"/>
      <c r="AD228" s="144"/>
      <c r="AE228" s="145"/>
      <c r="AF228" s="145"/>
      <c r="AG228" s="146"/>
      <c r="AH228" s="147"/>
      <c r="AI228" s="148"/>
      <c r="AJ228" s="149"/>
      <c r="AK228" s="150"/>
      <c r="AM228" s="114"/>
      <c r="AN228" s="168"/>
      <c r="AO228" s="143"/>
      <c r="AP228" s="144"/>
      <c r="AQ228" s="145"/>
      <c r="AR228" s="145"/>
      <c r="AS228" s="146"/>
      <c r="AT228" s="147"/>
      <c r="AU228" s="148"/>
      <c r="AV228" s="149"/>
      <c r="AW228" s="150"/>
      <c r="AX228" s="114"/>
      <c r="AY228" s="114"/>
      <c r="AZ228" s="168"/>
      <c r="BA228" s="143"/>
      <c r="BB228" s="144"/>
      <c r="BC228" s="145"/>
      <c r="BD228" s="145"/>
      <c r="BE228" s="146"/>
      <c r="BF228" s="147"/>
      <c r="BG228" s="148"/>
      <c r="BH228" s="149"/>
      <c r="BI228" s="150"/>
      <c r="BK228" s="114"/>
      <c r="BL228" s="168"/>
      <c r="BM228" s="143"/>
      <c r="BN228" s="144"/>
      <c r="BO228" s="145"/>
      <c r="BP228" s="145"/>
      <c r="BQ228" s="146"/>
      <c r="BR228" s="147"/>
      <c r="BS228" s="148"/>
      <c r="BT228" s="149"/>
      <c r="BU228" s="150"/>
      <c r="BW228" s="114"/>
      <c r="BX228" s="168"/>
      <c r="BY228" s="143"/>
      <c r="BZ228" s="144"/>
      <c r="CA228" s="145"/>
      <c r="CB228" s="145"/>
      <c r="CC228" s="146"/>
      <c r="CD228" s="147"/>
      <c r="CE228" s="148"/>
      <c r="CF228" s="149"/>
      <c r="CG228" s="150"/>
      <c r="CI228" s="114"/>
      <c r="CJ228" s="168"/>
      <c r="CK228" s="143"/>
      <c r="CL228" s="144"/>
      <c r="CM228" s="145"/>
      <c r="CN228" s="145"/>
      <c r="CO228" s="146"/>
      <c r="CP228" s="147"/>
      <c r="CQ228" s="148"/>
      <c r="CR228" s="149"/>
      <c r="CS228" s="150"/>
      <c r="CU228" s="114"/>
      <c r="CV228" s="168"/>
      <c r="CW228" s="143"/>
      <c r="CX228" s="144"/>
      <c r="CY228" s="145"/>
      <c r="CZ228" s="145"/>
      <c r="DA228" s="146"/>
      <c r="DB228" s="147"/>
      <c r="DC228" s="148"/>
      <c r="DD228" s="149"/>
      <c r="DE228" s="150"/>
      <c r="DG228" s="114"/>
      <c r="DH228" s="168"/>
      <c r="DI228" s="143">
        <v>41452</v>
      </c>
      <c r="DJ228" s="144" t="s">
        <v>513</v>
      </c>
      <c r="DK228" s="145">
        <v>40973</v>
      </c>
      <c r="DL228" s="145">
        <v>41309</v>
      </c>
      <c r="DM228" s="146" t="s">
        <v>741</v>
      </c>
      <c r="DN228" s="147" t="s">
        <v>879</v>
      </c>
      <c r="DO228" s="148" t="s">
        <v>780</v>
      </c>
      <c r="DP228" s="149" t="s">
        <v>293</v>
      </c>
      <c r="DQ228" s="150" t="s">
        <v>938</v>
      </c>
      <c r="DR228" s="117" t="s">
        <v>292</v>
      </c>
      <c r="DS228" s="114"/>
      <c r="DT228" s="173" t="s">
        <v>739</v>
      </c>
      <c r="DU228" s="143">
        <v>41517</v>
      </c>
      <c r="DV228" s="144" t="s">
        <v>514</v>
      </c>
      <c r="DW228" s="145">
        <v>41452</v>
      </c>
      <c r="DX228" s="145">
        <v>41517</v>
      </c>
      <c r="DY228" s="146" t="s">
        <v>1008</v>
      </c>
      <c r="DZ228" s="147" t="s">
        <v>828</v>
      </c>
      <c r="EA228" s="148" t="s">
        <v>780</v>
      </c>
      <c r="EB228" s="149" t="s">
        <v>293</v>
      </c>
      <c r="EC228" s="150" t="s">
        <v>1009</v>
      </c>
      <c r="ED228" s="117" t="s">
        <v>292</v>
      </c>
      <c r="EE228" s="114"/>
      <c r="EF228" s="168" t="s">
        <v>750</v>
      </c>
      <c r="EG228" s="143">
        <f>IF(EK228="","",ministers!EG$3)</f>
        <v>42262</v>
      </c>
      <c r="EH228" s="144" t="str">
        <f>IF(EK228="","",ministers!EG$1)</f>
        <v>Abbott I</v>
      </c>
      <c r="EI228" s="145">
        <f>IF(EK228="","",ministers!EG$2)</f>
        <v>41517</v>
      </c>
      <c r="EJ228" s="145">
        <f>IF(EK228="","",ministers!EG$3)</f>
        <v>42262</v>
      </c>
      <c r="EK228" s="146" t="str">
        <f t="shared" ref="EK228:EK236" si="251">IF(ER228="","",IF(ISNUMBER(SEARCH(":",ER228)),MID(ER228,FIND(":",ER228)+2,FIND("(",ER228)-FIND(":",ER228)-3),LEFT(ER228,FIND("(",ER228)-2)))</f>
        <v>Bruce Billson</v>
      </c>
      <c r="EL228" s="147" t="str">
        <f t="shared" ref="EL228:EL236" si="252">IF(ER228="","",MID(ER228,FIND("(",ER228)+1,4))</f>
        <v>1966</v>
      </c>
      <c r="EM228" s="148" t="str">
        <f t="shared" ref="EM228:EM236" si="253">IF(ISNUMBER(SEARCH("*female*",ER228)),"female",IF(ISNUMBER(SEARCH("*male*",ER228)),"male",""))</f>
        <v>male</v>
      </c>
      <c r="EN228" s="149" t="str">
        <f t="shared" ref="EN228:EN236" si="254">IF(ER228="","",IF(ISERROR(MID(ER228,FIND("male,",ER228)+6,(FIND(")",ER228)-(FIND("male,",ER228)+6))))=TRUE,"missing/error",MID(ER228,FIND("male,",ER228)+6,(FIND(")",ER228)-(FIND("male,",ER228)+6)))))</f>
        <v>au_lib01</v>
      </c>
      <c r="EO228" s="150" t="str">
        <f t="shared" ref="EO228:EO236" si="255">IF(EK228="","",(MID(EK228,(SEARCH("^^",SUBSTITUTE(EK228," ","^^",LEN(EK228)-LEN(SUBSTITUTE(EK228," ","")))))+1,99)&amp;"_"&amp;LEFT(EK228,FIND(" ",EK228)-1)&amp;"_"&amp;EL228))</f>
        <v>Billson_Bruce_1966</v>
      </c>
      <c r="EP228" s="117" t="str">
        <f t="shared" ref="EP228:EP233" si="256">IF(ER228="","",IF((LEN(ER228)-LEN(SUBSTITUTE(ER228,"male","")))/LEN("male")&gt;1,"!",IF(RIGHT(ER228,1)=")","",IF(RIGHT(ER228,2)=") ","",IF(RIGHT(ER228,2)=").","","!!")))))</f>
        <v/>
      </c>
      <c r="EQ228" s="114"/>
      <c r="ER228" s="168" t="s">
        <v>1115</v>
      </c>
      <c r="ES228" s="143">
        <f>IF(EW228="","",ministers!ES$3)</f>
        <v>42570</v>
      </c>
      <c r="ET228" s="144" t="str">
        <f>IF(EW228="","",ministers!ES$1)</f>
        <v>Turnbull I</v>
      </c>
      <c r="EU228" s="145">
        <f>IF(EW228="","",ministers!ES$2)</f>
        <v>42262</v>
      </c>
      <c r="EV228" s="145">
        <f>IF(EW228="","",ministers!ES$3)</f>
        <v>42570</v>
      </c>
      <c r="EW228" s="146" t="str">
        <f t="shared" ref="EW228:EW235" si="257">IF(FD228="","",IF(ISNUMBER(SEARCH(":",FD228)),MID(FD228,FIND(":",FD228)+2,FIND("(",FD228)-FIND(":",FD228)-3),LEFT(FD228,FIND("(",FD228)-2)))</f>
        <v>Kelly Megan O’Dwyer</v>
      </c>
      <c r="EX228" s="147" t="str">
        <f t="shared" ref="EX228:EX235" si="258">IF(FD228="","",MID(FD228,FIND("(",FD228)+1,4))</f>
        <v>1977</v>
      </c>
      <c r="EY228" s="148" t="str">
        <f t="shared" ref="EY228:EY235" si="259">IF(ISNUMBER(SEARCH("*female*",FD228)),"female",IF(ISNUMBER(SEARCH("*male*",FD228)),"male",""))</f>
        <v>female</v>
      </c>
      <c r="EZ228" s="149" t="str">
        <f t="shared" ref="EZ228:EZ235" si="260">IF(FD228="","",IF(ISERROR(MID(FD228,FIND("male,",FD228)+6,(FIND(")",FD228)-(FIND("male,",FD228)+6))))=TRUE,"missing/error",MID(FD228,FIND("male,",FD228)+6,(FIND(")",FD228)-(FIND("male,",FD228)+6)))))</f>
        <v>au_lib01</v>
      </c>
      <c r="FA228" s="150" t="str">
        <f t="shared" ref="FA228:FA235" si="261">IF(EW228="","",(MID(EW228,(SEARCH("^^",SUBSTITUTE(EW228," ","^^",LEN(EW228)-LEN(SUBSTITUTE(EW228," ","")))))+1,99)&amp;"_"&amp;LEFT(EW228,FIND(" ",EW228)-1)&amp;"_"&amp;EX228))</f>
        <v>O’Dwyer_Kelly_1977</v>
      </c>
      <c r="FB228" s="117" t="str">
        <f t="shared" ref="FB228:FB233" si="262">IF(FD228="","",IF((LEN(FD228)-LEN(SUBSTITUTE(FD228,"male","")))/LEN("male")&gt;1,"!",IF(RIGHT(FD228,1)=")","",IF(RIGHT(FD228,2)=") ","",IF(RIGHT(FD228,2)=").","","!!")))))</f>
        <v/>
      </c>
      <c r="FC228" s="114"/>
      <c r="FD228" s="168" t="s">
        <v>1194</v>
      </c>
      <c r="FE228" s="143" t="str">
        <f>IF(FI228="","",ministers!FE$3)</f>
        <v/>
      </c>
      <c r="FF228" s="144" t="str">
        <f>IF(FI228="","",ministers!FE$1)</f>
        <v/>
      </c>
      <c r="FG228" s="145" t="str">
        <f>IF(FI228="","",ministers!FE$2)</f>
        <v/>
      </c>
      <c r="FH228" s="145" t="str">
        <f>IF(FI228="","",ministers!FE$3)</f>
        <v/>
      </c>
      <c r="FI228" s="146" t="str">
        <f t="shared" ref="FI228:FI259" si="263">IF(FP228="","",IF(ISNUMBER(SEARCH(":",FP228)),MID(FP228,FIND(":",FP228)+2,FIND("(",FP228)-FIND(":",FP228)-3),LEFT(FP228,FIND("(",FP228)-2)))</f>
        <v/>
      </c>
      <c r="FJ228" s="147" t="str">
        <f t="shared" ref="FJ228:FJ259" si="264">IF(FP228="","",MID(FP228,FIND("(",FP228)+1,4))</f>
        <v/>
      </c>
      <c r="FK228" s="148" t="str">
        <f t="shared" ref="FK228:FK259" si="265">IF(ISNUMBER(SEARCH("*female*",FP228)),"female",IF(ISNUMBER(SEARCH("*male*",FP228)),"male",""))</f>
        <v/>
      </c>
      <c r="FL228" s="149" t="str">
        <f t="shared" ref="FL228:FL259" si="266">IF(FP228="","",IF(ISERROR(MID(FP228,FIND("male,",FP228)+6,(FIND(")",FP228)-(FIND("male,",FP228)+6))))=TRUE,"missing/error",MID(FP228,FIND("male,",FP228)+6,(FIND(")",FP228)-(FIND("male,",FP228)+6)))))</f>
        <v/>
      </c>
      <c r="FM228" s="150" t="str">
        <f t="shared" ref="FM228:FM259" si="267">IF(FI228="","",(MID(FI228,(SEARCH("^^",SUBSTITUTE(FI228," ","^^",LEN(FI228)-LEN(SUBSTITUTE(FI228," ","")))))+1,99)&amp;"_"&amp;LEFT(FI228,FIND(" ",FI228)-1)&amp;"_"&amp;FJ228))</f>
        <v/>
      </c>
      <c r="FO228" s="114"/>
      <c r="FP228" s="168"/>
      <c r="FQ228" s="143"/>
      <c r="FR228" s="144"/>
      <c r="FS228" s="145"/>
      <c r="FT228" s="151"/>
      <c r="FU228" s="146"/>
      <c r="FV228" s="147"/>
      <c r="FW228" s="148"/>
      <c r="FX228" s="149"/>
      <c r="FY228" s="150"/>
      <c r="GA228" s="114"/>
      <c r="GB228" s="168"/>
      <c r="GC228" s="143" t="str">
        <f>IF(GG228="","",ministers!GC$3)</f>
        <v/>
      </c>
      <c r="GD228" s="144" t="str">
        <f>IF(GG228="","",ministers!GC$1)</f>
        <v/>
      </c>
      <c r="GE228" s="260" t="str">
        <f>IF(GG228="","",ministers!GC$2)</f>
        <v/>
      </c>
      <c r="GF228" s="145"/>
      <c r="GG228" s="146"/>
      <c r="GH228" s="147"/>
      <c r="GI228" s="148"/>
      <c r="GJ228" s="149"/>
      <c r="GK228" s="150"/>
      <c r="GM228" s="114"/>
      <c r="GN228" s="168"/>
      <c r="GO228" s="143">
        <f>IF(GS228="","",ministers!GO$3)</f>
        <v>44926</v>
      </c>
      <c r="GP228" s="144" t="str">
        <f>IF(GS228="","",ministers!GO$1)</f>
        <v>Albanaese</v>
      </c>
      <c r="GQ228" s="145">
        <f>IF(GS228="","",ministers!GO$2)</f>
        <v>44713</v>
      </c>
      <c r="GR228" s="145">
        <f>IF(GS228="","",ministers!GO$3)</f>
        <v>44926</v>
      </c>
      <c r="GS228" s="146" t="str">
        <f t="shared" si="240"/>
        <v>Julie Collins</v>
      </c>
      <c r="GT228" s="147" t="str">
        <f t="shared" si="241"/>
        <v>1971</v>
      </c>
      <c r="GU228" s="148" t="str">
        <f t="shared" si="242"/>
        <v>female</v>
      </c>
      <c r="GV228" s="149" t="str">
        <f t="shared" si="243"/>
        <v>au_lab01</v>
      </c>
      <c r="GW228" s="150" t="str">
        <f t="shared" si="244"/>
        <v>Collins_Julie_1971</v>
      </c>
      <c r="GY228" s="114"/>
      <c r="GZ228" s="168" t="s">
        <v>1395</v>
      </c>
    </row>
    <row r="229" spans="1:208" ht="13.5" customHeight="1">
      <c r="A229" s="126"/>
      <c r="B229" s="117" t="s">
        <v>740</v>
      </c>
      <c r="E229" s="143"/>
      <c r="F229" s="144"/>
      <c r="G229" s="145"/>
      <c r="H229" s="145"/>
      <c r="I229" s="146"/>
      <c r="J229" s="147"/>
      <c r="K229" s="148"/>
      <c r="L229" s="149"/>
      <c r="M229" s="150"/>
      <c r="O229" s="114"/>
      <c r="P229" s="168"/>
      <c r="Q229" s="143"/>
      <c r="R229" s="144"/>
      <c r="S229" s="145"/>
      <c r="T229" s="145"/>
      <c r="U229" s="146"/>
      <c r="V229" s="147"/>
      <c r="W229" s="148"/>
      <c r="X229" s="149"/>
      <c r="Y229" s="150"/>
      <c r="AA229" s="114"/>
      <c r="AB229" s="168"/>
      <c r="AC229" s="143"/>
      <c r="AD229" s="144"/>
      <c r="AE229" s="145"/>
      <c r="AF229" s="145"/>
      <c r="AG229" s="146"/>
      <c r="AH229" s="147"/>
      <c r="AI229" s="148"/>
      <c r="AJ229" s="149"/>
      <c r="AK229" s="150"/>
      <c r="AM229" s="114"/>
      <c r="AN229" s="168"/>
      <c r="AO229" s="143"/>
      <c r="AP229" s="144"/>
      <c r="AQ229" s="145"/>
      <c r="AR229" s="145"/>
      <c r="AS229" s="146"/>
      <c r="AT229" s="147"/>
      <c r="AU229" s="148"/>
      <c r="AV229" s="149"/>
      <c r="AW229" s="150"/>
      <c r="AX229" s="114"/>
      <c r="AY229" s="114"/>
      <c r="AZ229" s="168"/>
      <c r="BA229" s="143"/>
      <c r="BB229" s="144"/>
      <c r="BC229" s="145"/>
      <c r="BD229" s="145"/>
      <c r="BE229" s="146"/>
      <c r="BF229" s="147"/>
      <c r="BG229" s="148"/>
      <c r="BH229" s="149"/>
      <c r="BI229" s="150"/>
      <c r="BK229" s="114"/>
      <c r="BL229" s="168"/>
      <c r="BM229" s="143"/>
      <c r="BN229" s="144"/>
      <c r="BO229" s="145"/>
      <c r="BP229" s="145"/>
      <c r="BQ229" s="146"/>
      <c r="BR229" s="147"/>
      <c r="BS229" s="148"/>
      <c r="BT229" s="149"/>
      <c r="BU229" s="150"/>
      <c r="BW229" s="114"/>
      <c r="BX229" s="168"/>
      <c r="BY229" s="143"/>
      <c r="BZ229" s="144"/>
      <c r="CA229" s="145"/>
      <c r="CB229" s="145"/>
      <c r="CC229" s="146"/>
      <c r="CD229" s="147"/>
      <c r="CE229" s="148"/>
      <c r="CF229" s="149"/>
      <c r="CG229" s="150"/>
      <c r="CI229" s="114"/>
      <c r="CJ229" s="168"/>
      <c r="CK229" s="143"/>
      <c r="CL229" s="144"/>
      <c r="CM229" s="145"/>
      <c r="CN229" s="145"/>
      <c r="CO229" s="146"/>
      <c r="CP229" s="147"/>
      <c r="CQ229" s="148"/>
      <c r="CR229" s="149"/>
      <c r="CS229" s="150"/>
      <c r="CU229" s="114"/>
      <c r="CV229" s="168"/>
      <c r="CW229" s="143"/>
      <c r="CX229" s="144"/>
      <c r="CY229" s="145"/>
      <c r="CZ229" s="145"/>
      <c r="DA229" s="146"/>
      <c r="DB229" s="147"/>
      <c r="DC229" s="148"/>
      <c r="DD229" s="149"/>
      <c r="DE229" s="150"/>
      <c r="DG229" s="114"/>
      <c r="DH229" s="168"/>
      <c r="DI229" s="143">
        <v>41452</v>
      </c>
      <c r="DJ229" s="144" t="s">
        <v>513</v>
      </c>
      <c r="DK229" s="145">
        <v>41309</v>
      </c>
      <c r="DL229" s="145">
        <v>41309</v>
      </c>
      <c r="DM229" s="146" t="s">
        <v>962</v>
      </c>
      <c r="DN229" s="147" t="s">
        <v>963</v>
      </c>
      <c r="DO229" s="148" t="s">
        <v>780</v>
      </c>
      <c r="DP229" s="149" t="s">
        <v>293</v>
      </c>
      <c r="DQ229" s="150" t="s">
        <v>964</v>
      </c>
      <c r="DS229" s="114"/>
      <c r="DT229" s="173" t="s">
        <v>760</v>
      </c>
      <c r="DU229" s="143" t="s">
        <v>292</v>
      </c>
      <c r="DV229" s="144" t="s">
        <v>292</v>
      </c>
      <c r="DW229" s="145" t="s">
        <v>292</v>
      </c>
      <c r="DX229" s="145" t="s">
        <v>292</v>
      </c>
      <c r="DY229" s="146" t="s">
        <v>292</v>
      </c>
      <c r="DZ229" s="147" t="s">
        <v>292</v>
      </c>
      <c r="EA229" s="148" t="s">
        <v>292</v>
      </c>
      <c r="EB229" s="149" t="s">
        <v>292</v>
      </c>
      <c r="EC229" s="150" t="s">
        <v>292</v>
      </c>
      <c r="ED229" s="117" t="s">
        <v>292</v>
      </c>
      <c r="EE229" s="114"/>
      <c r="EF229" s="168"/>
      <c r="EG229" s="143" t="str">
        <f>IF(EK229="","",ministers!EG$3)</f>
        <v/>
      </c>
      <c r="EH229" s="144" t="str">
        <f>IF(EK229="","",ministers!EG$1)</f>
        <v/>
      </c>
      <c r="EI229" s="145" t="str">
        <f>IF(EK229="","",ministers!EG$2)</f>
        <v/>
      </c>
      <c r="EJ229" s="145" t="str">
        <f>IF(EK229="","",ministers!EG$3)</f>
        <v/>
      </c>
      <c r="EK229" s="146" t="str">
        <f t="shared" si="251"/>
        <v/>
      </c>
      <c r="EL229" s="147" t="str">
        <f t="shared" si="252"/>
        <v/>
      </c>
      <c r="EM229" s="148" t="str">
        <f t="shared" si="253"/>
        <v/>
      </c>
      <c r="EN229" s="149" t="str">
        <f t="shared" si="254"/>
        <v/>
      </c>
      <c r="EO229" s="150" t="str">
        <f t="shared" si="255"/>
        <v/>
      </c>
      <c r="EP229" s="117" t="str">
        <f t="shared" si="256"/>
        <v/>
      </c>
      <c r="EQ229" s="114"/>
      <c r="ER229" s="168"/>
      <c r="ES229" s="143" t="str">
        <f>IF(EW229="","",ministers!ES$3)</f>
        <v/>
      </c>
      <c r="ET229" s="144" t="str">
        <f>IF(EW229="","",ministers!ES$1)</f>
        <v/>
      </c>
      <c r="EU229" s="145" t="str">
        <f>IF(EW229="","",ministers!ES$2)</f>
        <v/>
      </c>
      <c r="EV229" s="145" t="str">
        <f>IF(EW229="","",ministers!ES$3)</f>
        <v/>
      </c>
      <c r="EW229" s="146" t="str">
        <f t="shared" si="257"/>
        <v/>
      </c>
      <c r="EX229" s="147" t="str">
        <f t="shared" si="258"/>
        <v/>
      </c>
      <c r="EY229" s="148" t="str">
        <f t="shared" si="259"/>
        <v/>
      </c>
      <c r="EZ229" s="149" t="str">
        <f t="shared" si="260"/>
        <v/>
      </c>
      <c r="FA229" s="150" t="str">
        <f t="shared" si="261"/>
        <v/>
      </c>
      <c r="FB229" s="117" t="str">
        <f t="shared" si="262"/>
        <v/>
      </c>
      <c r="FC229" s="114"/>
      <c r="FD229" s="168"/>
      <c r="FE229" s="143" t="str">
        <f>IF(FI229="","",ministers!FE$3)</f>
        <v/>
      </c>
      <c r="FF229" s="144" t="str">
        <f>IF(FI229="","",ministers!FE$1)</f>
        <v/>
      </c>
      <c r="FG229" s="145" t="str">
        <f>IF(FI229="","",ministers!FE$2)</f>
        <v/>
      </c>
      <c r="FH229" s="145" t="str">
        <f>IF(FI229="","",ministers!FE$3)</f>
        <v/>
      </c>
      <c r="FI229" s="146" t="str">
        <f t="shared" si="263"/>
        <v/>
      </c>
      <c r="FJ229" s="147" t="str">
        <f t="shared" si="264"/>
        <v/>
      </c>
      <c r="FK229" s="148" t="str">
        <f t="shared" si="265"/>
        <v/>
      </c>
      <c r="FL229" s="149" t="str">
        <f t="shared" si="266"/>
        <v/>
      </c>
      <c r="FM229" s="150" t="str">
        <f t="shared" si="267"/>
        <v/>
      </c>
      <c r="FO229" s="114"/>
      <c r="FP229" s="168"/>
      <c r="FQ229" s="143"/>
      <c r="FR229" s="144"/>
      <c r="FS229" s="145"/>
      <c r="FT229" s="151"/>
      <c r="FU229" s="146"/>
      <c r="FV229" s="147"/>
      <c r="FW229" s="148"/>
      <c r="FX229" s="149"/>
      <c r="FY229" s="150"/>
      <c r="GA229" s="114"/>
      <c r="GB229" s="168"/>
      <c r="GC229" s="143" t="str">
        <f>IF(GG229="","",ministers!GC$3)</f>
        <v/>
      </c>
      <c r="GD229" s="144" t="str">
        <f>IF(GG229="","",ministers!GC$1)</f>
        <v/>
      </c>
      <c r="GE229" s="260" t="str">
        <f>IF(GG229="","",ministers!GC$2)</f>
        <v/>
      </c>
      <c r="GF229" s="145"/>
      <c r="GG229" s="146"/>
      <c r="GH229" s="147"/>
      <c r="GI229" s="148"/>
      <c r="GJ229" s="149"/>
      <c r="GK229" s="150"/>
      <c r="GM229" s="114"/>
      <c r="GN229" s="168"/>
      <c r="GO229" s="143" t="str">
        <f>IF(GS229="","",ministers!GO$3)</f>
        <v/>
      </c>
      <c r="GP229" s="144" t="str">
        <f>IF(GS229="","",ministers!GO$1)</f>
        <v/>
      </c>
      <c r="GQ229" s="145" t="str">
        <f>IF(GS229="","",ministers!GO$2)</f>
        <v/>
      </c>
      <c r="GR229" s="145" t="str">
        <f>IF(GS229="","",ministers!GO$3)</f>
        <v/>
      </c>
      <c r="GS229" s="146" t="str">
        <f t="shared" si="240"/>
        <v/>
      </c>
      <c r="GT229" s="147" t="str">
        <f t="shared" si="241"/>
        <v/>
      </c>
      <c r="GU229" s="148" t="str">
        <f t="shared" si="242"/>
        <v/>
      </c>
      <c r="GV229" s="149" t="str">
        <f t="shared" si="243"/>
        <v/>
      </c>
      <c r="GW229" s="150" t="str">
        <f t="shared" si="244"/>
        <v/>
      </c>
      <c r="GY229" s="114"/>
      <c r="GZ229" s="168"/>
    </row>
    <row r="230" spans="1:208" ht="13.5" customHeight="1">
      <c r="A230" s="126"/>
      <c r="B230" s="117" t="s">
        <v>740</v>
      </c>
      <c r="E230" s="143"/>
      <c r="F230" s="144"/>
      <c r="G230" s="145"/>
      <c r="H230" s="145"/>
      <c r="I230" s="146"/>
      <c r="J230" s="147"/>
      <c r="K230" s="148"/>
      <c r="L230" s="149"/>
      <c r="M230" s="150"/>
      <c r="O230" s="114"/>
      <c r="P230" s="168"/>
      <c r="Q230" s="143"/>
      <c r="R230" s="144"/>
      <c r="S230" s="145"/>
      <c r="T230" s="145"/>
      <c r="U230" s="146"/>
      <c r="V230" s="147"/>
      <c r="W230" s="148"/>
      <c r="X230" s="149"/>
      <c r="Y230" s="150"/>
      <c r="AA230" s="114"/>
      <c r="AB230" s="168"/>
      <c r="AC230" s="143"/>
      <c r="AD230" s="144"/>
      <c r="AE230" s="145"/>
      <c r="AF230" s="145"/>
      <c r="AG230" s="146"/>
      <c r="AH230" s="147"/>
      <c r="AI230" s="148"/>
      <c r="AJ230" s="149"/>
      <c r="AK230" s="150"/>
      <c r="AM230" s="114"/>
      <c r="AN230" s="168"/>
      <c r="AO230" s="143"/>
      <c r="AP230" s="144"/>
      <c r="AQ230" s="145"/>
      <c r="AR230" s="145"/>
      <c r="AS230" s="146"/>
      <c r="AT230" s="147"/>
      <c r="AU230" s="148"/>
      <c r="AV230" s="149"/>
      <c r="AW230" s="150"/>
      <c r="AX230" s="114"/>
      <c r="AY230" s="114"/>
      <c r="AZ230" s="168"/>
      <c r="BA230" s="143"/>
      <c r="BB230" s="144"/>
      <c r="BC230" s="145"/>
      <c r="BD230" s="145"/>
      <c r="BE230" s="146"/>
      <c r="BF230" s="147"/>
      <c r="BG230" s="148"/>
      <c r="BH230" s="149"/>
      <c r="BI230" s="150"/>
      <c r="BK230" s="114"/>
      <c r="BL230" s="168"/>
      <c r="BM230" s="143"/>
      <c r="BN230" s="144"/>
      <c r="BO230" s="145"/>
      <c r="BP230" s="145"/>
      <c r="BQ230" s="146"/>
      <c r="BR230" s="147"/>
      <c r="BS230" s="148"/>
      <c r="BT230" s="149"/>
      <c r="BU230" s="150"/>
      <c r="BW230" s="114"/>
      <c r="BX230" s="168"/>
      <c r="BY230" s="143"/>
      <c r="BZ230" s="144"/>
      <c r="CA230" s="145"/>
      <c r="CB230" s="145"/>
      <c r="CC230" s="146"/>
      <c r="CD230" s="147"/>
      <c r="CE230" s="148"/>
      <c r="CF230" s="149"/>
      <c r="CG230" s="150"/>
      <c r="CI230" s="114"/>
      <c r="CJ230" s="168"/>
      <c r="CK230" s="143"/>
      <c r="CL230" s="144"/>
      <c r="CM230" s="145"/>
      <c r="CN230" s="145"/>
      <c r="CO230" s="146"/>
      <c r="CP230" s="147"/>
      <c r="CQ230" s="148"/>
      <c r="CR230" s="149"/>
      <c r="CS230" s="150"/>
      <c r="CU230" s="114"/>
      <c r="CV230" s="168"/>
      <c r="CW230" s="143"/>
      <c r="CX230" s="144"/>
      <c r="CY230" s="145"/>
      <c r="CZ230" s="145"/>
      <c r="DA230" s="146"/>
      <c r="DB230" s="147"/>
      <c r="DC230" s="148"/>
      <c r="DD230" s="149"/>
      <c r="DE230" s="150"/>
      <c r="DG230" s="114"/>
      <c r="DH230" s="168"/>
      <c r="DI230" s="143">
        <v>41452</v>
      </c>
      <c r="DJ230" s="144" t="s">
        <v>513</v>
      </c>
      <c r="DK230" s="145">
        <v>41358</v>
      </c>
      <c r="DL230" s="145">
        <v>41452</v>
      </c>
      <c r="DM230" s="146" t="s">
        <v>1008</v>
      </c>
      <c r="DN230" s="147" t="s">
        <v>828</v>
      </c>
      <c r="DO230" s="148" t="s">
        <v>780</v>
      </c>
      <c r="DP230" s="149" t="s">
        <v>293</v>
      </c>
      <c r="DQ230" s="150" t="s">
        <v>1009</v>
      </c>
      <c r="DS230" s="114"/>
      <c r="DT230" s="173" t="s">
        <v>750</v>
      </c>
      <c r="DU230" s="143" t="s">
        <v>292</v>
      </c>
      <c r="DV230" s="144" t="s">
        <v>292</v>
      </c>
      <c r="DW230" s="145" t="s">
        <v>292</v>
      </c>
      <c r="DX230" s="145" t="s">
        <v>292</v>
      </c>
      <c r="DY230" s="146" t="s">
        <v>292</v>
      </c>
      <c r="DZ230" s="147" t="s">
        <v>292</v>
      </c>
      <c r="EA230" s="148" t="s">
        <v>292</v>
      </c>
      <c r="EB230" s="149" t="s">
        <v>292</v>
      </c>
      <c r="EC230" s="150" t="s">
        <v>292</v>
      </c>
      <c r="ED230" s="117" t="s">
        <v>292</v>
      </c>
      <c r="EE230" s="114"/>
      <c r="EF230" s="168"/>
      <c r="EG230" s="143" t="str">
        <f>IF(EK230="","",ministers!EG$3)</f>
        <v/>
      </c>
      <c r="EH230" s="144" t="str">
        <f>IF(EK230="","",ministers!EG$1)</f>
        <v/>
      </c>
      <c r="EI230" s="145" t="str">
        <f>IF(EK230="","",ministers!EG$2)</f>
        <v/>
      </c>
      <c r="EJ230" s="145" t="str">
        <f>IF(EK230="","",ministers!EG$3)</f>
        <v/>
      </c>
      <c r="EK230" s="146" t="str">
        <f t="shared" si="251"/>
        <v/>
      </c>
      <c r="EL230" s="147" t="str">
        <f t="shared" si="252"/>
        <v/>
      </c>
      <c r="EM230" s="148" t="str">
        <f t="shared" si="253"/>
        <v/>
      </c>
      <c r="EN230" s="149" t="str">
        <f t="shared" si="254"/>
        <v/>
      </c>
      <c r="EO230" s="150" t="str">
        <f t="shared" si="255"/>
        <v/>
      </c>
      <c r="EP230" s="117" t="str">
        <f t="shared" si="256"/>
        <v/>
      </c>
      <c r="EQ230" s="114"/>
      <c r="ER230" s="168"/>
      <c r="ES230" s="143" t="str">
        <f>IF(EW230="","",ministers!ES$3)</f>
        <v/>
      </c>
      <c r="ET230" s="144" t="str">
        <f>IF(EW230="","",ministers!ES$1)</f>
        <v/>
      </c>
      <c r="EU230" s="145" t="str">
        <f>IF(EW230="","",ministers!ES$2)</f>
        <v/>
      </c>
      <c r="EV230" s="145" t="str">
        <f>IF(EW230="","",ministers!ES$3)</f>
        <v/>
      </c>
      <c r="EW230" s="146" t="str">
        <f t="shared" si="257"/>
        <v/>
      </c>
      <c r="EX230" s="147" t="str">
        <f t="shared" si="258"/>
        <v/>
      </c>
      <c r="EY230" s="148" t="str">
        <f t="shared" si="259"/>
        <v/>
      </c>
      <c r="EZ230" s="149" t="str">
        <f t="shared" si="260"/>
        <v/>
      </c>
      <c r="FA230" s="150" t="str">
        <f t="shared" si="261"/>
        <v/>
      </c>
      <c r="FB230" s="117" t="str">
        <f t="shared" si="262"/>
        <v/>
      </c>
      <c r="FC230" s="114"/>
      <c r="FD230" s="168"/>
      <c r="FE230" s="143" t="str">
        <f>IF(FI230="","",ministers!FE$3)</f>
        <v/>
      </c>
      <c r="FF230" s="144" t="str">
        <f>IF(FI230="","",ministers!FE$1)</f>
        <v/>
      </c>
      <c r="FG230" s="145" t="str">
        <f>IF(FI230="","",ministers!FE$2)</f>
        <v/>
      </c>
      <c r="FH230" s="145" t="str">
        <f>IF(FI230="","",ministers!FE$3)</f>
        <v/>
      </c>
      <c r="FI230" s="146" t="str">
        <f t="shared" si="263"/>
        <v/>
      </c>
      <c r="FJ230" s="147" t="str">
        <f t="shared" si="264"/>
        <v/>
      </c>
      <c r="FK230" s="148" t="str">
        <f t="shared" si="265"/>
        <v/>
      </c>
      <c r="FL230" s="149" t="str">
        <f t="shared" si="266"/>
        <v/>
      </c>
      <c r="FM230" s="150" t="str">
        <f t="shared" si="267"/>
        <v/>
      </c>
      <c r="FO230" s="114"/>
      <c r="FP230" s="168"/>
      <c r="FQ230" s="143"/>
      <c r="FR230" s="144"/>
      <c r="FS230" s="145"/>
      <c r="FT230" s="151"/>
      <c r="FU230" s="146"/>
      <c r="FV230" s="147"/>
      <c r="FW230" s="148"/>
      <c r="FX230" s="149"/>
      <c r="FY230" s="150"/>
      <c r="GA230" s="114"/>
      <c r="GB230" s="168"/>
      <c r="GC230" s="143" t="str">
        <f>IF(GG230="","",ministers!GC$3)</f>
        <v/>
      </c>
      <c r="GD230" s="144" t="str">
        <f>IF(GG230="","",ministers!GC$1)</f>
        <v/>
      </c>
      <c r="GE230" s="260" t="str">
        <f>IF(GG230="","",ministers!GC$2)</f>
        <v/>
      </c>
      <c r="GF230" s="145"/>
      <c r="GG230" s="146"/>
      <c r="GH230" s="147"/>
      <c r="GI230" s="148"/>
      <c r="GJ230" s="149"/>
      <c r="GK230" s="150"/>
      <c r="GM230" s="114"/>
      <c r="GN230" s="168"/>
      <c r="GO230" s="143" t="str">
        <f>IF(GS230="","",ministers!GO$3)</f>
        <v/>
      </c>
      <c r="GP230" s="144" t="str">
        <f>IF(GS230="","",ministers!GO$1)</f>
        <v/>
      </c>
      <c r="GQ230" s="145" t="str">
        <f>IF(GS230="","",ministers!GO$2)</f>
        <v/>
      </c>
      <c r="GR230" s="145" t="str">
        <f>IF(GS230="","",ministers!GO$3)</f>
        <v/>
      </c>
      <c r="GS230" s="146" t="str">
        <f t="shared" si="240"/>
        <v/>
      </c>
      <c r="GT230" s="147" t="str">
        <f t="shared" si="241"/>
        <v/>
      </c>
      <c r="GU230" s="148" t="str">
        <f t="shared" si="242"/>
        <v/>
      </c>
      <c r="GV230" s="149" t="str">
        <f t="shared" si="243"/>
        <v/>
      </c>
      <c r="GW230" s="150" t="str">
        <f t="shared" si="244"/>
        <v/>
      </c>
      <c r="GY230" s="114"/>
      <c r="GZ230" s="168"/>
    </row>
    <row r="231" spans="1:208" ht="13.5" customHeight="1">
      <c r="A231" s="126"/>
      <c r="B231" s="117" t="s">
        <v>574</v>
      </c>
      <c r="E231" s="143" t="s">
        <v>292</v>
      </c>
      <c r="F231" s="144" t="s">
        <v>292</v>
      </c>
      <c r="G231" s="145" t="s">
        <v>292</v>
      </c>
      <c r="H231" s="145" t="s">
        <v>292</v>
      </c>
      <c r="I231" s="146" t="s">
        <v>292</v>
      </c>
      <c r="J231" s="147" t="s">
        <v>292</v>
      </c>
      <c r="K231" s="148" t="s">
        <v>292</v>
      </c>
      <c r="L231" s="149" t="s">
        <v>292</v>
      </c>
      <c r="M231" s="150" t="s">
        <v>292</v>
      </c>
      <c r="N231" s="117" t="s">
        <v>292</v>
      </c>
      <c r="O231" s="114"/>
      <c r="P231" s="168"/>
      <c r="Q231" s="143" t="s">
        <v>292</v>
      </c>
      <c r="R231" s="144" t="s">
        <v>292</v>
      </c>
      <c r="S231" s="145" t="s">
        <v>292</v>
      </c>
      <c r="T231" s="145" t="s">
        <v>292</v>
      </c>
      <c r="U231" s="146" t="s">
        <v>292</v>
      </c>
      <c r="V231" s="147" t="s">
        <v>292</v>
      </c>
      <c r="W231" s="148" t="s">
        <v>292</v>
      </c>
      <c r="X231" s="149" t="s">
        <v>292</v>
      </c>
      <c r="Y231" s="150" t="s">
        <v>292</v>
      </c>
      <c r="Z231" s="117" t="s">
        <v>292</v>
      </c>
      <c r="AA231" s="114"/>
      <c r="AB231" s="168"/>
      <c r="AC231" s="143" t="s">
        <v>292</v>
      </c>
      <c r="AD231" s="144" t="s">
        <v>292</v>
      </c>
      <c r="AE231" s="145" t="s">
        <v>292</v>
      </c>
      <c r="AF231" s="145" t="s">
        <v>292</v>
      </c>
      <c r="AG231" s="146" t="s">
        <v>292</v>
      </c>
      <c r="AH231" s="147" t="s">
        <v>292</v>
      </c>
      <c r="AI231" s="148" t="s">
        <v>292</v>
      </c>
      <c r="AJ231" s="149" t="s">
        <v>292</v>
      </c>
      <c r="AK231" s="150" t="s">
        <v>292</v>
      </c>
      <c r="AL231" s="117" t="s">
        <v>292</v>
      </c>
      <c r="AM231" s="114"/>
      <c r="AN231" s="168"/>
      <c r="AO231" s="143" t="s">
        <v>292</v>
      </c>
      <c r="AP231" s="144" t="s">
        <v>292</v>
      </c>
      <c r="AQ231" s="145" t="s">
        <v>292</v>
      </c>
      <c r="AR231" s="145" t="s">
        <v>292</v>
      </c>
      <c r="AS231" s="146" t="s">
        <v>292</v>
      </c>
      <c r="AT231" s="147" t="s">
        <v>292</v>
      </c>
      <c r="AU231" s="148" t="s">
        <v>292</v>
      </c>
      <c r="AV231" s="149" t="s">
        <v>292</v>
      </c>
      <c r="AW231" s="150" t="s">
        <v>292</v>
      </c>
      <c r="AX231" s="117" t="s">
        <v>292</v>
      </c>
      <c r="AY231" s="114"/>
      <c r="AZ231" s="168"/>
      <c r="BA231" s="143" t="s">
        <v>292</v>
      </c>
      <c r="BB231" s="144" t="s">
        <v>292</v>
      </c>
      <c r="BC231" s="145" t="s">
        <v>292</v>
      </c>
      <c r="BD231" s="145" t="s">
        <v>292</v>
      </c>
      <c r="BE231" s="146" t="s">
        <v>292</v>
      </c>
      <c r="BF231" s="147" t="s">
        <v>292</v>
      </c>
      <c r="BG231" s="148" t="s">
        <v>292</v>
      </c>
      <c r="BH231" s="149" t="s">
        <v>292</v>
      </c>
      <c r="BI231" s="150" t="s">
        <v>292</v>
      </c>
      <c r="BJ231" s="117" t="s">
        <v>292</v>
      </c>
      <c r="BK231" s="114"/>
      <c r="BL231" s="168"/>
      <c r="BM231" s="143" t="s">
        <v>292</v>
      </c>
      <c r="BN231" s="144" t="s">
        <v>292</v>
      </c>
      <c r="BO231" s="145" t="s">
        <v>292</v>
      </c>
      <c r="BP231" s="145" t="s">
        <v>292</v>
      </c>
      <c r="BQ231" s="146" t="s">
        <v>292</v>
      </c>
      <c r="BR231" s="147" t="s">
        <v>292</v>
      </c>
      <c r="BS231" s="148" t="s">
        <v>292</v>
      </c>
      <c r="BT231" s="149" t="s">
        <v>292</v>
      </c>
      <c r="BU231" s="150" t="s">
        <v>292</v>
      </c>
      <c r="BV231" s="117" t="s">
        <v>292</v>
      </c>
      <c r="BW231" s="114"/>
      <c r="BX231" s="168"/>
      <c r="BY231" s="143" t="s">
        <v>292</v>
      </c>
      <c r="BZ231" s="144" t="s">
        <v>292</v>
      </c>
      <c r="CA231" s="145" t="s">
        <v>292</v>
      </c>
      <c r="CB231" s="145" t="s">
        <v>292</v>
      </c>
      <c r="CC231" s="146" t="s">
        <v>292</v>
      </c>
      <c r="CD231" s="147" t="s">
        <v>292</v>
      </c>
      <c r="CE231" s="148" t="s">
        <v>292</v>
      </c>
      <c r="CF231" s="149" t="s">
        <v>292</v>
      </c>
      <c r="CG231" s="150" t="s">
        <v>292</v>
      </c>
      <c r="CH231" s="117" t="s">
        <v>292</v>
      </c>
      <c r="CI231" s="114"/>
      <c r="CJ231" s="168"/>
      <c r="CK231" s="143">
        <v>40353</v>
      </c>
      <c r="CL231" s="144" t="s">
        <v>318</v>
      </c>
      <c r="CM231" s="145">
        <v>39419</v>
      </c>
      <c r="CN231" s="145">
        <v>40353</v>
      </c>
      <c r="CO231" s="146" t="s">
        <v>791</v>
      </c>
      <c r="CP231" s="147" t="s">
        <v>792</v>
      </c>
      <c r="CQ231" s="148" t="s">
        <v>793</v>
      </c>
      <c r="CR231" s="149" t="s">
        <v>293</v>
      </c>
      <c r="CS231" s="150" t="s">
        <v>794</v>
      </c>
      <c r="CT231" s="117" t="s">
        <v>292</v>
      </c>
      <c r="CU231" s="114"/>
      <c r="CV231" s="168" t="s">
        <v>692</v>
      </c>
      <c r="CW231" s="143">
        <v>40435</v>
      </c>
      <c r="CX231" s="144" t="s">
        <v>512</v>
      </c>
      <c r="CY231" s="145">
        <v>40357</v>
      </c>
      <c r="CZ231" s="145">
        <v>40435</v>
      </c>
      <c r="DA231" s="146" t="s">
        <v>859</v>
      </c>
      <c r="DB231" s="147" t="s">
        <v>860</v>
      </c>
      <c r="DC231" s="148" t="s">
        <v>780</v>
      </c>
      <c r="DD231" s="149" t="s">
        <v>293</v>
      </c>
      <c r="DE231" s="150" t="s">
        <v>861</v>
      </c>
      <c r="DF231" s="117" t="s">
        <v>292</v>
      </c>
      <c r="DG231" s="114"/>
      <c r="DH231" s="168" t="s">
        <v>703</v>
      </c>
      <c r="DI231" s="143">
        <v>41452</v>
      </c>
      <c r="DJ231" s="144" t="s">
        <v>513</v>
      </c>
      <c r="DK231" s="145">
        <v>40891</v>
      </c>
      <c r="DL231" s="145">
        <v>41452</v>
      </c>
      <c r="DM231" s="146" t="s">
        <v>973</v>
      </c>
      <c r="DN231" s="147" t="s">
        <v>974</v>
      </c>
      <c r="DO231" s="148" t="s">
        <v>780</v>
      </c>
      <c r="DP231" s="149" t="s">
        <v>293</v>
      </c>
      <c r="DQ231" s="150" t="s">
        <v>975</v>
      </c>
      <c r="DR231" s="117" t="s">
        <v>292</v>
      </c>
      <c r="DS231" s="114"/>
      <c r="DT231" s="173" t="s">
        <v>737</v>
      </c>
      <c r="DU231" s="143" t="s">
        <v>292</v>
      </c>
      <c r="DV231" s="144" t="s">
        <v>292</v>
      </c>
      <c r="DW231" s="145" t="s">
        <v>292</v>
      </c>
      <c r="DX231" s="145" t="s">
        <v>292</v>
      </c>
      <c r="DY231" s="146" t="s">
        <v>292</v>
      </c>
      <c r="DZ231" s="147" t="s">
        <v>292</v>
      </c>
      <c r="EA231" s="148" t="s">
        <v>292</v>
      </c>
      <c r="EB231" s="149" t="s">
        <v>292</v>
      </c>
      <c r="EC231" s="150" t="s">
        <v>292</v>
      </c>
      <c r="ED231" s="117" t="s">
        <v>292</v>
      </c>
      <c r="EE231" s="114"/>
      <c r="EF231" s="168"/>
      <c r="EG231" s="143" t="str">
        <f>IF(EK231="","",ministers!EG$3)</f>
        <v/>
      </c>
      <c r="EH231" s="144" t="str">
        <f>IF(EK231="","",ministers!EG$1)</f>
        <v/>
      </c>
      <c r="EI231" s="145" t="str">
        <f>IF(EK231="","",ministers!EG$2)</f>
        <v/>
      </c>
      <c r="EJ231" s="145" t="str">
        <f>IF(EK231="","",ministers!EG$3)</f>
        <v/>
      </c>
      <c r="EK231" s="146" t="str">
        <f t="shared" si="251"/>
        <v/>
      </c>
      <c r="EL231" s="147" t="str">
        <f t="shared" si="252"/>
        <v/>
      </c>
      <c r="EM231" s="148" t="str">
        <f t="shared" si="253"/>
        <v/>
      </c>
      <c r="EN231" s="149" t="str">
        <f t="shared" si="254"/>
        <v/>
      </c>
      <c r="EO231" s="150" t="str">
        <f t="shared" si="255"/>
        <v/>
      </c>
      <c r="EP231" s="117" t="str">
        <f t="shared" si="256"/>
        <v/>
      </c>
      <c r="EQ231" s="114"/>
      <c r="ER231" s="168"/>
      <c r="ES231" s="143" t="str">
        <f>IF(EW231="","",ministers!ES$3)</f>
        <v/>
      </c>
      <c r="ET231" s="144" t="str">
        <f>IF(EW231="","",ministers!ES$1)</f>
        <v/>
      </c>
      <c r="EU231" s="145" t="s">
        <v>292</v>
      </c>
      <c r="EV231" s="145" t="str">
        <f>IF(EW231="","",ministers!ES$3)</f>
        <v/>
      </c>
      <c r="EW231" s="146" t="str">
        <f t="shared" si="257"/>
        <v/>
      </c>
      <c r="EX231" s="147" t="str">
        <f t="shared" si="258"/>
        <v/>
      </c>
      <c r="EY231" s="148" t="str">
        <f t="shared" si="259"/>
        <v/>
      </c>
      <c r="EZ231" s="149" t="str">
        <f t="shared" si="260"/>
        <v/>
      </c>
      <c r="FA231" s="150" t="str">
        <f t="shared" si="261"/>
        <v/>
      </c>
      <c r="FB231" s="117" t="str">
        <f t="shared" si="262"/>
        <v/>
      </c>
      <c r="FC231" s="114"/>
      <c r="FD231" s="168"/>
      <c r="FE231" s="143" t="str">
        <f>IF(FI231="","",ministers!FE$3)</f>
        <v/>
      </c>
      <c r="FF231" s="144" t="str">
        <f>IF(FI231="","",ministers!FE$1)</f>
        <v/>
      </c>
      <c r="FG231" s="145" t="str">
        <f>IF(FI231="","",ministers!FE$2)</f>
        <v/>
      </c>
      <c r="FH231" s="145" t="str">
        <f>IF(FI231="","",ministers!FE$3)</f>
        <v/>
      </c>
      <c r="FI231" s="146" t="str">
        <f t="shared" si="263"/>
        <v/>
      </c>
      <c r="FJ231" s="147" t="str">
        <f t="shared" si="264"/>
        <v/>
      </c>
      <c r="FK231" s="148" t="str">
        <f t="shared" si="265"/>
        <v/>
      </c>
      <c r="FL231" s="149" t="str">
        <f t="shared" si="266"/>
        <v/>
      </c>
      <c r="FM231" s="150" t="str">
        <f t="shared" si="267"/>
        <v/>
      </c>
      <c r="FN231" s="117" t="str">
        <f>IF(FP231="","",IF((LEN(FP231)-LEN(SUBSTITUTE(FP231,"male","")))/LEN("male")&gt;1,"!",IF(RIGHT(FP231,1)=")","",IF(RIGHT(FP231,2)=") ","",IF(RIGHT(FP231,2)=").","","!!")))))</f>
        <v/>
      </c>
      <c r="FO231" s="114"/>
      <c r="FP231" s="168"/>
      <c r="FQ231" s="143" t="str">
        <f>IF(FU231="","",ministers!FT$3)</f>
        <v/>
      </c>
      <c r="FR231" s="144" t="str">
        <f>IF(FU231="","",ministers!FT$1)</f>
        <v/>
      </c>
      <c r="FS231" s="145"/>
      <c r="FT231" s="151"/>
      <c r="FU231" s="146" t="str">
        <f>IF(GB231="","",IF(ISNUMBER(SEARCH(":",GB231)),MID(GB231,FIND(":",GB231)+2,FIND("(",GB231)-FIND(":",GB231)-3),LEFT(GB231,FIND("(",GB231)-2)))</f>
        <v/>
      </c>
      <c r="FV231" s="147" t="str">
        <f>IF(GB231="","",MID(GB231,FIND("(",GB231)+1,4))</f>
        <v/>
      </c>
      <c r="FW231" s="148" t="str">
        <f>IF(ISNUMBER(SEARCH("*female*",GB231)),"female",IF(ISNUMBER(SEARCH("*male*",GB231)),"male",""))</f>
        <v/>
      </c>
      <c r="FX231" s="149" t="str">
        <f>IF(GB231="","",IF(ISERROR(MID(GB231,FIND("male,",GB231)+6,(FIND(")",GB231)-(FIND("male,",GB231)+6))))=TRUE,"missing/error",MID(GB231,FIND("male,",GB231)+6,(FIND(")",GB231)-(FIND("male,",GB231)+6)))))</f>
        <v/>
      </c>
      <c r="FY231" s="150" t="str">
        <f>IF(FU231="","",(MID(FU231,(SEARCH("^^",SUBSTITUTE(FU231," ","^^",LEN(FU231)-LEN(SUBSTITUTE(FU231," ","")))))+1,99)&amp;"_"&amp;LEFT(FU231,FIND(" ",FU231)-1)&amp;"_"&amp;FV231))</f>
        <v/>
      </c>
      <c r="FZ231" s="117" t="str">
        <f>IF(GB231="","",IF((LEN(GB231)-LEN(SUBSTITUTE(GB231,"male","")))/LEN("male")&gt;1,"!",IF(RIGHT(GB231,1)=")","",IF(RIGHT(GB231,2)=") ","",IF(RIGHT(GB231,2)=").","","!!")))))</f>
        <v/>
      </c>
      <c r="GA231" s="114"/>
      <c r="GB231" s="168"/>
      <c r="GC231" s="143" t="str">
        <f>IF(GG231="","",ministers!GC$3)</f>
        <v/>
      </c>
      <c r="GD231" s="144" t="str">
        <f>IF(GG231="","",ministers!GC$1)</f>
        <v/>
      </c>
      <c r="GE231" s="260" t="str">
        <f>IF(GG231="","",ministers!GC$2)</f>
        <v/>
      </c>
      <c r="GF231" s="145"/>
      <c r="GG231" s="146" t="str">
        <f>IF(GN231="","",IF(ISNUMBER(SEARCH(":",GN231)),MID(GN231,FIND(":",GN231)+2,FIND("(",GN231)-FIND(":",GN231)-3),LEFT(GN231,FIND("(",GN231)-2)))</f>
        <v/>
      </c>
      <c r="GH231" s="147" t="str">
        <f>IF(GN231="","",MID(GN231,FIND("(",GN231)+1,4))</f>
        <v/>
      </c>
      <c r="GI231" s="148" t="str">
        <f>IF(ISNUMBER(SEARCH("*female*",GN231)),"female",IF(ISNUMBER(SEARCH("*male*",GN231)),"male",""))</f>
        <v/>
      </c>
      <c r="GJ231" s="149" t="str">
        <f>IF(GN231="","",IF(ISERROR(MID(GN231,FIND("male,",GN231)+6,(FIND(")",GN231)-(FIND("male,",GN231)+6))))=TRUE,"missing/error",MID(GN231,FIND("male,",GN231)+6,(FIND(")",GN231)-(FIND("male,",GN231)+6)))))</f>
        <v/>
      </c>
      <c r="GK231" s="150" t="str">
        <f>IF(GG231="","",(MID(GG231,(SEARCH("^^",SUBSTITUTE(GG231," ","^^",LEN(GG231)-LEN(SUBSTITUTE(GG231," ","")))))+1,99)&amp;"_"&amp;LEFT(GG231,FIND(" ",GG231)-1)&amp;"_"&amp;GH231))</f>
        <v/>
      </c>
      <c r="GM231" s="114"/>
      <c r="GN231" s="168"/>
      <c r="GO231" s="143" t="str">
        <f>IF(GS231="","",ministers!GO$3)</f>
        <v/>
      </c>
      <c r="GP231" s="144" t="str">
        <f>IF(GS231="","",ministers!GO$1)</f>
        <v/>
      </c>
      <c r="GQ231" s="145" t="str">
        <f>IF(GS231="","",ministers!GO$2)</f>
        <v/>
      </c>
      <c r="GR231" s="145" t="str">
        <f>IF(GS231="","",ministers!GO$3)</f>
        <v/>
      </c>
      <c r="GS231" s="146" t="str">
        <f t="shared" si="240"/>
        <v/>
      </c>
      <c r="GT231" s="147" t="str">
        <f t="shared" si="241"/>
        <v/>
      </c>
      <c r="GU231" s="148" t="str">
        <f t="shared" si="242"/>
        <v/>
      </c>
      <c r="GV231" s="149" t="str">
        <f t="shared" si="243"/>
        <v/>
      </c>
      <c r="GW231" s="150" t="str">
        <f t="shared" si="244"/>
        <v/>
      </c>
      <c r="GY231" s="114"/>
      <c r="GZ231" s="168"/>
    </row>
    <row r="232" spans="1:208" ht="13.5" customHeight="1">
      <c r="A232" s="126"/>
      <c r="B232" s="117" t="s">
        <v>575</v>
      </c>
      <c r="E232" s="143">
        <v>33592</v>
      </c>
      <c r="F232" s="144" t="s">
        <v>311</v>
      </c>
      <c r="G232" s="145">
        <v>32997</v>
      </c>
      <c r="H232" s="145">
        <v>33592</v>
      </c>
      <c r="I232" s="146" t="s">
        <v>939</v>
      </c>
      <c r="J232" s="147" t="s">
        <v>860</v>
      </c>
      <c r="K232" s="148" t="s">
        <v>780</v>
      </c>
      <c r="L232" s="149" t="s">
        <v>293</v>
      </c>
      <c r="M232" s="150" t="s">
        <v>940</v>
      </c>
      <c r="N232" s="117" t="s">
        <v>292</v>
      </c>
      <c r="O232" s="114"/>
      <c r="P232" s="168" t="s">
        <v>608</v>
      </c>
      <c r="Q232" s="143">
        <v>34052</v>
      </c>
      <c r="R232" s="144" t="s">
        <v>312</v>
      </c>
      <c r="S232" s="145">
        <v>33599</v>
      </c>
      <c r="T232" s="145">
        <v>34052</v>
      </c>
      <c r="U232" s="146" t="s">
        <v>854</v>
      </c>
      <c r="V232" s="147" t="s">
        <v>855</v>
      </c>
      <c r="W232" s="148" t="s">
        <v>780</v>
      </c>
      <c r="X232" s="149" t="s">
        <v>293</v>
      </c>
      <c r="Y232" s="150" t="s">
        <v>856</v>
      </c>
      <c r="Z232" s="117" t="s">
        <v>292</v>
      </c>
      <c r="AA232" s="114"/>
      <c r="AB232" s="168" t="s">
        <v>599</v>
      </c>
      <c r="AC232" s="143">
        <v>35135</v>
      </c>
      <c r="AD232" s="144" t="s">
        <v>313</v>
      </c>
      <c r="AE232" s="145">
        <v>34052</v>
      </c>
      <c r="AF232" s="145">
        <v>35135</v>
      </c>
      <c r="AG232" s="146" t="s">
        <v>1010</v>
      </c>
      <c r="AH232" s="147" t="s">
        <v>846</v>
      </c>
      <c r="AI232" s="148" t="s">
        <v>780</v>
      </c>
      <c r="AJ232" s="149" t="s">
        <v>293</v>
      </c>
      <c r="AK232" s="150" t="s">
        <v>1011</v>
      </c>
      <c r="AL232" s="117" t="s">
        <v>292</v>
      </c>
      <c r="AM232" s="114"/>
      <c r="AN232" s="168" t="s">
        <v>624</v>
      </c>
      <c r="AO232" s="143">
        <v>36089</v>
      </c>
      <c r="AP232" s="144" t="s">
        <v>314</v>
      </c>
      <c r="AQ232" s="145">
        <v>35135</v>
      </c>
      <c r="AR232" s="145">
        <v>36089</v>
      </c>
      <c r="AS232" s="146" t="s">
        <v>947</v>
      </c>
      <c r="AT232" s="147" t="s">
        <v>948</v>
      </c>
      <c r="AU232" s="148" t="s">
        <v>793</v>
      </c>
      <c r="AV232" s="149" t="s">
        <v>294</v>
      </c>
      <c r="AW232" s="150" t="s">
        <v>949</v>
      </c>
      <c r="AX232" s="117" t="s">
        <v>292</v>
      </c>
      <c r="AY232" s="114"/>
      <c r="AZ232" s="168" t="s">
        <v>657</v>
      </c>
      <c r="BA232" s="143" t="s">
        <v>292</v>
      </c>
      <c r="BB232" s="144" t="s">
        <v>292</v>
      </c>
      <c r="BC232" s="145" t="s">
        <v>292</v>
      </c>
      <c r="BD232" s="145" t="s">
        <v>292</v>
      </c>
      <c r="BE232" s="146" t="s">
        <v>292</v>
      </c>
      <c r="BF232" s="147" t="s">
        <v>292</v>
      </c>
      <c r="BG232" s="148" t="s">
        <v>292</v>
      </c>
      <c r="BH232" s="149" t="s">
        <v>292</v>
      </c>
      <c r="BI232" s="150" t="s">
        <v>292</v>
      </c>
      <c r="BJ232" s="117" t="s">
        <v>292</v>
      </c>
      <c r="BK232" s="114"/>
      <c r="BL232" s="168"/>
      <c r="BM232" s="143" t="s">
        <v>292</v>
      </c>
      <c r="BN232" s="144" t="s">
        <v>292</v>
      </c>
      <c r="BO232" s="145" t="s">
        <v>292</v>
      </c>
      <c r="BP232" s="145" t="s">
        <v>292</v>
      </c>
      <c r="BQ232" s="146" t="s">
        <v>292</v>
      </c>
      <c r="BR232" s="147" t="s">
        <v>292</v>
      </c>
      <c r="BS232" s="148" t="s">
        <v>292</v>
      </c>
      <c r="BT232" s="149" t="s">
        <v>292</v>
      </c>
      <c r="BU232" s="150" t="s">
        <v>292</v>
      </c>
      <c r="BV232" s="117" t="s">
        <v>292</v>
      </c>
      <c r="BW232" s="114"/>
      <c r="BX232" s="168"/>
      <c r="BY232" s="143" t="s">
        <v>292</v>
      </c>
      <c r="BZ232" s="144" t="s">
        <v>292</v>
      </c>
      <c r="CA232" s="145" t="s">
        <v>292</v>
      </c>
      <c r="CB232" s="145" t="s">
        <v>292</v>
      </c>
      <c r="CC232" s="146" t="s">
        <v>292</v>
      </c>
      <c r="CD232" s="147" t="s">
        <v>292</v>
      </c>
      <c r="CE232" s="148" t="s">
        <v>292</v>
      </c>
      <c r="CF232" s="149" t="s">
        <v>292</v>
      </c>
      <c r="CG232" s="150" t="s">
        <v>292</v>
      </c>
      <c r="CH232" s="117" t="s">
        <v>292</v>
      </c>
      <c r="CI232" s="114"/>
      <c r="CJ232" s="168"/>
      <c r="CK232" s="143" t="s">
        <v>292</v>
      </c>
      <c r="CL232" s="144" t="s">
        <v>292</v>
      </c>
      <c r="CM232" s="145" t="s">
        <v>292</v>
      </c>
      <c r="CN232" s="145" t="s">
        <v>292</v>
      </c>
      <c r="CO232" s="146" t="s">
        <v>292</v>
      </c>
      <c r="CP232" s="147" t="s">
        <v>292</v>
      </c>
      <c r="CQ232" s="148" t="s">
        <v>292</v>
      </c>
      <c r="CR232" s="149" t="s">
        <v>292</v>
      </c>
      <c r="CS232" s="150" t="s">
        <v>292</v>
      </c>
      <c r="CT232" s="117" t="s">
        <v>292</v>
      </c>
      <c r="CU232" s="114"/>
      <c r="CV232" s="168"/>
      <c r="CW232" s="143" t="s">
        <v>292</v>
      </c>
      <c r="CX232" s="144" t="s">
        <v>292</v>
      </c>
      <c r="CY232" s="145" t="s">
        <v>292</v>
      </c>
      <c r="CZ232" s="145" t="s">
        <v>292</v>
      </c>
      <c r="DA232" s="146" t="s">
        <v>292</v>
      </c>
      <c r="DB232" s="147" t="s">
        <v>292</v>
      </c>
      <c r="DC232" s="148" t="s">
        <v>292</v>
      </c>
      <c r="DD232" s="149" t="s">
        <v>292</v>
      </c>
      <c r="DE232" s="150" t="s">
        <v>292</v>
      </c>
      <c r="DF232" s="117" t="s">
        <v>292</v>
      </c>
      <c r="DG232" s="114"/>
      <c r="DH232" s="168"/>
      <c r="DI232" s="143" t="s">
        <v>292</v>
      </c>
      <c r="DJ232" s="144" t="s">
        <v>292</v>
      </c>
      <c r="DK232" s="145" t="s">
        <v>292</v>
      </c>
      <c r="DL232" s="145" t="s">
        <v>292</v>
      </c>
      <c r="DM232" s="146" t="s">
        <v>292</v>
      </c>
      <c r="DN232" s="147" t="s">
        <v>292</v>
      </c>
      <c r="DO232" s="148" t="s">
        <v>292</v>
      </c>
      <c r="DP232" s="149" t="s">
        <v>292</v>
      </c>
      <c r="DQ232" s="150" t="s">
        <v>292</v>
      </c>
      <c r="DR232" s="117" t="s">
        <v>292</v>
      </c>
      <c r="DS232" s="114"/>
      <c r="DT232" s="168"/>
      <c r="DU232" s="143" t="s">
        <v>292</v>
      </c>
      <c r="DV232" s="144" t="s">
        <v>292</v>
      </c>
      <c r="DW232" s="145" t="s">
        <v>292</v>
      </c>
      <c r="DX232" s="145" t="s">
        <v>292</v>
      </c>
      <c r="DY232" s="146" t="s">
        <v>292</v>
      </c>
      <c r="DZ232" s="147" t="s">
        <v>292</v>
      </c>
      <c r="EA232" s="148" t="s">
        <v>292</v>
      </c>
      <c r="EB232" s="149" t="s">
        <v>292</v>
      </c>
      <c r="EC232" s="150" t="s">
        <v>292</v>
      </c>
      <c r="ED232" s="117" t="s">
        <v>292</v>
      </c>
      <c r="EE232" s="114"/>
      <c r="EF232" s="168"/>
      <c r="EG232" s="143" t="str">
        <f>IF(EK232="","",ministers!EG$3)</f>
        <v/>
      </c>
      <c r="EH232" s="144" t="str">
        <f>IF(EK232="","",ministers!EG$1)</f>
        <v/>
      </c>
      <c r="EI232" s="145" t="str">
        <f>IF(EK232="","",ministers!EG$2)</f>
        <v/>
      </c>
      <c r="EJ232" s="145" t="str">
        <f>IF(EK232="","",ministers!EG$3)</f>
        <v/>
      </c>
      <c r="EK232" s="146" t="str">
        <f t="shared" si="251"/>
        <v/>
      </c>
      <c r="EL232" s="147" t="str">
        <f t="shared" si="252"/>
        <v/>
      </c>
      <c r="EM232" s="148" t="str">
        <f t="shared" si="253"/>
        <v/>
      </c>
      <c r="EN232" s="149" t="str">
        <f t="shared" si="254"/>
        <v/>
      </c>
      <c r="EO232" s="150" t="str">
        <f t="shared" si="255"/>
        <v/>
      </c>
      <c r="EP232" s="117" t="str">
        <f t="shared" si="256"/>
        <v/>
      </c>
      <c r="EQ232" s="114"/>
      <c r="ER232" s="168"/>
      <c r="ES232" s="143" t="str">
        <f>IF(EW232="","",ministers!ES$3)</f>
        <v/>
      </c>
      <c r="ET232" s="144" t="str">
        <f>IF(EW232="","",ministers!ES$1)</f>
        <v/>
      </c>
      <c r="EU232" s="145" t="str">
        <f>IF(EW232="","",ministers!ES$2)</f>
        <v/>
      </c>
      <c r="EV232" s="145" t="str">
        <f>IF(EW232="","",ministers!ES$3)</f>
        <v/>
      </c>
      <c r="EW232" s="146" t="str">
        <f t="shared" si="257"/>
        <v/>
      </c>
      <c r="EX232" s="147" t="str">
        <f t="shared" si="258"/>
        <v/>
      </c>
      <c r="EY232" s="148" t="str">
        <f t="shared" si="259"/>
        <v/>
      </c>
      <c r="EZ232" s="149" t="str">
        <f t="shared" si="260"/>
        <v/>
      </c>
      <c r="FA232" s="150" t="str">
        <f t="shared" si="261"/>
        <v/>
      </c>
      <c r="FB232" s="117" t="str">
        <f t="shared" si="262"/>
        <v/>
      </c>
      <c r="FC232" s="114"/>
      <c r="FD232" s="168"/>
      <c r="FE232" s="143" t="str">
        <f>IF(FI232="","",ministers!FE$3)</f>
        <v/>
      </c>
      <c r="FF232" s="144" t="str">
        <f>IF(FI232="","",ministers!FE$1)</f>
        <v/>
      </c>
      <c r="FG232" s="145" t="str">
        <f>IF(FI232="","",ministers!FE$2)</f>
        <v/>
      </c>
      <c r="FH232" s="145" t="str">
        <f>IF(FI232="","",ministers!FE$3)</f>
        <v/>
      </c>
      <c r="FI232" s="146" t="str">
        <f t="shared" si="263"/>
        <v/>
      </c>
      <c r="FJ232" s="147" t="str">
        <f t="shared" si="264"/>
        <v/>
      </c>
      <c r="FK232" s="148" t="str">
        <f t="shared" si="265"/>
        <v/>
      </c>
      <c r="FL232" s="149" t="str">
        <f t="shared" si="266"/>
        <v/>
      </c>
      <c r="FM232" s="150" t="str">
        <f t="shared" si="267"/>
        <v/>
      </c>
      <c r="FN232" s="117" t="str">
        <f>IF(FP232="","",IF((LEN(FP232)-LEN(SUBSTITUTE(FP232,"male","")))/LEN("male")&gt;1,"!",IF(RIGHT(FP232,1)=")","",IF(RIGHT(FP232,2)=") ","",IF(RIGHT(FP232,2)=").","","!!")))))</f>
        <v/>
      </c>
      <c r="FO232" s="114"/>
      <c r="FP232" s="168"/>
      <c r="FQ232" s="143" t="str">
        <f>IF(FU232="","",ministers!FT$3)</f>
        <v/>
      </c>
      <c r="FR232" s="144" t="str">
        <f>IF(FU232="","",ministers!FT$1)</f>
        <v/>
      </c>
      <c r="FS232" s="145"/>
      <c r="FT232" s="151"/>
      <c r="FU232" s="146" t="str">
        <f>IF(GB232="","",IF(ISNUMBER(SEARCH(":",GB232)),MID(GB232,FIND(":",GB232)+2,FIND("(",GB232)-FIND(":",GB232)-3),LEFT(GB232,FIND("(",GB232)-2)))</f>
        <v/>
      </c>
      <c r="FV232" s="147" t="str">
        <f>IF(GB232="","",MID(GB232,FIND("(",GB232)+1,4))</f>
        <v/>
      </c>
      <c r="FW232" s="148" t="str">
        <f>IF(ISNUMBER(SEARCH("*female*",GB232)),"female",IF(ISNUMBER(SEARCH("*male*",GB232)),"male",""))</f>
        <v/>
      </c>
      <c r="FX232" s="149" t="str">
        <f>IF(GB232="","",IF(ISERROR(MID(GB232,FIND("male,",GB232)+6,(FIND(")",GB232)-(FIND("male,",GB232)+6))))=TRUE,"missing/error",MID(GB232,FIND("male,",GB232)+6,(FIND(")",GB232)-(FIND("male,",GB232)+6)))))</f>
        <v/>
      </c>
      <c r="FY232" s="150" t="str">
        <f>IF(FU232="","",(MID(FU232,(SEARCH("^^",SUBSTITUTE(FU232," ","^^",LEN(FU232)-LEN(SUBSTITUTE(FU232," ","")))))+1,99)&amp;"_"&amp;LEFT(FU232,FIND(" ",FU232)-1)&amp;"_"&amp;FV232))</f>
        <v/>
      </c>
      <c r="FZ232" s="117" t="str">
        <f>IF(GB232="","",IF((LEN(GB232)-LEN(SUBSTITUTE(GB232,"male","")))/LEN("male")&gt;1,"!",IF(RIGHT(GB232,1)=")","",IF(RIGHT(GB232,2)=") ","",IF(RIGHT(GB232,2)=").","","!!")))))</f>
        <v/>
      </c>
      <c r="GA232" s="114"/>
      <c r="GB232" s="168"/>
      <c r="GC232" s="143" t="str">
        <f>IF(GG232="","",ministers!GC$3)</f>
        <v/>
      </c>
      <c r="GD232" s="144" t="str">
        <f>IF(GG232="","",ministers!GC$1)</f>
        <v/>
      </c>
      <c r="GE232" s="260" t="str">
        <f>IF(GG232="","",ministers!GC$2)</f>
        <v/>
      </c>
      <c r="GF232" s="145"/>
      <c r="GG232" s="146" t="str">
        <f>IF(GN232="","",IF(ISNUMBER(SEARCH(":",GN232)),MID(GN232,FIND(":",GN232)+2,FIND("(",GN232)-FIND(":",GN232)-3),LEFT(GN232,FIND("(",GN232)-2)))</f>
        <v/>
      </c>
      <c r="GH232" s="147" t="str">
        <f>IF(GN232="","",MID(GN232,FIND("(",GN232)+1,4))</f>
        <v/>
      </c>
      <c r="GI232" s="148" t="str">
        <f>IF(ISNUMBER(SEARCH("*female*",GN232)),"female",IF(ISNUMBER(SEARCH("*male*",GN232)),"male",""))</f>
        <v/>
      </c>
      <c r="GJ232" s="149" t="str">
        <f>IF(GN232="","",IF(ISERROR(MID(GN232,FIND("male,",GN232)+6,(FIND(")",GN232)-(FIND("male,",GN232)+6))))=TRUE,"missing/error",MID(GN232,FIND("male,",GN232)+6,(FIND(")",GN232)-(FIND("male,",GN232)+6)))))</f>
        <v/>
      </c>
      <c r="GK232" s="150" t="str">
        <f>IF(GG232="","",(MID(GG232,(SEARCH("^^",SUBSTITUTE(GG232," ","^^",LEN(GG232)-LEN(SUBSTITUTE(GG232," ","")))))+1,99)&amp;"_"&amp;LEFT(GG232,FIND(" ",GG232)-1)&amp;"_"&amp;GH232))</f>
        <v/>
      </c>
      <c r="GM232" s="114"/>
      <c r="GN232" s="168"/>
      <c r="GO232" s="143" t="str">
        <f>IF(GS232="","",ministers!GO$3)</f>
        <v/>
      </c>
      <c r="GP232" s="144" t="str">
        <f>IF(GS232="","",ministers!GO$1)</f>
        <v/>
      </c>
      <c r="GQ232" s="145" t="str">
        <f>IF(GS232="","",ministers!GO$2)</f>
        <v/>
      </c>
      <c r="GR232" s="145" t="str">
        <f>IF(GS232="","",ministers!GO$3)</f>
        <v/>
      </c>
      <c r="GS232" s="146" t="str">
        <f t="shared" si="240"/>
        <v/>
      </c>
      <c r="GT232" s="147" t="str">
        <f t="shared" si="241"/>
        <v/>
      </c>
      <c r="GU232" s="148" t="str">
        <f t="shared" si="242"/>
        <v/>
      </c>
      <c r="GV232" s="149" t="str">
        <f t="shared" si="243"/>
        <v/>
      </c>
      <c r="GW232" s="150" t="str">
        <f t="shared" si="244"/>
        <v/>
      </c>
      <c r="GY232" s="114"/>
      <c r="GZ232" s="168"/>
    </row>
    <row r="233" spans="1:208" ht="13.5" customHeight="1">
      <c r="A233" s="126"/>
      <c r="B233" s="114" t="s">
        <v>1102</v>
      </c>
      <c r="D233" s="168"/>
      <c r="E233" s="143"/>
      <c r="F233" s="144"/>
      <c r="G233" s="145"/>
      <c r="H233" s="145"/>
      <c r="I233" s="146"/>
      <c r="J233" s="147"/>
      <c r="K233" s="148"/>
      <c r="L233" s="149"/>
      <c r="M233" s="150"/>
      <c r="O233" s="114"/>
      <c r="P233" s="168"/>
      <c r="Q233" s="143"/>
      <c r="R233" s="144"/>
      <c r="S233" s="145"/>
      <c r="T233" s="145"/>
      <c r="U233" s="146"/>
      <c r="V233" s="147"/>
      <c r="W233" s="148"/>
      <c r="X233" s="149"/>
      <c r="Y233" s="150"/>
      <c r="AA233" s="114"/>
      <c r="AB233" s="168"/>
      <c r="AC233" s="143"/>
      <c r="AD233" s="144"/>
      <c r="AE233" s="145"/>
      <c r="AF233" s="145"/>
      <c r="AG233" s="146"/>
      <c r="AH233" s="147"/>
      <c r="AI233" s="148"/>
      <c r="AJ233" s="149"/>
      <c r="AK233" s="150"/>
      <c r="AM233" s="114"/>
      <c r="AN233" s="168"/>
      <c r="AO233" s="143"/>
      <c r="AP233" s="144"/>
      <c r="AQ233" s="145"/>
      <c r="AR233" s="145"/>
      <c r="AS233" s="146"/>
      <c r="AT233" s="147"/>
      <c r="AU233" s="148"/>
      <c r="AV233" s="149"/>
      <c r="AW233" s="150"/>
      <c r="AY233" s="114"/>
      <c r="AZ233" s="168"/>
      <c r="BA233" s="143"/>
      <c r="BB233" s="144"/>
      <c r="BC233" s="145"/>
      <c r="BD233" s="145"/>
      <c r="BE233" s="146"/>
      <c r="BF233" s="147"/>
      <c r="BG233" s="148"/>
      <c r="BH233" s="149"/>
      <c r="BI233" s="150"/>
      <c r="BK233" s="114"/>
      <c r="BL233" s="168"/>
      <c r="BM233" s="143"/>
      <c r="BN233" s="144"/>
      <c r="BO233" s="145"/>
      <c r="BP233" s="145"/>
      <c r="BQ233" s="146"/>
      <c r="BR233" s="147"/>
      <c r="BS233" s="148"/>
      <c r="BT233" s="149"/>
      <c r="BU233" s="150"/>
      <c r="BW233" s="114"/>
      <c r="BX233" s="168"/>
      <c r="BY233" s="143"/>
      <c r="BZ233" s="144"/>
      <c r="CA233" s="145"/>
      <c r="CB233" s="145"/>
      <c r="CC233" s="146"/>
      <c r="CD233" s="147"/>
      <c r="CE233" s="148"/>
      <c r="CF233" s="149"/>
      <c r="CG233" s="150"/>
      <c r="CI233" s="114"/>
      <c r="CJ233" s="168"/>
      <c r="CK233" s="143"/>
      <c r="CL233" s="144"/>
      <c r="CM233" s="145"/>
      <c r="CN233" s="145"/>
      <c r="CO233" s="146"/>
      <c r="CP233" s="147"/>
      <c r="CQ233" s="148"/>
      <c r="CR233" s="149"/>
      <c r="CS233" s="150"/>
      <c r="CU233" s="114"/>
      <c r="CV233" s="168"/>
      <c r="CW233" s="143"/>
      <c r="CX233" s="144"/>
      <c r="CY233" s="145"/>
      <c r="CZ233" s="145"/>
      <c r="DA233" s="146"/>
      <c r="DB233" s="147"/>
      <c r="DC233" s="148"/>
      <c r="DD233" s="149"/>
      <c r="DE233" s="150"/>
      <c r="DG233" s="114"/>
      <c r="DH233" s="168"/>
      <c r="DI233" s="143"/>
      <c r="DJ233" s="144"/>
      <c r="DK233" s="145"/>
      <c r="DL233" s="145"/>
      <c r="DM233" s="146"/>
      <c r="DN233" s="147"/>
      <c r="DO233" s="148"/>
      <c r="DP233" s="149"/>
      <c r="DQ233" s="150"/>
      <c r="DS233" s="114"/>
      <c r="DT233" s="168"/>
      <c r="DU233" s="143"/>
      <c r="DV233" s="144"/>
      <c r="DW233" s="145"/>
      <c r="DX233" s="145"/>
      <c r="DY233" s="146"/>
      <c r="DZ233" s="147"/>
      <c r="EA233" s="148"/>
      <c r="EB233" s="149"/>
      <c r="EC233" s="150"/>
      <c r="EE233" s="114"/>
      <c r="EF233" s="173"/>
      <c r="EG233" s="143">
        <f>IF(EK233="","",ministers!EG$3)</f>
        <v>42262</v>
      </c>
      <c r="EH233" s="144" t="str">
        <f>IF(EK233="","",ministers!EG$1)</f>
        <v>Abbott I</v>
      </c>
      <c r="EI233" s="145">
        <f>IF(EK233="","",ministers!EG$2)</f>
        <v>41517</v>
      </c>
      <c r="EJ233" s="145">
        <v>41996</v>
      </c>
      <c r="EK233" s="146" t="str">
        <f t="shared" si="251"/>
        <v>Kevin James Andrews</v>
      </c>
      <c r="EL233" s="147" t="str">
        <f t="shared" si="252"/>
        <v>1955</v>
      </c>
      <c r="EM233" s="148" t="str">
        <f t="shared" si="253"/>
        <v>male</v>
      </c>
      <c r="EN233" s="149" t="str">
        <f t="shared" si="254"/>
        <v>au_lib01</v>
      </c>
      <c r="EO233" s="150" t="str">
        <f t="shared" si="255"/>
        <v>Andrews_Kevin_1955</v>
      </c>
      <c r="EP233" s="117" t="str">
        <f t="shared" si="256"/>
        <v/>
      </c>
      <c r="EQ233" s="114"/>
      <c r="ER233" s="168" t="s">
        <v>1113</v>
      </c>
      <c r="ES233" s="143">
        <f>IF(EW233="","",ministers!ES$3)</f>
        <v>42570</v>
      </c>
      <c r="ET233" s="144" t="str">
        <f>IF(EW233="","",ministers!ES$1)</f>
        <v>Turnbull I</v>
      </c>
      <c r="EU233" s="145">
        <f>IF(EW233="","",ministers!ES$2)</f>
        <v>42262</v>
      </c>
      <c r="EV233" s="145">
        <f>IF(EW233="","",ministers!ES$3)</f>
        <v>42570</v>
      </c>
      <c r="EW233" s="146" t="str">
        <f t="shared" si="257"/>
        <v>Christian Porter</v>
      </c>
      <c r="EX233" s="147" t="str">
        <f t="shared" si="258"/>
        <v>1970</v>
      </c>
      <c r="EY233" s="148" t="str">
        <f t="shared" si="259"/>
        <v>male</v>
      </c>
      <c r="EZ233" s="149" t="str">
        <f t="shared" si="260"/>
        <v>au_lib01</v>
      </c>
      <c r="FA233" s="150" t="str">
        <f t="shared" si="261"/>
        <v>Porter_Christian_1970</v>
      </c>
      <c r="FB233" s="117" t="str">
        <f t="shared" si="262"/>
        <v/>
      </c>
      <c r="FC233" s="114"/>
      <c r="FD233" s="168" t="s">
        <v>1199</v>
      </c>
      <c r="FE233" s="143">
        <f>IF(FI233="","",ministers!FE$3)</f>
        <v>43340</v>
      </c>
      <c r="FF233" s="144" t="str">
        <f>IF(FI233="","",ministers!FE$1)</f>
        <v>Turnbull II</v>
      </c>
      <c r="FG233" s="145">
        <f>IF(FI233="","",ministers!FE$2)</f>
        <v>42570</v>
      </c>
      <c r="FH233" s="145">
        <v>43089</v>
      </c>
      <c r="FI233" s="146" t="str">
        <f t="shared" si="263"/>
        <v>Christian Porter</v>
      </c>
      <c r="FJ233" s="147" t="str">
        <f t="shared" si="264"/>
        <v>1970</v>
      </c>
      <c r="FK233" s="148" t="str">
        <f t="shared" si="265"/>
        <v>male</v>
      </c>
      <c r="FL233" s="149" t="str">
        <f t="shared" si="266"/>
        <v>au_lib01</v>
      </c>
      <c r="FM233" s="150" t="str">
        <f t="shared" si="267"/>
        <v>Porter_Christian_1970</v>
      </c>
      <c r="FO233" s="114"/>
      <c r="FP233" s="168" t="s">
        <v>1199</v>
      </c>
      <c r="FQ233" s="143">
        <f>IF(FU233="","",ministers!FQ$3)</f>
        <v>43614</v>
      </c>
      <c r="FR233" s="144" t="str">
        <f>IF(FU233="","",ministers!FQ$1)</f>
        <v>Morrison I</v>
      </c>
      <c r="FS233" s="145">
        <f>IF(FU233="","",ministers!FQ$2)</f>
        <v>43340</v>
      </c>
      <c r="FT233" s="145">
        <f>IF(FU233="","",ministers!FQ$3)</f>
        <v>43614</v>
      </c>
      <c r="FU233" s="146" t="str">
        <f>IF(GB233="","",IF(ISNUMBER(SEARCH(":",GB233)),MID(GB233,FIND(":",GB233)+2,FIND("(",GB233)-FIND(":",GB233)-3),LEFT(GB233,FIND("(",GB233)-2)))</f>
        <v>Paul Fletcher</v>
      </c>
      <c r="FV233" s="147" t="str">
        <f>IF(GB233="","",MID(GB233,FIND("(",GB233)+1,4))</f>
        <v>1965</v>
      </c>
      <c r="FW233" s="148" t="str">
        <f>IF(ISNUMBER(SEARCH("*female*",GB233)),"female",IF(ISNUMBER(SEARCH("*male*",GB233)),"male",""))</f>
        <v>male</v>
      </c>
      <c r="FX233" s="149" t="str">
        <f>IF(GB233="","",IF(ISERROR(MID(GB233,FIND("male,",GB233)+6,(FIND(")",GB233)-(FIND("male,",GB233)+6))))=TRUE,"missing/error",MID(GB233,FIND("male,",GB233)+6,(FIND(")",GB233)-(FIND("male,",GB233)+6)))))</f>
        <v>au_lib01</v>
      </c>
      <c r="FY233" s="150" t="str">
        <f>IF(FU233="","",(MID(FU233,(SEARCH("^^",SUBSTITUTE(FU233," ","^^",LEN(FU233)-LEN(SUBSTITUTE(FU233," ","")))))+1,99)&amp;"_"&amp;LEFT(FU233,FIND(" ",FU233)-1)&amp;"_"&amp;FV233))</f>
        <v>Fletcher_Paul_1965</v>
      </c>
      <c r="GA233" s="114"/>
      <c r="GB233" s="168" t="s">
        <v>1273</v>
      </c>
      <c r="GC233" s="143">
        <f>IF(GG233="","",ministers!GC$3)</f>
        <v>44704</v>
      </c>
      <c r="GD233" s="144" t="str">
        <f>IF(GG233="","",ministers!GC$1)</f>
        <v>Morrison II</v>
      </c>
      <c r="GE233" s="260">
        <f>IF(GG233="","",ministers!GC$2)</f>
        <v>43614</v>
      </c>
      <c r="GF233" s="145">
        <f>IF(GG233="","",ministers!GC$3)</f>
        <v>44704</v>
      </c>
      <c r="GG233" s="146" t="str">
        <f>IF(GN233="","",IF(ISNUMBER(SEARCH(":",GN233)),MID(GN233,FIND(":",GN233)+2,FIND("(",GN233)-FIND(":",GN233)-3),LEFT(GN233,FIND("(",GN233)-2)))</f>
        <v>Anne Ruston</v>
      </c>
      <c r="GH233" s="147" t="str">
        <f>IF(GN233="","",MID(GN233,FIND("(",GN233)+1,4))</f>
        <v>1963</v>
      </c>
      <c r="GI233" s="148" t="str">
        <f>IF(ISNUMBER(SEARCH("*female*",GN233)),"female",IF(ISNUMBER(SEARCH("*male*",GN233)),"male",""))</f>
        <v>female</v>
      </c>
      <c r="GJ233" s="149" t="str">
        <f>IF(GN233="","",IF(ISERROR(MID(GN233,FIND("male,",GN233)+6,(FIND(")",GN233)-(FIND("male,",GN233)+6))))=TRUE,"missing/error",MID(GN233,FIND("male,",GN233)+6,(FIND(")",GN233)-(FIND("male,",GN233)+6)))))</f>
        <v>au_lib01</v>
      </c>
      <c r="GK233" s="150" t="str">
        <f>IF(GG233="","",(MID(GG233,(SEARCH("^^",SUBSTITUTE(GG233," ","^^",LEN(GG233)-LEN(SUBSTITUTE(GG233," ","")))))+1,99)&amp;"_"&amp;LEFT(GG233,FIND(" ",GG233)-1)&amp;"_"&amp;GH233))</f>
        <v>Ruston_Anne_1963</v>
      </c>
      <c r="GM233" s="114"/>
      <c r="GN233" s="168" t="s">
        <v>1283</v>
      </c>
      <c r="GO233" s="143">
        <f>IF(GS233="","",ministers!GO$3)</f>
        <v>44926</v>
      </c>
      <c r="GP233" s="144" t="str">
        <f>IF(GS233="","",ministers!GO$1)</f>
        <v>Albanaese</v>
      </c>
      <c r="GQ233" s="145">
        <f>IF(GS233="","",ministers!GO$2)</f>
        <v>44713</v>
      </c>
      <c r="GR233" s="145">
        <f>IF(GS233="","",ministers!GO$3)</f>
        <v>44926</v>
      </c>
      <c r="GS233" s="146" t="str">
        <f>IF(GZ233="","",IF(ISNUMBER(SEARCH(":",GZ233)),MID(GZ233,FIND(":",GZ233)+2,FIND("(",GZ233)-FIND(":",GZ233)-3),LEFT(GZ233,FIND("(",GZ233)-2)))</f>
        <v>Amanda Rishworth</v>
      </c>
      <c r="GT233" s="147" t="str">
        <f>IF(GZ233="","",MID(GZ233,FIND("(",GZ233)+1,4))</f>
        <v>1978</v>
      </c>
      <c r="GU233" s="148" t="str">
        <f>IF(ISNUMBER(SEARCH("*female*",GZ233)),"female",IF(ISNUMBER(SEARCH("*male*",GZ233)),"male",""))</f>
        <v>female</v>
      </c>
      <c r="GV233" s="149" t="str">
        <f>IF(GZ233="","",IF(ISERROR(MID(GZ233,FIND("male,",GZ233)+6,(FIND(")",GZ233)-(FIND("male,",GZ233)+6))))=TRUE,"missing/error",MID(GZ233,FIND("male,",GZ233)+6,(FIND(")",GZ233)-(FIND("male,",GZ233)+6)))))</f>
        <v>au_lab01</v>
      </c>
      <c r="GW233" s="150" t="str">
        <f>IF(GS233="","",(MID(GS233,(SEARCH("^^",SUBSTITUTE(GS233," ","^^",LEN(GS233)-LEN(SUBSTITUTE(GS233," ","")))))+1,99)&amp;"_"&amp;LEFT(GS233,FIND(" ",GS233)-1)&amp;"_"&amp;GT233))</f>
        <v>Rishworth_Amanda_1978</v>
      </c>
      <c r="GY233" s="114"/>
      <c r="GZ233" s="168" t="s">
        <v>1401</v>
      </c>
    </row>
    <row r="234" spans="1:208" ht="13.5" customHeight="1">
      <c r="A234" s="126"/>
      <c r="B234" s="114" t="s">
        <v>1102</v>
      </c>
      <c r="D234" s="168"/>
      <c r="E234" s="143"/>
      <c r="F234" s="144"/>
      <c r="G234" s="145"/>
      <c r="H234" s="145"/>
      <c r="I234" s="146"/>
      <c r="J234" s="147"/>
      <c r="K234" s="148"/>
      <c r="L234" s="149"/>
      <c r="M234" s="150"/>
      <c r="O234" s="114"/>
      <c r="P234" s="168"/>
      <c r="Q234" s="143"/>
      <c r="R234" s="144"/>
      <c r="S234" s="145"/>
      <c r="T234" s="145"/>
      <c r="U234" s="146"/>
      <c r="V234" s="147"/>
      <c r="W234" s="148"/>
      <c r="X234" s="149"/>
      <c r="Y234" s="150"/>
      <c r="AA234" s="114"/>
      <c r="AB234" s="168"/>
      <c r="AC234" s="143"/>
      <c r="AD234" s="144"/>
      <c r="AE234" s="145"/>
      <c r="AF234" s="145"/>
      <c r="AG234" s="146"/>
      <c r="AH234" s="147"/>
      <c r="AI234" s="148"/>
      <c r="AJ234" s="149"/>
      <c r="AK234" s="150"/>
      <c r="AM234" s="114"/>
      <c r="AN234" s="168"/>
      <c r="AO234" s="143"/>
      <c r="AP234" s="144"/>
      <c r="AQ234" s="145"/>
      <c r="AR234" s="145"/>
      <c r="AS234" s="146"/>
      <c r="AT234" s="147"/>
      <c r="AU234" s="148"/>
      <c r="AV234" s="149"/>
      <c r="AW234" s="150"/>
      <c r="AY234" s="114"/>
      <c r="AZ234" s="168"/>
      <c r="BA234" s="143"/>
      <c r="BB234" s="144"/>
      <c r="BC234" s="145"/>
      <c r="BD234" s="145"/>
      <c r="BE234" s="146"/>
      <c r="BF234" s="147"/>
      <c r="BG234" s="148"/>
      <c r="BH234" s="149"/>
      <c r="BI234" s="150"/>
      <c r="BK234" s="114"/>
      <c r="BL234" s="168"/>
      <c r="BM234" s="143"/>
      <c r="BN234" s="144"/>
      <c r="BO234" s="145"/>
      <c r="BP234" s="145"/>
      <c r="BQ234" s="146"/>
      <c r="BR234" s="147"/>
      <c r="BS234" s="148"/>
      <c r="BT234" s="149"/>
      <c r="BU234" s="150"/>
      <c r="BW234" s="114"/>
      <c r="BX234" s="168"/>
      <c r="BY234" s="143"/>
      <c r="BZ234" s="144"/>
      <c r="CA234" s="145"/>
      <c r="CB234" s="145"/>
      <c r="CC234" s="146"/>
      <c r="CD234" s="147"/>
      <c r="CE234" s="148"/>
      <c r="CF234" s="149"/>
      <c r="CG234" s="150"/>
      <c r="CI234" s="114"/>
      <c r="CJ234" s="168"/>
      <c r="CK234" s="143"/>
      <c r="CL234" s="144"/>
      <c r="CM234" s="145"/>
      <c r="CN234" s="145"/>
      <c r="CO234" s="146"/>
      <c r="CP234" s="147"/>
      <c r="CQ234" s="148"/>
      <c r="CR234" s="149"/>
      <c r="CS234" s="150"/>
      <c r="CU234" s="114"/>
      <c r="CV234" s="168"/>
      <c r="CW234" s="143"/>
      <c r="CX234" s="144"/>
      <c r="CY234" s="145"/>
      <c r="CZ234" s="145"/>
      <c r="DA234" s="146"/>
      <c r="DB234" s="147"/>
      <c r="DC234" s="148"/>
      <c r="DD234" s="149"/>
      <c r="DE234" s="150"/>
      <c r="DG234" s="114"/>
      <c r="DH234" s="168"/>
      <c r="DI234" s="143"/>
      <c r="DJ234" s="144"/>
      <c r="DK234" s="145"/>
      <c r="DL234" s="145"/>
      <c r="DM234" s="146"/>
      <c r="DN234" s="147"/>
      <c r="DO234" s="148"/>
      <c r="DP234" s="149"/>
      <c r="DQ234" s="150"/>
      <c r="DS234" s="114"/>
      <c r="DT234" s="168"/>
      <c r="DU234" s="143"/>
      <c r="DV234" s="144"/>
      <c r="DW234" s="145"/>
      <c r="DX234" s="145"/>
      <c r="DY234" s="146"/>
      <c r="DZ234" s="147"/>
      <c r="EA234" s="148"/>
      <c r="EB234" s="149"/>
      <c r="EC234" s="150"/>
      <c r="EE234" s="114"/>
      <c r="EF234" s="173"/>
      <c r="EG234" s="143">
        <f>IF(EK234="","",ministers!EG$3)</f>
        <v>42262</v>
      </c>
      <c r="EH234" s="144" t="str">
        <f>IF(EK234="","",ministers!EG$1)</f>
        <v>Abbott I</v>
      </c>
      <c r="EI234" s="145">
        <v>41996</v>
      </c>
      <c r="EJ234" s="145">
        <f>IF(EK234="","",ministers!EG$3)</f>
        <v>42262</v>
      </c>
      <c r="EK234" s="146" t="str">
        <f t="shared" si="251"/>
        <v>Scott Morrison</v>
      </c>
      <c r="EL234" s="147" t="str">
        <f t="shared" si="252"/>
        <v>1968</v>
      </c>
      <c r="EM234" s="148" t="str">
        <f t="shared" si="253"/>
        <v>male</v>
      </c>
      <c r="EN234" s="149" t="str">
        <f t="shared" si="254"/>
        <v>au_lib01</v>
      </c>
      <c r="EO234" s="150" t="str">
        <f t="shared" si="255"/>
        <v>Morrison_Scott_1968</v>
      </c>
      <c r="EQ234" s="114"/>
      <c r="ER234" s="168" t="s">
        <v>1118</v>
      </c>
      <c r="ES234" s="143" t="str">
        <f>IF(EW234="","",ministers!ES$3)</f>
        <v/>
      </c>
      <c r="ET234" s="144" t="str">
        <f>IF(EW234="","",ministers!ES$1)</f>
        <v/>
      </c>
      <c r="EU234" s="145" t="str">
        <f>IF(EW234="","",ministers!ES$2)</f>
        <v/>
      </c>
      <c r="EV234" s="145" t="str">
        <f>IF(EW234="","",ministers!ES$3)</f>
        <v/>
      </c>
      <c r="EW234" s="146" t="str">
        <f t="shared" si="257"/>
        <v/>
      </c>
      <c r="EX234" s="147" t="str">
        <f t="shared" si="258"/>
        <v/>
      </c>
      <c r="EY234" s="148" t="str">
        <f t="shared" si="259"/>
        <v/>
      </c>
      <c r="EZ234" s="149" t="str">
        <f t="shared" si="260"/>
        <v/>
      </c>
      <c r="FA234" s="150" t="str">
        <f t="shared" si="261"/>
        <v/>
      </c>
      <c r="FC234" s="114"/>
      <c r="FD234" s="168"/>
      <c r="FE234" s="143">
        <f>IF(FI234="","",ministers!FE$3)</f>
        <v>43340</v>
      </c>
      <c r="FF234" s="144" t="str">
        <f>IF(FI234="","",ministers!FE$1)</f>
        <v>Turnbull II</v>
      </c>
      <c r="FG234" s="145">
        <v>43089</v>
      </c>
      <c r="FH234" s="145">
        <f>IF(FI234="","",ministers!FE$3)</f>
        <v>43340</v>
      </c>
      <c r="FI234" s="146" t="str">
        <f t="shared" si="263"/>
        <v>Daniel Tehan</v>
      </c>
      <c r="FJ234" s="147" t="str">
        <f t="shared" si="264"/>
        <v>1968</v>
      </c>
      <c r="FK234" s="148" t="str">
        <f t="shared" si="265"/>
        <v>male</v>
      </c>
      <c r="FL234" s="149" t="str">
        <f t="shared" si="266"/>
        <v>au_lib01</v>
      </c>
      <c r="FM234" s="150" t="str">
        <f t="shared" si="267"/>
        <v>Tehan_Daniel_1968</v>
      </c>
      <c r="FO234" s="114"/>
      <c r="FP234" s="168" t="s">
        <v>1254</v>
      </c>
      <c r="FQ234" s="143"/>
      <c r="FR234" s="144"/>
      <c r="FS234" s="145"/>
      <c r="FT234" s="151"/>
      <c r="FU234" s="146"/>
      <c r="FV234" s="147"/>
      <c r="FW234" s="148"/>
      <c r="FX234" s="149"/>
      <c r="FY234" s="150"/>
      <c r="GA234" s="114"/>
      <c r="GB234" s="168"/>
      <c r="GC234" s="143" t="str">
        <f>IF(GG234="","",ministers!GC$3)</f>
        <v/>
      </c>
      <c r="GD234" s="144" t="str">
        <f>IF(GG234="","",ministers!GC$1)</f>
        <v/>
      </c>
      <c r="GE234" s="260" t="str">
        <f>IF(GG234="","",ministers!GC$2)</f>
        <v/>
      </c>
      <c r="GF234" s="145"/>
      <c r="GG234" s="146"/>
      <c r="GH234" s="147"/>
      <c r="GI234" s="148"/>
      <c r="GJ234" s="149"/>
      <c r="GK234" s="150"/>
      <c r="GM234" s="114"/>
      <c r="GN234" s="168"/>
      <c r="GO234" s="143" t="str">
        <f>IF(GS234="","",ministers!GO$3)</f>
        <v/>
      </c>
      <c r="GP234" s="144" t="str">
        <f>IF(GS234="","",ministers!GO$1)</f>
        <v/>
      </c>
      <c r="GQ234" s="145" t="str">
        <f>IF(GS234="","",ministers!GO$2)</f>
        <v/>
      </c>
      <c r="GR234" s="145" t="str">
        <f>IF(GS234="","",ministers!GO$3)</f>
        <v/>
      </c>
      <c r="GS234" s="146" t="str">
        <f t="shared" ref="GS234:GS241" si="268">IF(GZ234="","",IF(ISNUMBER(SEARCH(":",GZ234)),MID(GZ234,FIND(":",GZ234)+2,FIND("(",GZ234)-FIND(":",GZ234)-3),LEFT(GZ234,FIND("(",GZ234)-2)))</f>
        <v/>
      </c>
      <c r="GT234" s="147" t="str">
        <f t="shared" ref="GT234:GT241" si="269">IF(GZ234="","",MID(GZ234,FIND("(",GZ234)+1,4))</f>
        <v/>
      </c>
      <c r="GU234" s="148" t="str">
        <f t="shared" ref="GU234:GU241" si="270">IF(ISNUMBER(SEARCH("*female*",GZ234)),"female",IF(ISNUMBER(SEARCH("*male*",GZ234)),"male",""))</f>
        <v/>
      </c>
      <c r="GV234" s="149" t="str">
        <f t="shared" ref="GV234:GV241" si="271">IF(GZ234="","",IF(ISERROR(MID(GZ234,FIND("male,",GZ234)+6,(FIND(")",GZ234)-(FIND("male,",GZ234)+6))))=TRUE,"missing/error",MID(GZ234,FIND("male,",GZ234)+6,(FIND(")",GZ234)-(FIND("male,",GZ234)+6)))))</f>
        <v/>
      </c>
      <c r="GW234" s="150" t="str">
        <f t="shared" ref="GW234:GW241" si="272">IF(GS234="","",(MID(GS234,(SEARCH("^^",SUBSTITUTE(GS234," ","^^",LEN(GS234)-LEN(SUBSTITUTE(GS234," ","")))))+1,99)&amp;"_"&amp;LEFT(GS234,FIND(" ",GS234)-1)&amp;"_"&amp;GT234))</f>
        <v/>
      </c>
      <c r="GY234" s="114"/>
      <c r="GZ234" s="168"/>
    </row>
    <row r="235" spans="1:208" ht="13.5" customHeight="1">
      <c r="A235" s="126"/>
      <c r="B235" s="114" t="s">
        <v>1167</v>
      </c>
      <c r="C235" s="114"/>
      <c r="E235" s="143"/>
      <c r="F235" s="144"/>
      <c r="G235" s="145"/>
      <c r="H235" s="145"/>
      <c r="I235" s="146"/>
      <c r="J235" s="147"/>
      <c r="K235" s="148"/>
      <c r="L235" s="149"/>
      <c r="M235" s="150"/>
      <c r="O235" s="114"/>
      <c r="P235" s="168"/>
      <c r="Q235" s="143"/>
      <c r="R235" s="144"/>
      <c r="S235" s="145"/>
      <c r="T235" s="145"/>
      <c r="U235" s="146"/>
      <c r="V235" s="147"/>
      <c r="W235" s="148"/>
      <c r="X235" s="149"/>
      <c r="Y235" s="150"/>
      <c r="AA235" s="114"/>
      <c r="AB235" s="168"/>
      <c r="AC235" s="143"/>
      <c r="AD235" s="144"/>
      <c r="AE235" s="145"/>
      <c r="AF235" s="145"/>
      <c r="AG235" s="146"/>
      <c r="AH235" s="147"/>
      <c r="AI235" s="148"/>
      <c r="AJ235" s="149"/>
      <c r="AK235" s="150"/>
      <c r="AM235" s="114"/>
      <c r="AN235" s="168"/>
      <c r="AO235" s="143"/>
      <c r="AP235" s="144"/>
      <c r="AQ235" s="145"/>
      <c r="AR235" s="145"/>
      <c r="AS235" s="146"/>
      <c r="AT235" s="147"/>
      <c r="AU235" s="148"/>
      <c r="AV235" s="149"/>
      <c r="AW235" s="150"/>
      <c r="AY235" s="114"/>
      <c r="AZ235" s="168"/>
      <c r="BA235" s="143"/>
      <c r="BB235" s="144"/>
      <c r="BC235" s="145"/>
      <c r="BD235" s="145"/>
      <c r="BE235" s="146"/>
      <c r="BF235" s="147"/>
      <c r="BG235" s="148"/>
      <c r="BH235" s="149"/>
      <c r="BI235" s="150"/>
      <c r="BK235" s="114"/>
      <c r="BL235" s="168"/>
      <c r="BM235" s="143"/>
      <c r="BN235" s="144"/>
      <c r="BO235" s="145"/>
      <c r="BP235" s="145"/>
      <c r="BQ235" s="146"/>
      <c r="BR235" s="147"/>
      <c r="BS235" s="148"/>
      <c r="BT235" s="149"/>
      <c r="BU235" s="150"/>
      <c r="BW235" s="114"/>
      <c r="BX235" s="168"/>
      <c r="BY235" s="143"/>
      <c r="BZ235" s="144"/>
      <c r="CA235" s="145"/>
      <c r="CB235" s="145"/>
      <c r="CC235" s="146"/>
      <c r="CD235" s="147"/>
      <c r="CE235" s="148"/>
      <c r="CF235" s="149"/>
      <c r="CG235" s="150"/>
      <c r="CI235" s="114"/>
      <c r="CJ235" s="168"/>
      <c r="CK235" s="143"/>
      <c r="CL235" s="144"/>
      <c r="CM235" s="145"/>
      <c r="CN235" s="145"/>
      <c r="CO235" s="146"/>
      <c r="CP235" s="147"/>
      <c r="CQ235" s="148"/>
      <c r="CR235" s="149"/>
      <c r="CS235" s="150"/>
      <c r="CU235" s="114"/>
      <c r="CV235" s="168"/>
      <c r="CW235" s="143"/>
      <c r="CX235" s="144"/>
      <c r="CY235" s="145"/>
      <c r="CZ235" s="145"/>
      <c r="DA235" s="146"/>
      <c r="DB235" s="147"/>
      <c r="DC235" s="148"/>
      <c r="DD235" s="149"/>
      <c r="DE235" s="150"/>
      <c r="DG235" s="114"/>
      <c r="DH235" s="168"/>
      <c r="DI235" s="143"/>
      <c r="DJ235" s="144"/>
      <c r="DK235" s="145"/>
      <c r="DL235" s="145"/>
      <c r="DM235" s="146"/>
      <c r="DN235" s="147"/>
      <c r="DO235" s="148"/>
      <c r="DP235" s="149"/>
      <c r="DQ235" s="150"/>
      <c r="DS235" s="114"/>
      <c r="DT235" s="173"/>
      <c r="DU235" s="143"/>
      <c r="DV235" s="144"/>
      <c r="DW235" s="145"/>
      <c r="DX235" s="145"/>
      <c r="DY235" s="146"/>
      <c r="DZ235" s="147"/>
      <c r="EA235" s="148"/>
      <c r="EB235" s="149"/>
      <c r="EC235" s="150"/>
      <c r="EE235" s="114"/>
      <c r="EF235" s="168"/>
      <c r="EG235" s="143"/>
      <c r="EH235" s="144" t="str">
        <f>IF(EK235="","",ministers!EG$1)</f>
        <v>Abbott I</v>
      </c>
      <c r="EI235" s="145">
        <f>IF(EK235="","",ministers!EG$2)</f>
        <v>41517</v>
      </c>
      <c r="EJ235" s="145">
        <v>41996</v>
      </c>
      <c r="EK235" s="146" t="str">
        <f t="shared" si="251"/>
        <v>Peter Dutton</v>
      </c>
      <c r="EL235" s="147" t="str">
        <f t="shared" si="252"/>
        <v>1970</v>
      </c>
      <c r="EM235" s="148" t="str">
        <f t="shared" si="253"/>
        <v>male</v>
      </c>
      <c r="EN235" s="149" t="str">
        <f t="shared" si="254"/>
        <v>au_lib01</v>
      </c>
      <c r="EO235" s="150" t="str">
        <f t="shared" si="255"/>
        <v>Dutton_Peter_1970</v>
      </c>
      <c r="EP235" s="117" t="str">
        <f>IF(ER235="","",IF((LEN(ER235)-LEN(SUBSTITUTE(ER235,"male","")))/LEN("male")&gt;1,"!",IF(RIGHT(ER235,1)=")","",IF(RIGHT(ER235,2)=") ","",IF(RIGHT(ER235,2)=").","","!!")))))</f>
        <v/>
      </c>
      <c r="EQ235" s="114"/>
      <c r="ER235" s="168" t="s">
        <v>1116</v>
      </c>
      <c r="ES235" s="143">
        <f>IF(EW235="","",ministers!ES$3)</f>
        <v>42570</v>
      </c>
      <c r="ET235" s="144" t="str">
        <f>IF(EW235="","",ministers!ES$1)</f>
        <v>Turnbull I</v>
      </c>
      <c r="EU235" s="145">
        <v>42262</v>
      </c>
      <c r="EV235" s="145">
        <f>IF(EW235="","",ministers!ES$3)</f>
        <v>42570</v>
      </c>
      <c r="EW235" s="146" t="str">
        <f t="shared" si="257"/>
        <v>Sussan Penelope Ley</v>
      </c>
      <c r="EX235" s="147" t="str">
        <f t="shared" si="258"/>
        <v>1961</v>
      </c>
      <c r="EY235" s="148" t="str">
        <f t="shared" si="259"/>
        <v>female</v>
      </c>
      <c r="EZ235" s="149" t="str">
        <f t="shared" si="260"/>
        <v>au_lib01</v>
      </c>
      <c r="FA235" s="150" t="str">
        <f t="shared" si="261"/>
        <v>Ley_Sussan_1961</v>
      </c>
      <c r="FB235" s="117" t="str">
        <f>IF(FD235="","",IF((LEN(FD235)-LEN(SUBSTITUTE(FD235,"male","")))/LEN("male")&gt;1,"!",IF(RIGHT(FD235,1)=")","",IF(RIGHT(FD235,2)=") ","",IF(RIGHT(FD235,2)=").","","!!")))))</f>
        <v/>
      </c>
      <c r="FC235" s="114"/>
      <c r="FD235" s="168" t="s">
        <v>1200</v>
      </c>
      <c r="FE235" s="143">
        <f>IF(FI235="","",ministers!FE$3)</f>
        <v>43340</v>
      </c>
      <c r="FF235" s="144" t="str">
        <f>IF(FI235="","",ministers!FE$1)</f>
        <v>Turnbull II</v>
      </c>
      <c r="FG235" s="145">
        <f>IF(FI235="","",ministers!FE$2)</f>
        <v>42570</v>
      </c>
      <c r="FH235" s="145">
        <f>IF(FI235="","",ministers!FE$3)</f>
        <v>43340</v>
      </c>
      <c r="FI235" s="146" t="str">
        <f t="shared" si="263"/>
        <v>Sussan Penelope Ley</v>
      </c>
      <c r="FJ235" s="147" t="str">
        <f t="shared" si="264"/>
        <v>1961</v>
      </c>
      <c r="FK235" s="148" t="str">
        <f t="shared" si="265"/>
        <v>female</v>
      </c>
      <c r="FL235" s="149" t="str">
        <f t="shared" si="266"/>
        <v>au_lib01</v>
      </c>
      <c r="FM235" s="150" t="str">
        <f t="shared" si="267"/>
        <v>Ley_Sussan_1961</v>
      </c>
      <c r="FO235" s="114" t="s">
        <v>1248</v>
      </c>
      <c r="FP235" s="168" t="s">
        <v>1200</v>
      </c>
      <c r="FQ235" s="143">
        <f>IF(FU235="","",ministers!FQ$3)</f>
        <v>43614</v>
      </c>
      <c r="FR235" s="144" t="str">
        <f>IF(FU235="","",ministers!FQ$1)</f>
        <v>Morrison I</v>
      </c>
      <c r="FS235" s="145">
        <f>IF(FU235="","",ministers!FQ$2)</f>
        <v>43340</v>
      </c>
      <c r="FT235" s="145">
        <f>IF(FU235="","",ministers!FQ$3)</f>
        <v>43614</v>
      </c>
      <c r="FU235" s="146" t="str">
        <f>IF(GB235="","",IF(ISNUMBER(SEARCH(":",GB235)),MID(GB235,FIND(":",GB235)+2,FIND("(",GB235)-FIND(":",GB235)-3),LEFT(GB235,FIND("(",GB235)-2)))</f>
        <v>Bridget McKenzie</v>
      </c>
      <c r="FV235" s="147" t="str">
        <f>IF(GB235="","",MID(GB235,FIND("(",GB235)+1,4))</f>
        <v>1969</v>
      </c>
      <c r="FW235" s="148" t="str">
        <f>IF(ISNUMBER(SEARCH("*female*",GB235)),"female",IF(ISNUMBER(SEARCH("*male*",GB235)),"male",""))</f>
        <v>female</v>
      </c>
      <c r="FX235" s="149" t="str">
        <f>IF(GB235="","",IF(ISERROR(MID(GB235,FIND("male,",GB235)+6,(FIND(")",GB235)-(FIND("male,",GB235)+6))))=TRUE,"missing/error",MID(GB235,FIND("male,",GB235)+6,(FIND(")",GB235)-(FIND("male,",GB235)+6)))))</f>
        <v>au_nat01</v>
      </c>
      <c r="FY235" s="150" t="str">
        <f>IF(FU235="","",(MID(FU235,(SEARCH("^^",SUBSTITUTE(FU235," ","^^",LEN(FU235)-LEN(SUBSTITUTE(FU235," ","")))))+1,99)&amp;"_"&amp;LEFT(FU235,FIND(" ",FU235)-1)&amp;"_"&amp;FV235))</f>
        <v>McKenzie_Bridget_1969</v>
      </c>
      <c r="GA235" s="114"/>
      <c r="GB235" s="168" t="s">
        <v>1256</v>
      </c>
      <c r="GC235" s="143" t="str">
        <f>IF(GG235="","",ministers!GC$3)</f>
        <v/>
      </c>
      <c r="GD235" s="144" t="str">
        <f>IF(GG235="","",ministers!GC$1)</f>
        <v/>
      </c>
      <c r="GE235" s="260" t="str">
        <f>IF(GG235="","",ministers!GC$2)</f>
        <v/>
      </c>
      <c r="GF235" s="145"/>
      <c r="GG235" s="146"/>
      <c r="GH235" s="147"/>
      <c r="GI235" s="148"/>
      <c r="GJ235" s="149"/>
      <c r="GK235" s="150"/>
      <c r="GM235" s="114"/>
      <c r="GN235" s="168"/>
      <c r="GO235" s="143" t="str">
        <f>IF(GS235="","",ministers!GO$3)</f>
        <v/>
      </c>
      <c r="GP235" s="144" t="str">
        <f>IF(GS235="","",ministers!GO$1)</f>
        <v/>
      </c>
      <c r="GQ235" s="145" t="str">
        <f>IF(GS235="","",ministers!GO$2)</f>
        <v/>
      </c>
      <c r="GR235" s="145" t="str">
        <f>IF(GS235="","",ministers!GO$3)</f>
        <v/>
      </c>
      <c r="GS235" s="146" t="str">
        <f t="shared" si="268"/>
        <v/>
      </c>
      <c r="GT235" s="147" t="str">
        <f t="shared" si="269"/>
        <v/>
      </c>
      <c r="GU235" s="148" t="str">
        <f t="shared" si="270"/>
        <v/>
      </c>
      <c r="GV235" s="149" t="str">
        <f t="shared" si="271"/>
        <v/>
      </c>
      <c r="GW235" s="150" t="str">
        <f t="shared" si="272"/>
        <v/>
      </c>
      <c r="GY235" s="114"/>
      <c r="GZ235" s="168"/>
    </row>
    <row r="236" spans="1:208" ht="13.5" customHeight="1">
      <c r="A236" s="126"/>
      <c r="B236" s="114" t="s">
        <v>1167</v>
      </c>
      <c r="C236" s="114"/>
      <c r="E236" s="143"/>
      <c r="F236" s="144"/>
      <c r="G236" s="145"/>
      <c r="H236" s="145"/>
      <c r="I236" s="146"/>
      <c r="J236" s="147"/>
      <c r="K236" s="148"/>
      <c r="L236" s="149"/>
      <c r="M236" s="150"/>
      <c r="O236" s="114"/>
      <c r="P236" s="168"/>
      <c r="Q236" s="143"/>
      <c r="R236" s="144"/>
      <c r="S236" s="145"/>
      <c r="T236" s="145"/>
      <c r="U236" s="146"/>
      <c r="V236" s="147"/>
      <c r="W236" s="148"/>
      <c r="X236" s="149"/>
      <c r="Y236" s="150"/>
      <c r="AA236" s="114"/>
      <c r="AB236" s="168"/>
      <c r="AC236" s="143"/>
      <c r="AD236" s="144"/>
      <c r="AE236" s="145"/>
      <c r="AF236" s="145"/>
      <c r="AG236" s="146"/>
      <c r="AH236" s="147"/>
      <c r="AI236" s="148"/>
      <c r="AJ236" s="149"/>
      <c r="AK236" s="150"/>
      <c r="AM236" s="114"/>
      <c r="AN236" s="168"/>
      <c r="AO236" s="143"/>
      <c r="AP236" s="144"/>
      <c r="AQ236" s="145"/>
      <c r="AR236" s="145"/>
      <c r="AS236" s="146"/>
      <c r="AT236" s="147"/>
      <c r="AU236" s="148"/>
      <c r="AV236" s="149"/>
      <c r="AW236" s="150"/>
      <c r="AY236" s="114"/>
      <c r="AZ236" s="168"/>
      <c r="BA236" s="143"/>
      <c r="BB236" s="144"/>
      <c r="BC236" s="145"/>
      <c r="BD236" s="145"/>
      <c r="BE236" s="146"/>
      <c r="BF236" s="147"/>
      <c r="BG236" s="148"/>
      <c r="BH236" s="149"/>
      <c r="BI236" s="150"/>
      <c r="BK236" s="114"/>
      <c r="BL236" s="168"/>
      <c r="BM236" s="143"/>
      <c r="BN236" s="144"/>
      <c r="BO236" s="145"/>
      <c r="BP236" s="145"/>
      <c r="BQ236" s="146"/>
      <c r="BR236" s="147"/>
      <c r="BS236" s="148"/>
      <c r="BT236" s="149"/>
      <c r="BU236" s="150"/>
      <c r="BW236" s="114"/>
      <c r="BX236" s="168"/>
      <c r="BY236" s="143"/>
      <c r="BZ236" s="144"/>
      <c r="CA236" s="145"/>
      <c r="CB236" s="145"/>
      <c r="CC236" s="146"/>
      <c r="CD236" s="147"/>
      <c r="CE236" s="148"/>
      <c r="CF236" s="149"/>
      <c r="CG236" s="150"/>
      <c r="CI236" s="114"/>
      <c r="CJ236" s="168"/>
      <c r="CK236" s="143"/>
      <c r="CL236" s="144"/>
      <c r="CM236" s="145"/>
      <c r="CN236" s="145"/>
      <c r="CO236" s="146"/>
      <c r="CP236" s="147"/>
      <c r="CQ236" s="148"/>
      <c r="CR236" s="149"/>
      <c r="CS236" s="150"/>
      <c r="CU236" s="114"/>
      <c r="CV236" s="168"/>
      <c r="CW236" s="143"/>
      <c r="CX236" s="144"/>
      <c r="CY236" s="145"/>
      <c r="CZ236" s="145"/>
      <c r="DA236" s="146"/>
      <c r="DB236" s="147"/>
      <c r="DC236" s="148"/>
      <c r="DD236" s="149"/>
      <c r="DE236" s="150"/>
      <c r="DG236" s="114"/>
      <c r="DH236" s="168"/>
      <c r="DI236" s="143"/>
      <c r="DJ236" s="144"/>
      <c r="DK236" s="145"/>
      <c r="DL236" s="145"/>
      <c r="DM236" s="146"/>
      <c r="DN236" s="147"/>
      <c r="DO236" s="148"/>
      <c r="DP236" s="149"/>
      <c r="DQ236" s="150"/>
      <c r="DS236" s="114"/>
      <c r="DT236" s="173"/>
      <c r="DU236" s="143"/>
      <c r="DV236" s="144"/>
      <c r="DW236" s="145"/>
      <c r="DX236" s="145"/>
      <c r="DY236" s="146"/>
      <c r="DZ236" s="147"/>
      <c r="EA236" s="148"/>
      <c r="EB236" s="149"/>
      <c r="EC236" s="150"/>
      <c r="EE236" s="114"/>
      <c r="EF236" s="168"/>
      <c r="EG236" s="143"/>
      <c r="EH236" s="144" t="str">
        <f>IF(EK236="","",ministers!EG$1)</f>
        <v>Abbott I</v>
      </c>
      <c r="EI236" s="145">
        <v>41996</v>
      </c>
      <c r="EJ236" s="145">
        <f>IF(EK236="","",ministers!EG$3)</f>
        <v>42262</v>
      </c>
      <c r="EK236" s="146" t="str">
        <f t="shared" si="251"/>
        <v>Sussan Ley</v>
      </c>
      <c r="EL236" s="147" t="str">
        <f t="shared" si="252"/>
        <v>1961</v>
      </c>
      <c r="EM236" s="148" t="str">
        <f t="shared" si="253"/>
        <v>female</v>
      </c>
      <c r="EN236" s="149" t="str">
        <f t="shared" si="254"/>
        <v>au_lib01</v>
      </c>
      <c r="EO236" s="150" t="str">
        <f t="shared" si="255"/>
        <v>Ley_Sussan_1961</v>
      </c>
      <c r="EQ236" s="114"/>
      <c r="ER236" s="168" t="s">
        <v>1141</v>
      </c>
      <c r="ES236" s="143"/>
      <c r="ET236" s="144"/>
      <c r="EU236" s="145"/>
      <c r="EV236" s="145"/>
      <c r="EW236" s="146"/>
      <c r="EX236" s="147"/>
      <c r="EY236" s="148"/>
      <c r="EZ236" s="149"/>
      <c r="FA236" s="150"/>
      <c r="FC236" s="114"/>
      <c r="FD236" s="168"/>
      <c r="FE236" s="143">
        <f>IF(FI236="","",ministers!FE$3)</f>
        <v>43340</v>
      </c>
      <c r="FF236" s="144" t="str">
        <f>IF(FI236="","",ministers!FE$1)</f>
        <v>Turnbull II</v>
      </c>
      <c r="FG236" s="145">
        <f>IF(FI236="","",ministers!FE$2)</f>
        <v>42570</v>
      </c>
      <c r="FH236" s="145">
        <v>43089</v>
      </c>
      <c r="FI236" s="146" t="str">
        <f t="shared" si="263"/>
        <v>Gregory Andrew Hunt</v>
      </c>
      <c r="FJ236" s="147" t="str">
        <f t="shared" si="264"/>
        <v>1965</v>
      </c>
      <c r="FK236" s="148" t="str">
        <f t="shared" si="265"/>
        <v>male</v>
      </c>
      <c r="FL236" s="149" t="str">
        <f t="shared" si="266"/>
        <v>au_lib01</v>
      </c>
      <c r="FM236" s="150" t="str">
        <f t="shared" si="267"/>
        <v>Hunt_Gregory_1965</v>
      </c>
      <c r="FO236" s="114"/>
      <c r="FP236" s="168" t="s">
        <v>1198</v>
      </c>
      <c r="FQ236" s="143"/>
      <c r="FR236" s="144"/>
      <c r="FS236" s="145"/>
      <c r="FT236" s="151"/>
      <c r="FU236" s="146"/>
      <c r="FV236" s="147"/>
      <c r="FW236" s="148"/>
      <c r="FX236" s="149"/>
      <c r="FY236" s="150"/>
      <c r="GA236" s="114"/>
      <c r="GB236" s="168"/>
      <c r="GC236" s="143" t="str">
        <f>IF(GG236="","",ministers!GC$3)</f>
        <v/>
      </c>
      <c r="GD236" s="144" t="str">
        <f>IF(GG236="","",ministers!GC$1)</f>
        <v/>
      </c>
      <c r="GE236" s="260" t="str">
        <f>IF(GG236="","",ministers!GC$2)</f>
        <v/>
      </c>
      <c r="GF236" s="145"/>
      <c r="GG236" s="146"/>
      <c r="GH236" s="147"/>
      <c r="GI236" s="148"/>
      <c r="GJ236" s="149"/>
      <c r="GK236" s="150"/>
      <c r="GM236" s="114"/>
      <c r="GN236" s="168"/>
      <c r="GO236" s="143" t="str">
        <f>IF(GS236="","",ministers!GO$3)</f>
        <v/>
      </c>
      <c r="GP236" s="144" t="str">
        <f>IF(GS236="","",ministers!GO$1)</f>
        <v/>
      </c>
      <c r="GQ236" s="145" t="str">
        <f>IF(GS236="","",ministers!GO$2)</f>
        <v/>
      </c>
      <c r="GR236" s="145" t="str">
        <f>IF(GS236="","",ministers!GO$3)</f>
        <v/>
      </c>
      <c r="GS236" s="146" t="str">
        <f t="shared" si="268"/>
        <v/>
      </c>
      <c r="GT236" s="147" t="str">
        <f t="shared" si="269"/>
        <v/>
      </c>
      <c r="GU236" s="148" t="str">
        <f t="shared" si="270"/>
        <v/>
      </c>
      <c r="GV236" s="149" t="str">
        <f t="shared" si="271"/>
        <v/>
      </c>
      <c r="GW236" s="150" t="str">
        <f t="shared" si="272"/>
        <v/>
      </c>
      <c r="GY236" s="114"/>
      <c r="GZ236" s="168"/>
    </row>
    <row r="237" spans="1:208" ht="13.5" customHeight="1">
      <c r="A237" s="126"/>
      <c r="B237" s="114" t="s">
        <v>1167</v>
      </c>
      <c r="C237" s="114"/>
      <c r="E237" s="143"/>
      <c r="F237" s="144"/>
      <c r="G237" s="145"/>
      <c r="H237" s="145"/>
      <c r="I237" s="146"/>
      <c r="J237" s="147"/>
      <c r="K237" s="148"/>
      <c r="L237" s="149"/>
      <c r="M237" s="150"/>
      <c r="O237" s="114"/>
      <c r="P237" s="168"/>
      <c r="Q237" s="143"/>
      <c r="R237" s="144"/>
      <c r="S237" s="145"/>
      <c r="T237" s="145"/>
      <c r="U237" s="146"/>
      <c r="V237" s="147"/>
      <c r="W237" s="148"/>
      <c r="X237" s="149"/>
      <c r="Y237" s="150"/>
      <c r="AA237" s="114"/>
      <c r="AB237" s="168"/>
      <c r="AC237" s="143"/>
      <c r="AD237" s="144"/>
      <c r="AE237" s="145"/>
      <c r="AF237" s="145"/>
      <c r="AG237" s="146"/>
      <c r="AH237" s="147"/>
      <c r="AI237" s="148"/>
      <c r="AJ237" s="149"/>
      <c r="AK237" s="150"/>
      <c r="AM237" s="114"/>
      <c r="AN237" s="168"/>
      <c r="AO237" s="143"/>
      <c r="AP237" s="144"/>
      <c r="AQ237" s="145"/>
      <c r="AR237" s="145"/>
      <c r="AS237" s="146"/>
      <c r="AT237" s="147"/>
      <c r="AU237" s="148"/>
      <c r="AV237" s="149"/>
      <c r="AW237" s="150"/>
      <c r="AY237" s="114"/>
      <c r="AZ237" s="168"/>
      <c r="BA237" s="143"/>
      <c r="BB237" s="144"/>
      <c r="BC237" s="145"/>
      <c r="BD237" s="145"/>
      <c r="BE237" s="146"/>
      <c r="BF237" s="147"/>
      <c r="BG237" s="148"/>
      <c r="BH237" s="149"/>
      <c r="BI237" s="150"/>
      <c r="BK237" s="114"/>
      <c r="BL237" s="168"/>
      <c r="BM237" s="143"/>
      <c r="BN237" s="144"/>
      <c r="BO237" s="145"/>
      <c r="BP237" s="145"/>
      <c r="BQ237" s="146"/>
      <c r="BR237" s="147"/>
      <c r="BS237" s="148"/>
      <c r="BT237" s="149"/>
      <c r="BU237" s="150"/>
      <c r="BW237" s="114"/>
      <c r="BX237" s="168"/>
      <c r="BY237" s="143"/>
      <c r="BZ237" s="144"/>
      <c r="CA237" s="145"/>
      <c r="CB237" s="145"/>
      <c r="CC237" s="146"/>
      <c r="CD237" s="147"/>
      <c r="CE237" s="148"/>
      <c r="CF237" s="149"/>
      <c r="CG237" s="150"/>
      <c r="CI237" s="114"/>
      <c r="CJ237" s="168"/>
      <c r="CK237" s="143"/>
      <c r="CL237" s="144"/>
      <c r="CM237" s="145"/>
      <c r="CN237" s="145"/>
      <c r="CO237" s="146"/>
      <c r="CP237" s="147"/>
      <c r="CQ237" s="148"/>
      <c r="CR237" s="149"/>
      <c r="CS237" s="150"/>
      <c r="CU237" s="114"/>
      <c r="CV237" s="168"/>
      <c r="CW237" s="143"/>
      <c r="CX237" s="144"/>
      <c r="CY237" s="145"/>
      <c r="CZ237" s="145"/>
      <c r="DA237" s="146"/>
      <c r="DB237" s="147"/>
      <c r="DC237" s="148"/>
      <c r="DD237" s="149"/>
      <c r="DE237" s="150"/>
      <c r="DG237" s="114"/>
      <c r="DH237" s="168"/>
      <c r="DI237" s="143"/>
      <c r="DJ237" s="144"/>
      <c r="DK237" s="145"/>
      <c r="DL237" s="145"/>
      <c r="DM237" s="146"/>
      <c r="DN237" s="147"/>
      <c r="DO237" s="148"/>
      <c r="DP237" s="149"/>
      <c r="DQ237" s="150"/>
      <c r="DS237" s="114"/>
      <c r="DT237" s="173"/>
      <c r="DU237" s="143"/>
      <c r="DV237" s="144"/>
      <c r="DW237" s="145"/>
      <c r="DX237" s="145"/>
      <c r="DY237" s="146"/>
      <c r="DZ237" s="147"/>
      <c r="EA237" s="148"/>
      <c r="EB237" s="149"/>
      <c r="EC237" s="150"/>
      <c r="EE237" s="114"/>
      <c r="EF237" s="168"/>
      <c r="EG237" s="143"/>
      <c r="EH237" s="144"/>
      <c r="EI237" s="145"/>
      <c r="EJ237" s="145"/>
      <c r="EK237" s="146"/>
      <c r="EL237" s="147"/>
      <c r="EM237" s="148"/>
      <c r="EN237" s="149"/>
      <c r="EO237" s="150"/>
      <c r="EQ237" s="114"/>
      <c r="ER237" s="168"/>
      <c r="ES237" s="143"/>
      <c r="ET237" s="144"/>
      <c r="EU237" s="145"/>
      <c r="EV237" s="145"/>
      <c r="EW237" s="146"/>
      <c r="EX237" s="147"/>
      <c r="EY237" s="148"/>
      <c r="EZ237" s="149"/>
      <c r="FA237" s="150"/>
      <c r="FC237" s="114"/>
      <c r="FD237" s="168"/>
      <c r="FE237" s="143">
        <f>IF(FI237="","",ministers!FE$3)</f>
        <v>43340</v>
      </c>
      <c r="FF237" s="144" t="str">
        <f>IF(FI237="","",ministers!FE$1)</f>
        <v>Turnbull II</v>
      </c>
      <c r="FG237" s="145">
        <v>43089</v>
      </c>
      <c r="FH237" s="145">
        <f>IF(FI237="","",ministers!FE$3)</f>
        <v>43340</v>
      </c>
      <c r="FI237" s="146" t="str">
        <f t="shared" si="263"/>
        <v>Bridget McKenzie</v>
      </c>
      <c r="FJ237" s="147" t="str">
        <f t="shared" si="264"/>
        <v>1969</v>
      </c>
      <c r="FK237" s="148" t="str">
        <f t="shared" si="265"/>
        <v>female</v>
      </c>
      <c r="FL237" s="149" t="str">
        <f t="shared" si="266"/>
        <v>au_nat01</v>
      </c>
      <c r="FM237" s="150" t="str">
        <f t="shared" si="267"/>
        <v>McKenzie_Bridget_1969</v>
      </c>
      <c r="FO237" s="114"/>
      <c r="FP237" s="168" t="s">
        <v>1256</v>
      </c>
      <c r="FQ237" s="143"/>
      <c r="FR237" s="144"/>
      <c r="FS237" s="145"/>
      <c r="FT237" s="151"/>
      <c r="FU237" s="146"/>
      <c r="FV237" s="147"/>
      <c r="FW237" s="148"/>
      <c r="FX237" s="149"/>
      <c r="FY237" s="150"/>
      <c r="GA237" s="114"/>
      <c r="GB237" s="168"/>
      <c r="GC237" s="143" t="str">
        <f>IF(GG237="","",ministers!GC$3)</f>
        <v/>
      </c>
      <c r="GD237" s="144" t="str">
        <f>IF(GG237="","",ministers!GC$1)</f>
        <v/>
      </c>
      <c r="GE237" s="260" t="str">
        <f>IF(GG237="","",ministers!GC$2)</f>
        <v/>
      </c>
      <c r="GF237" s="145"/>
      <c r="GG237" s="146"/>
      <c r="GH237" s="147"/>
      <c r="GI237" s="148"/>
      <c r="GJ237" s="149"/>
      <c r="GK237" s="150"/>
      <c r="GM237" s="114"/>
      <c r="GN237" s="168"/>
      <c r="GO237" s="143" t="str">
        <f>IF(GS237="","",ministers!GO$3)</f>
        <v/>
      </c>
      <c r="GP237" s="144" t="str">
        <f>IF(GS237="","",ministers!GO$1)</f>
        <v/>
      </c>
      <c r="GQ237" s="145" t="str">
        <f>IF(GS237="","",ministers!GO$2)</f>
        <v/>
      </c>
      <c r="GR237" s="145" t="str">
        <f>IF(GS237="","",ministers!GO$3)</f>
        <v/>
      </c>
      <c r="GS237" s="146" t="str">
        <f t="shared" si="268"/>
        <v/>
      </c>
      <c r="GT237" s="147" t="str">
        <f t="shared" si="269"/>
        <v/>
      </c>
      <c r="GU237" s="148" t="str">
        <f t="shared" si="270"/>
        <v/>
      </c>
      <c r="GV237" s="149" t="str">
        <f t="shared" si="271"/>
        <v/>
      </c>
      <c r="GW237" s="150" t="str">
        <f t="shared" si="272"/>
        <v/>
      </c>
      <c r="GY237" s="114"/>
      <c r="GZ237" s="168"/>
    </row>
    <row r="238" spans="1:208" ht="13.5" customHeight="1">
      <c r="A238" s="126"/>
      <c r="B238" s="173" t="s">
        <v>723</v>
      </c>
      <c r="D238" s="168"/>
      <c r="E238" s="143"/>
      <c r="F238" s="144"/>
      <c r="G238" s="145"/>
      <c r="H238" s="145"/>
      <c r="I238" s="146"/>
      <c r="J238" s="147"/>
      <c r="K238" s="148"/>
      <c r="L238" s="149"/>
      <c r="M238" s="150"/>
      <c r="O238" s="114"/>
      <c r="P238" s="168"/>
      <c r="Q238" s="143"/>
      <c r="R238" s="144"/>
      <c r="S238" s="145"/>
      <c r="T238" s="145"/>
      <c r="U238" s="146"/>
      <c r="V238" s="147"/>
      <c r="W238" s="148"/>
      <c r="X238" s="149"/>
      <c r="Y238" s="150"/>
      <c r="AA238" s="114"/>
      <c r="AB238" s="168"/>
      <c r="AC238" s="143"/>
      <c r="AD238" s="144"/>
      <c r="AE238" s="145"/>
      <c r="AF238" s="145"/>
      <c r="AG238" s="146"/>
      <c r="AH238" s="147"/>
      <c r="AI238" s="148"/>
      <c r="AJ238" s="149"/>
      <c r="AK238" s="150"/>
      <c r="AM238" s="114"/>
      <c r="AN238" s="168"/>
      <c r="AO238" s="143"/>
      <c r="AP238" s="144"/>
      <c r="AQ238" s="145"/>
      <c r="AR238" s="145"/>
      <c r="AS238" s="146"/>
      <c r="AT238" s="147"/>
      <c r="AU238" s="148"/>
      <c r="AV238" s="149"/>
      <c r="AW238" s="150"/>
      <c r="AY238" s="114"/>
      <c r="AZ238" s="168"/>
      <c r="BA238" s="143"/>
      <c r="BB238" s="144"/>
      <c r="BC238" s="145"/>
      <c r="BD238" s="145"/>
      <c r="BE238" s="146"/>
      <c r="BF238" s="147"/>
      <c r="BG238" s="148"/>
      <c r="BH238" s="149"/>
      <c r="BI238" s="150"/>
      <c r="BK238" s="114"/>
      <c r="BL238" s="168"/>
      <c r="BM238" s="143"/>
      <c r="BN238" s="144"/>
      <c r="BO238" s="145"/>
      <c r="BP238" s="145"/>
      <c r="BQ238" s="146"/>
      <c r="BR238" s="147"/>
      <c r="BS238" s="148"/>
      <c r="BT238" s="149"/>
      <c r="BU238" s="150"/>
      <c r="BW238" s="114"/>
      <c r="BX238" s="168"/>
      <c r="BY238" s="143"/>
      <c r="BZ238" s="144"/>
      <c r="CA238" s="145"/>
      <c r="CB238" s="145"/>
      <c r="CC238" s="146"/>
      <c r="CD238" s="147"/>
      <c r="CE238" s="148"/>
      <c r="CF238" s="149"/>
      <c r="CG238" s="150"/>
      <c r="CI238" s="114"/>
      <c r="CJ238" s="168"/>
      <c r="CK238" s="143"/>
      <c r="CL238" s="144"/>
      <c r="CM238" s="145"/>
      <c r="CN238" s="145"/>
      <c r="CO238" s="146"/>
      <c r="CP238" s="147"/>
      <c r="CQ238" s="148"/>
      <c r="CR238" s="149"/>
      <c r="CS238" s="150"/>
      <c r="CU238" s="114"/>
      <c r="CV238" s="168"/>
      <c r="CW238" s="143"/>
      <c r="CX238" s="144"/>
      <c r="CY238" s="145"/>
      <c r="CZ238" s="145"/>
      <c r="DA238" s="146"/>
      <c r="DB238" s="147"/>
      <c r="DC238" s="148"/>
      <c r="DD238" s="149"/>
      <c r="DE238" s="150"/>
      <c r="DG238" s="114"/>
      <c r="DH238" s="173"/>
      <c r="DI238" s="143">
        <v>41452</v>
      </c>
      <c r="DJ238" s="144" t="s">
        <v>513</v>
      </c>
      <c r="DK238" s="145">
        <v>40435</v>
      </c>
      <c r="DL238" s="145">
        <v>41452</v>
      </c>
      <c r="DM238" s="146" t="s">
        <v>916</v>
      </c>
      <c r="DN238" s="147" t="s">
        <v>891</v>
      </c>
      <c r="DO238" s="148" t="s">
        <v>780</v>
      </c>
      <c r="DP238" s="149" t="s">
        <v>293</v>
      </c>
      <c r="DQ238" s="150" t="s">
        <v>917</v>
      </c>
      <c r="DS238" s="114"/>
      <c r="DT238" s="173" t="s">
        <v>757</v>
      </c>
      <c r="DU238" s="143"/>
      <c r="DV238" s="144"/>
      <c r="DW238" s="145"/>
      <c r="DX238" s="145"/>
      <c r="DY238" s="146"/>
      <c r="DZ238" s="147"/>
      <c r="EA238" s="148"/>
      <c r="EB238" s="149"/>
      <c r="EC238" s="150"/>
      <c r="EE238" s="114"/>
      <c r="EF238" s="168"/>
      <c r="EG238" s="143" t="str">
        <f>IF(EK238="","",ministers!EG$3)</f>
        <v/>
      </c>
      <c r="EH238" s="144" t="str">
        <f>IF(EK238="","",ministers!EG$1)</f>
        <v/>
      </c>
      <c r="EI238" s="145" t="str">
        <f>IF(EK238="","",ministers!EG$2)</f>
        <v/>
      </c>
      <c r="EJ238" s="145" t="str">
        <f>IF(EK238="","",ministers!EG$3)</f>
        <v/>
      </c>
      <c r="EK238" s="146" t="str">
        <f>IF(ER238="","",IF(ISNUMBER(SEARCH(":",ER238)),MID(ER238,FIND(":",ER238)+2,FIND("(",ER238)-FIND(":",ER238)-3),LEFT(ER238,FIND("(",ER238)-2)))</f>
        <v/>
      </c>
      <c r="EL238" s="147" t="str">
        <f>IF(ER238="","",MID(ER238,FIND("(",ER238)+1,4))</f>
        <v/>
      </c>
      <c r="EM238" s="148" t="str">
        <f>IF(ISNUMBER(SEARCH("*female*",ER238)),"female",IF(ISNUMBER(SEARCH("*male*",ER238)),"male",""))</f>
        <v/>
      </c>
      <c r="EN238" s="149" t="str">
        <f>IF(ER238="","",IF(ISERROR(MID(ER238,FIND("male,",ER238)+6,(FIND(")",ER238)-(FIND("male,",ER238)+6))))=TRUE,"missing/error",MID(ER238,FIND("male,",ER238)+6,(FIND(")",ER238)-(FIND("male,",ER238)+6)))))</f>
        <v/>
      </c>
      <c r="EO238" s="150" t="str">
        <f>IF(EK238="","",(MID(EK238,(SEARCH("^^",SUBSTITUTE(EK238," ","^^",LEN(EK238)-LEN(SUBSTITUTE(EK238," ","")))))+1,99)&amp;"_"&amp;LEFT(EK238,FIND(" ",EK238)-1)&amp;"_"&amp;EL238))</f>
        <v/>
      </c>
      <c r="EP238" s="117" t="str">
        <f>IF(ER238="","",IF((LEN(ER238)-LEN(SUBSTITUTE(ER238,"male","")))/LEN("male")&gt;1,"!",IF(RIGHT(ER238,1)=")","",IF(RIGHT(ER238,2)=") ","",IF(RIGHT(ER238,2)=").","","!!")))))</f>
        <v/>
      </c>
      <c r="EQ238" s="114"/>
      <c r="ER238" s="168"/>
      <c r="ES238" s="143" t="str">
        <f>IF(EW238="","",ministers!ES$3)</f>
        <v/>
      </c>
      <c r="ET238" s="144" t="str">
        <f>IF(EW238="","",ministers!ES$1)</f>
        <v/>
      </c>
      <c r="EU238" s="145" t="str">
        <f>IF(EW238="","",ministers!ES$2)</f>
        <v/>
      </c>
      <c r="EV238" s="145" t="str">
        <f>IF(EW238="","",ministers!ES$3)</f>
        <v/>
      </c>
      <c r="EW238" s="146" t="str">
        <f>IF(FD238="","",IF(ISNUMBER(SEARCH(":",FD238)),MID(FD238,FIND(":",FD238)+2,FIND("(",FD238)-FIND(":",FD238)-3),LEFT(FD238,FIND("(",FD238)-2)))</f>
        <v/>
      </c>
      <c r="EX238" s="147" t="str">
        <f>IF(FD238="","",MID(FD238,FIND("(",FD238)+1,4))</f>
        <v/>
      </c>
      <c r="EY238" s="148" t="str">
        <f>IF(ISNUMBER(SEARCH("*female*",FD238)),"female",IF(ISNUMBER(SEARCH("*male*",FD238)),"male",""))</f>
        <v/>
      </c>
      <c r="EZ238" s="149" t="str">
        <f>IF(FD238="","",IF(ISERROR(MID(FD238,FIND("male,",FD238)+6,(FIND(")",FD238)-(FIND("male,",FD238)+6))))=TRUE,"missing/error",MID(FD238,FIND("male,",FD238)+6,(FIND(")",FD238)-(FIND("male,",FD238)+6)))))</f>
        <v/>
      </c>
      <c r="FA238" s="150" t="str">
        <f>IF(EW238="","",(MID(EW238,(SEARCH("^^",SUBSTITUTE(EW238," ","^^",LEN(EW238)-LEN(SUBSTITUTE(EW238," ","")))))+1,99)&amp;"_"&amp;LEFT(EW238,FIND(" ",EW238)-1)&amp;"_"&amp;EX238))</f>
        <v/>
      </c>
      <c r="FB238" s="117" t="str">
        <f>IF(FD238="","",IF((LEN(FD238)-LEN(SUBSTITUTE(FD238,"male","")))/LEN("male")&gt;1,"!",IF(RIGHT(FD238,1)=")","",IF(RIGHT(FD238,2)=") ","",IF(RIGHT(FD238,2)=").","","!!")))))</f>
        <v/>
      </c>
      <c r="FC238" s="114"/>
      <c r="FD238" s="168"/>
      <c r="FE238" s="143" t="str">
        <f>IF(FI238="","",ministers!FE$3)</f>
        <v/>
      </c>
      <c r="FF238" s="144" t="str">
        <f>IF(FI238="","",ministers!FE$1)</f>
        <v/>
      </c>
      <c r="FG238" s="145" t="str">
        <f>IF(FI238="","",ministers!FE$2)</f>
        <v/>
      </c>
      <c r="FH238" s="145" t="str">
        <f>IF(FI238="","",ministers!FE$3)</f>
        <v/>
      </c>
      <c r="FI238" s="146" t="str">
        <f t="shared" si="263"/>
        <v/>
      </c>
      <c r="FJ238" s="147" t="str">
        <f t="shared" si="264"/>
        <v/>
      </c>
      <c r="FK238" s="148" t="str">
        <f t="shared" si="265"/>
        <v/>
      </c>
      <c r="FL238" s="149" t="str">
        <f t="shared" si="266"/>
        <v/>
      </c>
      <c r="FM238" s="150" t="str">
        <f t="shared" si="267"/>
        <v/>
      </c>
      <c r="FO238" s="114"/>
      <c r="FP238" s="168"/>
      <c r="FQ238" s="143"/>
      <c r="FR238" s="144"/>
      <c r="FS238" s="145"/>
      <c r="FT238" s="151"/>
      <c r="FU238" s="146"/>
      <c r="FV238" s="147"/>
      <c r="FW238" s="148"/>
      <c r="FX238" s="149"/>
      <c r="FY238" s="150"/>
      <c r="GA238" s="114"/>
      <c r="GB238" s="168"/>
      <c r="GC238" s="143" t="str">
        <f>IF(GG238="","",ministers!GC$3)</f>
        <v/>
      </c>
      <c r="GD238" s="144" t="str">
        <f>IF(GG238="","",ministers!GC$1)</f>
        <v/>
      </c>
      <c r="GE238" s="260" t="str">
        <f>IF(GG238="","",ministers!GC$2)</f>
        <v/>
      </c>
      <c r="GF238" s="145"/>
      <c r="GG238" s="146"/>
      <c r="GH238" s="147"/>
      <c r="GI238" s="148"/>
      <c r="GJ238" s="149"/>
      <c r="GK238" s="150"/>
      <c r="GM238" s="114"/>
      <c r="GN238" s="168"/>
      <c r="GO238" s="143" t="str">
        <f>IF(GS238="","",ministers!GO$3)</f>
        <v/>
      </c>
      <c r="GP238" s="144" t="str">
        <f>IF(GS238="","",ministers!GO$1)</f>
        <v/>
      </c>
      <c r="GQ238" s="145" t="str">
        <f>IF(GS238="","",ministers!GO$2)</f>
        <v/>
      </c>
      <c r="GR238" s="145" t="str">
        <f>IF(GS238="","",ministers!GO$3)</f>
        <v/>
      </c>
      <c r="GS238" s="146" t="str">
        <f t="shared" si="268"/>
        <v/>
      </c>
      <c r="GT238" s="147" t="str">
        <f t="shared" si="269"/>
        <v/>
      </c>
      <c r="GU238" s="148" t="str">
        <f t="shared" si="270"/>
        <v/>
      </c>
      <c r="GV238" s="149" t="str">
        <f t="shared" si="271"/>
        <v/>
      </c>
      <c r="GW238" s="150" t="str">
        <f t="shared" si="272"/>
        <v/>
      </c>
      <c r="GY238" s="114"/>
      <c r="GZ238" s="168"/>
    </row>
    <row r="239" spans="1:208" ht="13.5" customHeight="1">
      <c r="A239" s="126"/>
      <c r="B239" s="173" t="s">
        <v>1259</v>
      </c>
      <c r="D239" s="168"/>
      <c r="E239" s="143"/>
      <c r="F239" s="144"/>
      <c r="G239" s="145"/>
      <c r="H239" s="145"/>
      <c r="I239" s="146"/>
      <c r="J239" s="147"/>
      <c r="K239" s="148"/>
      <c r="L239" s="149"/>
      <c r="M239" s="150"/>
      <c r="O239" s="114"/>
      <c r="P239" s="168"/>
      <c r="Q239" s="143"/>
      <c r="R239" s="144"/>
      <c r="S239" s="145"/>
      <c r="T239" s="145"/>
      <c r="U239" s="146"/>
      <c r="V239" s="147"/>
      <c r="W239" s="148"/>
      <c r="X239" s="149"/>
      <c r="Y239" s="150"/>
      <c r="AA239" s="114"/>
      <c r="AB239" s="168"/>
      <c r="AC239" s="143"/>
      <c r="AD239" s="144"/>
      <c r="AE239" s="145"/>
      <c r="AF239" s="145"/>
      <c r="AG239" s="146"/>
      <c r="AH239" s="147"/>
      <c r="AI239" s="148"/>
      <c r="AJ239" s="149"/>
      <c r="AK239" s="150"/>
      <c r="AM239" s="114"/>
      <c r="AN239" s="168"/>
      <c r="AO239" s="143"/>
      <c r="AP239" s="144"/>
      <c r="AQ239" s="145"/>
      <c r="AR239" s="145"/>
      <c r="AS239" s="146"/>
      <c r="AT239" s="147"/>
      <c r="AU239" s="148"/>
      <c r="AV239" s="149"/>
      <c r="AW239" s="150"/>
      <c r="AY239" s="114"/>
      <c r="AZ239" s="168"/>
      <c r="BA239" s="143"/>
      <c r="BB239" s="144"/>
      <c r="BC239" s="145"/>
      <c r="BD239" s="145"/>
      <c r="BE239" s="146"/>
      <c r="BF239" s="147"/>
      <c r="BG239" s="148"/>
      <c r="BH239" s="149"/>
      <c r="BI239" s="150"/>
      <c r="BK239" s="114"/>
      <c r="BL239" s="168"/>
      <c r="BM239" s="143"/>
      <c r="BN239" s="144"/>
      <c r="BO239" s="145"/>
      <c r="BP239" s="145"/>
      <c r="BQ239" s="146"/>
      <c r="BR239" s="147"/>
      <c r="BS239" s="148"/>
      <c r="BT239" s="149"/>
      <c r="BU239" s="150"/>
      <c r="BW239" s="114"/>
      <c r="BX239" s="168"/>
      <c r="BY239" s="143"/>
      <c r="BZ239" s="144"/>
      <c r="CA239" s="145"/>
      <c r="CB239" s="145"/>
      <c r="CC239" s="146"/>
      <c r="CD239" s="147"/>
      <c r="CE239" s="148"/>
      <c r="CF239" s="149"/>
      <c r="CG239" s="150"/>
      <c r="CI239" s="114"/>
      <c r="CJ239" s="168"/>
      <c r="CK239" s="143"/>
      <c r="CL239" s="144"/>
      <c r="CM239" s="145"/>
      <c r="CN239" s="145"/>
      <c r="CO239" s="146"/>
      <c r="CP239" s="147"/>
      <c r="CQ239" s="148"/>
      <c r="CR239" s="149"/>
      <c r="CS239" s="150"/>
      <c r="CU239" s="114"/>
      <c r="CV239" s="168"/>
      <c r="CW239" s="143"/>
      <c r="CX239" s="144"/>
      <c r="CY239" s="145"/>
      <c r="CZ239" s="145"/>
      <c r="DA239" s="146"/>
      <c r="DB239" s="147"/>
      <c r="DC239" s="148"/>
      <c r="DD239" s="149"/>
      <c r="DE239" s="150"/>
      <c r="DG239" s="114"/>
      <c r="DH239" s="173"/>
      <c r="DI239" s="143"/>
      <c r="DJ239" s="144"/>
      <c r="DK239" s="145"/>
      <c r="DL239" s="145"/>
      <c r="DM239" s="146"/>
      <c r="DN239" s="147"/>
      <c r="DO239" s="148"/>
      <c r="DP239" s="149"/>
      <c r="DQ239" s="150"/>
      <c r="DS239" s="114"/>
      <c r="DT239" s="173"/>
      <c r="DU239" s="143"/>
      <c r="DV239" s="144"/>
      <c r="DW239" s="145"/>
      <c r="DX239" s="145"/>
      <c r="DY239" s="146"/>
      <c r="DZ239" s="147"/>
      <c r="EA239" s="148"/>
      <c r="EB239" s="149"/>
      <c r="EC239" s="150"/>
      <c r="EE239" s="114"/>
      <c r="EF239" s="168"/>
      <c r="EG239" s="143"/>
      <c r="EH239" s="144"/>
      <c r="EI239" s="145"/>
      <c r="EJ239" s="145"/>
      <c r="EK239" s="146"/>
      <c r="EL239" s="147"/>
      <c r="EM239" s="148"/>
      <c r="EN239" s="149"/>
      <c r="EO239" s="150"/>
      <c r="EQ239" s="114"/>
      <c r="ER239" s="168"/>
      <c r="ES239" s="143"/>
      <c r="ET239" s="144"/>
      <c r="EU239" s="145"/>
      <c r="EV239" s="145"/>
      <c r="EW239" s="146"/>
      <c r="EX239" s="147"/>
      <c r="EY239" s="148"/>
      <c r="EZ239" s="149"/>
      <c r="FA239" s="150"/>
      <c r="FC239" s="114"/>
      <c r="FD239" s="168"/>
      <c r="FE239" s="143">
        <f>IF(FI239="","",ministers!FE$3)</f>
        <v>43340</v>
      </c>
      <c r="FF239" s="144" t="str">
        <f>IF(FI239="","",ministers!FE$1)</f>
        <v>Turnbull II</v>
      </c>
      <c r="FG239" s="145">
        <v>43089</v>
      </c>
      <c r="FH239" s="145">
        <f>IF(FI239="","",ministers!FE$3)</f>
        <v>43340</v>
      </c>
      <c r="FI239" s="146" t="str">
        <f t="shared" si="263"/>
        <v>John McVeigh</v>
      </c>
      <c r="FJ239" s="147" t="str">
        <f t="shared" si="264"/>
        <v>1965</v>
      </c>
      <c r="FK239" s="148" t="str">
        <f t="shared" si="265"/>
        <v>male</v>
      </c>
      <c r="FL239" s="149" t="str">
        <f t="shared" si="266"/>
        <v>au_lib01</v>
      </c>
      <c r="FM239" s="150" t="str">
        <f t="shared" si="267"/>
        <v>McVeigh_John_1965</v>
      </c>
      <c r="FO239" s="114"/>
      <c r="FP239" s="168" t="s">
        <v>1258</v>
      </c>
      <c r="FQ239" s="143"/>
      <c r="FR239" s="144"/>
      <c r="FS239" s="145"/>
      <c r="FT239" s="151"/>
      <c r="FU239" s="146"/>
      <c r="FV239" s="147"/>
      <c r="FW239" s="148"/>
      <c r="FX239" s="149"/>
      <c r="FY239" s="150"/>
      <c r="GA239" s="114"/>
      <c r="GB239" s="168"/>
      <c r="GC239" s="143" t="str">
        <f>IF(GG239="","",ministers!GC$3)</f>
        <v/>
      </c>
      <c r="GD239" s="144" t="str">
        <f>IF(GG239="","",ministers!GC$1)</f>
        <v/>
      </c>
      <c r="GE239" s="260" t="str">
        <f>IF(GG239="","",ministers!GC$2)</f>
        <v/>
      </c>
      <c r="GF239" s="145"/>
      <c r="GG239" s="146"/>
      <c r="GH239" s="147"/>
      <c r="GI239" s="148"/>
      <c r="GJ239" s="149"/>
      <c r="GK239" s="150"/>
      <c r="GM239" s="114"/>
      <c r="GN239" s="168"/>
      <c r="GO239" s="143" t="str">
        <f>IF(GS239="","",ministers!GO$3)</f>
        <v/>
      </c>
      <c r="GP239" s="144" t="str">
        <f>IF(GS239="","",ministers!GO$1)</f>
        <v/>
      </c>
      <c r="GQ239" s="145" t="str">
        <f>IF(GS239="","",ministers!GO$2)</f>
        <v/>
      </c>
      <c r="GR239" s="145" t="str">
        <f>IF(GS239="","",ministers!GO$3)</f>
        <v/>
      </c>
      <c r="GS239" s="146" t="str">
        <f t="shared" si="268"/>
        <v/>
      </c>
      <c r="GT239" s="147" t="str">
        <f t="shared" si="269"/>
        <v/>
      </c>
      <c r="GU239" s="148" t="str">
        <f t="shared" si="270"/>
        <v/>
      </c>
      <c r="GV239" s="149" t="str">
        <f t="shared" si="271"/>
        <v/>
      </c>
      <c r="GW239" s="150" t="str">
        <f t="shared" si="272"/>
        <v/>
      </c>
      <c r="GY239" s="114"/>
      <c r="GZ239" s="168"/>
    </row>
    <row r="240" spans="1:208" ht="13.5" customHeight="1">
      <c r="A240" s="126"/>
      <c r="B240" s="173" t="s">
        <v>1179</v>
      </c>
      <c r="E240" s="143"/>
      <c r="F240" s="144"/>
      <c r="G240" s="145"/>
      <c r="H240" s="145"/>
      <c r="I240" s="146"/>
      <c r="J240" s="147"/>
      <c r="K240" s="148"/>
      <c r="L240" s="149"/>
      <c r="M240" s="150"/>
      <c r="O240" s="114"/>
      <c r="P240" s="168"/>
      <c r="Q240" s="143"/>
      <c r="R240" s="144"/>
      <c r="S240" s="145"/>
      <c r="T240" s="145"/>
      <c r="U240" s="146"/>
      <c r="V240" s="147"/>
      <c r="W240" s="148"/>
      <c r="X240" s="149"/>
      <c r="Y240" s="150"/>
      <c r="AA240" s="114"/>
      <c r="AB240" s="168"/>
      <c r="AC240" s="143"/>
      <c r="AD240" s="144"/>
      <c r="AE240" s="145"/>
      <c r="AF240" s="145"/>
      <c r="AG240" s="146"/>
      <c r="AH240" s="147"/>
      <c r="AI240" s="148"/>
      <c r="AJ240" s="149"/>
      <c r="AK240" s="150"/>
      <c r="AM240" s="114"/>
      <c r="AN240" s="168"/>
      <c r="AO240" s="143"/>
      <c r="AP240" s="144"/>
      <c r="AQ240" s="145"/>
      <c r="AR240" s="145"/>
      <c r="AS240" s="146"/>
      <c r="AT240" s="147"/>
      <c r="AU240" s="148"/>
      <c r="AV240" s="149"/>
      <c r="AW240" s="150"/>
      <c r="AY240" s="114"/>
      <c r="AZ240" s="168"/>
      <c r="BA240" s="143"/>
      <c r="BB240" s="144"/>
      <c r="BC240" s="145"/>
      <c r="BD240" s="145"/>
      <c r="BE240" s="146"/>
      <c r="BF240" s="147"/>
      <c r="BG240" s="148"/>
      <c r="BH240" s="149"/>
      <c r="BI240" s="150"/>
      <c r="BK240" s="114"/>
      <c r="BL240" s="168"/>
      <c r="BM240" s="143"/>
      <c r="BN240" s="144"/>
      <c r="BO240" s="145"/>
      <c r="BP240" s="145"/>
      <c r="BQ240" s="146"/>
      <c r="BR240" s="147"/>
      <c r="BS240" s="148"/>
      <c r="BT240" s="149"/>
      <c r="BU240" s="150"/>
      <c r="BW240" s="114"/>
      <c r="BX240" s="168"/>
      <c r="BY240" s="143"/>
      <c r="BZ240" s="144"/>
      <c r="CA240" s="145"/>
      <c r="CB240" s="145"/>
      <c r="CC240" s="146"/>
      <c r="CD240" s="147"/>
      <c r="CE240" s="148"/>
      <c r="CF240" s="149"/>
      <c r="CG240" s="150"/>
      <c r="CI240" s="114"/>
      <c r="CJ240" s="168"/>
      <c r="CK240" s="143"/>
      <c r="CL240" s="144"/>
      <c r="CM240" s="145"/>
      <c r="CN240" s="145"/>
      <c r="CO240" s="146"/>
      <c r="CP240" s="147"/>
      <c r="CQ240" s="148"/>
      <c r="CR240" s="149"/>
      <c r="CS240" s="150"/>
      <c r="CU240" s="114"/>
      <c r="CV240" s="168"/>
      <c r="CW240" s="143"/>
      <c r="CX240" s="144"/>
      <c r="CY240" s="145"/>
      <c r="CZ240" s="145"/>
      <c r="DA240" s="146"/>
      <c r="DB240" s="147"/>
      <c r="DC240" s="148"/>
      <c r="DD240" s="149"/>
      <c r="DE240" s="150"/>
      <c r="DG240" s="114"/>
      <c r="DH240" s="173"/>
      <c r="DI240" s="143"/>
      <c r="DJ240" s="144"/>
      <c r="DK240" s="145"/>
      <c r="DL240" s="145"/>
      <c r="DM240" s="146"/>
      <c r="DN240" s="147"/>
      <c r="DO240" s="148"/>
      <c r="DP240" s="149"/>
      <c r="DQ240" s="150"/>
      <c r="DS240" s="114"/>
      <c r="DT240" s="173"/>
      <c r="DU240" s="143"/>
      <c r="DV240" s="144"/>
      <c r="DW240" s="145"/>
      <c r="DX240" s="145"/>
      <c r="DY240" s="146"/>
      <c r="DZ240" s="147"/>
      <c r="EA240" s="148"/>
      <c r="EB240" s="149"/>
      <c r="EC240" s="150"/>
      <c r="EE240" s="114"/>
      <c r="EF240" s="168"/>
      <c r="EG240" s="143"/>
      <c r="EH240" s="144"/>
      <c r="EI240" s="145"/>
      <c r="EJ240" s="145"/>
      <c r="EK240" s="146"/>
      <c r="EL240" s="147"/>
      <c r="EM240" s="148"/>
      <c r="EN240" s="149"/>
      <c r="EO240" s="150"/>
      <c r="EQ240" s="114"/>
      <c r="ER240" s="168"/>
      <c r="ES240" s="143" t="str">
        <f>IF(EW240="","",ministers!ES$3)</f>
        <v/>
      </c>
      <c r="ET240" s="144" t="str">
        <f>IF(EW240="","",ministers!ES$1)</f>
        <v/>
      </c>
      <c r="EU240" s="145" t="s">
        <v>292</v>
      </c>
      <c r="EV240" s="145" t="str">
        <f>IF(EW240="","",ministers!ES$3)</f>
        <v/>
      </c>
      <c r="EW240" s="146" t="str">
        <f t="shared" ref="EW240:EW259" si="273">IF(FD240="","",IF(ISNUMBER(SEARCH(":",FD240)),MID(FD240,FIND(":",FD240)+2,FIND("(",FD240)-FIND(":",FD240)-3),LEFT(FD240,FIND("(",FD240)-2)))</f>
        <v/>
      </c>
      <c r="EX240" s="147" t="str">
        <f t="shared" ref="EX240:EX259" si="274">IF(FD240="","",MID(FD240,FIND("(",FD240)+1,4))</f>
        <v/>
      </c>
      <c r="EY240" s="148" t="str">
        <f t="shared" ref="EY240:EY259" si="275">IF(ISNUMBER(SEARCH("*female*",FD240)),"female",IF(ISNUMBER(SEARCH("*male*",FD240)),"male",""))</f>
        <v/>
      </c>
      <c r="EZ240" s="149" t="str">
        <f t="shared" ref="EZ240:EZ259" si="276">IF(FD240="","",IF(ISERROR(MID(FD240,FIND("male,",FD240)+6,(FIND(")",FD240)-(FIND("male,",FD240)+6))))=TRUE,"missing/error",MID(FD240,FIND("male,",FD240)+6,(FIND(")",FD240)-(FIND("male,",FD240)+6)))))</f>
        <v/>
      </c>
      <c r="FA240" s="150" t="str">
        <f t="shared" ref="FA240:FA259" si="277">IF(EW240="","",(MID(EW240,(SEARCH("^^",SUBSTITUTE(EW240," ","^^",LEN(EW240)-LEN(SUBSTITUTE(EW240," ","")))))+1,99)&amp;"_"&amp;LEFT(EW240,FIND(" ",EW240)-1)&amp;"_"&amp;EX240))</f>
        <v/>
      </c>
      <c r="FB240" s="117" t="str">
        <f t="shared" ref="FB240:FB257" si="278">IF(FD240="","",IF((LEN(FD240)-LEN(SUBSTITUTE(FD240,"male","")))/LEN("male")&gt;1,"!",IF(RIGHT(FD240,1)=")","",IF(RIGHT(FD240,2)=") ","",IF(RIGHT(FD240,2)=").","","!!")))))</f>
        <v/>
      </c>
      <c r="FC240" s="114"/>
      <c r="FD240" s="168"/>
      <c r="FE240" s="143" t="str">
        <f>IF(FI240="","",ministers!FE$3)</f>
        <v/>
      </c>
      <c r="FF240" s="144" t="str">
        <f>IF(FI240="","",ministers!FE$1)</f>
        <v/>
      </c>
      <c r="FG240" s="145" t="str">
        <f>IF(FI240="","",ministers!FE$2)</f>
        <v/>
      </c>
      <c r="FH240" s="145" t="str">
        <f>IF(FI240="","",ministers!FE$3)</f>
        <v/>
      </c>
      <c r="FI240" s="146" t="str">
        <f t="shared" si="263"/>
        <v/>
      </c>
      <c r="FJ240" s="147" t="str">
        <f t="shared" si="264"/>
        <v/>
      </c>
      <c r="FK240" s="148" t="str">
        <f t="shared" si="265"/>
        <v/>
      </c>
      <c r="FL240" s="149" t="str">
        <f t="shared" si="266"/>
        <v/>
      </c>
      <c r="FM240" s="150" t="str">
        <f t="shared" si="267"/>
        <v/>
      </c>
      <c r="FO240" s="114"/>
      <c r="FP240" s="168"/>
      <c r="FQ240" s="143"/>
      <c r="FR240" s="144"/>
      <c r="FS240" s="145"/>
      <c r="FT240" s="151"/>
      <c r="FU240" s="146"/>
      <c r="FV240" s="147"/>
      <c r="FW240" s="148"/>
      <c r="FX240" s="149"/>
      <c r="FY240" s="150"/>
      <c r="GA240" s="114"/>
      <c r="GB240" s="168"/>
      <c r="GC240" s="143" t="str">
        <f>IF(GG240="","",ministers!GC$3)</f>
        <v/>
      </c>
      <c r="GD240" s="144" t="str">
        <f>IF(GG240="","",ministers!GC$1)</f>
        <v/>
      </c>
      <c r="GE240" s="260" t="str">
        <f>IF(GG240="","",ministers!GC$2)</f>
        <v/>
      </c>
      <c r="GF240" s="145"/>
      <c r="GG240" s="146"/>
      <c r="GH240" s="147"/>
      <c r="GI240" s="148"/>
      <c r="GJ240" s="149"/>
      <c r="GK240" s="150"/>
      <c r="GM240" s="114"/>
      <c r="GN240" s="168"/>
      <c r="GO240" s="143" t="str">
        <f>IF(GS240="","",ministers!GO$3)</f>
        <v/>
      </c>
      <c r="GP240" s="144" t="str">
        <f>IF(GS240="","",ministers!GO$1)</f>
        <v/>
      </c>
      <c r="GQ240" s="145" t="str">
        <f>IF(GS240="","",ministers!GO$2)</f>
        <v/>
      </c>
      <c r="GR240" s="145" t="str">
        <f>IF(GS240="","",ministers!GO$3)</f>
        <v/>
      </c>
      <c r="GS240" s="146" t="str">
        <f t="shared" si="268"/>
        <v/>
      </c>
      <c r="GT240" s="147" t="str">
        <f t="shared" si="269"/>
        <v/>
      </c>
      <c r="GU240" s="148" t="str">
        <f t="shared" si="270"/>
        <v/>
      </c>
      <c r="GV240" s="149" t="str">
        <f t="shared" si="271"/>
        <v/>
      </c>
      <c r="GW240" s="150" t="str">
        <f t="shared" si="272"/>
        <v/>
      </c>
      <c r="GY240" s="114"/>
      <c r="GZ240" s="168"/>
    </row>
    <row r="241" spans="1:208" ht="13.5" customHeight="1">
      <c r="A241" s="126"/>
      <c r="B241" s="173" t="s">
        <v>719</v>
      </c>
      <c r="D241" s="168"/>
      <c r="E241" s="143"/>
      <c r="F241" s="144"/>
      <c r="G241" s="145"/>
      <c r="H241" s="145"/>
      <c r="I241" s="146"/>
      <c r="J241" s="147"/>
      <c r="K241" s="148"/>
      <c r="L241" s="149"/>
      <c r="M241" s="150"/>
      <c r="O241" s="114"/>
      <c r="P241" s="168"/>
      <c r="Q241" s="143"/>
      <c r="R241" s="144"/>
      <c r="S241" s="145"/>
      <c r="T241" s="145"/>
      <c r="U241" s="146"/>
      <c r="V241" s="147"/>
      <c r="W241" s="148"/>
      <c r="X241" s="149"/>
      <c r="Y241" s="150"/>
      <c r="AA241" s="114"/>
      <c r="AB241" s="168"/>
      <c r="AC241" s="143"/>
      <c r="AD241" s="144"/>
      <c r="AE241" s="145"/>
      <c r="AF241" s="145"/>
      <c r="AG241" s="146"/>
      <c r="AH241" s="147"/>
      <c r="AI241" s="148"/>
      <c r="AJ241" s="149"/>
      <c r="AK241" s="150"/>
      <c r="AM241" s="114"/>
      <c r="AN241" s="168"/>
      <c r="AO241" s="143"/>
      <c r="AP241" s="144"/>
      <c r="AQ241" s="145"/>
      <c r="AR241" s="145"/>
      <c r="AS241" s="146"/>
      <c r="AT241" s="147"/>
      <c r="AU241" s="148"/>
      <c r="AV241" s="149"/>
      <c r="AW241" s="150"/>
      <c r="AY241" s="114"/>
      <c r="AZ241" s="168"/>
      <c r="BA241" s="143"/>
      <c r="BB241" s="144"/>
      <c r="BC241" s="145"/>
      <c r="BD241" s="145"/>
      <c r="BE241" s="146"/>
      <c r="BF241" s="147"/>
      <c r="BG241" s="148"/>
      <c r="BH241" s="149"/>
      <c r="BI241" s="150"/>
      <c r="BK241" s="114"/>
      <c r="BL241" s="168"/>
      <c r="BM241" s="143"/>
      <c r="BN241" s="144"/>
      <c r="BO241" s="145"/>
      <c r="BP241" s="145"/>
      <c r="BQ241" s="146"/>
      <c r="BR241" s="147"/>
      <c r="BS241" s="148"/>
      <c r="BT241" s="149"/>
      <c r="BU241" s="150"/>
      <c r="BW241" s="114"/>
      <c r="BX241" s="168"/>
      <c r="BY241" s="143"/>
      <c r="BZ241" s="144"/>
      <c r="CA241" s="145"/>
      <c r="CB241" s="145"/>
      <c r="CC241" s="146"/>
      <c r="CD241" s="147"/>
      <c r="CE241" s="148"/>
      <c r="CF241" s="149"/>
      <c r="CG241" s="150"/>
      <c r="CI241" s="114"/>
      <c r="CJ241" s="168"/>
      <c r="CK241" s="143"/>
      <c r="CL241" s="144"/>
      <c r="CM241" s="145"/>
      <c r="CN241" s="145"/>
      <c r="CO241" s="146"/>
      <c r="CP241" s="147"/>
      <c r="CQ241" s="148"/>
      <c r="CR241" s="149"/>
      <c r="CS241" s="150"/>
      <c r="CU241" s="114"/>
      <c r="CV241" s="168"/>
      <c r="CW241" s="143"/>
      <c r="CX241" s="144"/>
      <c r="CY241" s="145"/>
      <c r="CZ241" s="145"/>
      <c r="DA241" s="146"/>
      <c r="DB241" s="147"/>
      <c r="DC241" s="148"/>
      <c r="DD241" s="149"/>
      <c r="DE241" s="150"/>
      <c r="DG241" s="114"/>
      <c r="DH241" s="173"/>
      <c r="DI241" s="143">
        <v>41452</v>
      </c>
      <c r="DJ241" s="144" t="s">
        <v>513</v>
      </c>
      <c r="DK241" s="145">
        <v>40435</v>
      </c>
      <c r="DL241" s="145">
        <v>41452</v>
      </c>
      <c r="DM241" s="146" t="s">
        <v>925</v>
      </c>
      <c r="DN241" s="147" t="s">
        <v>828</v>
      </c>
      <c r="DO241" s="148" t="s">
        <v>780</v>
      </c>
      <c r="DP241" s="149" t="s">
        <v>293</v>
      </c>
      <c r="DQ241" s="150" t="s">
        <v>926</v>
      </c>
      <c r="DS241" s="114"/>
      <c r="DT241" s="173" t="s">
        <v>753</v>
      </c>
      <c r="DU241" s="143"/>
      <c r="DV241" s="144"/>
      <c r="DW241" s="145"/>
      <c r="DX241" s="145"/>
      <c r="DY241" s="146"/>
      <c r="DZ241" s="147"/>
      <c r="EA241" s="148"/>
      <c r="EB241" s="149"/>
      <c r="EC241" s="150"/>
      <c r="EE241" s="114"/>
      <c r="EF241" s="168"/>
      <c r="EG241" s="143" t="str">
        <f>IF(EK241="","",ministers!EG$3)</f>
        <v/>
      </c>
      <c r="EH241" s="144" t="str">
        <f>IF(EK241="","",ministers!EG$1)</f>
        <v/>
      </c>
      <c r="EI241" s="145" t="str">
        <f>IF(EK241="","",ministers!EG$2)</f>
        <v/>
      </c>
      <c r="EJ241" s="145" t="str">
        <f>IF(EK241="","",ministers!EG$3)</f>
        <v/>
      </c>
      <c r="EK241" s="146" t="str">
        <f t="shared" ref="EK241:EK252" si="279">IF(ER241="","",IF(ISNUMBER(SEARCH(":",ER241)),MID(ER241,FIND(":",ER241)+2,FIND("(",ER241)-FIND(":",ER241)-3),LEFT(ER241,FIND("(",ER241)-2)))</f>
        <v/>
      </c>
      <c r="EL241" s="147" t="str">
        <f t="shared" ref="EL241:EL252" si="280">IF(ER241="","",MID(ER241,FIND("(",ER241)+1,4))</f>
        <v/>
      </c>
      <c r="EM241" s="148" t="str">
        <f t="shared" ref="EM241:EM252" si="281">IF(ISNUMBER(SEARCH("*female*",ER241)),"female",IF(ISNUMBER(SEARCH("*male*",ER241)),"male",""))</f>
        <v/>
      </c>
      <c r="EN241" s="149" t="str">
        <f t="shared" ref="EN241:EN252" si="282">IF(ER241="","",IF(ISERROR(MID(ER241,FIND("male,",ER241)+6,(FIND(")",ER241)-(FIND("male,",ER241)+6))))=TRUE,"missing/error",MID(ER241,FIND("male,",ER241)+6,(FIND(")",ER241)-(FIND("male,",ER241)+6)))))</f>
        <v/>
      </c>
      <c r="EO241" s="150" t="str">
        <f t="shared" ref="EO241:EO252" si="283">IF(EK241="","",(MID(EK241,(SEARCH("^^",SUBSTITUTE(EK241," ","^^",LEN(EK241)-LEN(SUBSTITUTE(EK241," ","")))))+1,99)&amp;"_"&amp;LEFT(EK241,FIND(" ",EK241)-1)&amp;"_"&amp;EL241))</f>
        <v/>
      </c>
      <c r="EP241" s="117" t="str">
        <f t="shared" ref="EP241:EP252" si="284">IF(ER241="","",IF((LEN(ER241)-LEN(SUBSTITUTE(ER241,"male","")))/LEN("male")&gt;1,"!",IF(RIGHT(ER241,1)=")","",IF(RIGHT(ER241,2)=") ","",IF(RIGHT(ER241,2)=").","","!!")))))</f>
        <v/>
      </c>
      <c r="EQ241" s="114"/>
      <c r="ER241" s="168"/>
      <c r="ES241" s="143" t="str">
        <f>IF(EW241="","",ministers!ES$3)</f>
        <v/>
      </c>
      <c r="ET241" s="144" t="str">
        <f>IF(EW241="","",ministers!ES$1)</f>
        <v/>
      </c>
      <c r="EU241" s="145" t="str">
        <f>IF(EW241="","",ministers!ES$2)</f>
        <v/>
      </c>
      <c r="EV241" s="145" t="str">
        <f>IF(EW241="","",ministers!ES$3)</f>
        <v/>
      </c>
      <c r="EW241" s="146" t="str">
        <f t="shared" si="273"/>
        <v/>
      </c>
      <c r="EX241" s="147" t="str">
        <f t="shared" si="274"/>
        <v/>
      </c>
      <c r="EY241" s="148" t="str">
        <f t="shared" si="275"/>
        <v/>
      </c>
      <c r="EZ241" s="149" t="str">
        <f t="shared" si="276"/>
        <v/>
      </c>
      <c r="FA241" s="150" t="str">
        <f t="shared" si="277"/>
        <v/>
      </c>
      <c r="FB241" s="117" t="str">
        <f t="shared" si="278"/>
        <v/>
      </c>
      <c r="FC241" s="114"/>
      <c r="FD241" s="168"/>
      <c r="FE241" s="143" t="str">
        <f>IF(FI241="","",ministers!FE$3)</f>
        <v/>
      </c>
      <c r="FF241" s="144" t="str">
        <f>IF(FI241="","",ministers!FE$1)</f>
        <v/>
      </c>
      <c r="FG241" s="145" t="str">
        <f>IF(FI241="","",ministers!FE$2)</f>
        <v/>
      </c>
      <c r="FH241" s="145" t="str">
        <f>IF(FI241="","",ministers!FE$3)</f>
        <v/>
      </c>
      <c r="FI241" s="146" t="str">
        <f t="shared" si="263"/>
        <v/>
      </c>
      <c r="FJ241" s="147" t="str">
        <f t="shared" si="264"/>
        <v/>
      </c>
      <c r="FK241" s="148" t="str">
        <f t="shared" si="265"/>
        <v/>
      </c>
      <c r="FL241" s="149" t="str">
        <f t="shared" si="266"/>
        <v/>
      </c>
      <c r="FM241" s="150" t="str">
        <f t="shared" si="267"/>
        <v/>
      </c>
      <c r="FO241" s="114"/>
      <c r="FP241" s="168"/>
      <c r="FQ241" s="143"/>
      <c r="FR241" s="144"/>
      <c r="FS241" s="145"/>
      <c r="FT241" s="151"/>
      <c r="FU241" s="146"/>
      <c r="FV241" s="147"/>
      <c r="FW241" s="148"/>
      <c r="FX241" s="149"/>
      <c r="FY241" s="150"/>
      <c r="GA241" s="114"/>
      <c r="GB241" s="168"/>
      <c r="GC241" s="143" t="str">
        <f>IF(GG241="","",ministers!GC$3)</f>
        <v/>
      </c>
      <c r="GD241" s="144" t="str">
        <f>IF(GG241="","",ministers!GC$1)</f>
        <v/>
      </c>
      <c r="GE241" s="260" t="str">
        <f>IF(GG241="","",ministers!GC$2)</f>
        <v/>
      </c>
      <c r="GF241" s="145"/>
      <c r="GG241" s="146"/>
      <c r="GH241" s="147"/>
      <c r="GI241" s="148"/>
      <c r="GJ241" s="149"/>
      <c r="GK241" s="150"/>
      <c r="GM241" s="114"/>
      <c r="GN241" s="168"/>
      <c r="GO241" s="143" t="str">
        <f>IF(GS241="","",ministers!GO$3)</f>
        <v/>
      </c>
      <c r="GP241" s="144" t="str">
        <f>IF(GS241="","",ministers!GO$1)</f>
        <v/>
      </c>
      <c r="GQ241" s="145" t="str">
        <f>IF(GS241="","",ministers!GO$2)</f>
        <v/>
      </c>
      <c r="GR241" s="145" t="str">
        <f>IF(GS241="","",ministers!GO$3)</f>
        <v/>
      </c>
      <c r="GS241" s="146" t="str">
        <f t="shared" si="268"/>
        <v/>
      </c>
      <c r="GT241" s="147" t="str">
        <f t="shared" si="269"/>
        <v/>
      </c>
      <c r="GU241" s="148" t="str">
        <f t="shared" si="270"/>
        <v/>
      </c>
      <c r="GV241" s="149" t="str">
        <f t="shared" si="271"/>
        <v/>
      </c>
      <c r="GW241" s="150" t="str">
        <f t="shared" si="272"/>
        <v/>
      </c>
      <c r="GY241" s="114"/>
      <c r="GZ241" s="168"/>
    </row>
    <row r="242" spans="1:208" ht="13.5" customHeight="1">
      <c r="A242" s="126"/>
      <c r="B242" s="173" t="s">
        <v>721</v>
      </c>
      <c r="D242" s="168"/>
      <c r="E242" s="143"/>
      <c r="F242" s="144"/>
      <c r="G242" s="145"/>
      <c r="H242" s="145"/>
      <c r="I242" s="146"/>
      <c r="J242" s="147"/>
      <c r="K242" s="148"/>
      <c r="L242" s="149"/>
      <c r="M242" s="150"/>
      <c r="O242" s="114"/>
      <c r="P242" s="168"/>
      <c r="Q242" s="143"/>
      <c r="R242" s="144"/>
      <c r="S242" s="145"/>
      <c r="T242" s="145"/>
      <c r="U242" s="146"/>
      <c r="V242" s="147"/>
      <c r="W242" s="148"/>
      <c r="X242" s="149"/>
      <c r="Y242" s="150"/>
      <c r="AA242" s="114"/>
      <c r="AB242" s="168"/>
      <c r="AC242" s="143"/>
      <c r="AD242" s="144"/>
      <c r="AE242" s="145"/>
      <c r="AF242" s="145"/>
      <c r="AG242" s="146"/>
      <c r="AH242" s="147"/>
      <c r="AI242" s="148"/>
      <c r="AJ242" s="149"/>
      <c r="AK242" s="150"/>
      <c r="AM242" s="114"/>
      <c r="AN242" s="168"/>
      <c r="AO242" s="143"/>
      <c r="AP242" s="144"/>
      <c r="AQ242" s="145"/>
      <c r="AR242" s="145"/>
      <c r="AS242" s="146"/>
      <c r="AT242" s="147"/>
      <c r="AU242" s="148"/>
      <c r="AV242" s="149"/>
      <c r="AW242" s="150"/>
      <c r="AX242" s="114"/>
      <c r="AY242" s="114"/>
      <c r="AZ242" s="168"/>
      <c r="BA242" s="143"/>
      <c r="BB242" s="144"/>
      <c r="BC242" s="145"/>
      <c r="BD242" s="145"/>
      <c r="BE242" s="146"/>
      <c r="BF242" s="147"/>
      <c r="BG242" s="148"/>
      <c r="BH242" s="149"/>
      <c r="BI242" s="150"/>
      <c r="BK242" s="114"/>
      <c r="BL242" s="168"/>
      <c r="BM242" s="143"/>
      <c r="BN242" s="144"/>
      <c r="BO242" s="145"/>
      <c r="BP242" s="145"/>
      <c r="BQ242" s="146"/>
      <c r="BR242" s="147"/>
      <c r="BS242" s="148"/>
      <c r="BT242" s="149"/>
      <c r="BU242" s="150"/>
      <c r="BW242" s="114"/>
      <c r="BX242" s="168"/>
      <c r="BY242" s="143"/>
      <c r="BZ242" s="144"/>
      <c r="CA242" s="145"/>
      <c r="CB242" s="145"/>
      <c r="CC242" s="146"/>
      <c r="CD242" s="147"/>
      <c r="CE242" s="148"/>
      <c r="CF242" s="149"/>
      <c r="CG242" s="150"/>
      <c r="CI242" s="114"/>
      <c r="CJ242" s="168"/>
      <c r="CK242" s="143"/>
      <c r="CL242" s="144"/>
      <c r="CM242" s="145"/>
      <c r="CN242" s="145"/>
      <c r="CO242" s="146"/>
      <c r="CP242" s="147"/>
      <c r="CQ242" s="148"/>
      <c r="CR242" s="149"/>
      <c r="CS242" s="150"/>
      <c r="CU242" s="114"/>
      <c r="CV242" s="168"/>
      <c r="CW242" s="143"/>
      <c r="CX242" s="144"/>
      <c r="CY242" s="145"/>
      <c r="CZ242" s="145"/>
      <c r="DA242" s="146"/>
      <c r="DB242" s="147"/>
      <c r="DC242" s="148"/>
      <c r="DD242" s="149"/>
      <c r="DE242" s="150"/>
      <c r="DG242" s="114"/>
      <c r="DH242" s="173"/>
      <c r="DI242" s="143">
        <v>41452</v>
      </c>
      <c r="DJ242" s="144" t="s">
        <v>513</v>
      </c>
      <c r="DK242" s="145">
        <v>40435</v>
      </c>
      <c r="DL242" s="145">
        <v>41358</v>
      </c>
      <c r="DM242" s="146" t="s">
        <v>915</v>
      </c>
      <c r="DN242" s="147" t="s">
        <v>860</v>
      </c>
      <c r="DO242" s="148" t="s">
        <v>780</v>
      </c>
      <c r="DP242" s="149" t="s">
        <v>293</v>
      </c>
      <c r="DQ242" s="150" t="s">
        <v>861</v>
      </c>
      <c r="DS242" s="114"/>
      <c r="DT242" s="173" t="s">
        <v>602</v>
      </c>
      <c r="DU242" s="143"/>
      <c r="DV242" s="144"/>
      <c r="DW242" s="145"/>
      <c r="DX242" s="145"/>
      <c r="DY242" s="146"/>
      <c r="DZ242" s="147"/>
      <c r="EA242" s="148"/>
      <c r="EB242" s="149"/>
      <c r="EC242" s="150"/>
      <c r="EE242" s="114"/>
      <c r="EF242" s="168" t="s">
        <v>694</v>
      </c>
      <c r="EG242" s="143">
        <f>IF(EK242="","",ministers!EG$3)</f>
        <v>42262</v>
      </c>
      <c r="EH242" s="144" t="str">
        <f>IF(EK242="","",ministers!EG$1)</f>
        <v>Abbott I</v>
      </c>
      <c r="EI242" s="145">
        <f>IF(EK242="","",ministers!EG$2)</f>
        <v>41517</v>
      </c>
      <c r="EJ242" s="145">
        <f>IF(EK242="","",ministers!EG$3)</f>
        <v>42262</v>
      </c>
      <c r="EK242" s="146" t="str">
        <f t="shared" si="279"/>
        <v>George Brandis</v>
      </c>
      <c r="EL242" s="147" t="str">
        <f t="shared" si="280"/>
        <v>1957</v>
      </c>
      <c r="EM242" s="148" t="str">
        <f t="shared" si="281"/>
        <v>male</v>
      </c>
      <c r="EN242" s="149" t="str">
        <f t="shared" si="282"/>
        <v>au_lib01</v>
      </c>
      <c r="EO242" s="150" t="str">
        <f t="shared" si="283"/>
        <v>Brandis_George_1957</v>
      </c>
      <c r="EP242" s="117" t="str">
        <f t="shared" si="284"/>
        <v/>
      </c>
      <c r="EQ242" s="114"/>
      <c r="ER242" s="168" t="s">
        <v>1106</v>
      </c>
      <c r="ES242" s="143">
        <f>IF(EW242="","",ministers!ES$3)</f>
        <v>42570</v>
      </c>
      <c r="ET242" s="144" t="str">
        <f>IF(EW242="","",ministers!ES$1)</f>
        <v>Turnbull I</v>
      </c>
      <c r="EU242" s="145">
        <v>42268</v>
      </c>
      <c r="EV242" s="145">
        <f>IF(EW242="","",ministers!ES$3)</f>
        <v>42570</v>
      </c>
      <c r="EW242" s="146" t="str">
        <f t="shared" si="273"/>
        <v>Mitch Peter Fifield</v>
      </c>
      <c r="EX242" s="147" t="str">
        <f t="shared" si="274"/>
        <v>1967</v>
      </c>
      <c r="EY242" s="148" t="str">
        <f t="shared" si="275"/>
        <v>male</v>
      </c>
      <c r="EZ242" s="149" t="str">
        <f t="shared" si="276"/>
        <v>au_lib01</v>
      </c>
      <c r="FA242" s="150" t="str">
        <f t="shared" si="277"/>
        <v>Fifield_Mitch_1967</v>
      </c>
      <c r="FB242" s="117" t="str">
        <f t="shared" si="278"/>
        <v/>
      </c>
      <c r="FC242" s="114"/>
      <c r="FD242" s="168" t="s">
        <v>1204</v>
      </c>
      <c r="FE242" s="143" t="str">
        <f>IF(FI242="","",ministers!FE$3)</f>
        <v/>
      </c>
      <c r="FF242" s="144" t="str">
        <f>IF(FI242="","",ministers!FE$1)</f>
        <v/>
      </c>
      <c r="FG242" s="145" t="str">
        <f>IF(FI242="","",ministers!FE$2)</f>
        <v/>
      </c>
      <c r="FH242" s="145" t="str">
        <f>IF(FI242="","",ministers!FE$3)</f>
        <v/>
      </c>
      <c r="FI242" s="146" t="str">
        <f t="shared" si="263"/>
        <v/>
      </c>
      <c r="FJ242" s="147" t="str">
        <f t="shared" si="264"/>
        <v/>
      </c>
      <c r="FK242" s="148" t="str">
        <f t="shared" si="265"/>
        <v/>
      </c>
      <c r="FL242" s="149" t="str">
        <f t="shared" si="266"/>
        <v/>
      </c>
      <c r="FM242" s="150" t="str">
        <f t="shared" si="267"/>
        <v/>
      </c>
      <c r="FO242" s="114"/>
      <c r="FP242" s="168"/>
      <c r="FQ242" s="143">
        <f>IF(FU242="","",ministers!FQ$3)</f>
        <v>43614</v>
      </c>
      <c r="FR242" s="144" t="str">
        <f>IF(FU242="","",ministers!FQ$1)</f>
        <v>Morrison I</v>
      </c>
      <c r="FS242" s="145">
        <f>IF(FU242="","",ministers!FQ$2)</f>
        <v>43340</v>
      </c>
      <c r="FT242" s="145">
        <f>IF(FU242="","",ministers!FQ$3)</f>
        <v>43614</v>
      </c>
      <c r="FU242" s="146" t="str">
        <f>IF(GB242="","",IF(ISNUMBER(SEARCH(":",GB242)),MID(GB242,FIND(":",GB242)+2,FIND("(",GB242)-FIND(":",GB242)-3),LEFT(GB242,FIND("(",GB242)-2)))</f>
        <v>Mitch Peter Fifield</v>
      </c>
      <c r="FV242" s="147" t="str">
        <f>IF(GB242="","",MID(GB242,FIND("(",GB242)+1,4))</f>
        <v>1967</v>
      </c>
      <c r="FW242" s="148" t="str">
        <f>IF(ISNUMBER(SEARCH("*female*",GB242)),"female",IF(ISNUMBER(SEARCH("*male*",GB242)),"male",""))</f>
        <v>male</v>
      </c>
      <c r="FX242" s="149" t="str">
        <f>IF(GB242="","",IF(ISERROR(MID(GB242,FIND("male,",GB242)+6,(FIND(")",GB242)-(FIND("male,",GB242)+6))))=TRUE,"missing/error",MID(GB242,FIND("male,",GB242)+6,(FIND(")",GB242)-(FIND("male,",GB242)+6)))))</f>
        <v>au_lib01</v>
      </c>
      <c r="FY242" s="150" t="str">
        <f>IF(FU242="","",(MID(FU242,(SEARCH("^^",SUBSTITUTE(FU242," ","^^",LEN(FU242)-LEN(SUBSTITUTE(FU242," ","")))))+1,99)&amp;"_"&amp;LEFT(FU242,FIND(" ",FU242)-1)&amp;"_"&amp;FV242))</f>
        <v>Fifield_Mitch_1967</v>
      </c>
      <c r="GA242" s="114"/>
      <c r="GB242" s="168" t="s">
        <v>1204</v>
      </c>
      <c r="GC242" s="143">
        <f>IF(GG242="","",ministers!GC$3)</f>
        <v>44704</v>
      </c>
      <c r="GD242" s="144" t="str">
        <f>IF(GG242="","",ministers!GC$1)</f>
        <v>Morrison II</v>
      </c>
      <c r="GE242" s="260">
        <f>IF(GG242="","",ministers!GC$2)</f>
        <v>43614</v>
      </c>
      <c r="GF242" s="145">
        <f>IF(GG242="","",ministers!GC$3)</f>
        <v>44704</v>
      </c>
      <c r="GG242" s="146" t="str">
        <f>IF(GN242="","",IF(ISNUMBER(SEARCH(":",GN242)),MID(GN242,FIND(":",GN242)+2,FIND("(",GN242)-FIND(":",GN242)-3),LEFT(GN242,FIND("(",GN242)-2)))</f>
        <v>Paul Fletcher</v>
      </c>
      <c r="GH242" s="147" t="str">
        <f>IF(GN242="","",MID(GN242,FIND("(",GN242)+1,4))</f>
        <v>1965</v>
      </c>
      <c r="GI242" s="148" t="str">
        <f>IF(ISNUMBER(SEARCH("*female*",GN242)),"female",IF(ISNUMBER(SEARCH("*male*",GN242)),"male",""))</f>
        <v>male</v>
      </c>
      <c r="GJ242" s="149" t="str">
        <f>IF(GN242="","",IF(ISERROR(MID(GN242,FIND("male,",GN242)+6,(FIND(")",GN242)-(FIND("male,",GN242)+6))))=TRUE,"missing/error",MID(GN242,FIND("male,",GN242)+6,(FIND(")",GN242)-(FIND("male,",GN242)+6)))))</f>
        <v>au_lib01</v>
      </c>
      <c r="GK242" s="150" t="str">
        <f>IF(GG242="","",(MID(GG242,(SEARCH("^^",SUBSTITUTE(GG242," ","^^",LEN(GG242)-LEN(SUBSTITUTE(GG242," ","")))))+1,99)&amp;"_"&amp;LEFT(GG242,FIND(" ",GG242)-1)&amp;"_"&amp;GH242))</f>
        <v>Fletcher_Paul_1965</v>
      </c>
      <c r="GM242" s="114"/>
      <c r="GN242" s="168" t="s">
        <v>1273</v>
      </c>
      <c r="GO242" s="143">
        <f>IF(GS242="","",ministers!GO$3)</f>
        <v>44926</v>
      </c>
      <c r="GP242" s="144" t="str">
        <f>IF(GS242="","",ministers!GO$1)</f>
        <v>Albanaese</v>
      </c>
      <c r="GQ242" s="145">
        <f>IF(GS242="","",ministers!GO$2)</f>
        <v>44713</v>
      </c>
      <c r="GR242" s="145">
        <f>IF(GS242="","",ministers!GO$3)</f>
        <v>44926</v>
      </c>
      <c r="GS242" s="146" t="str">
        <f t="shared" ref="GS242:GS259" si="285">IF(GZ242="","",IF(ISNUMBER(SEARCH(":",GZ242)),MID(GZ242,FIND(":",GZ242)+2,FIND("(",GZ242)-FIND(":",GZ242)-3),LEFT(GZ242,FIND("(",GZ242)-2)))</f>
        <v>Tony Burke</v>
      </c>
      <c r="GT242" s="147" t="str">
        <f t="shared" ref="GT242:GT259" si="286">IF(GZ242="","",MID(GZ242,FIND("(",GZ242)+1,4))</f>
        <v>1969</v>
      </c>
      <c r="GU242" s="148" t="str">
        <f t="shared" ref="GU242:GU259" si="287">IF(ISNUMBER(SEARCH("*female*",GZ242)),"female",IF(ISNUMBER(SEARCH("*male*",GZ242)),"male",""))</f>
        <v>male</v>
      </c>
      <c r="GV242" s="149" t="str">
        <f t="shared" ref="GV242:GV259" si="288">IF(GZ242="","",IF(ISERROR(MID(GZ242,FIND("male,",GZ242)+6,(FIND(")",GZ242)-(FIND("male,",GZ242)+6))))=TRUE,"missing/error",MID(GZ242,FIND("male,",GZ242)+6,(FIND(")",GZ242)-(FIND("male,",GZ242)+6)))))</f>
        <v>au_lab01</v>
      </c>
      <c r="GW242" s="150" t="str">
        <f t="shared" ref="GW242:GW259" si="289">IF(GS242="","",(MID(GS242,(SEARCH("^^",SUBSTITUTE(GS242," ","^^",LEN(GS242)-LEN(SUBSTITUTE(GS242," ","")))))+1,99)&amp;"_"&amp;LEFT(GS242,FIND(" ",GS242)-1)&amp;"_"&amp;GT242))</f>
        <v>Burke_Tony_1969</v>
      </c>
      <c r="GY242" s="114"/>
      <c r="GZ242" s="168" t="s">
        <v>1389</v>
      </c>
    </row>
    <row r="243" spans="1:208" ht="13.5" customHeight="1">
      <c r="A243" s="126"/>
      <c r="B243" s="173" t="s">
        <v>721</v>
      </c>
      <c r="D243" s="168"/>
      <c r="E243" s="143"/>
      <c r="F243" s="144"/>
      <c r="G243" s="145"/>
      <c r="H243" s="145"/>
      <c r="I243" s="146"/>
      <c r="J243" s="147"/>
      <c r="K243" s="148"/>
      <c r="L243" s="149"/>
      <c r="M243" s="150"/>
      <c r="O243" s="114"/>
      <c r="P243" s="168"/>
      <c r="Q243" s="143"/>
      <c r="R243" s="144"/>
      <c r="S243" s="145"/>
      <c r="T243" s="145"/>
      <c r="U243" s="146"/>
      <c r="V243" s="147"/>
      <c r="W243" s="148"/>
      <c r="X243" s="149"/>
      <c r="Y243" s="150"/>
      <c r="AA243" s="114"/>
      <c r="AB243" s="168"/>
      <c r="AC243" s="143"/>
      <c r="AD243" s="144"/>
      <c r="AE243" s="145"/>
      <c r="AF243" s="145"/>
      <c r="AG243" s="146"/>
      <c r="AH243" s="147"/>
      <c r="AI243" s="148"/>
      <c r="AJ243" s="149"/>
      <c r="AK243" s="150"/>
      <c r="AM243" s="114"/>
      <c r="AN243" s="168"/>
      <c r="AO243" s="143"/>
      <c r="AP243" s="144"/>
      <c r="AQ243" s="145"/>
      <c r="AR243" s="145"/>
      <c r="AS243" s="146"/>
      <c r="AT243" s="147"/>
      <c r="AU243" s="148"/>
      <c r="AV243" s="149"/>
      <c r="AW243" s="150"/>
      <c r="AX243" s="114"/>
      <c r="AY243" s="114"/>
      <c r="AZ243" s="168"/>
      <c r="BA243" s="143"/>
      <c r="BB243" s="144"/>
      <c r="BC243" s="145"/>
      <c r="BD243" s="145"/>
      <c r="BE243" s="146"/>
      <c r="BF243" s="147"/>
      <c r="BG243" s="148"/>
      <c r="BH243" s="149"/>
      <c r="BI243" s="150"/>
      <c r="BK243" s="114"/>
      <c r="BL243" s="168"/>
      <c r="BM243" s="143"/>
      <c r="BN243" s="144"/>
      <c r="BO243" s="145"/>
      <c r="BP243" s="145"/>
      <c r="BQ243" s="146"/>
      <c r="BR243" s="147"/>
      <c r="BS243" s="148"/>
      <c r="BT243" s="149"/>
      <c r="BU243" s="150"/>
      <c r="BW243" s="114"/>
      <c r="BX243" s="168"/>
      <c r="BY243" s="143"/>
      <c r="BZ243" s="144"/>
      <c r="CA243" s="145"/>
      <c r="CB243" s="145"/>
      <c r="CC243" s="146"/>
      <c r="CD243" s="147"/>
      <c r="CE243" s="148"/>
      <c r="CF243" s="149"/>
      <c r="CG243" s="150"/>
      <c r="CI243" s="114"/>
      <c r="CJ243" s="168"/>
      <c r="CK243" s="143"/>
      <c r="CL243" s="144"/>
      <c r="CM243" s="145"/>
      <c r="CN243" s="145"/>
      <c r="CO243" s="146"/>
      <c r="CP243" s="147"/>
      <c r="CQ243" s="148"/>
      <c r="CR243" s="149"/>
      <c r="CS243" s="150"/>
      <c r="CU243" s="114"/>
      <c r="CV243" s="168"/>
      <c r="CW243" s="143"/>
      <c r="CX243" s="144"/>
      <c r="CY243" s="145"/>
      <c r="CZ243" s="145"/>
      <c r="DA243" s="146"/>
      <c r="DB243" s="147"/>
      <c r="DC243" s="148"/>
      <c r="DD243" s="149"/>
      <c r="DE243" s="150"/>
      <c r="DG243" s="114"/>
      <c r="DH243" s="173"/>
      <c r="DI243" s="143">
        <v>41452</v>
      </c>
      <c r="DJ243" s="144" t="s">
        <v>513</v>
      </c>
      <c r="DK243" s="145">
        <v>41358</v>
      </c>
      <c r="DL243" s="145">
        <v>41452</v>
      </c>
      <c r="DM243" s="146" t="s">
        <v>916</v>
      </c>
      <c r="DN243" s="147" t="s">
        <v>891</v>
      </c>
      <c r="DO243" s="148" t="s">
        <v>780</v>
      </c>
      <c r="DP243" s="149" t="s">
        <v>293</v>
      </c>
      <c r="DQ243" s="150" t="s">
        <v>917</v>
      </c>
      <c r="DS243" s="114"/>
      <c r="DT243" s="173" t="s">
        <v>757</v>
      </c>
      <c r="DU243" s="143"/>
      <c r="DV243" s="144"/>
      <c r="DW243" s="145"/>
      <c r="DX243" s="145"/>
      <c r="DY243" s="146"/>
      <c r="DZ243" s="147"/>
      <c r="EA243" s="148"/>
      <c r="EB243" s="149"/>
      <c r="EC243" s="150"/>
      <c r="EE243" s="114"/>
      <c r="EF243" s="168"/>
      <c r="EG243" s="143" t="str">
        <f>IF(EK243="","",ministers!EG$3)</f>
        <v/>
      </c>
      <c r="EH243" s="144" t="str">
        <f>IF(EK243="","",ministers!EG$1)</f>
        <v/>
      </c>
      <c r="EI243" s="145" t="str">
        <f>IF(EK243="","",ministers!EG$2)</f>
        <v/>
      </c>
      <c r="EJ243" s="145" t="str">
        <f>IF(EK243="","",ministers!EG$3)</f>
        <v/>
      </c>
      <c r="EK243" s="146" t="str">
        <f t="shared" si="279"/>
        <v/>
      </c>
      <c r="EL243" s="147" t="str">
        <f t="shared" si="280"/>
        <v/>
      </c>
      <c r="EM243" s="148" t="str">
        <f t="shared" si="281"/>
        <v/>
      </c>
      <c r="EN243" s="149" t="str">
        <f t="shared" si="282"/>
        <v/>
      </c>
      <c r="EO243" s="150" t="str">
        <f t="shared" si="283"/>
        <v/>
      </c>
      <c r="EP243" s="117" t="str">
        <f t="shared" si="284"/>
        <v/>
      </c>
      <c r="EQ243" s="114"/>
      <c r="ER243" s="168"/>
      <c r="ES243" s="143" t="str">
        <f>IF(EW243="","",ministers!ES$3)</f>
        <v/>
      </c>
      <c r="ET243" s="144" t="str">
        <f>IF(EW243="","",ministers!ES$1)</f>
        <v/>
      </c>
      <c r="EU243" s="145" t="s">
        <v>292</v>
      </c>
      <c r="EV243" s="145" t="str">
        <f>IF(EW243="","",ministers!ES$3)</f>
        <v/>
      </c>
      <c r="EW243" s="146" t="str">
        <f t="shared" si="273"/>
        <v/>
      </c>
      <c r="EX243" s="147" t="str">
        <f t="shared" si="274"/>
        <v/>
      </c>
      <c r="EY243" s="148" t="str">
        <f t="shared" si="275"/>
        <v/>
      </c>
      <c r="EZ243" s="149" t="str">
        <f t="shared" si="276"/>
        <v/>
      </c>
      <c r="FA243" s="150" t="str">
        <f t="shared" si="277"/>
        <v/>
      </c>
      <c r="FB243" s="117" t="str">
        <f t="shared" si="278"/>
        <v/>
      </c>
      <c r="FC243" s="114"/>
      <c r="FD243" s="168"/>
      <c r="FE243" s="143" t="str">
        <f>IF(FI243="","",ministers!FE$3)</f>
        <v/>
      </c>
      <c r="FF243" s="144" t="str">
        <f>IF(FI243="","",ministers!FE$1)</f>
        <v/>
      </c>
      <c r="FG243" s="145" t="str">
        <f>IF(FI243="","",ministers!FE$2)</f>
        <v/>
      </c>
      <c r="FH243" s="145" t="str">
        <f>IF(FI243="","",ministers!FE$3)</f>
        <v/>
      </c>
      <c r="FI243" s="146" t="str">
        <f t="shared" si="263"/>
        <v/>
      </c>
      <c r="FJ243" s="147" t="str">
        <f t="shared" si="264"/>
        <v/>
      </c>
      <c r="FK243" s="148" t="str">
        <f t="shared" si="265"/>
        <v/>
      </c>
      <c r="FL243" s="149" t="str">
        <f t="shared" si="266"/>
        <v/>
      </c>
      <c r="FM243" s="150" t="str">
        <f t="shared" si="267"/>
        <v/>
      </c>
      <c r="FO243" s="114"/>
      <c r="FP243" s="168"/>
      <c r="FQ243" s="143"/>
      <c r="FR243" s="144"/>
      <c r="FS243" s="145"/>
      <c r="FT243" s="151"/>
      <c r="FU243" s="146"/>
      <c r="FV243" s="147"/>
      <c r="FW243" s="148"/>
      <c r="FX243" s="149"/>
      <c r="FY243" s="150"/>
      <c r="GA243" s="114"/>
      <c r="GB243" s="168"/>
      <c r="GC243" s="143" t="str">
        <f>IF(GG243="","",ministers!GC$3)</f>
        <v/>
      </c>
      <c r="GD243" s="144" t="str">
        <f>IF(GG243="","",ministers!GC$1)</f>
        <v/>
      </c>
      <c r="GE243" s="260" t="str">
        <f>IF(GG243="","",ministers!GC$2)</f>
        <v/>
      </c>
      <c r="GF243" s="145"/>
      <c r="GG243" s="146"/>
      <c r="GH243" s="147"/>
      <c r="GI243" s="148"/>
      <c r="GJ243" s="149"/>
      <c r="GK243" s="150"/>
      <c r="GM243" s="114"/>
      <c r="GN243" s="168"/>
      <c r="GO243" s="143" t="str">
        <f>IF(GS243="","",ministers!GO$3)</f>
        <v/>
      </c>
      <c r="GP243" s="144" t="str">
        <f>IF(GS243="","",ministers!GO$1)</f>
        <v/>
      </c>
      <c r="GQ243" s="145" t="str">
        <f>IF(GS243="","",ministers!GO$2)</f>
        <v/>
      </c>
      <c r="GR243" s="145" t="str">
        <f>IF(GS243="","",ministers!GO$3)</f>
        <v/>
      </c>
      <c r="GS243" s="146" t="str">
        <f t="shared" si="285"/>
        <v/>
      </c>
      <c r="GT243" s="147" t="str">
        <f t="shared" si="286"/>
        <v/>
      </c>
      <c r="GU243" s="148" t="str">
        <f t="shared" si="287"/>
        <v/>
      </c>
      <c r="GV243" s="149" t="str">
        <f t="shared" si="288"/>
        <v/>
      </c>
      <c r="GW243" s="150" t="str">
        <f t="shared" si="289"/>
        <v/>
      </c>
      <c r="GY243" s="114"/>
      <c r="GZ243" s="168"/>
    </row>
    <row r="244" spans="1:208" ht="13.5" customHeight="1">
      <c r="A244" s="126"/>
      <c r="B244" s="114" t="s">
        <v>631</v>
      </c>
      <c r="D244" s="168"/>
      <c r="E244" s="143"/>
      <c r="F244" s="144"/>
      <c r="G244" s="145"/>
      <c r="H244" s="145"/>
      <c r="I244" s="146"/>
      <c r="J244" s="147"/>
      <c r="K244" s="148"/>
      <c r="L244" s="149"/>
      <c r="M244" s="150"/>
      <c r="O244" s="114"/>
      <c r="P244" s="168"/>
      <c r="Q244" s="143"/>
      <c r="R244" s="144"/>
      <c r="S244" s="145"/>
      <c r="T244" s="145"/>
      <c r="U244" s="146"/>
      <c r="V244" s="147"/>
      <c r="W244" s="148"/>
      <c r="X244" s="149"/>
      <c r="Y244" s="150"/>
      <c r="AA244" s="114"/>
      <c r="AB244" s="168"/>
      <c r="AC244" s="143">
        <v>35135</v>
      </c>
      <c r="AD244" s="144" t="s">
        <v>313</v>
      </c>
      <c r="AE244" s="145">
        <v>34052</v>
      </c>
      <c r="AF244" s="145">
        <v>34364</v>
      </c>
      <c r="AG244" s="146" t="s">
        <v>866</v>
      </c>
      <c r="AH244" s="147" t="s">
        <v>852</v>
      </c>
      <c r="AI244" s="148" t="s">
        <v>780</v>
      </c>
      <c r="AJ244" s="149" t="s">
        <v>293</v>
      </c>
      <c r="AK244" s="150" t="s">
        <v>867</v>
      </c>
      <c r="AL244" s="117" t="s">
        <v>292</v>
      </c>
      <c r="AM244" s="114"/>
      <c r="AN244" s="168" t="s">
        <v>632</v>
      </c>
      <c r="AO244" s="143"/>
      <c r="AP244" s="144"/>
      <c r="AQ244" s="145"/>
      <c r="AR244" s="145"/>
      <c r="AS244" s="146"/>
      <c r="AT244" s="147"/>
      <c r="AU244" s="148"/>
      <c r="AV244" s="149"/>
      <c r="AW244" s="150"/>
      <c r="AY244" s="114"/>
      <c r="AZ244" s="168"/>
      <c r="BA244" s="143"/>
      <c r="BB244" s="144"/>
      <c r="BC244" s="145"/>
      <c r="BD244" s="145"/>
      <c r="BE244" s="146"/>
      <c r="BF244" s="147"/>
      <c r="BG244" s="148"/>
      <c r="BH244" s="149"/>
      <c r="BI244" s="150"/>
      <c r="BK244" s="114"/>
      <c r="BL244" s="168"/>
      <c r="BM244" s="143"/>
      <c r="BN244" s="144"/>
      <c r="BO244" s="145"/>
      <c r="BP244" s="145"/>
      <c r="BQ244" s="146"/>
      <c r="BR244" s="147"/>
      <c r="BS244" s="148"/>
      <c r="BT244" s="149"/>
      <c r="BU244" s="150"/>
      <c r="BW244" s="114"/>
      <c r="BX244" s="168"/>
      <c r="BY244" s="143"/>
      <c r="BZ244" s="144"/>
      <c r="CA244" s="145"/>
      <c r="CB244" s="145"/>
      <c r="CC244" s="146"/>
      <c r="CD244" s="147"/>
      <c r="CE244" s="148"/>
      <c r="CF244" s="149"/>
      <c r="CG244" s="150"/>
      <c r="CI244" s="114"/>
      <c r="CJ244" s="168"/>
      <c r="CK244" s="143"/>
      <c r="CL244" s="144"/>
      <c r="CM244" s="145"/>
      <c r="CN244" s="145"/>
      <c r="CO244" s="146"/>
      <c r="CP244" s="147"/>
      <c r="CQ244" s="148"/>
      <c r="CR244" s="149"/>
      <c r="CS244" s="150"/>
      <c r="CU244" s="114"/>
      <c r="CV244" s="168"/>
      <c r="CW244" s="143" t="s">
        <v>292</v>
      </c>
      <c r="CX244" s="144" t="s">
        <v>292</v>
      </c>
      <c r="CY244" s="145" t="s">
        <v>292</v>
      </c>
      <c r="CZ244" s="145" t="s">
        <v>292</v>
      </c>
      <c r="DA244" s="146" t="s">
        <v>292</v>
      </c>
      <c r="DB244" s="147" t="s">
        <v>292</v>
      </c>
      <c r="DC244" s="148" t="s">
        <v>292</v>
      </c>
      <c r="DD244" s="149" t="s">
        <v>292</v>
      </c>
      <c r="DE244" s="150" t="s">
        <v>292</v>
      </c>
      <c r="DF244" s="117" t="s">
        <v>292</v>
      </c>
      <c r="DG244" s="114"/>
      <c r="DH244" s="168"/>
      <c r="DI244" s="143" t="s">
        <v>292</v>
      </c>
      <c r="DJ244" s="144" t="s">
        <v>292</v>
      </c>
      <c r="DK244" s="145" t="s">
        <v>292</v>
      </c>
      <c r="DL244" s="145" t="s">
        <v>292</v>
      </c>
      <c r="DM244" s="146" t="s">
        <v>292</v>
      </c>
      <c r="DN244" s="147" t="s">
        <v>292</v>
      </c>
      <c r="DO244" s="148" t="s">
        <v>292</v>
      </c>
      <c r="DP244" s="149" t="s">
        <v>292</v>
      </c>
      <c r="DQ244" s="150" t="s">
        <v>292</v>
      </c>
      <c r="DR244" s="117" t="s">
        <v>292</v>
      </c>
      <c r="DS244" s="114"/>
      <c r="DT244" s="168"/>
      <c r="DU244" s="143" t="s">
        <v>292</v>
      </c>
      <c r="DV244" s="144" t="s">
        <v>292</v>
      </c>
      <c r="DW244" s="145" t="s">
        <v>292</v>
      </c>
      <c r="DX244" s="145" t="s">
        <v>292</v>
      </c>
      <c r="DY244" s="146" t="s">
        <v>292</v>
      </c>
      <c r="DZ244" s="147" t="s">
        <v>292</v>
      </c>
      <c r="EA244" s="148" t="s">
        <v>292</v>
      </c>
      <c r="EB244" s="149" t="s">
        <v>292</v>
      </c>
      <c r="EC244" s="150" t="s">
        <v>292</v>
      </c>
      <c r="ED244" s="117" t="s">
        <v>292</v>
      </c>
      <c r="EE244" s="114"/>
      <c r="EF244" s="168"/>
      <c r="EG244" s="143" t="str">
        <f>IF(EK244="","",ministers!EG$3)</f>
        <v/>
      </c>
      <c r="EH244" s="144" t="str">
        <f>IF(EK244="","",ministers!EG$1)</f>
        <v/>
      </c>
      <c r="EI244" s="145" t="str">
        <f>IF(EK244="","",ministers!EG$2)</f>
        <v/>
      </c>
      <c r="EJ244" s="145" t="str">
        <f>IF(EK244="","",ministers!EG$3)</f>
        <v/>
      </c>
      <c r="EK244" s="146" t="str">
        <f t="shared" si="279"/>
        <v/>
      </c>
      <c r="EL244" s="147" t="str">
        <f t="shared" si="280"/>
        <v/>
      </c>
      <c r="EM244" s="148" t="str">
        <f t="shared" si="281"/>
        <v/>
      </c>
      <c r="EN244" s="149" t="str">
        <f t="shared" si="282"/>
        <v/>
      </c>
      <c r="EO244" s="150" t="str">
        <f t="shared" si="283"/>
        <v/>
      </c>
      <c r="EP244" s="117" t="str">
        <f t="shared" si="284"/>
        <v/>
      </c>
      <c r="EQ244" s="114"/>
      <c r="ER244" s="168"/>
      <c r="ES244" s="143" t="str">
        <f>IF(EW244="","",ministers!ES$3)</f>
        <v/>
      </c>
      <c r="ET244" s="144" t="str">
        <f>IF(EW244="","",ministers!ES$1)</f>
        <v/>
      </c>
      <c r="EU244" s="145" t="s">
        <v>292</v>
      </c>
      <c r="EV244" s="145" t="str">
        <f>IF(EW244="","",ministers!ES$3)</f>
        <v/>
      </c>
      <c r="EW244" s="146" t="str">
        <f t="shared" si="273"/>
        <v/>
      </c>
      <c r="EX244" s="147" t="str">
        <f t="shared" si="274"/>
        <v/>
      </c>
      <c r="EY244" s="148" t="str">
        <f t="shared" si="275"/>
        <v/>
      </c>
      <c r="EZ244" s="149" t="str">
        <f t="shared" si="276"/>
        <v/>
      </c>
      <c r="FA244" s="150" t="str">
        <f t="shared" si="277"/>
        <v/>
      </c>
      <c r="FB244" s="117" t="str">
        <f t="shared" si="278"/>
        <v/>
      </c>
      <c r="FC244" s="114"/>
      <c r="FD244" s="168"/>
      <c r="FE244" s="143" t="str">
        <f>IF(FI244="","",ministers!FE$3)</f>
        <v/>
      </c>
      <c r="FF244" s="144" t="str">
        <f>IF(FI244="","",ministers!FE$1)</f>
        <v/>
      </c>
      <c r="FG244" s="145" t="str">
        <f>IF(FI244="","",ministers!FE$2)</f>
        <v/>
      </c>
      <c r="FH244" s="145" t="str">
        <f>IF(FI244="","",ministers!FE$3)</f>
        <v/>
      </c>
      <c r="FI244" s="146" t="str">
        <f t="shared" si="263"/>
        <v/>
      </c>
      <c r="FJ244" s="147" t="str">
        <f t="shared" si="264"/>
        <v/>
      </c>
      <c r="FK244" s="148" t="str">
        <f t="shared" si="265"/>
        <v/>
      </c>
      <c r="FL244" s="149" t="str">
        <f t="shared" si="266"/>
        <v/>
      </c>
      <c r="FM244" s="150" t="str">
        <f t="shared" si="267"/>
        <v/>
      </c>
      <c r="FO244" s="114"/>
      <c r="FP244" s="168"/>
      <c r="FQ244" s="143"/>
      <c r="FR244" s="144"/>
      <c r="FS244" s="145"/>
      <c r="FT244" s="151"/>
      <c r="FU244" s="146"/>
      <c r="FV244" s="147"/>
      <c r="FW244" s="148"/>
      <c r="FX244" s="149"/>
      <c r="FY244" s="150"/>
      <c r="GA244" s="114"/>
      <c r="GB244" s="168"/>
      <c r="GC244" s="143" t="str">
        <f>IF(GG244="","",ministers!GC$3)</f>
        <v/>
      </c>
      <c r="GD244" s="144" t="str">
        <f>IF(GG244="","",ministers!GC$1)</f>
        <v/>
      </c>
      <c r="GE244" s="260" t="str">
        <f>IF(GG244="","",ministers!GC$2)</f>
        <v/>
      </c>
      <c r="GF244" s="145"/>
      <c r="GG244" s="146"/>
      <c r="GH244" s="147"/>
      <c r="GI244" s="148"/>
      <c r="GJ244" s="149"/>
      <c r="GK244" s="150"/>
      <c r="GM244" s="114"/>
      <c r="GN244" s="168"/>
      <c r="GO244" s="143" t="str">
        <f>IF(GS244="","",ministers!GO$3)</f>
        <v/>
      </c>
      <c r="GP244" s="144" t="str">
        <f>IF(GS244="","",ministers!GO$1)</f>
        <v/>
      </c>
      <c r="GQ244" s="145" t="str">
        <f>IF(GS244="","",ministers!GO$2)</f>
        <v/>
      </c>
      <c r="GR244" s="145" t="str">
        <f>IF(GS244="","",ministers!GO$3)</f>
        <v/>
      </c>
      <c r="GS244" s="146" t="str">
        <f t="shared" si="285"/>
        <v/>
      </c>
      <c r="GT244" s="147" t="str">
        <f t="shared" si="286"/>
        <v/>
      </c>
      <c r="GU244" s="148" t="str">
        <f t="shared" si="287"/>
        <v/>
      </c>
      <c r="GV244" s="149" t="str">
        <f t="shared" si="288"/>
        <v/>
      </c>
      <c r="GW244" s="150" t="str">
        <f t="shared" si="289"/>
        <v/>
      </c>
      <c r="GY244" s="114"/>
      <c r="GZ244" s="168"/>
    </row>
    <row r="245" spans="1:208" ht="13.5" customHeight="1">
      <c r="A245" s="126"/>
      <c r="B245" s="117" t="s">
        <v>576</v>
      </c>
      <c r="E245" s="143" t="s">
        <v>292</v>
      </c>
      <c r="F245" s="144" t="s">
        <v>292</v>
      </c>
      <c r="G245" s="145" t="s">
        <v>292</v>
      </c>
      <c r="H245" s="145" t="s">
        <v>292</v>
      </c>
      <c r="I245" s="146" t="s">
        <v>292</v>
      </c>
      <c r="J245" s="147" t="s">
        <v>292</v>
      </c>
      <c r="K245" s="148" t="s">
        <v>292</v>
      </c>
      <c r="L245" s="149" t="s">
        <v>292</v>
      </c>
      <c r="M245" s="150" t="s">
        <v>292</v>
      </c>
      <c r="N245" s="117" t="s">
        <v>292</v>
      </c>
      <c r="O245" s="114"/>
      <c r="P245" s="168"/>
      <c r="Q245" s="143" t="s">
        <v>292</v>
      </c>
      <c r="R245" s="144" t="s">
        <v>292</v>
      </c>
      <c r="S245" s="145" t="s">
        <v>292</v>
      </c>
      <c r="T245" s="145" t="s">
        <v>292</v>
      </c>
      <c r="U245" s="146" t="s">
        <v>292</v>
      </c>
      <c r="V245" s="147" t="s">
        <v>292</v>
      </c>
      <c r="W245" s="148" t="s">
        <v>292</v>
      </c>
      <c r="X245" s="149" t="s">
        <v>292</v>
      </c>
      <c r="Y245" s="150" t="s">
        <v>292</v>
      </c>
      <c r="Z245" s="117" t="s">
        <v>292</v>
      </c>
      <c r="AA245" s="114"/>
      <c r="AB245" s="168"/>
      <c r="AC245" s="143" t="s">
        <v>292</v>
      </c>
      <c r="AD245" s="144" t="s">
        <v>292</v>
      </c>
      <c r="AE245" s="145" t="s">
        <v>292</v>
      </c>
      <c r="AF245" s="145" t="s">
        <v>292</v>
      </c>
      <c r="AG245" s="146" t="s">
        <v>292</v>
      </c>
      <c r="AH245" s="147" t="s">
        <v>292</v>
      </c>
      <c r="AI245" s="148" t="s">
        <v>292</v>
      </c>
      <c r="AJ245" s="149" t="s">
        <v>292</v>
      </c>
      <c r="AK245" s="150" t="s">
        <v>292</v>
      </c>
      <c r="AL245" s="117" t="s">
        <v>292</v>
      </c>
      <c r="AM245" s="114"/>
      <c r="AN245" s="168"/>
      <c r="AO245" s="143" t="s">
        <v>292</v>
      </c>
      <c r="AP245" s="144" t="s">
        <v>292</v>
      </c>
      <c r="AQ245" s="145" t="s">
        <v>292</v>
      </c>
      <c r="AR245" s="145" t="s">
        <v>292</v>
      </c>
      <c r="AS245" s="146" t="s">
        <v>292</v>
      </c>
      <c r="AT245" s="147" t="s">
        <v>292</v>
      </c>
      <c r="AU245" s="148" t="s">
        <v>292</v>
      </c>
      <c r="AV245" s="149" t="s">
        <v>292</v>
      </c>
      <c r="AW245" s="150" t="s">
        <v>292</v>
      </c>
      <c r="AX245" s="117" t="s">
        <v>292</v>
      </c>
      <c r="AY245" s="114"/>
      <c r="AZ245" s="168"/>
      <c r="BA245" s="143">
        <v>37221</v>
      </c>
      <c r="BB245" s="144" t="s">
        <v>315</v>
      </c>
      <c r="BC245" s="145">
        <v>36089</v>
      </c>
      <c r="BD245" s="145">
        <v>37221</v>
      </c>
      <c r="BE245" s="146" t="s">
        <v>876</v>
      </c>
      <c r="BF245" s="147" t="s">
        <v>799</v>
      </c>
      <c r="BG245" s="148" t="s">
        <v>780</v>
      </c>
      <c r="BH245" s="149" t="s">
        <v>294</v>
      </c>
      <c r="BI245" s="150" t="s">
        <v>877</v>
      </c>
      <c r="BJ245" s="117" t="s">
        <v>292</v>
      </c>
      <c r="BK245" s="114"/>
      <c r="BL245" s="168" t="s">
        <v>656</v>
      </c>
      <c r="BM245" s="143">
        <v>38286</v>
      </c>
      <c r="BN245" s="144" t="s">
        <v>316</v>
      </c>
      <c r="BO245" s="145">
        <v>37221</v>
      </c>
      <c r="BP245" s="145">
        <v>38186</v>
      </c>
      <c r="BQ245" s="146" t="s">
        <v>918</v>
      </c>
      <c r="BR245" s="147" t="s">
        <v>911</v>
      </c>
      <c r="BS245" s="148" t="s">
        <v>780</v>
      </c>
      <c r="BT245" s="149" t="s">
        <v>294</v>
      </c>
      <c r="BU245" s="150" t="s">
        <v>919</v>
      </c>
      <c r="BV245" s="117" t="s">
        <v>292</v>
      </c>
      <c r="BW245" s="114"/>
      <c r="BX245" s="168" t="s">
        <v>647</v>
      </c>
      <c r="BY245" s="143">
        <v>39419</v>
      </c>
      <c r="BZ245" s="144" t="s">
        <v>317</v>
      </c>
      <c r="CA245" s="145">
        <v>38286</v>
      </c>
      <c r="CB245" s="145">
        <v>39112</v>
      </c>
      <c r="CC245" s="146" t="s">
        <v>1012</v>
      </c>
      <c r="CD245" s="147" t="s">
        <v>894</v>
      </c>
      <c r="CE245" s="148" t="s">
        <v>780</v>
      </c>
      <c r="CF245" s="149" t="s">
        <v>294</v>
      </c>
      <c r="CG245" s="150" t="s">
        <v>1013</v>
      </c>
      <c r="CH245" s="117" t="s">
        <v>292</v>
      </c>
      <c r="CI245" s="114"/>
      <c r="CJ245" s="168" t="s">
        <v>675</v>
      </c>
      <c r="CK245" s="143" t="s">
        <v>292</v>
      </c>
      <c r="CL245" s="144" t="s">
        <v>292</v>
      </c>
      <c r="CM245" s="145" t="s">
        <v>292</v>
      </c>
      <c r="CN245" s="145" t="s">
        <v>292</v>
      </c>
      <c r="CO245" s="146" t="s">
        <v>292</v>
      </c>
      <c r="CP245" s="147" t="s">
        <v>292</v>
      </c>
      <c r="CQ245" s="148" t="s">
        <v>292</v>
      </c>
      <c r="CR245" s="149" t="s">
        <v>292</v>
      </c>
      <c r="CS245" s="150" t="s">
        <v>292</v>
      </c>
      <c r="CT245" s="117" t="s">
        <v>292</v>
      </c>
      <c r="CU245" s="114"/>
      <c r="CV245" s="168"/>
      <c r="CW245" s="143" t="s">
        <v>292</v>
      </c>
      <c r="CX245" s="144" t="s">
        <v>292</v>
      </c>
      <c r="CY245" s="145" t="s">
        <v>292</v>
      </c>
      <c r="CZ245" s="145" t="s">
        <v>292</v>
      </c>
      <c r="DA245" s="146" t="s">
        <v>292</v>
      </c>
      <c r="DB245" s="147" t="s">
        <v>292</v>
      </c>
      <c r="DC245" s="148" t="s">
        <v>292</v>
      </c>
      <c r="DD245" s="149" t="s">
        <v>292</v>
      </c>
      <c r="DE245" s="150" t="s">
        <v>292</v>
      </c>
      <c r="DF245" s="117" t="s">
        <v>292</v>
      </c>
      <c r="DG245" s="114"/>
      <c r="DH245" s="168"/>
      <c r="DI245" s="143" t="s">
        <v>292</v>
      </c>
      <c r="DJ245" s="144" t="s">
        <v>292</v>
      </c>
      <c r="DK245" s="145" t="s">
        <v>292</v>
      </c>
      <c r="DL245" s="145" t="s">
        <v>292</v>
      </c>
      <c r="DM245" s="146" t="s">
        <v>292</v>
      </c>
      <c r="DN245" s="147" t="s">
        <v>292</v>
      </c>
      <c r="DO245" s="148" t="s">
        <v>292</v>
      </c>
      <c r="DP245" s="149" t="s">
        <v>292</v>
      </c>
      <c r="DQ245" s="150" t="s">
        <v>292</v>
      </c>
      <c r="DR245" s="117" t="s">
        <v>292</v>
      </c>
      <c r="DS245" s="114"/>
      <c r="DT245" s="168"/>
      <c r="DU245" s="143" t="s">
        <v>292</v>
      </c>
      <c r="DV245" s="144" t="s">
        <v>292</v>
      </c>
      <c r="DW245" s="145" t="s">
        <v>292</v>
      </c>
      <c r="DX245" s="145" t="s">
        <v>292</v>
      </c>
      <c r="DY245" s="146" t="s">
        <v>292</v>
      </c>
      <c r="DZ245" s="147" t="s">
        <v>292</v>
      </c>
      <c r="EA245" s="148" t="s">
        <v>292</v>
      </c>
      <c r="EB245" s="149" t="s">
        <v>292</v>
      </c>
      <c r="EC245" s="150" t="s">
        <v>292</v>
      </c>
      <c r="ED245" s="117" t="s">
        <v>292</v>
      </c>
      <c r="EE245" s="114"/>
      <c r="EF245" s="168"/>
      <c r="EG245" s="143" t="str">
        <f>IF(EK245="","",ministers!EG$3)</f>
        <v/>
      </c>
      <c r="EH245" s="144" t="str">
        <f>IF(EK245="","",ministers!EG$1)</f>
        <v/>
      </c>
      <c r="EI245" s="145" t="str">
        <f>IF(EK245="","",ministers!EG$2)</f>
        <v/>
      </c>
      <c r="EJ245" s="145" t="str">
        <f>IF(EK245="","",ministers!EG$3)</f>
        <v/>
      </c>
      <c r="EK245" s="146" t="str">
        <f t="shared" si="279"/>
        <v/>
      </c>
      <c r="EL245" s="147" t="str">
        <f t="shared" si="280"/>
        <v/>
      </c>
      <c r="EM245" s="148" t="str">
        <f t="shared" si="281"/>
        <v/>
      </c>
      <c r="EN245" s="149" t="str">
        <f t="shared" si="282"/>
        <v/>
      </c>
      <c r="EO245" s="150" t="str">
        <f t="shared" si="283"/>
        <v/>
      </c>
      <c r="EP245" s="117" t="str">
        <f t="shared" si="284"/>
        <v/>
      </c>
      <c r="EQ245" s="114"/>
      <c r="ER245" s="168"/>
      <c r="ES245" s="143" t="str">
        <f>IF(EW245="","",ministers!ES$3)</f>
        <v/>
      </c>
      <c r="ET245" s="144" t="str">
        <f>IF(EW245="","",ministers!ES$1)</f>
        <v/>
      </c>
      <c r="EU245" s="145" t="str">
        <f>IF(EW245="","",ministers!ES$2)</f>
        <v/>
      </c>
      <c r="EV245" s="145" t="str">
        <f>IF(EW245="","",ministers!ES$3)</f>
        <v/>
      </c>
      <c r="EW245" s="146" t="str">
        <f t="shared" si="273"/>
        <v/>
      </c>
      <c r="EX245" s="147" t="str">
        <f t="shared" si="274"/>
        <v/>
      </c>
      <c r="EY245" s="148" t="str">
        <f t="shared" si="275"/>
        <v/>
      </c>
      <c r="EZ245" s="149" t="str">
        <f t="shared" si="276"/>
        <v/>
      </c>
      <c r="FA245" s="150" t="str">
        <f t="shared" si="277"/>
        <v/>
      </c>
      <c r="FB245" s="117" t="str">
        <f t="shared" si="278"/>
        <v/>
      </c>
      <c r="FC245" s="114"/>
      <c r="FD245" s="168"/>
      <c r="FE245" s="143" t="str">
        <f>IF(FI245="","",ministers!FE$3)</f>
        <v/>
      </c>
      <c r="FF245" s="144" t="str">
        <f>IF(FI245="","",ministers!FE$1)</f>
        <v/>
      </c>
      <c r="FG245" s="145" t="str">
        <f>IF(FI245="","",ministers!FE$2)</f>
        <v/>
      </c>
      <c r="FH245" s="145" t="str">
        <f>IF(FI245="","",ministers!FE$3)</f>
        <v/>
      </c>
      <c r="FI245" s="146" t="str">
        <f t="shared" si="263"/>
        <v/>
      </c>
      <c r="FJ245" s="147" t="str">
        <f t="shared" si="264"/>
        <v/>
      </c>
      <c r="FK245" s="148" t="str">
        <f t="shared" si="265"/>
        <v/>
      </c>
      <c r="FL245" s="149" t="str">
        <f t="shared" si="266"/>
        <v/>
      </c>
      <c r="FM245" s="150" t="str">
        <f t="shared" si="267"/>
        <v/>
      </c>
      <c r="FN245" s="117" t="str">
        <f>IF(FP245="","",IF((LEN(FP245)-LEN(SUBSTITUTE(FP245,"male","")))/LEN("male")&gt;1,"!",IF(RIGHT(FP245,1)=")","",IF(RIGHT(FP245,2)=") ","",IF(RIGHT(FP245,2)=").","","!!")))))</f>
        <v/>
      </c>
      <c r="FO245" s="114"/>
      <c r="FP245" s="168"/>
      <c r="FQ245" s="143" t="str">
        <f>IF(FU245="","",ministers!FT$3)</f>
        <v/>
      </c>
      <c r="FR245" s="144" t="str">
        <f>IF(FU245="","",ministers!FT$1)</f>
        <v/>
      </c>
      <c r="FS245" s="145"/>
      <c r="FT245" s="151"/>
      <c r="FU245" s="146" t="str">
        <f>IF(GB245="","",IF(ISNUMBER(SEARCH(":",GB245)),MID(GB245,FIND(":",GB245)+2,FIND("(",GB245)-FIND(":",GB245)-3),LEFT(GB245,FIND("(",GB245)-2)))</f>
        <v/>
      </c>
      <c r="FV245" s="147" t="str">
        <f>IF(GB245="","",MID(GB245,FIND("(",GB245)+1,4))</f>
        <v/>
      </c>
      <c r="FW245" s="148" t="str">
        <f>IF(ISNUMBER(SEARCH("*female*",GB245)),"female",IF(ISNUMBER(SEARCH("*male*",GB245)),"male",""))</f>
        <v/>
      </c>
      <c r="FX245" s="149" t="str">
        <f>IF(GB245="","",IF(ISERROR(MID(GB245,FIND("male,",GB245)+6,(FIND(")",GB245)-(FIND("male,",GB245)+6))))=TRUE,"missing/error",MID(GB245,FIND("male,",GB245)+6,(FIND(")",GB245)-(FIND("male,",GB245)+6)))))</f>
        <v/>
      </c>
      <c r="FY245" s="150" t="str">
        <f>IF(FU245="","",(MID(FU245,(SEARCH("^^",SUBSTITUTE(FU245," ","^^",LEN(FU245)-LEN(SUBSTITUTE(FU245," ","")))))+1,99)&amp;"_"&amp;LEFT(FU245,FIND(" ",FU245)-1)&amp;"_"&amp;FV245))</f>
        <v/>
      </c>
      <c r="FZ245" s="117" t="str">
        <f>IF(GB245="","",IF((LEN(GB245)-LEN(SUBSTITUTE(GB245,"male","")))/LEN("male")&gt;1,"!",IF(RIGHT(GB245,1)=")","",IF(RIGHT(GB245,2)=") ","",IF(RIGHT(GB245,2)=").","","!!")))))</f>
        <v/>
      </c>
      <c r="GA245" s="114"/>
      <c r="GB245" s="168"/>
      <c r="GC245" s="143" t="str">
        <f>IF(GG245="","",ministers!GC$3)</f>
        <v/>
      </c>
      <c r="GD245" s="144" t="str">
        <f>IF(GG245="","",ministers!GC$1)</f>
        <v/>
      </c>
      <c r="GE245" s="260" t="str">
        <f>IF(GG245="","",ministers!GC$2)</f>
        <v/>
      </c>
      <c r="GF245" s="145"/>
      <c r="GG245" s="146" t="str">
        <f>IF(GN245="","",IF(ISNUMBER(SEARCH(":",GN245)),MID(GN245,FIND(":",GN245)+2,FIND("(",GN245)-FIND(":",GN245)-3),LEFT(GN245,FIND("(",GN245)-2)))</f>
        <v/>
      </c>
      <c r="GH245" s="147" t="str">
        <f>IF(GN245="","",MID(GN245,FIND("(",GN245)+1,4))</f>
        <v/>
      </c>
      <c r="GI245" s="148" t="str">
        <f>IF(ISNUMBER(SEARCH("*female*",GN245)),"female",IF(ISNUMBER(SEARCH("*male*",GN245)),"male",""))</f>
        <v/>
      </c>
      <c r="GJ245" s="149" t="str">
        <f>IF(GN245="","",IF(ISERROR(MID(GN245,FIND("male,",GN245)+6,(FIND(")",GN245)-(FIND("male,",GN245)+6))))=TRUE,"missing/error",MID(GN245,FIND("male,",GN245)+6,(FIND(")",GN245)-(FIND("male,",GN245)+6)))))</f>
        <v/>
      </c>
      <c r="GK245" s="150" t="str">
        <f>IF(GG245="","",(MID(GG245,(SEARCH("^^",SUBSTITUTE(GG245," ","^^",LEN(GG245)-LEN(SUBSTITUTE(GG245," ","")))))+1,99)&amp;"_"&amp;LEFT(GG245,FIND(" ",GG245)-1)&amp;"_"&amp;GH245))</f>
        <v/>
      </c>
      <c r="GM245" s="114"/>
      <c r="GN245" s="168"/>
      <c r="GO245" s="143" t="str">
        <f>IF(GS245="","",ministers!GO$3)</f>
        <v/>
      </c>
      <c r="GP245" s="144" t="str">
        <f>IF(GS245="","",ministers!GO$1)</f>
        <v/>
      </c>
      <c r="GQ245" s="145" t="str">
        <f>IF(GS245="","",ministers!GO$2)</f>
        <v/>
      </c>
      <c r="GR245" s="145" t="str">
        <f>IF(GS245="","",ministers!GO$3)</f>
        <v/>
      </c>
      <c r="GS245" s="146" t="str">
        <f t="shared" si="285"/>
        <v/>
      </c>
      <c r="GT245" s="147" t="str">
        <f t="shared" si="286"/>
        <v/>
      </c>
      <c r="GU245" s="148" t="str">
        <f t="shared" si="287"/>
        <v/>
      </c>
      <c r="GV245" s="149" t="str">
        <f t="shared" si="288"/>
        <v/>
      </c>
      <c r="GW245" s="150" t="str">
        <f t="shared" si="289"/>
        <v/>
      </c>
      <c r="GY245" s="114"/>
      <c r="GZ245" s="168"/>
    </row>
    <row r="246" spans="1:208" ht="13.5" customHeight="1">
      <c r="A246" s="126"/>
      <c r="B246" s="117" t="s">
        <v>576</v>
      </c>
      <c r="E246" s="143"/>
      <c r="F246" s="144"/>
      <c r="G246" s="145"/>
      <c r="H246" s="145"/>
      <c r="I246" s="146"/>
      <c r="J246" s="147"/>
      <c r="K246" s="148"/>
      <c r="L246" s="149"/>
      <c r="M246" s="150"/>
      <c r="O246" s="114"/>
      <c r="P246" s="168"/>
      <c r="Q246" s="143"/>
      <c r="R246" s="144"/>
      <c r="S246" s="145"/>
      <c r="T246" s="145"/>
      <c r="U246" s="146"/>
      <c r="V246" s="147"/>
      <c r="W246" s="148"/>
      <c r="X246" s="149"/>
      <c r="Y246" s="150"/>
      <c r="AA246" s="114"/>
      <c r="AB246" s="168"/>
      <c r="AC246" s="143"/>
      <c r="AD246" s="144"/>
      <c r="AE246" s="145"/>
      <c r="AF246" s="145"/>
      <c r="AG246" s="146"/>
      <c r="AH246" s="147"/>
      <c r="AI246" s="148"/>
      <c r="AJ246" s="149"/>
      <c r="AK246" s="150"/>
      <c r="AM246" s="114"/>
      <c r="AN246" s="168"/>
      <c r="AO246" s="143"/>
      <c r="AP246" s="144"/>
      <c r="AQ246" s="145"/>
      <c r="AR246" s="145"/>
      <c r="AS246" s="146"/>
      <c r="AT246" s="147"/>
      <c r="AU246" s="148"/>
      <c r="AV246" s="149"/>
      <c r="AW246" s="150"/>
      <c r="AY246" s="114"/>
      <c r="AZ246" s="168"/>
      <c r="BA246" s="143"/>
      <c r="BB246" s="144"/>
      <c r="BC246" s="145"/>
      <c r="BD246" s="145"/>
      <c r="BE246" s="146"/>
      <c r="BF246" s="147"/>
      <c r="BG246" s="148"/>
      <c r="BH246" s="149"/>
      <c r="BI246" s="150"/>
      <c r="BK246" s="114"/>
      <c r="BL246" s="168"/>
      <c r="BM246" s="143">
        <v>38286</v>
      </c>
      <c r="BN246" s="144" t="s">
        <v>316</v>
      </c>
      <c r="BO246" s="145">
        <v>38186</v>
      </c>
      <c r="BP246" s="145">
        <v>38286</v>
      </c>
      <c r="BQ246" s="146" t="s">
        <v>1012</v>
      </c>
      <c r="BR246" s="147" t="s">
        <v>894</v>
      </c>
      <c r="BS246" s="148" t="s">
        <v>780</v>
      </c>
      <c r="BT246" s="149" t="s">
        <v>294</v>
      </c>
      <c r="BU246" s="150" t="s">
        <v>1013</v>
      </c>
      <c r="BV246" s="117" t="s">
        <v>292</v>
      </c>
      <c r="BW246" s="114"/>
      <c r="BX246" s="168" t="s">
        <v>675</v>
      </c>
      <c r="BY246" s="143"/>
      <c r="BZ246" s="144"/>
      <c r="CA246" s="145"/>
      <c r="CB246" s="145"/>
      <c r="CC246" s="146"/>
      <c r="CD246" s="147"/>
      <c r="CE246" s="148"/>
      <c r="CF246" s="149"/>
      <c r="CG246" s="150"/>
      <c r="CI246" s="114"/>
      <c r="CJ246" s="168"/>
      <c r="CK246" s="143"/>
      <c r="CL246" s="144"/>
      <c r="CM246" s="145"/>
      <c r="CN246" s="145"/>
      <c r="CO246" s="146"/>
      <c r="CP246" s="147"/>
      <c r="CQ246" s="148"/>
      <c r="CR246" s="149"/>
      <c r="CS246" s="150"/>
      <c r="CU246" s="114"/>
      <c r="CV246" s="168"/>
      <c r="CW246" s="143" t="s">
        <v>292</v>
      </c>
      <c r="CX246" s="144" t="s">
        <v>292</v>
      </c>
      <c r="CY246" s="145" t="s">
        <v>292</v>
      </c>
      <c r="CZ246" s="145" t="s">
        <v>292</v>
      </c>
      <c r="DA246" s="146" t="s">
        <v>292</v>
      </c>
      <c r="DB246" s="147" t="s">
        <v>292</v>
      </c>
      <c r="DC246" s="148" t="s">
        <v>292</v>
      </c>
      <c r="DD246" s="149" t="s">
        <v>292</v>
      </c>
      <c r="DE246" s="150" t="s">
        <v>292</v>
      </c>
      <c r="DF246" s="117" t="s">
        <v>292</v>
      </c>
      <c r="DG246" s="114"/>
      <c r="DH246" s="168"/>
      <c r="DI246" s="143" t="s">
        <v>292</v>
      </c>
      <c r="DJ246" s="144" t="s">
        <v>292</v>
      </c>
      <c r="DK246" s="145" t="s">
        <v>292</v>
      </c>
      <c r="DL246" s="145" t="s">
        <v>292</v>
      </c>
      <c r="DM246" s="146" t="s">
        <v>292</v>
      </c>
      <c r="DN246" s="147" t="s">
        <v>292</v>
      </c>
      <c r="DO246" s="148" t="s">
        <v>292</v>
      </c>
      <c r="DP246" s="149" t="s">
        <v>292</v>
      </c>
      <c r="DQ246" s="150" t="s">
        <v>292</v>
      </c>
      <c r="DR246" s="117" t="s">
        <v>292</v>
      </c>
      <c r="DS246" s="114"/>
      <c r="DT246" s="168"/>
      <c r="DU246" s="143" t="s">
        <v>292</v>
      </c>
      <c r="DV246" s="144" t="s">
        <v>292</v>
      </c>
      <c r="DW246" s="145" t="s">
        <v>292</v>
      </c>
      <c r="DX246" s="145" t="s">
        <v>292</v>
      </c>
      <c r="DY246" s="146" t="s">
        <v>292</v>
      </c>
      <c r="DZ246" s="147" t="s">
        <v>292</v>
      </c>
      <c r="EA246" s="148" t="s">
        <v>292</v>
      </c>
      <c r="EB246" s="149" t="s">
        <v>292</v>
      </c>
      <c r="EC246" s="150" t="s">
        <v>292</v>
      </c>
      <c r="ED246" s="117" t="s">
        <v>292</v>
      </c>
      <c r="EE246" s="114"/>
      <c r="EF246" s="168"/>
      <c r="EG246" s="143" t="str">
        <f>IF(EK246="","",ministers!EG$3)</f>
        <v/>
      </c>
      <c r="EH246" s="144" t="str">
        <f>IF(EK246="","",ministers!EG$1)</f>
        <v/>
      </c>
      <c r="EI246" s="145" t="str">
        <f>IF(EK246="","",ministers!EG$2)</f>
        <v/>
      </c>
      <c r="EJ246" s="145" t="str">
        <f>IF(EK246="","",ministers!EG$3)</f>
        <v/>
      </c>
      <c r="EK246" s="146" t="str">
        <f t="shared" si="279"/>
        <v/>
      </c>
      <c r="EL246" s="147" t="str">
        <f t="shared" si="280"/>
        <v/>
      </c>
      <c r="EM246" s="148" t="str">
        <f t="shared" si="281"/>
        <v/>
      </c>
      <c r="EN246" s="149" t="str">
        <f t="shared" si="282"/>
        <v/>
      </c>
      <c r="EO246" s="150" t="str">
        <f t="shared" si="283"/>
        <v/>
      </c>
      <c r="EP246" s="117" t="str">
        <f t="shared" si="284"/>
        <v/>
      </c>
      <c r="EQ246" s="114"/>
      <c r="ER246" s="168"/>
      <c r="ES246" s="143" t="str">
        <f>IF(EW246="","",ministers!ES$3)</f>
        <v/>
      </c>
      <c r="ET246" s="144" t="str">
        <f>IF(EW246="","",ministers!ES$1)</f>
        <v/>
      </c>
      <c r="EU246" s="145" t="str">
        <f>IF(EW246="","",ministers!ES$2)</f>
        <v/>
      </c>
      <c r="EV246" s="145" t="str">
        <f>IF(EW246="","",ministers!ES$3)</f>
        <v/>
      </c>
      <c r="EW246" s="146" t="str">
        <f t="shared" si="273"/>
        <v/>
      </c>
      <c r="EX246" s="147" t="str">
        <f t="shared" si="274"/>
        <v/>
      </c>
      <c r="EY246" s="148" t="str">
        <f t="shared" si="275"/>
        <v/>
      </c>
      <c r="EZ246" s="149" t="str">
        <f t="shared" si="276"/>
        <v/>
      </c>
      <c r="FA246" s="150" t="str">
        <f t="shared" si="277"/>
        <v/>
      </c>
      <c r="FB246" s="117" t="str">
        <f t="shared" si="278"/>
        <v/>
      </c>
      <c r="FC246" s="114"/>
      <c r="FD246" s="168"/>
      <c r="FE246" s="143" t="str">
        <f>IF(FI246="","",ministers!FE$3)</f>
        <v/>
      </c>
      <c r="FF246" s="144" t="str">
        <f>IF(FI246="","",ministers!FE$1)</f>
        <v/>
      </c>
      <c r="FG246" s="145" t="str">
        <f>IF(FI246="","",ministers!FE$2)</f>
        <v/>
      </c>
      <c r="FH246" s="145" t="str">
        <f>IF(FI246="","",ministers!FE$3)</f>
        <v/>
      </c>
      <c r="FI246" s="146" t="str">
        <f t="shared" si="263"/>
        <v/>
      </c>
      <c r="FJ246" s="147" t="str">
        <f t="shared" si="264"/>
        <v/>
      </c>
      <c r="FK246" s="148" t="str">
        <f t="shared" si="265"/>
        <v/>
      </c>
      <c r="FL246" s="149" t="str">
        <f t="shared" si="266"/>
        <v/>
      </c>
      <c r="FM246" s="150" t="str">
        <f t="shared" si="267"/>
        <v/>
      </c>
      <c r="FO246" s="114"/>
      <c r="FP246" s="168"/>
      <c r="FQ246" s="143"/>
      <c r="FR246" s="144"/>
      <c r="FS246" s="145"/>
      <c r="FT246" s="151"/>
      <c r="FU246" s="146"/>
      <c r="FV246" s="147"/>
      <c r="FW246" s="148"/>
      <c r="FX246" s="149"/>
      <c r="FY246" s="150"/>
      <c r="GA246" s="114"/>
      <c r="GB246" s="168"/>
      <c r="GC246" s="143" t="str">
        <f>IF(GG246="","",ministers!GC$3)</f>
        <v/>
      </c>
      <c r="GD246" s="144" t="str">
        <f>IF(GG246="","",ministers!GC$1)</f>
        <v/>
      </c>
      <c r="GE246" s="260" t="str">
        <f>IF(GG246="","",ministers!GC$2)</f>
        <v/>
      </c>
      <c r="GF246" s="145"/>
      <c r="GG246" s="146"/>
      <c r="GH246" s="147"/>
      <c r="GI246" s="148"/>
      <c r="GJ246" s="149"/>
      <c r="GK246" s="150"/>
      <c r="GM246" s="114"/>
      <c r="GN246" s="168"/>
      <c r="GO246" s="143" t="str">
        <f>IF(GS246="","",ministers!GO$3)</f>
        <v/>
      </c>
      <c r="GP246" s="144" t="str">
        <f>IF(GS246="","",ministers!GO$1)</f>
        <v/>
      </c>
      <c r="GQ246" s="145" t="str">
        <f>IF(GS246="","",ministers!GO$2)</f>
        <v/>
      </c>
      <c r="GR246" s="145" t="str">
        <f>IF(GS246="","",ministers!GO$3)</f>
        <v/>
      </c>
      <c r="GS246" s="146" t="str">
        <f t="shared" si="285"/>
        <v/>
      </c>
      <c r="GT246" s="147" t="str">
        <f t="shared" si="286"/>
        <v/>
      </c>
      <c r="GU246" s="148" t="str">
        <f t="shared" si="287"/>
        <v/>
      </c>
      <c r="GV246" s="149" t="str">
        <f t="shared" si="288"/>
        <v/>
      </c>
      <c r="GW246" s="150" t="str">
        <f t="shared" si="289"/>
        <v/>
      </c>
      <c r="GY246" s="114"/>
      <c r="GZ246" s="168"/>
    </row>
    <row r="247" spans="1:208" ht="13.5" customHeight="1">
      <c r="A247" s="126"/>
      <c r="B247" s="175" t="s">
        <v>659</v>
      </c>
      <c r="E247" s="143"/>
      <c r="F247" s="144"/>
      <c r="G247" s="145"/>
      <c r="H247" s="145"/>
      <c r="I247" s="146"/>
      <c r="J247" s="147"/>
      <c r="K247" s="148"/>
      <c r="L247" s="149"/>
      <c r="M247" s="150"/>
      <c r="O247" s="114"/>
      <c r="P247" s="168"/>
      <c r="Q247" s="143"/>
      <c r="R247" s="144"/>
      <c r="S247" s="145"/>
      <c r="T247" s="145"/>
      <c r="U247" s="146"/>
      <c r="V247" s="147"/>
      <c r="W247" s="148"/>
      <c r="X247" s="149"/>
      <c r="Y247" s="150"/>
      <c r="AA247" s="114"/>
      <c r="AB247" s="168"/>
      <c r="AC247" s="143"/>
      <c r="AD247" s="144"/>
      <c r="AE247" s="145"/>
      <c r="AF247" s="145"/>
      <c r="AG247" s="146"/>
      <c r="AH247" s="147"/>
      <c r="AI247" s="148"/>
      <c r="AJ247" s="149"/>
      <c r="AK247" s="150"/>
      <c r="AM247" s="114"/>
      <c r="AN247" s="168"/>
      <c r="AO247" s="143"/>
      <c r="AP247" s="144"/>
      <c r="AQ247" s="145"/>
      <c r="AR247" s="145"/>
      <c r="AS247" s="146"/>
      <c r="AT247" s="147"/>
      <c r="AU247" s="148"/>
      <c r="AV247" s="149"/>
      <c r="AW247" s="150"/>
      <c r="AY247" s="114"/>
      <c r="AZ247" s="168"/>
      <c r="BA247" s="143"/>
      <c r="BB247" s="144"/>
      <c r="BC247" s="145"/>
      <c r="BD247" s="145"/>
      <c r="BE247" s="146"/>
      <c r="BF247" s="147"/>
      <c r="BG247" s="148"/>
      <c r="BH247" s="149"/>
      <c r="BI247" s="150"/>
      <c r="BK247" s="114"/>
      <c r="BL247" s="168"/>
      <c r="BM247" s="143"/>
      <c r="BN247" s="144"/>
      <c r="BO247" s="145"/>
      <c r="BP247" s="145"/>
      <c r="BQ247" s="146"/>
      <c r="BR247" s="147"/>
      <c r="BS247" s="148"/>
      <c r="BT247" s="149"/>
      <c r="BU247" s="150"/>
      <c r="BW247" s="114"/>
      <c r="BX247" s="168"/>
      <c r="BY247" s="143"/>
      <c r="BZ247" s="144" t="s">
        <v>317</v>
      </c>
      <c r="CA247" s="145">
        <v>39112</v>
      </c>
      <c r="CB247" s="145">
        <v>39419</v>
      </c>
      <c r="CC247" s="146" t="s">
        <v>1014</v>
      </c>
      <c r="CD247" s="147" t="s">
        <v>805</v>
      </c>
      <c r="CE247" s="148" t="s">
        <v>780</v>
      </c>
      <c r="CF247" s="149" t="s">
        <v>294</v>
      </c>
      <c r="CG247" s="150" t="s">
        <v>1015</v>
      </c>
      <c r="CI247" s="114"/>
      <c r="CJ247" s="168" t="s">
        <v>685</v>
      </c>
      <c r="CK247" s="143"/>
      <c r="CL247" s="144"/>
      <c r="CM247" s="145"/>
      <c r="CN247" s="145"/>
      <c r="CO247" s="146"/>
      <c r="CP247" s="147"/>
      <c r="CQ247" s="148"/>
      <c r="CR247" s="149"/>
      <c r="CS247" s="150"/>
      <c r="CU247" s="114"/>
      <c r="CV247" s="168"/>
      <c r="CW247" s="143" t="s">
        <v>292</v>
      </c>
      <c r="CX247" s="144" t="s">
        <v>292</v>
      </c>
      <c r="CY247" s="145" t="s">
        <v>292</v>
      </c>
      <c r="CZ247" s="145" t="s">
        <v>292</v>
      </c>
      <c r="DA247" s="146" t="s">
        <v>292</v>
      </c>
      <c r="DB247" s="147" t="s">
        <v>292</v>
      </c>
      <c r="DC247" s="148" t="s">
        <v>292</v>
      </c>
      <c r="DD247" s="149" t="s">
        <v>292</v>
      </c>
      <c r="DE247" s="150" t="s">
        <v>292</v>
      </c>
      <c r="DF247" s="117" t="s">
        <v>292</v>
      </c>
      <c r="DG247" s="114"/>
      <c r="DH247" s="168"/>
      <c r="DI247" s="143" t="s">
        <v>292</v>
      </c>
      <c r="DJ247" s="144" t="s">
        <v>292</v>
      </c>
      <c r="DK247" s="145" t="s">
        <v>292</v>
      </c>
      <c r="DL247" s="145" t="s">
        <v>292</v>
      </c>
      <c r="DM247" s="146" t="s">
        <v>292</v>
      </c>
      <c r="DN247" s="147" t="s">
        <v>292</v>
      </c>
      <c r="DO247" s="148" t="s">
        <v>292</v>
      </c>
      <c r="DP247" s="149" t="s">
        <v>292</v>
      </c>
      <c r="DQ247" s="150" t="s">
        <v>292</v>
      </c>
      <c r="DR247" s="117" t="s">
        <v>292</v>
      </c>
      <c r="DS247" s="114"/>
      <c r="DT247" s="168"/>
      <c r="DU247" s="143">
        <v>41517</v>
      </c>
      <c r="DV247" s="144" t="s">
        <v>514</v>
      </c>
      <c r="DW247" s="145">
        <v>41452</v>
      </c>
      <c r="DX247" s="145">
        <v>41517</v>
      </c>
      <c r="DY247" s="146" t="s">
        <v>973</v>
      </c>
      <c r="DZ247" s="147" t="s">
        <v>974</v>
      </c>
      <c r="EA247" s="148" t="s">
        <v>780</v>
      </c>
      <c r="EB247" s="149" t="s">
        <v>293</v>
      </c>
      <c r="EC247" s="150" t="s">
        <v>975</v>
      </c>
      <c r="ED247" s="117" t="s">
        <v>292</v>
      </c>
      <c r="EE247" s="114"/>
      <c r="EF247" s="173" t="s">
        <v>737</v>
      </c>
      <c r="EG247" s="143" t="str">
        <f>IF(EK247="","",ministers!EG$3)</f>
        <v/>
      </c>
      <c r="EH247" s="144" t="str">
        <f>IF(EK247="","",ministers!EG$1)</f>
        <v/>
      </c>
      <c r="EI247" s="145" t="str">
        <f>IF(EK247="","",ministers!EG$2)</f>
        <v/>
      </c>
      <c r="EJ247" s="145" t="str">
        <f>IF(EK247="","",ministers!EG$3)</f>
        <v/>
      </c>
      <c r="EK247" s="146" t="str">
        <f t="shared" si="279"/>
        <v/>
      </c>
      <c r="EL247" s="147" t="str">
        <f t="shared" si="280"/>
        <v/>
      </c>
      <c r="EM247" s="148" t="str">
        <f t="shared" si="281"/>
        <v/>
      </c>
      <c r="EN247" s="149" t="str">
        <f t="shared" si="282"/>
        <v/>
      </c>
      <c r="EO247" s="150" t="str">
        <f t="shared" si="283"/>
        <v/>
      </c>
      <c r="EP247" s="117" t="str">
        <f t="shared" si="284"/>
        <v/>
      </c>
      <c r="EQ247" s="114"/>
      <c r="ER247" s="168"/>
      <c r="ES247" s="143" t="str">
        <f>IF(EW247="","",ministers!ES$3)</f>
        <v/>
      </c>
      <c r="ET247" s="144" t="str">
        <f>IF(EW247="","",ministers!ES$1)</f>
        <v/>
      </c>
      <c r="EU247" s="145" t="str">
        <f>IF(EW247="","",ministers!ES$2)</f>
        <v/>
      </c>
      <c r="EV247" s="145" t="str">
        <f>IF(EW247="","",ministers!ES$3)</f>
        <v/>
      </c>
      <c r="EW247" s="146" t="str">
        <f t="shared" si="273"/>
        <v/>
      </c>
      <c r="EX247" s="147" t="str">
        <f t="shared" si="274"/>
        <v/>
      </c>
      <c r="EY247" s="148" t="str">
        <f t="shared" si="275"/>
        <v/>
      </c>
      <c r="EZ247" s="149" t="str">
        <f t="shared" si="276"/>
        <v/>
      </c>
      <c r="FA247" s="150" t="str">
        <f t="shared" si="277"/>
        <v/>
      </c>
      <c r="FB247" s="117" t="str">
        <f t="shared" si="278"/>
        <v/>
      </c>
      <c r="FC247" s="114"/>
      <c r="FD247" s="168"/>
      <c r="FE247" s="143" t="str">
        <f>IF(FI247="","",ministers!FE$3)</f>
        <v/>
      </c>
      <c r="FF247" s="144" t="str">
        <f>IF(FI247="","",ministers!FE$1)</f>
        <v/>
      </c>
      <c r="FG247" s="145" t="str">
        <f>IF(FI247="","",ministers!FE$2)</f>
        <v/>
      </c>
      <c r="FH247" s="145" t="str">
        <f>IF(FI247="","",ministers!FE$3)</f>
        <v/>
      </c>
      <c r="FI247" s="146" t="str">
        <f t="shared" si="263"/>
        <v/>
      </c>
      <c r="FJ247" s="147" t="str">
        <f t="shared" si="264"/>
        <v/>
      </c>
      <c r="FK247" s="148" t="str">
        <f t="shared" si="265"/>
        <v/>
      </c>
      <c r="FL247" s="149" t="str">
        <f t="shared" si="266"/>
        <v/>
      </c>
      <c r="FM247" s="150" t="str">
        <f t="shared" si="267"/>
        <v/>
      </c>
      <c r="FO247" s="114"/>
      <c r="FP247" s="168"/>
      <c r="FQ247" s="143"/>
      <c r="FR247" s="144"/>
      <c r="FS247" s="145"/>
      <c r="FT247" s="151"/>
      <c r="FU247" s="146"/>
      <c r="FV247" s="147"/>
      <c r="FW247" s="148"/>
      <c r="FX247" s="149"/>
      <c r="FY247" s="150"/>
      <c r="GA247" s="114"/>
      <c r="GB247" s="168"/>
      <c r="GC247" s="143" t="str">
        <f>IF(GG247="","",ministers!GC$3)</f>
        <v/>
      </c>
      <c r="GD247" s="144" t="str">
        <f>IF(GG247="","",ministers!GC$1)</f>
        <v/>
      </c>
      <c r="GE247" s="260" t="str">
        <f>IF(GG247="","",ministers!GC$2)</f>
        <v/>
      </c>
      <c r="GF247" s="145"/>
      <c r="GG247" s="146"/>
      <c r="GH247" s="147"/>
      <c r="GI247" s="148"/>
      <c r="GJ247" s="149"/>
      <c r="GK247" s="150"/>
      <c r="GM247" s="114"/>
      <c r="GN247" s="168"/>
      <c r="GO247" s="143" t="str">
        <f>IF(GS247="","",ministers!GO$3)</f>
        <v/>
      </c>
      <c r="GP247" s="144" t="str">
        <f>IF(GS247="","",ministers!GO$1)</f>
        <v/>
      </c>
      <c r="GQ247" s="145" t="str">
        <f>IF(GS247="","",ministers!GO$2)</f>
        <v/>
      </c>
      <c r="GR247" s="145" t="str">
        <f>IF(GS247="","",ministers!GO$3)</f>
        <v/>
      </c>
      <c r="GS247" s="146" t="str">
        <f t="shared" si="285"/>
        <v/>
      </c>
      <c r="GT247" s="147" t="str">
        <f t="shared" si="286"/>
        <v/>
      </c>
      <c r="GU247" s="148" t="str">
        <f t="shared" si="287"/>
        <v/>
      </c>
      <c r="GV247" s="149" t="str">
        <f t="shared" si="288"/>
        <v/>
      </c>
      <c r="GW247" s="150" t="str">
        <f t="shared" si="289"/>
        <v/>
      </c>
      <c r="GY247" s="114"/>
      <c r="GZ247" s="168"/>
    </row>
    <row r="248" spans="1:208" ht="13.5" customHeight="1">
      <c r="A248" s="126"/>
      <c r="B248" s="117" t="s">
        <v>708</v>
      </c>
      <c r="E248" s="143"/>
      <c r="F248" s="144"/>
      <c r="G248" s="145"/>
      <c r="H248" s="145"/>
      <c r="I248" s="146"/>
      <c r="J248" s="147"/>
      <c r="K248" s="148"/>
      <c r="L248" s="149"/>
      <c r="M248" s="150"/>
      <c r="O248" s="114"/>
      <c r="P248" s="168"/>
      <c r="Q248" s="143"/>
      <c r="R248" s="144"/>
      <c r="S248" s="145"/>
      <c r="T248" s="145"/>
      <c r="U248" s="146"/>
      <c r="V248" s="147"/>
      <c r="W248" s="148"/>
      <c r="X248" s="149"/>
      <c r="Y248" s="150"/>
      <c r="AA248" s="114"/>
      <c r="AB248" s="168"/>
      <c r="AC248" s="143"/>
      <c r="AD248" s="144"/>
      <c r="AE248" s="145"/>
      <c r="AF248" s="145"/>
      <c r="AG248" s="146"/>
      <c r="AH248" s="147"/>
      <c r="AI248" s="148"/>
      <c r="AJ248" s="149"/>
      <c r="AK248" s="150"/>
      <c r="AM248" s="114"/>
      <c r="AN248" s="168"/>
      <c r="AO248" s="143"/>
      <c r="AP248" s="144"/>
      <c r="AQ248" s="145"/>
      <c r="AR248" s="145"/>
      <c r="AS248" s="146"/>
      <c r="AT248" s="147"/>
      <c r="AU248" s="148"/>
      <c r="AV248" s="149"/>
      <c r="AW248" s="150"/>
      <c r="AY248" s="114"/>
      <c r="AZ248" s="168"/>
      <c r="BA248" s="143"/>
      <c r="BB248" s="144"/>
      <c r="BC248" s="145"/>
      <c r="BD248" s="145"/>
      <c r="BE248" s="146"/>
      <c r="BF248" s="147"/>
      <c r="BG248" s="148"/>
      <c r="BH248" s="149"/>
      <c r="BI248" s="150"/>
      <c r="BK248" s="114"/>
      <c r="BL248" s="168"/>
      <c r="BM248" s="143"/>
      <c r="BN248" s="144"/>
      <c r="BO248" s="145"/>
      <c r="BP248" s="145"/>
      <c r="BQ248" s="146"/>
      <c r="BR248" s="147"/>
      <c r="BS248" s="148"/>
      <c r="BT248" s="149"/>
      <c r="BU248" s="150"/>
      <c r="BW248" s="114"/>
      <c r="BX248" s="168"/>
      <c r="BY248" s="143"/>
      <c r="BZ248" s="144"/>
      <c r="CA248" s="145"/>
      <c r="CB248" s="145"/>
      <c r="CC248" s="146"/>
      <c r="CD248" s="147"/>
      <c r="CE248" s="148"/>
      <c r="CF248" s="149"/>
      <c r="CG248" s="150"/>
      <c r="CI248" s="114"/>
      <c r="CJ248" s="168"/>
      <c r="CK248" s="143"/>
      <c r="CL248" s="144"/>
      <c r="CM248" s="145"/>
      <c r="CN248" s="145"/>
      <c r="CO248" s="146"/>
      <c r="CP248" s="147"/>
      <c r="CQ248" s="148"/>
      <c r="CR248" s="149"/>
      <c r="CS248" s="150"/>
      <c r="CU248" s="114"/>
      <c r="CV248" s="168" t="s">
        <v>702</v>
      </c>
      <c r="CW248" s="143" t="s">
        <v>292</v>
      </c>
      <c r="CX248" s="144" t="s">
        <v>292</v>
      </c>
      <c r="CY248" s="145" t="s">
        <v>292</v>
      </c>
      <c r="CZ248" s="145" t="s">
        <v>292</v>
      </c>
      <c r="DA248" s="146" t="s">
        <v>292</v>
      </c>
      <c r="DB248" s="147" t="s">
        <v>292</v>
      </c>
      <c r="DC248" s="148" t="s">
        <v>292</v>
      </c>
      <c r="DD248" s="149" t="s">
        <v>292</v>
      </c>
      <c r="DE248" s="150" t="s">
        <v>292</v>
      </c>
      <c r="DF248" s="117" t="s">
        <v>292</v>
      </c>
      <c r="DG248" s="114"/>
      <c r="DH248" s="168"/>
      <c r="DI248" s="143" t="s">
        <v>292</v>
      </c>
      <c r="DJ248" s="144" t="s">
        <v>292</v>
      </c>
      <c r="DK248" s="145" t="s">
        <v>292</v>
      </c>
      <c r="DL248" s="145" t="s">
        <v>292</v>
      </c>
      <c r="DM248" s="146" t="s">
        <v>292</v>
      </c>
      <c r="DN248" s="147" t="s">
        <v>292</v>
      </c>
      <c r="DO248" s="148" t="s">
        <v>292</v>
      </c>
      <c r="DP248" s="149" t="s">
        <v>292</v>
      </c>
      <c r="DQ248" s="150" t="s">
        <v>292</v>
      </c>
      <c r="DR248" s="117" t="s">
        <v>292</v>
      </c>
      <c r="DS248" s="114"/>
      <c r="DT248" s="168"/>
      <c r="DU248" s="143" t="s">
        <v>292</v>
      </c>
      <c r="DV248" s="144" t="s">
        <v>292</v>
      </c>
      <c r="DW248" s="145" t="s">
        <v>292</v>
      </c>
      <c r="DX248" s="145" t="s">
        <v>292</v>
      </c>
      <c r="DY248" s="146" t="s">
        <v>292</v>
      </c>
      <c r="DZ248" s="147" t="s">
        <v>292</v>
      </c>
      <c r="EA248" s="148" t="s">
        <v>292</v>
      </c>
      <c r="EB248" s="149" t="s">
        <v>292</v>
      </c>
      <c r="EC248" s="150" t="s">
        <v>292</v>
      </c>
      <c r="ED248" s="117" t="s">
        <v>292</v>
      </c>
      <c r="EE248" s="114"/>
      <c r="EF248" s="168"/>
      <c r="EG248" s="143" t="str">
        <f>IF(EK248="","",ministers!EG$3)</f>
        <v/>
      </c>
      <c r="EH248" s="144" t="str">
        <f>IF(EK248="","",ministers!EG$1)</f>
        <v/>
      </c>
      <c r="EI248" s="145" t="str">
        <f>IF(EK248="","",ministers!EG$2)</f>
        <v/>
      </c>
      <c r="EJ248" s="145" t="str">
        <f>IF(EK248="","",ministers!EG$3)</f>
        <v/>
      </c>
      <c r="EK248" s="146" t="str">
        <f t="shared" si="279"/>
        <v/>
      </c>
      <c r="EL248" s="147" t="str">
        <f t="shared" si="280"/>
        <v/>
      </c>
      <c r="EM248" s="148" t="str">
        <f t="shared" si="281"/>
        <v/>
      </c>
      <c r="EN248" s="149" t="str">
        <f t="shared" si="282"/>
        <v/>
      </c>
      <c r="EO248" s="150" t="str">
        <f t="shared" si="283"/>
        <v/>
      </c>
      <c r="EP248" s="117" t="str">
        <f t="shared" si="284"/>
        <v/>
      </c>
      <c r="EQ248" s="114"/>
      <c r="ER248" s="168"/>
      <c r="ES248" s="143" t="str">
        <f>IF(EW248="","",ministers!ES$3)</f>
        <v/>
      </c>
      <c r="ET248" s="144" t="str">
        <f>IF(EW248="","",ministers!ES$1)</f>
        <v/>
      </c>
      <c r="EU248" s="145" t="str">
        <f>IF(EW248="","",ministers!ES$2)</f>
        <v/>
      </c>
      <c r="EV248" s="145" t="str">
        <f>IF(EW248="","",ministers!ES$3)</f>
        <v/>
      </c>
      <c r="EW248" s="146" t="str">
        <f t="shared" si="273"/>
        <v/>
      </c>
      <c r="EX248" s="147" t="str">
        <f t="shared" si="274"/>
        <v/>
      </c>
      <c r="EY248" s="148" t="str">
        <f t="shared" si="275"/>
        <v/>
      </c>
      <c r="EZ248" s="149" t="str">
        <f t="shared" si="276"/>
        <v/>
      </c>
      <c r="FA248" s="150" t="str">
        <f t="shared" si="277"/>
        <v/>
      </c>
      <c r="FB248" s="117" t="str">
        <f t="shared" si="278"/>
        <v/>
      </c>
      <c r="FC248" s="114"/>
      <c r="FD248" s="168"/>
      <c r="FE248" s="143" t="str">
        <f>IF(FI248="","",ministers!FE$3)</f>
        <v/>
      </c>
      <c r="FF248" s="144" t="str">
        <f>IF(FI248="","",ministers!FE$1)</f>
        <v/>
      </c>
      <c r="FG248" s="145" t="str">
        <f>IF(FI248="","",ministers!FE$2)</f>
        <v/>
      </c>
      <c r="FH248" s="145" t="str">
        <f>IF(FI248="","",ministers!FE$3)</f>
        <v/>
      </c>
      <c r="FI248" s="146" t="str">
        <f t="shared" si="263"/>
        <v/>
      </c>
      <c r="FJ248" s="147" t="str">
        <f t="shared" si="264"/>
        <v/>
      </c>
      <c r="FK248" s="148" t="str">
        <f t="shared" si="265"/>
        <v/>
      </c>
      <c r="FL248" s="149" t="str">
        <f t="shared" si="266"/>
        <v/>
      </c>
      <c r="FM248" s="150" t="str">
        <f t="shared" si="267"/>
        <v/>
      </c>
      <c r="FO248" s="114"/>
      <c r="FP248" s="168"/>
      <c r="FQ248" s="143"/>
      <c r="FR248" s="144"/>
      <c r="FS248" s="145"/>
      <c r="FT248" s="151"/>
      <c r="FU248" s="146"/>
      <c r="FV248" s="147"/>
      <c r="FW248" s="148"/>
      <c r="FX248" s="149"/>
      <c r="FY248" s="150"/>
      <c r="GA248" s="114"/>
      <c r="GB248" s="168"/>
      <c r="GC248" s="143" t="str">
        <f>IF(GG248="","",ministers!GC$3)</f>
        <v/>
      </c>
      <c r="GD248" s="144" t="str">
        <f>IF(GG248="","",ministers!GC$1)</f>
        <v/>
      </c>
      <c r="GE248" s="260" t="str">
        <f>IF(GG248="","",ministers!GC$2)</f>
        <v/>
      </c>
      <c r="GF248" s="145"/>
      <c r="GG248" s="146"/>
      <c r="GH248" s="147"/>
      <c r="GI248" s="148"/>
      <c r="GJ248" s="149"/>
      <c r="GK248" s="150"/>
      <c r="GM248" s="114"/>
      <c r="GN248" s="168"/>
      <c r="GO248" s="143" t="str">
        <f>IF(GS248="","",ministers!GO$3)</f>
        <v/>
      </c>
      <c r="GP248" s="144" t="str">
        <f>IF(GS248="","",ministers!GO$1)</f>
        <v/>
      </c>
      <c r="GQ248" s="145" t="str">
        <f>IF(GS248="","",ministers!GO$2)</f>
        <v/>
      </c>
      <c r="GR248" s="145" t="str">
        <f>IF(GS248="","",ministers!GO$3)</f>
        <v/>
      </c>
      <c r="GS248" s="146" t="str">
        <f t="shared" si="285"/>
        <v/>
      </c>
      <c r="GT248" s="147" t="str">
        <f t="shared" si="286"/>
        <v/>
      </c>
      <c r="GU248" s="148" t="str">
        <f t="shared" si="287"/>
        <v/>
      </c>
      <c r="GV248" s="149" t="str">
        <f t="shared" si="288"/>
        <v/>
      </c>
      <c r="GW248" s="150" t="str">
        <f t="shared" si="289"/>
        <v/>
      </c>
      <c r="GY248" s="114"/>
      <c r="GZ248" s="168"/>
    </row>
    <row r="249" spans="1:208" ht="13.5" customHeight="1">
      <c r="A249" s="126"/>
      <c r="B249" s="117" t="s">
        <v>577</v>
      </c>
      <c r="E249" s="143" t="s">
        <v>292</v>
      </c>
      <c r="F249" s="144" t="s">
        <v>292</v>
      </c>
      <c r="G249" s="145" t="s">
        <v>292</v>
      </c>
      <c r="H249" s="145" t="s">
        <v>292</v>
      </c>
      <c r="I249" s="146" t="s">
        <v>292</v>
      </c>
      <c r="J249" s="147" t="s">
        <v>292</v>
      </c>
      <c r="K249" s="148" t="s">
        <v>292</v>
      </c>
      <c r="L249" s="149" t="s">
        <v>292</v>
      </c>
      <c r="M249" s="150" t="s">
        <v>292</v>
      </c>
      <c r="N249" s="117" t="s">
        <v>292</v>
      </c>
      <c r="O249" s="114"/>
      <c r="P249" s="168"/>
      <c r="Q249" s="143" t="s">
        <v>292</v>
      </c>
      <c r="R249" s="144" t="s">
        <v>292</v>
      </c>
      <c r="S249" s="145" t="s">
        <v>292</v>
      </c>
      <c r="T249" s="145" t="s">
        <v>292</v>
      </c>
      <c r="U249" s="146" t="s">
        <v>292</v>
      </c>
      <c r="V249" s="147" t="s">
        <v>292</v>
      </c>
      <c r="W249" s="148" t="s">
        <v>292</v>
      </c>
      <c r="X249" s="149" t="s">
        <v>292</v>
      </c>
      <c r="Y249" s="150" t="s">
        <v>292</v>
      </c>
      <c r="Z249" s="117" t="s">
        <v>292</v>
      </c>
      <c r="AA249" s="114"/>
      <c r="AB249" s="168"/>
      <c r="AC249" s="143" t="s">
        <v>292</v>
      </c>
      <c r="AD249" s="144" t="s">
        <v>292</v>
      </c>
      <c r="AE249" s="145" t="s">
        <v>292</v>
      </c>
      <c r="AF249" s="145" t="s">
        <v>292</v>
      </c>
      <c r="AG249" s="146" t="s">
        <v>292</v>
      </c>
      <c r="AH249" s="147" t="s">
        <v>292</v>
      </c>
      <c r="AI249" s="148" t="s">
        <v>292</v>
      </c>
      <c r="AJ249" s="149" t="s">
        <v>292</v>
      </c>
      <c r="AK249" s="150" t="s">
        <v>292</v>
      </c>
      <c r="AL249" s="117" t="s">
        <v>292</v>
      </c>
      <c r="AM249" s="114"/>
      <c r="AN249" s="168"/>
      <c r="AO249" s="143" t="s">
        <v>292</v>
      </c>
      <c r="AP249" s="144" t="s">
        <v>292</v>
      </c>
      <c r="AQ249" s="145" t="s">
        <v>292</v>
      </c>
      <c r="AR249" s="145" t="s">
        <v>292</v>
      </c>
      <c r="AS249" s="146" t="s">
        <v>292</v>
      </c>
      <c r="AT249" s="147" t="s">
        <v>292</v>
      </c>
      <c r="AU249" s="148" t="s">
        <v>292</v>
      </c>
      <c r="AV249" s="149" t="s">
        <v>292</v>
      </c>
      <c r="AW249" s="150" t="s">
        <v>292</v>
      </c>
      <c r="AX249" s="117" t="s">
        <v>292</v>
      </c>
      <c r="AY249" s="114"/>
      <c r="AZ249" s="168"/>
      <c r="BA249" s="143" t="s">
        <v>292</v>
      </c>
      <c r="BB249" s="144" t="s">
        <v>292</v>
      </c>
      <c r="BC249" s="145" t="s">
        <v>292</v>
      </c>
      <c r="BD249" s="145" t="s">
        <v>292</v>
      </c>
      <c r="BE249" s="146" t="s">
        <v>292</v>
      </c>
      <c r="BF249" s="147" t="s">
        <v>292</v>
      </c>
      <c r="BG249" s="148" t="s">
        <v>292</v>
      </c>
      <c r="BH249" s="149" t="s">
        <v>292</v>
      </c>
      <c r="BI249" s="150" t="s">
        <v>292</v>
      </c>
      <c r="BJ249" s="117" t="s">
        <v>292</v>
      </c>
      <c r="BK249" s="114"/>
      <c r="BL249" s="168"/>
      <c r="BM249" s="143" t="s">
        <v>292</v>
      </c>
      <c r="BN249" s="144" t="s">
        <v>292</v>
      </c>
      <c r="BO249" s="145" t="s">
        <v>292</v>
      </c>
      <c r="BP249" s="145" t="s">
        <v>292</v>
      </c>
      <c r="BQ249" s="146" t="s">
        <v>292</v>
      </c>
      <c r="BR249" s="147" t="s">
        <v>292</v>
      </c>
      <c r="BS249" s="148" t="s">
        <v>292</v>
      </c>
      <c r="BT249" s="149" t="s">
        <v>292</v>
      </c>
      <c r="BU249" s="150" t="s">
        <v>292</v>
      </c>
      <c r="BV249" s="117" t="s">
        <v>292</v>
      </c>
      <c r="BW249" s="114"/>
      <c r="BX249" s="168"/>
      <c r="BY249" s="143" t="s">
        <v>292</v>
      </c>
      <c r="BZ249" s="144" t="s">
        <v>292</v>
      </c>
      <c r="CA249" s="145" t="s">
        <v>292</v>
      </c>
      <c r="CB249" s="145" t="s">
        <v>292</v>
      </c>
      <c r="CC249" s="146" t="s">
        <v>292</v>
      </c>
      <c r="CD249" s="147" t="s">
        <v>292</v>
      </c>
      <c r="CE249" s="148" t="s">
        <v>292</v>
      </c>
      <c r="CF249" s="149" t="s">
        <v>292</v>
      </c>
      <c r="CG249" s="150" t="s">
        <v>292</v>
      </c>
      <c r="CH249" s="117" t="s">
        <v>292</v>
      </c>
      <c r="CI249" s="114"/>
      <c r="CJ249" s="168"/>
      <c r="CK249" s="143">
        <v>40353</v>
      </c>
      <c r="CL249" s="144" t="s">
        <v>318</v>
      </c>
      <c r="CM249" s="145">
        <v>39419</v>
      </c>
      <c r="CN249" s="145">
        <v>40353</v>
      </c>
      <c r="CO249" s="146" t="s">
        <v>922</v>
      </c>
      <c r="CP249" s="147" t="s">
        <v>923</v>
      </c>
      <c r="CQ249" s="148" t="s">
        <v>780</v>
      </c>
      <c r="CR249" s="149" t="s">
        <v>293</v>
      </c>
      <c r="CS249" s="150" t="s">
        <v>924</v>
      </c>
      <c r="CT249" s="117" t="s">
        <v>292</v>
      </c>
      <c r="CU249" s="114"/>
      <c r="CV249" s="168" t="s">
        <v>702</v>
      </c>
      <c r="CW249" s="143">
        <v>40435</v>
      </c>
      <c r="CX249" s="144" t="s">
        <v>512</v>
      </c>
      <c r="CY249" s="145">
        <v>40357</v>
      </c>
      <c r="CZ249" s="145">
        <v>40435</v>
      </c>
      <c r="DA249" s="146" t="s">
        <v>922</v>
      </c>
      <c r="DB249" s="147" t="s">
        <v>923</v>
      </c>
      <c r="DC249" s="148" t="s">
        <v>780</v>
      </c>
      <c r="DD249" s="149" t="s">
        <v>293</v>
      </c>
      <c r="DE249" s="150" t="s">
        <v>924</v>
      </c>
      <c r="DF249" s="117" t="s">
        <v>292</v>
      </c>
      <c r="DG249" s="114"/>
      <c r="DH249" s="168" t="s">
        <v>702</v>
      </c>
      <c r="DI249" s="143" t="s">
        <v>292</v>
      </c>
      <c r="DJ249" s="144" t="s">
        <v>292</v>
      </c>
      <c r="DK249" s="145" t="s">
        <v>292</v>
      </c>
      <c r="DL249" s="145" t="s">
        <v>292</v>
      </c>
      <c r="DM249" s="146" t="s">
        <v>292</v>
      </c>
      <c r="DN249" s="147" t="s">
        <v>292</v>
      </c>
      <c r="DO249" s="148" t="s">
        <v>292</v>
      </c>
      <c r="DP249" s="149" t="s">
        <v>292</v>
      </c>
      <c r="DQ249" s="150" t="s">
        <v>292</v>
      </c>
      <c r="DR249" s="117" t="s">
        <v>292</v>
      </c>
      <c r="DS249" s="114"/>
      <c r="DT249" s="168"/>
      <c r="DU249" s="143" t="s">
        <v>292</v>
      </c>
      <c r="DV249" s="144" t="s">
        <v>292</v>
      </c>
      <c r="DW249" s="145" t="s">
        <v>292</v>
      </c>
      <c r="DX249" s="145" t="s">
        <v>292</v>
      </c>
      <c r="DY249" s="146" t="s">
        <v>292</v>
      </c>
      <c r="DZ249" s="147" t="s">
        <v>292</v>
      </c>
      <c r="EA249" s="148" t="s">
        <v>292</v>
      </c>
      <c r="EB249" s="149" t="s">
        <v>292</v>
      </c>
      <c r="EC249" s="150" t="s">
        <v>292</v>
      </c>
      <c r="ED249" s="117" t="s">
        <v>292</v>
      </c>
      <c r="EE249" s="114"/>
      <c r="EF249" s="168"/>
      <c r="EG249" s="143" t="str">
        <f>IF(EK249="","",ministers!EG$3)</f>
        <v/>
      </c>
      <c r="EH249" s="144" t="str">
        <f>IF(EK249="","",ministers!EG$1)</f>
        <v/>
      </c>
      <c r="EI249" s="145" t="str">
        <f>IF(EK249="","",ministers!EG$2)</f>
        <v/>
      </c>
      <c r="EJ249" s="145" t="str">
        <f>IF(EK249="","",ministers!EG$3)</f>
        <v/>
      </c>
      <c r="EK249" s="146" t="str">
        <f t="shared" si="279"/>
        <v/>
      </c>
      <c r="EL249" s="147" t="str">
        <f t="shared" si="280"/>
        <v/>
      </c>
      <c r="EM249" s="148" t="str">
        <f t="shared" si="281"/>
        <v/>
      </c>
      <c r="EN249" s="149" t="str">
        <f t="shared" si="282"/>
        <v/>
      </c>
      <c r="EO249" s="150" t="str">
        <f t="shared" si="283"/>
        <v/>
      </c>
      <c r="EP249" s="117" t="str">
        <f t="shared" si="284"/>
        <v/>
      </c>
      <c r="EQ249" s="114"/>
      <c r="ER249" s="168"/>
      <c r="ES249" s="143" t="str">
        <f>IF(EW249="","",ministers!ES$3)</f>
        <v/>
      </c>
      <c r="ET249" s="144" t="str">
        <f>IF(EW249="","",ministers!ES$1)</f>
        <v/>
      </c>
      <c r="EU249" s="145" t="str">
        <f>IF(EW249="","",ministers!ES$2)</f>
        <v/>
      </c>
      <c r="EV249" s="145" t="str">
        <f>IF(EW249="","",ministers!ES$3)</f>
        <v/>
      </c>
      <c r="EW249" s="146" t="str">
        <f t="shared" si="273"/>
        <v/>
      </c>
      <c r="EX249" s="147" t="str">
        <f t="shared" si="274"/>
        <v/>
      </c>
      <c r="EY249" s="148" t="str">
        <f t="shared" si="275"/>
        <v/>
      </c>
      <c r="EZ249" s="149" t="str">
        <f t="shared" si="276"/>
        <v/>
      </c>
      <c r="FA249" s="150" t="str">
        <f t="shared" si="277"/>
        <v/>
      </c>
      <c r="FB249" s="117" t="str">
        <f t="shared" si="278"/>
        <v/>
      </c>
      <c r="FC249" s="114"/>
      <c r="FD249" s="168"/>
      <c r="FE249" s="143" t="str">
        <f>IF(FI249="","",ministers!FE$3)</f>
        <v/>
      </c>
      <c r="FF249" s="144" t="str">
        <f>IF(FI249="","",ministers!FE$1)</f>
        <v/>
      </c>
      <c r="FG249" s="145" t="str">
        <f>IF(FI249="","",ministers!FE$2)</f>
        <v/>
      </c>
      <c r="FH249" s="145" t="str">
        <f>IF(FI249="","",ministers!FE$3)</f>
        <v/>
      </c>
      <c r="FI249" s="146" t="str">
        <f t="shared" si="263"/>
        <v/>
      </c>
      <c r="FJ249" s="147" t="str">
        <f t="shared" si="264"/>
        <v/>
      </c>
      <c r="FK249" s="148" t="str">
        <f t="shared" si="265"/>
        <v/>
      </c>
      <c r="FL249" s="149" t="str">
        <f t="shared" si="266"/>
        <v/>
      </c>
      <c r="FM249" s="150" t="str">
        <f t="shared" si="267"/>
        <v/>
      </c>
      <c r="FN249" s="117" t="str">
        <f>IF(FP249="","",IF((LEN(FP249)-LEN(SUBSTITUTE(FP249,"male","")))/LEN("male")&gt;1,"!",IF(RIGHT(FP249,1)=")","",IF(RIGHT(FP249,2)=") ","",IF(RIGHT(FP249,2)=").","","!!")))))</f>
        <v/>
      </c>
      <c r="FO249" s="114"/>
      <c r="FP249" s="168"/>
      <c r="FQ249" s="143" t="str">
        <f>IF(FU249="","",ministers!FT$3)</f>
        <v/>
      </c>
      <c r="FR249" s="144" t="str">
        <f>IF(FU249="","",ministers!FT$1)</f>
        <v/>
      </c>
      <c r="FS249" s="145"/>
      <c r="FT249" s="151"/>
      <c r="FU249" s="146" t="str">
        <f>IF(GB249="","",IF(ISNUMBER(SEARCH(":",GB249)),MID(GB249,FIND(":",GB249)+2,FIND("(",GB249)-FIND(":",GB249)-3),LEFT(GB249,FIND("(",GB249)-2)))</f>
        <v/>
      </c>
      <c r="FV249" s="147" t="str">
        <f>IF(GB249="","",MID(GB249,FIND("(",GB249)+1,4))</f>
        <v/>
      </c>
      <c r="FW249" s="148" t="str">
        <f>IF(ISNUMBER(SEARCH("*female*",GB249)),"female",IF(ISNUMBER(SEARCH("*male*",GB249)),"male",""))</f>
        <v/>
      </c>
      <c r="FX249" s="149" t="str">
        <f>IF(GB249="","",IF(ISERROR(MID(GB249,FIND("male,",GB249)+6,(FIND(")",GB249)-(FIND("male,",GB249)+6))))=TRUE,"missing/error",MID(GB249,FIND("male,",GB249)+6,(FIND(")",GB249)-(FIND("male,",GB249)+6)))))</f>
        <v/>
      </c>
      <c r="FY249" s="150" t="str">
        <f>IF(FU249="","",(MID(FU249,(SEARCH("^^",SUBSTITUTE(FU249," ","^^",LEN(FU249)-LEN(SUBSTITUTE(FU249," ","")))))+1,99)&amp;"_"&amp;LEFT(FU249,FIND(" ",FU249)-1)&amp;"_"&amp;FV249))</f>
        <v/>
      </c>
      <c r="FZ249" s="117" t="str">
        <f>IF(GB249="","",IF((LEN(GB249)-LEN(SUBSTITUTE(GB249,"male","")))/LEN("male")&gt;1,"!",IF(RIGHT(GB249,1)=")","",IF(RIGHT(GB249,2)=") ","",IF(RIGHT(GB249,2)=").","","!!")))))</f>
        <v/>
      </c>
      <c r="GA249" s="114"/>
      <c r="GB249" s="168"/>
      <c r="GC249" s="143" t="str">
        <f>IF(GG249="","",ministers!GC$3)</f>
        <v/>
      </c>
      <c r="GD249" s="144" t="str">
        <f>IF(GG249="","",ministers!GC$1)</f>
        <v/>
      </c>
      <c r="GE249" s="260" t="str">
        <f>IF(GG249="","",ministers!GC$2)</f>
        <v/>
      </c>
      <c r="GF249" s="145"/>
      <c r="GG249" s="146" t="str">
        <f>IF(GN249="","",IF(ISNUMBER(SEARCH(":",GN249)),MID(GN249,FIND(":",GN249)+2,FIND("(",GN249)-FIND(":",GN249)-3),LEFT(GN249,FIND("(",GN249)-2)))</f>
        <v/>
      </c>
      <c r="GH249" s="147" t="str">
        <f>IF(GN249="","",MID(GN249,FIND("(",GN249)+1,4))</f>
        <v/>
      </c>
      <c r="GI249" s="148" t="str">
        <f>IF(ISNUMBER(SEARCH("*female*",GN249)),"female",IF(ISNUMBER(SEARCH("*male*",GN249)),"male",""))</f>
        <v/>
      </c>
      <c r="GJ249" s="149" t="str">
        <f>IF(GN249="","",IF(ISERROR(MID(GN249,FIND("male,",GN249)+6,(FIND(")",GN249)-(FIND("male,",GN249)+6))))=TRUE,"missing/error",MID(GN249,FIND("male,",GN249)+6,(FIND(")",GN249)-(FIND("male,",GN249)+6)))))</f>
        <v/>
      </c>
      <c r="GK249" s="150" t="str">
        <f>IF(GG249="","",(MID(GG249,(SEARCH("^^",SUBSTITUTE(GG249," ","^^",LEN(GG249)-LEN(SUBSTITUTE(GG249," ","")))))+1,99)&amp;"_"&amp;LEFT(GG249,FIND(" ",GG249)-1)&amp;"_"&amp;GH249))</f>
        <v/>
      </c>
      <c r="GM249" s="114"/>
      <c r="GN249" s="168"/>
      <c r="GO249" s="143" t="str">
        <f>IF(GS249="","",ministers!GO$3)</f>
        <v/>
      </c>
      <c r="GP249" s="144" t="str">
        <f>IF(GS249="","",ministers!GO$1)</f>
        <v/>
      </c>
      <c r="GQ249" s="145" t="str">
        <f>IF(GS249="","",ministers!GO$2)</f>
        <v/>
      </c>
      <c r="GR249" s="145" t="str">
        <f>IF(GS249="","",ministers!GO$3)</f>
        <v/>
      </c>
      <c r="GS249" s="146" t="str">
        <f t="shared" si="285"/>
        <v/>
      </c>
      <c r="GT249" s="147" t="str">
        <f t="shared" si="286"/>
        <v/>
      </c>
      <c r="GU249" s="148" t="str">
        <f t="shared" si="287"/>
        <v/>
      </c>
      <c r="GV249" s="149" t="str">
        <f t="shared" si="288"/>
        <v/>
      </c>
      <c r="GW249" s="150" t="str">
        <f t="shared" si="289"/>
        <v/>
      </c>
      <c r="GY249" s="114"/>
      <c r="GZ249" s="168"/>
    </row>
    <row r="250" spans="1:208" ht="13.5" customHeight="1">
      <c r="A250" s="126"/>
      <c r="B250" s="117" t="s">
        <v>774</v>
      </c>
      <c r="E250" s="143"/>
      <c r="F250" s="144"/>
      <c r="G250" s="145"/>
      <c r="H250" s="145"/>
      <c r="I250" s="146"/>
      <c r="J250" s="147"/>
      <c r="K250" s="148"/>
      <c r="L250" s="149"/>
      <c r="M250" s="150"/>
      <c r="O250" s="114"/>
      <c r="P250" s="168"/>
      <c r="Q250" s="143"/>
      <c r="R250" s="144"/>
      <c r="S250" s="145"/>
      <c r="T250" s="145"/>
      <c r="U250" s="146"/>
      <c r="V250" s="147"/>
      <c r="W250" s="148"/>
      <c r="X250" s="149"/>
      <c r="Y250" s="150"/>
      <c r="AA250" s="114"/>
      <c r="AB250" s="168"/>
      <c r="AC250" s="143"/>
      <c r="AD250" s="144"/>
      <c r="AE250" s="145"/>
      <c r="AF250" s="145"/>
      <c r="AG250" s="146"/>
      <c r="AH250" s="147"/>
      <c r="AI250" s="148"/>
      <c r="AJ250" s="149"/>
      <c r="AK250" s="150"/>
      <c r="AM250" s="114"/>
      <c r="AN250" s="168"/>
      <c r="AO250" s="143"/>
      <c r="AP250" s="144"/>
      <c r="AQ250" s="145"/>
      <c r="AR250" s="145"/>
      <c r="AS250" s="146"/>
      <c r="AT250" s="147"/>
      <c r="AU250" s="148"/>
      <c r="AV250" s="149"/>
      <c r="AW250" s="150"/>
      <c r="AY250" s="114"/>
      <c r="AZ250" s="168"/>
      <c r="BA250" s="143"/>
      <c r="BB250" s="144"/>
      <c r="BC250" s="145"/>
      <c r="BD250" s="145"/>
      <c r="BE250" s="146"/>
      <c r="BF250" s="147"/>
      <c r="BG250" s="148"/>
      <c r="BH250" s="149"/>
      <c r="BI250" s="150"/>
      <c r="BK250" s="114"/>
      <c r="BL250" s="168"/>
      <c r="BM250" s="143"/>
      <c r="BN250" s="144"/>
      <c r="BO250" s="145"/>
      <c r="BP250" s="145"/>
      <c r="BQ250" s="146"/>
      <c r="BR250" s="147"/>
      <c r="BS250" s="148"/>
      <c r="BT250" s="149"/>
      <c r="BU250" s="150"/>
      <c r="BW250" s="114"/>
      <c r="BX250" s="168"/>
      <c r="BY250" s="143"/>
      <c r="BZ250" s="144"/>
      <c r="CA250" s="145"/>
      <c r="CB250" s="145"/>
      <c r="CC250" s="146"/>
      <c r="CD250" s="147"/>
      <c r="CE250" s="148"/>
      <c r="CF250" s="149"/>
      <c r="CG250" s="150"/>
      <c r="CI250" s="114"/>
      <c r="CJ250" s="168"/>
      <c r="CK250" s="143"/>
      <c r="CL250" s="144"/>
      <c r="CM250" s="145"/>
      <c r="CN250" s="145"/>
      <c r="CO250" s="146"/>
      <c r="CP250" s="147"/>
      <c r="CQ250" s="148"/>
      <c r="CR250" s="149"/>
      <c r="CS250" s="150"/>
      <c r="CU250" s="114"/>
      <c r="CV250" s="168"/>
      <c r="CW250" s="143"/>
      <c r="CX250" s="144"/>
      <c r="CY250" s="145"/>
      <c r="CZ250" s="145"/>
      <c r="DA250" s="146"/>
      <c r="DB250" s="147"/>
      <c r="DC250" s="148"/>
      <c r="DD250" s="149"/>
      <c r="DE250" s="150"/>
      <c r="DG250" s="114"/>
      <c r="DH250" s="168"/>
      <c r="DI250" s="143"/>
      <c r="DJ250" s="144"/>
      <c r="DK250" s="145"/>
      <c r="DL250" s="145"/>
      <c r="DM250" s="146"/>
      <c r="DN250" s="147"/>
      <c r="DO250" s="148"/>
      <c r="DP250" s="149"/>
      <c r="DQ250" s="150"/>
      <c r="DS250" s="114"/>
      <c r="DT250" s="168"/>
      <c r="DU250" s="143">
        <v>41517</v>
      </c>
      <c r="DV250" s="144" t="s">
        <v>514</v>
      </c>
      <c r="DW250" s="145">
        <v>41452</v>
      </c>
      <c r="DX250" s="145">
        <v>41517</v>
      </c>
      <c r="DY250" s="146" t="s">
        <v>986</v>
      </c>
      <c r="DZ250" s="147" t="s">
        <v>966</v>
      </c>
      <c r="EA250" s="148" t="s">
        <v>793</v>
      </c>
      <c r="EB250" s="149" t="s">
        <v>293</v>
      </c>
      <c r="EC250" s="150" t="s">
        <v>987</v>
      </c>
      <c r="ED250" s="117" t="s">
        <v>292</v>
      </c>
      <c r="EE250" s="114"/>
      <c r="EF250" s="168" t="s">
        <v>773</v>
      </c>
      <c r="EG250" s="143" t="str">
        <f>IF(EK250="","",ministers!EG$3)</f>
        <v/>
      </c>
      <c r="EH250" s="144" t="str">
        <f>IF(EK250="","",ministers!EG$1)</f>
        <v/>
      </c>
      <c r="EI250" s="145" t="str">
        <f>IF(EK250="","",ministers!EG$2)</f>
        <v/>
      </c>
      <c r="EJ250" s="145" t="str">
        <f>IF(EK250="","",ministers!EG$3)</f>
        <v/>
      </c>
      <c r="EK250" s="146" t="str">
        <f t="shared" si="279"/>
        <v/>
      </c>
      <c r="EL250" s="147" t="str">
        <f t="shared" si="280"/>
        <v/>
      </c>
      <c r="EM250" s="148" t="str">
        <f t="shared" si="281"/>
        <v/>
      </c>
      <c r="EN250" s="149" t="str">
        <f t="shared" si="282"/>
        <v/>
      </c>
      <c r="EO250" s="150" t="str">
        <f t="shared" si="283"/>
        <v/>
      </c>
      <c r="EP250" s="117" t="str">
        <f t="shared" si="284"/>
        <v/>
      </c>
      <c r="EQ250" s="114"/>
      <c r="ER250" s="168"/>
      <c r="ES250" s="143" t="str">
        <f>IF(EW250="","",ministers!ES$3)</f>
        <v/>
      </c>
      <c r="ET250" s="144" t="str">
        <f>IF(EW250="","",ministers!ES$1)</f>
        <v/>
      </c>
      <c r="EU250" s="145" t="s">
        <v>292</v>
      </c>
      <c r="EV250" s="145" t="str">
        <f>IF(EW250="","",ministers!ES$3)</f>
        <v/>
      </c>
      <c r="EW250" s="146" t="str">
        <f t="shared" si="273"/>
        <v/>
      </c>
      <c r="EX250" s="147" t="str">
        <f t="shared" si="274"/>
        <v/>
      </c>
      <c r="EY250" s="148" t="str">
        <f t="shared" si="275"/>
        <v/>
      </c>
      <c r="EZ250" s="149" t="str">
        <f t="shared" si="276"/>
        <v/>
      </c>
      <c r="FA250" s="150" t="str">
        <f t="shared" si="277"/>
        <v/>
      </c>
      <c r="FB250" s="117" t="str">
        <f t="shared" si="278"/>
        <v/>
      </c>
      <c r="FC250" s="114"/>
      <c r="FD250" s="168"/>
      <c r="FE250" s="143" t="str">
        <f>IF(FI250="","",ministers!FE$3)</f>
        <v/>
      </c>
      <c r="FF250" s="144" t="str">
        <f>IF(FI250="","",ministers!FE$1)</f>
        <v/>
      </c>
      <c r="FG250" s="145" t="str">
        <f>IF(FI250="","",ministers!FE$2)</f>
        <v/>
      </c>
      <c r="FH250" s="145" t="str">
        <f>IF(FI250="","",ministers!FE$3)</f>
        <v/>
      </c>
      <c r="FI250" s="146" t="str">
        <f t="shared" si="263"/>
        <v/>
      </c>
      <c r="FJ250" s="147" t="str">
        <f t="shared" si="264"/>
        <v/>
      </c>
      <c r="FK250" s="148" t="str">
        <f t="shared" si="265"/>
        <v/>
      </c>
      <c r="FL250" s="149" t="str">
        <f t="shared" si="266"/>
        <v/>
      </c>
      <c r="FM250" s="150" t="str">
        <f t="shared" si="267"/>
        <v/>
      </c>
      <c r="FO250" s="114"/>
      <c r="FP250" s="168"/>
      <c r="FQ250" s="143"/>
      <c r="FR250" s="144"/>
      <c r="FS250" s="145"/>
      <c r="FT250" s="151"/>
      <c r="FU250" s="146"/>
      <c r="FV250" s="147"/>
      <c r="FW250" s="148"/>
      <c r="FX250" s="149"/>
      <c r="FY250" s="150"/>
      <c r="GA250" s="114"/>
      <c r="GB250" s="168"/>
      <c r="GC250" s="143" t="str">
        <f>IF(GG250="","",ministers!GC$3)</f>
        <v/>
      </c>
      <c r="GD250" s="144" t="str">
        <f>IF(GG250="","",ministers!GC$1)</f>
        <v/>
      </c>
      <c r="GE250" s="260" t="str">
        <f>IF(GG250="","",ministers!GC$2)</f>
        <v/>
      </c>
      <c r="GF250" s="145"/>
      <c r="GG250" s="146"/>
      <c r="GH250" s="147"/>
      <c r="GI250" s="148"/>
      <c r="GJ250" s="149"/>
      <c r="GK250" s="150"/>
      <c r="GM250" s="114"/>
      <c r="GN250" s="168"/>
      <c r="GO250" s="143" t="str">
        <f>IF(GS250="","",ministers!GO$3)</f>
        <v/>
      </c>
      <c r="GP250" s="144" t="str">
        <f>IF(GS250="","",ministers!GO$1)</f>
        <v/>
      </c>
      <c r="GQ250" s="145" t="str">
        <f>IF(GS250="","",ministers!GO$2)</f>
        <v/>
      </c>
      <c r="GR250" s="145" t="str">
        <f>IF(GS250="","",ministers!GO$3)</f>
        <v/>
      </c>
      <c r="GS250" s="146" t="str">
        <f t="shared" si="285"/>
        <v/>
      </c>
      <c r="GT250" s="147" t="str">
        <f t="shared" si="286"/>
        <v/>
      </c>
      <c r="GU250" s="148" t="str">
        <f t="shared" si="287"/>
        <v/>
      </c>
      <c r="GV250" s="149" t="str">
        <f t="shared" si="288"/>
        <v/>
      </c>
      <c r="GW250" s="150" t="str">
        <f t="shared" si="289"/>
        <v/>
      </c>
      <c r="GY250" s="114"/>
      <c r="GZ250" s="168"/>
    </row>
    <row r="251" spans="1:208" ht="13.5" customHeight="1">
      <c r="A251" s="126"/>
      <c r="B251" s="117" t="s">
        <v>578</v>
      </c>
      <c r="E251" s="143"/>
      <c r="F251" s="144"/>
      <c r="G251" s="145"/>
      <c r="H251" s="145"/>
      <c r="I251" s="146"/>
      <c r="J251" s="147"/>
      <c r="K251" s="148"/>
      <c r="L251" s="149"/>
      <c r="M251" s="150"/>
      <c r="O251" s="114"/>
      <c r="P251" s="168"/>
      <c r="Q251" s="143">
        <v>34052</v>
      </c>
      <c r="R251" s="144" t="s">
        <v>312</v>
      </c>
      <c r="S251" s="145">
        <v>33599</v>
      </c>
      <c r="T251" s="145">
        <v>34052</v>
      </c>
      <c r="U251" s="146" t="s">
        <v>993</v>
      </c>
      <c r="V251" s="147" t="s">
        <v>819</v>
      </c>
      <c r="W251" s="148" t="s">
        <v>780</v>
      </c>
      <c r="X251" s="149" t="s">
        <v>293</v>
      </c>
      <c r="Y251" s="150" t="s">
        <v>994</v>
      </c>
      <c r="Z251" s="117" t="s">
        <v>292</v>
      </c>
      <c r="AA251" s="114"/>
      <c r="AB251" s="168" t="s">
        <v>616</v>
      </c>
      <c r="AC251" s="143">
        <v>35135</v>
      </c>
      <c r="AD251" s="144" t="s">
        <v>313</v>
      </c>
      <c r="AE251" s="145">
        <v>34052</v>
      </c>
      <c r="AF251" s="145">
        <v>35135</v>
      </c>
      <c r="AG251" s="146" t="s">
        <v>908</v>
      </c>
      <c r="AH251" s="147" t="s">
        <v>819</v>
      </c>
      <c r="AI251" s="148" t="s">
        <v>780</v>
      </c>
      <c r="AJ251" s="149" t="s">
        <v>293</v>
      </c>
      <c r="AK251" s="150" t="s">
        <v>909</v>
      </c>
      <c r="AL251" s="117" t="s">
        <v>292</v>
      </c>
      <c r="AM251" s="114"/>
      <c r="AN251" s="168" t="s">
        <v>622</v>
      </c>
      <c r="AO251" s="143"/>
      <c r="AP251" s="144"/>
      <c r="AQ251" s="145"/>
      <c r="AR251" s="145"/>
      <c r="AS251" s="146"/>
      <c r="AT251" s="147"/>
      <c r="AU251" s="148"/>
      <c r="AV251" s="149"/>
      <c r="AW251" s="150"/>
      <c r="AY251" s="114"/>
      <c r="AZ251" s="168"/>
      <c r="BA251" s="143"/>
      <c r="BB251" s="144"/>
      <c r="BC251" s="145"/>
      <c r="BD251" s="145"/>
      <c r="BE251" s="146"/>
      <c r="BF251" s="147"/>
      <c r="BG251" s="148"/>
      <c r="BH251" s="149"/>
      <c r="BI251" s="150"/>
      <c r="BK251" s="114"/>
      <c r="BL251" s="168"/>
      <c r="BM251" s="143"/>
      <c r="BN251" s="144"/>
      <c r="BO251" s="145"/>
      <c r="BP251" s="145"/>
      <c r="BQ251" s="146"/>
      <c r="BR251" s="147"/>
      <c r="BS251" s="148"/>
      <c r="BT251" s="149"/>
      <c r="BU251" s="150"/>
      <c r="BW251" s="114"/>
      <c r="BX251" s="168"/>
      <c r="BY251" s="143"/>
      <c r="BZ251" s="144"/>
      <c r="CA251" s="145"/>
      <c r="CB251" s="145"/>
      <c r="CC251" s="146"/>
      <c r="CD251" s="147"/>
      <c r="CE251" s="148"/>
      <c r="CF251" s="149"/>
      <c r="CG251" s="150"/>
      <c r="CI251" s="114"/>
      <c r="CJ251" s="168"/>
      <c r="CK251" s="143"/>
      <c r="CL251" s="144"/>
      <c r="CM251" s="145"/>
      <c r="CN251" s="145"/>
      <c r="CO251" s="146"/>
      <c r="CP251" s="147"/>
      <c r="CQ251" s="148"/>
      <c r="CR251" s="149"/>
      <c r="CS251" s="150"/>
      <c r="CU251" s="114"/>
      <c r="CV251" s="168" t="s">
        <v>701</v>
      </c>
      <c r="CW251" s="143">
        <v>40435</v>
      </c>
      <c r="CX251" s="144" t="s">
        <v>512</v>
      </c>
      <c r="CY251" s="145">
        <v>40357</v>
      </c>
      <c r="CZ251" s="145">
        <v>40435</v>
      </c>
      <c r="DA251" s="146" t="s">
        <v>1005</v>
      </c>
      <c r="DB251" s="147" t="s">
        <v>923</v>
      </c>
      <c r="DC251" s="148" t="s">
        <v>780</v>
      </c>
      <c r="DD251" s="149" t="s">
        <v>293</v>
      </c>
      <c r="DE251" s="150" t="s">
        <v>1006</v>
      </c>
      <c r="DF251" s="117" t="s">
        <v>292</v>
      </c>
      <c r="DG251" s="114"/>
      <c r="DH251" s="168" t="s">
        <v>701</v>
      </c>
      <c r="DI251" s="143">
        <v>41452</v>
      </c>
      <c r="DJ251" s="144" t="s">
        <v>513</v>
      </c>
      <c r="DK251" s="145">
        <v>40435</v>
      </c>
      <c r="DL251" s="145">
        <v>41358</v>
      </c>
      <c r="DM251" s="146" t="s">
        <v>1007</v>
      </c>
      <c r="DN251" s="147" t="s">
        <v>923</v>
      </c>
      <c r="DO251" s="148" t="s">
        <v>780</v>
      </c>
      <c r="DP251" s="149" t="s">
        <v>293</v>
      </c>
      <c r="DQ251" s="150" t="s">
        <v>1006</v>
      </c>
      <c r="DR251" s="117" t="s">
        <v>292</v>
      </c>
      <c r="DS251" s="114"/>
      <c r="DT251" s="173" t="s">
        <v>762</v>
      </c>
      <c r="DU251" s="143">
        <v>41517</v>
      </c>
      <c r="DV251" s="144" t="s">
        <v>514</v>
      </c>
      <c r="DW251" s="145">
        <v>41452</v>
      </c>
      <c r="DX251" s="145">
        <v>41517</v>
      </c>
      <c r="DY251" s="146" t="s">
        <v>1008</v>
      </c>
      <c r="DZ251" s="147" t="s">
        <v>828</v>
      </c>
      <c r="EA251" s="148" t="s">
        <v>780</v>
      </c>
      <c r="EB251" s="149" t="s">
        <v>293</v>
      </c>
      <c r="EC251" s="150" t="s">
        <v>1009</v>
      </c>
      <c r="ED251" s="117" t="s">
        <v>292</v>
      </c>
      <c r="EE251" s="114"/>
      <c r="EF251" s="168" t="s">
        <v>750</v>
      </c>
      <c r="EG251" s="143" t="str">
        <f>IF(EK251="","",ministers!EG$3)</f>
        <v/>
      </c>
      <c r="EH251" s="144" t="str">
        <f>IF(EK251="","",ministers!EG$1)</f>
        <v/>
      </c>
      <c r="EI251" s="145" t="str">
        <f>IF(EK251="","",ministers!EG$2)</f>
        <v/>
      </c>
      <c r="EJ251" s="145" t="str">
        <f>IF(EK251="","",ministers!EG$3)</f>
        <v/>
      </c>
      <c r="EK251" s="146" t="str">
        <f t="shared" si="279"/>
        <v/>
      </c>
      <c r="EL251" s="147" t="str">
        <f t="shared" si="280"/>
        <v/>
      </c>
      <c r="EM251" s="148" t="str">
        <f t="shared" si="281"/>
        <v/>
      </c>
      <c r="EN251" s="149" t="str">
        <f t="shared" si="282"/>
        <v/>
      </c>
      <c r="EO251" s="150" t="str">
        <f t="shared" si="283"/>
        <v/>
      </c>
      <c r="EP251" s="117" t="str">
        <f t="shared" si="284"/>
        <v/>
      </c>
      <c r="EQ251" s="114"/>
      <c r="ER251" s="168"/>
      <c r="ES251" s="143" t="str">
        <f>IF(EW251="","",ministers!ES$3)</f>
        <v/>
      </c>
      <c r="ET251" s="144" t="str">
        <f>IF(EW251="","",ministers!ES$1)</f>
        <v/>
      </c>
      <c r="EU251" s="145" t="s">
        <v>292</v>
      </c>
      <c r="EV251" s="145" t="str">
        <f>IF(EW251="","",ministers!ES$3)</f>
        <v/>
      </c>
      <c r="EW251" s="146" t="str">
        <f t="shared" si="273"/>
        <v/>
      </c>
      <c r="EX251" s="147" t="str">
        <f t="shared" si="274"/>
        <v/>
      </c>
      <c r="EY251" s="148" t="str">
        <f t="shared" si="275"/>
        <v/>
      </c>
      <c r="EZ251" s="149" t="str">
        <f t="shared" si="276"/>
        <v/>
      </c>
      <c r="FA251" s="150" t="str">
        <f t="shared" si="277"/>
        <v/>
      </c>
      <c r="FB251" s="117" t="str">
        <f t="shared" si="278"/>
        <v/>
      </c>
      <c r="FC251" s="114"/>
      <c r="FD251" s="168"/>
      <c r="FE251" s="143">
        <f>IF(FI251="","",ministers!FE$3)</f>
        <v>43340</v>
      </c>
      <c r="FF251" s="144" t="str">
        <f>IF(FI251="","",ministers!FE$1)</f>
        <v>Turnbull II</v>
      </c>
      <c r="FG251" s="145">
        <f>IF(FI251="","",ministers!FE$2)</f>
        <v>42570</v>
      </c>
      <c r="FH251" s="145">
        <f>IF(FI251="","",ministers!FE$3)</f>
        <v>43340</v>
      </c>
      <c r="FI251" s="146" t="str">
        <f t="shared" si="263"/>
        <v>Steve Ciobo</v>
      </c>
      <c r="FJ251" s="147" t="str">
        <f t="shared" si="264"/>
        <v>1974</v>
      </c>
      <c r="FK251" s="148" t="str">
        <f t="shared" si="265"/>
        <v>male</v>
      </c>
      <c r="FL251" s="149" t="str">
        <f t="shared" si="266"/>
        <v>au_lib01</v>
      </c>
      <c r="FM251" s="150" t="str">
        <f t="shared" si="267"/>
        <v>Ciobo_Steve_1974</v>
      </c>
      <c r="FO251" s="114"/>
      <c r="FP251" s="168" t="s">
        <v>1231</v>
      </c>
      <c r="FQ251" s="143">
        <f>IF(FU251="","",ministers!FQ$3)</f>
        <v>43614</v>
      </c>
      <c r="FR251" s="144" t="str">
        <f>IF(FU251="","",ministers!FQ$1)</f>
        <v>Morrison I</v>
      </c>
      <c r="FS251" s="145">
        <f>IF(FU251="","",ministers!FQ$2)</f>
        <v>43340</v>
      </c>
      <c r="FT251" s="145">
        <f>IF(FU251="","",ministers!FQ$3)</f>
        <v>43614</v>
      </c>
      <c r="FU251" s="146" t="str">
        <f>IF(GB251="","",IF(ISNUMBER(SEARCH(":",GB251)),MID(GB251,FIND(":",GB251)+2,FIND("(",GB251)-FIND(":",GB251)-3),LEFT(GB251,FIND("(",GB251)-2)))</f>
        <v>Simon John Birmingham</v>
      </c>
      <c r="FV251" s="147" t="str">
        <f>IF(GB251="","",MID(GB251,FIND("(",GB251)+1,4))</f>
        <v>1974</v>
      </c>
      <c r="FW251" s="148" t="str">
        <f>IF(ISNUMBER(SEARCH("*female*",GB251)),"female",IF(ISNUMBER(SEARCH("*male*",GB251)),"male",""))</f>
        <v>male</v>
      </c>
      <c r="FX251" s="149" t="str">
        <f>IF(GB251="","",IF(ISERROR(MID(GB251,FIND("male,",GB251)+6,(FIND(")",GB251)-(FIND("male,",GB251)+6))))=TRUE,"missing/error",MID(GB251,FIND("male,",GB251)+6,(FIND(")",GB251)-(FIND("male,",GB251)+6)))))</f>
        <v>au_lib01</v>
      </c>
      <c r="FY251" s="150" t="str">
        <f>IF(FU251="","",(MID(FU251,(SEARCH("^^",SUBSTITUTE(FU251," ","^^",LEN(FU251)-LEN(SUBSTITUTE(FU251," ","")))))+1,99)&amp;"_"&amp;LEFT(FU251,FIND(" ",FU251)-1)&amp;"_"&amp;FV251))</f>
        <v>Birmingham_Simon_1974</v>
      </c>
      <c r="GA251" s="114"/>
      <c r="GB251" s="168" t="s">
        <v>1196</v>
      </c>
      <c r="GC251" s="143">
        <f>IF(GG251="","",ministers!GC$3)</f>
        <v>44704</v>
      </c>
      <c r="GD251" s="144" t="str">
        <f>IF(GG251="","",ministers!GC$1)</f>
        <v>Morrison II</v>
      </c>
      <c r="GE251" s="260">
        <f>IF(GG251="","",ministers!GC$2)</f>
        <v>43614</v>
      </c>
      <c r="GF251" s="145">
        <v>44187</v>
      </c>
      <c r="GG251" s="146" t="str">
        <f>IF(GN251="","",IF(ISNUMBER(SEARCH(":",GN251)),MID(GN251,FIND(":",GN251)+2,FIND("(",GN251)-FIND(":",GN251)-3),LEFT(GN251,FIND("(",GN251)-2)))</f>
        <v>Simon John Birmingham</v>
      </c>
      <c r="GH251" s="147" t="str">
        <f>IF(GN251="","",MID(GN251,FIND("(",GN251)+1,4))</f>
        <v>1974</v>
      </c>
      <c r="GI251" s="148" t="str">
        <f>IF(ISNUMBER(SEARCH("*female*",GN251)),"female",IF(ISNUMBER(SEARCH("*male*",GN251)),"male",""))</f>
        <v>male</v>
      </c>
      <c r="GJ251" s="149" t="str">
        <f>IF(GN251="","",IF(ISERROR(MID(GN251,FIND("male,",GN251)+6,(FIND(")",GN251)-(FIND("male,",GN251)+6))))=TRUE,"missing/error",MID(GN251,FIND("male,",GN251)+6,(FIND(")",GN251)-(FIND("male,",GN251)+6)))))</f>
        <v>au_lib01</v>
      </c>
      <c r="GK251" s="150" t="str">
        <f>IF(GG251="","",(MID(GG251,(SEARCH("^^",SUBSTITUTE(GG251," ","^^",LEN(GG251)-LEN(SUBSTITUTE(GG251," ","")))))+1,99)&amp;"_"&amp;LEFT(GG251,FIND(" ",GG251)-1)&amp;"_"&amp;GH251))</f>
        <v>Birmingham_Simon_1974</v>
      </c>
      <c r="GM251" s="114"/>
      <c r="GN251" s="168" t="s">
        <v>1196</v>
      </c>
      <c r="GO251" s="143" t="str">
        <f>IF(GS251="","",ministers!GO$3)</f>
        <v/>
      </c>
      <c r="GP251" s="144" t="str">
        <f>IF(GS251="","",ministers!GO$1)</f>
        <v/>
      </c>
      <c r="GQ251" s="145" t="str">
        <f>IF(GS251="","",ministers!GO$2)</f>
        <v/>
      </c>
      <c r="GR251" s="145" t="str">
        <f>IF(GS251="","",ministers!GO$3)</f>
        <v/>
      </c>
      <c r="GS251" s="146" t="str">
        <f t="shared" si="285"/>
        <v/>
      </c>
      <c r="GT251" s="147" t="str">
        <f t="shared" si="286"/>
        <v/>
      </c>
      <c r="GU251" s="148" t="str">
        <f t="shared" si="287"/>
        <v/>
      </c>
      <c r="GV251" s="149" t="str">
        <f t="shared" si="288"/>
        <v/>
      </c>
      <c r="GW251" s="150" t="str">
        <f t="shared" si="289"/>
        <v/>
      </c>
      <c r="GY251" s="114"/>
      <c r="GZ251" s="168"/>
    </row>
    <row r="252" spans="1:208" ht="13.5" customHeight="1">
      <c r="A252" s="126"/>
      <c r="B252" s="117" t="s">
        <v>578</v>
      </c>
      <c r="E252" s="143"/>
      <c r="F252" s="144"/>
      <c r="G252" s="145"/>
      <c r="H252" s="145"/>
      <c r="I252" s="146"/>
      <c r="J252" s="147"/>
      <c r="K252" s="148"/>
      <c r="L252" s="149"/>
      <c r="M252" s="150"/>
      <c r="O252" s="114"/>
      <c r="P252" s="168"/>
      <c r="Q252" s="143"/>
      <c r="R252" s="144"/>
      <c r="S252" s="145"/>
      <c r="T252" s="145"/>
      <c r="U252" s="146"/>
      <c r="V252" s="147"/>
      <c r="W252" s="148"/>
      <c r="X252" s="149"/>
      <c r="Y252" s="150"/>
      <c r="AA252" s="114"/>
      <c r="AB252" s="168"/>
      <c r="AC252" s="143"/>
      <c r="AD252" s="144"/>
      <c r="AE252" s="145"/>
      <c r="AF252" s="145"/>
      <c r="AG252" s="146"/>
      <c r="AH252" s="147"/>
      <c r="AI252" s="148"/>
      <c r="AJ252" s="149"/>
      <c r="AK252" s="150"/>
      <c r="AM252" s="114"/>
      <c r="AN252" s="168"/>
      <c r="AO252" s="143"/>
      <c r="AP252" s="144"/>
      <c r="AQ252" s="145"/>
      <c r="AR252" s="145"/>
      <c r="AS252" s="146"/>
      <c r="AT252" s="147"/>
      <c r="AU252" s="148"/>
      <c r="AV252" s="149"/>
      <c r="AW252" s="150"/>
      <c r="AY252" s="114"/>
      <c r="AZ252" s="168"/>
      <c r="BA252" s="143"/>
      <c r="BB252" s="144"/>
      <c r="BC252" s="145"/>
      <c r="BD252" s="145"/>
      <c r="BE252" s="146"/>
      <c r="BF252" s="147"/>
      <c r="BG252" s="148"/>
      <c r="BH252" s="149"/>
      <c r="BI252" s="150"/>
      <c r="BK252" s="114"/>
      <c r="BL252" s="168"/>
      <c r="BM252" s="143"/>
      <c r="BN252" s="144"/>
      <c r="BO252" s="145"/>
      <c r="BP252" s="145"/>
      <c r="BQ252" s="146"/>
      <c r="BR252" s="147"/>
      <c r="BS252" s="148"/>
      <c r="BT252" s="149"/>
      <c r="BU252" s="150"/>
      <c r="BW252" s="114"/>
      <c r="BX252" s="168"/>
      <c r="BY252" s="143"/>
      <c r="BZ252" s="144"/>
      <c r="CA252" s="145"/>
      <c r="CB252" s="145"/>
      <c r="CC252" s="146"/>
      <c r="CD252" s="147"/>
      <c r="CE252" s="148"/>
      <c r="CF252" s="149"/>
      <c r="CG252" s="150"/>
      <c r="CI252" s="114"/>
      <c r="CJ252" s="168"/>
      <c r="CK252" s="143"/>
      <c r="CL252" s="144"/>
      <c r="CM252" s="145"/>
      <c r="CN252" s="145"/>
      <c r="CO252" s="146"/>
      <c r="CP252" s="147"/>
      <c r="CQ252" s="148"/>
      <c r="CR252" s="149"/>
      <c r="CS252" s="150"/>
      <c r="CU252" s="114"/>
      <c r="CV252" s="168"/>
      <c r="CW252" s="143"/>
      <c r="CX252" s="144"/>
      <c r="CY252" s="145"/>
      <c r="CZ252" s="145"/>
      <c r="DA252" s="146"/>
      <c r="DB252" s="147"/>
      <c r="DC252" s="148"/>
      <c r="DD252" s="149"/>
      <c r="DE252" s="150"/>
      <c r="DG252" s="114"/>
      <c r="DH252" s="168"/>
      <c r="DI252" s="143">
        <v>41452</v>
      </c>
      <c r="DJ252" s="144" t="s">
        <v>513</v>
      </c>
      <c r="DK252" s="145">
        <v>41358</v>
      </c>
      <c r="DL252" s="145">
        <v>41452</v>
      </c>
      <c r="DM252" s="146" t="s">
        <v>1008</v>
      </c>
      <c r="DN252" s="147" t="s">
        <v>828</v>
      </c>
      <c r="DO252" s="148" t="s">
        <v>780</v>
      </c>
      <c r="DP252" s="149" t="s">
        <v>293</v>
      </c>
      <c r="DQ252" s="150" t="s">
        <v>1009</v>
      </c>
      <c r="DS252" s="114"/>
      <c r="DT252" s="173" t="s">
        <v>750</v>
      </c>
      <c r="DU252" s="143"/>
      <c r="DV252" s="144"/>
      <c r="DW252" s="145"/>
      <c r="DX252" s="145"/>
      <c r="DY252" s="146"/>
      <c r="DZ252" s="147"/>
      <c r="EA252" s="148"/>
      <c r="EB252" s="149"/>
      <c r="EC252" s="150"/>
      <c r="EE252" s="114"/>
      <c r="EF252" s="168"/>
      <c r="EG252" s="143" t="str">
        <f>IF(EK252="","",ministers!EG$3)</f>
        <v/>
      </c>
      <c r="EH252" s="144" t="str">
        <f>IF(EK252="","",ministers!EG$1)</f>
        <v/>
      </c>
      <c r="EI252" s="145" t="str">
        <f>IF(EK252="","",ministers!EG$2)</f>
        <v/>
      </c>
      <c r="EJ252" s="145" t="str">
        <f>IF(EK252="","",ministers!EG$3)</f>
        <v/>
      </c>
      <c r="EK252" s="146" t="str">
        <f t="shared" si="279"/>
        <v/>
      </c>
      <c r="EL252" s="147" t="str">
        <f t="shared" si="280"/>
        <v/>
      </c>
      <c r="EM252" s="148" t="str">
        <f t="shared" si="281"/>
        <v/>
      </c>
      <c r="EN252" s="149" t="str">
        <f t="shared" si="282"/>
        <v/>
      </c>
      <c r="EO252" s="150" t="str">
        <f t="shared" si="283"/>
        <v/>
      </c>
      <c r="EP252" s="117" t="str">
        <f t="shared" si="284"/>
        <v/>
      </c>
      <c r="EQ252" s="114"/>
      <c r="ER252" s="168"/>
      <c r="ES252" s="143" t="str">
        <f>IF(EW252="","",ministers!ES$3)</f>
        <v/>
      </c>
      <c r="ET252" s="144" t="str">
        <f>IF(EW252="","",ministers!ES$1)</f>
        <v/>
      </c>
      <c r="EU252" s="145" t="s">
        <v>292</v>
      </c>
      <c r="EV252" s="145" t="str">
        <f>IF(EW252="","",ministers!ES$3)</f>
        <v/>
      </c>
      <c r="EW252" s="146" t="str">
        <f t="shared" si="273"/>
        <v/>
      </c>
      <c r="EX252" s="147" t="str">
        <f t="shared" si="274"/>
        <v/>
      </c>
      <c r="EY252" s="148" t="str">
        <f t="shared" si="275"/>
        <v/>
      </c>
      <c r="EZ252" s="149" t="str">
        <f t="shared" si="276"/>
        <v/>
      </c>
      <c r="FA252" s="150" t="str">
        <f t="shared" si="277"/>
        <v/>
      </c>
      <c r="FB252" s="117" t="str">
        <f t="shared" si="278"/>
        <v/>
      </c>
      <c r="FC252" s="114"/>
      <c r="FD252" s="168"/>
      <c r="FE252" s="143" t="str">
        <f>IF(FI252="","",ministers!FE$3)</f>
        <v/>
      </c>
      <c r="FF252" s="144" t="str">
        <f>IF(FI252="","",ministers!FE$1)</f>
        <v/>
      </c>
      <c r="FG252" s="145" t="str">
        <f>IF(FI252="","",ministers!FE$2)</f>
        <v/>
      </c>
      <c r="FH252" s="145" t="str">
        <f>IF(FI252="","",ministers!FE$3)</f>
        <v/>
      </c>
      <c r="FI252" s="146" t="str">
        <f t="shared" si="263"/>
        <v/>
      </c>
      <c r="FJ252" s="147" t="str">
        <f t="shared" si="264"/>
        <v/>
      </c>
      <c r="FK252" s="148" t="str">
        <f t="shared" si="265"/>
        <v/>
      </c>
      <c r="FL252" s="149" t="str">
        <f t="shared" si="266"/>
        <v/>
      </c>
      <c r="FM252" s="150" t="str">
        <f t="shared" si="267"/>
        <v/>
      </c>
      <c r="FO252" s="114"/>
      <c r="FP252" s="168"/>
      <c r="FQ252" s="143"/>
      <c r="FR252" s="144"/>
      <c r="FS252" s="145"/>
      <c r="FT252" s="151"/>
      <c r="FU252" s="146"/>
      <c r="FV252" s="147"/>
      <c r="FW252" s="148"/>
      <c r="FX252" s="149"/>
      <c r="FY252" s="150"/>
      <c r="GA252" s="114"/>
      <c r="GB252" s="168"/>
      <c r="GC252" s="143">
        <f>IF(GG252="","",ministers!GC$3)</f>
        <v>44704</v>
      </c>
      <c r="GD252" s="144" t="str">
        <f>IF(GG252="","",ministers!GC$1)</f>
        <v>Morrison II</v>
      </c>
      <c r="GE252" s="145">
        <v>44187</v>
      </c>
      <c r="GF252" s="145">
        <f>IF(GG252="","",ministers!GC$3)</f>
        <v>44704</v>
      </c>
      <c r="GG252" s="146" t="str">
        <f>IF(GN252="","",IF(ISNUMBER(SEARCH(":",GN252)),MID(GN252,FIND(":",GN252)+2,FIND("(",GN252)-FIND(":",GN252)-3),LEFT(GN252,FIND("(",GN252)-2)))</f>
        <v>Daniel Tehan</v>
      </c>
      <c r="GH252" s="147" t="str">
        <f>IF(GN252="","",MID(GN252,FIND("(",GN252)+1,4))</f>
        <v>1968</v>
      </c>
      <c r="GI252" s="148" t="str">
        <f>IF(ISNUMBER(SEARCH("*female*",GN252)),"female",IF(ISNUMBER(SEARCH("*male*",GN252)),"male",""))</f>
        <v>male</v>
      </c>
      <c r="GJ252" s="149" t="str">
        <f>IF(GN252="","",IF(ISERROR(MID(GN252,FIND("male,",GN252)+6,(FIND(")",GN252)-(FIND("male,",GN252)+6))))=TRUE,"missing/error",MID(GN252,FIND("male,",GN252)+6,(FIND(")",GN252)-(FIND("male,",GN252)+6)))))</f>
        <v>au_lib01</v>
      </c>
      <c r="GK252" s="150" t="str">
        <f>IF(GG252="","",(MID(GG252,(SEARCH("^^",SUBSTITUTE(GG252," ","^^",LEN(GG252)-LEN(SUBSTITUTE(GG252," ","")))))+1,99)&amp;"_"&amp;LEFT(GG252,FIND(" ",GG252)-1)&amp;"_"&amp;GH252))</f>
        <v>Tehan_Daniel_1968</v>
      </c>
      <c r="GM252" s="114"/>
      <c r="GN252" s="168" t="s">
        <v>1254</v>
      </c>
      <c r="GO252" s="143" t="str">
        <f>IF(GS252="","",ministers!GO$3)</f>
        <v/>
      </c>
      <c r="GP252" s="144" t="str">
        <f>IF(GS252="","",ministers!GO$1)</f>
        <v/>
      </c>
      <c r="GQ252" s="145" t="str">
        <f>IF(GS252="","",ministers!GO$2)</f>
        <v/>
      </c>
      <c r="GR252" s="145" t="str">
        <f>IF(GS252="","",ministers!GO$3)</f>
        <v/>
      </c>
      <c r="GS252" s="146" t="str">
        <f t="shared" si="285"/>
        <v/>
      </c>
      <c r="GT252" s="147" t="str">
        <f t="shared" si="286"/>
        <v/>
      </c>
      <c r="GU252" s="148" t="str">
        <f t="shared" si="287"/>
        <v/>
      </c>
      <c r="GV252" s="149" t="str">
        <f t="shared" si="288"/>
        <v/>
      </c>
      <c r="GW252" s="150" t="str">
        <f t="shared" si="289"/>
        <v/>
      </c>
      <c r="GY252" s="114"/>
      <c r="GZ252" s="168"/>
    </row>
    <row r="253" spans="1:208" ht="13.5" customHeight="1">
      <c r="A253" s="126"/>
      <c r="B253" s="117" t="s">
        <v>1163</v>
      </c>
      <c r="E253" s="143"/>
      <c r="F253" s="144"/>
      <c r="G253" s="145"/>
      <c r="H253" s="145"/>
      <c r="I253" s="146"/>
      <c r="J253" s="147"/>
      <c r="K253" s="148"/>
      <c r="L253" s="149"/>
      <c r="M253" s="150"/>
      <c r="O253" s="114"/>
      <c r="P253" s="168"/>
      <c r="Q253" s="143"/>
      <c r="R253" s="144"/>
      <c r="S253" s="145"/>
      <c r="T253" s="145"/>
      <c r="U253" s="146"/>
      <c r="V253" s="147"/>
      <c r="W253" s="148"/>
      <c r="X253" s="149"/>
      <c r="Y253" s="150"/>
      <c r="AA253" s="114"/>
      <c r="AB253" s="168"/>
      <c r="AC253" s="143"/>
      <c r="AD253" s="144"/>
      <c r="AE253" s="145"/>
      <c r="AF253" s="145"/>
      <c r="AG253" s="146"/>
      <c r="AH253" s="147"/>
      <c r="AI253" s="148"/>
      <c r="AJ253" s="149"/>
      <c r="AK253" s="150"/>
      <c r="AM253" s="114"/>
      <c r="AN253" s="168"/>
      <c r="AO253" s="143"/>
      <c r="AP253" s="144"/>
      <c r="AQ253" s="145"/>
      <c r="AR253" s="145"/>
      <c r="AS253" s="146"/>
      <c r="AT253" s="147"/>
      <c r="AU253" s="148"/>
      <c r="AV253" s="149"/>
      <c r="AW253" s="150"/>
      <c r="AY253" s="114"/>
      <c r="AZ253" s="168"/>
      <c r="BA253" s="143"/>
      <c r="BB253" s="144"/>
      <c r="BC253" s="145"/>
      <c r="BD253" s="145"/>
      <c r="BE253" s="146"/>
      <c r="BF253" s="147"/>
      <c r="BG253" s="148"/>
      <c r="BH253" s="149"/>
      <c r="BI253" s="150"/>
      <c r="BK253" s="114"/>
      <c r="BL253" s="168"/>
      <c r="BM253" s="143"/>
      <c r="BN253" s="144"/>
      <c r="BO253" s="145"/>
      <c r="BP253" s="145"/>
      <c r="BQ253" s="146"/>
      <c r="BR253" s="147"/>
      <c r="BS253" s="148"/>
      <c r="BT253" s="149"/>
      <c r="BU253" s="150"/>
      <c r="BW253" s="114"/>
      <c r="BX253" s="168"/>
      <c r="BY253" s="143"/>
      <c r="BZ253" s="144"/>
      <c r="CA253" s="145"/>
      <c r="CB253" s="145"/>
      <c r="CC253" s="146"/>
      <c r="CD253" s="147"/>
      <c r="CE253" s="148"/>
      <c r="CF253" s="149"/>
      <c r="CG253" s="150"/>
      <c r="CI253" s="114"/>
      <c r="CJ253" s="168"/>
      <c r="CK253" s="143"/>
      <c r="CL253" s="144"/>
      <c r="CM253" s="145"/>
      <c r="CN253" s="145"/>
      <c r="CO253" s="146"/>
      <c r="CP253" s="147"/>
      <c r="CQ253" s="148"/>
      <c r="CR253" s="149"/>
      <c r="CS253" s="150"/>
      <c r="CU253" s="114"/>
      <c r="CV253" s="168"/>
      <c r="CW253" s="143"/>
      <c r="CX253" s="144"/>
      <c r="CY253" s="145"/>
      <c r="CZ253" s="145"/>
      <c r="DA253" s="146"/>
      <c r="DB253" s="147"/>
      <c r="DC253" s="148"/>
      <c r="DD253" s="149"/>
      <c r="DE253" s="150"/>
      <c r="DG253" s="114"/>
      <c r="DH253" s="168"/>
      <c r="DI253" s="143"/>
      <c r="DJ253" s="144"/>
      <c r="DK253" s="145"/>
      <c r="DL253" s="145"/>
      <c r="DM253" s="146"/>
      <c r="DN253" s="147"/>
      <c r="DO253" s="148"/>
      <c r="DP253" s="149"/>
      <c r="DQ253" s="150"/>
      <c r="DS253" s="114"/>
      <c r="DT253" s="173"/>
      <c r="DU253" s="143"/>
      <c r="DV253" s="144"/>
      <c r="DW253" s="145"/>
      <c r="DX253" s="145"/>
      <c r="DY253" s="146"/>
      <c r="DZ253" s="147"/>
      <c r="EA253" s="148"/>
      <c r="EB253" s="149"/>
      <c r="EC253" s="150"/>
      <c r="EE253" s="114"/>
      <c r="EF253" s="168"/>
      <c r="EG253" s="143"/>
      <c r="EH253" s="144"/>
      <c r="EI253" s="145"/>
      <c r="EJ253" s="145"/>
      <c r="EK253" s="146"/>
      <c r="EL253" s="147"/>
      <c r="EM253" s="148"/>
      <c r="EN253" s="149"/>
      <c r="EO253" s="150"/>
      <c r="EQ253" s="114"/>
      <c r="ER253" s="168"/>
      <c r="ES253" s="143" t="str">
        <f>IF(EW253="","",ministers!ES$3)</f>
        <v/>
      </c>
      <c r="ET253" s="144" t="str">
        <f>IF(EW253="","",ministers!ES$1)</f>
        <v/>
      </c>
      <c r="EU253" s="145" t="s">
        <v>292</v>
      </c>
      <c r="EV253" s="145" t="str">
        <f>IF(EW253="","",ministers!ES$3)</f>
        <v/>
      </c>
      <c r="EW253" s="146" t="str">
        <f t="shared" si="273"/>
        <v/>
      </c>
      <c r="EX253" s="147" t="str">
        <f t="shared" si="274"/>
        <v/>
      </c>
      <c r="EY253" s="148" t="str">
        <f t="shared" si="275"/>
        <v/>
      </c>
      <c r="EZ253" s="149" t="str">
        <f t="shared" si="276"/>
        <v/>
      </c>
      <c r="FA253" s="150" t="str">
        <f t="shared" si="277"/>
        <v/>
      </c>
      <c r="FB253" s="117" t="str">
        <f t="shared" si="278"/>
        <v/>
      </c>
      <c r="FC253" s="114"/>
      <c r="FD253" s="168"/>
      <c r="FE253" s="143" t="str">
        <f>IF(FI253="","",ministers!FE$3)</f>
        <v/>
      </c>
      <c r="FF253" s="144" t="str">
        <f>IF(FI253="","",ministers!FE$1)</f>
        <v/>
      </c>
      <c r="FG253" s="145" t="str">
        <f>IF(FI253="","",ministers!FE$2)</f>
        <v/>
      </c>
      <c r="FH253" s="145" t="str">
        <f>IF(FI253="","",ministers!FE$3)</f>
        <v/>
      </c>
      <c r="FI253" s="146" t="str">
        <f t="shared" si="263"/>
        <v/>
      </c>
      <c r="FJ253" s="147" t="str">
        <f t="shared" si="264"/>
        <v/>
      </c>
      <c r="FK253" s="148" t="str">
        <f t="shared" si="265"/>
        <v/>
      </c>
      <c r="FL253" s="149" t="str">
        <f t="shared" si="266"/>
        <v/>
      </c>
      <c r="FM253" s="150" t="str">
        <f t="shared" si="267"/>
        <v/>
      </c>
      <c r="FO253" s="114"/>
      <c r="FP253" s="168"/>
      <c r="FQ253" s="143"/>
      <c r="FR253" s="144"/>
      <c r="FS253" s="145"/>
      <c r="FT253" s="151"/>
      <c r="FU253" s="146"/>
      <c r="FV253" s="147"/>
      <c r="FW253" s="148"/>
      <c r="FX253" s="149"/>
      <c r="FY253" s="150"/>
      <c r="GA253" s="114"/>
      <c r="GB253" s="168"/>
      <c r="GC253" s="143" t="str">
        <f>IF(GG253="","",ministers!GC$3)</f>
        <v/>
      </c>
      <c r="GD253" s="144" t="str">
        <f>IF(GG253="","",ministers!GC$1)</f>
        <v/>
      </c>
      <c r="GE253" s="260" t="str">
        <f>IF(GG253="","",ministers!GC$2)</f>
        <v/>
      </c>
      <c r="GF253" s="145"/>
      <c r="GG253" s="146"/>
      <c r="GH253" s="147"/>
      <c r="GI253" s="148"/>
      <c r="GJ253" s="149"/>
      <c r="GK253" s="150"/>
      <c r="GM253" s="114"/>
      <c r="GN253" s="168"/>
      <c r="GO253" s="143" t="str">
        <f>IF(GS253="","",ministers!GO$3)</f>
        <v/>
      </c>
      <c r="GP253" s="144" t="str">
        <f>IF(GS253="","",ministers!GO$1)</f>
        <v/>
      </c>
      <c r="GQ253" s="145" t="str">
        <f>IF(GS253="","",ministers!GO$2)</f>
        <v/>
      </c>
      <c r="GR253" s="145" t="str">
        <f>IF(GS253="","",ministers!GO$3)</f>
        <v/>
      </c>
      <c r="GS253" s="146" t="str">
        <f t="shared" si="285"/>
        <v/>
      </c>
      <c r="GT253" s="147" t="str">
        <f t="shared" si="286"/>
        <v/>
      </c>
      <c r="GU253" s="148" t="str">
        <f t="shared" si="287"/>
        <v/>
      </c>
      <c r="GV253" s="149" t="str">
        <f t="shared" si="288"/>
        <v/>
      </c>
      <c r="GW253" s="150" t="str">
        <f t="shared" si="289"/>
        <v/>
      </c>
      <c r="GY253" s="114"/>
      <c r="GZ253" s="168"/>
    </row>
    <row r="254" spans="1:208" ht="13.5" customHeight="1">
      <c r="A254" s="126"/>
      <c r="B254" s="117" t="s">
        <v>579</v>
      </c>
      <c r="E254" s="143" t="s">
        <v>292</v>
      </c>
      <c r="F254" s="144" t="s">
        <v>292</v>
      </c>
      <c r="G254" s="145" t="s">
        <v>292</v>
      </c>
      <c r="H254" s="145" t="s">
        <v>292</v>
      </c>
      <c r="I254" s="146" t="s">
        <v>292</v>
      </c>
      <c r="J254" s="147" t="s">
        <v>292</v>
      </c>
      <c r="K254" s="148" t="s">
        <v>292</v>
      </c>
      <c r="L254" s="149" t="s">
        <v>292</v>
      </c>
      <c r="M254" s="150" t="s">
        <v>292</v>
      </c>
      <c r="N254" s="117" t="s">
        <v>292</v>
      </c>
      <c r="O254" s="114"/>
      <c r="P254" s="168"/>
      <c r="Q254" s="143" t="s">
        <v>292</v>
      </c>
      <c r="R254" s="144" t="s">
        <v>292</v>
      </c>
      <c r="S254" s="145" t="s">
        <v>292</v>
      </c>
      <c r="T254" s="145" t="s">
        <v>292</v>
      </c>
      <c r="U254" s="146" t="s">
        <v>292</v>
      </c>
      <c r="V254" s="147" t="s">
        <v>292</v>
      </c>
      <c r="W254" s="148" t="s">
        <v>292</v>
      </c>
      <c r="X254" s="149" t="s">
        <v>292</v>
      </c>
      <c r="Y254" s="150" t="s">
        <v>292</v>
      </c>
      <c r="Z254" s="117" t="s">
        <v>292</v>
      </c>
      <c r="AA254" s="114"/>
      <c r="AB254" s="168"/>
      <c r="AC254" s="143">
        <v>35135</v>
      </c>
      <c r="AD254" s="144" t="s">
        <v>313</v>
      </c>
      <c r="AE254" s="145">
        <v>34052</v>
      </c>
      <c r="AF254" s="145">
        <v>34364</v>
      </c>
      <c r="AG254" s="146" t="s">
        <v>857</v>
      </c>
      <c r="AH254" s="147" t="s">
        <v>825</v>
      </c>
      <c r="AI254" s="148" t="s">
        <v>780</v>
      </c>
      <c r="AJ254" s="149" t="s">
        <v>293</v>
      </c>
      <c r="AK254" s="150" t="s">
        <v>858</v>
      </c>
      <c r="AL254" s="117" t="s">
        <v>292</v>
      </c>
      <c r="AM254" s="114"/>
      <c r="AN254" s="168" t="s">
        <v>607</v>
      </c>
      <c r="AO254" s="143">
        <v>36089</v>
      </c>
      <c r="AP254" s="144" t="s">
        <v>314</v>
      </c>
      <c r="AQ254" s="145">
        <v>35135</v>
      </c>
      <c r="AR254" s="145">
        <v>36089</v>
      </c>
      <c r="AS254" s="146" t="s">
        <v>798</v>
      </c>
      <c r="AT254" s="147" t="s">
        <v>799</v>
      </c>
      <c r="AU254" s="148" t="s">
        <v>780</v>
      </c>
      <c r="AV254" s="149" t="s">
        <v>319</v>
      </c>
      <c r="AW254" s="150" t="s">
        <v>800</v>
      </c>
      <c r="AX254" s="117" t="s">
        <v>292</v>
      </c>
      <c r="AY254" s="114"/>
      <c r="AZ254" s="168" t="s">
        <v>639</v>
      </c>
      <c r="BA254" s="143">
        <v>37221</v>
      </c>
      <c r="BB254" s="144" t="s">
        <v>315</v>
      </c>
      <c r="BC254" s="145">
        <v>36089</v>
      </c>
      <c r="BD254" s="145">
        <v>36361</v>
      </c>
      <c r="BE254" s="146" t="s">
        <v>798</v>
      </c>
      <c r="BF254" s="147" t="s">
        <v>799</v>
      </c>
      <c r="BG254" s="148" t="s">
        <v>780</v>
      </c>
      <c r="BH254" s="149" t="s">
        <v>319</v>
      </c>
      <c r="BI254" s="150" t="s">
        <v>800</v>
      </c>
      <c r="BJ254" s="117" t="s">
        <v>292</v>
      </c>
      <c r="BK254" s="114"/>
      <c r="BL254" s="168" t="s">
        <v>639</v>
      </c>
      <c r="BM254" s="143">
        <v>38286</v>
      </c>
      <c r="BN254" s="144" t="s">
        <v>316</v>
      </c>
      <c r="BO254" s="145">
        <v>37221</v>
      </c>
      <c r="BP254" s="145">
        <v>38286</v>
      </c>
      <c r="BQ254" s="146" t="s">
        <v>813</v>
      </c>
      <c r="BR254" s="147">
        <v>1956</v>
      </c>
      <c r="BS254" s="148" t="s">
        <v>780</v>
      </c>
      <c r="BT254" s="149" t="s">
        <v>319</v>
      </c>
      <c r="BU254" s="150" t="s">
        <v>814</v>
      </c>
      <c r="BV254" s="117" t="s">
        <v>292</v>
      </c>
      <c r="BW254" s="114"/>
      <c r="BX254" s="168" t="s">
        <v>652</v>
      </c>
      <c r="BY254" s="143">
        <v>39419</v>
      </c>
      <c r="BZ254" s="144" t="s">
        <v>317</v>
      </c>
      <c r="CA254" s="145">
        <v>38286</v>
      </c>
      <c r="CB254" s="145">
        <v>38989</v>
      </c>
      <c r="CC254" s="146" t="s">
        <v>813</v>
      </c>
      <c r="CD254" s="147" t="s">
        <v>802</v>
      </c>
      <c r="CE254" s="148" t="s">
        <v>780</v>
      </c>
      <c r="CF254" s="149" t="s">
        <v>319</v>
      </c>
      <c r="CG254" s="150" t="s">
        <v>814</v>
      </c>
      <c r="CH254" s="117" t="s">
        <v>292</v>
      </c>
      <c r="CI254" s="114"/>
      <c r="CJ254" s="168" t="s">
        <v>652</v>
      </c>
      <c r="CK254" s="143">
        <v>40353</v>
      </c>
      <c r="CL254" s="144" t="s">
        <v>318</v>
      </c>
      <c r="CM254" s="145">
        <v>39419</v>
      </c>
      <c r="CN254" s="145">
        <v>40353</v>
      </c>
      <c r="CO254" s="146" t="s">
        <v>859</v>
      </c>
      <c r="CP254" s="147" t="s">
        <v>860</v>
      </c>
      <c r="CQ254" s="148" t="s">
        <v>780</v>
      </c>
      <c r="CR254" s="149" t="s">
        <v>293</v>
      </c>
      <c r="CS254" s="150" t="s">
        <v>861</v>
      </c>
      <c r="CT254" s="117" t="s">
        <v>292</v>
      </c>
      <c r="CU254" s="114"/>
      <c r="CV254" s="168" t="s">
        <v>703</v>
      </c>
      <c r="CW254" s="143">
        <v>40435</v>
      </c>
      <c r="CX254" s="144" t="s">
        <v>512</v>
      </c>
      <c r="CY254" s="145">
        <v>40357</v>
      </c>
      <c r="CZ254" s="145">
        <v>40435</v>
      </c>
      <c r="DA254" s="146" t="s">
        <v>848</v>
      </c>
      <c r="DB254" s="147" t="s">
        <v>849</v>
      </c>
      <c r="DC254" s="148" t="s">
        <v>780</v>
      </c>
      <c r="DD254" s="149" t="s">
        <v>293</v>
      </c>
      <c r="DE254" s="150" t="s">
        <v>850</v>
      </c>
      <c r="DF254" s="117" t="s">
        <v>292</v>
      </c>
      <c r="DG254" s="114"/>
      <c r="DH254" s="168" t="s">
        <v>698</v>
      </c>
      <c r="DI254" s="143">
        <v>41452</v>
      </c>
      <c r="DJ254" s="144" t="s">
        <v>513</v>
      </c>
      <c r="DK254" s="145">
        <v>40435</v>
      </c>
      <c r="DL254" s="145">
        <v>40973</v>
      </c>
      <c r="DM254" s="146" t="s">
        <v>862</v>
      </c>
      <c r="DN254" s="147" t="s">
        <v>819</v>
      </c>
      <c r="DO254" s="148" t="s">
        <v>780</v>
      </c>
      <c r="DP254" s="149" t="s">
        <v>293</v>
      </c>
      <c r="DQ254" s="150" t="s">
        <v>863</v>
      </c>
      <c r="DR254" s="117" t="s">
        <v>292</v>
      </c>
      <c r="DS254" s="114"/>
      <c r="DT254" s="173" t="s">
        <v>755</v>
      </c>
      <c r="DU254" s="143">
        <v>41517</v>
      </c>
      <c r="DV254" s="144" t="s">
        <v>514</v>
      </c>
      <c r="DW254" s="145">
        <v>41452</v>
      </c>
      <c r="DX254" s="145">
        <v>41517</v>
      </c>
      <c r="DY254" s="146" t="s">
        <v>864</v>
      </c>
      <c r="DZ254" s="147" t="s">
        <v>836</v>
      </c>
      <c r="EA254" s="148" t="s">
        <v>780</v>
      </c>
      <c r="EB254" s="149" t="s">
        <v>293</v>
      </c>
      <c r="EC254" s="150" t="s">
        <v>865</v>
      </c>
      <c r="ED254" s="117" t="s">
        <v>292</v>
      </c>
      <c r="EE254" s="114"/>
      <c r="EF254" s="168" t="s">
        <v>771</v>
      </c>
      <c r="EG254" s="143" t="str">
        <f>IF(EK254="","",ministers!EG$3)</f>
        <v/>
      </c>
      <c r="EH254" s="144" t="str">
        <f>IF(EK254="","",ministers!EG$1)</f>
        <v/>
      </c>
      <c r="EI254" s="145" t="str">
        <f>IF(EK254="","",ministers!EG$2)</f>
        <v/>
      </c>
      <c r="EJ254" s="145" t="str">
        <f>IF(EK254="","",ministers!EG$3)</f>
        <v/>
      </c>
      <c r="EK254" s="146" t="str">
        <f>IF(ER254="","",IF(ISNUMBER(SEARCH(":",ER254)),MID(ER254,FIND(":",ER254)+2,FIND("(",ER254)-FIND(":",ER254)-3),LEFT(ER254,FIND("(",ER254)-2)))</f>
        <v/>
      </c>
      <c r="EL254" s="147" t="str">
        <f>IF(ER254="","",MID(ER254,FIND("(",ER254)+1,4))</f>
        <v/>
      </c>
      <c r="EM254" s="148" t="str">
        <f>IF(ISNUMBER(SEARCH("*female*",ER254)),"female",IF(ISNUMBER(SEARCH("*male*",ER254)),"male",""))</f>
        <v/>
      </c>
      <c r="EN254" s="149" t="str">
        <f>IF(ER254="","",IF(ISERROR(MID(ER254,FIND("male,",ER254)+6,(FIND(")",ER254)-(FIND("male,",ER254)+6))))=TRUE,"missing/error",MID(ER254,FIND("male,",ER254)+6,(FIND(")",ER254)-(FIND("male,",ER254)+6)))))</f>
        <v/>
      </c>
      <c r="EO254" s="150" t="str">
        <f>IF(EK254="","",(MID(EK254,(SEARCH("^^",SUBSTITUTE(EK254," ","^^",LEN(EK254)-LEN(SUBSTITUTE(EK254," ","")))))+1,99)&amp;"_"&amp;LEFT(EK254,FIND(" ",EK254)-1)&amp;"_"&amp;EL254))</f>
        <v/>
      </c>
      <c r="EP254" s="117" t="str">
        <f>IF(ER254="","",IF((LEN(ER254)-LEN(SUBSTITUTE(ER254,"male","")))/LEN("male")&gt;1,"!",IF(RIGHT(ER254,1)=")","",IF(RIGHT(ER254,2)=") ","",IF(RIGHT(ER254,2)=").","","!!")))))</f>
        <v/>
      </c>
      <c r="EQ254" s="114"/>
      <c r="ER254" s="168"/>
      <c r="ES254" s="143" t="str">
        <f>IF(EW254="","",ministers!ES$3)</f>
        <v/>
      </c>
      <c r="ET254" s="144" t="str">
        <f>IF(EW254="","",ministers!ES$1)</f>
        <v/>
      </c>
      <c r="EU254" s="145" t="str">
        <f>IF(EW254="","",ministers!ES$2)</f>
        <v/>
      </c>
      <c r="EV254" s="145" t="str">
        <f>IF(EW254="","",ministers!ES$3)</f>
        <v/>
      </c>
      <c r="EW254" s="146" t="str">
        <f t="shared" si="273"/>
        <v/>
      </c>
      <c r="EX254" s="147" t="str">
        <f t="shared" si="274"/>
        <v/>
      </c>
      <c r="EY254" s="148" t="str">
        <f t="shared" si="275"/>
        <v/>
      </c>
      <c r="EZ254" s="149" t="str">
        <f t="shared" si="276"/>
        <v/>
      </c>
      <c r="FA254" s="150" t="str">
        <f t="shared" si="277"/>
        <v/>
      </c>
      <c r="FB254" s="117" t="str">
        <f t="shared" si="278"/>
        <v/>
      </c>
      <c r="FC254" s="114"/>
      <c r="FD254" s="168"/>
      <c r="FE254" s="143">
        <f>IF(FI254="","",ministers!FE$3)</f>
        <v>43340</v>
      </c>
      <c r="FF254" s="144" t="str">
        <f>IF(FI254="","",ministers!FE$1)</f>
        <v>Turnbull II</v>
      </c>
      <c r="FG254" s="145">
        <f>IF(FI254="","",ministers!FE$2)</f>
        <v>42570</v>
      </c>
      <c r="FH254" s="145">
        <f>IF(FI254="","",ministers!FE$3)</f>
        <v>43340</v>
      </c>
      <c r="FI254" s="146" t="str">
        <f t="shared" si="263"/>
        <v>Steve Ciobo</v>
      </c>
      <c r="FJ254" s="147" t="str">
        <f t="shared" si="264"/>
        <v>1974</v>
      </c>
      <c r="FK254" s="148" t="str">
        <f t="shared" si="265"/>
        <v>male</v>
      </c>
      <c r="FL254" s="149" t="str">
        <f t="shared" si="266"/>
        <v>au_lib01</v>
      </c>
      <c r="FM254" s="150" t="str">
        <f t="shared" si="267"/>
        <v>Ciobo_Steve_1974</v>
      </c>
      <c r="FN254" s="117" t="str">
        <f>IF(FP254="","",IF((LEN(FP254)-LEN(SUBSTITUTE(FP254,"male","")))/LEN("male")&gt;1,"!",IF(RIGHT(FP254,1)=")","",IF(RIGHT(FP254,2)=") ","",IF(RIGHT(FP254,2)=").","","!!")))))</f>
        <v/>
      </c>
      <c r="FO254" s="114"/>
      <c r="FP254" s="168" t="s">
        <v>1231</v>
      </c>
      <c r="FQ254" s="143">
        <f>IF(FU254="","",ministers!FQ$3)</f>
        <v>43614</v>
      </c>
      <c r="FR254" s="144" t="str">
        <f>IF(FU254="","",ministers!FQ$1)</f>
        <v>Morrison I</v>
      </c>
      <c r="FS254" s="145">
        <f>IF(FU254="","",ministers!FQ$2)</f>
        <v>43340</v>
      </c>
      <c r="FT254" s="145">
        <f>IF(FU254="","",ministers!FQ$3)</f>
        <v>43614</v>
      </c>
      <c r="FU254" s="146" t="str">
        <f>IF(GB254="","",IF(ISNUMBER(SEARCH(":",GB254)),MID(GB254,FIND(":",GB254)+2,FIND("(",GB254)-FIND(":",GB254)-3),LEFT(GB254,FIND("(",GB254)-2)))</f>
        <v>Simon John Birmingham</v>
      </c>
      <c r="FV254" s="147" t="str">
        <f>IF(GB254="","",MID(GB254,FIND("(",GB254)+1,4))</f>
        <v>1974</v>
      </c>
      <c r="FW254" s="148" t="str">
        <f>IF(ISNUMBER(SEARCH("*female*",GB254)),"female",IF(ISNUMBER(SEARCH("*male*",GB254)),"male",""))</f>
        <v>male</v>
      </c>
      <c r="FX254" s="149" t="str">
        <f>IF(GB254="","",IF(ISERROR(MID(GB254,FIND("male,",GB254)+6,(FIND(")",GB254)-(FIND("male,",GB254)+6))))=TRUE,"missing/error",MID(GB254,FIND("male,",GB254)+6,(FIND(")",GB254)-(FIND("male,",GB254)+6)))))</f>
        <v>au_lib01</v>
      </c>
      <c r="FY254" s="150" t="str">
        <f>IF(FU254="","",(MID(FU254,(SEARCH("^^",SUBSTITUTE(FU254," ","^^",LEN(FU254)-LEN(SUBSTITUTE(FU254," ","")))))+1,99)&amp;"_"&amp;LEFT(FU254,FIND(" ",FU254)-1)&amp;"_"&amp;FV254))</f>
        <v>Birmingham_Simon_1974</v>
      </c>
      <c r="FZ254" s="117" t="str">
        <f>IF(GB254="","",IF((LEN(GB254)-LEN(SUBSTITUTE(GB254,"male","")))/LEN("male")&gt;1,"!",IF(RIGHT(GB254,1)=")","",IF(RIGHT(GB254,2)=") ","",IF(RIGHT(GB254,2)=").","","!!")))))</f>
        <v/>
      </c>
      <c r="GA254" s="114"/>
      <c r="GB254" s="168" t="s">
        <v>1196</v>
      </c>
      <c r="GC254" s="143">
        <f>IF(GG254="","",ministers!GC$3)</f>
        <v>44704</v>
      </c>
      <c r="GD254" s="144" t="str">
        <f>IF(GG254="","",ministers!GC$1)</f>
        <v>Morrison II</v>
      </c>
      <c r="GE254" s="145">
        <f>IF(GG254="","",ministers!GC$2)</f>
        <v>43614</v>
      </c>
      <c r="GF254" s="145">
        <v>44187</v>
      </c>
      <c r="GG254" s="146" t="str">
        <f>IF(GN254="","",IF(ISNUMBER(SEARCH(":",GN254)),MID(GN254,FIND(":",GN254)+2,FIND("(",GN254)-FIND(":",GN254)-3),LEFT(GN254,FIND("(",GN254)-2)))</f>
        <v>Simon John Birmingham</v>
      </c>
      <c r="GH254" s="147" t="str">
        <f>IF(GN254="","",MID(GN254,FIND("(",GN254)+1,4))</f>
        <v>1974</v>
      </c>
      <c r="GI254" s="148" t="str">
        <f>IF(ISNUMBER(SEARCH("*female*",GN254)),"female",IF(ISNUMBER(SEARCH("*male*",GN254)),"male",""))</f>
        <v>male</v>
      </c>
      <c r="GJ254" s="149" t="str">
        <f>IF(GN254="","",IF(ISERROR(MID(GN254,FIND("male,",GN254)+6,(FIND(")",GN254)-(FIND("male,",GN254)+6))))=TRUE,"missing/error",MID(GN254,FIND("male,",GN254)+6,(FIND(")",GN254)-(FIND("male,",GN254)+6)))))</f>
        <v>au_lib01</v>
      </c>
      <c r="GK254" s="150" t="str">
        <f>IF(GG254="","",(MID(GG254,(SEARCH("^^",SUBSTITUTE(GG254," ","^^",LEN(GG254)-LEN(SUBSTITUTE(GG254," ","")))))+1,99)&amp;"_"&amp;LEFT(GG254,FIND(" ",GG254)-1)&amp;"_"&amp;GH254))</f>
        <v>Birmingham_Simon_1974</v>
      </c>
      <c r="GM254" s="114"/>
      <c r="GN254" s="168" t="s">
        <v>1196</v>
      </c>
      <c r="GO254" s="143" t="str">
        <f>IF(GS254="","",ministers!GO$3)</f>
        <v/>
      </c>
      <c r="GP254" s="144" t="str">
        <f>IF(GS254="","",ministers!GO$1)</f>
        <v/>
      </c>
      <c r="GQ254" s="145" t="str">
        <f>IF(GS254="","",ministers!GO$2)</f>
        <v/>
      </c>
      <c r="GR254" s="145" t="str">
        <f>IF(GS254="","",ministers!GO$3)</f>
        <v/>
      </c>
      <c r="GS254" s="146" t="str">
        <f t="shared" si="285"/>
        <v/>
      </c>
      <c r="GT254" s="147" t="str">
        <f t="shared" si="286"/>
        <v/>
      </c>
      <c r="GU254" s="148" t="str">
        <f t="shared" si="287"/>
        <v/>
      </c>
      <c r="GV254" s="149" t="str">
        <f t="shared" si="288"/>
        <v/>
      </c>
      <c r="GW254" s="150" t="str">
        <f t="shared" si="289"/>
        <v/>
      </c>
      <c r="GY254" s="114"/>
      <c r="GZ254" s="168"/>
    </row>
    <row r="255" spans="1:208" ht="13.5" customHeight="1">
      <c r="A255" s="126"/>
      <c r="B255" s="117" t="s">
        <v>579</v>
      </c>
      <c r="E255" s="143"/>
      <c r="F255" s="144"/>
      <c r="G255" s="145"/>
      <c r="H255" s="145"/>
      <c r="I255" s="146"/>
      <c r="J255" s="147"/>
      <c r="K255" s="148"/>
      <c r="L255" s="149"/>
      <c r="M255" s="150"/>
      <c r="O255" s="114"/>
      <c r="P255" s="168"/>
      <c r="Q255" s="143"/>
      <c r="R255" s="144"/>
      <c r="S255" s="145"/>
      <c r="T255" s="145"/>
      <c r="U255" s="146"/>
      <c r="V255" s="147"/>
      <c r="W255" s="148"/>
      <c r="X255" s="149"/>
      <c r="Y255" s="150"/>
      <c r="AA255" s="114"/>
      <c r="AB255" s="168"/>
      <c r="AC255" s="143">
        <v>35135</v>
      </c>
      <c r="AD255" s="144" t="s">
        <v>313</v>
      </c>
      <c r="AE255" s="145">
        <v>34364</v>
      </c>
      <c r="AF255" s="145">
        <v>35135</v>
      </c>
      <c r="AG255" s="146" t="s">
        <v>866</v>
      </c>
      <c r="AH255" s="147" t="s">
        <v>852</v>
      </c>
      <c r="AI255" s="148" t="s">
        <v>780</v>
      </c>
      <c r="AJ255" s="149" t="s">
        <v>293</v>
      </c>
      <c r="AK255" s="150" t="s">
        <v>867</v>
      </c>
      <c r="AL255" s="117" t="s">
        <v>292</v>
      </c>
      <c r="AM255" s="114"/>
      <c r="AN255" s="168" t="s">
        <v>866</v>
      </c>
      <c r="AO255" s="143"/>
      <c r="AP255" s="144"/>
      <c r="AQ255" s="145"/>
      <c r="AR255" s="145"/>
      <c r="AS255" s="146"/>
      <c r="AT255" s="147"/>
      <c r="AU255" s="148"/>
      <c r="AV255" s="149"/>
      <c r="AW255" s="150"/>
      <c r="AY255" s="114"/>
      <c r="AZ255" s="168"/>
      <c r="BA255" s="143">
        <v>37221</v>
      </c>
      <c r="BB255" s="144" t="s">
        <v>315</v>
      </c>
      <c r="BC255" s="145">
        <v>36361</v>
      </c>
      <c r="BD255" s="145">
        <v>37221</v>
      </c>
      <c r="BE255" s="146" t="s">
        <v>813</v>
      </c>
      <c r="BF255" s="147" t="s">
        <v>802</v>
      </c>
      <c r="BG255" s="148" t="s">
        <v>780</v>
      </c>
      <c r="BH255" s="149" t="s">
        <v>319</v>
      </c>
      <c r="BI255" s="150" t="s">
        <v>814</v>
      </c>
      <c r="BK255" s="114"/>
      <c r="BL255" s="168" t="s">
        <v>652</v>
      </c>
      <c r="BM255" s="143"/>
      <c r="BN255" s="144"/>
      <c r="BO255" s="145"/>
      <c r="BP255" s="145"/>
      <c r="BQ255" s="146"/>
      <c r="BR255" s="147"/>
      <c r="BS255" s="148"/>
      <c r="BT255" s="149"/>
      <c r="BU255" s="150"/>
      <c r="BW255" s="114"/>
      <c r="BX255" s="168"/>
      <c r="BY255" s="143">
        <v>39419</v>
      </c>
      <c r="BZ255" s="144" t="s">
        <v>317</v>
      </c>
      <c r="CA255" s="145">
        <v>38989</v>
      </c>
      <c r="CB255" s="145">
        <v>39419</v>
      </c>
      <c r="CC255" s="146" t="s">
        <v>868</v>
      </c>
      <c r="CD255" s="147" t="s">
        <v>811</v>
      </c>
      <c r="CE255" s="148" t="s">
        <v>780</v>
      </c>
      <c r="CF255" s="149" t="s">
        <v>319</v>
      </c>
      <c r="CG255" s="150" t="s">
        <v>869</v>
      </c>
      <c r="CI255" s="114"/>
      <c r="CJ255" s="168" t="s">
        <v>676</v>
      </c>
      <c r="CK255" s="143"/>
      <c r="CL255" s="144"/>
      <c r="CM255" s="145"/>
      <c r="CN255" s="145"/>
      <c r="CO255" s="146"/>
      <c r="CP255" s="147"/>
      <c r="CQ255" s="148"/>
      <c r="CR255" s="149"/>
      <c r="CS255" s="150"/>
      <c r="CU255" s="114"/>
      <c r="CV255" s="168"/>
      <c r="CW255" s="143" t="s">
        <v>292</v>
      </c>
      <c r="CX255" s="144" t="s">
        <v>292</v>
      </c>
      <c r="CY255" s="145" t="s">
        <v>292</v>
      </c>
      <c r="CZ255" s="145" t="s">
        <v>292</v>
      </c>
      <c r="DA255" s="146" t="s">
        <v>292</v>
      </c>
      <c r="DB255" s="147" t="s">
        <v>292</v>
      </c>
      <c r="DC255" s="148" t="s">
        <v>292</v>
      </c>
      <c r="DD255" s="149" t="s">
        <v>292</v>
      </c>
      <c r="DE255" s="150" t="s">
        <v>292</v>
      </c>
      <c r="DF255" s="117" t="s">
        <v>292</v>
      </c>
      <c r="DG255" s="114"/>
      <c r="DH255" s="168"/>
      <c r="DI255" s="143"/>
      <c r="DJ255" s="144"/>
      <c r="DK255" s="145"/>
      <c r="DL255" s="145"/>
      <c r="DM255" s="146"/>
      <c r="DN255" s="147"/>
      <c r="DO255" s="148"/>
      <c r="DP255" s="149"/>
      <c r="DQ255" s="150"/>
      <c r="DS255" s="114"/>
      <c r="DT255" s="173"/>
      <c r="DU255" s="143" t="s">
        <v>292</v>
      </c>
      <c r="DV255" s="144" t="s">
        <v>292</v>
      </c>
      <c r="DW255" s="145" t="s">
        <v>292</v>
      </c>
      <c r="DX255" s="145" t="s">
        <v>292</v>
      </c>
      <c r="DY255" s="146" t="s">
        <v>292</v>
      </c>
      <c r="DZ255" s="147" t="s">
        <v>292</v>
      </c>
      <c r="EA255" s="148" t="s">
        <v>292</v>
      </c>
      <c r="EB255" s="149" t="s">
        <v>292</v>
      </c>
      <c r="EC255" s="150" t="s">
        <v>292</v>
      </c>
      <c r="ED255" s="117" t="s">
        <v>292</v>
      </c>
      <c r="EE255" s="114"/>
      <c r="EF255" s="168"/>
      <c r="EG255" s="143" t="str">
        <f>IF(EK255="","",ministers!EG$3)</f>
        <v/>
      </c>
      <c r="EH255" s="144" t="str">
        <f>IF(EK255="","",ministers!EG$1)</f>
        <v/>
      </c>
      <c r="EI255" s="145" t="str">
        <f>IF(EK255="","",ministers!EG$2)</f>
        <v/>
      </c>
      <c r="EJ255" s="145" t="str">
        <f>IF(EK255="","",ministers!EG$3)</f>
        <v/>
      </c>
      <c r="EK255" s="146" t="str">
        <f>IF(ER255="","",IF(ISNUMBER(SEARCH(":",ER255)),MID(ER255,FIND(":",ER255)+2,FIND("(",ER255)-FIND(":",ER255)-3),LEFT(ER255,FIND("(",ER255)-2)))</f>
        <v/>
      </c>
      <c r="EL255" s="147" t="str">
        <f>IF(ER255="","",MID(ER255,FIND("(",ER255)+1,4))</f>
        <v/>
      </c>
      <c r="EM255" s="148" t="str">
        <f>IF(ISNUMBER(SEARCH("*female*",ER255)),"female",IF(ISNUMBER(SEARCH("*male*",ER255)),"male",""))</f>
        <v/>
      </c>
      <c r="EN255" s="149" t="str">
        <f>IF(ER255="","",IF(ISERROR(MID(ER255,FIND("male,",ER255)+6,(FIND(")",ER255)-(FIND("male,",ER255)+6))))=TRUE,"missing/error",MID(ER255,FIND("male,",ER255)+6,(FIND(")",ER255)-(FIND("male,",ER255)+6)))))</f>
        <v/>
      </c>
      <c r="EO255" s="150" t="str">
        <f>IF(EK255="","",(MID(EK255,(SEARCH("^^",SUBSTITUTE(EK255," ","^^",LEN(EK255)-LEN(SUBSTITUTE(EK255," ","")))))+1,99)&amp;"_"&amp;LEFT(EK255,FIND(" ",EK255)-1)&amp;"_"&amp;EL255))</f>
        <v/>
      </c>
      <c r="EP255" s="117" t="str">
        <f>IF(ER255="","",IF((LEN(ER255)-LEN(SUBSTITUTE(ER255,"male","")))/LEN("male")&gt;1,"!",IF(RIGHT(ER255,1)=")","",IF(RIGHT(ER255,2)=") ","",IF(RIGHT(ER255,2)=").","","!!")))))</f>
        <v/>
      </c>
      <c r="EQ255" s="114"/>
      <c r="ER255" s="168"/>
      <c r="ES255" s="143" t="str">
        <f>IF(EW255="","",ministers!ES$3)</f>
        <v/>
      </c>
      <c r="ET255" s="144" t="str">
        <f>IF(EW255="","",ministers!ES$1)</f>
        <v/>
      </c>
      <c r="EU255" s="145" t="str">
        <f>IF(EW255="","",ministers!ES$2)</f>
        <v/>
      </c>
      <c r="EV255" s="145" t="str">
        <f>IF(EW255="","",ministers!ES$3)</f>
        <v/>
      </c>
      <c r="EW255" s="146" t="str">
        <f t="shared" si="273"/>
        <v/>
      </c>
      <c r="EX255" s="147" t="str">
        <f t="shared" si="274"/>
        <v/>
      </c>
      <c r="EY255" s="148" t="str">
        <f t="shared" si="275"/>
        <v/>
      </c>
      <c r="EZ255" s="149" t="str">
        <f t="shared" si="276"/>
        <v/>
      </c>
      <c r="FA255" s="150" t="str">
        <f t="shared" si="277"/>
        <v/>
      </c>
      <c r="FB255" s="117" t="str">
        <f t="shared" si="278"/>
        <v/>
      </c>
      <c r="FC255" s="114"/>
      <c r="FD255" s="168"/>
      <c r="FE255" s="143" t="str">
        <f>IF(FI255="","",ministers!FE$3)</f>
        <v/>
      </c>
      <c r="FF255" s="144" t="str">
        <f>IF(FI255="","",ministers!FE$1)</f>
        <v/>
      </c>
      <c r="FG255" s="145" t="str">
        <f>IF(FI255="","",ministers!FE$2)</f>
        <v/>
      </c>
      <c r="FH255" s="145" t="str">
        <f>IF(FI255="","",ministers!FE$3)</f>
        <v/>
      </c>
      <c r="FI255" s="146" t="str">
        <f t="shared" si="263"/>
        <v/>
      </c>
      <c r="FJ255" s="147" t="str">
        <f t="shared" si="264"/>
        <v/>
      </c>
      <c r="FK255" s="148" t="str">
        <f t="shared" si="265"/>
        <v/>
      </c>
      <c r="FL255" s="149" t="str">
        <f t="shared" si="266"/>
        <v/>
      </c>
      <c r="FM255" s="150" t="str">
        <f t="shared" si="267"/>
        <v/>
      </c>
      <c r="FO255" s="114"/>
      <c r="FP255" s="168"/>
      <c r="FQ255" s="143"/>
      <c r="FR255" s="144"/>
      <c r="FS255" s="145"/>
      <c r="FT255" s="151"/>
      <c r="FU255" s="146"/>
      <c r="FV255" s="147"/>
      <c r="FW255" s="148"/>
      <c r="FX255" s="149"/>
      <c r="FY255" s="150"/>
      <c r="GA255" s="114"/>
      <c r="GB255" s="168"/>
      <c r="GC255" s="143">
        <f>IF(GG255="","",ministers!GC$3)</f>
        <v>44704</v>
      </c>
      <c r="GD255" s="144" t="str">
        <f>IF(GG255="","",ministers!GC$1)</f>
        <v>Morrison II</v>
      </c>
      <c r="GE255" s="145">
        <v>44187</v>
      </c>
      <c r="GF255" s="145">
        <f>IF(GG255="","",ministers!GC$3)</f>
        <v>44704</v>
      </c>
      <c r="GG255" s="146" t="str">
        <f>IF(GN255="","",IF(ISNUMBER(SEARCH(":",GN255)),MID(GN255,FIND(":",GN255)+2,FIND("(",GN255)-FIND(":",GN255)-3),LEFT(GN255,FIND("(",GN255)-2)))</f>
        <v>Daniel Tehan</v>
      </c>
      <c r="GH255" s="147" t="str">
        <f>IF(GN255="","",MID(GN255,FIND("(",GN255)+1,4))</f>
        <v>1968</v>
      </c>
      <c r="GI255" s="148" t="str">
        <f>IF(ISNUMBER(SEARCH("*female*",GN255)),"female",IF(ISNUMBER(SEARCH("*male*",GN255)),"male",""))</f>
        <v>male</v>
      </c>
      <c r="GJ255" s="149" t="str">
        <f>IF(GN255="","",IF(ISERROR(MID(GN255,FIND("male,",GN255)+6,(FIND(")",GN255)-(FIND("male,",GN255)+6))))=TRUE,"missing/error",MID(GN255,FIND("male,",GN255)+6,(FIND(")",GN255)-(FIND("male,",GN255)+6)))))</f>
        <v>au_lib01</v>
      </c>
      <c r="GK255" s="150" t="str">
        <f>IF(GG255="","",(MID(GG255,(SEARCH("^^",SUBSTITUTE(GG255," ","^^",LEN(GG255)-LEN(SUBSTITUTE(GG255," ","")))))+1,99)&amp;"_"&amp;LEFT(GG255,FIND(" ",GG255)-1)&amp;"_"&amp;GH255))</f>
        <v>Tehan_Daniel_1968</v>
      </c>
      <c r="GM255" s="114"/>
      <c r="GN255" s="168" t="s">
        <v>1254</v>
      </c>
      <c r="GO255" s="143" t="str">
        <f>IF(GS255="","",ministers!GO$3)</f>
        <v/>
      </c>
      <c r="GP255" s="144" t="str">
        <f>IF(GS255="","",ministers!GO$1)</f>
        <v/>
      </c>
      <c r="GQ255" s="145" t="str">
        <f>IF(GS255="","",ministers!GO$2)</f>
        <v/>
      </c>
      <c r="GR255" s="145" t="str">
        <f>IF(GS255="","",ministers!GO$3)</f>
        <v/>
      </c>
      <c r="GS255" s="146" t="str">
        <f t="shared" si="285"/>
        <v/>
      </c>
      <c r="GT255" s="147" t="str">
        <f t="shared" si="286"/>
        <v/>
      </c>
      <c r="GU255" s="148" t="str">
        <f t="shared" si="287"/>
        <v/>
      </c>
      <c r="GV255" s="149" t="str">
        <f t="shared" si="288"/>
        <v/>
      </c>
      <c r="GW255" s="150" t="str">
        <f t="shared" si="289"/>
        <v/>
      </c>
      <c r="GY255" s="114"/>
      <c r="GZ255" s="168"/>
    </row>
    <row r="256" spans="1:208" ht="13.5" customHeight="1">
      <c r="A256" s="126"/>
      <c r="B256" s="117" t="s">
        <v>731</v>
      </c>
      <c r="E256" s="143"/>
      <c r="F256" s="144"/>
      <c r="G256" s="145"/>
      <c r="H256" s="145"/>
      <c r="I256" s="146"/>
      <c r="J256" s="147"/>
      <c r="K256" s="148"/>
      <c r="L256" s="149"/>
      <c r="M256" s="150"/>
      <c r="O256" s="114"/>
      <c r="P256" s="168"/>
      <c r="Q256" s="143"/>
      <c r="R256" s="144"/>
      <c r="S256" s="145"/>
      <c r="T256" s="145"/>
      <c r="U256" s="146"/>
      <c r="V256" s="147"/>
      <c r="W256" s="148"/>
      <c r="X256" s="149"/>
      <c r="Y256" s="150"/>
      <c r="AA256" s="114"/>
      <c r="AB256" s="168"/>
      <c r="AC256" s="143"/>
      <c r="AD256" s="144"/>
      <c r="AE256" s="145"/>
      <c r="AF256" s="145"/>
      <c r="AG256" s="146"/>
      <c r="AH256" s="147"/>
      <c r="AI256" s="148"/>
      <c r="AJ256" s="149"/>
      <c r="AK256" s="150"/>
      <c r="AM256" s="114"/>
      <c r="AN256" s="168"/>
      <c r="AO256" s="143"/>
      <c r="AP256" s="144"/>
      <c r="AQ256" s="145"/>
      <c r="AR256" s="145"/>
      <c r="AS256" s="146"/>
      <c r="AT256" s="147"/>
      <c r="AU256" s="148"/>
      <c r="AV256" s="149"/>
      <c r="AW256" s="150"/>
      <c r="AY256" s="114"/>
      <c r="AZ256" s="168"/>
      <c r="BA256" s="143"/>
      <c r="BB256" s="144"/>
      <c r="BC256" s="145"/>
      <c r="BD256" s="145"/>
      <c r="BE256" s="146"/>
      <c r="BF256" s="147"/>
      <c r="BG256" s="148"/>
      <c r="BH256" s="149"/>
      <c r="BI256" s="150"/>
      <c r="BK256" s="114"/>
      <c r="BL256" s="168"/>
      <c r="BM256" s="143"/>
      <c r="BN256" s="144"/>
      <c r="BO256" s="145"/>
      <c r="BP256" s="145"/>
      <c r="BQ256" s="146"/>
      <c r="BR256" s="147"/>
      <c r="BS256" s="148"/>
      <c r="BT256" s="149"/>
      <c r="BU256" s="150"/>
      <c r="BW256" s="114"/>
      <c r="BX256" s="168"/>
      <c r="BY256" s="143"/>
      <c r="BZ256" s="144"/>
      <c r="CA256" s="145"/>
      <c r="CB256" s="145"/>
      <c r="CC256" s="146"/>
      <c r="CD256" s="147"/>
      <c r="CE256" s="148"/>
      <c r="CF256" s="149"/>
      <c r="CG256" s="150"/>
      <c r="CI256" s="114"/>
      <c r="CJ256" s="168"/>
      <c r="CK256" s="143"/>
      <c r="CL256" s="144"/>
      <c r="CM256" s="145"/>
      <c r="CN256" s="145"/>
      <c r="CO256" s="146"/>
      <c r="CP256" s="147"/>
      <c r="CQ256" s="148"/>
      <c r="CR256" s="149"/>
      <c r="CS256" s="150"/>
      <c r="CU256" s="114"/>
      <c r="CV256" s="168"/>
      <c r="CW256" s="143"/>
      <c r="CX256" s="144"/>
      <c r="CY256" s="145"/>
      <c r="CZ256" s="145"/>
      <c r="DA256" s="146"/>
      <c r="DB256" s="147"/>
      <c r="DC256" s="148"/>
      <c r="DD256" s="149"/>
      <c r="DE256" s="150"/>
      <c r="DG256" s="114"/>
      <c r="DH256" s="168"/>
      <c r="DI256" s="143">
        <v>41452</v>
      </c>
      <c r="DJ256" s="144" t="s">
        <v>513</v>
      </c>
      <c r="DK256" s="145">
        <v>40973</v>
      </c>
      <c r="DL256" s="145">
        <v>41452</v>
      </c>
      <c r="DM256" s="146" t="s">
        <v>862</v>
      </c>
      <c r="DN256" s="147" t="s">
        <v>819</v>
      </c>
      <c r="DO256" s="148" t="s">
        <v>780</v>
      </c>
      <c r="DP256" s="149" t="s">
        <v>293</v>
      </c>
      <c r="DQ256" s="150" t="s">
        <v>863</v>
      </c>
      <c r="DR256" s="117" t="s">
        <v>292</v>
      </c>
      <c r="DS256" s="114"/>
      <c r="DT256" s="173" t="s">
        <v>755</v>
      </c>
      <c r="DU256" s="143"/>
      <c r="DV256" s="144"/>
      <c r="DW256" s="145"/>
      <c r="DX256" s="145"/>
      <c r="DY256" s="146"/>
      <c r="DZ256" s="147"/>
      <c r="EA256" s="148"/>
      <c r="EB256" s="149"/>
      <c r="EC256" s="150"/>
      <c r="EE256" s="114"/>
      <c r="EF256" s="168"/>
      <c r="EG256" s="143" t="str">
        <f>IF(EK256="","",ministers!EG$3)</f>
        <v/>
      </c>
      <c r="EH256" s="144" t="str">
        <f>IF(EK256="","",ministers!EG$1)</f>
        <v/>
      </c>
      <c r="EI256" s="145" t="str">
        <f>IF(EK256="","",ministers!EG$2)</f>
        <v/>
      </c>
      <c r="EJ256" s="145" t="str">
        <f>IF(EK256="","",ministers!EG$3)</f>
        <v/>
      </c>
      <c r="EK256" s="146" t="str">
        <f>IF(ER256="","",IF(ISNUMBER(SEARCH(":",ER256)),MID(ER256,FIND(":",ER256)+2,FIND("(",ER256)-FIND(":",ER256)-3),LEFT(ER256,FIND("(",ER256)-2)))</f>
        <v/>
      </c>
      <c r="EL256" s="147" t="str">
        <f>IF(ER256="","",MID(ER256,FIND("(",ER256)+1,4))</f>
        <v/>
      </c>
      <c r="EM256" s="148" t="str">
        <f>IF(ISNUMBER(SEARCH("*female*",ER256)),"female",IF(ISNUMBER(SEARCH("*male*",ER256)),"male",""))</f>
        <v/>
      </c>
      <c r="EN256" s="149" t="str">
        <f>IF(ER256="","",IF(ISERROR(MID(ER256,FIND("male,",ER256)+6,(FIND(")",ER256)-(FIND("male,",ER256)+6))))=TRUE,"missing/error",MID(ER256,FIND("male,",ER256)+6,(FIND(")",ER256)-(FIND("male,",ER256)+6)))))</f>
        <v/>
      </c>
      <c r="EO256" s="150" t="str">
        <f>IF(EK256="","",(MID(EK256,(SEARCH("^^",SUBSTITUTE(EK256," ","^^",LEN(EK256)-LEN(SUBSTITUTE(EK256," ","")))))+1,99)&amp;"_"&amp;LEFT(EK256,FIND(" ",EK256)-1)&amp;"_"&amp;EL256))</f>
        <v/>
      </c>
      <c r="EP256" s="117" t="str">
        <f>IF(ER256="","",IF((LEN(ER256)-LEN(SUBSTITUTE(ER256,"male","")))/LEN("male")&gt;1,"!",IF(RIGHT(ER256,1)=")","",IF(RIGHT(ER256,2)=") ","",IF(RIGHT(ER256,2)=").","","!!")))))</f>
        <v/>
      </c>
      <c r="EQ256" s="114"/>
      <c r="ER256" s="168"/>
      <c r="ES256" s="143" t="str">
        <f>IF(EW256="","",ministers!ES$3)</f>
        <v/>
      </c>
      <c r="ET256" s="144" t="str">
        <f>IF(EW256="","",ministers!ES$1)</f>
        <v/>
      </c>
      <c r="EU256" s="145" t="str">
        <f>IF(EW256="","",ministers!ES$2)</f>
        <v/>
      </c>
      <c r="EV256" s="145" t="str">
        <f>IF(EW256="","",ministers!ES$3)</f>
        <v/>
      </c>
      <c r="EW256" s="146" t="str">
        <f t="shared" si="273"/>
        <v/>
      </c>
      <c r="EX256" s="147" t="str">
        <f t="shared" si="274"/>
        <v/>
      </c>
      <c r="EY256" s="148" t="str">
        <f t="shared" si="275"/>
        <v/>
      </c>
      <c r="EZ256" s="149" t="str">
        <f t="shared" si="276"/>
        <v/>
      </c>
      <c r="FA256" s="150" t="str">
        <f t="shared" si="277"/>
        <v/>
      </c>
      <c r="FB256" s="117" t="str">
        <f t="shared" si="278"/>
        <v/>
      </c>
      <c r="FC256" s="114"/>
      <c r="FD256" s="168"/>
      <c r="FE256" s="143" t="str">
        <f>IF(FI256="","",ministers!FE$3)</f>
        <v/>
      </c>
      <c r="FF256" s="144" t="str">
        <f>IF(FI256="","",ministers!FE$1)</f>
        <v/>
      </c>
      <c r="FG256" s="145" t="str">
        <f>IF(FI256="","",ministers!FE$2)</f>
        <v/>
      </c>
      <c r="FH256" s="145" t="str">
        <f>IF(FI256="","",ministers!FE$3)</f>
        <v/>
      </c>
      <c r="FI256" s="146" t="str">
        <f t="shared" si="263"/>
        <v/>
      </c>
      <c r="FJ256" s="147" t="str">
        <f t="shared" si="264"/>
        <v/>
      </c>
      <c r="FK256" s="148" t="str">
        <f t="shared" si="265"/>
        <v/>
      </c>
      <c r="FL256" s="149" t="str">
        <f t="shared" si="266"/>
        <v/>
      </c>
      <c r="FM256" s="150" t="str">
        <f t="shared" si="267"/>
        <v/>
      </c>
      <c r="FO256" s="114"/>
      <c r="FP256" s="168"/>
      <c r="FQ256" s="143"/>
      <c r="FR256" s="144"/>
      <c r="FS256" s="145"/>
      <c r="FT256" s="151"/>
      <c r="FU256" s="146"/>
      <c r="FV256" s="147"/>
      <c r="FW256" s="148"/>
      <c r="FX256" s="149"/>
      <c r="FY256" s="150"/>
      <c r="GA256" s="114"/>
      <c r="GB256" s="168"/>
      <c r="GC256" s="143" t="str">
        <f>IF(GG256="","",ministers!GC$3)</f>
        <v/>
      </c>
      <c r="GD256" s="144" t="str">
        <f>IF(GG256="","",ministers!GC$1)</f>
        <v/>
      </c>
      <c r="GE256" s="260" t="str">
        <f>IF(GG256="","",ministers!GC$2)</f>
        <v/>
      </c>
      <c r="GF256" s="145"/>
      <c r="GG256" s="146"/>
      <c r="GH256" s="147"/>
      <c r="GI256" s="148"/>
      <c r="GJ256" s="149"/>
      <c r="GK256" s="150"/>
      <c r="GM256" s="114"/>
      <c r="GN256" s="168"/>
      <c r="GO256" s="143" t="str">
        <f>IF(GS256="","",ministers!GO$3)</f>
        <v/>
      </c>
      <c r="GP256" s="144" t="str">
        <f>IF(GS256="","",ministers!GO$1)</f>
        <v/>
      </c>
      <c r="GQ256" s="145" t="str">
        <f>IF(GS256="","",ministers!GO$2)</f>
        <v/>
      </c>
      <c r="GR256" s="145" t="str">
        <f>IF(GS256="","",ministers!GO$3)</f>
        <v/>
      </c>
      <c r="GS256" s="146" t="str">
        <f t="shared" si="285"/>
        <v/>
      </c>
      <c r="GT256" s="147" t="str">
        <f t="shared" si="286"/>
        <v/>
      </c>
      <c r="GU256" s="148" t="str">
        <f t="shared" si="287"/>
        <v/>
      </c>
      <c r="GV256" s="149" t="str">
        <f t="shared" si="288"/>
        <v/>
      </c>
      <c r="GW256" s="150" t="str">
        <f t="shared" si="289"/>
        <v/>
      </c>
      <c r="GY256" s="114"/>
      <c r="GZ256" s="168"/>
    </row>
    <row r="257" spans="1:208" ht="13.5" customHeight="1">
      <c r="A257" s="126"/>
      <c r="B257" s="117" t="s">
        <v>1099</v>
      </c>
      <c r="E257" s="143"/>
      <c r="F257" s="144"/>
      <c r="G257" s="145"/>
      <c r="H257" s="145"/>
      <c r="I257" s="146"/>
      <c r="J257" s="147"/>
      <c r="K257" s="148"/>
      <c r="L257" s="149"/>
      <c r="M257" s="150"/>
      <c r="O257" s="114"/>
      <c r="P257" s="168"/>
      <c r="Q257" s="143"/>
      <c r="R257" s="144"/>
      <c r="S257" s="145"/>
      <c r="T257" s="145"/>
      <c r="U257" s="146"/>
      <c r="V257" s="147"/>
      <c r="W257" s="148"/>
      <c r="X257" s="149"/>
      <c r="Y257" s="150"/>
      <c r="AA257" s="114"/>
      <c r="AB257" s="168"/>
      <c r="AC257" s="143"/>
      <c r="AD257" s="144"/>
      <c r="AE257" s="145"/>
      <c r="AF257" s="145"/>
      <c r="AG257" s="146"/>
      <c r="AH257" s="147"/>
      <c r="AI257" s="148"/>
      <c r="AJ257" s="149"/>
      <c r="AK257" s="150"/>
      <c r="AM257" s="114"/>
      <c r="AN257" s="168"/>
      <c r="AO257" s="143"/>
      <c r="AP257" s="144"/>
      <c r="AQ257" s="145"/>
      <c r="AR257" s="145"/>
      <c r="AS257" s="146"/>
      <c r="AT257" s="147"/>
      <c r="AU257" s="148"/>
      <c r="AV257" s="149"/>
      <c r="AW257" s="150"/>
      <c r="AY257" s="114"/>
      <c r="AZ257" s="168"/>
      <c r="BA257" s="143"/>
      <c r="BB257" s="144"/>
      <c r="BC257" s="145"/>
      <c r="BD257" s="145"/>
      <c r="BE257" s="146"/>
      <c r="BF257" s="147"/>
      <c r="BG257" s="148"/>
      <c r="BH257" s="149"/>
      <c r="BI257" s="150"/>
      <c r="BK257" s="114"/>
      <c r="BL257" s="168"/>
      <c r="BM257" s="143"/>
      <c r="BN257" s="144"/>
      <c r="BO257" s="145"/>
      <c r="BP257" s="145"/>
      <c r="BQ257" s="146"/>
      <c r="BR257" s="147"/>
      <c r="BS257" s="148"/>
      <c r="BT257" s="149"/>
      <c r="BU257" s="150"/>
      <c r="BW257" s="114"/>
      <c r="BX257" s="168"/>
      <c r="BY257" s="143"/>
      <c r="BZ257" s="144"/>
      <c r="CA257" s="145"/>
      <c r="CB257" s="145"/>
      <c r="CC257" s="146"/>
      <c r="CD257" s="147"/>
      <c r="CE257" s="148"/>
      <c r="CF257" s="149"/>
      <c r="CG257" s="150"/>
      <c r="CI257" s="114"/>
      <c r="CJ257" s="168"/>
      <c r="CK257" s="143"/>
      <c r="CL257" s="144"/>
      <c r="CM257" s="145"/>
      <c r="CN257" s="145"/>
      <c r="CO257" s="146"/>
      <c r="CP257" s="147"/>
      <c r="CQ257" s="148"/>
      <c r="CR257" s="149"/>
      <c r="CS257" s="150"/>
      <c r="CU257" s="114"/>
      <c r="CV257" s="168"/>
      <c r="CW257" s="143"/>
      <c r="CX257" s="144"/>
      <c r="CY257" s="145"/>
      <c r="CZ257" s="145"/>
      <c r="DA257" s="146"/>
      <c r="DB257" s="147"/>
      <c r="DC257" s="148"/>
      <c r="DD257" s="149"/>
      <c r="DE257" s="150"/>
      <c r="DG257" s="114"/>
      <c r="DH257" s="168"/>
      <c r="DI257" s="143"/>
      <c r="DJ257" s="144"/>
      <c r="DK257" s="145"/>
      <c r="DL257" s="145"/>
      <c r="DM257" s="146"/>
      <c r="DN257" s="147"/>
      <c r="DO257" s="148"/>
      <c r="DP257" s="149"/>
      <c r="DQ257" s="150"/>
      <c r="DS257" s="114"/>
      <c r="DT257" s="173"/>
      <c r="DU257" s="143"/>
      <c r="DV257" s="144"/>
      <c r="DW257" s="145"/>
      <c r="DX257" s="145"/>
      <c r="DY257" s="146"/>
      <c r="DZ257" s="147"/>
      <c r="EA257" s="148"/>
      <c r="EB257" s="149"/>
      <c r="EC257" s="150"/>
      <c r="EE257" s="114"/>
      <c r="EF257" s="168"/>
      <c r="EG257" s="143">
        <f>IF(EK257="","",ministers!EG$3)</f>
        <v>42262</v>
      </c>
      <c r="EH257" s="144" t="str">
        <f>IF(EK257="","",ministers!EG$1)</f>
        <v>Abbott I</v>
      </c>
      <c r="EI257" s="145">
        <f>IF(EK257="","",ministers!EG$2)</f>
        <v>41517</v>
      </c>
      <c r="EJ257" s="145">
        <f>IF(EK257="","",ministers!EG$3)</f>
        <v>42262</v>
      </c>
      <c r="EK257" s="146" t="str">
        <f>IF(ER257="","",IF(ISNUMBER(SEARCH(":",ER257)),MID(ER257,FIND(":",ER257)+2,FIND("(",ER257)-FIND(":",ER257)-3),LEFT(ER257,FIND("(",ER257)-2)))</f>
        <v>Andrew Robb</v>
      </c>
      <c r="EL257" s="147" t="str">
        <f>IF(ER257="","",MID(ER257,FIND("(",ER257)+1,4))</f>
        <v>1951</v>
      </c>
      <c r="EM257" s="148" t="str">
        <f>IF(ISNUMBER(SEARCH("*female*",ER257)),"female",IF(ISNUMBER(SEARCH("*male*",ER257)),"male",""))</f>
        <v>male</v>
      </c>
      <c r="EN257" s="149" t="str">
        <f>IF(ER257="","",IF(ISERROR(MID(ER257,FIND("male,",ER257)+6,(FIND(")",ER257)-(FIND("male,",ER257)+6))))=TRUE,"missing/error",MID(ER257,FIND("male,",ER257)+6,(FIND(")",ER257)-(FIND("male,",ER257)+6)))))</f>
        <v>au_lib01</v>
      </c>
      <c r="EO257" s="150" t="str">
        <f>IF(EK257="","",(MID(EK257,(SEARCH("^^",SUBSTITUTE(EK257," ","^^",LEN(EK257)-LEN(SUBSTITUTE(EK257," ","")))))+1,99)&amp;"_"&amp;LEFT(EK257,FIND(" ",EK257)-1)&amp;"_"&amp;EL257))</f>
        <v>Robb_Andrew_1951</v>
      </c>
      <c r="EP257" s="117" t="str">
        <f>IF(ER257="","",IF((LEN(ER257)-LEN(SUBSTITUTE(ER257,"male","")))/LEN("male")&gt;1,"!",IF(RIGHT(ER257,1)=")","",IF(RIGHT(ER257,2)=") ","",IF(RIGHT(ER257,2)=").","","!!")))))</f>
        <v/>
      </c>
      <c r="EQ257" s="114"/>
      <c r="ER257" s="168" t="s">
        <v>1108</v>
      </c>
      <c r="ES257" s="143">
        <f>IF(EW257="","",ministers!ES$3)</f>
        <v>42570</v>
      </c>
      <c r="ET257" s="144" t="str">
        <f>IF(EW257="","",ministers!ES$1)</f>
        <v>Turnbull I</v>
      </c>
      <c r="EU257" s="145">
        <f>IF(EW257="","",ministers!ES$2)</f>
        <v>42262</v>
      </c>
      <c r="EV257" s="145">
        <v>42412</v>
      </c>
      <c r="EW257" s="146" t="str">
        <f t="shared" si="273"/>
        <v>Andrew John Robb</v>
      </c>
      <c r="EX257" s="147" t="str">
        <f t="shared" si="274"/>
        <v>1951</v>
      </c>
      <c r="EY257" s="148" t="str">
        <f t="shared" si="275"/>
        <v>male</v>
      </c>
      <c r="EZ257" s="149" t="str">
        <f t="shared" si="276"/>
        <v>au_lib01</v>
      </c>
      <c r="FA257" s="150" t="str">
        <f t="shared" si="277"/>
        <v>Robb_Andrew_1951</v>
      </c>
      <c r="FB257" s="117" t="str">
        <f t="shared" si="278"/>
        <v/>
      </c>
      <c r="FC257" s="114"/>
      <c r="FD257" s="168" t="s">
        <v>1191</v>
      </c>
      <c r="FE257" s="143" t="str">
        <f>IF(FI257="","",ministers!FE$3)</f>
        <v/>
      </c>
      <c r="FF257" s="144" t="str">
        <f>IF(FI257="","",ministers!FE$1)</f>
        <v/>
      </c>
      <c r="FG257" s="145" t="str">
        <f>IF(FI257="","",ministers!FE$2)</f>
        <v/>
      </c>
      <c r="FH257" s="145" t="str">
        <f>IF(FI257="","",ministers!FE$3)</f>
        <v/>
      </c>
      <c r="FI257" s="146" t="str">
        <f t="shared" si="263"/>
        <v/>
      </c>
      <c r="FJ257" s="147" t="str">
        <f t="shared" si="264"/>
        <v/>
      </c>
      <c r="FK257" s="148" t="str">
        <f t="shared" si="265"/>
        <v/>
      </c>
      <c r="FL257" s="149" t="str">
        <f t="shared" si="266"/>
        <v/>
      </c>
      <c r="FM257" s="150" t="str">
        <f t="shared" si="267"/>
        <v/>
      </c>
      <c r="FO257" s="114"/>
      <c r="FP257" s="168"/>
      <c r="FQ257" s="143"/>
      <c r="FR257" s="144"/>
      <c r="FS257" s="145"/>
      <c r="FT257" s="151"/>
      <c r="FU257" s="146"/>
      <c r="FV257" s="147"/>
      <c r="FW257" s="148"/>
      <c r="FX257" s="149"/>
      <c r="FY257" s="150"/>
      <c r="GA257" s="114"/>
      <c r="GB257" s="168"/>
      <c r="GC257" s="143" t="str">
        <f>IF(GG257="","",ministers!GC$3)</f>
        <v/>
      </c>
      <c r="GD257" s="144" t="str">
        <f>IF(GG257="","",ministers!GC$1)</f>
        <v/>
      </c>
      <c r="GE257" s="260" t="str">
        <f>IF(GG257="","",ministers!GC$2)</f>
        <v/>
      </c>
      <c r="GF257" s="145"/>
      <c r="GG257" s="146"/>
      <c r="GH257" s="147"/>
      <c r="GI257" s="148"/>
      <c r="GJ257" s="149"/>
      <c r="GK257" s="150"/>
      <c r="GM257" s="114"/>
      <c r="GN257" s="168"/>
      <c r="GO257" s="143" t="str">
        <f>IF(GS257="","",ministers!GO$3)</f>
        <v/>
      </c>
      <c r="GP257" s="144" t="str">
        <f>IF(GS257="","",ministers!GO$1)</f>
        <v/>
      </c>
      <c r="GQ257" s="145" t="str">
        <f>IF(GS257="","",ministers!GO$2)</f>
        <v/>
      </c>
      <c r="GR257" s="145" t="str">
        <f>IF(GS257="","",ministers!GO$3)</f>
        <v/>
      </c>
      <c r="GS257" s="146" t="str">
        <f t="shared" si="285"/>
        <v/>
      </c>
      <c r="GT257" s="147" t="str">
        <f t="shared" si="286"/>
        <v/>
      </c>
      <c r="GU257" s="148" t="str">
        <f t="shared" si="287"/>
        <v/>
      </c>
      <c r="GV257" s="149" t="str">
        <f t="shared" si="288"/>
        <v/>
      </c>
      <c r="GW257" s="150" t="str">
        <f t="shared" si="289"/>
        <v/>
      </c>
      <c r="GY257" s="114"/>
      <c r="GZ257" s="168"/>
    </row>
    <row r="258" spans="1:208" ht="13.5" customHeight="1">
      <c r="A258" s="126"/>
      <c r="B258" s="117" t="s">
        <v>1099</v>
      </c>
      <c r="E258" s="143"/>
      <c r="F258" s="144"/>
      <c r="G258" s="145"/>
      <c r="H258" s="145"/>
      <c r="I258" s="146"/>
      <c r="J258" s="147"/>
      <c r="K258" s="148"/>
      <c r="L258" s="149"/>
      <c r="M258" s="150"/>
      <c r="O258" s="114"/>
      <c r="P258" s="168"/>
      <c r="Q258" s="143"/>
      <c r="R258" s="144"/>
      <c r="S258" s="145"/>
      <c r="T258" s="145"/>
      <c r="U258" s="146"/>
      <c r="V258" s="147"/>
      <c r="W258" s="148"/>
      <c r="X258" s="149"/>
      <c r="Y258" s="150"/>
      <c r="AA258" s="114"/>
      <c r="AB258" s="168"/>
      <c r="AC258" s="143"/>
      <c r="AD258" s="144"/>
      <c r="AE258" s="145"/>
      <c r="AF258" s="145"/>
      <c r="AG258" s="146"/>
      <c r="AH258" s="147"/>
      <c r="AI258" s="148"/>
      <c r="AJ258" s="149"/>
      <c r="AK258" s="150"/>
      <c r="AM258" s="114"/>
      <c r="AN258" s="168"/>
      <c r="AO258" s="143"/>
      <c r="AP258" s="144"/>
      <c r="AQ258" s="145"/>
      <c r="AR258" s="145"/>
      <c r="AS258" s="146"/>
      <c r="AT258" s="147"/>
      <c r="AU258" s="148"/>
      <c r="AV258" s="149"/>
      <c r="AW258" s="150"/>
      <c r="AY258" s="114"/>
      <c r="AZ258" s="168"/>
      <c r="BA258" s="143"/>
      <c r="BB258" s="144"/>
      <c r="BC258" s="145"/>
      <c r="BD258" s="145"/>
      <c r="BE258" s="146"/>
      <c r="BF258" s="147"/>
      <c r="BG258" s="148"/>
      <c r="BH258" s="149"/>
      <c r="BI258" s="150"/>
      <c r="BK258" s="114"/>
      <c r="BL258" s="168"/>
      <c r="BM258" s="143"/>
      <c r="BN258" s="144"/>
      <c r="BO258" s="145"/>
      <c r="BP258" s="145"/>
      <c r="BQ258" s="146"/>
      <c r="BR258" s="147"/>
      <c r="BS258" s="148"/>
      <c r="BT258" s="149"/>
      <c r="BU258" s="150"/>
      <c r="BW258" s="114"/>
      <c r="BX258" s="168"/>
      <c r="BY258" s="143"/>
      <c r="BZ258" s="144"/>
      <c r="CA258" s="145"/>
      <c r="CB258" s="145"/>
      <c r="CC258" s="146"/>
      <c r="CD258" s="147"/>
      <c r="CE258" s="148"/>
      <c r="CF258" s="149"/>
      <c r="CG258" s="150"/>
      <c r="CI258" s="114"/>
      <c r="CJ258" s="168"/>
      <c r="CK258" s="143"/>
      <c r="CL258" s="144"/>
      <c r="CM258" s="145"/>
      <c r="CN258" s="145"/>
      <c r="CO258" s="146"/>
      <c r="CP258" s="147"/>
      <c r="CQ258" s="148"/>
      <c r="CR258" s="149"/>
      <c r="CS258" s="150"/>
      <c r="CU258" s="114"/>
      <c r="CV258" s="168"/>
      <c r="CW258" s="143"/>
      <c r="CX258" s="144"/>
      <c r="CY258" s="145"/>
      <c r="CZ258" s="145"/>
      <c r="DA258" s="146"/>
      <c r="DB258" s="147"/>
      <c r="DC258" s="148"/>
      <c r="DD258" s="149"/>
      <c r="DE258" s="150"/>
      <c r="DG258" s="114"/>
      <c r="DH258" s="168"/>
      <c r="DI258" s="143"/>
      <c r="DJ258" s="144"/>
      <c r="DK258" s="145"/>
      <c r="DL258" s="145"/>
      <c r="DM258" s="146"/>
      <c r="DN258" s="147"/>
      <c r="DO258" s="148"/>
      <c r="DP258" s="149"/>
      <c r="DQ258" s="150"/>
      <c r="DS258" s="114"/>
      <c r="DT258" s="173"/>
      <c r="DU258" s="143"/>
      <c r="DV258" s="144"/>
      <c r="DW258" s="145"/>
      <c r="DX258" s="145"/>
      <c r="DY258" s="146"/>
      <c r="DZ258" s="147"/>
      <c r="EA258" s="148"/>
      <c r="EB258" s="149"/>
      <c r="EC258" s="150"/>
      <c r="EE258" s="114"/>
      <c r="EF258" s="168"/>
      <c r="EG258" s="143"/>
      <c r="EH258" s="144"/>
      <c r="EI258" s="145"/>
      <c r="EJ258" s="145"/>
      <c r="EK258" s="146"/>
      <c r="EL258" s="147"/>
      <c r="EM258" s="148"/>
      <c r="EN258" s="149"/>
      <c r="EO258" s="150"/>
      <c r="EQ258" s="114"/>
      <c r="ER258" s="168"/>
      <c r="ES258" s="143">
        <f>IF(EW258="","",ministers!ES$3)</f>
        <v>42570</v>
      </c>
      <c r="ET258" s="144" t="str">
        <f>IF(EW258="","",ministers!ES$1)</f>
        <v>Turnbull I</v>
      </c>
      <c r="EU258" s="145">
        <v>42412</v>
      </c>
      <c r="EV258" s="145">
        <f>IF(EW258="","",ministers!ES$3)</f>
        <v>42570</v>
      </c>
      <c r="EW258" s="146" t="str">
        <f t="shared" si="273"/>
        <v>Steve Ciobo</v>
      </c>
      <c r="EX258" s="147" t="str">
        <f t="shared" si="274"/>
        <v>1974</v>
      </c>
      <c r="EY258" s="148" t="str">
        <f t="shared" si="275"/>
        <v>male</v>
      </c>
      <c r="EZ258" s="149" t="str">
        <f t="shared" si="276"/>
        <v>au_lib01</v>
      </c>
      <c r="FA258" s="150" t="str">
        <f t="shared" si="277"/>
        <v>Ciobo_Steve_1974</v>
      </c>
      <c r="FC258" s="114"/>
      <c r="FD258" s="168" t="s">
        <v>1231</v>
      </c>
      <c r="FE258" s="143" t="str">
        <f>IF(FI258="","",ministers!FE$3)</f>
        <v/>
      </c>
      <c r="FF258" s="144" t="str">
        <f>IF(FI258="","",ministers!FE$1)</f>
        <v/>
      </c>
      <c r="FG258" s="145" t="str">
        <f>IF(FI258="","",ministers!FE$2)</f>
        <v/>
      </c>
      <c r="FH258" s="145" t="str">
        <f>IF(FI258="","",ministers!FE$3)</f>
        <v/>
      </c>
      <c r="FI258" s="146" t="str">
        <f t="shared" si="263"/>
        <v/>
      </c>
      <c r="FJ258" s="147" t="str">
        <f t="shared" si="264"/>
        <v/>
      </c>
      <c r="FK258" s="148" t="str">
        <f t="shared" si="265"/>
        <v/>
      </c>
      <c r="FL258" s="149" t="str">
        <f t="shared" si="266"/>
        <v/>
      </c>
      <c r="FM258" s="150" t="str">
        <f t="shared" si="267"/>
        <v/>
      </c>
      <c r="FO258" s="114"/>
      <c r="FP258" s="168"/>
      <c r="FQ258" s="143"/>
      <c r="FR258" s="144"/>
      <c r="FS258" s="145"/>
      <c r="FT258" s="151"/>
      <c r="FU258" s="146"/>
      <c r="FV258" s="147"/>
      <c r="FW258" s="148"/>
      <c r="FX258" s="149"/>
      <c r="FY258" s="150"/>
      <c r="GA258" s="114"/>
      <c r="GB258" s="168"/>
      <c r="GC258" s="143" t="str">
        <f>IF(GG258="","",ministers!GC$3)</f>
        <v/>
      </c>
      <c r="GD258" s="144" t="str">
        <f>IF(GG258="","",ministers!GC$1)</f>
        <v/>
      </c>
      <c r="GE258" s="260" t="str">
        <f>IF(GG258="","",ministers!GC$2)</f>
        <v/>
      </c>
      <c r="GF258" s="145"/>
      <c r="GG258" s="146"/>
      <c r="GH258" s="147"/>
      <c r="GI258" s="148"/>
      <c r="GJ258" s="149"/>
      <c r="GK258" s="150"/>
      <c r="GM258" s="114"/>
      <c r="GN258" s="168"/>
      <c r="GO258" s="143" t="str">
        <f>IF(GS258="","",ministers!GO$3)</f>
        <v/>
      </c>
      <c r="GP258" s="144" t="str">
        <f>IF(GS258="","",ministers!GO$1)</f>
        <v/>
      </c>
      <c r="GQ258" s="145" t="str">
        <f>IF(GS258="","",ministers!GO$2)</f>
        <v/>
      </c>
      <c r="GR258" s="145" t="str">
        <f>IF(GS258="","",ministers!GO$3)</f>
        <v/>
      </c>
      <c r="GS258" s="146" t="str">
        <f t="shared" si="285"/>
        <v/>
      </c>
      <c r="GT258" s="147" t="str">
        <f t="shared" si="286"/>
        <v/>
      </c>
      <c r="GU258" s="148" t="str">
        <f t="shared" si="287"/>
        <v/>
      </c>
      <c r="GV258" s="149" t="str">
        <f t="shared" si="288"/>
        <v/>
      </c>
      <c r="GW258" s="150" t="str">
        <f t="shared" si="289"/>
        <v/>
      </c>
      <c r="GY258" s="114"/>
      <c r="GZ258" s="168"/>
    </row>
    <row r="259" spans="1:208" ht="13.5" customHeight="1">
      <c r="A259" s="126"/>
      <c r="B259" s="117" t="s">
        <v>580</v>
      </c>
      <c r="E259" s="143">
        <v>33592</v>
      </c>
      <c r="F259" s="144" t="s">
        <v>311</v>
      </c>
      <c r="G259" s="145">
        <v>32997</v>
      </c>
      <c r="H259" s="145">
        <v>33592</v>
      </c>
      <c r="I259" s="146" t="s">
        <v>854</v>
      </c>
      <c r="J259" s="147" t="s">
        <v>855</v>
      </c>
      <c r="K259" s="148" t="s">
        <v>780</v>
      </c>
      <c r="L259" s="149" t="s">
        <v>293</v>
      </c>
      <c r="M259" s="150" t="s">
        <v>856</v>
      </c>
      <c r="N259" s="117" t="s">
        <v>292</v>
      </c>
      <c r="O259" s="114"/>
      <c r="P259" s="168" t="s">
        <v>599</v>
      </c>
      <c r="Q259" s="143" t="s">
        <v>292</v>
      </c>
      <c r="R259" s="144" t="s">
        <v>292</v>
      </c>
      <c r="S259" s="145" t="s">
        <v>292</v>
      </c>
      <c r="T259" s="145" t="s">
        <v>292</v>
      </c>
      <c r="U259" s="146" t="s">
        <v>292</v>
      </c>
      <c r="V259" s="147" t="s">
        <v>292</v>
      </c>
      <c r="W259" s="148" t="s">
        <v>292</v>
      </c>
      <c r="X259" s="149" t="s">
        <v>292</v>
      </c>
      <c r="Y259" s="150" t="s">
        <v>292</v>
      </c>
      <c r="Z259" s="117" t="s">
        <v>292</v>
      </c>
      <c r="AA259" s="114"/>
      <c r="AB259" s="168"/>
      <c r="AC259" s="143" t="s">
        <v>292</v>
      </c>
      <c r="AD259" s="144" t="s">
        <v>292</v>
      </c>
      <c r="AE259" s="145" t="s">
        <v>292</v>
      </c>
      <c r="AF259" s="145" t="s">
        <v>292</v>
      </c>
      <c r="AG259" s="146" t="s">
        <v>292</v>
      </c>
      <c r="AH259" s="147" t="s">
        <v>292</v>
      </c>
      <c r="AI259" s="148" t="s">
        <v>292</v>
      </c>
      <c r="AJ259" s="149" t="s">
        <v>292</v>
      </c>
      <c r="AK259" s="150" t="s">
        <v>292</v>
      </c>
      <c r="AL259" s="117" t="s">
        <v>292</v>
      </c>
      <c r="AM259" s="114"/>
      <c r="AN259" s="168"/>
      <c r="AO259" s="143" t="s">
        <v>292</v>
      </c>
      <c r="AP259" s="144" t="s">
        <v>292</v>
      </c>
      <c r="AQ259" s="145" t="s">
        <v>292</v>
      </c>
      <c r="AR259" s="145" t="s">
        <v>292</v>
      </c>
      <c r="AS259" s="146" t="s">
        <v>292</v>
      </c>
      <c r="AT259" s="147" t="s">
        <v>292</v>
      </c>
      <c r="AU259" s="148" t="s">
        <v>292</v>
      </c>
      <c r="AV259" s="149" t="s">
        <v>292</v>
      </c>
      <c r="AW259" s="150" t="s">
        <v>292</v>
      </c>
      <c r="AX259" s="117" t="s">
        <v>292</v>
      </c>
      <c r="AY259" s="114"/>
      <c r="AZ259" s="168"/>
      <c r="BA259" s="143" t="s">
        <v>292</v>
      </c>
      <c r="BB259" s="144" t="s">
        <v>292</v>
      </c>
      <c r="BC259" s="145" t="s">
        <v>292</v>
      </c>
      <c r="BD259" s="145" t="s">
        <v>292</v>
      </c>
      <c r="BE259" s="146" t="s">
        <v>292</v>
      </c>
      <c r="BF259" s="147" t="s">
        <v>292</v>
      </c>
      <c r="BG259" s="148" t="s">
        <v>292</v>
      </c>
      <c r="BH259" s="149" t="s">
        <v>292</v>
      </c>
      <c r="BI259" s="150" t="s">
        <v>292</v>
      </c>
      <c r="BJ259" s="117" t="s">
        <v>292</v>
      </c>
      <c r="BK259" s="114"/>
      <c r="BL259" s="168"/>
      <c r="BM259" s="143" t="s">
        <v>292</v>
      </c>
      <c r="BN259" s="144" t="s">
        <v>292</v>
      </c>
      <c r="BO259" s="145" t="s">
        <v>292</v>
      </c>
      <c r="BP259" s="145" t="s">
        <v>292</v>
      </c>
      <c r="BQ259" s="146" t="s">
        <v>292</v>
      </c>
      <c r="BR259" s="147" t="s">
        <v>292</v>
      </c>
      <c r="BS259" s="148" t="s">
        <v>292</v>
      </c>
      <c r="BT259" s="149" t="s">
        <v>292</v>
      </c>
      <c r="BU259" s="150" t="s">
        <v>292</v>
      </c>
      <c r="BV259" s="117" t="s">
        <v>292</v>
      </c>
      <c r="BW259" s="114"/>
      <c r="BX259" s="168"/>
      <c r="BY259" s="143" t="s">
        <v>292</v>
      </c>
      <c r="BZ259" s="144" t="s">
        <v>292</v>
      </c>
      <c r="CA259" s="145" t="s">
        <v>292</v>
      </c>
      <c r="CB259" s="145" t="s">
        <v>292</v>
      </c>
      <c r="CC259" s="146" t="s">
        <v>292</v>
      </c>
      <c r="CD259" s="147" t="s">
        <v>292</v>
      </c>
      <c r="CE259" s="148" t="s">
        <v>292</v>
      </c>
      <c r="CF259" s="149" t="s">
        <v>292</v>
      </c>
      <c r="CG259" s="150" t="s">
        <v>292</v>
      </c>
      <c r="CH259" s="117" t="s">
        <v>292</v>
      </c>
      <c r="CI259" s="114"/>
      <c r="CJ259" s="168"/>
      <c r="CK259" s="143" t="s">
        <v>292</v>
      </c>
      <c r="CL259" s="144" t="s">
        <v>292</v>
      </c>
      <c r="CM259" s="145" t="s">
        <v>292</v>
      </c>
      <c r="CN259" s="145" t="s">
        <v>292</v>
      </c>
      <c r="CO259" s="146" t="s">
        <v>292</v>
      </c>
      <c r="CP259" s="147" t="s">
        <v>292</v>
      </c>
      <c r="CQ259" s="148" t="s">
        <v>292</v>
      </c>
      <c r="CR259" s="149" t="s">
        <v>292</v>
      </c>
      <c r="CS259" s="150" t="s">
        <v>292</v>
      </c>
      <c r="CT259" s="117" t="s">
        <v>292</v>
      </c>
      <c r="CU259" s="114"/>
      <c r="CV259" s="168"/>
      <c r="CW259" s="143" t="s">
        <v>292</v>
      </c>
      <c r="CX259" s="144" t="s">
        <v>292</v>
      </c>
      <c r="CY259" s="145" t="s">
        <v>292</v>
      </c>
      <c r="CZ259" s="145" t="s">
        <v>292</v>
      </c>
      <c r="DA259" s="146" t="s">
        <v>292</v>
      </c>
      <c r="DB259" s="147" t="s">
        <v>292</v>
      </c>
      <c r="DC259" s="148" t="s">
        <v>292</v>
      </c>
      <c r="DD259" s="149" t="s">
        <v>292</v>
      </c>
      <c r="DE259" s="150" t="s">
        <v>292</v>
      </c>
      <c r="DF259" s="117" t="s">
        <v>292</v>
      </c>
      <c r="DG259" s="114"/>
      <c r="DH259" s="168"/>
      <c r="DI259" s="143" t="s">
        <v>292</v>
      </c>
      <c r="DJ259" s="144" t="s">
        <v>292</v>
      </c>
      <c r="DK259" s="145" t="s">
        <v>292</v>
      </c>
      <c r="DL259" s="145" t="s">
        <v>292</v>
      </c>
      <c r="DM259" s="146" t="s">
        <v>292</v>
      </c>
      <c r="DN259" s="147" t="s">
        <v>292</v>
      </c>
      <c r="DO259" s="148" t="s">
        <v>292</v>
      </c>
      <c r="DP259" s="149" t="s">
        <v>292</v>
      </c>
      <c r="DQ259" s="150" t="s">
        <v>292</v>
      </c>
      <c r="DR259" s="117" t="s">
        <v>292</v>
      </c>
      <c r="DS259" s="114"/>
      <c r="DT259" s="168"/>
      <c r="DU259" s="143" t="s">
        <v>292</v>
      </c>
      <c r="DV259" s="144" t="s">
        <v>292</v>
      </c>
      <c r="DW259" s="145" t="s">
        <v>292</v>
      </c>
      <c r="DX259" s="145" t="s">
        <v>292</v>
      </c>
      <c r="DY259" s="146" t="s">
        <v>292</v>
      </c>
      <c r="DZ259" s="147" t="s">
        <v>292</v>
      </c>
      <c r="EA259" s="148" t="s">
        <v>292</v>
      </c>
      <c r="EB259" s="149" t="s">
        <v>292</v>
      </c>
      <c r="EC259" s="150" t="s">
        <v>292</v>
      </c>
      <c r="ED259" s="117" t="s">
        <v>292</v>
      </c>
      <c r="EE259" s="114"/>
      <c r="EF259" s="168"/>
      <c r="EG259" s="143" t="str">
        <f>IF(EK259="","",ministers!EG$3)</f>
        <v/>
      </c>
      <c r="EH259" s="144" t="str">
        <f>IF(EK259="","",ministers!EG$1)</f>
        <v/>
      </c>
      <c r="EI259" s="145" t="str">
        <f>IF(EK259="","",ministers!EG$2)</f>
        <v/>
      </c>
      <c r="EJ259" s="145" t="str">
        <f>IF(EK259="","",ministers!EG$3)</f>
        <v/>
      </c>
      <c r="EK259" s="146" t="str">
        <f>IF(ER259="","",IF(ISNUMBER(SEARCH(":",ER259)),MID(ER259,FIND(":",ER259)+2,FIND("(",ER259)-FIND(":",ER259)-3),LEFT(ER259,FIND("(",ER259)-2)))</f>
        <v/>
      </c>
      <c r="EL259" s="147" t="str">
        <f>IF(ER259="","",MID(ER259,FIND("(",ER259)+1,4))</f>
        <v/>
      </c>
      <c r="EM259" s="148" t="str">
        <f>IF(ISNUMBER(SEARCH("*female*",ER259)),"female",IF(ISNUMBER(SEARCH("*male*",ER259)),"male",""))</f>
        <v/>
      </c>
      <c r="EN259" s="149" t="str">
        <f>IF(ER259="","",IF(ISERROR(MID(ER259,FIND("male,",ER259)+6,(FIND(")",ER259)-(FIND("male,",ER259)+6))))=TRUE,"missing/error",MID(ER259,FIND("male,",ER259)+6,(FIND(")",ER259)-(FIND("male,",ER259)+6)))))</f>
        <v/>
      </c>
      <c r="EO259" s="150" t="str">
        <f>IF(EK259="","",(MID(EK259,(SEARCH("^^",SUBSTITUTE(EK259," ","^^",LEN(EK259)-LEN(SUBSTITUTE(EK259," ","")))))+1,99)&amp;"_"&amp;LEFT(EK259,FIND(" ",EK259)-1)&amp;"_"&amp;EL259))</f>
        <v/>
      </c>
      <c r="EP259" s="117" t="str">
        <f>IF(ER259="","",IF((LEN(ER259)-LEN(SUBSTITUTE(ER259,"male","")))/LEN("male")&gt;1,"!",IF(RIGHT(ER259,1)=")","",IF(RIGHT(ER259,2)=") ","",IF(RIGHT(ER259,2)=").","","!!")))))</f>
        <v/>
      </c>
      <c r="EQ259" s="114"/>
      <c r="ER259" s="168"/>
      <c r="ES259" s="143" t="str">
        <f>IF(EW259="","",ministers!ES$3)</f>
        <v/>
      </c>
      <c r="ET259" s="144" t="str">
        <f>IF(EW259="","",ministers!ES$1)</f>
        <v/>
      </c>
      <c r="EU259" s="145" t="str">
        <f>IF(EW259="","",ministers!ES$2)</f>
        <v/>
      </c>
      <c r="EV259" s="145" t="str">
        <f>IF(EW259="","",ministers!ES$3)</f>
        <v/>
      </c>
      <c r="EW259" s="146" t="str">
        <f t="shared" si="273"/>
        <v/>
      </c>
      <c r="EX259" s="147" t="str">
        <f t="shared" si="274"/>
        <v/>
      </c>
      <c r="EY259" s="148" t="str">
        <f t="shared" si="275"/>
        <v/>
      </c>
      <c r="EZ259" s="149" t="str">
        <f t="shared" si="276"/>
        <v/>
      </c>
      <c r="FA259" s="150" t="str">
        <f t="shared" si="277"/>
        <v/>
      </c>
      <c r="FB259" s="117" t="str">
        <f>IF(FD259="","",IF((LEN(FD259)-LEN(SUBSTITUTE(FD259,"male","")))/LEN("male")&gt;1,"!",IF(RIGHT(FD259,1)=")","",IF(RIGHT(FD259,2)=") ","",IF(RIGHT(FD259,2)=").","","!!")))))</f>
        <v/>
      </c>
      <c r="FC259" s="114"/>
      <c r="FD259" s="168"/>
      <c r="FE259" s="143" t="str">
        <f>IF(FI259="","",ministers!FE$3)</f>
        <v/>
      </c>
      <c r="FF259" s="144" t="str">
        <f>IF(FI259="","",ministers!FE$1)</f>
        <v/>
      </c>
      <c r="FG259" s="145" t="str">
        <f>IF(FI259="","",ministers!FE$2)</f>
        <v/>
      </c>
      <c r="FH259" s="145" t="str">
        <f>IF(FI259="","",ministers!FE$3)</f>
        <v/>
      </c>
      <c r="FI259" s="146" t="str">
        <f t="shared" si="263"/>
        <v/>
      </c>
      <c r="FJ259" s="147" t="str">
        <f t="shared" si="264"/>
        <v/>
      </c>
      <c r="FK259" s="148" t="str">
        <f t="shared" si="265"/>
        <v/>
      </c>
      <c r="FL259" s="149" t="str">
        <f t="shared" si="266"/>
        <v/>
      </c>
      <c r="FM259" s="150" t="str">
        <f t="shared" si="267"/>
        <v/>
      </c>
      <c r="FN259" s="117" t="str">
        <f>IF(FP259="","",IF((LEN(FP259)-LEN(SUBSTITUTE(FP259,"male","")))/LEN("male")&gt;1,"!",IF(RIGHT(FP259,1)=")","",IF(RIGHT(FP259,2)=") ","",IF(RIGHT(FP259,2)=").","","!!")))))</f>
        <v/>
      </c>
      <c r="FO259" s="114"/>
      <c r="FP259" s="168"/>
      <c r="FQ259" s="143" t="str">
        <f>IF(FU259="","",ministers!FT$3)</f>
        <v/>
      </c>
      <c r="FR259" s="144" t="str">
        <f>IF(FU259="","",ministers!FT$1)</f>
        <v/>
      </c>
      <c r="FS259" s="145"/>
      <c r="FT259" s="151"/>
      <c r="FU259" s="146" t="str">
        <f>IF(GB259="","",IF(ISNUMBER(SEARCH(":",GB259)),MID(GB259,FIND(":",GB259)+2,FIND("(",GB259)-FIND(":",GB259)-3),LEFT(GB259,FIND("(",GB259)-2)))</f>
        <v/>
      </c>
      <c r="FV259" s="147" t="str">
        <f>IF(GB259="","",MID(GB259,FIND("(",GB259)+1,4))</f>
        <v/>
      </c>
      <c r="FW259" s="148" t="str">
        <f>IF(ISNUMBER(SEARCH("*female*",GB259)),"female",IF(ISNUMBER(SEARCH("*male*",GB259)),"male",""))</f>
        <v/>
      </c>
      <c r="FX259" s="149" t="str">
        <f>IF(GB259="","",IF(ISERROR(MID(GB259,FIND("male,",GB259)+6,(FIND(")",GB259)-(FIND("male,",GB259)+6))))=TRUE,"missing/error",MID(GB259,FIND("male,",GB259)+6,(FIND(")",GB259)-(FIND("male,",GB259)+6)))))</f>
        <v/>
      </c>
      <c r="FY259" s="150" t="str">
        <f>IF(FU259="","",(MID(FU259,(SEARCH("^^",SUBSTITUTE(FU259," ","^^",LEN(FU259)-LEN(SUBSTITUTE(FU259," ","")))))+1,99)&amp;"_"&amp;LEFT(FU259,FIND(" ",FU259)-1)&amp;"_"&amp;FV259))</f>
        <v/>
      </c>
      <c r="FZ259" s="117" t="str">
        <f>IF(GB259="","",IF((LEN(GB259)-LEN(SUBSTITUTE(GB259,"male","")))/LEN("male")&gt;1,"!",IF(RIGHT(GB259,1)=")","",IF(RIGHT(GB259,2)=") ","",IF(RIGHT(GB259,2)=").","","!!")))))</f>
        <v/>
      </c>
      <c r="GA259" s="114"/>
      <c r="GB259" s="168"/>
      <c r="GC259" s="143" t="str">
        <f>IF(GG259="","",ministers!GC$3)</f>
        <v/>
      </c>
      <c r="GD259" s="144" t="str">
        <f>IF(GG259="","",ministers!GC$1)</f>
        <v/>
      </c>
      <c r="GE259" s="260" t="str">
        <f>IF(GG259="","",ministers!GC$2)</f>
        <v/>
      </c>
      <c r="GF259" s="145"/>
      <c r="GG259" s="146" t="str">
        <f>IF(GN259="","",IF(ISNUMBER(SEARCH(":",GN259)),MID(GN259,FIND(":",GN259)+2,FIND("(",GN259)-FIND(":",GN259)-3),LEFT(GN259,FIND("(",GN259)-2)))</f>
        <v/>
      </c>
      <c r="GH259" s="147" t="str">
        <f>IF(GN259="","",MID(GN259,FIND("(",GN259)+1,4))</f>
        <v/>
      </c>
      <c r="GI259" s="148" t="str">
        <f>IF(ISNUMBER(SEARCH("*female*",GN259)),"female",IF(ISNUMBER(SEARCH("*male*",GN259)),"male",""))</f>
        <v/>
      </c>
      <c r="GJ259" s="149" t="str">
        <f>IF(GN259="","",IF(ISERROR(MID(GN259,FIND("male,",GN259)+6,(FIND(")",GN259)-(FIND("male,",GN259)+6))))=TRUE,"missing/error",MID(GN259,FIND("male,",GN259)+6,(FIND(")",GN259)-(FIND("male,",GN259)+6)))))</f>
        <v/>
      </c>
      <c r="GK259" s="150" t="str">
        <f>IF(GG259="","",(MID(GG259,(SEARCH("^^",SUBSTITUTE(GG259," ","^^",LEN(GG259)-LEN(SUBSTITUTE(GG259," ","")))))+1,99)&amp;"_"&amp;LEFT(GG259,FIND(" ",GG259)-1)&amp;"_"&amp;GH259))</f>
        <v/>
      </c>
      <c r="GM259" s="114"/>
      <c r="GN259" s="168"/>
      <c r="GO259" s="143" t="str">
        <f>IF(GS259="","",ministers!GO$3)</f>
        <v/>
      </c>
      <c r="GP259" s="144" t="str">
        <f>IF(GS259="","",ministers!GO$1)</f>
        <v/>
      </c>
      <c r="GQ259" s="145" t="str">
        <f>IF(GS259="","",ministers!GO$2)</f>
        <v/>
      </c>
      <c r="GR259" s="145" t="str">
        <f>IF(GS259="","",ministers!GO$3)</f>
        <v/>
      </c>
      <c r="GS259" s="146" t="str">
        <f t="shared" si="285"/>
        <v/>
      </c>
      <c r="GT259" s="147" t="str">
        <f t="shared" si="286"/>
        <v/>
      </c>
      <c r="GU259" s="148" t="str">
        <f t="shared" si="287"/>
        <v/>
      </c>
      <c r="GV259" s="149" t="str">
        <f t="shared" si="288"/>
        <v/>
      </c>
      <c r="GW259" s="150" t="str">
        <f t="shared" si="289"/>
        <v/>
      </c>
      <c r="GY259" s="114"/>
      <c r="GZ259" s="168"/>
    </row>
    <row r="260" spans="1:208" ht="13.5" customHeight="1">
      <c r="A260" s="126"/>
      <c r="B260" s="117" t="s">
        <v>1374</v>
      </c>
      <c r="E260" s="143"/>
      <c r="F260" s="144"/>
      <c r="G260" s="145"/>
      <c r="H260" s="145"/>
      <c r="I260" s="146"/>
      <c r="J260" s="147"/>
      <c r="K260" s="148"/>
      <c r="L260" s="149"/>
      <c r="M260" s="150"/>
      <c r="O260" s="114"/>
      <c r="P260" s="168"/>
      <c r="Q260" s="143"/>
      <c r="R260" s="144"/>
      <c r="S260" s="145"/>
      <c r="T260" s="145"/>
      <c r="U260" s="146"/>
      <c r="V260" s="147"/>
      <c r="W260" s="148"/>
      <c r="X260" s="149"/>
      <c r="Y260" s="150"/>
      <c r="AA260" s="114"/>
      <c r="AB260" s="168"/>
      <c r="AC260" s="143"/>
      <c r="AD260" s="144"/>
      <c r="AE260" s="145"/>
      <c r="AF260" s="145"/>
      <c r="AG260" s="146"/>
      <c r="AH260" s="147"/>
      <c r="AI260" s="148"/>
      <c r="AJ260" s="149"/>
      <c r="AK260" s="150"/>
      <c r="AM260" s="114"/>
      <c r="AN260" s="168"/>
      <c r="AO260" s="143"/>
      <c r="AP260" s="144"/>
      <c r="AQ260" s="145"/>
      <c r="AR260" s="145"/>
      <c r="AS260" s="146"/>
      <c r="AT260" s="147"/>
      <c r="AU260" s="148"/>
      <c r="AV260" s="149"/>
      <c r="AW260" s="150"/>
      <c r="AY260" s="114"/>
      <c r="AZ260" s="168"/>
      <c r="BA260" s="143"/>
      <c r="BB260" s="144"/>
      <c r="BC260" s="145"/>
      <c r="BD260" s="145"/>
      <c r="BE260" s="146"/>
      <c r="BF260" s="147"/>
      <c r="BG260" s="148"/>
      <c r="BH260" s="149"/>
      <c r="BI260" s="150"/>
      <c r="BK260" s="114"/>
      <c r="BL260" s="168"/>
      <c r="BM260" s="143"/>
      <c r="BN260" s="144"/>
      <c r="BO260" s="145"/>
      <c r="BP260" s="145"/>
      <c r="BQ260" s="146"/>
      <c r="BR260" s="147"/>
      <c r="BS260" s="148"/>
      <c r="BT260" s="149"/>
      <c r="BU260" s="150"/>
      <c r="BW260" s="114"/>
      <c r="BX260" s="168"/>
      <c r="BY260" s="143"/>
      <c r="BZ260" s="144"/>
      <c r="CA260" s="145"/>
      <c r="CB260" s="145"/>
      <c r="CC260" s="146"/>
      <c r="CD260" s="147"/>
      <c r="CE260" s="148"/>
      <c r="CF260" s="149"/>
      <c r="CG260" s="150"/>
      <c r="CI260" s="114"/>
      <c r="CJ260" s="168"/>
      <c r="CK260" s="143"/>
      <c r="CL260" s="144"/>
      <c r="CM260" s="145"/>
      <c r="CN260" s="145"/>
      <c r="CO260" s="146"/>
      <c r="CP260" s="147"/>
      <c r="CQ260" s="148"/>
      <c r="CR260" s="149"/>
      <c r="CS260" s="150"/>
      <c r="CU260" s="114"/>
      <c r="CV260" s="168"/>
      <c r="CW260" s="143"/>
      <c r="CX260" s="144"/>
      <c r="CY260" s="145"/>
      <c r="CZ260" s="145"/>
      <c r="DA260" s="146"/>
      <c r="DB260" s="147"/>
      <c r="DC260" s="148"/>
      <c r="DD260" s="149"/>
      <c r="DE260" s="150"/>
      <c r="DG260" s="114"/>
      <c r="DH260" s="168"/>
      <c r="DI260" s="143"/>
      <c r="DJ260" s="144"/>
      <c r="DK260" s="145"/>
      <c r="DL260" s="145"/>
      <c r="DM260" s="146"/>
      <c r="DN260" s="147"/>
      <c r="DO260" s="148"/>
      <c r="DP260" s="149"/>
      <c r="DQ260" s="150"/>
      <c r="DS260" s="114"/>
      <c r="DT260" s="168"/>
      <c r="DU260" s="143"/>
      <c r="DV260" s="144"/>
      <c r="DW260" s="145"/>
      <c r="DX260" s="145"/>
      <c r="DY260" s="146"/>
      <c r="DZ260" s="147"/>
      <c r="EA260" s="148"/>
      <c r="EB260" s="149"/>
      <c r="EC260" s="150"/>
      <c r="EE260" s="114"/>
      <c r="EF260" s="168"/>
      <c r="EG260" s="143"/>
      <c r="EH260" s="144"/>
      <c r="EI260" s="145"/>
      <c r="EJ260" s="145"/>
      <c r="EK260" s="146"/>
      <c r="EL260" s="147"/>
      <c r="EM260" s="148"/>
      <c r="EN260" s="149"/>
      <c r="EO260" s="150"/>
      <c r="EQ260" s="114"/>
      <c r="ER260" s="168"/>
      <c r="ES260" s="143"/>
      <c r="ET260" s="144"/>
      <c r="EU260" s="145"/>
      <c r="EV260" s="145"/>
      <c r="EW260" s="146"/>
      <c r="EX260" s="147"/>
      <c r="EY260" s="148"/>
      <c r="EZ260" s="149"/>
      <c r="FA260" s="150"/>
      <c r="FC260" s="114"/>
      <c r="FD260" s="168"/>
      <c r="FE260" s="143"/>
      <c r="FF260" s="144"/>
      <c r="FG260" s="145"/>
      <c r="FH260" s="145"/>
      <c r="FI260" s="146"/>
      <c r="FJ260" s="147"/>
      <c r="FK260" s="148"/>
      <c r="FL260" s="149"/>
      <c r="FM260" s="150"/>
      <c r="FO260" s="114"/>
      <c r="FP260" s="168"/>
      <c r="FQ260" s="143"/>
      <c r="FR260" s="144"/>
      <c r="FS260" s="145"/>
      <c r="FT260" s="151"/>
      <c r="FU260" s="146"/>
      <c r="FV260" s="147"/>
      <c r="FW260" s="148"/>
      <c r="FX260" s="149"/>
      <c r="FY260" s="150"/>
      <c r="GA260" s="114"/>
      <c r="GB260" s="168"/>
      <c r="GC260" s="143"/>
      <c r="GD260" s="144"/>
      <c r="GE260" s="260"/>
      <c r="GF260" s="145"/>
      <c r="GG260" s="146"/>
      <c r="GH260" s="147"/>
      <c r="GI260" s="148"/>
      <c r="GJ260" s="149"/>
      <c r="GK260" s="150"/>
      <c r="GM260" s="114"/>
      <c r="GN260" s="168"/>
      <c r="GO260" s="143">
        <f>IF(GS260="","",ministers!GO$3)</f>
        <v>44926</v>
      </c>
      <c r="GP260" s="144" t="str">
        <f>IF(GS260="","",ministers!GO$1)</f>
        <v>Albanaese</v>
      </c>
      <c r="GQ260" s="145">
        <f>IF(GS260="","",ministers!GO$2)</f>
        <v>44713</v>
      </c>
      <c r="GR260" s="145">
        <f>IF(GS260="","",ministers!GO$3)</f>
        <v>44926</v>
      </c>
      <c r="GS260" s="146" t="str">
        <f>IF(GZ260="","",IF(ISNUMBER(SEARCH(":",GZ260)),MID(GZ260,FIND(":",GZ260)+2,FIND("(",GZ260)-FIND(":",GZ260)-3),LEFT(GZ260,FIND("(",GZ260)-2)))</f>
        <v>Don Farrell</v>
      </c>
      <c r="GT260" s="147" t="str">
        <f>IF(GZ260="","",MID(GZ260,FIND("(",GZ260)+1,4))</f>
        <v>1954</v>
      </c>
      <c r="GU260" s="148" t="str">
        <f>IF(ISNUMBER(SEARCH("*female*",GZ260)),"female",IF(ISNUMBER(SEARCH("*male*",GZ260)),"male",""))</f>
        <v>male</v>
      </c>
      <c r="GV260" s="149" t="str">
        <f>IF(GZ260="","",IF(ISERROR(MID(GZ260,FIND("male,",GZ260)+6,(FIND(")",GZ260)-(FIND("male,",GZ260)+6))))=TRUE,"missing/error",MID(GZ260,FIND("male,",GZ260)+6,(FIND(")",GZ260)-(FIND("male,",GZ260)+6)))))</f>
        <v>au_lab01</v>
      </c>
      <c r="GW260" s="150" t="str">
        <f>IF(GS260="","",(MID(GS260,(SEARCH("^^",SUBSTITUTE(GS260," ","^^",LEN(GS260)-LEN(SUBSTITUTE(GS260," ","")))))+1,99)&amp;"_"&amp;LEFT(GS260,FIND(" ",GS260)-1)&amp;"_"&amp;GT260))</f>
        <v>Farrell_Don_1954</v>
      </c>
      <c r="GY260" s="114"/>
      <c r="GZ260" s="168" t="s">
        <v>1402</v>
      </c>
    </row>
    <row r="261" spans="1:208" ht="13.5" customHeight="1">
      <c r="A261" s="126"/>
      <c r="B261" s="117" t="s">
        <v>581</v>
      </c>
      <c r="E261" s="143" t="s">
        <v>292</v>
      </c>
      <c r="F261" s="144" t="s">
        <v>292</v>
      </c>
      <c r="G261" s="145" t="s">
        <v>292</v>
      </c>
      <c r="H261" s="145" t="s">
        <v>292</v>
      </c>
      <c r="I261" s="146" t="s">
        <v>292</v>
      </c>
      <c r="J261" s="147" t="s">
        <v>292</v>
      </c>
      <c r="K261" s="148" t="s">
        <v>292</v>
      </c>
      <c r="L261" s="149" t="s">
        <v>292</v>
      </c>
      <c r="M261" s="150" t="s">
        <v>292</v>
      </c>
      <c r="N261" s="117" t="s">
        <v>292</v>
      </c>
      <c r="O261" s="114"/>
      <c r="P261" s="168"/>
      <c r="Q261" s="143" t="s">
        <v>292</v>
      </c>
      <c r="R261" s="144" t="s">
        <v>292</v>
      </c>
      <c r="S261" s="145" t="s">
        <v>292</v>
      </c>
      <c r="T261" s="145" t="s">
        <v>292</v>
      </c>
      <c r="U261" s="146" t="s">
        <v>292</v>
      </c>
      <c r="V261" s="147" t="s">
        <v>292</v>
      </c>
      <c r="W261" s="148" t="s">
        <v>292</v>
      </c>
      <c r="X261" s="149" t="s">
        <v>292</v>
      </c>
      <c r="Y261" s="150" t="s">
        <v>292</v>
      </c>
      <c r="Z261" s="117" t="s">
        <v>292</v>
      </c>
      <c r="AA261" s="114"/>
      <c r="AB261" s="168"/>
      <c r="AC261" s="143">
        <v>35135</v>
      </c>
      <c r="AD261" s="144" t="s">
        <v>313</v>
      </c>
      <c r="AE261" s="145">
        <v>34326</v>
      </c>
      <c r="AF261" s="145">
        <v>35135</v>
      </c>
      <c r="AG261" s="146" t="s">
        <v>988</v>
      </c>
      <c r="AH261" s="147" t="s">
        <v>799</v>
      </c>
      <c r="AI261" s="148" t="s">
        <v>780</v>
      </c>
      <c r="AJ261" s="149" t="s">
        <v>293</v>
      </c>
      <c r="AK261" s="150" t="s">
        <v>989</v>
      </c>
      <c r="AL261" s="117" t="s">
        <v>636</v>
      </c>
      <c r="AM261" s="114"/>
      <c r="AN261" s="168" t="s">
        <v>625</v>
      </c>
      <c r="AO261" s="143" t="s">
        <v>292</v>
      </c>
      <c r="AP261" s="144" t="s">
        <v>292</v>
      </c>
      <c r="AQ261" s="145" t="s">
        <v>292</v>
      </c>
      <c r="AR261" s="145" t="s">
        <v>292</v>
      </c>
      <c r="AS261" s="146" t="s">
        <v>292</v>
      </c>
      <c r="AT261" s="147" t="s">
        <v>292</v>
      </c>
      <c r="AU261" s="148" t="s">
        <v>292</v>
      </c>
      <c r="AV261" s="149" t="s">
        <v>292</v>
      </c>
      <c r="AW261" s="150" t="s">
        <v>292</v>
      </c>
      <c r="AX261" s="117" t="s">
        <v>292</v>
      </c>
      <c r="AY261" s="114"/>
      <c r="AZ261" s="168"/>
      <c r="BA261" s="143" t="s">
        <v>292</v>
      </c>
      <c r="BB261" s="144" t="s">
        <v>292</v>
      </c>
      <c r="BC261" s="145" t="s">
        <v>292</v>
      </c>
      <c r="BD261" s="145" t="s">
        <v>292</v>
      </c>
      <c r="BE261" s="146" t="s">
        <v>292</v>
      </c>
      <c r="BF261" s="147" t="s">
        <v>292</v>
      </c>
      <c r="BG261" s="148" t="s">
        <v>292</v>
      </c>
      <c r="BH261" s="149" t="s">
        <v>292</v>
      </c>
      <c r="BI261" s="150" t="s">
        <v>292</v>
      </c>
      <c r="BJ261" s="117" t="s">
        <v>292</v>
      </c>
      <c r="BK261" s="114"/>
      <c r="BL261" s="168"/>
      <c r="BM261" s="143" t="s">
        <v>292</v>
      </c>
      <c r="BN261" s="144" t="s">
        <v>292</v>
      </c>
      <c r="BO261" s="145" t="s">
        <v>292</v>
      </c>
      <c r="BP261" s="145" t="s">
        <v>292</v>
      </c>
      <c r="BQ261" s="146" t="s">
        <v>292</v>
      </c>
      <c r="BR261" s="147" t="s">
        <v>292</v>
      </c>
      <c r="BS261" s="148" t="s">
        <v>292</v>
      </c>
      <c r="BT261" s="149" t="s">
        <v>292</v>
      </c>
      <c r="BU261" s="150" t="s">
        <v>292</v>
      </c>
      <c r="BV261" s="117" t="s">
        <v>292</v>
      </c>
      <c r="BW261" s="114"/>
      <c r="BX261" s="168"/>
      <c r="BY261" s="143" t="s">
        <v>292</v>
      </c>
      <c r="BZ261" s="144" t="s">
        <v>292</v>
      </c>
      <c r="CA261" s="145" t="s">
        <v>292</v>
      </c>
      <c r="CB261" s="145" t="s">
        <v>292</v>
      </c>
      <c r="CC261" s="146" t="s">
        <v>292</v>
      </c>
      <c r="CD261" s="147" t="s">
        <v>292</v>
      </c>
      <c r="CE261" s="148" t="s">
        <v>292</v>
      </c>
      <c r="CF261" s="149" t="s">
        <v>292</v>
      </c>
      <c r="CG261" s="150" t="s">
        <v>292</v>
      </c>
      <c r="CH261" s="117" t="s">
        <v>292</v>
      </c>
      <c r="CI261" s="114"/>
      <c r="CJ261" s="168"/>
      <c r="CK261" s="143" t="s">
        <v>292</v>
      </c>
      <c r="CL261" s="144" t="s">
        <v>292</v>
      </c>
      <c r="CM261" s="145" t="s">
        <v>292</v>
      </c>
      <c r="CN261" s="145" t="s">
        <v>292</v>
      </c>
      <c r="CO261" s="146" t="s">
        <v>292</v>
      </c>
      <c r="CP261" s="147" t="s">
        <v>292</v>
      </c>
      <c r="CQ261" s="148" t="s">
        <v>292</v>
      </c>
      <c r="CR261" s="149" t="s">
        <v>292</v>
      </c>
      <c r="CS261" s="150" t="s">
        <v>292</v>
      </c>
      <c r="CT261" s="117" t="s">
        <v>292</v>
      </c>
      <c r="CU261" s="114"/>
      <c r="CV261" s="168"/>
      <c r="CW261" s="143" t="s">
        <v>292</v>
      </c>
      <c r="CX261" s="144" t="s">
        <v>292</v>
      </c>
      <c r="CY261" s="145" t="s">
        <v>292</v>
      </c>
      <c r="CZ261" s="145" t="s">
        <v>292</v>
      </c>
      <c r="DA261" s="146" t="s">
        <v>292</v>
      </c>
      <c r="DB261" s="147" t="s">
        <v>292</v>
      </c>
      <c r="DC261" s="148" t="s">
        <v>292</v>
      </c>
      <c r="DD261" s="149" t="s">
        <v>292</v>
      </c>
      <c r="DE261" s="150" t="s">
        <v>292</v>
      </c>
      <c r="DF261" s="117" t="s">
        <v>292</v>
      </c>
      <c r="DG261" s="114"/>
      <c r="DH261" s="168"/>
      <c r="DI261" s="143" t="s">
        <v>292</v>
      </c>
      <c r="DJ261" s="144" t="s">
        <v>292</v>
      </c>
      <c r="DK261" s="145" t="s">
        <v>292</v>
      </c>
      <c r="DL261" s="145" t="s">
        <v>292</v>
      </c>
      <c r="DM261" s="146" t="s">
        <v>292</v>
      </c>
      <c r="DN261" s="147" t="s">
        <v>292</v>
      </c>
      <c r="DO261" s="148" t="s">
        <v>292</v>
      </c>
      <c r="DP261" s="149" t="s">
        <v>292</v>
      </c>
      <c r="DQ261" s="150" t="s">
        <v>292</v>
      </c>
      <c r="DR261" s="117" t="s">
        <v>292</v>
      </c>
      <c r="DS261" s="114"/>
      <c r="DT261" s="168"/>
      <c r="DU261" s="143" t="s">
        <v>292</v>
      </c>
      <c r="DV261" s="144" t="s">
        <v>292</v>
      </c>
      <c r="DW261" s="145" t="s">
        <v>292</v>
      </c>
      <c r="DX261" s="145" t="s">
        <v>292</v>
      </c>
      <c r="DY261" s="146" t="s">
        <v>292</v>
      </c>
      <c r="DZ261" s="147" t="s">
        <v>292</v>
      </c>
      <c r="EA261" s="148" t="s">
        <v>292</v>
      </c>
      <c r="EB261" s="149" t="s">
        <v>292</v>
      </c>
      <c r="EC261" s="150" t="s">
        <v>292</v>
      </c>
      <c r="ED261" s="117" t="s">
        <v>292</v>
      </c>
      <c r="EE261" s="114"/>
      <c r="EF261" s="168"/>
      <c r="EG261" s="143" t="str">
        <f>IF(EK261="","",ministers!EG$3)</f>
        <v/>
      </c>
      <c r="EH261" s="144" t="str">
        <f>IF(EK261="","",ministers!EG$1)</f>
        <v/>
      </c>
      <c r="EI261" s="145" t="str">
        <f>IF(EK261="","",ministers!EG$2)</f>
        <v/>
      </c>
      <c r="EJ261" s="145" t="str">
        <f>IF(EK261="","",ministers!EG$3)</f>
        <v/>
      </c>
      <c r="EK261" s="146" t="str">
        <f t="shared" ref="EK261:EK269" si="290">IF(ER261="","",IF(ISNUMBER(SEARCH(":",ER261)),MID(ER261,FIND(":",ER261)+2,FIND("(",ER261)-FIND(":",ER261)-3),LEFT(ER261,FIND("(",ER261)-2)))</f>
        <v/>
      </c>
      <c r="EL261" s="147" t="str">
        <f t="shared" ref="EL261:EL269" si="291">IF(ER261="","",MID(ER261,FIND("(",ER261)+1,4))</f>
        <v/>
      </c>
      <c r="EM261" s="148" t="str">
        <f t="shared" ref="EM261:EM269" si="292">IF(ISNUMBER(SEARCH("*female*",ER261)),"female",IF(ISNUMBER(SEARCH("*male*",ER261)),"male",""))</f>
        <v/>
      </c>
      <c r="EN261" s="149" t="str">
        <f t="shared" ref="EN261:EN269" si="293">IF(ER261="","",IF(ISERROR(MID(ER261,FIND("male,",ER261)+6,(FIND(")",ER261)-(FIND("male,",ER261)+6))))=TRUE,"missing/error",MID(ER261,FIND("male,",ER261)+6,(FIND(")",ER261)-(FIND("male,",ER261)+6)))))</f>
        <v/>
      </c>
      <c r="EO261" s="150" t="str">
        <f t="shared" ref="EO261:EO269" si="294">IF(EK261="","",(MID(EK261,(SEARCH("^^",SUBSTITUTE(EK261," ","^^",LEN(EK261)-LEN(SUBSTITUTE(EK261," ","")))))+1,99)&amp;"_"&amp;LEFT(EK261,FIND(" ",EK261)-1)&amp;"_"&amp;EL261))</f>
        <v/>
      </c>
      <c r="EP261" s="117" t="str">
        <f t="shared" ref="EP261:EP269" si="295">IF(ER261="","",IF((LEN(ER261)-LEN(SUBSTITUTE(ER261,"male","")))/LEN("male")&gt;1,"!",IF(RIGHT(ER261,1)=")","",IF(RIGHT(ER261,2)=") ","",IF(RIGHT(ER261,2)=").","","!!")))))</f>
        <v/>
      </c>
      <c r="EQ261" s="114"/>
      <c r="ER261" s="168"/>
      <c r="ES261" s="143" t="str">
        <f>IF(EW261="","",ministers!ES$3)</f>
        <v/>
      </c>
      <c r="ET261" s="144" t="str">
        <f>IF(EW261="","",ministers!ES$1)</f>
        <v/>
      </c>
      <c r="EU261" s="145" t="s">
        <v>292</v>
      </c>
      <c r="EV261" s="145" t="str">
        <f>IF(EW261="","",ministers!ES$3)</f>
        <v/>
      </c>
      <c r="EW261" s="146" t="str">
        <f t="shared" ref="EW261:EW269" si="296">IF(FD261="","",IF(ISNUMBER(SEARCH(":",FD261)),MID(FD261,FIND(":",FD261)+2,FIND("(",FD261)-FIND(":",FD261)-3),LEFT(FD261,FIND("(",FD261)-2)))</f>
        <v/>
      </c>
      <c r="EX261" s="147" t="str">
        <f t="shared" ref="EX261:EX269" si="297">IF(FD261="","",MID(FD261,FIND("(",FD261)+1,4))</f>
        <v/>
      </c>
      <c r="EY261" s="148" t="str">
        <f t="shared" ref="EY261:EY269" si="298">IF(ISNUMBER(SEARCH("*female*",FD261)),"female",IF(ISNUMBER(SEARCH("*male*",FD261)),"male",""))</f>
        <v/>
      </c>
      <c r="EZ261" s="149" t="str">
        <f t="shared" ref="EZ261:EZ269" si="299">IF(FD261="","",IF(ISERROR(MID(FD261,FIND("male,",FD261)+6,(FIND(")",FD261)-(FIND("male,",FD261)+6))))=TRUE,"missing/error",MID(FD261,FIND("male,",FD261)+6,(FIND(")",FD261)-(FIND("male,",FD261)+6)))))</f>
        <v/>
      </c>
      <c r="FA261" s="150" t="str">
        <f t="shared" ref="FA261:FA269" si="300">IF(EW261="","",(MID(EW261,(SEARCH("^^",SUBSTITUTE(EW261," ","^^",LEN(EW261)-LEN(SUBSTITUTE(EW261," ","")))))+1,99)&amp;"_"&amp;LEFT(EW261,FIND(" ",EW261)-1)&amp;"_"&amp;EX261))</f>
        <v/>
      </c>
      <c r="FB261" s="117" t="str">
        <f t="shared" ref="FB261:FB269" si="301">IF(FD261="","",IF((LEN(FD261)-LEN(SUBSTITUTE(FD261,"male","")))/LEN("male")&gt;1,"!",IF(RIGHT(FD261,1)=")","",IF(RIGHT(FD261,2)=") ","",IF(RIGHT(FD261,2)=").","","!!")))))</f>
        <v/>
      </c>
      <c r="FC261" s="114"/>
      <c r="FD261" s="168"/>
      <c r="FE261" s="143" t="str">
        <f>IF(FI261="","",ministers!FE$3)</f>
        <v/>
      </c>
      <c r="FF261" s="144" t="str">
        <f>IF(FI261="","",ministers!FE$1)</f>
        <v/>
      </c>
      <c r="FG261" s="145" t="str">
        <f>IF(FI261="","",ministers!FE$2)</f>
        <v/>
      </c>
      <c r="FH261" s="145" t="str">
        <f>IF(FI261="","",ministers!FE$3)</f>
        <v/>
      </c>
      <c r="FI261" s="146" t="str">
        <f t="shared" ref="FI261:FI272" si="302">IF(FP261="","",IF(ISNUMBER(SEARCH(":",FP261)),MID(FP261,FIND(":",FP261)+2,FIND("(",FP261)-FIND(":",FP261)-3),LEFT(FP261,FIND("(",FP261)-2)))</f>
        <v/>
      </c>
      <c r="FJ261" s="147" t="str">
        <f t="shared" ref="FJ261:FJ272" si="303">IF(FP261="","",MID(FP261,FIND("(",FP261)+1,4))</f>
        <v/>
      </c>
      <c r="FK261" s="148" t="str">
        <f t="shared" ref="FK261:FK272" si="304">IF(ISNUMBER(SEARCH("*female*",FP261)),"female",IF(ISNUMBER(SEARCH("*male*",FP261)),"male",""))</f>
        <v/>
      </c>
      <c r="FL261" s="149" t="str">
        <f t="shared" ref="FL261:FL272" si="305">IF(FP261="","",IF(ISERROR(MID(FP261,FIND("male,",FP261)+6,(FIND(")",FP261)-(FIND("male,",FP261)+6))))=TRUE,"missing/error",MID(FP261,FIND("male,",FP261)+6,(FIND(")",FP261)-(FIND("male,",FP261)+6)))))</f>
        <v/>
      </c>
      <c r="FM261" s="150" t="str">
        <f t="shared" ref="FM261:FM272" si="306">IF(FI261="","",(MID(FI261,(SEARCH("^^",SUBSTITUTE(FI261," ","^^",LEN(FI261)-LEN(SUBSTITUTE(FI261," ","")))))+1,99)&amp;"_"&amp;LEFT(FI261,FIND(" ",FI261)-1)&amp;"_"&amp;FJ261))</f>
        <v/>
      </c>
      <c r="FN261" s="117" t="str">
        <f>IF(FP261="","",IF((LEN(FP261)-LEN(SUBSTITUTE(FP261,"male","")))/LEN("male")&gt;1,"!",IF(RIGHT(FP261,1)=")","",IF(RIGHT(FP261,2)=") ","",IF(RIGHT(FP261,2)=").","","!!")))))</f>
        <v/>
      </c>
      <c r="FO261" s="114"/>
      <c r="FP261" s="168"/>
      <c r="FQ261" s="143" t="str">
        <f>IF(FU261="","",ministers!FT$3)</f>
        <v/>
      </c>
      <c r="FR261" s="144" t="str">
        <f>IF(FU261="","",ministers!FT$1)</f>
        <v/>
      </c>
      <c r="FS261" s="145"/>
      <c r="FT261" s="151"/>
      <c r="FU261" s="146" t="str">
        <f>IF(GB261="","",IF(ISNUMBER(SEARCH(":",GB261)),MID(GB261,FIND(":",GB261)+2,FIND("(",GB261)-FIND(":",GB261)-3),LEFT(GB261,FIND("(",GB261)-2)))</f>
        <v/>
      </c>
      <c r="FV261" s="147" t="str">
        <f>IF(GB261="","",MID(GB261,FIND("(",GB261)+1,4))</f>
        <v/>
      </c>
      <c r="FW261" s="148" t="str">
        <f>IF(ISNUMBER(SEARCH("*female*",GB261)),"female",IF(ISNUMBER(SEARCH("*male*",GB261)),"male",""))</f>
        <v/>
      </c>
      <c r="FX261" s="149" t="str">
        <f>IF(GB261="","",IF(ISERROR(MID(GB261,FIND("male,",GB261)+6,(FIND(")",GB261)-(FIND("male,",GB261)+6))))=TRUE,"missing/error",MID(GB261,FIND("male,",GB261)+6,(FIND(")",GB261)-(FIND("male,",GB261)+6)))))</f>
        <v/>
      </c>
      <c r="FY261" s="150" t="str">
        <f>IF(FU261="","",(MID(FU261,(SEARCH("^^",SUBSTITUTE(FU261," ","^^",LEN(FU261)-LEN(SUBSTITUTE(FU261," ","")))))+1,99)&amp;"_"&amp;LEFT(FU261,FIND(" ",FU261)-1)&amp;"_"&amp;FV261))</f>
        <v/>
      </c>
      <c r="FZ261" s="117" t="str">
        <f>IF(GB261="","",IF((LEN(GB261)-LEN(SUBSTITUTE(GB261,"male","")))/LEN("male")&gt;1,"!",IF(RIGHT(GB261,1)=")","",IF(RIGHT(GB261,2)=") ","",IF(RIGHT(GB261,2)=").","","!!")))))</f>
        <v/>
      </c>
      <c r="GA261" s="114"/>
      <c r="GB261" s="168"/>
      <c r="GC261" s="143">
        <f>IF(GG261="","",ministers!GC$3)</f>
        <v>44704</v>
      </c>
      <c r="GD261" s="144" t="str">
        <f>IF(GG261="","",ministers!GC$1)</f>
        <v>Morrison II</v>
      </c>
      <c r="GE261" s="260">
        <f>IF(GG261="","",ministers!GC$2)</f>
        <v>43614</v>
      </c>
      <c r="GF261" s="145">
        <f>IF(GG261="","",ministers!GC$3)</f>
        <v>44704</v>
      </c>
      <c r="GG261" s="146" t="str">
        <f>IF(GN261="","",IF(ISNUMBER(SEARCH(":",GN261)),MID(GN261,FIND(":",GN261)+2,FIND("(",GN261)-FIND(":",GN261)-3),LEFT(GN261,FIND("(",GN261)-2)))</f>
        <v>Michael McCormack</v>
      </c>
      <c r="GH261" s="147" t="str">
        <f>IF(GN261="","",MID(GN261,FIND("(",GN261)+1,4))</f>
        <v>1964</v>
      </c>
      <c r="GI261" s="148" t="str">
        <f>IF(ISNUMBER(SEARCH("*female*",GN261)),"female",IF(ISNUMBER(SEARCH("*male*",GN261)),"male",""))</f>
        <v>male</v>
      </c>
      <c r="GJ261" s="149" t="str">
        <f>IF(GN261="","",IF(ISERROR(MID(GN261,FIND("male,",GN261)+6,(FIND(")",GN261)-(FIND("male,",GN261)+6))))=TRUE,"missing/error",MID(GN261,FIND("male,",GN261)+6,(FIND(")",GN261)-(FIND("male,",GN261)+6)))))</f>
        <v>au_nat01</v>
      </c>
      <c r="GK261" s="150" t="str">
        <f>IF(GG261="","",(MID(GG261,(SEARCH("^^",SUBSTITUTE(GG261," ","^^",LEN(GG261)-LEN(SUBSTITUTE(GG261," ","")))))+1,99)&amp;"_"&amp;LEFT(GG261,FIND(" ",GG261)-1)&amp;"_"&amp;GH261))</f>
        <v>McCormack_Michael_1964</v>
      </c>
      <c r="GM261" s="114"/>
      <c r="GN261" s="168" t="s">
        <v>1260</v>
      </c>
      <c r="GO261" s="143" t="str">
        <f>IF(GS261="","",ministers!GO$3)</f>
        <v/>
      </c>
      <c r="GP261" s="144" t="str">
        <f>IF(GS261="","",ministers!GO$1)</f>
        <v/>
      </c>
      <c r="GQ261" s="145" t="str">
        <f>IF(GS261="","",ministers!GO$2)</f>
        <v/>
      </c>
      <c r="GR261" s="145" t="str">
        <f>IF(GS261="","",ministers!GO$3)</f>
        <v/>
      </c>
      <c r="GS261" s="146" t="str">
        <f>IF(GZ261="","",IF(ISNUMBER(SEARCH(":",GZ261)),MID(GZ261,FIND(":",GZ261)+2,FIND("(",GZ261)-FIND(":",GZ261)-3),LEFT(GZ261,FIND("(",GZ261)-2)))</f>
        <v/>
      </c>
      <c r="GT261" s="147" t="str">
        <f>IF(GZ261="","",MID(GZ261,FIND("(",GZ261)+1,4))</f>
        <v/>
      </c>
      <c r="GU261" s="148" t="str">
        <f>IF(ISNUMBER(SEARCH("*female*",GZ261)),"female",IF(ISNUMBER(SEARCH("*male*",GZ261)),"male",""))</f>
        <v/>
      </c>
      <c r="GV261" s="149" t="str">
        <f>IF(GZ261="","",IF(ISERROR(MID(GZ261,FIND("male,",GZ261)+6,(FIND(")",GZ261)-(FIND("male,",GZ261)+6))))=TRUE,"missing/error",MID(GZ261,FIND("male,",GZ261)+6,(FIND(")",GZ261)-(FIND("male,",GZ261)+6)))))</f>
        <v/>
      </c>
      <c r="GW261" s="150" t="str">
        <f>IF(GS261="","",(MID(GS261,(SEARCH("^^",SUBSTITUTE(GS261," ","^^",LEN(GS261)-LEN(SUBSTITUTE(GS261," ","")))))+1,99)&amp;"_"&amp;LEFT(GS261,FIND(" ",GS261)-1)&amp;"_"&amp;GT261))</f>
        <v/>
      </c>
      <c r="GY261" s="114"/>
      <c r="GZ261" s="168"/>
    </row>
    <row r="262" spans="1:208" ht="13.5" customHeight="1">
      <c r="A262" s="126"/>
      <c r="B262" s="117" t="s">
        <v>582</v>
      </c>
      <c r="E262" s="143">
        <v>33592</v>
      </c>
      <c r="F262" s="144" t="s">
        <v>311</v>
      </c>
      <c r="G262" s="145">
        <v>32997</v>
      </c>
      <c r="H262" s="145">
        <v>33581</v>
      </c>
      <c r="I262" s="146" t="s">
        <v>810</v>
      </c>
      <c r="J262" s="147" t="s">
        <v>811</v>
      </c>
      <c r="K262" s="148" t="s">
        <v>780</v>
      </c>
      <c r="L262" s="149" t="s">
        <v>293</v>
      </c>
      <c r="M262" s="150" t="s">
        <v>812</v>
      </c>
      <c r="N262" s="117" t="s">
        <v>292</v>
      </c>
      <c r="O262" s="114"/>
      <c r="P262" s="168" t="s">
        <v>600</v>
      </c>
      <c r="Q262" s="143">
        <v>34052</v>
      </c>
      <c r="R262" s="144" t="s">
        <v>312</v>
      </c>
      <c r="S262" s="145">
        <v>33599</v>
      </c>
      <c r="T262" s="145">
        <v>33773</v>
      </c>
      <c r="U262" s="146" t="s">
        <v>1016</v>
      </c>
      <c r="V262" s="147" t="s">
        <v>860</v>
      </c>
      <c r="W262" s="148" t="s">
        <v>780</v>
      </c>
      <c r="X262" s="149" t="s">
        <v>293</v>
      </c>
      <c r="Y262" s="150" t="s">
        <v>940</v>
      </c>
      <c r="Z262" s="117" t="s">
        <v>292</v>
      </c>
      <c r="AA262" s="114"/>
      <c r="AB262" s="168" t="s">
        <v>619</v>
      </c>
      <c r="AC262" s="143">
        <v>35135</v>
      </c>
      <c r="AD262" s="144" t="s">
        <v>313</v>
      </c>
      <c r="AE262" s="145">
        <v>34052</v>
      </c>
      <c r="AF262" s="145">
        <v>34326</v>
      </c>
      <c r="AG262" s="146" t="s">
        <v>1003</v>
      </c>
      <c r="AH262" s="147" t="s">
        <v>799</v>
      </c>
      <c r="AI262" s="148" t="s">
        <v>780</v>
      </c>
      <c r="AJ262" s="149" t="s">
        <v>293</v>
      </c>
      <c r="AK262" s="150" t="s">
        <v>1004</v>
      </c>
      <c r="AL262" s="117" t="s">
        <v>292</v>
      </c>
      <c r="AM262" s="114"/>
      <c r="AN262" s="168" t="s">
        <v>618</v>
      </c>
      <c r="AO262" s="143" t="s">
        <v>292</v>
      </c>
      <c r="AP262" s="144" t="s">
        <v>292</v>
      </c>
      <c r="AQ262" s="145" t="s">
        <v>292</v>
      </c>
      <c r="AR262" s="145" t="s">
        <v>292</v>
      </c>
      <c r="AS262" s="146" t="s">
        <v>292</v>
      </c>
      <c r="AT262" s="147" t="s">
        <v>292</v>
      </c>
      <c r="AU262" s="148" t="s">
        <v>292</v>
      </c>
      <c r="AV262" s="149" t="s">
        <v>292</v>
      </c>
      <c r="AW262" s="150" t="s">
        <v>292</v>
      </c>
      <c r="AX262" s="117" t="s">
        <v>292</v>
      </c>
      <c r="AY262" s="114"/>
      <c r="AZ262" s="168"/>
      <c r="BA262" s="143" t="s">
        <v>292</v>
      </c>
      <c r="BB262" s="144" t="s">
        <v>292</v>
      </c>
      <c r="BC262" s="145" t="s">
        <v>292</v>
      </c>
      <c r="BD262" s="145" t="s">
        <v>292</v>
      </c>
      <c r="BE262" s="146" t="s">
        <v>292</v>
      </c>
      <c r="BF262" s="147" t="s">
        <v>292</v>
      </c>
      <c r="BG262" s="148" t="s">
        <v>292</v>
      </c>
      <c r="BH262" s="149" t="s">
        <v>292</v>
      </c>
      <c r="BI262" s="150" t="s">
        <v>292</v>
      </c>
      <c r="BJ262" s="117" t="s">
        <v>292</v>
      </c>
      <c r="BK262" s="114"/>
      <c r="BL262" s="168"/>
      <c r="BM262" s="143" t="s">
        <v>292</v>
      </c>
      <c r="BN262" s="144" t="s">
        <v>292</v>
      </c>
      <c r="BO262" s="145" t="s">
        <v>292</v>
      </c>
      <c r="BP262" s="145" t="s">
        <v>292</v>
      </c>
      <c r="BQ262" s="146" t="s">
        <v>292</v>
      </c>
      <c r="BR262" s="147" t="s">
        <v>292</v>
      </c>
      <c r="BS262" s="148" t="s">
        <v>292</v>
      </c>
      <c r="BT262" s="149" t="s">
        <v>292</v>
      </c>
      <c r="BU262" s="150" t="s">
        <v>292</v>
      </c>
      <c r="BV262" s="117" t="s">
        <v>292</v>
      </c>
      <c r="BW262" s="114"/>
      <c r="BX262" s="168"/>
      <c r="BY262" s="143" t="s">
        <v>292</v>
      </c>
      <c r="BZ262" s="144" t="s">
        <v>292</v>
      </c>
      <c r="CA262" s="145" t="s">
        <v>292</v>
      </c>
      <c r="CB262" s="145" t="s">
        <v>292</v>
      </c>
      <c r="CC262" s="146" t="s">
        <v>292</v>
      </c>
      <c r="CD262" s="147" t="s">
        <v>292</v>
      </c>
      <c r="CE262" s="148" t="s">
        <v>292</v>
      </c>
      <c r="CF262" s="149" t="s">
        <v>292</v>
      </c>
      <c r="CG262" s="150" t="s">
        <v>292</v>
      </c>
      <c r="CH262" s="117" t="s">
        <v>292</v>
      </c>
      <c r="CI262" s="114"/>
      <c r="CJ262" s="168"/>
      <c r="CK262" s="143" t="s">
        <v>292</v>
      </c>
      <c r="CL262" s="144" t="s">
        <v>292</v>
      </c>
      <c r="CM262" s="145" t="s">
        <v>292</v>
      </c>
      <c r="CN262" s="145" t="s">
        <v>292</v>
      </c>
      <c r="CO262" s="146" t="s">
        <v>292</v>
      </c>
      <c r="CP262" s="147" t="s">
        <v>292</v>
      </c>
      <c r="CQ262" s="148" t="s">
        <v>292</v>
      </c>
      <c r="CR262" s="149" t="s">
        <v>292</v>
      </c>
      <c r="CS262" s="150" t="s">
        <v>292</v>
      </c>
      <c r="CT262" s="117" t="s">
        <v>292</v>
      </c>
      <c r="CU262" s="114"/>
      <c r="CV262" s="168"/>
      <c r="CW262" s="143" t="s">
        <v>292</v>
      </c>
      <c r="CX262" s="144" t="s">
        <v>292</v>
      </c>
      <c r="CY262" s="145" t="s">
        <v>292</v>
      </c>
      <c r="CZ262" s="145" t="s">
        <v>292</v>
      </c>
      <c r="DA262" s="146" t="s">
        <v>292</v>
      </c>
      <c r="DB262" s="147" t="s">
        <v>292</v>
      </c>
      <c r="DC262" s="148" t="s">
        <v>292</v>
      </c>
      <c r="DD262" s="149" t="s">
        <v>292</v>
      </c>
      <c r="DE262" s="150" t="s">
        <v>292</v>
      </c>
      <c r="DF262" s="117" t="s">
        <v>292</v>
      </c>
      <c r="DG262" s="114"/>
      <c r="DH262" s="168"/>
      <c r="DI262" s="143" t="s">
        <v>292</v>
      </c>
      <c r="DJ262" s="144" t="s">
        <v>292</v>
      </c>
      <c r="DK262" s="145" t="s">
        <v>292</v>
      </c>
      <c r="DL262" s="145" t="s">
        <v>292</v>
      </c>
      <c r="DM262" s="146" t="s">
        <v>292</v>
      </c>
      <c r="DN262" s="147" t="s">
        <v>292</v>
      </c>
      <c r="DO262" s="148" t="s">
        <v>292</v>
      </c>
      <c r="DP262" s="149" t="s">
        <v>292</v>
      </c>
      <c r="DQ262" s="150" t="s">
        <v>292</v>
      </c>
      <c r="DR262" s="117" t="s">
        <v>292</v>
      </c>
      <c r="DS262" s="114"/>
      <c r="DT262" s="168"/>
      <c r="DU262" s="143" t="s">
        <v>292</v>
      </c>
      <c r="DV262" s="144" t="s">
        <v>292</v>
      </c>
      <c r="DW262" s="145" t="s">
        <v>292</v>
      </c>
      <c r="DX262" s="145" t="s">
        <v>292</v>
      </c>
      <c r="DY262" s="146" t="s">
        <v>292</v>
      </c>
      <c r="DZ262" s="147" t="s">
        <v>292</v>
      </c>
      <c r="EA262" s="148" t="s">
        <v>292</v>
      </c>
      <c r="EB262" s="149" t="s">
        <v>292</v>
      </c>
      <c r="EC262" s="150" t="s">
        <v>292</v>
      </c>
      <c r="ED262" s="117" t="s">
        <v>292</v>
      </c>
      <c r="EE262" s="114"/>
      <c r="EF262" s="168"/>
      <c r="EG262" s="143" t="str">
        <f>IF(EK262="","",ministers!EG$3)</f>
        <v/>
      </c>
      <c r="EH262" s="144" t="str">
        <f>IF(EK262="","",ministers!EG$1)</f>
        <v/>
      </c>
      <c r="EI262" s="145" t="str">
        <f>IF(EK262="","",ministers!EG$2)</f>
        <v/>
      </c>
      <c r="EJ262" s="145" t="str">
        <f>IF(EK262="","",ministers!EG$3)</f>
        <v/>
      </c>
      <c r="EK262" s="146" t="str">
        <f t="shared" si="290"/>
        <v/>
      </c>
      <c r="EL262" s="147" t="str">
        <f t="shared" si="291"/>
        <v/>
      </c>
      <c r="EM262" s="148" t="str">
        <f t="shared" si="292"/>
        <v/>
      </c>
      <c r="EN262" s="149" t="str">
        <f t="shared" si="293"/>
        <v/>
      </c>
      <c r="EO262" s="150" t="str">
        <f t="shared" si="294"/>
        <v/>
      </c>
      <c r="EP262" s="117" t="str">
        <f t="shared" si="295"/>
        <v/>
      </c>
      <c r="EQ262" s="114"/>
      <c r="ER262" s="168"/>
      <c r="ES262" s="143" t="str">
        <f>IF(EW262="","",ministers!ES$3)</f>
        <v/>
      </c>
      <c r="ET262" s="144" t="str">
        <f>IF(EW262="","",ministers!ES$1)</f>
        <v/>
      </c>
      <c r="EU262" s="145" t="s">
        <v>292</v>
      </c>
      <c r="EV262" s="145" t="str">
        <f>IF(EW262="","",ministers!ES$3)</f>
        <v/>
      </c>
      <c r="EW262" s="146" t="str">
        <f t="shared" si="296"/>
        <v/>
      </c>
      <c r="EX262" s="147" t="str">
        <f t="shared" si="297"/>
        <v/>
      </c>
      <c r="EY262" s="148" t="str">
        <f t="shared" si="298"/>
        <v/>
      </c>
      <c r="EZ262" s="149" t="str">
        <f t="shared" si="299"/>
        <v/>
      </c>
      <c r="FA262" s="150" t="str">
        <f t="shared" si="300"/>
        <v/>
      </c>
      <c r="FB262" s="117" t="str">
        <f t="shared" si="301"/>
        <v/>
      </c>
      <c r="FC262" s="114"/>
      <c r="FD262" s="168"/>
      <c r="FE262" s="143" t="str">
        <f>IF(FI262="","",ministers!FE$3)</f>
        <v/>
      </c>
      <c r="FF262" s="144" t="str">
        <f>IF(FI262="","",ministers!FE$1)</f>
        <v/>
      </c>
      <c r="FG262" s="145" t="str">
        <f>IF(FI262="","",ministers!FE$2)</f>
        <v/>
      </c>
      <c r="FH262" s="145" t="str">
        <f>IF(FI262="","",ministers!FE$3)</f>
        <v/>
      </c>
      <c r="FI262" s="146" t="str">
        <f t="shared" si="302"/>
        <v/>
      </c>
      <c r="FJ262" s="147" t="str">
        <f t="shared" si="303"/>
        <v/>
      </c>
      <c r="FK262" s="148" t="str">
        <f t="shared" si="304"/>
        <v/>
      </c>
      <c r="FL262" s="149" t="str">
        <f t="shared" si="305"/>
        <v/>
      </c>
      <c r="FM262" s="150" t="str">
        <f t="shared" si="306"/>
        <v/>
      </c>
      <c r="FN262" s="117" t="str">
        <f>IF(FP262="","",IF((LEN(FP262)-LEN(SUBSTITUTE(FP262,"male","")))/LEN("male")&gt;1,"!",IF(RIGHT(FP262,1)=")","",IF(RIGHT(FP262,2)=") ","",IF(RIGHT(FP262,2)=").","","!!")))))</f>
        <v/>
      </c>
      <c r="FO262" s="114"/>
      <c r="FP262" s="168"/>
      <c r="FQ262" s="143" t="str">
        <f>IF(FU262="","",ministers!FT$3)</f>
        <v/>
      </c>
      <c r="FR262" s="144" t="str">
        <f>IF(FU262="","",ministers!FT$1)</f>
        <v/>
      </c>
      <c r="FS262" s="145"/>
      <c r="FT262" s="151"/>
      <c r="FU262" s="146" t="str">
        <f>IF(GB262="","",IF(ISNUMBER(SEARCH(":",GB262)),MID(GB262,FIND(":",GB262)+2,FIND("(",GB262)-FIND(":",GB262)-3),LEFT(GB262,FIND("(",GB262)-2)))</f>
        <v/>
      </c>
      <c r="FV262" s="147" t="str">
        <f>IF(GB262="","",MID(GB262,FIND("(",GB262)+1,4))</f>
        <v/>
      </c>
      <c r="FW262" s="148" t="str">
        <f>IF(ISNUMBER(SEARCH("*female*",GB262)),"female",IF(ISNUMBER(SEARCH("*male*",GB262)),"male",""))</f>
        <v/>
      </c>
      <c r="FX262" s="149" t="str">
        <f>IF(GB262="","",IF(ISERROR(MID(GB262,FIND("male,",GB262)+6,(FIND(")",GB262)-(FIND("male,",GB262)+6))))=TRUE,"missing/error",MID(GB262,FIND("male,",GB262)+6,(FIND(")",GB262)-(FIND("male,",GB262)+6)))))</f>
        <v/>
      </c>
      <c r="FY262" s="150" t="str">
        <f>IF(FU262="","",(MID(FU262,(SEARCH("^^",SUBSTITUTE(FU262," ","^^",LEN(FU262)-LEN(SUBSTITUTE(FU262," ","")))))+1,99)&amp;"_"&amp;LEFT(FU262,FIND(" ",FU262)-1)&amp;"_"&amp;FV262))</f>
        <v/>
      </c>
      <c r="FZ262" s="117" t="str">
        <f>IF(GB262="","",IF((LEN(GB262)-LEN(SUBSTITUTE(GB262,"male","")))/LEN("male")&gt;1,"!",IF(RIGHT(GB262,1)=")","",IF(RIGHT(GB262,2)=") ","",IF(RIGHT(GB262,2)=").","","!!")))))</f>
        <v/>
      </c>
      <c r="GA262" s="114"/>
      <c r="GB262" s="168"/>
      <c r="GC262" s="143" t="str">
        <f>IF(GG262="","",ministers!GC$3)</f>
        <v/>
      </c>
      <c r="GD262" s="144" t="str">
        <f>IF(GG262="","",ministers!GC$1)</f>
        <v/>
      </c>
      <c r="GE262" s="260" t="str">
        <f>IF(GG262="","",ministers!GC$2)</f>
        <v/>
      </c>
      <c r="GF262" s="145"/>
      <c r="GG262" s="146" t="str">
        <f>IF(GN262="","",IF(ISNUMBER(SEARCH(":",GN262)),MID(GN262,FIND(":",GN262)+2,FIND("(",GN262)-FIND(":",GN262)-3),LEFT(GN262,FIND("(",GN262)-2)))</f>
        <v/>
      </c>
      <c r="GH262" s="147" t="str">
        <f>IF(GN262="","",MID(GN262,FIND("(",GN262)+1,4))</f>
        <v/>
      </c>
      <c r="GI262" s="148" t="str">
        <f>IF(ISNUMBER(SEARCH("*female*",GN262)),"female",IF(ISNUMBER(SEARCH("*male*",GN262)),"male",""))</f>
        <v/>
      </c>
      <c r="GJ262" s="149" t="str">
        <f>IF(GN262="","",IF(ISERROR(MID(GN262,FIND("male,",GN262)+6,(FIND(")",GN262)-(FIND("male,",GN262)+6))))=TRUE,"missing/error",MID(GN262,FIND("male,",GN262)+6,(FIND(")",GN262)-(FIND("male,",GN262)+6)))))</f>
        <v/>
      </c>
      <c r="GK262" s="150" t="str">
        <f>IF(GG262="","",(MID(GG262,(SEARCH("^^",SUBSTITUTE(GG262," ","^^",LEN(GG262)-LEN(SUBSTITUTE(GG262," ","")))))+1,99)&amp;"_"&amp;LEFT(GG262,FIND(" ",GG262)-1)&amp;"_"&amp;GH262))</f>
        <v/>
      </c>
      <c r="GM262" s="114"/>
      <c r="GN262" s="168"/>
      <c r="GO262" s="143" t="str">
        <f>IF(GS262="","",ministers!GO$3)</f>
        <v/>
      </c>
      <c r="GP262" s="144" t="str">
        <f>IF(GS262="","",ministers!GO$1)</f>
        <v/>
      </c>
      <c r="GQ262" s="145" t="str">
        <f>IF(GS262="","",ministers!GO$2)</f>
        <v/>
      </c>
      <c r="GR262" s="145" t="str">
        <f>IF(GS262="","",ministers!GO$3)</f>
        <v/>
      </c>
      <c r="GS262" s="146" t="str">
        <f>IF(GZ262="","",IF(ISNUMBER(SEARCH(":",GZ262)),MID(GZ262,FIND(":",GZ262)+2,FIND("(",GZ262)-FIND(":",GZ262)-3),LEFT(GZ262,FIND("(",GZ262)-2)))</f>
        <v/>
      </c>
      <c r="GT262" s="147" t="str">
        <f>IF(GZ262="","",MID(GZ262,FIND("(",GZ262)+1,4))</f>
        <v/>
      </c>
      <c r="GU262" s="148" t="str">
        <f>IF(ISNUMBER(SEARCH("*female*",GZ262)),"female",IF(ISNUMBER(SEARCH("*male*",GZ262)),"male",""))</f>
        <v/>
      </c>
      <c r="GV262" s="149" t="str">
        <f>IF(GZ262="","",IF(ISERROR(MID(GZ262,FIND("male,",GZ262)+6,(FIND(")",GZ262)-(FIND("male,",GZ262)+6))))=TRUE,"missing/error",MID(GZ262,FIND("male,",GZ262)+6,(FIND(")",GZ262)-(FIND("male,",GZ262)+6)))))</f>
        <v/>
      </c>
      <c r="GW262" s="150" t="str">
        <f>IF(GS262="","",(MID(GS262,(SEARCH("^^",SUBSTITUTE(GS262," ","^^",LEN(GS262)-LEN(SUBSTITUTE(GS262," ","")))))+1,99)&amp;"_"&amp;LEFT(GS262,FIND(" ",GS262)-1)&amp;"_"&amp;GT262))</f>
        <v/>
      </c>
      <c r="GY262" s="114"/>
      <c r="GZ262" s="168"/>
    </row>
    <row r="263" spans="1:208" ht="13.5" customHeight="1">
      <c r="A263" s="126"/>
      <c r="B263" s="117" t="s">
        <v>582</v>
      </c>
      <c r="E263" s="143"/>
      <c r="F263" s="144" t="s">
        <v>311</v>
      </c>
      <c r="G263" s="145">
        <v>33581</v>
      </c>
      <c r="H263" s="145">
        <v>33592</v>
      </c>
      <c r="I263" s="146" t="s">
        <v>1001</v>
      </c>
      <c r="J263" s="147" t="s">
        <v>948</v>
      </c>
      <c r="K263" s="148" t="s">
        <v>780</v>
      </c>
      <c r="L263" s="149" t="s">
        <v>293</v>
      </c>
      <c r="M263" s="150" t="s">
        <v>1002</v>
      </c>
      <c r="O263" s="114"/>
      <c r="P263" s="168" t="s">
        <v>598</v>
      </c>
      <c r="Q263" s="143">
        <v>34052</v>
      </c>
      <c r="R263" s="144" t="s">
        <v>312</v>
      </c>
      <c r="S263" s="145">
        <v>33773</v>
      </c>
      <c r="T263" s="145">
        <v>34052</v>
      </c>
      <c r="U263" s="146" t="s">
        <v>1003</v>
      </c>
      <c r="V263" s="147" t="s">
        <v>799</v>
      </c>
      <c r="W263" s="148" t="s">
        <v>780</v>
      </c>
      <c r="X263" s="149" t="s">
        <v>293</v>
      </c>
      <c r="Y263" s="150" t="s">
        <v>1004</v>
      </c>
      <c r="AA263" s="114"/>
      <c r="AB263" s="168" t="s">
        <v>618</v>
      </c>
      <c r="AC263" s="143"/>
      <c r="AD263" s="144"/>
      <c r="AE263" s="145"/>
      <c r="AF263" s="145"/>
      <c r="AG263" s="146"/>
      <c r="AH263" s="147"/>
      <c r="AI263" s="148"/>
      <c r="AJ263" s="149"/>
      <c r="AK263" s="150"/>
      <c r="AM263" s="114"/>
      <c r="AN263" s="168"/>
      <c r="AO263" s="143"/>
      <c r="AP263" s="144"/>
      <c r="AQ263" s="145"/>
      <c r="AR263" s="145"/>
      <c r="AS263" s="146"/>
      <c r="AT263" s="147"/>
      <c r="AU263" s="148"/>
      <c r="AV263" s="149"/>
      <c r="AW263" s="150"/>
      <c r="AY263" s="114"/>
      <c r="AZ263" s="168"/>
      <c r="BA263" s="143"/>
      <c r="BB263" s="144"/>
      <c r="BC263" s="145"/>
      <c r="BD263" s="145"/>
      <c r="BE263" s="146"/>
      <c r="BF263" s="147"/>
      <c r="BG263" s="148"/>
      <c r="BH263" s="149"/>
      <c r="BI263" s="150"/>
      <c r="BK263" s="114"/>
      <c r="BL263" s="168"/>
      <c r="BM263" s="143"/>
      <c r="BN263" s="144"/>
      <c r="BO263" s="145"/>
      <c r="BP263" s="145"/>
      <c r="BQ263" s="146"/>
      <c r="BR263" s="147"/>
      <c r="BS263" s="148"/>
      <c r="BT263" s="149"/>
      <c r="BU263" s="150"/>
      <c r="BW263" s="114"/>
      <c r="BX263" s="168"/>
      <c r="BY263" s="143"/>
      <c r="BZ263" s="144"/>
      <c r="CA263" s="145"/>
      <c r="CB263" s="145"/>
      <c r="CC263" s="146"/>
      <c r="CD263" s="147"/>
      <c r="CE263" s="148"/>
      <c r="CF263" s="149"/>
      <c r="CG263" s="150"/>
      <c r="CI263" s="114"/>
      <c r="CJ263" s="168"/>
      <c r="CK263" s="143"/>
      <c r="CL263" s="144"/>
      <c r="CM263" s="145"/>
      <c r="CN263" s="145"/>
      <c r="CO263" s="146"/>
      <c r="CP263" s="147"/>
      <c r="CQ263" s="148"/>
      <c r="CR263" s="149"/>
      <c r="CS263" s="150"/>
      <c r="CU263" s="114"/>
      <c r="CV263" s="168"/>
      <c r="CW263" s="143" t="s">
        <v>292</v>
      </c>
      <c r="CX263" s="144" t="s">
        <v>292</v>
      </c>
      <c r="CY263" s="145" t="s">
        <v>292</v>
      </c>
      <c r="CZ263" s="145" t="s">
        <v>292</v>
      </c>
      <c r="DA263" s="146" t="s">
        <v>292</v>
      </c>
      <c r="DB263" s="147" t="s">
        <v>292</v>
      </c>
      <c r="DC263" s="148" t="s">
        <v>292</v>
      </c>
      <c r="DD263" s="149" t="s">
        <v>292</v>
      </c>
      <c r="DE263" s="150" t="s">
        <v>292</v>
      </c>
      <c r="DF263" s="117" t="s">
        <v>292</v>
      </c>
      <c r="DG263" s="114"/>
      <c r="DH263" s="168"/>
      <c r="DI263" s="143" t="s">
        <v>292</v>
      </c>
      <c r="DJ263" s="144" t="s">
        <v>292</v>
      </c>
      <c r="DK263" s="145" t="s">
        <v>292</v>
      </c>
      <c r="DL263" s="145" t="s">
        <v>292</v>
      </c>
      <c r="DM263" s="146" t="s">
        <v>292</v>
      </c>
      <c r="DN263" s="147" t="s">
        <v>292</v>
      </c>
      <c r="DO263" s="148" t="s">
        <v>292</v>
      </c>
      <c r="DP263" s="149" t="s">
        <v>292</v>
      </c>
      <c r="DQ263" s="150" t="s">
        <v>292</v>
      </c>
      <c r="DR263" s="117" t="s">
        <v>292</v>
      </c>
      <c r="DS263" s="114"/>
      <c r="DT263" s="168"/>
      <c r="DU263" s="143" t="s">
        <v>292</v>
      </c>
      <c r="DV263" s="144" t="s">
        <v>292</v>
      </c>
      <c r="DW263" s="145" t="s">
        <v>292</v>
      </c>
      <c r="DX263" s="145" t="s">
        <v>292</v>
      </c>
      <c r="DY263" s="146" t="s">
        <v>292</v>
      </c>
      <c r="DZ263" s="147" t="s">
        <v>292</v>
      </c>
      <c r="EA263" s="148" t="s">
        <v>292</v>
      </c>
      <c r="EB263" s="149" t="s">
        <v>292</v>
      </c>
      <c r="EC263" s="150" t="s">
        <v>292</v>
      </c>
      <c r="ED263" s="117" t="s">
        <v>292</v>
      </c>
      <c r="EE263" s="114"/>
      <c r="EF263" s="168"/>
      <c r="EG263" s="143" t="str">
        <f>IF(EK263="","",ministers!EG$3)</f>
        <v/>
      </c>
      <c r="EH263" s="144" t="str">
        <f>IF(EK263="","",ministers!EG$1)</f>
        <v/>
      </c>
      <c r="EI263" s="145" t="str">
        <f>IF(EK263="","",ministers!EG$2)</f>
        <v/>
      </c>
      <c r="EJ263" s="145" t="str">
        <f>IF(EK263="","",ministers!EG$3)</f>
        <v/>
      </c>
      <c r="EK263" s="146" t="str">
        <f t="shared" si="290"/>
        <v/>
      </c>
      <c r="EL263" s="147" t="str">
        <f t="shared" si="291"/>
        <v/>
      </c>
      <c r="EM263" s="148" t="str">
        <f t="shared" si="292"/>
        <v/>
      </c>
      <c r="EN263" s="149" t="str">
        <f t="shared" si="293"/>
        <v/>
      </c>
      <c r="EO263" s="150" t="str">
        <f t="shared" si="294"/>
        <v/>
      </c>
      <c r="EP263" s="117" t="str">
        <f t="shared" si="295"/>
        <v/>
      </c>
      <c r="EQ263" s="114"/>
      <c r="ER263" s="168"/>
      <c r="ES263" s="143" t="str">
        <f>IF(EW263="","",ministers!ES$3)</f>
        <v/>
      </c>
      <c r="ET263" s="144" t="str">
        <f>IF(EW263="","",ministers!ES$1)</f>
        <v/>
      </c>
      <c r="EU263" s="145" t="s">
        <v>292</v>
      </c>
      <c r="EV263" s="145" t="str">
        <f>IF(EW263="","",ministers!ES$3)</f>
        <v/>
      </c>
      <c r="EW263" s="146" t="str">
        <f t="shared" si="296"/>
        <v/>
      </c>
      <c r="EX263" s="147" t="str">
        <f t="shared" si="297"/>
        <v/>
      </c>
      <c r="EY263" s="148" t="str">
        <f t="shared" si="298"/>
        <v/>
      </c>
      <c r="EZ263" s="149" t="str">
        <f t="shared" si="299"/>
        <v/>
      </c>
      <c r="FA263" s="150" t="str">
        <f t="shared" si="300"/>
        <v/>
      </c>
      <c r="FB263" s="117" t="str">
        <f t="shared" si="301"/>
        <v/>
      </c>
      <c r="FC263" s="114"/>
      <c r="FD263" s="168"/>
      <c r="FE263" s="143" t="str">
        <f>IF(FI263="","",ministers!FE$3)</f>
        <v/>
      </c>
      <c r="FF263" s="144" t="str">
        <f>IF(FI263="","",ministers!FE$1)</f>
        <v/>
      </c>
      <c r="FG263" s="145" t="str">
        <f>IF(FI263="","",ministers!FE$2)</f>
        <v/>
      </c>
      <c r="FH263" s="145" t="str">
        <f>IF(FI263="","",ministers!FE$3)</f>
        <v/>
      </c>
      <c r="FI263" s="146" t="str">
        <f t="shared" si="302"/>
        <v/>
      </c>
      <c r="FJ263" s="147" t="str">
        <f t="shared" si="303"/>
        <v/>
      </c>
      <c r="FK263" s="148" t="str">
        <f t="shared" si="304"/>
        <v/>
      </c>
      <c r="FL263" s="149" t="str">
        <f t="shared" si="305"/>
        <v/>
      </c>
      <c r="FM263" s="150" t="str">
        <f t="shared" si="306"/>
        <v/>
      </c>
      <c r="FO263" s="114"/>
      <c r="FP263" s="168"/>
      <c r="FQ263" s="143"/>
      <c r="FR263" s="144"/>
      <c r="FS263" s="145"/>
      <c r="FT263" s="151"/>
      <c r="FU263" s="146"/>
      <c r="FV263" s="147"/>
      <c r="FW263" s="148"/>
      <c r="FX263" s="149"/>
      <c r="FY263" s="150"/>
      <c r="GA263" s="114"/>
      <c r="GB263" s="168"/>
      <c r="GC263" s="143" t="str">
        <f>IF(GG263="","",ministers!GC$3)</f>
        <v/>
      </c>
      <c r="GD263" s="144" t="str">
        <f>IF(GG263="","",ministers!GC$1)</f>
        <v/>
      </c>
      <c r="GE263" s="260" t="str">
        <f>IF(GG263="","",ministers!GC$2)</f>
        <v/>
      </c>
      <c r="GF263" s="145"/>
      <c r="GG263" s="146"/>
      <c r="GH263" s="147"/>
      <c r="GI263" s="148"/>
      <c r="GJ263" s="149"/>
      <c r="GK263" s="150"/>
      <c r="GM263" s="114"/>
      <c r="GN263" s="168"/>
      <c r="GO263" s="143" t="str">
        <f>IF(GS263="","",ministers!GO$3)</f>
        <v/>
      </c>
      <c r="GP263" s="144" t="str">
        <f>IF(GS263="","",ministers!GO$1)</f>
        <v/>
      </c>
      <c r="GQ263" s="145" t="str">
        <f>IF(GS263="","",ministers!GO$2)</f>
        <v/>
      </c>
      <c r="GR263" s="145" t="str">
        <f>IF(GS263="","",ministers!GO$3)</f>
        <v/>
      </c>
      <c r="GS263" s="146"/>
      <c r="GT263" s="147"/>
      <c r="GU263" s="148"/>
      <c r="GV263" s="149"/>
      <c r="GW263" s="150"/>
      <c r="GY263" s="114"/>
      <c r="GZ263" s="168"/>
    </row>
    <row r="264" spans="1:208" ht="13.5" customHeight="1">
      <c r="A264" s="126"/>
      <c r="B264" s="117" t="s">
        <v>583</v>
      </c>
      <c r="E264" s="143" t="s">
        <v>292</v>
      </c>
      <c r="F264" s="144" t="s">
        <v>292</v>
      </c>
      <c r="G264" s="145" t="s">
        <v>292</v>
      </c>
      <c r="H264" s="145" t="s">
        <v>292</v>
      </c>
      <c r="I264" s="146" t="s">
        <v>292</v>
      </c>
      <c r="J264" s="147" t="s">
        <v>292</v>
      </c>
      <c r="K264" s="148" t="s">
        <v>292</v>
      </c>
      <c r="L264" s="149" t="s">
        <v>292</v>
      </c>
      <c r="M264" s="150" t="s">
        <v>292</v>
      </c>
      <c r="N264" s="117" t="s">
        <v>292</v>
      </c>
      <c r="O264" s="114"/>
      <c r="P264" s="168"/>
      <c r="Q264" s="143" t="s">
        <v>292</v>
      </c>
      <c r="R264" s="144" t="s">
        <v>292</v>
      </c>
      <c r="S264" s="145" t="s">
        <v>292</v>
      </c>
      <c r="T264" s="145" t="s">
        <v>292</v>
      </c>
      <c r="U264" s="146" t="s">
        <v>292</v>
      </c>
      <c r="V264" s="147" t="s">
        <v>292</v>
      </c>
      <c r="W264" s="148" t="s">
        <v>292</v>
      </c>
      <c r="X264" s="149" t="s">
        <v>292</v>
      </c>
      <c r="Y264" s="150" t="s">
        <v>292</v>
      </c>
      <c r="Z264" s="117" t="s">
        <v>292</v>
      </c>
      <c r="AA264" s="114"/>
      <c r="AB264" s="168"/>
      <c r="AC264" s="143" t="s">
        <v>292</v>
      </c>
      <c r="AD264" s="144" t="s">
        <v>292</v>
      </c>
      <c r="AE264" s="145" t="s">
        <v>292</v>
      </c>
      <c r="AF264" s="145" t="s">
        <v>292</v>
      </c>
      <c r="AG264" s="146" t="s">
        <v>292</v>
      </c>
      <c r="AH264" s="147" t="s">
        <v>292</v>
      </c>
      <c r="AI264" s="148" t="s">
        <v>292</v>
      </c>
      <c r="AJ264" s="149" t="s">
        <v>292</v>
      </c>
      <c r="AK264" s="150" t="s">
        <v>292</v>
      </c>
      <c r="AL264" s="117" t="s">
        <v>292</v>
      </c>
      <c r="AM264" s="114"/>
      <c r="AN264" s="168"/>
      <c r="AO264" s="143">
        <v>36089</v>
      </c>
      <c r="AP264" s="144" t="s">
        <v>314</v>
      </c>
      <c r="AQ264" s="145">
        <v>35135</v>
      </c>
      <c r="AR264" s="145">
        <v>35728</v>
      </c>
      <c r="AS264" s="146" t="s">
        <v>1017</v>
      </c>
      <c r="AT264" s="147" t="s">
        <v>805</v>
      </c>
      <c r="AU264" s="148" t="s">
        <v>780</v>
      </c>
      <c r="AV264" s="149" t="s">
        <v>319</v>
      </c>
      <c r="AW264" s="150" t="s">
        <v>1018</v>
      </c>
      <c r="AX264" s="117" t="s">
        <v>292</v>
      </c>
      <c r="AY264" s="114"/>
      <c r="AZ264" s="168" t="s">
        <v>651</v>
      </c>
      <c r="BA264" s="143" t="s">
        <v>292</v>
      </c>
      <c r="BB264" s="144" t="s">
        <v>292</v>
      </c>
      <c r="BC264" s="145" t="s">
        <v>292</v>
      </c>
      <c r="BD264" s="145" t="s">
        <v>292</v>
      </c>
      <c r="BE264" s="146" t="s">
        <v>292</v>
      </c>
      <c r="BF264" s="147" t="s">
        <v>292</v>
      </c>
      <c r="BG264" s="148" t="s">
        <v>292</v>
      </c>
      <c r="BH264" s="149" t="s">
        <v>292</v>
      </c>
      <c r="BI264" s="150" t="s">
        <v>292</v>
      </c>
      <c r="BJ264" s="117" t="s">
        <v>292</v>
      </c>
      <c r="BK264" s="114"/>
      <c r="BL264" s="168"/>
      <c r="BM264" s="143" t="s">
        <v>292</v>
      </c>
      <c r="BN264" s="144" t="s">
        <v>292</v>
      </c>
      <c r="BO264" s="145" t="s">
        <v>292</v>
      </c>
      <c r="BP264" s="145" t="s">
        <v>292</v>
      </c>
      <c r="BQ264" s="146" t="s">
        <v>292</v>
      </c>
      <c r="BR264" s="147" t="s">
        <v>292</v>
      </c>
      <c r="BS264" s="148" t="s">
        <v>292</v>
      </c>
      <c r="BT264" s="149" t="s">
        <v>292</v>
      </c>
      <c r="BU264" s="150" t="s">
        <v>292</v>
      </c>
      <c r="BV264" s="117" t="s">
        <v>292</v>
      </c>
      <c r="BW264" s="114"/>
      <c r="BX264" s="168"/>
      <c r="BY264" s="143" t="s">
        <v>292</v>
      </c>
      <c r="BZ264" s="144" t="s">
        <v>292</v>
      </c>
      <c r="CA264" s="145" t="s">
        <v>292</v>
      </c>
      <c r="CB264" s="145" t="s">
        <v>292</v>
      </c>
      <c r="CC264" s="146" t="s">
        <v>292</v>
      </c>
      <c r="CD264" s="147" t="s">
        <v>292</v>
      </c>
      <c r="CE264" s="148" t="s">
        <v>292</v>
      </c>
      <c r="CF264" s="149" t="s">
        <v>292</v>
      </c>
      <c r="CG264" s="150" t="s">
        <v>292</v>
      </c>
      <c r="CH264" s="117" t="s">
        <v>292</v>
      </c>
      <c r="CI264" s="114"/>
      <c r="CJ264" s="168"/>
      <c r="CK264" s="143" t="s">
        <v>292</v>
      </c>
      <c r="CL264" s="144" t="s">
        <v>292</v>
      </c>
      <c r="CM264" s="145" t="s">
        <v>292</v>
      </c>
      <c r="CN264" s="145" t="s">
        <v>292</v>
      </c>
      <c r="CO264" s="146" t="s">
        <v>292</v>
      </c>
      <c r="CP264" s="147" t="s">
        <v>292</v>
      </c>
      <c r="CQ264" s="148" t="s">
        <v>292</v>
      </c>
      <c r="CR264" s="149" t="s">
        <v>292</v>
      </c>
      <c r="CS264" s="150" t="s">
        <v>292</v>
      </c>
      <c r="CT264" s="117" t="s">
        <v>292</v>
      </c>
      <c r="CU264" s="114"/>
      <c r="CV264" s="168"/>
      <c r="CW264" s="143" t="s">
        <v>292</v>
      </c>
      <c r="CX264" s="144" t="s">
        <v>292</v>
      </c>
      <c r="CY264" s="145" t="s">
        <v>292</v>
      </c>
      <c r="CZ264" s="145" t="s">
        <v>292</v>
      </c>
      <c r="DA264" s="146" t="s">
        <v>292</v>
      </c>
      <c r="DB264" s="147" t="s">
        <v>292</v>
      </c>
      <c r="DC264" s="148" t="s">
        <v>292</v>
      </c>
      <c r="DD264" s="149" t="s">
        <v>292</v>
      </c>
      <c r="DE264" s="150" t="s">
        <v>292</v>
      </c>
      <c r="DF264" s="117" t="s">
        <v>292</v>
      </c>
      <c r="DG264" s="114"/>
      <c r="DH264" s="168"/>
      <c r="DI264" s="143" t="s">
        <v>292</v>
      </c>
      <c r="DJ264" s="144" t="s">
        <v>292</v>
      </c>
      <c r="DK264" s="145" t="s">
        <v>292</v>
      </c>
      <c r="DL264" s="145" t="s">
        <v>292</v>
      </c>
      <c r="DM264" s="146" t="s">
        <v>292</v>
      </c>
      <c r="DN264" s="147" t="s">
        <v>292</v>
      </c>
      <c r="DO264" s="148" t="s">
        <v>292</v>
      </c>
      <c r="DP264" s="149" t="s">
        <v>292</v>
      </c>
      <c r="DQ264" s="150" t="s">
        <v>292</v>
      </c>
      <c r="DR264" s="117" t="s">
        <v>292</v>
      </c>
      <c r="DS264" s="114"/>
      <c r="DT264" s="168"/>
      <c r="DU264" s="143" t="s">
        <v>292</v>
      </c>
      <c r="DV264" s="144" t="s">
        <v>292</v>
      </c>
      <c r="DW264" s="145" t="s">
        <v>292</v>
      </c>
      <c r="DX264" s="145" t="s">
        <v>292</v>
      </c>
      <c r="DY264" s="146" t="s">
        <v>292</v>
      </c>
      <c r="DZ264" s="147" t="s">
        <v>292</v>
      </c>
      <c r="EA264" s="148" t="s">
        <v>292</v>
      </c>
      <c r="EB264" s="149" t="s">
        <v>292</v>
      </c>
      <c r="EC264" s="150" t="s">
        <v>292</v>
      </c>
      <c r="ED264" s="117" t="s">
        <v>292</v>
      </c>
      <c r="EE264" s="114"/>
      <c r="EF264" s="168"/>
      <c r="EG264" s="143" t="str">
        <f>IF(EK264="","",ministers!EG$3)</f>
        <v/>
      </c>
      <c r="EH264" s="144" t="str">
        <f>IF(EK264="","",ministers!EG$1)</f>
        <v/>
      </c>
      <c r="EI264" s="145" t="str">
        <f>IF(EK264="","",ministers!EG$2)</f>
        <v/>
      </c>
      <c r="EJ264" s="145" t="str">
        <f>IF(EK264="","",ministers!EG$3)</f>
        <v/>
      </c>
      <c r="EK264" s="146" t="str">
        <f t="shared" si="290"/>
        <v/>
      </c>
      <c r="EL264" s="147" t="str">
        <f t="shared" si="291"/>
        <v/>
      </c>
      <c r="EM264" s="148" t="str">
        <f t="shared" si="292"/>
        <v/>
      </c>
      <c r="EN264" s="149" t="str">
        <f t="shared" si="293"/>
        <v/>
      </c>
      <c r="EO264" s="150" t="str">
        <f t="shared" si="294"/>
        <v/>
      </c>
      <c r="EP264" s="117" t="str">
        <f t="shared" si="295"/>
        <v/>
      </c>
      <c r="EQ264" s="114"/>
      <c r="ER264" s="168"/>
      <c r="ES264" s="143" t="str">
        <f>IF(EW264="","",ministers!ES$3)</f>
        <v/>
      </c>
      <c r="ET264" s="144" t="str">
        <f>IF(EW264="","",ministers!ES$1)</f>
        <v/>
      </c>
      <c r="EU264" s="145" t="s">
        <v>292</v>
      </c>
      <c r="EV264" s="145" t="str">
        <f>IF(EW264="","",ministers!ES$3)</f>
        <v/>
      </c>
      <c r="EW264" s="146" t="str">
        <f t="shared" si="296"/>
        <v/>
      </c>
      <c r="EX264" s="147" t="str">
        <f t="shared" si="297"/>
        <v/>
      </c>
      <c r="EY264" s="148" t="str">
        <f t="shared" si="298"/>
        <v/>
      </c>
      <c r="EZ264" s="149" t="str">
        <f t="shared" si="299"/>
        <v/>
      </c>
      <c r="FA264" s="150" t="str">
        <f t="shared" si="300"/>
        <v/>
      </c>
      <c r="FB264" s="117" t="str">
        <f t="shared" si="301"/>
        <v/>
      </c>
      <c r="FC264" s="114"/>
      <c r="FD264" s="168"/>
      <c r="FE264" s="143" t="str">
        <f>IF(FI264="","",ministers!FE$3)</f>
        <v/>
      </c>
      <c r="FF264" s="144" t="str">
        <f>IF(FI264="","",ministers!FE$1)</f>
        <v/>
      </c>
      <c r="FG264" s="145" t="str">
        <f>IF(FI264="","",ministers!FE$2)</f>
        <v/>
      </c>
      <c r="FH264" s="145" t="str">
        <f>IF(FI264="","",ministers!FE$3)</f>
        <v/>
      </c>
      <c r="FI264" s="146" t="str">
        <f t="shared" si="302"/>
        <v/>
      </c>
      <c r="FJ264" s="147" t="str">
        <f t="shared" si="303"/>
        <v/>
      </c>
      <c r="FK264" s="148" t="str">
        <f t="shared" si="304"/>
        <v/>
      </c>
      <c r="FL264" s="149" t="str">
        <f t="shared" si="305"/>
        <v/>
      </c>
      <c r="FM264" s="150" t="str">
        <f t="shared" si="306"/>
        <v/>
      </c>
      <c r="FN264" s="117" t="str">
        <f>IF(FP264="","",IF((LEN(FP264)-LEN(SUBSTITUTE(FP264,"male","")))/LEN("male")&gt;1,"!",IF(RIGHT(FP264,1)=")","",IF(RIGHT(FP264,2)=") ","",IF(RIGHT(FP264,2)=").","","!!")))))</f>
        <v/>
      </c>
      <c r="FO264" s="114"/>
      <c r="FP264" s="168"/>
      <c r="FQ264" s="143" t="str">
        <f>IF(FU264="","",ministers!FT$3)</f>
        <v/>
      </c>
      <c r="FR264" s="144" t="str">
        <f>IF(FU264="","",ministers!FT$1)</f>
        <v/>
      </c>
      <c r="FS264" s="145"/>
      <c r="FT264" s="151"/>
      <c r="FU264" s="146" t="str">
        <f>IF(GB264="","",IF(ISNUMBER(SEARCH(":",GB264)),MID(GB264,FIND(":",GB264)+2,FIND("(",GB264)-FIND(":",GB264)-3),LEFT(GB264,FIND("(",GB264)-2)))</f>
        <v/>
      </c>
      <c r="FV264" s="147" t="str">
        <f>IF(GB264="","",MID(GB264,FIND("(",GB264)+1,4))</f>
        <v/>
      </c>
      <c r="FW264" s="148" t="str">
        <f>IF(ISNUMBER(SEARCH("*female*",GB264)),"female",IF(ISNUMBER(SEARCH("*male*",GB264)),"male",""))</f>
        <v/>
      </c>
      <c r="FX264" s="149" t="str">
        <f>IF(GB264="","",IF(ISERROR(MID(GB264,FIND("male,",GB264)+6,(FIND(")",GB264)-(FIND("male,",GB264)+6))))=TRUE,"missing/error",MID(GB264,FIND("male,",GB264)+6,(FIND(")",GB264)-(FIND("male,",GB264)+6)))))</f>
        <v/>
      </c>
      <c r="FY264" s="150" t="str">
        <f>IF(FU264="","",(MID(FU264,(SEARCH("^^",SUBSTITUTE(FU264," ","^^",LEN(FU264)-LEN(SUBSTITUTE(FU264," ","")))))+1,99)&amp;"_"&amp;LEFT(FU264,FIND(" ",FU264)-1)&amp;"_"&amp;FV264))</f>
        <v/>
      </c>
      <c r="FZ264" s="117" t="str">
        <f>IF(GB264="","",IF((LEN(GB264)-LEN(SUBSTITUTE(GB264,"male","")))/LEN("male")&gt;1,"!",IF(RIGHT(GB264,1)=")","",IF(RIGHT(GB264,2)=") ","",IF(RIGHT(GB264,2)=").","","!!")))))</f>
        <v/>
      </c>
      <c r="GA264" s="114"/>
      <c r="GB264" s="168"/>
      <c r="GC264" s="143" t="str">
        <f>IF(GG264="","",ministers!GC$3)</f>
        <v/>
      </c>
      <c r="GD264" s="144" t="str">
        <f>IF(GG264="","",ministers!GC$1)</f>
        <v/>
      </c>
      <c r="GE264" s="260" t="str">
        <f>IF(GG264="","",ministers!GC$2)</f>
        <v/>
      </c>
      <c r="GF264" s="145"/>
      <c r="GG264" s="146" t="str">
        <f>IF(GN264="","",IF(ISNUMBER(SEARCH(":",GN264)),MID(GN264,FIND(":",GN264)+2,FIND("(",GN264)-FIND(":",GN264)-3),LEFT(GN264,FIND("(",GN264)-2)))</f>
        <v/>
      </c>
      <c r="GH264" s="147" t="str">
        <f>IF(GN264="","",MID(GN264,FIND("(",GN264)+1,4))</f>
        <v/>
      </c>
      <c r="GI264" s="148" t="str">
        <f>IF(ISNUMBER(SEARCH("*female*",GN264)),"female",IF(ISNUMBER(SEARCH("*male*",GN264)),"male",""))</f>
        <v/>
      </c>
      <c r="GJ264" s="149" t="str">
        <f>IF(GN264="","",IF(ISERROR(MID(GN264,FIND("male,",GN264)+6,(FIND(")",GN264)-(FIND("male,",GN264)+6))))=TRUE,"missing/error",MID(GN264,FIND("male,",GN264)+6,(FIND(")",GN264)-(FIND("male,",GN264)+6)))))</f>
        <v/>
      </c>
      <c r="GK264" s="150" t="str">
        <f>IF(GG264="","",(MID(GG264,(SEARCH("^^",SUBSTITUTE(GG264," ","^^",LEN(GG264)-LEN(SUBSTITUTE(GG264," ","")))))+1,99)&amp;"_"&amp;LEFT(GG264,FIND(" ",GG264)-1)&amp;"_"&amp;GH264))</f>
        <v/>
      </c>
      <c r="GM264" s="114"/>
      <c r="GN264" s="168"/>
      <c r="GO264" s="143" t="str">
        <f>IF(GS264="","",ministers!GO$3)</f>
        <v/>
      </c>
      <c r="GP264" s="144" t="str">
        <f>IF(GS264="","",ministers!GO$1)</f>
        <v/>
      </c>
      <c r="GQ264" s="145" t="str">
        <f>IF(GS264="","",ministers!GO$2)</f>
        <v/>
      </c>
      <c r="GR264" s="145" t="str">
        <f>IF(GS264="","",ministers!GO$3)</f>
        <v/>
      </c>
      <c r="GS264" s="146" t="str">
        <f>IF(GZ264="","",IF(ISNUMBER(SEARCH(":",GZ264)),MID(GZ264,FIND(":",GZ264)+2,FIND("(",GZ264)-FIND(":",GZ264)-3),LEFT(GZ264,FIND("(",GZ264)-2)))</f>
        <v/>
      </c>
      <c r="GT264" s="147" t="str">
        <f>IF(GZ264="","",MID(GZ264,FIND("(",GZ264)+1,4))</f>
        <v/>
      </c>
      <c r="GU264" s="148" t="str">
        <f>IF(ISNUMBER(SEARCH("*female*",GZ264)),"female",IF(ISNUMBER(SEARCH("*male*",GZ264)),"male",""))</f>
        <v/>
      </c>
      <c r="GV264" s="149" t="str">
        <f>IF(GZ264="","",IF(ISERROR(MID(GZ264,FIND("male,",GZ264)+6,(FIND(")",GZ264)-(FIND("male,",GZ264)+6))))=TRUE,"missing/error",MID(GZ264,FIND("male,",GZ264)+6,(FIND(")",GZ264)-(FIND("male,",GZ264)+6)))))</f>
        <v/>
      </c>
      <c r="GW264" s="150" t="str">
        <f>IF(GS264="","",(MID(GS264,(SEARCH("^^",SUBSTITUTE(GS264," ","^^",LEN(GS264)-LEN(SUBSTITUTE(GS264," ","")))))+1,99)&amp;"_"&amp;LEFT(GS264,FIND(" ",GS264)-1)&amp;"_"&amp;GT264))</f>
        <v/>
      </c>
      <c r="GY264" s="114"/>
      <c r="GZ264" s="168"/>
    </row>
    <row r="265" spans="1:208" ht="13.5" customHeight="1">
      <c r="A265" s="126"/>
      <c r="B265" s="117" t="s">
        <v>583</v>
      </c>
      <c r="E265" s="143"/>
      <c r="F265" s="144"/>
      <c r="G265" s="145"/>
      <c r="H265" s="145"/>
      <c r="I265" s="146"/>
      <c r="J265" s="147"/>
      <c r="K265" s="148"/>
      <c r="L265" s="149"/>
      <c r="M265" s="150"/>
      <c r="O265" s="114"/>
      <c r="P265" s="168"/>
      <c r="Q265" s="143"/>
      <c r="R265" s="144"/>
      <c r="S265" s="145"/>
      <c r="T265" s="145"/>
      <c r="U265" s="146"/>
      <c r="V265" s="147"/>
      <c r="W265" s="148"/>
      <c r="X265" s="149"/>
      <c r="Y265" s="150"/>
      <c r="AA265" s="114"/>
      <c r="AB265" s="168"/>
      <c r="AC265" s="143"/>
      <c r="AD265" s="144"/>
      <c r="AE265" s="145"/>
      <c r="AF265" s="145"/>
      <c r="AG265" s="146"/>
      <c r="AH265" s="147"/>
      <c r="AI265" s="148"/>
      <c r="AJ265" s="149"/>
      <c r="AK265" s="150"/>
      <c r="AM265" s="114"/>
      <c r="AN265" s="168"/>
      <c r="AO265" s="143">
        <v>36089</v>
      </c>
      <c r="AP265" s="144" t="s">
        <v>314</v>
      </c>
      <c r="AQ265" s="145">
        <v>35712</v>
      </c>
      <c r="AR265" s="145">
        <v>36089</v>
      </c>
      <c r="AS265" s="146" t="s">
        <v>813</v>
      </c>
      <c r="AT265" s="147" t="s">
        <v>802</v>
      </c>
      <c r="AU265" s="148" t="s">
        <v>780</v>
      </c>
      <c r="AV265" s="149" t="s">
        <v>319</v>
      </c>
      <c r="AW265" s="150" t="s">
        <v>814</v>
      </c>
      <c r="AY265" s="114"/>
      <c r="AZ265" s="168" t="s">
        <v>652</v>
      </c>
      <c r="BA265" s="143"/>
      <c r="BB265" s="144"/>
      <c r="BC265" s="145"/>
      <c r="BD265" s="145"/>
      <c r="BE265" s="146"/>
      <c r="BF265" s="147"/>
      <c r="BG265" s="148"/>
      <c r="BH265" s="149"/>
      <c r="BI265" s="150"/>
      <c r="BK265" s="114"/>
      <c r="BL265" s="168"/>
      <c r="BM265" s="143"/>
      <c r="BN265" s="144"/>
      <c r="BO265" s="145"/>
      <c r="BP265" s="145"/>
      <c r="BQ265" s="146"/>
      <c r="BR265" s="147"/>
      <c r="BS265" s="148"/>
      <c r="BT265" s="149"/>
      <c r="BU265" s="150"/>
      <c r="BW265" s="114"/>
      <c r="BX265" s="168"/>
      <c r="BY265" s="143" t="s">
        <v>292</v>
      </c>
      <c r="BZ265" s="144" t="s">
        <v>292</v>
      </c>
      <c r="CA265" s="145" t="s">
        <v>292</v>
      </c>
      <c r="CB265" s="145" t="s">
        <v>292</v>
      </c>
      <c r="CC265" s="146" t="s">
        <v>292</v>
      </c>
      <c r="CD265" s="147" t="s">
        <v>292</v>
      </c>
      <c r="CE265" s="148" t="s">
        <v>292</v>
      </c>
      <c r="CF265" s="149" t="s">
        <v>292</v>
      </c>
      <c r="CG265" s="150" t="s">
        <v>292</v>
      </c>
      <c r="CI265" s="114"/>
      <c r="CJ265" s="168"/>
      <c r="CK265" s="143"/>
      <c r="CL265" s="144"/>
      <c r="CM265" s="145"/>
      <c r="CN265" s="145"/>
      <c r="CO265" s="146"/>
      <c r="CP265" s="147"/>
      <c r="CQ265" s="148"/>
      <c r="CR265" s="149"/>
      <c r="CS265" s="150"/>
      <c r="CU265" s="114"/>
      <c r="CV265" s="168"/>
      <c r="CW265" s="143" t="s">
        <v>292</v>
      </c>
      <c r="CX265" s="144" t="s">
        <v>292</v>
      </c>
      <c r="CY265" s="145" t="s">
        <v>292</v>
      </c>
      <c r="CZ265" s="145" t="s">
        <v>292</v>
      </c>
      <c r="DA265" s="146" t="s">
        <v>292</v>
      </c>
      <c r="DB265" s="147" t="s">
        <v>292</v>
      </c>
      <c r="DC265" s="148" t="s">
        <v>292</v>
      </c>
      <c r="DD265" s="149" t="s">
        <v>292</v>
      </c>
      <c r="DE265" s="150" t="s">
        <v>292</v>
      </c>
      <c r="DF265" s="117" t="s">
        <v>292</v>
      </c>
      <c r="DG265" s="114"/>
      <c r="DH265" s="168"/>
      <c r="DI265" s="143" t="s">
        <v>292</v>
      </c>
      <c r="DJ265" s="144" t="s">
        <v>292</v>
      </c>
      <c r="DK265" s="145" t="s">
        <v>292</v>
      </c>
      <c r="DL265" s="145" t="s">
        <v>292</v>
      </c>
      <c r="DM265" s="146" t="s">
        <v>292</v>
      </c>
      <c r="DN265" s="147" t="s">
        <v>292</v>
      </c>
      <c r="DO265" s="148" t="s">
        <v>292</v>
      </c>
      <c r="DP265" s="149" t="s">
        <v>292</v>
      </c>
      <c r="DQ265" s="150" t="s">
        <v>292</v>
      </c>
      <c r="DR265" s="117" t="s">
        <v>292</v>
      </c>
      <c r="DS265" s="114"/>
      <c r="DT265" s="168"/>
      <c r="DU265" s="143" t="s">
        <v>292</v>
      </c>
      <c r="DV265" s="144" t="s">
        <v>292</v>
      </c>
      <c r="DW265" s="145" t="s">
        <v>292</v>
      </c>
      <c r="DX265" s="145" t="s">
        <v>292</v>
      </c>
      <c r="DY265" s="146" t="s">
        <v>292</v>
      </c>
      <c r="DZ265" s="147" t="s">
        <v>292</v>
      </c>
      <c r="EA265" s="148" t="s">
        <v>292</v>
      </c>
      <c r="EB265" s="149" t="s">
        <v>292</v>
      </c>
      <c r="EC265" s="150" t="s">
        <v>292</v>
      </c>
      <c r="ED265" s="117" t="s">
        <v>292</v>
      </c>
      <c r="EE265" s="114"/>
      <c r="EF265" s="168"/>
      <c r="EG265" s="143" t="str">
        <f>IF(EK265="","",ministers!EG$3)</f>
        <v/>
      </c>
      <c r="EH265" s="144" t="str">
        <f>IF(EK265="","",ministers!EG$1)</f>
        <v/>
      </c>
      <c r="EI265" s="145" t="str">
        <f>IF(EK265="","",ministers!EG$2)</f>
        <v/>
      </c>
      <c r="EJ265" s="145" t="str">
        <f>IF(EK265="","",ministers!EG$3)</f>
        <v/>
      </c>
      <c r="EK265" s="146" t="str">
        <f t="shared" si="290"/>
        <v/>
      </c>
      <c r="EL265" s="147" t="str">
        <f t="shared" si="291"/>
        <v/>
      </c>
      <c r="EM265" s="148" t="str">
        <f t="shared" si="292"/>
        <v/>
      </c>
      <c r="EN265" s="149" t="str">
        <f t="shared" si="293"/>
        <v/>
      </c>
      <c r="EO265" s="150" t="str">
        <f t="shared" si="294"/>
        <v/>
      </c>
      <c r="EP265" s="117" t="str">
        <f t="shared" si="295"/>
        <v/>
      </c>
      <c r="EQ265" s="114"/>
      <c r="ER265" s="168"/>
      <c r="ES265" s="143" t="str">
        <f>IF(EW265="","",ministers!ES$3)</f>
        <v/>
      </c>
      <c r="ET265" s="144" t="str">
        <f>IF(EW265="","",ministers!ES$1)</f>
        <v/>
      </c>
      <c r="EU265" s="145" t="s">
        <v>292</v>
      </c>
      <c r="EV265" s="145" t="str">
        <f>IF(EW265="","",ministers!ES$3)</f>
        <v/>
      </c>
      <c r="EW265" s="146" t="str">
        <f t="shared" si="296"/>
        <v/>
      </c>
      <c r="EX265" s="147" t="str">
        <f t="shared" si="297"/>
        <v/>
      </c>
      <c r="EY265" s="148" t="str">
        <f t="shared" si="298"/>
        <v/>
      </c>
      <c r="EZ265" s="149" t="str">
        <f t="shared" si="299"/>
        <v/>
      </c>
      <c r="FA265" s="150" t="str">
        <f t="shared" si="300"/>
        <v/>
      </c>
      <c r="FB265" s="117" t="str">
        <f t="shared" si="301"/>
        <v/>
      </c>
      <c r="FC265" s="114"/>
      <c r="FD265" s="168"/>
      <c r="FE265" s="143" t="str">
        <f>IF(FI265="","",ministers!FE$3)</f>
        <v/>
      </c>
      <c r="FF265" s="144" t="str">
        <f>IF(FI265="","",ministers!FE$1)</f>
        <v/>
      </c>
      <c r="FG265" s="145" t="str">
        <f>IF(FI265="","",ministers!FE$2)</f>
        <v/>
      </c>
      <c r="FH265" s="145" t="str">
        <f>IF(FI265="","",ministers!FE$3)</f>
        <v/>
      </c>
      <c r="FI265" s="146" t="str">
        <f t="shared" si="302"/>
        <v/>
      </c>
      <c r="FJ265" s="147" t="str">
        <f t="shared" si="303"/>
        <v/>
      </c>
      <c r="FK265" s="148" t="str">
        <f t="shared" si="304"/>
        <v/>
      </c>
      <c r="FL265" s="149" t="str">
        <f t="shared" si="305"/>
        <v/>
      </c>
      <c r="FM265" s="150" t="str">
        <f t="shared" si="306"/>
        <v/>
      </c>
      <c r="FO265" s="114"/>
      <c r="FP265" s="168"/>
      <c r="FQ265" s="143"/>
      <c r="FR265" s="144"/>
      <c r="FS265" s="145"/>
      <c r="FT265" s="151"/>
      <c r="FU265" s="146"/>
      <c r="FV265" s="147"/>
      <c r="FW265" s="148"/>
      <c r="FX265" s="149"/>
      <c r="FY265" s="150"/>
      <c r="GA265" s="114"/>
      <c r="GB265" s="168"/>
      <c r="GC265" s="143" t="str">
        <f>IF(GG265="","",ministers!GC$3)</f>
        <v/>
      </c>
      <c r="GD265" s="144" t="str">
        <f>IF(GG265="","",ministers!GC$1)</f>
        <v/>
      </c>
      <c r="GE265" s="260" t="str">
        <f>IF(GG265="","",ministers!GC$2)</f>
        <v/>
      </c>
      <c r="GF265" s="145"/>
      <c r="GG265" s="146"/>
      <c r="GH265" s="147"/>
      <c r="GI265" s="148"/>
      <c r="GJ265" s="149"/>
      <c r="GK265" s="150"/>
      <c r="GM265" s="114"/>
      <c r="GN265" s="168"/>
      <c r="GO265" s="143" t="str">
        <f>IF(GS265="","",ministers!GO$3)</f>
        <v/>
      </c>
      <c r="GP265" s="144" t="str">
        <f>IF(GS265="","",ministers!GO$1)</f>
        <v/>
      </c>
      <c r="GQ265" s="145" t="str">
        <f>IF(GS265="","",ministers!GO$2)</f>
        <v/>
      </c>
      <c r="GR265" s="145" t="str">
        <f>IF(GS265="","",ministers!GO$3)</f>
        <v/>
      </c>
      <c r="GS265" s="146"/>
      <c r="GT265" s="147"/>
      <c r="GU265" s="148"/>
      <c r="GV265" s="149"/>
      <c r="GW265" s="150"/>
      <c r="GY265" s="114"/>
      <c r="GZ265" s="168"/>
    </row>
    <row r="266" spans="1:208" ht="13.5" customHeight="1">
      <c r="A266" s="126"/>
      <c r="B266" s="117" t="s">
        <v>584</v>
      </c>
      <c r="E266" s="143" t="s">
        <v>292</v>
      </c>
      <c r="F266" s="144" t="s">
        <v>292</v>
      </c>
      <c r="G266" s="145" t="s">
        <v>292</v>
      </c>
      <c r="H266" s="145" t="s">
        <v>292</v>
      </c>
      <c r="I266" s="146" t="s">
        <v>292</v>
      </c>
      <c r="J266" s="147" t="s">
        <v>292</v>
      </c>
      <c r="K266" s="148" t="s">
        <v>292</v>
      </c>
      <c r="L266" s="149" t="s">
        <v>292</v>
      </c>
      <c r="M266" s="150" t="s">
        <v>292</v>
      </c>
      <c r="N266" s="117" t="s">
        <v>292</v>
      </c>
      <c r="O266" s="114"/>
      <c r="P266" s="168"/>
      <c r="Q266" s="143" t="s">
        <v>292</v>
      </c>
      <c r="R266" s="144" t="s">
        <v>292</v>
      </c>
      <c r="S266" s="145" t="s">
        <v>292</v>
      </c>
      <c r="T266" s="145" t="s">
        <v>292</v>
      </c>
      <c r="U266" s="146" t="s">
        <v>292</v>
      </c>
      <c r="V266" s="147" t="s">
        <v>292</v>
      </c>
      <c r="W266" s="148" t="s">
        <v>292</v>
      </c>
      <c r="X266" s="149" t="s">
        <v>292</v>
      </c>
      <c r="Y266" s="150" t="s">
        <v>292</v>
      </c>
      <c r="Z266" s="117" t="s">
        <v>292</v>
      </c>
      <c r="AA266" s="114"/>
      <c r="AB266" s="168"/>
      <c r="AC266" s="143" t="s">
        <v>292</v>
      </c>
      <c r="AD266" s="144" t="s">
        <v>292</v>
      </c>
      <c r="AE266" s="145" t="s">
        <v>292</v>
      </c>
      <c r="AF266" s="145" t="s">
        <v>292</v>
      </c>
      <c r="AG266" s="146" t="s">
        <v>292</v>
      </c>
      <c r="AH266" s="147" t="s">
        <v>292</v>
      </c>
      <c r="AI266" s="148" t="s">
        <v>292</v>
      </c>
      <c r="AJ266" s="149" t="s">
        <v>292</v>
      </c>
      <c r="AK266" s="150" t="s">
        <v>292</v>
      </c>
      <c r="AL266" s="117" t="s">
        <v>292</v>
      </c>
      <c r="AM266" s="114"/>
      <c r="AN266" s="168"/>
      <c r="AO266" s="143" t="s">
        <v>292</v>
      </c>
      <c r="AP266" s="144" t="s">
        <v>292</v>
      </c>
      <c r="AQ266" s="145" t="s">
        <v>292</v>
      </c>
      <c r="AR266" s="145" t="s">
        <v>292</v>
      </c>
      <c r="AS266" s="146" t="s">
        <v>292</v>
      </c>
      <c r="AT266" s="147" t="s">
        <v>292</v>
      </c>
      <c r="AU266" s="148" t="s">
        <v>292</v>
      </c>
      <c r="AV266" s="149" t="s">
        <v>292</v>
      </c>
      <c r="AW266" s="150" t="s">
        <v>292</v>
      </c>
      <c r="AX266" s="117" t="s">
        <v>292</v>
      </c>
      <c r="AY266" s="114"/>
      <c r="AZ266" s="168"/>
      <c r="BA266" s="143">
        <v>37221</v>
      </c>
      <c r="BB266" s="144" t="s">
        <v>315</v>
      </c>
      <c r="BC266" s="145">
        <v>36089</v>
      </c>
      <c r="BD266" s="145">
        <v>37221</v>
      </c>
      <c r="BE266" s="146" t="s">
        <v>801</v>
      </c>
      <c r="BF266" s="147" t="s">
        <v>802</v>
      </c>
      <c r="BG266" s="148" t="s">
        <v>780</v>
      </c>
      <c r="BH266" s="149" t="s">
        <v>319</v>
      </c>
      <c r="BI266" s="150" t="s">
        <v>803</v>
      </c>
      <c r="BJ266" s="117" t="s">
        <v>292</v>
      </c>
      <c r="BK266" s="114"/>
      <c r="BL266" s="168" t="s">
        <v>650</v>
      </c>
      <c r="BM266" s="143">
        <v>38286</v>
      </c>
      <c r="BN266" s="144" t="s">
        <v>316</v>
      </c>
      <c r="BO266" s="145">
        <v>37221</v>
      </c>
      <c r="BP266" s="145">
        <v>38286</v>
      </c>
      <c r="BQ266" s="146" t="s">
        <v>801</v>
      </c>
      <c r="BR266" s="147" t="s">
        <v>802</v>
      </c>
      <c r="BS266" s="148" t="s">
        <v>780</v>
      </c>
      <c r="BT266" s="149" t="s">
        <v>319</v>
      </c>
      <c r="BU266" s="150" t="s">
        <v>803</v>
      </c>
      <c r="BV266" s="117" t="s">
        <v>292</v>
      </c>
      <c r="BW266" s="114"/>
      <c r="BX266" s="168" t="s">
        <v>650</v>
      </c>
      <c r="BY266" s="143">
        <v>39419</v>
      </c>
      <c r="BZ266" s="144" t="s">
        <v>317</v>
      </c>
      <c r="CA266" s="145">
        <v>38286</v>
      </c>
      <c r="CB266" s="145">
        <v>38539</v>
      </c>
      <c r="CC266" s="146" t="s">
        <v>801</v>
      </c>
      <c r="CD266" s="147" t="s">
        <v>802</v>
      </c>
      <c r="CE266" s="148" t="s">
        <v>780</v>
      </c>
      <c r="CF266" s="149" t="s">
        <v>319</v>
      </c>
      <c r="CG266" s="150" t="s">
        <v>803</v>
      </c>
      <c r="CH266" s="117" t="s">
        <v>292</v>
      </c>
      <c r="CI266" s="114"/>
      <c r="CJ266" s="168" t="s">
        <v>650</v>
      </c>
      <c r="CK266" s="143" t="s">
        <v>292</v>
      </c>
      <c r="CL266" s="144" t="s">
        <v>292</v>
      </c>
      <c r="CM266" s="145" t="s">
        <v>292</v>
      </c>
      <c r="CN266" s="145" t="s">
        <v>292</v>
      </c>
      <c r="CO266" s="146" t="s">
        <v>292</v>
      </c>
      <c r="CP266" s="147" t="s">
        <v>292</v>
      </c>
      <c r="CQ266" s="148" t="s">
        <v>292</v>
      </c>
      <c r="CR266" s="149" t="s">
        <v>292</v>
      </c>
      <c r="CS266" s="150" t="s">
        <v>292</v>
      </c>
      <c r="CT266" s="117" t="s">
        <v>292</v>
      </c>
      <c r="CU266" s="114"/>
      <c r="CV266" s="168"/>
      <c r="CW266" s="143" t="s">
        <v>292</v>
      </c>
      <c r="CX266" s="144" t="s">
        <v>292</v>
      </c>
      <c r="CY266" s="145" t="s">
        <v>292</v>
      </c>
      <c r="CZ266" s="145" t="s">
        <v>292</v>
      </c>
      <c r="DA266" s="146" t="s">
        <v>292</v>
      </c>
      <c r="DB266" s="147" t="s">
        <v>292</v>
      </c>
      <c r="DC266" s="148" t="s">
        <v>292</v>
      </c>
      <c r="DD266" s="149" t="s">
        <v>292</v>
      </c>
      <c r="DE266" s="150" t="s">
        <v>292</v>
      </c>
      <c r="DF266" s="117" t="s">
        <v>292</v>
      </c>
      <c r="DG266" s="114"/>
      <c r="DH266" s="168"/>
      <c r="DI266" s="143" t="s">
        <v>292</v>
      </c>
      <c r="DJ266" s="144" t="s">
        <v>292</v>
      </c>
      <c r="DK266" s="145" t="s">
        <v>292</v>
      </c>
      <c r="DL266" s="145" t="s">
        <v>292</v>
      </c>
      <c r="DM266" s="146" t="s">
        <v>292</v>
      </c>
      <c r="DN266" s="147" t="s">
        <v>292</v>
      </c>
      <c r="DO266" s="148" t="s">
        <v>292</v>
      </c>
      <c r="DP266" s="149" t="s">
        <v>292</v>
      </c>
      <c r="DQ266" s="150" t="s">
        <v>292</v>
      </c>
      <c r="DR266" s="117" t="s">
        <v>292</v>
      </c>
      <c r="DS266" s="114"/>
      <c r="DT266" s="168"/>
      <c r="DU266" s="143" t="s">
        <v>292</v>
      </c>
      <c r="DV266" s="144" t="s">
        <v>292</v>
      </c>
      <c r="DW266" s="145" t="s">
        <v>292</v>
      </c>
      <c r="DX266" s="145" t="s">
        <v>292</v>
      </c>
      <c r="DY266" s="146" t="s">
        <v>292</v>
      </c>
      <c r="DZ266" s="147" t="s">
        <v>292</v>
      </c>
      <c r="EA266" s="148" t="s">
        <v>292</v>
      </c>
      <c r="EB266" s="149" t="s">
        <v>292</v>
      </c>
      <c r="EC266" s="150" t="s">
        <v>292</v>
      </c>
      <c r="ED266" s="117" t="s">
        <v>292</v>
      </c>
      <c r="EE266" s="114"/>
      <c r="EF266" s="168"/>
      <c r="EG266" s="143" t="str">
        <f>IF(EK266="","",ministers!EG$3)</f>
        <v/>
      </c>
      <c r="EH266" s="144" t="str">
        <f>IF(EK266="","",ministers!EG$1)</f>
        <v/>
      </c>
      <c r="EI266" s="145" t="str">
        <f>IF(EK266="","",ministers!EG$2)</f>
        <v/>
      </c>
      <c r="EJ266" s="145" t="str">
        <f>IF(EK266="","",ministers!EG$3)</f>
        <v/>
      </c>
      <c r="EK266" s="146" t="str">
        <f t="shared" si="290"/>
        <v/>
      </c>
      <c r="EL266" s="147" t="str">
        <f t="shared" si="291"/>
        <v/>
      </c>
      <c r="EM266" s="148" t="str">
        <f t="shared" si="292"/>
        <v/>
      </c>
      <c r="EN266" s="149" t="str">
        <f t="shared" si="293"/>
        <v/>
      </c>
      <c r="EO266" s="150" t="str">
        <f t="shared" si="294"/>
        <v/>
      </c>
      <c r="EP266" s="117" t="str">
        <f t="shared" si="295"/>
        <v/>
      </c>
      <c r="EQ266" s="114"/>
      <c r="ER266" s="168"/>
      <c r="ES266" s="143" t="str">
        <f>IF(EW266="","",ministers!ES$3)</f>
        <v/>
      </c>
      <c r="ET266" s="144" t="str">
        <f>IF(EW266="","",ministers!ES$1)</f>
        <v/>
      </c>
      <c r="EU266" s="145" t="s">
        <v>292</v>
      </c>
      <c r="EV266" s="145" t="str">
        <f>IF(EW266="","",ministers!ES$3)</f>
        <v/>
      </c>
      <c r="EW266" s="146" t="str">
        <f t="shared" si="296"/>
        <v/>
      </c>
      <c r="EX266" s="147" t="str">
        <f t="shared" si="297"/>
        <v/>
      </c>
      <c r="EY266" s="148" t="str">
        <f t="shared" si="298"/>
        <v/>
      </c>
      <c r="EZ266" s="149" t="str">
        <f t="shared" si="299"/>
        <v/>
      </c>
      <c r="FA266" s="150" t="str">
        <f t="shared" si="300"/>
        <v/>
      </c>
      <c r="FB266" s="117" t="str">
        <f t="shared" si="301"/>
        <v/>
      </c>
      <c r="FC266" s="114"/>
      <c r="FD266" s="168"/>
      <c r="FE266" s="143" t="str">
        <f>IF(FI266="","",ministers!FE$3)</f>
        <v/>
      </c>
      <c r="FF266" s="144" t="str">
        <f>IF(FI266="","",ministers!FE$1)</f>
        <v/>
      </c>
      <c r="FG266" s="145" t="str">
        <f>IF(FI266="","",ministers!FE$2)</f>
        <v/>
      </c>
      <c r="FH266" s="145" t="str">
        <f>IF(FI266="","",ministers!FE$3)</f>
        <v/>
      </c>
      <c r="FI266" s="146" t="str">
        <f t="shared" si="302"/>
        <v/>
      </c>
      <c r="FJ266" s="147" t="str">
        <f t="shared" si="303"/>
        <v/>
      </c>
      <c r="FK266" s="148" t="str">
        <f t="shared" si="304"/>
        <v/>
      </c>
      <c r="FL266" s="149" t="str">
        <f t="shared" si="305"/>
        <v/>
      </c>
      <c r="FM266" s="150" t="str">
        <f t="shared" si="306"/>
        <v/>
      </c>
      <c r="FN266" s="117" t="str">
        <f>IF(FP266="","",IF((LEN(FP266)-LEN(SUBSTITUTE(FP266,"male","")))/LEN("male")&gt;1,"!",IF(RIGHT(FP266,1)=")","",IF(RIGHT(FP266,2)=") ","",IF(RIGHT(FP266,2)=").","","!!")))))</f>
        <v/>
      </c>
      <c r="FO266" s="114"/>
      <c r="FP266" s="168"/>
      <c r="FQ266" s="143" t="str">
        <f>IF(FU266="","",ministers!FT$3)</f>
        <v/>
      </c>
      <c r="FR266" s="144" t="str">
        <f>IF(FU266="","",ministers!FT$1)</f>
        <v/>
      </c>
      <c r="FS266" s="145"/>
      <c r="FT266" s="151"/>
      <c r="FU266" s="146" t="str">
        <f>IF(GB266="","",IF(ISNUMBER(SEARCH(":",GB266)),MID(GB266,FIND(":",GB266)+2,FIND("(",GB266)-FIND(":",GB266)-3),LEFT(GB266,FIND("(",GB266)-2)))</f>
        <v/>
      </c>
      <c r="FV266" s="147" t="str">
        <f>IF(GB266="","",MID(GB266,FIND("(",GB266)+1,4))</f>
        <v/>
      </c>
      <c r="FW266" s="148" t="str">
        <f>IF(ISNUMBER(SEARCH("*female*",GB266)),"female",IF(ISNUMBER(SEARCH("*male*",GB266)),"male",""))</f>
        <v/>
      </c>
      <c r="FX266" s="149" t="str">
        <f>IF(GB266="","",IF(ISERROR(MID(GB266,FIND("male,",GB266)+6,(FIND(")",GB266)-(FIND("male,",GB266)+6))))=TRUE,"missing/error",MID(GB266,FIND("male,",GB266)+6,(FIND(")",GB266)-(FIND("male,",GB266)+6)))))</f>
        <v/>
      </c>
      <c r="FY266" s="150" t="str">
        <f>IF(FU266="","",(MID(FU266,(SEARCH("^^",SUBSTITUTE(FU266," ","^^",LEN(FU266)-LEN(SUBSTITUTE(FU266," ","")))))+1,99)&amp;"_"&amp;LEFT(FU266,FIND(" ",FU266)-1)&amp;"_"&amp;FV266))</f>
        <v/>
      </c>
      <c r="FZ266" s="117" t="str">
        <f>IF(GB266="","",IF((LEN(GB266)-LEN(SUBSTITUTE(GB266,"male","")))/LEN("male")&gt;1,"!",IF(RIGHT(GB266,1)=")","",IF(RIGHT(GB266,2)=") ","",IF(RIGHT(GB266,2)=").","","!!")))))</f>
        <v/>
      </c>
      <c r="GA266" s="114"/>
      <c r="GB266" s="168"/>
      <c r="GC266" s="143" t="str">
        <f>IF(GG266="","",ministers!GC$3)</f>
        <v/>
      </c>
      <c r="GD266" s="144" t="str">
        <f>IF(GG266="","",ministers!GC$1)</f>
        <v/>
      </c>
      <c r="GE266" s="260" t="str">
        <f>IF(GG266="","",ministers!GC$2)</f>
        <v/>
      </c>
      <c r="GF266" s="145"/>
      <c r="GG266" s="146" t="str">
        <f>IF(GN266="","",IF(ISNUMBER(SEARCH(":",GN266)),MID(GN266,FIND(":",GN266)+2,FIND("(",GN266)-FIND(":",GN266)-3),LEFT(GN266,FIND("(",GN266)-2)))</f>
        <v/>
      </c>
      <c r="GH266" s="147" t="str">
        <f>IF(GN266="","",MID(GN266,FIND("(",GN266)+1,4))</f>
        <v/>
      </c>
      <c r="GI266" s="148" t="str">
        <f>IF(ISNUMBER(SEARCH("*female*",GN266)),"female",IF(ISNUMBER(SEARCH("*male*",GN266)),"male",""))</f>
        <v/>
      </c>
      <c r="GJ266" s="149" t="str">
        <f>IF(GN266="","",IF(ISERROR(MID(GN266,FIND("male,",GN266)+6,(FIND(")",GN266)-(FIND("male,",GN266)+6))))=TRUE,"missing/error",MID(GN266,FIND("male,",GN266)+6,(FIND(")",GN266)-(FIND("male,",GN266)+6)))))</f>
        <v/>
      </c>
      <c r="GK266" s="150" t="str">
        <f>IF(GG266="","",(MID(GG266,(SEARCH("^^",SUBSTITUTE(GG266," ","^^",LEN(GG266)-LEN(SUBSTITUTE(GG266," ","")))))+1,99)&amp;"_"&amp;LEFT(GG266,FIND(" ",GG266)-1)&amp;"_"&amp;GH266))</f>
        <v/>
      </c>
      <c r="GM266" s="114"/>
      <c r="GN266" s="168"/>
      <c r="GO266" s="143" t="str">
        <f>IF(GS266="","",ministers!GO$3)</f>
        <v/>
      </c>
      <c r="GP266" s="144" t="str">
        <f>IF(GS266="","",ministers!GO$1)</f>
        <v/>
      </c>
      <c r="GQ266" s="145" t="str">
        <f>IF(GS266="","",ministers!GO$2)</f>
        <v/>
      </c>
      <c r="GR266" s="145" t="str">
        <f>IF(GS266="","",ministers!GO$3)</f>
        <v/>
      </c>
      <c r="GS266" s="146" t="str">
        <f>IF(GZ266="","",IF(ISNUMBER(SEARCH(":",GZ266)),MID(GZ266,FIND(":",GZ266)+2,FIND("(",GZ266)-FIND(":",GZ266)-3),LEFT(GZ266,FIND("(",GZ266)-2)))</f>
        <v/>
      </c>
      <c r="GT266" s="147" t="str">
        <f>IF(GZ266="","",MID(GZ266,FIND("(",GZ266)+1,4))</f>
        <v/>
      </c>
      <c r="GU266" s="148" t="str">
        <f>IF(ISNUMBER(SEARCH("*female*",GZ266)),"female",IF(ISNUMBER(SEARCH("*male*",GZ266)),"male",""))</f>
        <v/>
      </c>
      <c r="GV266" s="149" t="str">
        <f>IF(GZ266="","",IF(ISERROR(MID(GZ266,FIND("male,",GZ266)+6,(FIND(")",GZ266)-(FIND("male,",GZ266)+6))))=TRUE,"missing/error",MID(GZ266,FIND("male,",GZ266)+6,(FIND(")",GZ266)-(FIND("male,",GZ266)+6)))))</f>
        <v/>
      </c>
      <c r="GW266" s="150" t="str">
        <f>IF(GS266="","",(MID(GS266,(SEARCH("^^",SUBSTITUTE(GS266," ","^^",LEN(GS266)-LEN(SUBSTITUTE(GS266," ","")))))+1,99)&amp;"_"&amp;LEFT(GS266,FIND(" ",GS266)-1)&amp;"_"&amp;GT266))</f>
        <v/>
      </c>
      <c r="GY266" s="114"/>
      <c r="GZ266" s="168"/>
    </row>
    <row r="267" spans="1:208" ht="13.5" customHeight="1">
      <c r="A267" s="126"/>
      <c r="B267" s="117" t="s">
        <v>584</v>
      </c>
      <c r="E267" s="143"/>
      <c r="F267" s="144"/>
      <c r="G267" s="145"/>
      <c r="H267" s="145"/>
      <c r="I267" s="146"/>
      <c r="J267" s="147"/>
      <c r="K267" s="148"/>
      <c r="L267" s="149"/>
      <c r="M267" s="150"/>
      <c r="O267" s="114"/>
      <c r="P267" s="168"/>
      <c r="Q267" s="143"/>
      <c r="R267" s="144"/>
      <c r="S267" s="145"/>
      <c r="T267" s="145"/>
      <c r="U267" s="146"/>
      <c r="V267" s="147"/>
      <c r="W267" s="148"/>
      <c r="X267" s="149"/>
      <c r="Y267" s="150"/>
      <c r="AA267" s="114"/>
      <c r="AB267" s="168"/>
      <c r="AC267" s="143"/>
      <c r="AD267" s="144"/>
      <c r="AE267" s="145"/>
      <c r="AF267" s="145"/>
      <c r="AG267" s="146"/>
      <c r="AH267" s="147"/>
      <c r="AI267" s="148"/>
      <c r="AJ267" s="149"/>
      <c r="AK267" s="150"/>
      <c r="AM267" s="114"/>
      <c r="AN267" s="168"/>
      <c r="AO267" s="143"/>
      <c r="AP267" s="144"/>
      <c r="AQ267" s="145"/>
      <c r="AR267" s="145"/>
      <c r="AS267" s="146"/>
      <c r="AT267" s="147"/>
      <c r="AU267" s="148"/>
      <c r="AV267" s="149"/>
      <c r="AW267" s="150"/>
      <c r="AY267" s="114"/>
      <c r="AZ267" s="168"/>
      <c r="BA267" s="143"/>
      <c r="BB267" s="144"/>
      <c r="BC267" s="145"/>
      <c r="BD267" s="145"/>
      <c r="BE267" s="146"/>
      <c r="BF267" s="147"/>
      <c r="BG267" s="148"/>
      <c r="BH267" s="149"/>
      <c r="BI267" s="150"/>
      <c r="BK267" s="114"/>
      <c r="BL267" s="168"/>
      <c r="BM267" s="143"/>
      <c r="BN267" s="144"/>
      <c r="BO267" s="145"/>
      <c r="BP267" s="145"/>
      <c r="BQ267" s="146"/>
      <c r="BR267" s="147"/>
      <c r="BS267" s="148"/>
      <c r="BT267" s="149"/>
      <c r="BU267" s="150"/>
      <c r="BW267" s="114"/>
      <c r="BX267" s="168"/>
      <c r="BY267" s="143">
        <v>39419</v>
      </c>
      <c r="BZ267" s="144" t="s">
        <v>317</v>
      </c>
      <c r="CA267" s="145">
        <v>38539</v>
      </c>
      <c r="CB267" s="145">
        <v>38989</v>
      </c>
      <c r="CC267" s="146" t="s">
        <v>868</v>
      </c>
      <c r="CD267" s="147" t="s">
        <v>811</v>
      </c>
      <c r="CE267" s="148" t="s">
        <v>780</v>
      </c>
      <c r="CF267" s="149" t="s">
        <v>319</v>
      </c>
      <c r="CG267" s="150" t="s">
        <v>869</v>
      </c>
      <c r="CI267" s="114"/>
      <c r="CJ267" s="168" t="s">
        <v>676</v>
      </c>
      <c r="CK267" s="143"/>
      <c r="CL267" s="144"/>
      <c r="CM267" s="145"/>
      <c r="CN267" s="145"/>
      <c r="CO267" s="146"/>
      <c r="CP267" s="147"/>
      <c r="CQ267" s="148"/>
      <c r="CR267" s="149"/>
      <c r="CS267" s="150"/>
      <c r="CU267" s="114"/>
      <c r="CV267" s="168"/>
      <c r="CW267" s="143" t="s">
        <v>292</v>
      </c>
      <c r="CX267" s="144" t="s">
        <v>292</v>
      </c>
      <c r="CY267" s="145" t="s">
        <v>292</v>
      </c>
      <c r="CZ267" s="145" t="s">
        <v>292</v>
      </c>
      <c r="DA267" s="146" t="s">
        <v>292</v>
      </c>
      <c r="DB267" s="147" t="s">
        <v>292</v>
      </c>
      <c r="DC267" s="148" t="s">
        <v>292</v>
      </c>
      <c r="DD267" s="149" t="s">
        <v>292</v>
      </c>
      <c r="DE267" s="150" t="s">
        <v>292</v>
      </c>
      <c r="DF267" s="117" t="s">
        <v>292</v>
      </c>
      <c r="DG267" s="114"/>
      <c r="DH267" s="168"/>
      <c r="DI267" s="143" t="s">
        <v>292</v>
      </c>
      <c r="DJ267" s="144" t="s">
        <v>292</v>
      </c>
      <c r="DK267" s="145" t="s">
        <v>292</v>
      </c>
      <c r="DL267" s="145" t="s">
        <v>292</v>
      </c>
      <c r="DM267" s="146" t="s">
        <v>292</v>
      </c>
      <c r="DN267" s="147" t="s">
        <v>292</v>
      </c>
      <c r="DO267" s="148" t="s">
        <v>292</v>
      </c>
      <c r="DP267" s="149" t="s">
        <v>292</v>
      </c>
      <c r="DQ267" s="150" t="s">
        <v>292</v>
      </c>
      <c r="DR267" s="117" t="s">
        <v>292</v>
      </c>
      <c r="DS267" s="114"/>
      <c r="DT267" s="168"/>
      <c r="DU267" s="143" t="s">
        <v>292</v>
      </c>
      <c r="DV267" s="144" t="s">
        <v>292</v>
      </c>
      <c r="DW267" s="145" t="s">
        <v>292</v>
      </c>
      <c r="DX267" s="145" t="s">
        <v>292</v>
      </c>
      <c r="DY267" s="146" t="s">
        <v>292</v>
      </c>
      <c r="DZ267" s="147" t="s">
        <v>292</v>
      </c>
      <c r="EA267" s="148" t="s">
        <v>292</v>
      </c>
      <c r="EB267" s="149" t="s">
        <v>292</v>
      </c>
      <c r="EC267" s="150" t="s">
        <v>292</v>
      </c>
      <c r="ED267" s="117" t="s">
        <v>292</v>
      </c>
      <c r="EE267" s="114"/>
      <c r="EF267" s="168"/>
      <c r="EG267" s="143" t="str">
        <f>IF(EK267="","",ministers!EG$3)</f>
        <v/>
      </c>
      <c r="EH267" s="144" t="str">
        <f>IF(EK267="","",ministers!EG$1)</f>
        <v/>
      </c>
      <c r="EI267" s="145" t="str">
        <f>IF(EK267="","",ministers!EG$2)</f>
        <v/>
      </c>
      <c r="EJ267" s="145" t="str">
        <f>IF(EK267="","",ministers!EG$3)</f>
        <v/>
      </c>
      <c r="EK267" s="146" t="str">
        <f t="shared" si="290"/>
        <v/>
      </c>
      <c r="EL267" s="147" t="str">
        <f t="shared" si="291"/>
        <v/>
      </c>
      <c r="EM267" s="148" t="str">
        <f t="shared" si="292"/>
        <v/>
      </c>
      <c r="EN267" s="149" t="str">
        <f t="shared" si="293"/>
        <v/>
      </c>
      <c r="EO267" s="150" t="str">
        <f t="shared" si="294"/>
        <v/>
      </c>
      <c r="EP267" s="117" t="str">
        <f t="shared" si="295"/>
        <v/>
      </c>
      <c r="EQ267" s="114"/>
      <c r="ER267" s="168"/>
      <c r="ES267" s="143" t="str">
        <f>IF(EW267="","",ministers!ES$3)</f>
        <v/>
      </c>
      <c r="ET267" s="144" t="str">
        <f>IF(EW267="","",ministers!ES$1)</f>
        <v/>
      </c>
      <c r="EU267" s="145" t="s">
        <v>292</v>
      </c>
      <c r="EV267" s="145" t="str">
        <f>IF(EW267="","",ministers!ES$3)</f>
        <v/>
      </c>
      <c r="EW267" s="146" t="str">
        <f t="shared" si="296"/>
        <v/>
      </c>
      <c r="EX267" s="147" t="str">
        <f t="shared" si="297"/>
        <v/>
      </c>
      <c r="EY267" s="148" t="str">
        <f t="shared" si="298"/>
        <v/>
      </c>
      <c r="EZ267" s="149" t="str">
        <f t="shared" si="299"/>
        <v/>
      </c>
      <c r="FA267" s="150" t="str">
        <f t="shared" si="300"/>
        <v/>
      </c>
      <c r="FB267" s="117" t="str">
        <f t="shared" si="301"/>
        <v/>
      </c>
      <c r="FC267" s="114"/>
      <c r="FD267" s="168"/>
      <c r="FE267" s="143" t="str">
        <f>IF(FI267="","",ministers!FE$3)</f>
        <v/>
      </c>
      <c r="FF267" s="144" t="str">
        <f>IF(FI267="","",ministers!FE$1)</f>
        <v/>
      </c>
      <c r="FG267" s="145" t="str">
        <f>IF(FI267="","",ministers!FE$2)</f>
        <v/>
      </c>
      <c r="FH267" s="145" t="str">
        <f>IF(FI267="","",ministers!FE$3)</f>
        <v/>
      </c>
      <c r="FI267" s="146" t="str">
        <f t="shared" si="302"/>
        <v/>
      </c>
      <c r="FJ267" s="147" t="str">
        <f t="shared" si="303"/>
        <v/>
      </c>
      <c r="FK267" s="148" t="str">
        <f t="shared" si="304"/>
        <v/>
      </c>
      <c r="FL267" s="149" t="str">
        <f t="shared" si="305"/>
        <v/>
      </c>
      <c r="FM267" s="150" t="str">
        <f t="shared" si="306"/>
        <v/>
      </c>
      <c r="FO267" s="114"/>
      <c r="FP267" s="168"/>
      <c r="FQ267" s="143"/>
      <c r="FR267" s="144"/>
      <c r="FS267" s="145"/>
      <c r="FT267" s="151"/>
      <c r="FU267" s="146"/>
      <c r="FV267" s="147"/>
      <c r="FW267" s="148"/>
      <c r="FX267" s="149"/>
      <c r="FY267" s="150"/>
      <c r="GA267" s="114"/>
      <c r="GB267" s="168"/>
      <c r="GC267" s="143" t="str">
        <f>IF(GG267="","",ministers!GC$3)</f>
        <v/>
      </c>
      <c r="GD267" s="144" t="str">
        <f>IF(GG267="","",ministers!GC$1)</f>
        <v/>
      </c>
      <c r="GE267" s="260" t="str">
        <f>IF(GG267="","",ministers!GC$2)</f>
        <v/>
      </c>
      <c r="GF267" s="145"/>
      <c r="GG267" s="146"/>
      <c r="GH267" s="147"/>
      <c r="GI267" s="148"/>
      <c r="GJ267" s="149"/>
      <c r="GK267" s="150"/>
      <c r="GM267" s="114"/>
      <c r="GN267" s="168"/>
      <c r="GO267" s="143" t="str">
        <f>IF(GS267="","",ministers!GO$3)</f>
        <v/>
      </c>
      <c r="GP267" s="144" t="str">
        <f>IF(GS267="","",ministers!GO$1)</f>
        <v/>
      </c>
      <c r="GQ267" s="145" t="str">
        <f>IF(GS267="","",ministers!GO$2)</f>
        <v/>
      </c>
      <c r="GR267" s="145" t="str">
        <f>IF(GS267="","",ministers!GO$3)</f>
        <v/>
      </c>
      <c r="GS267" s="146"/>
      <c r="GT267" s="147"/>
      <c r="GU267" s="148"/>
      <c r="GV267" s="149"/>
      <c r="GW267" s="150"/>
      <c r="GY267" s="114"/>
      <c r="GZ267" s="168"/>
    </row>
    <row r="268" spans="1:208" ht="13.5" customHeight="1">
      <c r="A268" s="126"/>
      <c r="B268" s="117" t="s">
        <v>584</v>
      </c>
      <c r="E268" s="143"/>
      <c r="F268" s="144"/>
      <c r="G268" s="145"/>
      <c r="H268" s="145"/>
      <c r="I268" s="146"/>
      <c r="J268" s="147"/>
      <c r="K268" s="148"/>
      <c r="L268" s="149"/>
      <c r="M268" s="150"/>
      <c r="O268" s="114"/>
      <c r="P268" s="168"/>
      <c r="Q268" s="143"/>
      <c r="R268" s="144"/>
      <c r="S268" s="145"/>
      <c r="T268" s="145"/>
      <c r="U268" s="146"/>
      <c r="V268" s="147"/>
      <c r="W268" s="148"/>
      <c r="X268" s="149"/>
      <c r="Y268" s="150"/>
      <c r="AA268" s="114"/>
      <c r="AB268" s="168"/>
      <c r="AC268" s="143"/>
      <c r="AD268" s="144"/>
      <c r="AE268" s="145"/>
      <c r="AF268" s="145"/>
      <c r="AG268" s="146"/>
      <c r="AH268" s="147"/>
      <c r="AI268" s="148"/>
      <c r="AJ268" s="149"/>
      <c r="AK268" s="150"/>
      <c r="AM268" s="114"/>
      <c r="AN268" s="168"/>
      <c r="AO268" s="143"/>
      <c r="AP268" s="144"/>
      <c r="AQ268" s="145"/>
      <c r="AR268" s="145"/>
      <c r="AS268" s="146"/>
      <c r="AT268" s="147"/>
      <c r="AU268" s="148"/>
      <c r="AV268" s="149"/>
      <c r="AW268" s="150"/>
      <c r="AY268" s="114"/>
      <c r="AZ268" s="168"/>
      <c r="BA268" s="143"/>
      <c r="BB268" s="144"/>
      <c r="BC268" s="145"/>
      <c r="BD268" s="145"/>
      <c r="BE268" s="146"/>
      <c r="BF268" s="147"/>
      <c r="BG268" s="148"/>
      <c r="BH268" s="149"/>
      <c r="BI268" s="150"/>
      <c r="BK268" s="114"/>
      <c r="BL268" s="168"/>
      <c r="BM268" s="143"/>
      <c r="BN268" s="144"/>
      <c r="BO268" s="145"/>
      <c r="BP268" s="145"/>
      <c r="BQ268" s="146"/>
      <c r="BR268" s="147"/>
      <c r="BS268" s="148"/>
      <c r="BT268" s="149"/>
      <c r="BU268" s="150"/>
      <c r="BW268" s="114"/>
      <c r="BX268" s="168"/>
      <c r="BY268" s="143">
        <v>39419</v>
      </c>
      <c r="BZ268" s="144" t="s">
        <v>317</v>
      </c>
      <c r="CA268" s="145">
        <v>38989</v>
      </c>
      <c r="CB268" s="145">
        <v>39419</v>
      </c>
      <c r="CC268" s="146" t="s">
        <v>813</v>
      </c>
      <c r="CD268" s="147" t="s">
        <v>802</v>
      </c>
      <c r="CE268" s="148" t="s">
        <v>780</v>
      </c>
      <c r="CF268" s="149" t="s">
        <v>319</v>
      </c>
      <c r="CG268" s="150" t="s">
        <v>814</v>
      </c>
      <c r="CH268" s="117" t="s">
        <v>292</v>
      </c>
      <c r="CI268" s="114"/>
      <c r="CJ268" s="168" t="s">
        <v>652</v>
      </c>
      <c r="CK268" s="143"/>
      <c r="CL268" s="144"/>
      <c r="CM268" s="145"/>
      <c r="CN268" s="145"/>
      <c r="CO268" s="146"/>
      <c r="CP268" s="147"/>
      <c r="CQ268" s="148"/>
      <c r="CR268" s="149"/>
      <c r="CS268" s="150"/>
      <c r="CU268" s="114"/>
      <c r="CV268" s="168"/>
      <c r="CW268" s="143" t="s">
        <v>292</v>
      </c>
      <c r="CX268" s="144" t="s">
        <v>292</v>
      </c>
      <c r="CY268" s="145" t="s">
        <v>292</v>
      </c>
      <c r="CZ268" s="145" t="s">
        <v>292</v>
      </c>
      <c r="DA268" s="146" t="s">
        <v>292</v>
      </c>
      <c r="DB268" s="147" t="s">
        <v>292</v>
      </c>
      <c r="DC268" s="148" t="s">
        <v>292</v>
      </c>
      <c r="DD268" s="149" t="s">
        <v>292</v>
      </c>
      <c r="DE268" s="150" t="s">
        <v>292</v>
      </c>
      <c r="DF268" s="117" t="s">
        <v>292</v>
      </c>
      <c r="DG268" s="114"/>
      <c r="DH268" s="168"/>
      <c r="DI268" s="143" t="s">
        <v>292</v>
      </c>
      <c r="DJ268" s="144" t="s">
        <v>292</v>
      </c>
      <c r="DK268" s="145" t="s">
        <v>292</v>
      </c>
      <c r="DL268" s="145" t="s">
        <v>292</v>
      </c>
      <c r="DM268" s="146" t="s">
        <v>292</v>
      </c>
      <c r="DN268" s="147" t="s">
        <v>292</v>
      </c>
      <c r="DO268" s="148" t="s">
        <v>292</v>
      </c>
      <c r="DP268" s="149" t="s">
        <v>292</v>
      </c>
      <c r="DQ268" s="150" t="s">
        <v>292</v>
      </c>
      <c r="DR268" s="117" t="s">
        <v>292</v>
      </c>
      <c r="DS268" s="114"/>
      <c r="DT268" s="168"/>
      <c r="DU268" s="143" t="s">
        <v>292</v>
      </c>
      <c r="DV268" s="144" t="s">
        <v>292</v>
      </c>
      <c r="DW268" s="145" t="s">
        <v>292</v>
      </c>
      <c r="DX268" s="145" t="s">
        <v>292</v>
      </c>
      <c r="DY268" s="146" t="s">
        <v>292</v>
      </c>
      <c r="DZ268" s="147" t="s">
        <v>292</v>
      </c>
      <c r="EA268" s="148" t="s">
        <v>292</v>
      </c>
      <c r="EB268" s="149" t="s">
        <v>292</v>
      </c>
      <c r="EC268" s="150" t="s">
        <v>292</v>
      </c>
      <c r="ED268" s="117" t="s">
        <v>292</v>
      </c>
      <c r="EE268" s="114"/>
      <c r="EF268" s="168"/>
      <c r="EG268" s="143" t="str">
        <f>IF(EK268="","",ministers!EG$3)</f>
        <v/>
      </c>
      <c r="EH268" s="144" t="str">
        <f>IF(EK268="","",ministers!EG$1)</f>
        <v/>
      </c>
      <c r="EI268" s="145" t="str">
        <f>IF(EK268="","",ministers!EG$2)</f>
        <v/>
      </c>
      <c r="EJ268" s="145" t="str">
        <f>IF(EK268="","",ministers!EG$3)</f>
        <v/>
      </c>
      <c r="EK268" s="146" t="str">
        <f t="shared" si="290"/>
        <v/>
      </c>
      <c r="EL268" s="147" t="str">
        <f t="shared" si="291"/>
        <v/>
      </c>
      <c r="EM268" s="148" t="str">
        <f t="shared" si="292"/>
        <v/>
      </c>
      <c r="EN268" s="149" t="str">
        <f t="shared" si="293"/>
        <v/>
      </c>
      <c r="EO268" s="150" t="str">
        <f t="shared" si="294"/>
        <v/>
      </c>
      <c r="EP268" s="117" t="str">
        <f t="shared" si="295"/>
        <v/>
      </c>
      <c r="EQ268" s="114"/>
      <c r="ER268" s="168"/>
      <c r="ES268" s="143" t="str">
        <f>IF(EW268="","",ministers!ES$3)</f>
        <v/>
      </c>
      <c r="ET268" s="144" t="str">
        <f>IF(EW268="","",ministers!ES$1)</f>
        <v/>
      </c>
      <c r="EU268" s="145" t="s">
        <v>292</v>
      </c>
      <c r="EV268" s="145" t="str">
        <f>IF(EW268="","",ministers!ES$3)</f>
        <v/>
      </c>
      <c r="EW268" s="146" t="str">
        <f t="shared" si="296"/>
        <v/>
      </c>
      <c r="EX268" s="147" t="str">
        <f t="shared" si="297"/>
        <v/>
      </c>
      <c r="EY268" s="148" t="str">
        <f t="shared" si="298"/>
        <v/>
      </c>
      <c r="EZ268" s="149" t="str">
        <f t="shared" si="299"/>
        <v/>
      </c>
      <c r="FA268" s="150" t="str">
        <f t="shared" si="300"/>
        <v/>
      </c>
      <c r="FB268" s="117" t="str">
        <f t="shared" si="301"/>
        <v/>
      </c>
      <c r="FC268" s="114"/>
      <c r="FD268" s="168"/>
      <c r="FE268" s="143" t="str">
        <f>IF(FI268="","",ministers!FE$3)</f>
        <v/>
      </c>
      <c r="FF268" s="144" t="str">
        <f>IF(FI268="","",ministers!FE$1)</f>
        <v/>
      </c>
      <c r="FG268" s="145" t="str">
        <f>IF(FI268="","",ministers!FE$2)</f>
        <v/>
      </c>
      <c r="FH268" s="145" t="str">
        <f>IF(FI268="","",ministers!FE$3)</f>
        <v/>
      </c>
      <c r="FI268" s="146" t="str">
        <f t="shared" si="302"/>
        <v/>
      </c>
      <c r="FJ268" s="147" t="str">
        <f t="shared" si="303"/>
        <v/>
      </c>
      <c r="FK268" s="148" t="str">
        <f t="shared" si="304"/>
        <v/>
      </c>
      <c r="FL268" s="149" t="str">
        <f t="shared" si="305"/>
        <v/>
      </c>
      <c r="FM268" s="150" t="str">
        <f t="shared" si="306"/>
        <v/>
      </c>
      <c r="FO268" s="114"/>
      <c r="FP268" s="168"/>
      <c r="FQ268" s="143"/>
      <c r="FR268" s="144"/>
      <c r="FS268" s="145"/>
      <c r="FT268" s="151"/>
      <c r="FU268" s="146"/>
      <c r="FV268" s="147"/>
      <c r="FW268" s="148"/>
      <c r="FX268" s="149"/>
      <c r="FY268" s="150"/>
      <c r="GA268" s="114"/>
      <c r="GB268" s="168"/>
      <c r="GC268" s="143" t="str">
        <f>IF(GG268="","",ministers!GC$3)</f>
        <v/>
      </c>
      <c r="GD268" s="144" t="str">
        <f>IF(GG268="","",ministers!GC$1)</f>
        <v/>
      </c>
      <c r="GE268" s="260" t="str">
        <f>IF(GG268="","",ministers!GC$2)</f>
        <v/>
      </c>
      <c r="GF268" s="145"/>
      <c r="GG268" s="146"/>
      <c r="GH268" s="147"/>
      <c r="GI268" s="148"/>
      <c r="GJ268" s="149"/>
      <c r="GK268" s="150"/>
      <c r="GM268" s="114"/>
      <c r="GN268" s="168"/>
      <c r="GO268" s="143" t="str">
        <f>IF(GS268="","",ministers!GO$3)</f>
        <v/>
      </c>
      <c r="GP268" s="144" t="str">
        <f>IF(GS268="","",ministers!GO$1)</f>
        <v/>
      </c>
      <c r="GQ268" s="145" t="str">
        <f>IF(GS268="","",ministers!GO$2)</f>
        <v/>
      </c>
      <c r="GR268" s="145" t="str">
        <f>IF(GS268="","",ministers!GO$3)</f>
        <v/>
      </c>
      <c r="GS268" s="146"/>
      <c r="GT268" s="147"/>
      <c r="GU268" s="148"/>
      <c r="GV268" s="149"/>
      <c r="GW268" s="150"/>
      <c r="GY268" s="114"/>
      <c r="GZ268" s="168"/>
    </row>
    <row r="269" spans="1:208" ht="13.5" customHeight="1">
      <c r="A269" s="126"/>
      <c r="B269" s="117" t="s">
        <v>585</v>
      </c>
      <c r="E269" s="143" t="s">
        <v>292</v>
      </c>
      <c r="F269" s="144" t="s">
        <v>292</v>
      </c>
      <c r="G269" s="145" t="s">
        <v>292</v>
      </c>
      <c r="H269" s="145" t="s">
        <v>292</v>
      </c>
      <c r="I269" s="146" t="s">
        <v>292</v>
      </c>
      <c r="J269" s="147" t="s">
        <v>292</v>
      </c>
      <c r="K269" s="148" t="s">
        <v>292</v>
      </c>
      <c r="L269" s="149" t="s">
        <v>292</v>
      </c>
      <c r="M269" s="150" t="s">
        <v>292</v>
      </c>
      <c r="N269" s="117" t="s">
        <v>292</v>
      </c>
      <c r="O269" s="114"/>
      <c r="P269" s="168"/>
      <c r="Q269" s="143">
        <v>34052</v>
      </c>
      <c r="R269" s="144" t="s">
        <v>312</v>
      </c>
      <c r="S269" s="145">
        <v>33750</v>
      </c>
      <c r="T269" s="145">
        <v>34052</v>
      </c>
      <c r="U269" s="146" t="s">
        <v>1019</v>
      </c>
      <c r="V269" s="147">
        <v>1934</v>
      </c>
      <c r="W269" s="148" t="s">
        <v>780</v>
      </c>
      <c r="X269" s="149" t="s">
        <v>293</v>
      </c>
      <c r="Y269" s="150" t="s">
        <v>1040</v>
      </c>
      <c r="Z269" s="117" t="s">
        <v>292</v>
      </c>
      <c r="AA269" s="114"/>
      <c r="AB269" s="168" t="s">
        <v>617</v>
      </c>
      <c r="AC269" s="143" t="s">
        <v>292</v>
      </c>
      <c r="AD269" s="144" t="s">
        <v>292</v>
      </c>
      <c r="AE269" s="145" t="s">
        <v>292</v>
      </c>
      <c r="AF269" s="145" t="s">
        <v>292</v>
      </c>
      <c r="AG269" s="146" t="s">
        <v>292</v>
      </c>
      <c r="AH269" s="147" t="s">
        <v>292</v>
      </c>
      <c r="AI269" s="148" t="s">
        <v>292</v>
      </c>
      <c r="AJ269" s="149" t="s">
        <v>292</v>
      </c>
      <c r="AK269" s="150" t="s">
        <v>292</v>
      </c>
      <c r="AL269" s="117" t="s">
        <v>292</v>
      </c>
      <c r="AM269" s="114"/>
      <c r="AN269" s="168"/>
      <c r="AO269" s="143" t="s">
        <v>292</v>
      </c>
      <c r="AP269" s="144" t="s">
        <v>292</v>
      </c>
      <c r="AQ269" s="145" t="s">
        <v>292</v>
      </c>
      <c r="AR269" s="145" t="s">
        <v>292</v>
      </c>
      <c r="AS269" s="146" t="s">
        <v>292</v>
      </c>
      <c r="AT269" s="147" t="s">
        <v>292</v>
      </c>
      <c r="AU269" s="148" t="s">
        <v>292</v>
      </c>
      <c r="AV269" s="149" t="s">
        <v>292</v>
      </c>
      <c r="AW269" s="150" t="s">
        <v>292</v>
      </c>
      <c r="AX269" s="117" t="s">
        <v>292</v>
      </c>
      <c r="AY269" s="114"/>
      <c r="AZ269" s="168"/>
      <c r="BA269" s="143" t="s">
        <v>292</v>
      </c>
      <c r="BB269" s="144" t="s">
        <v>292</v>
      </c>
      <c r="BC269" s="145" t="s">
        <v>292</v>
      </c>
      <c r="BD269" s="145" t="s">
        <v>292</v>
      </c>
      <c r="BE269" s="146" t="s">
        <v>292</v>
      </c>
      <c r="BF269" s="147" t="s">
        <v>292</v>
      </c>
      <c r="BG269" s="148" t="s">
        <v>292</v>
      </c>
      <c r="BH269" s="149" t="s">
        <v>292</v>
      </c>
      <c r="BI269" s="150" t="s">
        <v>292</v>
      </c>
      <c r="BJ269" s="117" t="s">
        <v>292</v>
      </c>
      <c r="BK269" s="114"/>
      <c r="BL269" s="168"/>
      <c r="BM269" s="143" t="s">
        <v>292</v>
      </c>
      <c r="BN269" s="144" t="s">
        <v>292</v>
      </c>
      <c r="BO269" s="145" t="s">
        <v>292</v>
      </c>
      <c r="BP269" s="145" t="s">
        <v>292</v>
      </c>
      <c r="BQ269" s="146" t="s">
        <v>292</v>
      </c>
      <c r="BR269" s="147" t="s">
        <v>292</v>
      </c>
      <c r="BS269" s="148" t="s">
        <v>292</v>
      </c>
      <c r="BT269" s="149" t="s">
        <v>292</v>
      </c>
      <c r="BU269" s="150" t="s">
        <v>292</v>
      </c>
      <c r="BV269" s="117" t="s">
        <v>292</v>
      </c>
      <c r="BW269" s="114"/>
      <c r="BX269" s="168"/>
      <c r="BY269" s="143" t="s">
        <v>292</v>
      </c>
      <c r="BZ269" s="144" t="s">
        <v>292</v>
      </c>
      <c r="CA269" s="145" t="s">
        <v>292</v>
      </c>
      <c r="CB269" s="145" t="s">
        <v>292</v>
      </c>
      <c r="CC269" s="146" t="s">
        <v>292</v>
      </c>
      <c r="CD269" s="147" t="s">
        <v>292</v>
      </c>
      <c r="CE269" s="148" t="s">
        <v>292</v>
      </c>
      <c r="CF269" s="149" t="s">
        <v>292</v>
      </c>
      <c r="CG269" s="150" t="s">
        <v>292</v>
      </c>
      <c r="CH269" s="117" t="s">
        <v>292</v>
      </c>
      <c r="CI269" s="114"/>
      <c r="CJ269" s="170"/>
      <c r="CK269" s="143" t="s">
        <v>292</v>
      </c>
      <c r="CL269" s="144" t="s">
        <v>292</v>
      </c>
      <c r="CM269" s="145" t="s">
        <v>292</v>
      </c>
      <c r="CN269" s="145" t="s">
        <v>292</v>
      </c>
      <c r="CO269" s="146" t="s">
        <v>292</v>
      </c>
      <c r="CP269" s="147" t="s">
        <v>292</v>
      </c>
      <c r="CQ269" s="148" t="s">
        <v>292</v>
      </c>
      <c r="CR269" s="149" t="s">
        <v>292</v>
      </c>
      <c r="CS269" s="150" t="s">
        <v>292</v>
      </c>
      <c r="CT269" s="117" t="s">
        <v>292</v>
      </c>
      <c r="CU269" s="114"/>
      <c r="CV269" s="168"/>
      <c r="CW269" s="143" t="s">
        <v>292</v>
      </c>
      <c r="CX269" s="144" t="s">
        <v>292</v>
      </c>
      <c r="CY269" s="145" t="s">
        <v>292</v>
      </c>
      <c r="CZ269" s="145" t="s">
        <v>292</v>
      </c>
      <c r="DA269" s="146" t="s">
        <v>292</v>
      </c>
      <c r="DB269" s="147" t="s">
        <v>292</v>
      </c>
      <c r="DC269" s="148" t="s">
        <v>292</v>
      </c>
      <c r="DD269" s="149" t="s">
        <v>292</v>
      </c>
      <c r="DE269" s="150" t="s">
        <v>292</v>
      </c>
      <c r="DF269" s="117" t="s">
        <v>292</v>
      </c>
      <c r="DG269" s="114"/>
      <c r="DH269" s="168"/>
      <c r="DI269" s="143" t="s">
        <v>292</v>
      </c>
      <c r="DJ269" s="144" t="s">
        <v>292</v>
      </c>
      <c r="DK269" s="145" t="s">
        <v>292</v>
      </c>
      <c r="DL269" s="145" t="s">
        <v>292</v>
      </c>
      <c r="DM269" s="146" t="s">
        <v>292</v>
      </c>
      <c r="DN269" s="147" t="s">
        <v>292</v>
      </c>
      <c r="DO269" s="148" t="s">
        <v>292</v>
      </c>
      <c r="DP269" s="149" t="s">
        <v>292</v>
      </c>
      <c r="DQ269" s="150" t="s">
        <v>292</v>
      </c>
      <c r="DR269" s="117" t="s">
        <v>292</v>
      </c>
      <c r="DS269" s="114"/>
      <c r="DT269" s="168"/>
      <c r="DU269" s="143" t="s">
        <v>292</v>
      </c>
      <c r="DV269" s="144" t="s">
        <v>292</v>
      </c>
      <c r="DW269" s="145" t="s">
        <v>292</v>
      </c>
      <c r="DX269" s="145" t="s">
        <v>292</v>
      </c>
      <c r="DY269" s="146" t="s">
        <v>292</v>
      </c>
      <c r="DZ269" s="147" t="s">
        <v>292</v>
      </c>
      <c r="EA269" s="148" t="s">
        <v>292</v>
      </c>
      <c r="EB269" s="149" t="s">
        <v>292</v>
      </c>
      <c r="EC269" s="150" t="s">
        <v>292</v>
      </c>
      <c r="ED269" s="117" t="s">
        <v>292</v>
      </c>
      <c r="EE269" s="114"/>
      <c r="EF269" s="168"/>
      <c r="EG269" s="143" t="str">
        <f>IF(EK269="","",ministers!EG$3)</f>
        <v/>
      </c>
      <c r="EH269" s="144" t="str">
        <f>IF(EK269="","",ministers!EG$1)</f>
        <v/>
      </c>
      <c r="EI269" s="145" t="str">
        <f>IF(EK269="","",ministers!EG$2)</f>
        <v/>
      </c>
      <c r="EJ269" s="145" t="str">
        <f>IF(EK269="","",ministers!EG$3)</f>
        <v/>
      </c>
      <c r="EK269" s="146" t="str">
        <f t="shared" si="290"/>
        <v/>
      </c>
      <c r="EL269" s="147" t="str">
        <f t="shared" si="291"/>
        <v/>
      </c>
      <c r="EM269" s="148" t="str">
        <f t="shared" si="292"/>
        <v/>
      </c>
      <c r="EN269" s="149" t="str">
        <f t="shared" si="293"/>
        <v/>
      </c>
      <c r="EO269" s="150" t="str">
        <f t="shared" si="294"/>
        <v/>
      </c>
      <c r="EP269" s="117" t="str">
        <f t="shared" si="295"/>
        <v/>
      </c>
      <c r="EQ269" s="114"/>
      <c r="ER269" s="168"/>
      <c r="ES269" s="143" t="str">
        <f>IF(EW269="","",ministers!ES$3)</f>
        <v/>
      </c>
      <c r="ET269" s="144" t="str">
        <f>IF(EW269="","",ministers!ES$1)</f>
        <v/>
      </c>
      <c r="EU269" s="145" t="str">
        <f>IF(EW269="","",ministers!ES$2)</f>
        <v/>
      </c>
      <c r="EV269" s="145" t="str">
        <f>IF(EW269="","",ministers!ES$3)</f>
        <v/>
      </c>
      <c r="EW269" s="146" t="str">
        <f t="shared" si="296"/>
        <v/>
      </c>
      <c r="EX269" s="147" t="str">
        <f t="shared" si="297"/>
        <v/>
      </c>
      <c r="EY269" s="148" t="str">
        <f t="shared" si="298"/>
        <v/>
      </c>
      <c r="EZ269" s="149" t="str">
        <f t="shared" si="299"/>
        <v/>
      </c>
      <c r="FA269" s="150" t="str">
        <f t="shared" si="300"/>
        <v/>
      </c>
      <c r="FB269" s="117" t="str">
        <f t="shared" si="301"/>
        <v/>
      </c>
      <c r="FC269" s="114"/>
      <c r="FD269" s="168"/>
      <c r="FE269" s="143" t="str">
        <f>IF(FI269="","",ministers!FE$3)</f>
        <v/>
      </c>
      <c r="FF269" s="144" t="str">
        <f>IF(FI269="","",ministers!FE$1)</f>
        <v/>
      </c>
      <c r="FG269" s="145" t="str">
        <f>IF(FI269="","",ministers!FE$2)</f>
        <v/>
      </c>
      <c r="FH269" s="145" t="str">
        <f>IF(FI269="","",ministers!FE$3)</f>
        <v/>
      </c>
      <c r="FI269" s="146" t="str">
        <f t="shared" si="302"/>
        <v/>
      </c>
      <c r="FJ269" s="147" t="str">
        <f t="shared" si="303"/>
        <v/>
      </c>
      <c r="FK269" s="148" t="str">
        <f t="shared" si="304"/>
        <v/>
      </c>
      <c r="FL269" s="149" t="str">
        <f t="shared" si="305"/>
        <v/>
      </c>
      <c r="FM269" s="150" t="str">
        <f t="shared" si="306"/>
        <v/>
      </c>
      <c r="FN269" s="117" t="str">
        <f>IF(FP269="","",IF((LEN(FP269)-LEN(SUBSTITUTE(FP269,"male","")))/LEN("male")&gt;1,"!",IF(RIGHT(FP269,1)=")","",IF(RIGHT(FP269,2)=") ","",IF(RIGHT(FP269,2)=").","","!!")))))</f>
        <v/>
      </c>
      <c r="FO269" s="114"/>
      <c r="FP269" s="168"/>
      <c r="FQ269" s="143" t="str">
        <f>IF(FU269="","",ministers!FT$3)</f>
        <v/>
      </c>
      <c r="FR269" s="144" t="str">
        <f>IF(FU269="","",ministers!FT$1)</f>
        <v/>
      </c>
      <c r="FS269" s="145"/>
      <c r="FT269" s="151"/>
      <c r="FU269" s="146" t="str">
        <f>IF(GB269="","",IF(ISNUMBER(SEARCH(":",GB269)),MID(GB269,FIND(":",GB269)+2,FIND("(",GB269)-FIND(":",GB269)-3),LEFT(GB269,FIND("(",GB269)-2)))</f>
        <v/>
      </c>
      <c r="FV269" s="147" t="str">
        <f>IF(GB269="","",MID(GB269,FIND("(",GB269)+1,4))</f>
        <v/>
      </c>
      <c r="FW269" s="148" t="str">
        <f>IF(ISNUMBER(SEARCH("*female*",GB269)),"female",IF(ISNUMBER(SEARCH("*male*",GB269)),"male",""))</f>
        <v/>
      </c>
      <c r="FX269" s="149" t="str">
        <f>IF(GB269="","",IF(ISERROR(MID(GB269,FIND("male,",GB269)+6,(FIND(")",GB269)-(FIND("male,",GB269)+6))))=TRUE,"missing/error",MID(GB269,FIND("male,",GB269)+6,(FIND(")",GB269)-(FIND("male,",GB269)+6)))))</f>
        <v/>
      </c>
      <c r="FY269" s="150" t="str">
        <f>IF(FU269="","",(MID(FU269,(SEARCH("^^",SUBSTITUTE(FU269," ","^^",LEN(FU269)-LEN(SUBSTITUTE(FU269," ","")))))+1,99)&amp;"_"&amp;LEFT(FU269,FIND(" ",FU269)-1)&amp;"_"&amp;FV269))</f>
        <v/>
      </c>
      <c r="FZ269" s="117" t="str">
        <f>IF(GB269="","",IF((LEN(GB269)-LEN(SUBSTITUTE(GB269,"male","")))/LEN("male")&gt;1,"!",IF(RIGHT(GB269,1)=")","",IF(RIGHT(GB269,2)=") ","",IF(RIGHT(GB269,2)=").","","!!")))))</f>
        <v/>
      </c>
      <c r="GA269" s="114"/>
      <c r="GB269" s="168"/>
      <c r="GC269" s="143" t="str">
        <f>IF(GG269="","",ministers!GC$3)</f>
        <v/>
      </c>
      <c r="GD269" s="144" t="str">
        <f>IF(GG269="","",ministers!GC$1)</f>
        <v/>
      </c>
      <c r="GE269" s="260" t="str">
        <f>IF(GG269="","",ministers!GC$2)</f>
        <v/>
      </c>
      <c r="GF269" s="145"/>
      <c r="GG269" s="146" t="str">
        <f>IF(GN269="","",IF(ISNUMBER(SEARCH(":",GN269)),MID(GN269,FIND(":",GN269)+2,FIND("(",GN269)-FIND(":",GN269)-3),LEFT(GN269,FIND("(",GN269)-2)))</f>
        <v/>
      </c>
      <c r="GH269" s="147" t="str">
        <f>IF(GN269="","",MID(GN269,FIND("(",GN269)+1,4))</f>
        <v/>
      </c>
      <c r="GI269" s="148" t="str">
        <f>IF(ISNUMBER(SEARCH("*female*",GN269)),"female",IF(ISNUMBER(SEARCH("*male*",GN269)),"male",""))</f>
        <v/>
      </c>
      <c r="GJ269" s="149" t="str">
        <f>IF(GN269="","",IF(ISERROR(MID(GN269,FIND("male,",GN269)+6,(FIND(")",GN269)-(FIND("male,",GN269)+6))))=TRUE,"missing/error",MID(GN269,FIND("male,",GN269)+6,(FIND(")",GN269)-(FIND("male,",GN269)+6)))))</f>
        <v/>
      </c>
      <c r="GK269" s="150" t="str">
        <f>IF(GG269="","",(MID(GG269,(SEARCH("^^",SUBSTITUTE(GG269," ","^^",LEN(GG269)-LEN(SUBSTITUTE(GG269," ","")))))+1,99)&amp;"_"&amp;LEFT(GG269,FIND(" ",GG269)-1)&amp;"_"&amp;GH269))</f>
        <v/>
      </c>
      <c r="GM269" s="114"/>
      <c r="GN269" s="168"/>
      <c r="GO269" s="143" t="str">
        <f>IF(GS269="","",ministers!GO$3)</f>
        <v/>
      </c>
      <c r="GP269" s="144" t="str">
        <f>IF(GS269="","",ministers!GO$1)</f>
        <v/>
      </c>
      <c r="GQ269" s="145" t="str">
        <f>IF(GS269="","",ministers!GO$2)</f>
        <v/>
      </c>
      <c r="GR269" s="145" t="str">
        <f>IF(GS269="","",ministers!GO$3)</f>
        <v/>
      </c>
      <c r="GS269" s="146" t="str">
        <f>IF(GZ269="","",IF(ISNUMBER(SEARCH(":",GZ269)),MID(GZ269,FIND(":",GZ269)+2,FIND("(",GZ269)-FIND(":",GZ269)-3),LEFT(GZ269,FIND("(",GZ269)-2)))</f>
        <v/>
      </c>
      <c r="GT269" s="147" t="str">
        <f>IF(GZ269="","",MID(GZ269,FIND("(",GZ269)+1,4))</f>
        <v/>
      </c>
      <c r="GU269" s="148" t="str">
        <f>IF(ISNUMBER(SEARCH("*female*",GZ269)),"female",IF(ISNUMBER(SEARCH("*male*",GZ269)),"male",""))</f>
        <v/>
      </c>
      <c r="GV269" s="149" t="str">
        <f>IF(GZ269="","",IF(ISERROR(MID(GZ269,FIND("male,",GZ269)+6,(FIND(")",GZ269)-(FIND("male,",GZ269)+6))))=TRUE,"missing/error",MID(GZ269,FIND("male,",GZ269)+6,(FIND(")",GZ269)-(FIND("male,",GZ269)+6)))))</f>
        <v/>
      </c>
      <c r="GW269" s="150" t="str">
        <f>IF(GS269="","",(MID(GS269,(SEARCH("^^",SUBSTITUTE(GS269," ","^^",LEN(GS269)-LEN(SUBSTITUTE(GS269," ","")))))+1,99)&amp;"_"&amp;LEFT(GS269,FIND(" ",GS269)-1)&amp;"_"&amp;GT269))</f>
        <v/>
      </c>
      <c r="GY269" s="114"/>
      <c r="GZ269" s="168"/>
    </row>
    <row r="270" spans="1:208" ht="13.5" customHeight="1">
      <c r="A270" s="126"/>
      <c r="B270" s="117" t="s">
        <v>1262</v>
      </c>
      <c r="E270" s="143"/>
      <c r="F270" s="144"/>
      <c r="G270" s="145"/>
      <c r="H270" s="145"/>
      <c r="I270" s="146"/>
      <c r="J270" s="147"/>
      <c r="K270" s="148"/>
      <c r="L270" s="149"/>
      <c r="M270" s="150"/>
      <c r="O270" s="114"/>
      <c r="P270" s="168"/>
      <c r="Q270" s="143"/>
      <c r="R270" s="144"/>
      <c r="S270" s="145"/>
      <c r="T270" s="145"/>
      <c r="U270" s="146"/>
      <c r="V270" s="147"/>
      <c r="W270" s="148"/>
      <c r="X270" s="149"/>
      <c r="Y270" s="150"/>
      <c r="AA270" s="114"/>
      <c r="AB270" s="168"/>
      <c r="AC270" s="143"/>
      <c r="AD270" s="144"/>
      <c r="AE270" s="145"/>
      <c r="AF270" s="145"/>
      <c r="AG270" s="146"/>
      <c r="AH270" s="147"/>
      <c r="AI270" s="148"/>
      <c r="AJ270" s="149"/>
      <c r="AK270" s="150"/>
      <c r="AM270" s="114"/>
      <c r="AN270" s="168"/>
      <c r="AO270" s="143"/>
      <c r="AP270" s="144"/>
      <c r="AQ270" s="145"/>
      <c r="AR270" s="145"/>
      <c r="AS270" s="146"/>
      <c r="AT270" s="147"/>
      <c r="AU270" s="148"/>
      <c r="AV270" s="149"/>
      <c r="AW270" s="150"/>
      <c r="AY270" s="114"/>
      <c r="AZ270" s="168"/>
      <c r="BA270" s="143"/>
      <c r="BB270" s="144"/>
      <c r="BC270" s="145"/>
      <c r="BD270" s="145"/>
      <c r="BE270" s="146"/>
      <c r="BF270" s="147"/>
      <c r="BG270" s="148"/>
      <c r="BH270" s="149"/>
      <c r="BI270" s="150"/>
      <c r="BK270" s="114"/>
      <c r="BL270" s="168"/>
      <c r="BM270" s="143"/>
      <c r="BN270" s="144"/>
      <c r="BO270" s="145"/>
      <c r="BP270" s="145"/>
      <c r="BQ270" s="146"/>
      <c r="BR270" s="147"/>
      <c r="BS270" s="148"/>
      <c r="BT270" s="149"/>
      <c r="BU270" s="150"/>
      <c r="BW270" s="114"/>
      <c r="BX270" s="168"/>
      <c r="BY270" s="143"/>
      <c r="BZ270" s="144"/>
      <c r="CA270" s="145"/>
      <c r="CB270" s="145"/>
      <c r="CC270" s="146"/>
      <c r="CD270" s="147"/>
      <c r="CE270" s="148"/>
      <c r="CF270" s="149"/>
      <c r="CG270" s="150"/>
      <c r="CI270" s="114"/>
      <c r="CJ270" s="170"/>
      <c r="CK270" s="143"/>
      <c r="CL270" s="144"/>
      <c r="CM270" s="145"/>
      <c r="CN270" s="145"/>
      <c r="CO270" s="146"/>
      <c r="CP270" s="147"/>
      <c r="CQ270" s="148"/>
      <c r="CR270" s="149"/>
      <c r="CS270" s="150"/>
      <c r="CU270" s="114"/>
      <c r="CV270" s="168"/>
      <c r="CW270" s="143"/>
      <c r="CX270" s="144"/>
      <c r="CY270" s="145"/>
      <c r="CZ270" s="145"/>
      <c r="DA270" s="146"/>
      <c r="DB270" s="147"/>
      <c r="DC270" s="148"/>
      <c r="DD270" s="149"/>
      <c r="DE270" s="150"/>
      <c r="DG270" s="114"/>
      <c r="DH270" s="168"/>
      <c r="DI270" s="143"/>
      <c r="DJ270" s="144"/>
      <c r="DK270" s="145"/>
      <c r="DL270" s="145"/>
      <c r="DM270" s="146"/>
      <c r="DN270" s="147"/>
      <c r="DO270" s="148"/>
      <c r="DP270" s="149"/>
      <c r="DQ270" s="150"/>
      <c r="DS270" s="114"/>
      <c r="DT270" s="168"/>
      <c r="DU270" s="143"/>
      <c r="DV270" s="144"/>
      <c r="DW270" s="145"/>
      <c r="DX270" s="145"/>
      <c r="DY270" s="146"/>
      <c r="DZ270" s="147"/>
      <c r="EA270" s="148"/>
      <c r="EB270" s="149"/>
      <c r="EC270" s="150"/>
      <c r="EE270" s="114"/>
      <c r="EF270" s="168"/>
      <c r="EG270" s="143"/>
      <c r="EH270" s="144"/>
      <c r="EI270" s="145"/>
      <c r="EJ270" s="145"/>
      <c r="EK270" s="146"/>
      <c r="EL270" s="147"/>
      <c r="EM270" s="148"/>
      <c r="EN270" s="149"/>
      <c r="EO270" s="150"/>
      <c r="EQ270" s="114"/>
      <c r="ER270" s="168"/>
      <c r="ES270" s="143"/>
      <c r="ET270" s="144"/>
      <c r="EU270" s="145"/>
      <c r="EV270" s="145"/>
      <c r="EW270" s="146"/>
      <c r="EX270" s="147"/>
      <c r="EY270" s="148"/>
      <c r="EZ270" s="149"/>
      <c r="FA270" s="150"/>
      <c r="FC270" s="114"/>
      <c r="FD270" s="168"/>
      <c r="FE270" s="143">
        <f>IF(FI270="","",ministers!FE$3)</f>
        <v>43340</v>
      </c>
      <c r="FF270" s="144" t="str">
        <f>IF(FI270="","",ministers!FE$1)</f>
        <v>Turnbull II</v>
      </c>
      <c r="FG270" s="145">
        <v>43089</v>
      </c>
      <c r="FH270" s="145">
        <v>43164</v>
      </c>
      <c r="FI270" s="146" t="str">
        <f t="shared" si="302"/>
        <v>Michael McCormack</v>
      </c>
      <c r="FJ270" s="147" t="str">
        <f t="shared" si="303"/>
        <v>1964</v>
      </c>
      <c r="FK270" s="148" t="str">
        <f t="shared" si="304"/>
        <v>male</v>
      </c>
      <c r="FL270" s="149" t="str">
        <f t="shared" si="305"/>
        <v>au_nat01</v>
      </c>
      <c r="FM270" s="150" t="str">
        <f t="shared" si="306"/>
        <v>McCormack_Michael_1964</v>
      </c>
      <c r="FO270" s="114"/>
      <c r="FP270" s="168" t="s">
        <v>1260</v>
      </c>
      <c r="FQ270" s="143"/>
      <c r="FR270" s="144"/>
      <c r="FS270" s="145"/>
      <c r="FT270" s="151"/>
      <c r="FU270" s="146"/>
      <c r="FV270" s="147"/>
      <c r="FW270" s="148"/>
      <c r="FX270" s="149"/>
      <c r="FY270" s="150"/>
      <c r="GA270" s="114"/>
      <c r="GB270" s="168"/>
      <c r="GC270" s="143">
        <f>IF(GG270="","",ministers!GC$3)</f>
        <v>44704</v>
      </c>
      <c r="GD270" s="144" t="str">
        <f>IF(GG270="","",ministers!GC$1)</f>
        <v>Morrison II</v>
      </c>
      <c r="GE270" s="145">
        <v>43870</v>
      </c>
      <c r="GF270" s="145">
        <v>44379</v>
      </c>
      <c r="GG270" s="146" t="str">
        <f>IF(GN270="","",IF(ISNUMBER(SEARCH(":",GN270)),MID(GN270,FIND(":",GN270)+2,FIND("(",GN270)-FIND(":",GN270)-3),LEFT(GN270,FIND("(",GN270)-2)))</f>
        <v>Darren Chester</v>
      </c>
      <c r="GH270" s="147" t="str">
        <f>IF(GN270="","",MID(GN270,FIND("(",GN270)+1,4))</f>
        <v>1967</v>
      </c>
      <c r="GI270" s="148" t="str">
        <f>IF(ISNUMBER(SEARCH("*female*",GN270)),"female",IF(ISNUMBER(SEARCH("*male*",GN270)),"male",""))</f>
        <v>male</v>
      </c>
      <c r="GJ270" s="149" t="str">
        <f>IF(GN270="","",IF(ISERROR(MID(GN270,FIND("male,",GN270)+6,(FIND(")",GN270)-(FIND("male,",GN270)+6))))=TRUE,"missing/error",MID(GN270,FIND("male,",GN270)+6,(FIND(")",GN270)-(FIND("male,",GN270)+6)))))</f>
        <v>au_nat01</v>
      </c>
      <c r="GK270" s="150" t="str">
        <f>IF(GG270="","",(MID(GG270,(SEARCH("^^",SUBSTITUTE(GG270," ","^^",LEN(GG270)-LEN(SUBSTITUTE(GG270," ","")))))+1,99)&amp;"_"&amp;LEFT(GG270,FIND(" ",GG270)-1)&amp;"_"&amp;GH270))</f>
        <v>Chester_Darren_1967</v>
      </c>
      <c r="GL270" s="117" t="s">
        <v>1296</v>
      </c>
      <c r="GM270" s="114"/>
      <c r="GN270" s="168" t="s">
        <v>1230</v>
      </c>
      <c r="GO270" s="143" t="str">
        <f>IF(GS270="","",ministers!GO$3)</f>
        <v/>
      </c>
      <c r="GP270" s="144" t="str">
        <f>IF(GS270="","",ministers!GO$1)</f>
        <v/>
      </c>
      <c r="GQ270" s="145" t="str">
        <f>IF(GS270="","",ministers!GO$2)</f>
        <v/>
      </c>
      <c r="GR270" s="145" t="str">
        <f>IF(GS270="","",ministers!GO$3)</f>
        <v/>
      </c>
      <c r="GS270" s="146" t="str">
        <f>IF(GZ270="","",IF(ISNUMBER(SEARCH(":",GZ270)),MID(GZ270,FIND(":",GZ270)+2,FIND("(",GZ270)-FIND(":",GZ270)-3),LEFT(GZ270,FIND("(",GZ270)-2)))</f>
        <v/>
      </c>
      <c r="GT270" s="147" t="str">
        <f>IF(GZ270="","",MID(GZ270,FIND("(",GZ270)+1,4))</f>
        <v/>
      </c>
      <c r="GU270" s="148" t="str">
        <f>IF(ISNUMBER(SEARCH("*female*",GZ270)),"female",IF(ISNUMBER(SEARCH("*male*",GZ270)),"male",""))</f>
        <v/>
      </c>
      <c r="GV270" s="149" t="str">
        <f>IF(GZ270="","",IF(ISERROR(MID(GZ270,FIND("male,",GZ270)+6,(FIND(")",GZ270)-(FIND("male,",GZ270)+6))))=TRUE,"missing/error",MID(GZ270,FIND("male,",GZ270)+6,(FIND(")",GZ270)-(FIND("male,",GZ270)+6)))))</f>
        <v/>
      </c>
      <c r="GW270" s="150" t="str">
        <f>IF(GS270="","",(MID(GS270,(SEARCH("^^",SUBSTITUTE(GS270," ","^^",LEN(GS270)-LEN(SUBSTITUTE(GS270," ","")))))+1,99)&amp;"_"&amp;LEFT(GS270,FIND(" ",GS270)-1)&amp;"_"&amp;GT270))</f>
        <v/>
      </c>
      <c r="GY270" s="114"/>
      <c r="GZ270" s="168"/>
    </row>
    <row r="271" spans="1:208" ht="13.5" customHeight="1">
      <c r="A271" s="126"/>
      <c r="B271" s="117" t="s">
        <v>1262</v>
      </c>
      <c r="E271" s="143"/>
      <c r="F271" s="144"/>
      <c r="G271" s="145"/>
      <c r="H271" s="145"/>
      <c r="I271" s="146"/>
      <c r="J271" s="147"/>
      <c r="K271" s="148"/>
      <c r="L271" s="149"/>
      <c r="M271" s="150"/>
      <c r="O271" s="114"/>
      <c r="P271" s="168"/>
      <c r="Q271" s="143"/>
      <c r="R271" s="144"/>
      <c r="S271" s="145"/>
      <c r="T271" s="145"/>
      <c r="U271" s="146"/>
      <c r="V271" s="147"/>
      <c r="W271" s="148"/>
      <c r="X271" s="149"/>
      <c r="Y271" s="150"/>
      <c r="AA271" s="114"/>
      <c r="AB271" s="168"/>
      <c r="AC271" s="143"/>
      <c r="AD271" s="144"/>
      <c r="AE271" s="145"/>
      <c r="AF271" s="145"/>
      <c r="AG271" s="146"/>
      <c r="AH271" s="147"/>
      <c r="AI271" s="148"/>
      <c r="AJ271" s="149"/>
      <c r="AK271" s="150"/>
      <c r="AM271" s="114"/>
      <c r="AN271" s="168"/>
      <c r="AO271" s="143"/>
      <c r="AP271" s="144"/>
      <c r="AQ271" s="145"/>
      <c r="AR271" s="145"/>
      <c r="AS271" s="146"/>
      <c r="AT271" s="147"/>
      <c r="AU271" s="148"/>
      <c r="AV271" s="149"/>
      <c r="AW271" s="150"/>
      <c r="AY271" s="114"/>
      <c r="AZ271" s="168"/>
      <c r="BA271" s="143"/>
      <c r="BB271" s="144"/>
      <c r="BC271" s="145"/>
      <c r="BD271" s="145"/>
      <c r="BE271" s="146"/>
      <c r="BF271" s="147"/>
      <c r="BG271" s="148"/>
      <c r="BH271" s="149"/>
      <c r="BI271" s="150"/>
      <c r="BK271" s="114"/>
      <c r="BL271" s="168"/>
      <c r="BM271" s="143"/>
      <c r="BN271" s="144"/>
      <c r="BO271" s="145"/>
      <c r="BP271" s="145"/>
      <c r="BQ271" s="146"/>
      <c r="BR271" s="147"/>
      <c r="BS271" s="148"/>
      <c r="BT271" s="149"/>
      <c r="BU271" s="150"/>
      <c r="BW271" s="114"/>
      <c r="BX271" s="168"/>
      <c r="BY271" s="143"/>
      <c r="BZ271" s="144"/>
      <c r="CA271" s="145"/>
      <c r="CB271" s="145"/>
      <c r="CC271" s="146"/>
      <c r="CD271" s="147"/>
      <c r="CE271" s="148"/>
      <c r="CF271" s="149"/>
      <c r="CG271" s="150"/>
      <c r="CI271" s="114"/>
      <c r="CJ271" s="170"/>
      <c r="CK271" s="143"/>
      <c r="CL271" s="144"/>
      <c r="CM271" s="145"/>
      <c r="CN271" s="145"/>
      <c r="CO271" s="146"/>
      <c r="CP271" s="147"/>
      <c r="CQ271" s="148"/>
      <c r="CR271" s="149"/>
      <c r="CS271" s="150"/>
      <c r="CU271" s="114"/>
      <c r="CV271" s="168"/>
      <c r="CW271" s="143"/>
      <c r="CX271" s="144"/>
      <c r="CY271" s="145"/>
      <c r="CZ271" s="145"/>
      <c r="DA271" s="146"/>
      <c r="DB271" s="147"/>
      <c r="DC271" s="148"/>
      <c r="DD271" s="149"/>
      <c r="DE271" s="150"/>
      <c r="DG271" s="114"/>
      <c r="DH271" s="168"/>
      <c r="DI271" s="143"/>
      <c r="DJ271" s="144"/>
      <c r="DK271" s="145"/>
      <c r="DL271" s="145"/>
      <c r="DM271" s="146"/>
      <c r="DN271" s="147"/>
      <c r="DO271" s="148"/>
      <c r="DP271" s="149"/>
      <c r="DQ271" s="150"/>
      <c r="DS271" s="114"/>
      <c r="DT271" s="168"/>
      <c r="DU271" s="143"/>
      <c r="DV271" s="144"/>
      <c r="DW271" s="145"/>
      <c r="DX271" s="145"/>
      <c r="DY271" s="146"/>
      <c r="DZ271" s="147"/>
      <c r="EA271" s="148"/>
      <c r="EB271" s="149"/>
      <c r="EC271" s="150"/>
      <c r="EE271" s="114"/>
      <c r="EF271" s="168"/>
      <c r="EG271" s="143"/>
      <c r="EH271" s="144"/>
      <c r="EI271" s="145"/>
      <c r="EJ271" s="145"/>
      <c r="EK271" s="146"/>
      <c r="EL271" s="147"/>
      <c r="EM271" s="148"/>
      <c r="EN271" s="149"/>
      <c r="EO271" s="150"/>
      <c r="EQ271" s="114"/>
      <c r="ER271" s="168"/>
      <c r="ES271" s="143"/>
      <c r="ET271" s="144"/>
      <c r="EU271" s="145"/>
      <c r="EV271" s="145"/>
      <c r="EW271" s="146"/>
      <c r="EX271" s="147"/>
      <c r="EY271" s="148"/>
      <c r="EZ271" s="149"/>
      <c r="FA271" s="150"/>
      <c r="FC271" s="114"/>
      <c r="FD271" s="168"/>
      <c r="FE271" s="143">
        <f>IF(FI271="","",ministers!FE$3)</f>
        <v>43340</v>
      </c>
      <c r="FF271" s="144" t="str">
        <f>IF(FI271="","",ministers!FE$1)</f>
        <v>Turnbull II</v>
      </c>
      <c r="FG271" s="145">
        <v>43164</v>
      </c>
      <c r="FH271" s="145">
        <f>IF(FI271="","",ministers!FE$3)</f>
        <v>43340</v>
      </c>
      <c r="FI271" s="146" t="str">
        <f t="shared" si="302"/>
        <v>Darren Chester</v>
      </c>
      <c r="FJ271" s="147" t="str">
        <f t="shared" si="303"/>
        <v>1967</v>
      </c>
      <c r="FK271" s="148" t="str">
        <f t="shared" si="304"/>
        <v>male</v>
      </c>
      <c r="FL271" s="149" t="str">
        <f t="shared" si="305"/>
        <v>au_nat01</v>
      </c>
      <c r="FM271" s="150" t="str">
        <f t="shared" si="306"/>
        <v>Chester_Darren_1967</v>
      </c>
      <c r="FO271" s="114"/>
      <c r="FP271" s="168" t="s">
        <v>1230</v>
      </c>
      <c r="FQ271" s="143"/>
      <c r="FR271" s="144"/>
      <c r="FS271" s="145"/>
      <c r="FT271" s="151"/>
      <c r="FU271" s="146"/>
      <c r="FV271" s="147"/>
      <c r="FW271" s="148"/>
      <c r="FX271" s="149"/>
      <c r="FY271" s="150"/>
      <c r="GA271" s="114"/>
      <c r="GB271" s="168"/>
      <c r="GC271" s="143">
        <f>IF(GG271="","",ministers!GC$3)</f>
        <v>44704</v>
      </c>
      <c r="GD271" s="144" t="str">
        <f>IF(GG271="","",ministers!GC$1)</f>
        <v>Morrison II</v>
      </c>
      <c r="GE271" s="145">
        <v>44379</v>
      </c>
      <c r="GF271" s="145">
        <f>IF(GG271="","",ministers!GC$3)</f>
        <v>44704</v>
      </c>
      <c r="GG271" s="146" t="str">
        <f>IF(GN271="","",IF(ISNUMBER(SEARCH(":",GN271)),MID(GN271,FIND(":",GN271)+2,FIND("(",GN271)-FIND(":",GN271)-3),LEFT(GN271,FIND("(",GN271)-2)))</f>
        <v>Andrew Gee</v>
      </c>
      <c r="GH271" s="147" t="str">
        <f>IF(GN271="","",MID(GN271,FIND("(",GN271)+1,4))</f>
        <v>1968</v>
      </c>
      <c r="GI271" s="148" t="str">
        <f>IF(ISNUMBER(SEARCH("*female*",GN271)),"female",IF(ISNUMBER(SEARCH("*male*",GN271)),"male",""))</f>
        <v>male</v>
      </c>
      <c r="GJ271" s="149" t="str">
        <f>IF(GN271="","",IF(ISERROR(MID(GN271,FIND("male,",GN271)+6,(FIND(")",GN271)-(FIND("male,",GN271)+6))))=TRUE,"missing/error",MID(GN271,FIND("male,",GN271)+6,(FIND(")",GN271)-(FIND("male,",GN271)+6)))))</f>
        <v>au_nat01</v>
      </c>
      <c r="GK271" s="150" t="str">
        <f>IF(GG271="","",(MID(GG271,(SEARCH("^^",SUBSTITUTE(GG271," ","^^",LEN(GG271)-LEN(SUBSTITUTE(GG271," ","")))))+1,99)&amp;"_"&amp;LEFT(GG271,FIND(" ",GG271)-1)&amp;"_"&amp;GH271))</f>
        <v>Gee_Andrew_1968</v>
      </c>
      <c r="GM271" s="114"/>
      <c r="GN271" s="168" t="s">
        <v>1305</v>
      </c>
      <c r="GO271" s="143" t="str">
        <f>IF(GS271="","",ministers!GO$3)</f>
        <v/>
      </c>
      <c r="GP271" s="144" t="str">
        <f>IF(GS271="","",ministers!GO$1)</f>
        <v/>
      </c>
      <c r="GQ271" s="145" t="str">
        <f>IF(GS271="","",ministers!GO$2)</f>
        <v/>
      </c>
      <c r="GR271" s="145" t="str">
        <f>IF(GS271="","",ministers!GO$3)</f>
        <v/>
      </c>
      <c r="GS271" s="146" t="str">
        <f>IF(GZ271="","",IF(ISNUMBER(SEARCH(":",GZ271)),MID(GZ271,FIND(":",GZ271)+2,FIND("(",GZ271)-FIND(":",GZ271)-3),LEFT(GZ271,FIND("(",GZ271)-2)))</f>
        <v/>
      </c>
      <c r="GT271" s="147" t="str">
        <f>IF(GZ271="","",MID(GZ271,FIND("(",GZ271)+1,4))</f>
        <v/>
      </c>
      <c r="GU271" s="148" t="str">
        <f>IF(ISNUMBER(SEARCH("*female*",GZ271)),"female",IF(ISNUMBER(SEARCH("*male*",GZ271)),"male",""))</f>
        <v/>
      </c>
      <c r="GV271" s="149" t="str">
        <f>IF(GZ271="","",IF(ISERROR(MID(GZ271,FIND("male,",GZ271)+6,(FIND(")",GZ271)-(FIND("male,",GZ271)+6))))=TRUE,"missing/error",MID(GZ271,FIND("male,",GZ271)+6,(FIND(")",GZ271)-(FIND("male,",GZ271)+6)))))</f>
        <v/>
      </c>
      <c r="GW271" s="150" t="str">
        <f>IF(GS271="","",(MID(GS271,(SEARCH("^^",SUBSTITUTE(GS271," ","^^",LEN(GS271)-LEN(SUBSTITUTE(GS271," ","")))))+1,99)&amp;"_"&amp;LEFT(GS271,FIND(" ",GS271)-1)&amp;"_"&amp;GT271))</f>
        <v/>
      </c>
      <c r="GY271" s="114"/>
      <c r="GZ271" s="168"/>
    </row>
    <row r="272" spans="1:208" ht="13.5" customHeight="1">
      <c r="A272" s="126"/>
      <c r="B272" s="114" t="s">
        <v>1188</v>
      </c>
      <c r="D272" s="168"/>
      <c r="E272" s="143"/>
      <c r="F272" s="144"/>
      <c r="G272" s="145"/>
      <c r="H272" s="145"/>
      <c r="I272" s="146"/>
      <c r="J272" s="147"/>
      <c r="K272" s="148"/>
      <c r="L272" s="149"/>
      <c r="M272" s="150"/>
      <c r="O272" s="114"/>
      <c r="P272" s="168"/>
      <c r="Q272" s="143"/>
      <c r="R272" s="144"/>
      <c r="S272" s="145"/>
      <c r="T272" s="145"/>
      <c r="U272" s="146"/>
      <c r="V272" s="147"/>
      <c r="W272" s="148"/>
      <c r="X272" s="149"/>
      <c r="Y272" s="150"/>
      <c r="AA272" s="114"/>
      <c r="AB272" s="168"/>
      <c r="AC272" s="143"/>
      <c r="AD272" s="144"/>
      <c r="AE272" s="145"/>
      <c r="AF272" s="145"/>
      <c r="AG272" s="146"/>
      <c r="AH272" s="147"/>
      <c r="AI272" s="148"/>
      <c r="AJ272" s="149"/>
      <c r="AK272" s="150"/>
      <c r="AM272" s="114"/>
      <c r="AN272" s="168"/>
      <c r="AO272" s="143"/>
      <c r="AP272" s="144"/>
      <c r="AQ272" s="145"/>
      <c r="AR272" s="145"/>
      <c r="AS272" s="146"/>
      <c r="AT272" s="147"/>
      <c r="AU272" s="148"/>
      <c r="AV272" s="149"/>
      <c r="AW272" s="150"/>
      <c r="AY272" s="114"/>
      <c r="AZ272" s="168"/>
      <c r="BA272" s="143"/>
      <c r="BB272" s="144"/>
      <c r="BC272" s="145"/>
      <c r="BD272" s="145"/>
      <c r="BE272" s="146"/>
      <c r="BF272" s="147"/>
      <c r="BG272" s="148"/>
      <c r="BH272" s="149"/>
      <c r="BI272" s="150"/>
      <c r="BK272" s="114"/>
      <c r="BL272" s="168"/>
      <c r="BM272" s="143"/>
      <c r="BN272" s="144"/>
      <c r="BO272" s="145"/>
      <c r="BP272" s="145"/>
      <c r="BQ272" s="146"/>
      <c r="BR272" s="147"/>
      <c r="BS272" s="148"/>
      <c r="BT272" s="149"/>
      <c r="BU272" s="150"/>
      <c r="BW272" s="114"/>
      <c r="BX272" s="168"/>
      <c r="BY272" s="143"/>
      <c r="BZ272" s="144"/>
      <c r="CA272" s="145"/>
      <c r="CB272" s="145"/>
      <c r="CC272" s="146"/>
      <c r="CD272" s="147"/>
      <c r="CE272" s="148"/>
      <c r="CF272" s="149"/>
      <c r="CG272" s="150"/>
      <c r="CI272" s="114"/>
      <c r="CJ272" s="168"/>
      <c r="CK272" s="143"/>
      <c r="CL272" s="144"/>
      <c r="CM272" s="145"/>
      <c r="CN272" s="145"/>
      <c r="CO272" s="146"/>
      <c r="CP272" s="147"/>
      <c r="CQ272" s="148"/>
      <c r="CR272" s="149"/>
      <c r="CS272" s="150"/>
      <c r="CU272" s="114"/>
      <c r="CV272" s="168"/>
      <c r="CW272" s="143"/>
      <c r="CX272" s="144"/>
      <c r="CY272" s="145"/>
      <c r="CZ272" s="145"/>
      <c r="DA272" s="146"/>
      <c r="DB272" s="147"/>
      <c r="DC272" s="148"/>
      <c r="DD272" s="149"/>
      <c r="DE272" s="150"/>
      <c r="DG272" s="114"/>
      <c r="DH272" s="168"/>
      <c r="DI272" s="143"/>
      <c r="DJ272" s="144"/>
      <c r="DK272" s="145"/>
      <c r="DL272" s="145"/>
      <c r="DM272" s="146"/>
      <c r="DN272" s="147"/>
      <c r="DO272" s="148"/>
      <c r="DP272" s="149"/>
      <c r="DQ272" s="150"/>
      <c r="DS272" s="114"/>
      <c r="DT272" s="168"/>
      <c r="DU272" s="143"/>
      <c r="DV272" s="144"/>
      <c r="DW272" s="145"/>
      <c r="DX272" s="145"/>
      <c r="DY272" s="146"/>
      <c r="DZ272" s="147"/>
      <c r="EA272" s="148"/>
      <c r="EB272" s="149"/>
      <c r="EC272" s="150"/>
      <c r="EE272" s="114"/>
      <c r="EF272" s="168"/>
      <c r="EG272" s="143"/>
      <c r="EH272" s="144"/>
      <c r="EI272" s="145"/>
      <c r="EJ272" s="145"/>
      <c r="EK272" s="146"/>
      <c r="EL272" s="147"/>
      <c r="EM272" s="148"/>
      <c r="EN272" s="149"/>
      <c r="EO272" s="150"/>
      <c r="EQ272" s="114"/>
      <c r="ER272" s="168"/>
      <c r="ES272" s="143"/>
      <c r="ET272" s="144"/>
      <c r="EU272" s="145"/>
      <c r="EV272" s="145"/>
      <c r="EW272" s="146"/>
      <c r="EX272" s="147"/>
      <c r="EY272" s="148"/>
      <c r="EZ272" s="149"/>
      <c r="FA272" s="150"/>
      <c r="FC272" s="114"/>
      <c r="FD272" s="168"/>
      <c r="FE272" s="143" t="str">
        <f>IF(FI272="","",ministers!FE$3)</f>
        <v/>
      </c>
      <c r="FF272" s="144" t="str">
        <f>IF(FI272="","",ministers!FE$1)</f>
        <v/>
      </c>
      <c r="FG272" s="145" t="str">
        <f>IF(FI272="","",ministers!FE$2)</f>
        <v/>
      </c>
      <c r="FH272" s="145" t="str">
        <f>IF(FI272="","",ministers!FE$3)</f>
        <v/>
      </c>
      <c r="FI272" s="146" t="str">
        <f t="shared" si="302"/>
        <v/>
      </c>
      <c r="FJ272" s="147" t="str">
        <f t="shared" si="303"/>
        <v/>
      </c>
      <c r="FK272" s="148" t="str">
        <f t="shared" si="304"/>
        <v/>
      </c>
      <c r="FL272" s="149" t="str">
        <f t="shared" si="305"/>
        <v/>
      </c>
      <c r="FM272" s="150" t="str">
        <f t="shared" si="306"/>
        <v/>
      </c>
      <c r="FO272" s="114"/>
      <c r="FP272" s="168"/>
      <c r="FQ272" s="143"/>
      <c r="FR272" s="144"/>
      <c r="FS272" s="145"/>
      <c r="FT272" s="151"/>
      <c r="FU272" s="146"/>
      <c r="FV272" s="147"/>
      <c r="FW272" s="148"/>
      <c r="FX272" s="149"/>
      <c r="FY272" s="150"/>
      <c r="GA272" s="114"/>
      <c r="GB272" s="168"/>
      <c r="GC272" s="143" t="str">
        <f>IF(GG272="","",ministers!GC$3)</f>
        <v/>
      </c>
      <c r="GD272" s="144" t="str">
        <f>IF(GG272="","",ministers!GC$1)</f>
        <v/>
      </c>
      <c r="GE272" s="260" t="str">
        <f>IF(GG272="","",ministers!GC$2)</f>
        <v/>
      </c>
      <c r="GF272" s="145"/>
      <c r="GG272" s="146"/>
      <c r="GH272" s="147"/>
      <c r="GI272" s="148"/>
      <c r="GJ272" s="149"/>
      <c r="GK272" s="150"/>
      <c r="GM272" s="114"/>
      <c r="GN272" s="168"/>
      <c r="GO272" s="143" t="str">
        <f>IF(GS272="","",ministers!GO$3)</f>
        <v/>
      </c>
      <c r="GP272" s="144" t="str">
        <f>IF(GS272="","",ministers!GO$1)</f>
        <v/>
      </c>
      <c r="GQ272" s="145" t="str">
        <f>IF(GS272="","",ministers!GO$2)</f>
        <v/>
      </c>
      <c r="GR272" s="145" t="str">
        <f>IF(GS272="","",ministers!GO$3)</f>
        <v/>
      </c>
      <c r="GS272" s="146"/>
      <c r="GT272" s="147"/>
      <c r="GU272" s="148"/>
      <c r="GV272" s="149"/>
      <c r="GW272" s="150"/>
      <c r="GY272" s="114"/>
      <c r="GZ272" s="168"/>
    </row>
    <row r="273" spans="1:208" ht="13.5" customHeight="1">
      <c r="A273" s="126"/>
      <c r="B273" s="114" t="s">
        <v>1280</v>
      </c>
      <c r="D273" s="168"/>
      <c r="E273" s="143"/>
      <c r="F273" s="144"/>
      <c r="G273" s="145"/>
      <c r="H273" s="145"/>
      <c r="I273" s="146"/>
      <c r="J273" s="147"/>
      <c r="K273" s="148"/>
      <c r="L273" s="149"/>
      <c r="M273" s="150"/>
      <c r="O273" s="114"/>
      <c r="P273" s="168"/>
      <c r="Q273" s="143"/>
      <c r="R273" s="144"/>
      <c r="S273" s="145"/>
      <c r="T273" s="145"/>
      <c r="U273" s="146"/>
      <c r="V273" s="147"/>
      <c r="W273" s="148"/>
      <c r="X273" s="149"/>
      <c r="Y273" s="150"/>
      <c r="AA273" s="114"/>
      <c r="AB273" s="168"/>
      <c r="AC273" s="143"/>
      <c r="AD273" s="144"/>
      <c r="AE273" s="145"/>
      <c r="AF273" s="145"/>
      <c r="AG273" s="146"/>
      <c r="AH273" s="147"/>
      <c r="AI273" s="148"/>
      <c r="AJ273" s="149"/>
      <c r="AK273" s="150"/>
      <c r="AM273" s="114"/>
      <c r="AN273" s="168"/>
      <c r="AO273" s="143"/>
      <c r="AP273" s="144"/>
      <c r="AQ273" s="145"/>
      <c r="AR273" s="145"/>
      <c r="AS273" s="146"/>
      <c r="AT273" s="147"/>
      <c r="AU273" s="148"/>
      <c r="AV273" s="149"/>
      <c r="AW273" s="150"/>
      <c r="AY273" s="114"/>
      <c r="AZ273" s="168"/>
      <c r="BA273" s="143"/>
      <c r="BB273" s="144"/>
      <c r="BC273" s="145"/>
      <c r="BD273" s="145"/>
      <c r="BE273" s="146"/>
      <c r="BF273" s="147"/>
      <c r="BG273" s="148"/>
      <c r="BH273" s="149"/>
      <c r="BI273" s="150"/>
      <c r="BK273" s="114"/>
      <c r="BL273" s="168"/>
      <c r="BM273" s="143"/>
      <c r="BN273" s="144"/>
      <c r="BO273" s="145"/>
      <c r="BP273" s="145"/>
      <c r="BQ273" s="146"/>
      <c r="BR273" s="147"/>
      <c r="BS273" s="148"/>
      <c r="BT273" s="149"/>
      <c r="BU273" s="150"/>
      <c r="BW273" s="114"/>
      <c r="BX273" s="168"/>
      <c r="BY273" s="143"/>
      <c r="BZ273" s="144"/>
      <c r="CA273" s="145"/>
      <c r="CB273" s="145"/>
      <c r="CC273" s="146"/>
      <c r="CD273" s="147"/>
      <c r="CE273" s="148"/>
      <c r="CF273" s="149"/>
      <c r="CG273" s="150"/>
      <c r="CI273" s="114"/>
      <c r="CJ273" s="168"/>
      <c r="CK273" s="143"/>
      <c r="CL273" s="144"/>
      <c r="CM273" s="145"/>
      <c r="CN273" s="145"/>
      <c r="CO273" s="146"/>
      <c r="CP273" s="147"/>
      <c r="CQ273" s="148"/>
      <c r="CR273" s="149"/>
      <c r="CS273" s="150"/>
      <c r="CU273" s="114"/>
      <c r="CV273" s="168"/>
      <c r="CW273" s="143"/>
      <c r="CX273" s="144"/>
      <c r="CY273" s="145"/>
      <c r="CZ273" s="145"/>
      <c r="DA273" s="146"/>
      <c r="DB273" s="147"/>
      <c r="DC273" s="148"/>
      <c r="DD273" s="149"/>
      <c r="DE273" s="150"/>
      <c r="DG273" s="114"/>
      <c r="DH273" s="168"/>
      <c r="DI273" s="143"/>
      <c r="DJ273" s="144"/>
      <c r="DK273" s="145"/>
      <c r="DL273" s="145"/>
      <c r="DM273" s="146"/>
      <c r="DN273" s="147"/>
      <c r="DO273" s="148"/>
      <c r="DP273" s="149"/>
      <c r="DQ273" s="150"/>
      <c r="DS273" s="114"/>
      <c r="DT273" s="168"/>
      <c r="DU273" s="143"/>
      <c r="DV273" s="144"/>
      <c r="DW273" s="145"/>
      <c r="DX273" s="145"/>
      <c r="DY273" s="146"/>
      <c r="DZ273" s="147"/>
      <c r="EA273" s="148"/>
      <c r="EB273" s="149"/>
      <c r="EC273" s="150"/>
      <c r="EE273" s="114"/>
      <c r="EF273" s="168"/>
      <c r="EG273" s="143"/>
      <c r="EH273" s="144"/>
      <c r="EI273" s="145"/>
      <c r="EJ273" s="145"/>
      <c r="EK273" s="146"/>
      <c r="EL273" s="147"/>
      <c r="EM273" s="148"/>
      <c r="EN273" s="149"/>
      <c r="EO273" s="150"/>
      <c r="EQ273" s="114"/>
      <c r="ER273" s="168"/>
      <c r="ES273" s="143"/>
      <c r="ET273" s="144"/>
      <c r="EU273" s="145"/>
      <c r="EV273" s="145"/>
      <c r="EW273" s="146"/>
      <c r="EX273" s="147"/>
      <c r="EY273" s="148"/>
      <c r="EZ273" s="149"/>
      <c r="FA273" s="150"/>
      <c r="FC273" s="114"/>
      <c r="FD273" s="168"/>
      <c r="FE273" s="143"/>
      <c r="FF273" s="144"/>
      <c r="FG273" s="145"/>
      <c r="FH273" s="145"/>
      <c r="FI273" s="146"/>
      <c r="FJ273" s="147"/>
      <c r="FK273" s="148"/>
      <c r="FL273" s="149"/>
      <c r="FM273" s="150"/>
      <c r="FO273" s="114"/>
      <c r="FP273" s="168"/>
      <c r="FQ273" s="143"/>
      <c r="FR273" s="144"/>
      <c r="FS273" s="145"/>
      <c r="FT273" s="151"/>
      <c r="FU273" s="146"/>
      <c r="FV273" s="147"/>
      <c r="FW273" s="148"/>
      <c r="FX273" s="149"/>
      <c r="FY273" s="150"/>
      <c r="GA273" s="114"/>
      <c r="GB273" s="168"/>
      <c r="GC273" s="143">
        <f>IF(GG273="","",ministers!GC$3)</f>
        <v>44704</v>
      </c>
      <c r="GD273" s="144" t="str">
        <f>IF(GG273="","",ministers!GC$1)</f>
        <v>Morrison II</v>
      </c>
      <c r="GE273" s="260">
        <f>IF(GG273="","",ministers!GC$2)</f>
        <v>43614</v>
      </c>
      <c r="GF273" s="145">
        <f>IF(GG273="","",ministers!GC$3)</f>
        <v>44704</v>
      </c>
      <c r="GG273" s="146" t="str">
        <f>IF(GN273="","",IF(ISNUMBER(SEARCH(":",GN273)),MID(GN273,FIND(":",GN273)+2,FIND("(",GN273)-FIND(":",GN273)-3),LEFT(GN273,FIND("(",GN273)-2)))</f>
        <v>David Littleproud</v>
      </c>
      <c r="GH273" s="147" t="str">
        <f>IF(GN273="","",MID(GN273,FIND("(",GN273)+1,4))</f>
        <v>1976</v>
      </c>
      <c r="GI273" s="148" t="str">
        <f>IF(ISNUMBER(SEARCH("*female*",GN273)),"female",IF(ISNUMBER(SEARCH("*male*",GN273)),"male",""))</f>
        <v>male</v>
      </c>
      <c r="GJ273" s="149" t="str">
        <f>IF(GN273="","",IF(ISERROR(MID(GN273,FIND("male,",GN273)+6,(FIND(")",GN273)-(FIND("male,",GN273)+6))))=TRUE,"missing/error",MID(GN273,FIND("male,",GN273)+6,(FIND(")",GN273)-(FIND("male,",GN273)+6)))))</f>
        <v>au_nat01</v>
      </c>
      <c r="GK273" s="150" t="str">
        <f>IF(GG273="","",(MID(GG273,(SEARCH("^^",SUBSTITUTE(GG273," ","^^",LEN(GG273)-LEN(SUBSTITUTE(GG273," ","")))))+1,99)&amp;"_"&amp;LEFT(GG273,FIND(" ",GG273)-1)&amp;"_"&amp;GH273))</f>
        <v>Littleproud_David_1976</v>
      </c>
      <c r="GM273" s="114"/>
      <c r="GN273" s="168" t="s">
        <v>1257</v>
      </c>
      <c r="GO273" s="143" t="str">
        <f>IF(GS273="","",ministers!GO$3)</f>
        <v/>
      </c>
      <c r="GP273" s="144" t="str">
        <f>IF(GS273="","",ministers!GO$1)</f>
        <v/>
      </c>
      <c r="GQ273" s="145" t="str">
        <f>IF(GS273="","",ministers!GO$2)</f>
        <v/>
      </c>
      <c r="GR273" s="145" t="str">
        <f>IF(GS273="","",ministers!GO$3)</f>
        <v/>
      </c>
      <c r="GS273" s="146" t="str">
        <f>IF(GZ273="","",IF(ISNUMBER(SEARCH(":",GZ273)),MID(GZ273,FIND(":",GZ273)+2,FIND("(",GZ273)-FIND(":",GZ273)-3),LEFT(GZ273,FIND("(",GZ273)-2)))</f>
        <v/>
      </c>
      <c r="GT273" s="147" t="str">
        <f>IF(GZ273="","",MID(GZ273,FIND("(",GZ273)+1,4))</f>
        <v/>
      </c>
      <c r="GU273" s="148" t="str">
        <f>IF(ISNUMBER(SEARCH("*female*",GZ273)),"female",IF(ISNUMBER(SEARCH("*male*",GZ273)),"male",""))</f>
        <v/>
      </c>
      <c r="GV273" s="149" t="str">
        <f>IF(GZ273="","",IF(ISERROR(MID(GZ273,FIND("male,",GZ273)+6,(FIND(")",GZ273)-(FIND("male,",GZ273)+6))))=TRUE,"missing/error",MID(GZ273,FIND("male,",GZ273)+6,(FIND(")",GZ273)-(FIND("male,",GZ273)+6)))))</f>
        <v/>
      </c>
      <c r="GW273" s="150" t="str">
        <f>IF(GS273="","",(MID(GS273,(SEARCH("^^",SUBSTITUTE(GS273," ","^^",LEN(GS273)-LEN(SUBSTITUTE(GS273," ","")))))+1,99)&amp;"_"&amp;LEFT(GS273,FIND(" ",GS273)-1)&amp;"_"&amp;GT273))</f>
        <v/>
      </c>
      <c r="GY273" s="114"/>
      <c r="GZ273" s="168"/>
    </row>
    <row r="274" spans="1:208" ht="13.5" customHeight="1">
      <c r="A274" s="126"/>
      <c r="B274" s="117" t="s">
        <v>1159</v>
      </c>
      <c r="E274" s="143"/>
      <c r="F274" s="144"/>
      <c r="G274" s="145"/>
      <c r="H274" s="145"/>
      <c r="I274" s="146"/>
      <c r="J274" s="147"/>
      <c r="K274" s="148"/>
      <c r="L274" s="149"/>
      <c r="M274" s="150"/>
      <c r="O274" s="114"/>
      <c r="P274" s="168"/>
      <c r="Q274" s="143"/>
      <c r="R274" s="144"/>
      <c r="S274" s="145"/>
      <c r="T274" s="145"/>
      <c r="U274" s="146"/>
      <c r="V274" s="147"/>
      <c r="W274" s="148"/>
      <c r="X274" s="149"/>
      <c r="Y274" s="150"/>
      <c r="AA274" s="114"/>
      <c r="AB274" s="168"/>
      <c r="AC274" s="143"/>
      <c r="AD274" s="144"/>
      <c r="AE274" s="145"/>
      <c r="AF274" s="145"/>
      <c r="AG274" s="146"/>
      <c r="AH274" s="147"/>
      <c r="AI274" s="148"/>
      <c r="AJ274" s="149"/>
      <c r="AK274" s="150"/>
      <c r="AM274" s="114"/>
      <c r="AN274" s="168"/>
      <c r="AO274" s="143"/>
      <c r="AP274" s="144"/>
      <c r="AQ274" s="145"/>
      <c r="AR274" s="145"/>
      <c r="AS274" s="146"/>
      <c r="AT274" s="147"/>
      <c r="AU274" s="148"/>
      <c r="AV274" s="149"/>
      <c r="AW274" s="150"/>
      <c r="AY274" s="114"/>
      <c r="AZ274" s="168"/>
      <c r="BA274" s="143"/>
      <c r="BB274" s="144"/>
      <c r="BC274" s="145"/>
      <c r="BD274" s="145"/>
      <c r="BE274" s="146"/>
      <c r="BF274" s="147"/>
      <c r="BG274" s="148"/>
      <c r="BH274" s="149"/>
      <c r="BI274" s="150"/>
      <c r="BK274" s="114"/>
      <c r="BL274" s="168"/>
      <c r="BM274" s="143"/>
      <c r="BN274" s="144"/>
      <c r="BO274" s="145"/>
      <c r="BP274" s="145"/>
      <c r="BQ274" s="146"/>
      <c r="BR274" s="147"/>
      <c r="BS274" s="148"/>
      <c r="BT274" s="149"/>
      <c r="BU274" s="150"/>
      <c r="BW274" s="114"/>
      <c r="BX274" s="168"/>
      <c r="BY274" s="143"/>
      <c r="BZ274" s="144"/>
      <c r="CA274" s="145"/>
      <c r="CB274" s="145"/>
      <c r="CC274" s="146"/>
      <c r="CD274" s="147"/>
      <c r="CE274" s="148"/>
      <c r="CF274" s="149"/>
      <c r="CG274" s="150"/>
      <c r="CI274" s="114"/>
      <c r="CJ274" s="168"/>
      <c r="CK274" s="143"/>
      <c r="CL274" s="144"/>
      <c r="CM274" s="145"/>
      <c r="CN274" s="145"/>
      <c r="CO274" s="146"/>
      <c r="CP274" s="147"/>
      <c r="CQ274" s="148"/>
      <c r="CR274" s="149"/>
      <c r="CS274" s="150"/>
      <c r="CU274" s="114"/>
      <c r="CV274" s="168"/>
      <c r="CW274" s="143"/>
      <c r="CX274" s="144"/>
      <c r="CY274" s="145"/>
      <c r="CZ274" s="145"/>
      <c r="DA274" s="146"/>
      <c r="DB274" s="147"/>
      <c r="DC274" s="148"/>
      <c r="DD274" s="149"/>
      <c r="DE274" s="150"/>
      <c r="DG274" s="114"/>
      <c r="DH274" s="168"/>
      <c r="DI274" s="143"/>
      <c r="DJ274" s="144"/>
      <c r="DK274" s="145"/>
      <c r="DL274" s="145"/>
      <c r="DM274" s="146"/>
      <c r="DN274" s="147"/>
      <c r="DO274" s="148"/>
      <c r="DP274" s="149"/>
      <c r="DQ274" s="150"/>
      <c r="DS274" s="114"/>
      <c r="DT274" s="168"/>
      <c r="DU274" s="143"/>
      <c r="DV274" s="144"/>
      <c r="DW274" s="145"/>
      <c r="DX274" s="145"/>
      <c r="DY274" s="146"/>
      <c r="DZ274" s="147"/>
      <c r="EA274" s="148"/>
      <c r="EB274" s="149"/>
      <c r="EC274" s="150"/>
      <c r="EE274" s="114"/>
      <c r="EF274" s="168"/>
      <c r="EG274" s="143"/>
      <c r="EH274" s="144"/>
      <c r="EI274" s="145"/>
      <c r="EJ274" s="145"/>
      <c r="EK274" s="146"/>
      <c r="EL274" s="147"/>
      <c r="EM274" s="148"/>
      <c r="EN274" s="149" t="str">
        <f t="shared" ref="EN274:EN282" si="307">IF(ER274="","",IF(ISERROR(MID(ER274,FIND("male,",ER274)+6,(FIND(")",ER274)-(FIND("male,",ER274)+6))))=TRUE,"missing/error",MID(ER274,FIND("male,",ER274)+6,(FIND(")",ER274)-(FIND("male,",ER274)+6)))))</f>
        <v/>
      </c>
      <c r="EO274" s="150" t="str">
        <f t="shared" ref="EO274:EO282" si="308">IF(EK274="","",(MID(EK274,(SEARCH("^^",SUBSTITUTE(EK274," ","^^",LEN(EK274)-LEN(SUBSTITUTE(EK274," ","")))))+1,99)&amp;"_"&amp;LEFT(EK274,FIND(" ",EK274)-1)&amp;"_"&amp;EL274))</f>
        <v/>
      </c>
      <c r="EP274" s="117" t="str">
        <f t="shared" ref="EP274:EP282" si="309">IF(ER274="","",IF((LEN(ER274)-LEN(SUBSTITUTE(ER274,"male","")))/LEN("male")&gt;1,"!",IF(RIGHT(ER274,1)=")","",IF(RIGHT(ER274,2)=") ","",IF(RIGHT(ER274,2)=").","","!!")))))</f>
        <v/>
      </c>
      <c r="EQ274" s="114"/>
      <c r="ER274" s="168"/>
      <c r="ES274" s="143">
        <f>IF(EW274="","",ministers!ES$3)</f>
        <v>42570</v>
      </c>
      <c r="ET274" s="144" t="str">
        <f>IF(EW274="","",ministers!ES$1)</f>
        <v>Turnbull I</v>
      </c>
      <c r="EU274" s="145">
        <v>42268</v>
      </c>
      <c r="EV274" s="145">
        <f>IF(EW274="","",ministers!ES$3)</f>
        <v>42570</v>
      </c>
      <c r="EW274" s="146" t="str">
        <f t="shared" ref="EW274:EW285" si="310">IF(FD274="","",IF(ISNUMBER(SEARCH(":",FD274)),MID(FD274,FIND(":",FD274)+2,FIND("(",FD274)-FIND(":",FD274)-3),LEFT(FD274,FIND("(",FD274)-2)))</f>
        <v>Michaelia Clare Cash</v>
      </c>
      <c r="EX274" s="147" t="str">
        <f t="shared" ref="EX274:EX285" si="311">IF(FD274="","",MID(FD274,FIND("(",FD274)+1,4))</f>
        <v>1970</v>
      </c>
      <c r="EY274" s="148" t="str">
        <f t="shared" ref="EY274:EY285" si="312">IF(ISNUMBER(SEARCH("*female*",FD274)),"female",IF(ISNUMBER(SEARCH("*male*",FD274)),"male",""))</f>
        <v>female</v>
      </c>
      <c r="EZ274" s="149" t="str">
        <f t="shared" ref="EZ274:EZ285" si="313">IF(FD274="","",IF(ISERROR(MID(FD274,FIND("male,",FD274)+6,(FIND(")",FD274)-(FIND("male,",FD274)+6))))=TRUE,"missing/error",MID(FD274,FIND("male,",FD274)+6,(FIND(")",FD274)-(FIND("male,",FD274)+6)))))</f>
        <v>au_lib01</v>
      </c>
      <c r="FA274" s="150" t="str">
        <f t="shared" ref="FA274:FA285" si="314">IF(EW274="","",(MID(EW274,(SEARCH("^^",SUBSTITUTE(EW274," ","^^",LEN(EW274)-LEN(SUBSTITUTE(EW274," ","")))))+1,99)&amp;"_"&amp;LEFT(EW274,FIND(" ",EW274)-1)&amp;"_"&amp;EX274))</f>
        <v>Cash_Michaelia_1970</v>
      </c>
      <c r="FB274" s="117" t="str">
        <f t="shared" ref="FB274:FB285" si="315">IF(FD274="","",IF((LEN(FD274)-LEN(SUBSTITUTE(FD274,"male","")))/LEN("male")&gt;1,"!",IF(RIGHT(FD274,1)=")","",IF(RIGHT(FD274,2)=") ","",IF(RIGHT(FD274,2)=").","","!!")))))</f>
        <v/>
      </c>
      <c r="FC274" s="114"/>
      <c r="FD274" s="168" t="s">
        <v>1197</v>
      </c>
      <c r="FE274" s="143">
        <f>IF(FI274="","",ministers!FE$3)</f>
        <v>43340</v>
      </c>
      <c r="FF274" s="144" t="str">
        <f>IF(FI274="","",ministers!FE$1)</f>
        <v>Turnbull II</v>
      </c>
      <c r="FG274" s="145">
        <v>43089</v>
      </c>
      <c r="FH274" s="145">
        <f>IF(FI274="","",ministers!FE$3)</f>
        <v>43340</v>
      </c>
      <c r="FI274" s="146" t="str">
        <f t="shared" ref="FI274:FI285" si="316">IF(FP274="","",IF(ISNUMBER(SEARCH(":",FP274)),MID(FP274,FIND(":",FP274)+2,FIND("(",FP274)-FIND(":",FP274)-3),LEFT(FP274,FIND("(",FP274)-2)))</f>
        <v>Kelly Megan O’Dwyer</v>
      </c>
      <c r="FJ274" s="147" t="str">
        <f t="shared" ref="FJ274:FJ285" si="317">IF(FP274="","",MID(FP274,FIND("(",FP274)+1,4))</f>
        <v>1977</v>
      </c>
      <c r="FK274" s="148" t="str">
        <f t="shared" ref="FK274:FK285" si="318">IF(ISNUMBER(SEARCH("*female*",FP274)),"female",IF(ISNUMBER(SEARCH("*male*",FP274)),"male",""))</f>
        <v>female</v>
      </c>
      <c r="FL274" s="149" t="str">
        <f t="shared" ref="FL274:FL285" si="319">IF(FP274="","",IF(ISERROR(MID(FP274,FIND("male,",FP274)+6,(FIND(")",FP274)-(FIND("male,",FP274)+6))))=TRUE,"missing/error",MID(FP274,FIND("male,",FP274)+6,(FIND(")",FP274)-(FIND("male,",FP274)+6)))))</f>
        <v>au_lib01</v>
      </c>
      <c r="FM274" s="150" t="str">
        <f t="shared" ref="FM274:FM285" si="320">IF(FI274="","",(MID(FI274,(SEARCH("^^",SUBSTITUTE(FI274," ","^^",LEN(FI274)-LEN(SUBSTITUTE(FI274," ","")))))+1,99)&amp;"_"&amp;LEFT(FI274,FIND(" ",FI274)-1)&amp;"_"&amp;FJ274))</f>
        <v>O’Dwyer_Kelly_1977</v>
      </c>
      <c r="FO274" s="114"/>
      <c r="FP274" s="168" t="s">
        <v>1194</v>
      </c>
      <c r="FQ274" s="143">
        <f>IF(FU274="","",ministers!FQ$3)</f>
        <v>43614</v>
      </c>
      <c r="FR274" s="144" t="str">
        <f>IF(FU274="","",ministers!FQ$1)</f>
        <v>Morrison I</v>
      </c>
      <c r="FS274" s="145">
        <f>IF(FU274="","",ministers!FQ$2)</f>
        <v>43340</v>
      </c>
      <c r="FT274" s="145">
        <f>IF(FU274="","",ministers!FQ$3)</f>
        <v>43614</v>
      </c>
      <c r="FU274" s="146" t="str">
        <f>IF(GB274="","",IF(ISNUMBER(SEARCH(":",GB274)),MID(GB274,FIND(":",GB274)+2,FIND("(",GB274)-FIND(":",GB274)-3),LEFT(GB274,FIND("(",GB274)-2)))</f>
        <v>Kelly Megan O’Dwyer</v>
      </c>
      <c r="FV274" s="147" t="str">
        <f>IF(GB274="","",MID(GB274,FIND("(",GB274)+1,4))</f>
        <v>1977</v>
      </c>
      <c r="FW274" s="148" t="str">
        <f>IF(ISNUMBER(SEARCH("*female*",GB274)),"female",IF(ISNUMBER(SEARCH("*male*",GB274)),"male",""))</f>
        <v>female</v>
      </c>
      <c r="FX274" s="149" t="str">
        <f>IF(GB274="","",IF(ISERROR(MID(GB274,FIND("male,",GB274)+6,(FIND(")",GB274)-(FIND("male,",GB274)+6))))=TRUE,"missing/error",MID(GB274,FIND("male,",GB274)+6,(FIND(")",GB274)-(FIND("male,",GB274)+6)))))</f>
        <v>au_lib01</v>
      </c>
      <c r="FY274" s="150" t="str">
        <f>IF(FU274="","",(MID(FU274,(SEARCH("^^",SUBSTITUTE(FU274," ","^^",LEN(FU274)-LEN(SUBSTITUTE(FU274," ","")))))+1,99)&amp;"_"&amp;LEFT(FU274,FIND(" ",FU274)-1)&amp;"_"&amp;FV274))</f>
        <v>O’Dwyer_Kelly_1977</v>
      </c>
      <c r="GA274" s="114"/>
      <c r="GB274" s="168" t="s">
        <v>1194</v>
      </c>
      <c r="GC274" s="143">
        <f>IF(GG274="","",ministers!GC$3)</f>
        <v>44704</v>
      </c>
      <c r="GD274" s="144" t="str">
        <f>IF(GG274="","",ministers!GC$1)</f>
        <v>Morrison II</v>
      </c>
      <c r="GE274" s="260">
        <f>IF(GG274="","",ministers!GC$2)</f>
        <v>43614</v>
      </c>
      <c r="GF274" s="145">
        <f>IF(GG274="","",ministers!GC$3)</f>
        <v>44704</v>
      </c>
      <c r="GG274" s="146" t="str">
        <f>IF(GN274="","",IF(ISNUMBER(SEARCH(":",GN274)),MID(GN274,FIND(":",GN274)+2,FIND("(",GN274)-FIND(":",GN274)-3),LEFT(GN274,FIND("(",GN274)-2)))</f>
        <v>Marise Anne Payne</v>
      </c>
      <c r="GH274" s="147" t="str">
        <f>IF(GN274="","",MID(GN274,FIND("(",GN274)+1,4))</f>
        <v>1964</v>
      </c>
      <c r="GI274" s="148" t="str">
        <f>IF(ISNUMBER(SEARCH("*female*",GN274)),"female",IF(ISNUMBER(SEARCH("*male*",GN274)),"male",""))</f>
        <v>female</v>
      </c>
      <c r="GJ274" s="149" t="str">
        <f>IF(GN274="","",IF(ISERROR(MID(GN274,FIND("male,",GN274)+6,(FIND(")",GN274)-(FIND("male,",GN274)+6))))=TRUE,"missing/error",MID(GN274,FIND("male,",GN274)+6,(FIND(")",GN274)-(FIND("male,",GN274)+6)))))</f>
        <v>au_lib01</v>
      </c>
      <c r="GK274" s="150" t="str">
        <f>IF(GG274="","",(MID(GG274,(SEARCH("^^",SUBSTITUTE(GG274," ","^^",LEN(GG274)-LEN(SUBSTITUTE(GG274," ","")))))+1,99)&amp;"_"&amp;LEFT(GG274,FIND(" ",GG274)-1)&amp;"_"&amp;GH274))</f>
        <v>Payne_Marise_1964</v>
      </c>
      <c r="GM274" s="114"/>
      <c r="GN274" s="168" t="s">
        <v>1192</v>
      </c>
      <c r="GO274" s="143">
        <f>IF(GS274="","",ministers!GO$3)</f>
        <v>44926</v>
      </c>
      <c r="GP274" s="144" t="str">
        <f>IF(GS274="","",ministers!GO$1)</f>
        <v>Albanaese</v>
      </c>
      <c r="GQ274" s="145">
        <f>IF(GS274="","",ministers!GO$2)</f>
        <v>44713</v>
      </c>
      <c r="GR274" s="145">
        <f>IF(GS274="","",ministers!GO$3)</f>
        <v>44926</v>
      </c>
      <c r="GS274" s="146" t="str">
        <f>IF(GZ274="","",IF(ISNUMBER(SEARCH(":",GZ274)),MID(GZ274,FIND(":",GZ274)+2,FIND("(",GZ274)-FIND(":",GZ274)-3),LEFT(GZ274,FIND("(",GZ274)-2)))</f>
        <v>Katy Gallagher</v>
      </c>
      <c r="GT274" s="147" t="str">
        <f>IF(GZ274="","",MID(GZ274,FIND("(",GZ274)+1,4))</f>
        <v>1970</v>
      </c>
      <c r="GU274" s="148" t="str">
        <f>IF(ISNUMBER(SEARCH("*female*",GZ274)),"female",IF(ISNUMBER(SEARCH("*male*",GZ274)),"male",""))</f>
        <v>female</v>
      </c>
      <c r="GV274" s="149" t="str">
        <f>IF(GZ274="","",IF(ISERROR(MID(GZ274,FIND("male,",GZ274)+6,(FIND(")",GZ274)-(FIND("male,",GZ274)+6))))=TRUE,"missing/error",MID(GZ274,FIND("male,",GZ274)+6,(FIND(")",GZ274)-(FIND("male,",GZ274)+6)))))</f>
        <v>au_lab01</v>
      </c>
      <c r="GW274" s="150" t="str">
        <f>IF(GS274="","",(MID(GS274,(SEARCH("^^",SUBSTITUTE(GS274," ","^^",LEN(GS274)-LEN(SUBSTITUTE(GS274," ","")))))+1,99)&amp;"_"&amp;LEFT(GS274,FIND(" ",GS274)-1)&amp;"_"&amp;GT274))</f>
        <v>Gallagher_Katy_1970</v>
      </c>
      <c r="GY274" s="114"/>
      <c r="GZ274" s="168" t="s">
        <v>1391</v>
      </c>
    </row>
    <row r="275" spans="1:208" ht="13.5" customHeight="1">
      <c r="A275" s="126"/>
      <c r="B275" s="117" t="s">
        <v>763</v>
      </c>
      <c r="E275" s="143"/>
      <c r="F275" s="144"/>
      <c r="G275" s="145"/>
      <c r="H275" s="145"/>
      <c r="I275" s="146"/>
      <c r="J275" s="147"/>
      <c r="K275" s="148"/>
      <c r="L275" s="149"/>
      <c r="M275" s="150"/>
      <c r="O275" s="114"/>
      <c r="P275" s="168"/>
      <c r="Q275" s="143"/>
      <c r="R275" s="144"/>
      <c r="S275" s="145"/>
      <c r="T275" s="145"/>
      <c r="U275" s="146"/>
      <c r="V275" s="147"/>
      <c r="W275" s="148"/>
      <c r="X275" s="149"/>
      <c r="Y275" s="150"/>
      <c r="AA275" s="114"/>
      <c r="AB275" s="168"/>
      <c r="AC275" s="143"/>
      <c r="AD275" s="144"/>
      <c r="AE275" s="145"/>
      <c r="AF275" s="145"/>
      <c r="AG275" s="146"/>
      <c r="AH275" s="147"/>
      <c r="AI275" s="148"/>
      <c r="AJ275" s="149"/>
      <c r="AK275" s="150"/>
      <c r="AM275" s="114"/>
      <c r="AN275" s="168"/>
      <c r="AO275" s="143"/>
      <c r="AP275" s="144"/>
      <c r="AQ275" s="145"/>
      <c r="AR275" s="145"/>
      <c r="AS275" s="146"/>
      <c r="AT275" s="147"/>
      <c r="AU275" s="148"/>
      <c r="AV275" s="149"/>
      <c r="AW275" s="150"/>
      <c r="AX275" s="114"/>
      <c r="AY275" s="114"/>
      <c r="AZ275" s="168"/>
      <c r="BA275" s="143"/>
      <c r="BB275" s="144"/>
      <c r="BC275" s="145"/>
      <c r="BD275" s="145"/>
      <c r="BE275" s="146"/>
      <c r="BF275" s="147"/>
      <c r="BG275" s="148"/>
      <c r="BH275" s="149"/>
      <c r="BI275" s="150"/>
      <c r="BK275" s="114"/>
      <c r="BL275" s="168"/>
      <c r="BM275" s="143"/>
      <c r="BN275" s="144"/>
      <c r="BO275" s="145"/>
      <c r="BP275" s="145"/>
      <c r="BQ275" s="146"/>
      <c r="BR275" s="147"/>
      <c r="BS275" s="148"/>
      <c r="BT275" s="149"/>
      <c r="BU275" s="150"/>
      <c r="BW275" s="114"/>
      <c r="BX275" s="168"/>
      <c r="BY275" s="143"/>
      <c r="BZ275" s="144"/>
      <c r="CA275" s="145"/>
      <c r="CB275" s="145"/>
      <c r="CC275" s="146"/>
      <c r="CD275" s="147"/>
      <c r="CE275" s="148"/>
      <c r="CF275" s="149"/>
      <c r="CG275" s="150"/>
      <c r="CI275" s="114"/>
      <c r="CJ275" s="168"/>
      <c r="CK275" s="143"/>
      <c r="CL275" s="144"/>
      <c r="CM275" s="145"/>
      <c r="CN275" s="145"/>
      <c r="CO275" s="146"/>
      <c r="CP275" s="147"/>
      <c r="CQ275" s="148"/>
      <c r="CR275" s="149"/>
      <c r="CS275" s="150"/>
      <c r="CU275" s="114"/>
      <c r="CV275" s="168"/>
      <c r="CW275" s="143"/>
      <c r="CX275" s="144"/>
      <c r="CY275" s="145"/>
      <c r="CZ275" s="145"/>
      <c r="DA275" s="146"/>
      <c r="DB275" s="147"/>
      <c r="DC275" s="148"/>
      <c r="DD275" s="149"/>
      <c r="DE275" s="150"/>
      <c r="DG275" s="114"/>
      <c r="DH275" s="168"/>
      <c r="DI275" s="143"/>
      <c r="DJ275" s="144"/>
      <c r="DK275" s="145"/>
      <c r="DL275" s="145"/>
      <c r="DM275" s="146"/>
      <c r="DN275" s="147"/>
      <c r="DO275" s="148"/>
      <c r="DP275" s="149"/>
      <c r="DQ275" s="150"/>
      <c r="DS275" s="114"/>
      <c r="DT275" s="173"/>
      <c r="DU275" s="143">
        <v>41517</v>
      </c>
      <c r="DV275" s="144" t="s">
        <v>514</v>
      </c>
      <c r="DW275" s="145">
        <v>41452</v>
      </c>
      <c r="DX275" s="145">
        <v>41517</v>
      </c>
      <c r="DY275" s="146" t="s">
        <v>920</v>
      </c>
      <c r="DZ275" s="147" t="s">
        <v>836</v>
      </c>
      <c r="EA275" s="148" t="s">
        <v>780</v>
      </c>
      <c r="EB275" s="149" t="s">
        <v>293</v>
      </c>
      <c r="EC275" s="150" t="s">
        <v>921</v>
      </c>
      <c r="ED275" s="117" t="s">
        <v>292</v>
      </c>
      <c r="EE275" s="114"/>
      <c r="EF275" s="175" t="s">
        <v>734</v>
      </c>
      <c r="EG275" s="143" t="str">
        <f>IF(EK275="","",ministers!EG$3)</f>
        <v/>
      </c>
      <c r="EH275" s="144" t="str">
        <f>IF(EK275="","",ministers!EG$1)</f>
        <v/>
      </c>
      <c r="EI275" s="145" t="str">
        <f>IF(EK275="","",ministers!EG$2)</f>
        <v/>
      </c>
      <c r="EJ275" s="145" t="str">
        <f>IF(EK275="","",ministers!EG$3)</f>
        <v/>
      </c>
      <c r="EK275" s="146" t="str">
        <f t="shared" ref="EK275:EK282" si="321">IF(ER275="","",IF(ISNUMBER(SEARCH(":",ER275)),MID(ER275,FIND(":",ER275)+2,FIND("(",ER275)-FIND(":",ER275)-3),LEFT(ER275,FIND("(",ER275)-2)))</f>
        <v/>
      </c>
      <c r="EL275" s="147" t="str">
        <f t="shared" ref="EL275:EL282" si="322">IF(ER275="","",MID(ER275,FIND("(",ER275)+1,4))</f>
        <v/>
      </c>
      <c r="EM275" s="148" t="str">
        <f t="shared" ref="EM275:EM282" si="323">IF(ISNUMBER(SEARCH("*female*",ER275)),"female",IF(ISNUMBER(SEARCH("*male*",ER275)),"male",""))</f>
        <v/>
      </c>
      <c r="EN275" s="149" t="str">
        <f t="shared" si="307"/>
        <v/>
      </c>
      <c r="EO275" s="150" t="str">
        <f t="shared" si="308"/>
        <v/>
      </c>
      <c r="EP275" s="117" t="str">
        <f t="shared" si="309"/>
        <v/>
      </c>
      <c r="EQ275" s="114"/>
      <c r="ER275" s="168"/>
      <c r="ES275" s="143" t="str">
        <f>IF(EW275="","",ministers!ES$3)</f>
        <v/>
      </c>
      <c r="ET275" s="144" t="str">
        <f>IF(EW275="","",ministers!ES$1)</f>
        <v/>
      </c>
      <c r="EU275" s="145" t="str">
        <f>IF(EW275="","",ministers!ES$2)</f>
        <v/>
      </c>
      <c r="EV275" s="145" t="str">
        <f>IF(EW275="","",ministers!ES$3)</f>
        <v/>
      </c>
      <c r="EW275" s="146" t="str">
        <f t="shared" si="310"/>
        <v/>
      </c>
      <c r="EX275" s="147" t="str">
        <f t="shared" si="311"/>
        <v/>
      </c>
      <c r="EY275" s="148" t="str">
        <f t="shared" si="312"/>
        <v/>
      </c>
      <c r="EZ275" s="149" t="str">
        <f t="shared" si="313"/>
        <v/>
      </c>
      <c r="FA275" s="150" t="str">
        <f t="shared" si="314"/>
        <v/>
      </c>
      <c r="FB275" s="117" t="str">
        <f t="shared" si="315"/>
        <v/>
      </c>
      <c r="FC275" s="114"/>
      <c r="FD275" s="168"/>
      <c r="FE275" s="143" t="str">
        <f>IF(FI275="","",ministers!FE$3)</f>
        <v/>
      </c>
      <c r="FF275" s="144" t="str">
        <f>IF(FI275="","",ministers!FE$1)</f>
        <v/>
      </c>
      <c r="FG275" s="145" t="str">
        <f>IF(FI275="","",ministers!FE$2)</f>
        <v/>
      </c>
      <c r="FH275" s="145" t="str">
        <f>IF(FI275="","",ministers!FE$3)</f>
        <v/>
      </c>
      <c r="FI275" s="146" t="str">
        <f t="shared" si="316"/>
        <v/>
      </c>
      <c r="FJ275" s="147" t="str">
        <f t="shared" si="317"/>
        <v/>
      </c>
      <c r="FK275" s="148" t="str">
        <f t="shared" si="318"/>
        <v/>
      </c>
      <c r="FL275" s="149" t="str">
        <f t="shared" si="319"/>
        <v/>
      </c>
      <c r="FM275" s="150" t="str">
        <f t="shared" si="320"/>
        <v/>
      </c>
      <c r="FO275" s="114"/>
      <c r="FP275" s="168"/>
      <c r="FQ275" s="143"/>
      <c r="FR275" s="144"/>
      <c r="FS275" s="145"/>
      <c r="FT275" s="151"/>
      <c r="FU275" s="146"/>
      <c r="FV275" s="147"/>
      <c r="FW275" s="148"/>
      <c r="FX275" s="149"/>
      <c r="FY275" s="150"/>
      <c r="GA275" s="114"/>
      <c r="GB275" s="168"/>
      <c r="GC275" s="143" t="str">
        <f>IF(GG275="","",ministers!GC$3)</f>
        <v/>
      </c>
      <c r="GD275" s="144" t="str">
        <f>IF(GG275="","",ministers!GC$1)</f>
        <v/>
      </c>
      <c r="GE275" s="260" t="str">
        <f>IF(GG275="","",ministers!GC$2)</f>
        <v/>
      </c>
      <c r="GF275" s="145"/>
      <c r="GG275" s="146"/>
      <c r="GH275" s="147"/>
      <c r="GI275" s="148"/>
      <c r="GJ275" s="149"/>
      <c r="GK275" s="150"/>
      <c r="GM275" s="114"/>
      <c r="GN275" s="168"/>
      <c r="GO275" s="143" t="str">
        <f>IF(GS275="","",ministers!GO$3)</f>
        <v/>
      </c>
      <c r="GP275" s="144" t="str">
        <f>IF(GS275="","",ministers!GO$1)</f>
        <v/>
      </c>
      <c r="GQ275" s="145" t="str">
        <f>IF(GS275="","",ministers!GO$2)</f>
        <v/>
      </c>
      <c r="GR275" s="145" t="str">
        <f>IF(GS275="","",ministers!GO$3)</f>
        <v/>
      </c>
      <c r="GS275" s="146"/>
      <c r="GT275" s="147"/>
      <c r="GU275" s="148"/>
      <c r="GV275" s="149"/>
      <c r="GW275" s="150"/>
      <c r="GY275" s="114"/>
      <c r="GZ275" s="168"/>
    </row>
    <row r="276" spans="1:208" ht="13.5" customHeight="1">
      <c r="A276" s="126"/>
      <c r="B276" s="117" t="s">
        <v>586</v>
      </c>
      <c r="E276" s="143" t="s">
        <v>292</v>
      </c>
      <c r="F276" s="144" t="s">
        <v>292</v>
      </c>
      <c r="G276" s="145" t="s">
        <v>292</v>
      </c>
      <c r="H276" s="145" t="s">
        <v>292</v>
      </c>
      <c r="I276" s="146" t="s">
        <v>292</v>
      </c>
      <c r="J276" s="147" t="s">
        <v>292</v>
      </c>
      <c r="K276" s="148" t="s">
        <v>292</v>
      </c>
      <c r="L276" s="149" t="s">
        <v>292</v>
      </c>
      <c r="M276" s="150" t="s">
        <v>292</v>
      </c>
      <c r="N276" s="117" t="s">
        <v>292</v>
      </c>
      <c r="O276" s="114"/>
      <c r="P276" s="168"/>
      <c r="Q276" s="143" t="s">
        <v>292</v>
      </c>
      <c r="R276" s="144" t="s">
        <v>292</v>
      </c>
      <c r="S276" s="145" t="s">
        <v>292</v>
      </c>
      <c r="T276" s="145" t="s">
        <v>292</v>
      </c>
      <c r="U276" s="146" t="s">
        <v>292</v>
      </c>
      <c r="V276" s="147" t="s">
        <v>292</v>
      </c>
      <c r="W276" s="148" t="s">
        <v>292</v>
      </c>
      <c r="X276" s="149" t="s">
        <v>292</v>
      </c>
      <c r="Y276" s="150" t="s">
        <v>292</v>
      </c>
      <c r="Z276" s="117" t="s">
        <v>292</v>
      </c>
      <c r="AA276" s="114"/>
      <c r="AB276" s="168"/>
      <c r="AC276" s="143" t="s">
        <v>292</v>
      </c>
      <c r="AD276" s="144" t="s">
        <v>292</v>
      </c>
      <c r="AE276" s="145" t="s">
        <v>292</v>
      </c>
      <c r="AF276" s="145" t="s">
        <v>292</v>
      </c>
      <c r="AG276" s="146" t="s">
        <v>292</v>
      </c>
      <c r="AH276" s="147" t="s">
        <v>292</v>
      </c>
      <c r="AI276" s="148" t="s">
        <v>292</v>
      </c>
      <c r="AJ276" s="149" t="s">
        <v>292</v>
      </c>
      <c r="AK276" s="150" t="s">
        <v>292</v>
      </c>
      <c r="AL276" s="117" t="s">
        <v>292</v>
      </c>
      <c r="AM276" s="114"/>
      <c r="AN276" s="168"/>
      <c r="AO276" s="143">
        <v>36089</v>
      </c>
      <c r="AP276" s="144" t="s">
        <v>314</v>
      </c>
      <c r="AQ276" s="145">
        <v>35712</v>
      </c>
      <c r="AR276" s="145">
        <v>36089</v>
      </c>
      <c r="AS276" s="146" t="s">
        <v>1020</v>
      </c>
      <c r="AT276" s="147" t="s">
        <v>884</v>
      </c>
      <c r="AU276" s="148" t="s">
        <v>780</v>
      </c>
      <c r="AV276" s="149" t="s">
        <v>294</v>
      </c>
      <c r="AW276" s="150" t="s">
        <v>1021</v>
      </c>
      <c r="AX276" s="114" t="s">
        <v>648</v>
      </c>
      <c r="AY276" s="114"/>
      <c r="AZ276" s="168" t="s">
        <v>654</v>
      </c>
      <c r="BA276" s="143" t="s">
        <v>292</v>
      </c>
      <c r="BB276" s="144" t="s">
        <v>292</v>
      </c>
      <c r="BC276" s="145" t="s">
        <v>292</v>
      </c>
      <c r="BD276" s="145" t="s">
        <v>292</v>
      </c>
      <c r="BE276" s="146" t="s">
        <v>292</v>
      </c>
      <c r="BF276" s="147" t="s">
        <v>292</v>
      </c>
      <c r="BG276" s="148" t="s">
        <v>292</v>
      </c>
      <c r="BH276" s="149" t="s">
        <v>292</v>
      </c>
      <c r="BI276" s="150" t="s">
        <v>292</v>
      </c>
      <c r="BJ276" s="117" t="s">
        <v>292</v>
      </c>
      <c r="BK276" s="114"/>
      <c r="BL276" s="168"/>
      <c r="BM276" s="143" t="s">
        <v>292</v>
      </c>
      <c r="BN276" s="144" t="s">
        <v>292</v>
      </c>
      <c r="BO276" s="145" t="s">
        <v>292</v>
      </c>
      <c r="BP276" s="145" t="s">
        <v>292</v>
      </c>
      <c r="BQ276" s="146" t="s">
        <v>292</v>
      </c>
      <c r="BR276" s="147" t="s">
        <v>292</v>
      </c>
      <c r="BS276" s="148" t="s">
        <v>292</v>
      </c>
      <c r="BT276" s="149" t="s">
        <v>292</v>
      </c>
      <c r="BU276" s="150" t="s">
        <v>292</v>
      </c>
      <c r="BV276" s="117" t="s">
        <v>292</v>
      </c>
      <c r="BW276" s="114"/>
      <c r="BX276" s="168"/>
      <c r="BY276" s="143" t="s">
        <v>292</v>
      </c>
      <c r="BZ276" s="144" t="s">
        <v>292</v>
      </c>
      <c r="CA276" s="145" t="s">
        <v>292</v>
      </c>
      <c r="CB276" s="145" t="s">
        <v>292</v>
      </c>
      <c r="CC276" s="146" t="s">
        <v>292</v>
      </c>
      <c r="CD276" s="147" t="s">
        <v>292</v>
      </c>
      <c r="CE276" s="148" t="s">
        <v>292</v>
      </c>
      <c r="CF276" s="149" t="s">
        <v>292</v>
      </c>
      <c r="CG276" s="150" t="s">
        <v>292</v>
      </c>
      <c r="CH276" s="117" t="s">
        <v>292</v>
      </c>
      <c r="CI276" s="114"/>
      <c r="CJ276" s="168"/>
      <c r="CK276" s="143" t="s">
        <v>292</v>
      </c>
      <c r="CL276" s="144" t="s">
        <v>292</v>
      </c>
      <c r="CM276" s="145" t="s">
        <v>292</v>
      </c>
      <c r="CN276" s="145" t="s">
        <v>292</v>
      </c>
      <c r="CO276" s="146" t="s">
        <v>292</v>
      </c>
      <c r="CP276" s="147" t="s">
        <v>292</v>
      </c>
      <c r="CQ276" s="148" t="s">
        <v>292</v>
      </c>
      <c r="CR276" s="149" t="s">
        <v>292</v>
      </c>
      <c r="CS276" s="150" t="s">
        <v>292</v>
      </c>
      <c r="CT276" s="117" t="s">
        <v>292</v>
      </c>
      <c r="CU276" s="114"/>
      <c r="CV276" s="168"/>
      <c r="CW276" s="143" t="s">
        <v>292</v>
      </c>
      <c r="CX276" s="144" t="s">
        <v>292</v>
      </c>
      <c r="CY276" s="145" t="s">
        <v>292</v>
      </c>
      <c r="CZ276" s="145" t="s">
        <v>292</v>
      </c>
      <c r="DA276" s="146" t="s">
        <v>292</v>
      </c>
      <c r="DB276" s="147" t="s">
        <v>292</v>
      </c>
      <c r="DC276" s="148" t="s">
        <v>292</v>
      </c>
      <c r="DD276" s="149" t="s">
        <v>292</v>
      </c>
      <c r="DE276" s="150" t="s">
        <v>292</v>
      </c>
      <c r="DF276" s="117" t="s">
        <v>292</v>
      </c>
      <c r="DG276" s="114"/>
      <c r="DH276" s="168"/>
      <c r="DI276" s="143" t="s">
        <v>292</v>
      </c>
      <c r="DJ276" s="144" t="s">
        <v>292</v>
      </c>
      <c r="DK276" s="145" t="s">
        <v>292</v>
      </c>
      <c r="DL276" s="145" t="s">
        <v>292</v>
      </c>
      <c r="DM276" s="146" t="s">
        <v>292</v>
      </c>
      <c r="DN276" s="147" t="s">
        <v>292</v>
      </c>
      <c r="DO276" s="148" t="s">
        <v>292</v>
      </c>
      <c r="DP276" s="149" t="s">
        <v>292</v>
      </c>
      <c r="DQ276" s="150" t="s">
        <v>292</v>
      </c>
      <c r="DR276" s="117" t="s">
        <v>292</v>
      </c>
      <c r="DS276" s="114"/>
      <c r="DT276" s="168"/>
      <c r="DU276" s="143" t="s">
        <v>292</v>
      </c>
      <c r="DV276" s="144" t="s">
        <v>292</v>
      </c>
      <c r="DW276" s="145" t="s">
        <v>292</v>
      </c>
      <c r="DX276" s="145" t="s">
        <v>292</v>
      </c>
      <c r="DY276" s="146" t="s">
        <v>292</v>
      </c>
      <c r="DZ276" s="147" t="s">
        <v>292</v>
      </c>
      <c r="EA276" s="148" t="s">
        <v>292</v>
      </c>
      <c r="EB276" s="149" t="s">
        <v>292</v>
      </c>
      <c r="EC276" s="150" t="s">
        <v>292</v>
      </c>
      <c r="ED276" s="117" t="s">
        <v>292</v>
      </c>
      <c r="EE276" s="114"/>
      <c r="EF276" s="175"/>
      <c r="EG276" s="143" t="str">
        <f>IF(EK276="","",ministers!EG$3)</f>
        <v/>
      </c>
      <c r="EH276" s="144" t="str">
        <f>IF(EK276="","",ministers!EG$1)</f>
        <v/>
      </c>
      <c r="EI276" s="145" t="str">
        <f>IF(EK276="","",ministers!EG$2)</f>
        <v/>
      </c>
      <c r="EJ276" s="145" t="str">
        <f>IF(EK276="","",ministers!EG$3)</f>
        <v/>
      </c>
      <c r="EK276" s="146" t="str">
        <f t="shared" si="321"/>
        <v/>
      </c>
      <c r="EL276" s="147" t="str">
        <f t="shared" si="322"/>
        <v/>
      </c>
      <c r="EM276" s="148" t="str">
        <f t="shared" si="323"/>
        <v/>
      </c>
      <c r="EN276" s="149" t="str">
        <f t="shared" si="307"/>
        <v/>
      </c>
      <c r="EO276" s="150" t="str">
        <f t="shared" si="308"/>
        <v/>
      </c>
      <c r="EP276" s="117" t="str">
        <f t="shared" si="309"/>
        <v/>
      </c>
      <c r="EQ276" s="114"/>
      <c r="ER276" s="168"/>
      <c r="ES276" s="143" t="str">
        <f>IF(EW276="","",ministers!ES$3)</f>
        <v/>
      </c>
      <c r="ET276" s="144" t="str">
        <f>IF(EW276="","",ministers!ES$1)</f>
        <v/>
      </c>
      <c r="EU276" s="145" t="str">
        <f>IF(EW276="","",ministers!ES$2)</f>
        <v/>
      </c>
      <c r="EV276" s="145" t="str">
        <f>IF(EW276="","",ministers!ES$3)</f>
        <v/>
      </c>
      <c r="EW276" s="146" t="str">
        <f t="shared" si="310"/>
        <v/>
      </c>
      <c r="EX276" s="147" t="str">
        <f t="shared" si="311"/>
        <v/>
      </c>
      <c r="EY276" s="148" t="str">
        <f t="shared" si="312"/>
        <v/>
      </c>
      <c r="EZ276" s="149" t="str">
        <f t="shared" si="313"/>
        <v/>
      </c>
      <c r="FA276" s="150" t="str">
        <f t="shared" si="314"/>
        <v/>
      </c>
      <c r="FB276" s="117" t="str">
        <f t="shared" si="315"/>
        <v/>
      </c>
      <c r="FC276" s="114"/>
      <c r="FD276" s="168"/>
      <c r="FE276" s="143" t="str">
        <f>IF(FI276="","",ministers!FE$3)</f>
        <v/>
      </c>
      <c r="FF276" s="144" t="str">
        <f>IF(FI276="","",ministers!FE$1)</f>
        <v/>
      </c>
      <c r="FG276" s="145" t="str">
        <f>IF(FI276="","",ministers!FE$2)</f>
        <v/>
      </c>
      <c r="FH276" s="145" t="str">
        <f>IF(FI276="","",ministers!FE$3)</f>
        <v/>
      </c>
      <c r="FI276" s="146" t="str">
        <f t="shared" si="316"/>
        <v/>
      </c>
      <c r="FJ276" s="147" t="str">
        <f t="shared" si="317"/>
        <v/>
      </c>
      <c r="FK276" s="148" t="str">
        <f t="shared" si="318"/>
        <v/>
      </c>
      <c r="FL276" s="149" t="str">
        <f t="shared" si="319"/>
        <v/>
      </c>
      <c r="FM276" s="150" t="str">
        <f t="shared" si="320"/>
        <v/>
      </c>
      <c r="FN276" s="117" t="str">
        <f>IF(FP276="","",IF((LEN(FP276)-LEN(SUBSTITUTE(FP276,"male","")))/LEN("male")&gt;1,"!",IF(RIGHT(FP276,1)=")","",IF(RIGHT(FP276,2)=") ","",IF(RIGHT(FP276,2)=").","","!!")))))</f>
        <v/>
      </c>
      <c r="FO276" s="114"/>
      <c r="FP276" s="168"/>
      <c r="FQ276" s="143" t="str">
        <f>IF(FU276="","",ministers!FT$3)</f>
        <v/>
      </c>
      <c r="FR276" s="144" t="str">
        <f>IF(FU276="","",ministers!FT$1)</f>
        <v/>
      </c>
      <c r="FS276" s="145"/>
      <c r="FT276" s="151"/>
      <c r="FU276" s="146" t="str">
        <f>IF(GB276="","",IF(ISNUMBER(SEARCH(":",GB276)),MID(GB276,FIND(":",GB276)+2,FIND("(",GB276)-FIND(":",GB276)-3),LEFT(GB276,FIND("(",GB276)-2)))</f>
        <v/>
      </c>
      <c r="FV276" s="147" t="str">
        <f>IF(GB276="","",MID(GB276,FIND("(",GB276)+1,4))</f>
        <v/>
      </c>
      <c r="FW276" s="148" t="str">
        <f>IF(ISNUMBER(SEARCH("*female*",GB276)),"female",IF(ISNUMBER(SEARCH("*male*",GB276)),"male",""))</f>
        <v/>
      </c>
      <c r="FX276" s="149" t="str">
        <f>IF(GB276="","",IF(ISERROR(MID(GB276,FIND("male,",GB276)+6,(FIND(")",GB276)-(FIND("male,",GB276)+6))))=TRUE,"missing/error",MID(GB276,FIND("male,",GB276)+6,(FIND(")",GB276)-(FIND("male,",GB276)+6)))))</f>
        <v/>
      </c>
      <c r="FY276" s="150" t="str">
        <f>IF(FU276="","",(MID(FU276,(SEARCH("^^",SUBSTITUTE(FU276," ","^^",LEN(FU276)-LEN(SUBSTITUTE(FU276," ","")))))+1,99)&amp;"_"&amp;LEFT(FU276,FIND(" ",FU276)-1)&amp;"_"&amp;FV276))</f>
        <v/>
      </c>
      <c r="FZ276" s="117" t="str">
        <f>IF(GB276="","",IF((LEN(GB276)-LEN(SUBSTITUTE(GB276,"male","")))/LEN("male")&gt;1,"!",IF(RIGHT(GB276,1)=")","",IF(RIGHT(GB276,2)=") ","",IF(RIGHT(GB276,2)=").","","!!")))))</f>
        <v/>
      </c>
      <c r="GA276" s="114"/>
      <c r="GB276" s="168"/>
      <c r="GC276" s="143" t="str">
        <f>IF(GG276="","",ministers!GC$3)</f>
        <v/>
      </c>
      <c r="GD276" s="144" t="str">
        <f>IF(GG276="","",ministers!GC$1)</f>
        <v/>
      </c>
      <c r="GE276" s="260" t="str">
        <f>IF(GG276="","",ministers!GC$2)</f>
        <v/>
      </c>
      <c r="GF276" s="145"/>
      <c r="GG276" s="146" t="str">
        <f>IF(GN276="","",IF(ISNUMBER(SEARCH(":",GN276)),MID(GN276,FIND(":",GN276)+2,FIND("(",GN276)-FIND(":",GN276)-3),LEFT(GN276,FIND("(",GN276)-2)))</f>
        <v/>
      </c>
      <c r="GH276" s="147" t="str">
        <f>IF(GN276="","",MID(GN276,FIND("(",GN276)+1,4))</f>
        <v/>
      </c>
      <c r="GI276" s="148" t="str">
        <f>IF(ISNUMBER(SEARCH("*female*",GN276)),"female",IF(ISNUMBER(SEARCH("*male*",GN276)),"male",""))</f>
        <v/>
      </c>
      <c r="GJ276" s="149" t="str">
        <f>IF(GN276="","",IF(ISERROR(MID(GN276,FIND("male,",GN276)+6,(FIND(")",GN276)-(FIND("male,",GN276)+6))))=TRUE,"missing/error",MID(GN276,FIND("male,",GN276)+6,(FIND(")",GN276)-(FIND("male,",GN276)+6)))))</f>
        <v/>
      </c>
      <c r="GK276" s="150" t="str">
        <f>IF(GG276="","",(MID(GG276,(SEARCH("^^",SUBSTITUTE(GG276," ","^^",LEN(GG276)-LEN(SUBSTITUTE(GG276," ","")))))+1,99)&amp;"_"&amp;LEFT(GG276,FIND(" ",GG276)-1)&amp;"_"&amp;GH276))</f>
        <v/>
      </c>
      <c r="GM276" s="114"/>
      <c r="GN276" s="168"/>
      <c r="GO276" s="143" t="str">
        <f>IF(GS276="","",ministers!GO$3)</f>
        <v/>
      </c>
      <c r="GP276" s="144" t="str">
        <f>IF(GS276="","",ministers!GO$1)</f>
        <v/>
      </c>
      <c r="GQ276" s="145" t="str">
        <f>IF(GS276="","",ministers!GO$2)</f>
        <v/>
      </c>
      <c r="GR276" s="145" t="str">
        <f>IF(GS276="","",ministers!GO$3)</f>
        <v/>
      </c>
      <c r="GS276" s="146" t="str">
        <f>IF(GZ276="","",IF(ISNUMBER(SEARCH(":",GZ276)),MID(GZ276,FIND(":",GZ276)+2,FIND("(",GZ276)-FIND(":",GZ276)-3),LEFT(GZ276,FIND("(",GZ276)-2)))</f>
        <v/>
      </c>
      <c r="GT276" s="147" t="str">
        <f>IF(GZ276="","",MID(GZ276,FIND("(",GZ276)+1,4))</f>
        <v/>
      </c>
      <c r="GU276" s="148" t="str">
        <f>IF(ISNUMBER(SEARCH("*female*",GZ276)),"female",IF(ISNUMBER(SEARCH("*male*",GZ276)),"male",""))</f>
        <v/>
      </c>
      <c r="GV276" s="149" t="str">
        <f>IF(GZ276="","",IF(ISERROR(MID(GZ276,FIND("male,",GZ276)+6,(FIND(")",GZ276)-(FIND("male,",GZ276)+6))))=TRUE,"missing/error",MID(GZ276,FIND("male,",GZ276)+6,(FIND(")",GZ276)-(FIND("male,",GZ276)+6)))))</f>
        <v/>
      </c>
      <c r="GW276" s="150" t="str">
        <f>IF(GS276="","",(MID(GS276,(SEARCH("^^",SUBSTITUTE(GS276," ","^^",LEN(GS276)-LEN(SUBSTITUTE(GS276," ","")))))+1,99)&amp;"_"&amp;LEFT(GS276,FIND(" ",GS276)-1)&amp;"_"&amp;GT276))</f>
        <v/>
      </c>
      <c r="GY276" s="114"/>
      <c r="GZ276" s="168"/>
    </row>
    <row r="277" spans="1:208" ht="13.5" customHeight="1">
      <c r="A277" s="126"/>
      <c r="B277" s="173" t="s">
        <v>764</v>
      </c>
      <c r="D277" s="168"/>
      <c r="E277" s="143"/>
      <c r="F277" s="144"/>
      <c r="G277" s="145"/>
      <c r="H277" s="145"/>
      <c r="I277" s="146"/>
      <c r="J277" s="147"/>
      <c r="K277" s="148"/>
      <c r="L277" s="149"/>
      <c r="M277" s="150"/>
      <c r="O277" s="114"/>
      <c r="P277" s="168"/>
      <c r="Q277" s="143"/>
      <c r="R277" s="144"/>
      <c r="S277" s="145"/>
      <c r="T277" s="145"/>
      <c r="U277" s="146"/>
      <c r="V277" s="147"/>
      <c r="W277" s="148"/>
      <c r="X277" s="149"/>
      <c r="Y277" s="150"/>
      <c r="AA277" s="114"/>
      <c r="AB277" s="168"/>
      <c r="AC277" s="143"/>
      <c r="AD277" s="144"/>
      <c r="AE277" s="145"/>
      <c r="AF277" s="145"/>
      <c r="AG277" s="146"/>
      <c r="AH277" s="147"/>
      <c r="AI277" s="148"/>
      <c r="AJ277" s="149"/>
      <c r="AK277" s="150"/>
      <c r="AM277" s="114"/>
      <c r="AN277" s="168"/>
      <c r="AO277" s="143"/>
      <c r="AP277" s="144"/>
      <c r="AQ277" s="145"/>
      <c r="AR277" s="145"/>
      <c r="AS277" s="146"/>
      <c r="AT277" s="147"/>
      <c r="AU277" s="148"/>
      <c r="AV277" s="149"/>
      <c r="AW277" s="150"/>
      <c r="AY277" s="114"/>
      <c r="AZ277" s="168"/>
      <c r="BA277" s="143"/>
      <c r="BB277" s="144"/>
      <c r="BC277" s="145"/>
      <c r="BD277" s="145"/>
      <c r="BE277" s="146"/>
      <c r="BF277" s="147"/>
      <c r="BG277" s="148"/>
      <c r="BH277" s="149"/>
      <c r="BI277" s="150"/>
      <c r="BK277" s="114"/>
      <c r="BL277" s="168"/>
      <c r="BM277" s="143"/>
      <c r="BN277" s="144"/>
      <c r="BO277" s="145"/>
      <c r="BP277" s="145"/>
      <c r="BQ277" s="146"/>
      <c r="BR277" s="147"/>
      <c r="BS277" s="148"/>
      <c r="BT277" s="149"/>
      <c r="BU277" s="150"/>
      <c r="BW277" s="114"/>
      <c r="BX277" s="168"/>
      <c r="BY277" s="143"/>
      <c r="BZ277" s="144"/>
      <c r="CA277" s="145"/>
      <c r="CB277" s="145"/>
      <c r="CC277" s="146"/>
      <c r="CD277" s="147"/>
      <c r="CE277" s="148"/>
      <c r="CF277" s="149"/>
      <c r="CG277" s="150"/>
      <c r="CI277" s="114"/>
      <c r="CJ277" s="168"/>
      <c r="CK277" s="143"/>
      <c r="CL277" s="144"/>
      <c r="CM277" s="145"/>
      <c r="CN277" s="145"/>
      <c r="CO277" s="146"/>
      <c r="CP277" s="147"/>
      <c r="CQ277" s="148"/>
      <c r="CR277" s="149"/>
      <c r="CS277" s="150"/>
      <c r="CU277" s="114"/>
      <c r="CV277" s="168"/>
      <c r="CW277" s="143"/>
      <c r="CX277" s="144"/>
      <c r="CY277" s="145"/>
      <c r="CZ277" s="145"/>
      <c r="DA277" s="146"/>
      <c r="DB277" s="147"/>
      <c r="DC277" s="148"/>
      <c r="DD277" s="149"/>
      <c r="DE277" s="150"/>
      <c r="DG277" s="114"/>
      <c r="DH277" s="173"/>
      <c r="DI277" s="143"/>
      <c r="DJ277" s="144"/>
      <c r="DK277" s="145"/>
      <c r="DL277" s="145"/>
      <c r="DM277" s="146"/>
      <c r="DN277" s="147"/>
      <c r="DO277" s="148"/>
      <c r="DP277" s="149"/>
      <c r="DQ277" s="150"/>
      <c r="DS277" s="114"/>
      <c r="DT277" s="173"/>
      <c r="DU277" s="143">
        <v>41517</v>
      </c>
      <c r="DV277" s="144" t="s">
        <v>514</v>
      </c>
      <c r="DW277" s="145">
        <v>41452</v>
      </c>
      <c r="DX277" s="145">
        <v>41517</v>
      </c>
      <c r="DY277" s="146" t="s">
        <v>927</v>
      </c>
      <c r="DZ277" s="147" t="s">
        <v>849</v>
      </c>
      <c r="EA277" s="148" t="s">
        <v>780</v>
      </c>
      <c r="EB277" s="149" t="s">
        <v>293</v>
      </c>
      <c r="EC277" s="150" t="s">
        <v>928</v>
      </c>
      <c r="ED277" s="117" t="s">
        <v>292</v>
      </c>
      <c r="EE277" s="114"/>
      <c r="EF277" s="173" t="s">
        <v>761</v>
      </c>
      <c r="EG277" s="143" t="str">
        <f>IF(EK277="","",ministers!EG$3)</f>
        <v/>
      </c>
      <c r="EH277" s="144" t="str">
        <f>IF(EK277="","",ministers!EG$1)</f>
        <v/>
      </c>
      <c r="EI277" s="145" t="str">
        <f>IF(EK277="","",ministers!EG$2)</f>
        <v/>
      </c>
      <c r="EJ277" s="145" t="str">
        <f>IF(EK277="","",ministers!EG$3)</f>
        <v/>
      </c>
      <c r="EK277" s="146" t="str">
        <f t="shared" si="321"/>
        <v/>
      </c>
      <c r="EL277" s="147" t="str">
        <f t="shared" si="322"/>
        <v/>
      </c>
      <c r="EM277" s="148" t="str">
        <f t="shared" si="323"/>
        <v/>
      </c>
      <c r="EN277" s="149" t="str">
        <f t="shared" si="307"/>
        <v/>
      </c>
      <c r="EO277" s="150" t="str">
        <f t="shared" si="308"/>
        <v/>
      </c>
      <c r="EP277" s="117" t="str">
        <f t="shared" si="309"/>
        <v/>
      </c>
      <c r="EQ277" s="114"/>
      <c r="ER277" s="168"/>
      <c r="ES277" s="143" t="str">
        <f>IF(EW277="","",ministers!ES$3)</f>
        <v/>
      </c>
      <c r="ET277" s="144" t="str">
        <f>IF(EW277="","",ministers!ES$1)</f>
        <v/>
      </c>
      <c r="EU277" s="145" t="str">
        <f>IF(EW277="","",ministers!ES$2)</f>
        <v/>
      </c>
      <c r="EV277" s="145" t="str">
        <f>IF(EW277="","",ministers!ES$3)</f>
        <v/>
      </c>
      <c r="EW277" s="146" t="str">
        <f t="shared" si="310"/>
        <v/>
      </c>
      <c r="EX277" s="147" t="str">
        <f t="shared" si="311"/>
        <v/>
      </c>
      <c r="EY277" s="148" t="str">
        <f t="shared" si="312"/>
        <v/>
      </c>
      <c r="EZ277" s="149" t="str">
        <f t="shared" si="313"/>
        <v/>
      </c>
      <c r="FA277" s="150" t="str">
        <f t="shared" si="314"/>
        <v/>
      </c>
      <c r="FB277" s="117" t="str">
        <f t="shared" si="315"/>
        <v/>
      </c>
      <c r="FC277" s="114"/>
      <c r="FD277" s="168"/>
      <c r="FE277" s="143" t="str">
        <f>IF(FI277="","",ministers!FE$3)</f>
        <v/>
      </c>
      <c r="FF277" s="144" t="str">
        <f>IF(FI277="","",ministers!FE$1)</f>
        <v/>
      </c>
      <c r="FG277" s="145" t="str">
        <f>IF(FI277="","",ministers!FE$2)</f>
        <v/>
      </c>
      <c r="FH277" s="145" t="str">
        <f>IF(FI277="","",ministers!FE$3)</f>
        <v/>
      </c>
      <c r="FI277" s="146" t="str">
        <f t="shared" si="316"/>
        <v/>
      </c>
      <c r="FJ277" s="147" t="str">
        <f t="shared" si="317"/>
        <v/>
      </c>
      <c r="FK277" s="148" t="str">
        <f t="shared" si="318"/>
        <v/>
      </c>
      <c r="FL277" s="149" t="str">
        <f t="shared" si="319"/>
        <v/>
      </c>
      <c r="FM277" s="150" t="str">
        <f t="shared" si="320"/>
        <v/>
      </c>
      <c r="FO277" s="114"/>
      <c r="FP277" s="168"/>
      <c r="FQ277" s="143"/>
      <c r="FR277" s="144"/>
      <c r="FS277" s="145"/>
      <c r="FT277" s="151"/>
      <c r="FU277" s="146"/>
      <c r="FV277" s="147"/>
      <c r="FW277" s="148"/>
      <c r="FX277" s="149"/>
      <c r="FY277" s="150"/>
      <c r="GA277" s="114"/>
      <c r="GB277" s="168"/>
      <c r="GC277" s="143" t="str">
        <f>IF(GG277="","",ministers!GC$3)</f>
        <v/>
      </c>
      <c r="GD277" s="144" t="str">
        <f>IF(GG277="","",ministers!GC$1)</f>
        <v/>
      </c>
      <c r="GE277" s="260" t="str">
        <f>IF(GG277="","",ministers!GC$2)</f>
        <v/>
      </c>
      <c r="GF277" s="145"/>
      <c r="GG277" s="146"/>
      <c r="GH277" s="147"/>
      <c r="GI277" s="148"/>
      <c r="GJ277" s="149"/>
      <c r="GK277" s="150"/>
      <c r="GM277" s="114"/>
      <c r="GN277" s="168"/>
      <c r="GO277" s="143" t="str">
        <f>IF(GS277="","",ministers!GO$3)</f>
        <v/>
      </c>
      <c r="GP277" s="144" t="str">
        <f>IF(GS277="","",ministers!GO$1)</f>
        <v/>
      </c>
      <c r="GQ277" s="145" t="str">
        <f>IF(GS277="","",ministers!GO$2)</f>
        <v/>
      </c>
      <c r="GR277" s="145" t="str">
        <f>IF(GS277="","",ministers!GO$3)</f>
        <v/>
      </c>
      <c r="GS277" s="146"/>
      <c r="GT277" s="147"/>
      <c r="GU277" s="148"/>
      <c r="GV277" s="149"/>
      <c r="GW277" s="150"/>
      <c r="GY277" s="114"/>
      <c r="GZ277" s="168"/>
    </row>
    <row r="278" spans="1:208" ht="13.5" customHeight="1">
      <c r="A278" s="126"/>
      <c r="B278" s="117" t="s">
        <v>587</v>
      </c>
      <c r="E278" s="143" t="s">
        <v>292</v>
      </c>
      <c r="F278" s="144" t="s">
        <v>292</v>
      </c>
      <c r="G278" s="145" t="s">
        <v>292</v>
      </c>
      <c r="H278" s="145" t="s">
        <v>292</v>
      </c>
      <c r="I278" s="146" t="s">
        <v>292</v>
      </c>
      <c r="J278" s="147" t="s">
        <v>292</v>
      </c>
      <c r="K278" s="148" t="s">
        <v>292</v>
      </c>
      <c r="L278" s="149" t="s">
        <v>292</v>
      </c>
      <c r="M278" s="150" t="s">
        <v>292</v>
      </c>
      <c r="N278" s="117" t="s">
        <v>292</v>
      </c>
      <c r="O278" s="114"/>
      <c r="Q278" s="143" t="s">
        <v>292</v>
      </c>
      <c r="R278" s="144" t="s">
        <v>292</v>
      </c>
      <c r="S278" s="145" t="s">
        <v>292</v>
      </c>
      <c r="T278" s="145" t="s">
        <v>292</v>
      </c>
      <c r="U278" s="146" t="s">
        <v>292</v>
      </c>
      <c r="V278" s="147" t="s">
        <v>292</v>
      </c>
      <c r="W278" s="148" t="s">
        <v>292</v>
      </c>
      <c r="X278" s="149" t="s">
        <v>292</v>
      </c>
      <c r="Y278" s="150" t="s">
        <v>292</v>
      </c>
      <c r="Z278" s="117" t="s">
        <v>292</v>
      </c>
      <c r="AA278" s="114"/>
      <c r="AB278" s="168"/>
      <c r="AC278" s="143" t="s">
        <v>292</v>
      </c>
      <c r="AD278" s="144" t="s">
        <v>292</v>
      </c>
      <c r="AE278" s="145" t="s">
        <v>292</v>
      </c>
      <c r="AF278" s="145" t="s">
        <v>292</v>
      </c>
      <c r="AG278" s="146" t="s">
        <v>292</v>
      </c>
      <c r="AH278" s="147" t="s">
        <v>292</v>
      </c>
      <c r="AI278" s="148" t="s">
        <v>292</v>
      </c>
      <c r="AJ278" s="149" t="s">
        <v>292</v>
      </c>
      <c r="AK278" s="150" t="s">
        <v>292</v>
      </c>
      <c r="AL278" s="117" t="s">
        <v>292</v>
      </c>
      <c r="AM278" s="114"/>
      <c r="AN278" s="168"/>
      <c r="AO278" s="143" t="s">
        <v>292</v>
      </c>
      <c r="AP278" s="144" t="s">
        <v>292</v>
      </c>
      <c r="AQ278" s="145" t="s">
        <v>292</v>
      </c>
      <c r="AR278" s="145" t="s">
        <v>292</v>
      </c>
      <c r="AS278" s="146" t="s">
        <v>292</v>
      </c>
      <c r="AT278" s="147" t="s">
        <v>292</v>
      </c>
      <c r="AU278" s="148" t="s">
        <v>292</v>
      </c>
      <c r="AV278" s="149" t="s">
        <v>292</v>
      </c>
      <c r="AW278" s="150" t="s">
        <v>292</v>
      </c>
      <c r="AX278" s="117" t="s">
        <v>292</v>
      </c>
      <c r="AY278" s="114"/>
      <c r="AZ278" s="168"/>
      <c r="BA278" s="143" t="s">
        <v>292</v>
      </c>
      <c r="BB278" s="144" t="s">
        <v>292</v>
      </c>
      <c r="BC278" s="145" t="s">
        <v>292</v>
      </c>
      <c r="BD278" s="145" t="s">
        <v>292</v>
      </c>
      <c r="BE278" s="146" t="s">
        <v>292</v>
      </c>
      <c r="BF278" s="147" t="s">
        <v>292</v>
      </c>
      <c r="BG278" s="148" t="s">
        <v>292</v>
      </c>
      <c r="BH278" s="149" t="s">
        <v>292</v>
      </c>
      <c r="BI278" s="150" t="s">
        <v>292</v>
      </c>
      <c r="BJ278" s="117" t="s">
        <v>292</v>
      </c>
      <c r="BK278" s="114"/>
      <c r="BL278" s="168"/>
      <c r="BM278" s="143" t="s">
        <v>292</v>
      </c>
      <c r="BN278" s="144" t="s">
        <v>292</v>
      </c>
      <c r="BO278" s="145" t="s">
        <v>292</v>
      </c>
      <c r="BP278" s="145" t="s">
        <v>292</v>
      </c>
      <c r="BQ278" s="146" t="s">
        <v>292</v>
      </c>
      <c r="BR278" s="147" t="s">
        <v>292</v>
      </c>
      <c r="BS278" s="148" t="s">
        <v>292</v>
      </c>
      <c r="BT278" s="149" t="s">
        <v>292</v>
      </c>
      <c r="BU278" s="150" t="s">
        <v>292</v>
      </c>
      <c r="BV278" s="117" t="s">
        <v>292</v>
      </c>
      <c r="BW278" s="114"/>
      <c r="BX278" s="168"/>
      <c r="BY278" s="143" t="s">
        <v>292</v>
      </c>
      <c r="BZ278" s="144" t="s">
        <v>292</v>
      </c>
      <c r="CA278" s="145" t="s">
        <v>292</v>
      </c>
      <c r="CB278" s="145" t="s">
        <v>292</v>
      </c>
      <c r="CC278" s="146" t="s">
        <v>292</v>
      </c>
      <c r="CD278" s="147" t="s">
        <v>292</v>
      </c>
      <c r="CE278" s="148" t="s">
        <v>292</v>
      </c>
      <c r="CF278" s="149" t="s">
        <v>292</v>
      </c>
      <c r="CG278" s="150" t="s">
        <v>292</v>
      </c>
      <c r="CH278" s="117" t="s">
        <v>292</v>
      </c>
      <c r="CI278" s="114"/>
      <c r="CJ278" s="168"/>
      <c r="CK278" s="143">
        <v>40353</v>
      </c>
      <c r="CL278" s="144" t="s">
        <v>318</v>
      </c>
      <c r="CM278" s="145">
        <v>39419</v>
      </c>
      <c r="CN278" s="145">
        <v>39973</v>
      </c>
      <c r="CO278" s="146" t="s">
        <v>881</v>
      </c>
      <c r="CP278" s="147" t="s">
        <v>805</v>
      </c>
      <c r="CQ278" s="148" t="s">
        <v>780</v>
      </c>
      <c r="CR278" s="149" t="s">
        <v>293</v>
      </c>
      <c r="CS278" s="150" t="s">
        <v>882</v>
      </c>
      <c r="CT278" s="117" t="s">
        <v>292</v>
      </c>
      <c r="CU278" s="114"/>
      <c r="CV278" s="168" t="s">
        <v>633</v>
      </c>
      <c r="CW278" s="143">
        <v>40435</v>
      </c>
      <c r="CX278" s="144" t="s">
        <v>512</v>
      </c>
      <c r="CY278" s="145">
        <v>40357</v>
      </c>
      <c r="CZ278" s="145">
        <v>40435</v>
      </c>
      <c r="DA278" s="146" t="s">
        <v>978</v>
      </c>
      <c r="DB278" s="147" t="s">
        <v>894</v>
      </c>
      <c r="DC278" s="148" t="s">
        <v>780</v>
      </c>
      <c r="DD278" s="149" t="s">
        <v>293</v>
      </c>
      <c r="DE278" s="150" t="s">
        <v>979</v>
      </c>
      <c r="DF278" s="117" t="s">
        <v>292</v>
      </c>
      <c r="DG278" s="114"/>
      <c r="DH278" s="168" t="s">
        <v>713</v>
      </c>
      <c r="DI278" s="143">
        <v>41452</v>
      </c>
      <c r="DJ278" s="144" t="s">
        <v>513</v>
      </c>
      <c r="DK278" s="145">
        <v>41358</v>
      </c>
      <c r="DL278" s="145">
        <v>41452</v>
      </c>
      <c r="DM278" s="146" t="s">
        <v>831</v>
      </c>
      <c r="DN278" s="147" t="s">
        <v>802</v>
      </c>
      <c r="DO278" s="148" t="s">
        <v>780</v>
      </c>
      <c r="DP278" s="149" t="s">
        <v>293</v>
      </c>
      <c r="DQ278" s="150" t="s">
        <v>832</v>
      </c>
      <c r="DR278" s="117" t="s">
        <v>292</v>
      </c>
      <c r="DS278" s="114"/>
      <c r="DT278" s="168" t="s">
        <v>745</v>
      </c>
      <c r="DU278" s="143">
        <v>41517</v>
      </c>
      <c r="DV278" s="144" t="s">
        <v>514</v>
      </c>
      <c r="DW278" s="145">
        <v>41452</v>
      </c>
      <c r="DX278" s="145">
        <v>41517</v>
      </c>
      <c r="DY278" s="146" t="s">
        <v>831</v>
      </c>
      <c r="DZ278" s="147" t="s">
        <v>802</v>
      </c>
      <c r="EA278" s="148" t="s">
        <v>780</v>
      </c>
      <c r="EB278" s="149" t="s">
        <v>293</v>
      </c>
      <c r="EC278" s="150" t="s">
        <v>832</v>
      </c>
      <c r="ED278" s="117" t="s">
        <v>292</v>
      </c>
      <c r="EE278" s="114"/>
      <c r="EF278" s="168" t="s">
        <v>745</v>
      </c>
      <c r="EG278" s="143" t="str">
        <f>IF(EK278="","",ministers!EG$3)</f>
        <v/>
      </c>
      <c r="EH278" s="144" t="str">
        <f>IF(EK278="","",ministers!EG$1)</f>
        <v/>
      </c>
      <c r="EI278" s="145" t="str">
        <f>IF(EK278="","",ministers!EG$2)</f>
        <v/>
      </c>
      <c r="EJ278" s="145" t="str">
        <f>IF(EK278="","",ministers!EG$3)</f>
        <v/>
      </c>
      <c r="EK278" s="146" t="str">
        <f t="shared" si="321"/>
        <v/>
      </c>
      <c r="EL278" s="147" t="str">
        <f t="shared" si="322"/>
        <v/>
      </c>
      <c r="EM278" s="148" t="str">
        <f t="shared" si="323"/>
        <v/>
      </c>
      <c r="EN278" s="149" t="str">
        <f t="shared" si="307"/>
        <v/>
      </c>
      <c r="EO278" s="150" t="str">
        <f t="shared" si="308"/>
        <v/>
      </c>
      <c r="EP278" s="117" t="str">
        <f t="shared" si="309"/>
        <v/>
      </c>
      <c r="EQ278" s="114"/>
      <c r="ER278" s="168"/>
      <c r="ES278" s="143" t="str">
        <f>IF(EW278="","",ministers!ES$3)</f>
        <v/>
      </c>
      <c r="ET278" s="144" t="str">
        <f>IF(EW278="","",ministers!ES$1)</f>
        <v/>
      </c>
      <c r="EU278" s="145" t="s">
        <v>292</v>
      </c>
      <c r="EV278" s="145" t="str">
        <f>IF(EW278="","",ministers!ES$3)</f>
        <v/>
      </c>
      <c r="EW278" s="146" t="str">
        <f t="shared" si="310"/>
        <v/>
      </c>
      <c r="EX278" s="147" t="str">
        <f t="shared" si="311"/>
        <v/>
      </c>
      <c r="EY278" s="148" t="str">
        <f t="shared" si="312"/>
        <v/>
      </c>
      <c r="EZ278" s="149" t="str">
        <f t="shared" si="313"/>
        <v/>
      </c>
      <c r="FA278" s="150" t="str">
        <f t="shared" si="314"/>
        <v/>
      </c>
      <c r="FB278" s="117" t="str">
        <f t="shared" si="315"/>
        <v/>
      </c>
      <c r="FC278" s="114"/>
      <c r="FD278" s="168"/>
      <c r="FE278" s="143" t="str">
        <f>IF(FI278="","",ministers!FE$3)</f>
        <v/>
      </c>
      <c r="FF278" s="144" t="str">
        <f>IF(FI278="","",ministers!FE$1)</f>
        <v/>
      </c>
      <c r="FG278" s="145" t="str">
        <f>IF(FI278="","",ministers!FE$2)</f>
        <v/>
      </c>
      <c r="FH278" s="145" t="str">
        <f>IF(FI278="","",ministers!FE$3)</f>
        <v/>
      </c>
      <c r="FI278" s="146" t="str">
        <f t="shared" si="316"/>
        <v/>
      </c>
      <c r="FJ278" s="147" t="str">
        <f t="shared" si="317"/>
        <v/>
      </c>
      <c r="FK278" s="148" t="str">
        <f t="shared" si="318"/>
        <v/>
      </c>
      <c r="FL278" s="149" t="str">
        <f t="shared" si="319"/>
        <v/>
      </c>
      <c r="FM278" s="150" t="str">
        <f t="shared" si="320"/>
        <v/>
      </c>
      <c r="FN278" s="117" t="str">
        <f>IF(FP278="","",IF((LEN(FP278)-LEN(SUBSTITUTE(FP278,"male","")))/LEN("male")&gt;1,"!",IF(RIGHT(FP278,1)=")","",IF(RIGHT(FP278,2)=") ","",IF(RIGHT(FP278,2)=").","","!!")))))</f>
        <v/>
      </c>
      <c r="FO278" s="114"/>
      <c r="FP278" s="168"/>
      <c r="FQ278" s="143" t="str">
        <f>IF(FU278="","",ministers!FT$3)</f>
        <v/>
      </c>
      <c r="FR278" s="144" t="str">
        <f>IF(FU278="","",ministers!FT$1)</f>
        <v/>
      </c>
      <c r="FS278" s="145"/>
      <c r="FT278" s="151"/>
      <c r="FU278" s="146" t="str">
        <f>IF(GB278="","",IF(ISNUMBER(SEARCH(":",GB278)),MID(GB278,FIND(":",GB278)+2,FIND("(",GB278)-FIND(":",GB278)-3),LEFT(GB278,FIND("(",GB278)-2)))</f>
        <v/>
      </c>
      <c r="FV278" s="147" t="str">
        <f>IF(GB278="","",MID(GB278,FIND("(",GB278)+1,4))</f>
        <v/>
      </c>
      <c r="FW278" s="148" t="str">
        <f>IF(ISNUMBER(SEARCH("*female*",GB278)),"female",IF(ISNUMBER(SEARCH("*male*",GB278)),"male",""))</f>
        <v/>
      </c>
      <c r="FX278" s="149" t="str">
        <f>IF(GB278="","",IF(ISERROR(MID(GB278,FIND("male,",GB278)+6,(FIND(")",GB278)-(FIND("male,",GB278)+6))))=TRUE,"missing/error",MID(GB278,FIND("male,",GB278)+6,(FIND(")",GB278)-(FIND("male,",GB278)+6)))))</f>
        <v/>
      </c>
      <c r="FY278" s="150" t="str">
        <f>IF(FU278="","",(MID(FU278,(SEARCH("^^",SUBSTITUTE(FU278," ","^^",LEN(FU278)-LEN(SUBSTITUTE(FU278," ","")))))+1,99)&amp;"_"&amp;LEFT(FU278,FIND(" ",FU278)-1)&amp;"_"&amp;FV278))</f>
        <v/>
      </c>
      <c r="FZ278" s="117" t="str">
        <f>IF(GB278="","",IF((LEN(GB278)-LEN(SUBSTITUTE(GB278,"male","")))/LEN("male")&gt;1,"!",IF(RIGHT(GB278,1)=")","",IF(RIGHT(GB278,2)=") ","",IF(RIGHT(GB278,2)=").","","!!")))))</f>
        <v/>
      </c>
      <c r="GA278" s="114"/>
      <c r="GB278" s="168"/>
      <c r="GC278" s="143" t="str">
        <f>IF(GG278="","",ministers!GC$3)</f>
        <v/>
      </c>
      <c r="GD278" s="144" t="str">
        <f>IF(GG278="","",ministers!GC$1)</f>
        <v/>
      </c>
      <c r="GE278" s="260" t="str">
        <f>IF(GG278="","",ministers!GC$2)</f>
        <v/>
      </c>
      <c r="GF278" s="145"/>
      <c r="GG278" s="146" t="str">
        <f>IF(GN278="","",IF(ISNUMBER(SEARCH(":",GN278)),MID(GN278,FIND(":",GN278)+2,FIND("(",GN278)-FIND(":",GN278)-3),LEFT(GN278,FIND("(",GN278)-2)))</f>
        <v/>
      </c>
      <c r="GH278" s="147" t="str">
        <f>IF(GN278="","",MID(GN278,FIND("(",GN278)+1,4))</f>
        <v/>
      </c>
      <c r="GI278" s="148" t="str">
        <f>IF(ISNUMBER(SEARCH("*female*",GN278)),"female",IF(ISNUMBER(SEARCH("*male*",GN278)),"male",""))</f>
        <v/>
      </c>
      <c r="GJ278" s="149" t="str">
        <f>IF(GN278="","",IF(ISERROR(MID(GN278,FIND("male,",GN278)+6,(FIND(")",GN278)-(FIND("male,",GN278)+6))))=TRUE,"missing/error",MID(GN278,FIND("male,",GN278)+6,(FIND(")",GN278)-(FIND("male,",GN278)+6)))))</f>
        <v/>
      </c>
      <c r="GK278" s="150" t="str">
        <f>IF(GG278="","",(MID(GG278,(SEARCH("^^",SUBSTITUTE(GG278," ","^^",LEN(GG278)-LEN(SUBSTITUTE(GG278," ","")))))+1,99)&amp;"_"&amp;LEFT(GG278,FIND(" ",GG278)-1)&amp;"_"&amp;GH278))</f>
        <v/>
      </c>
      <c r="GM278" s="114"/>
      <c r="GN278" s="168"/>
      <c r="GO278" s="143">
        <f>IF(GS278="","",ministers!GO$3)</f>
        <v>44926</v>
      </c>
      <c r="GP278" s="144" t="str">
        <f>IF(GS278="","",ministers!GO$1)</f>
        <v>Albanaese</v>
      </c>
      <c r="GQ278" s="145">
        <f>IF(GS278="","",ministers!GO$2)</f>
        <v>44713</v>
      </c>
      <c r="GR278" s="145">
        <f>IF(GS278="","",ministers!GO$3)</f>
        <v>44926</v>
      </c>
      <c r="GS278" s="146" t="str">
        <f>IF(GZ278="","",IF(ISNUMBER(SEARCH(":",GZ278)),MID(GZ278,FIND(":",GZ278)+2,FIND("(",GZ278)-FIND(":",GZ278)-3),LEFT(GZ278,FIND("(",GZ278)-2)))</f>
        <v>Don Farrell</v>
      </c>
      <c r="GT278" s="147" t="str">
        <f>IF(GZ278="","",MID(GZ278,FIND("(",GZ278)+1,4))</f>
        <v>1954</v>
      </c>
      <c r="GU278" s="148" t="str">
        <f>IF(ISNUMBER(SEARCH("*female*",GZ278)),"female",IF(ISNUMBER(SEARCH("*male*",GZ278)),"male",""))</f>
        <v>male</v>
      </c>
      <c r="GV278" s="149" t="str">
        <f>IF(GZ278="","",IF(ISERROR(MID(GZ278,FIND("male,",GZ278)+6,(FIND(")",GZ278)-(FIND("male,",GZ278)+6))))=TRUE,"missing/error",MID(GZ278,FIND("male,",GZ278)+6,(FIND(")",GZ278)-(FIND("male,",GZ278)+6)))))</f>
        <v>au_lab01</v>
      </c>
      <c r="GW278" s="150" t="str">
        <f>IF(GS278="","",(MID(GS278,(SEARCH("^^",SUBSTITUTE(GS278," ","^^",LEN(GS278)-LEN(SUBSTITUTE(GS278," ","")))))+1,99)&amp;"_"&amp;LEFT(GS278,FIND(" ",GS278)-1)&amp;"_"&amp;GT278))</f>
        <v>Farrell_Don_1954</v>
      </c>
      <c r="GY278" s="114"/>
      <c r="GZ278" s="168" t="s">
        <v>1402</v>
      </c>
    </row>
    <row r="279" spans="1:208" ht="13.5" customHeight="1">
      <c r="A279" s="126"/>
      <c r="B279" s="117" t="s">
        <v>587</v>
      </c>
      <c r="E279" s="143" t="s">
        <v>292</v>
      </c>
      <c r="F279" s="144" t="s">
        <v>292</v>
      </c>
      <c r="G279" s="145" t="s">
        <v>292</v>
      </c>
      <c r="H279" s="145" t="s">
        <v>292</v>
      </c>
      <c r="I279" s="146" t="s">
        <v>292</v>
      </c>
      <c r="J279" s="147" t="s">
        <v>292</v>
      </c>
      <c r="K279" s="148" t="s">
        <v>292</v>
      </c>
      <c r="L279" s="149" t="s">
        <v>292</v>
      </c>
      <c r="M279" s="150" t="s">
        <v>292</v>
      </c>
      <c r="N279" s="117" t="s">
        <v>292</v>
      </c>
      <c r="O279" s="114"/>
      <c r="Q279" s="143" t="s">
        <v>292</v>
      </c>
      <c r="R279" s="144" t="s">
        <v>292</v>
      </c>
      <c r="S279" s="145" t="s">
        <v>292</v>
      </c>
      <c r="T279" s="145" t="s">
        <v>292</v>
      </c>
      <c r="U279" s="146" t="s">
        <v>292</v>
      </c>
      <c r="V279" s="147" t="s">
        <v>292</v>
      </c>
      <c r="W279" s="148" t="s">
        <v>292</v>
      </c>
      <c r="X279" s="149" t="s">
        <v>292</v>
      </c>
      <c r="Y279" s="150" t="s">
        <v>292</v>
      </c>
      <c r="Z279" s="117" t="s">
        <v>292</v>
      </c>
      <c r="AA279" s="114"/>
      <c r="AB279" s="168"/>
      <c r="AC279" s="143" t="s">
        <v>292</v>
      </c>
      <c r="AD279" s="144" t="s">
        <v>292</v>
      </c>
      <c r="AE279" s="145" t="s">
        <v>292</v>
      </c>
      <c r="AF279" s="145" t="s">
        <v>292</v>
      </c>
      <c r="AG279" s="146" t="s">
        <v>292</v>
      </c>
      <c r="AH279" s="147" t="s">
        <v>292</v>
      </c>
      <c r="AI279" s="148" t="s">
        <v>292</v>
      </c>
      <c r="AJ279" s="149" t="s">
        <v>292</v>
      </c>
      <c r="AK279" s="150" t="s">
        <v>292</v>
      </c>
      <c r="AL279" s="117" t="s">
        <v>292</v>
      </c>
      <c r="AM279" s="114"/>
      <c r="AN279" s="168"/>
      <c r="AO279" s="143" t="s">
        <v>292</v>
      </c>
      <c r="AP279" s="144" t="s">
        <v>292</v>
      </c>
      <c r="AQ279" s="145" t="s">
        <v>292</v>
      </c>
      <c r="AR279" s="145" t="s">
        <v>292</v>
      </c>
      <c r="AS279" s="146" t="s">
        <v>292</v>
      </c>
      <c r="AT279" s="147" t="s">
        <v>292</v>
      </c>
      <c r="AU279" s="148" t="s">
        <v>292</v>
      </c>
      <c r="AV279" s="149" t="s">
        <v>292</v>
      </c>
      <c r="AW279" s="150" t="s">
        <v>292</v>
      </c>
      <c r="AX279" s="117" t="s">
        <v>292</v>
      </c>
      <c r="AY279" s="114"/>
      <c r="AZ279" s="168"/>
      <c r="BA279" s="143" t="s">
        <v>292</v>
      </c>
      <c r="BB279" s="144" t="s">
        <v>292</v>
      </c>
      <c r="BC279" s="145" t="s">
        <v>292</v>
      </c>
      <c r="BD279" s="145" t="s">
        <v>292</v>
      </c>
      <c r="BE279" s="146" t="s">
        <v>292</v>
      </c>
      <c r="BF279" s="147" t="s">
        <v>292</v>
      </c>
      <c r="BG279" s="148" t="s">
        <v>292</v>
      </c>
      <c r="BH279" s="149" t="s">
        <v>292</v>
      </c>
      <c r="BI279" s="150" t="s">
        <v>292</v>
      </c>
      <c r="BJ279" s="117" t="s">
        <v>292</v>
      </c>
      <c r="BK279" s="114"/>
      <c r="BL279" s="168"/>
      <c r="BM279" s="143" t="s">
        <v>292</v>
      </c>
      <c r="BN279" s="144" t="s">
        <v>292</v>
      </c>
      <c r="BO279" s="145" t="s">
        <v>292</v>
      </c>
      <c r="BP279" s="145" t="s">
        <v>292</v>
      </c>
      <c r="BQ279" s="146" t="s">
        <v>292</v>
      </c>
      <c r="BR279" s="147" t="s">
        <v>292</v>
      </c>
      <c r="BS279" s="148" t="s">
        <v>292</v>
      </c>
      <c r="BT279" s="149" t="s">
        <v>292</v>
      </c>
      <c r="BU279" s="150" t="s">
        <v>292</v>
      </c>
      <c r="BV279" s="117" t="s">
        <v>292</v>
      </c>
      <c r="BW279" s="114"/>
      <c r="BX279" s="168"/>
      <c r="BY279" s="143" t="s">
        <v>292</v>
      </c>
      <c r="BZ279" s="144" t="s">
        <v>292</v>
      </c>
      <c r="CA279" s="145" t="s">
        <v>292</v>
      </c>
      <c r="CB279" s="145" t="s">
        <v>292</v>
      </c>
      <c r="CC279" s="146" t="s">
        <v>292</v>
      </c>
      <c r="CD279" s="147" t="s">
        <v>292</v>
      </c>
      <c r="CE279" s="148" t="s">
        <v>292</v>
      </c>
      <c r="CF279" s="149" t="s">
        <v>292</v>
      </c>
      <c r="CG279" s="150" t="s">
        <v>292</v>
      </c>
      <c r="CH279" s="117" t="s">
        <v>292</v>
      </c>
      <c r="CI279" s="114"/>
      <c r="CJ279" s="168"/>
      <c r="CK279" s="143">
        <v>40353</v>
      </c>
      <c r="CL279" s="144" t="s">
        <v>318</v>
      </c>
      <c r="CM279" s="145">
        <v>39973</v>
      </c>
      <c r="CN279" s="145">
        <v>40353</v>
      </c>
      <c r="CO279" s="146" t="s">
        <v>978</v>
      </c>
      <c r="CP279" s="147" t="s">
        <v>894</v>
      </c>
      <c r="CQ279" s="148" t="s">
        <v>780</v>
      </c>
      <c r="CR279" s="149" t="s">
        <v>293</v>
      </c>
      <c r="CS279" s="150" t="s">
        <v>979</v>
      </c>
      <c r="CT279" s="117" t="s">
        <v>292</v>
      </c>
      <c r="CU279" s="114"/>
      <c r="CV279" s="168" t="s">
        <v>713</v>
      </c>
      <c r="CW279" s="143" t="s">
        <v>292</v>
      </c>
      <c r="CX279" s="144" t="s">
        <v>292</v>
      </c>
      <c r="CY279" s="145" t="s">
        <v>292</v>
      </c>
      <c r="CZ279" s="145" t="s">
        <v>292</v>
      </c>
      <c r="DA279" s="146" t="s">
        <v>292</v>
      </c>
      <c r="DB279" s="147" t="s">
        <v>292</v>
      </c>
      <c r="DC279" s="148" t="s">
        <v>292</v>
      </c>
      <c r="DD279" s="149" t="s">
        <v>292</v>
      </c>
      <c r="DE279" s="150" t="s">
        <v>292</v>
      </c>
      <c r="DF279" s="117" t="s">
        <v>292</v>
      </c>
      <c r="DG279" s="114"/>
      <c r="DH279" s="168"/>
      <c r="DI279" s="143" t="s">
        <v>292</v>
      </c>
      <c r="DJ279" s="144" t="s">
        <v>292</v>
      </c>
      <c r="DK279" s="145" t="s">
        <v>292</v>
      </c>
      <c r="DL279" s="145" t="s">
        <v>292</v>
      </c>
      <c r="DM279" s="146" t="s">
        <v>292</v>
      </c>
      <c r="DN279" s="147" t="s">
        <v>292</v>
      </c>
      <c r="DO279" s="148" t="s">
        <v>292</v>
      </c>
      <c r="DP279" s="149" t="s">
        <v>292</v>
      </c>
      <c r="DQ279" s="150" t="s">
        <v>292</v>
      </c>
      <c r="DR279" s="117" t="s">
        <v>292</v>
      </c>
      <c r="DS279" s="114"/>
      <c r="DT279" s="168"/>
      <c r="DU279" s="143" t="s">
        <v>292</v>
      </c>
      <c r="DV279" s="144" t="s">
        <v>292</v>
      </c>
      <c r="DW279" s="145" t="s">
        <v>292</v>
      </c>
      <c r="DX279" s="145" t="s">
        <v>292</v>
      </c>
      <c r="DY279" s="146" t="s">
        <v>292</v>
      </c>
      <c r="DZ279" s="147" t="s">
        <v>292</v>
      </c>
      <c r="EA279" s="148" t="s">
        <v>292</v>
      </c>
      <c r="EB279" s="149" t="s">
        <v>292</v>
      </c>
      <c r="EC279" s="150" t="s">
        <v>292</v>
      </c>
      <c r="ED279" s="117" t="s">
        <v>292</v>
      </c>
      <c r="EE279" s="114"/>
      <c r="EF279" s="168"/>
      <c r="EG279" s="143" t="str">
        <f>IF(EK279="","",ministers!EG$3)</f>
        <v/>
      </c>
      <c r="EH279" s="144" t="str">
        <f>IF(EK279="","",ministers!EG$1)</f>
        <v/>
      </c>
      <c r="EI279" s="145" t="str">
        <f>IF(EK279="","",ministers!EG$2)</f>
        <v/>
      </c>
      <c r="EJ279" s="145" t="str">
        <f>IF(EK279="","",ministers!EG$3)</f>
        <v/>
      </c>
      <c r="EK279" s="146" t="str">
        <f t="shared" si="321"/>
        <v/>
      </c>
      <c r="EL279" s="147" t="str">
        <f t="shared" si="322"/>
        <v/>
      </c>
      <c r="EM279" s="148" t="str">
        <f t="shared" si="323"/>
        <v/>
      </c>
      <c r="EN279" s="149" t="str">
        <f t="shared" si="307"/>
        <v/>
      </c>
      <c r="EO279" s="150" t="str">
        <f t="shared" si="308"/>
        <v/>
      </c>
      <c r="EP279" s="117" t="str">
        <f t="shared" si="309"/>
        <v/>
      </c>
      <c r="EQ279" s="114"/>
      <c r="ER279" s="168"/>
      <c r="ES279" s="143" t="str">
        <f>IF(EW279="","",ministers!ES$3)</f>
        <v/>
      </c>
      <c r="ET279" s="144" t="str">
        <f>IF(EW279="","",ministers!ES$1)</f>
        <v/>
      </c>
      <c r="EU279" s="145" t="s">
        <v>292</v>
      </c>
      <c r="EV279" s="145" t="str">
        <f>IF(EW279="","",ministers!ES$3)</f>
        <v/>
      </c>
      <c r="EW279" s="146" t="str">
        <f t="shared" si="310"/>
        <v/>
      </c>
      <c r="EX279" s="147" t="str">
        <f t="shared" si="311"/>
        <v/>
      </c>
      <c r="EY279" s="148" t="str">
        <f t="shared" si="312"/>
        <v/>
      </c>
      <c r="EZ279" s="149" t="str">
        <f t="shared" si="313"/>
        <v/>
      </c>
      <c r="FA279" s="150" t="str">
        <f t="shared" si="314"/>
        <v/>
      </c>
      <c r="FB279" s="117" t="str">
        <f t="shared" si="315"/>
        <v/>
      </c>
      <c r="FC279" s="114"/>
      <c r="FD279" s="168"/>
      <c r="FE279" s="143" t="str">
        <f>IF(FI279="","",ministers!FE$3)</f>
        <v/>
      </c>
      <c r="FF279" s="144" t="str">
        <f>IF(FI279="","",ministers!FE$1)</f>
        <v/>
      </c>
      <c r="FG279" s="145" t="str">
        <f>IF(FI279="","",ministers!FE$2)</f>
        <v/>
      </c>
      <c r="FH279" s="145" t="str">
        <f>IF(FI279="","",ministers!FE$3)</f>
        <v/>
      </c>
      <c r="FI279" s="146" t="str">
        <f t="shared" si="316"/>
        <v/>
      </c>
      <c r="FJ279" s="147" t="str">
        <f t="shared" si="317"/>
        <v/>
      </c>
      <c r="FK279" s="148" t="str">
        <f t="shared" si="318"/>
        <v/>
      </c>
      <c r="FL279" s="149" t="str">
        <f t="shared" si="319"/>
        <v/>
      </c>
      <c r="FM279" s="150" t="str">
        <f t="shared" si="320"/>
        <v/>
      </c>
      <c r="FN279" s="117" t="str">
        <f>IF(FP279="","",IF((LEN(FP279)-LEN(SUBSTITUTE(FP279,"male","")))/LEN("male")&gt;1,"!",IF(RIGHT(FP279,1)=")","",IF(RIGHT(FP279,2)=") ","",IF(RIGHT(FP279,2)=").","","!!")))))</f>
        <v/>
      </c>
      <c r="FO279" s="114"/>
      <c r="FP279" s="168"/>
      <c r="FQ279" s="143" t="str">
        <f>IF(FU279="","",ministers!FT$3)</f>
        <v/>
      </c>
      <c r="FR279" s="144" t="str">
        <f>IF(FU279="","",ministers!FT$1)</f>
        <v/>
      </c>
      <c r="FS279" s="145"/>
      <c r="FT279" s="151"/>
      <c r="FU279" s="146" t="str">
        <f>IF(GB279="","",IF(ISNUMBER(SEARCH(":",GB279)),MID(GB279,FIND(":",GB279)+2,FIND("(",GB279)-FIND(":",GB279)-3),LEFT(GB279,FIND("(",GB279)-2)))</f>
        <v/>
      </c>
      <c r="FV279" s="147" t="str">
        <f>IF(GB279="","",MID(GB279,FIND("(",GB279)+1,4))</f>
        <v/>
      </c>
      <c r="FW279" s="148" t="str">
        <f>IF(ISNUMBER(SEARCH("*female*",GB279)),"female",IF(ISNUMBER(SEARCH("*male*",GB279)),"male",""))</f>
        <v/>
      </c>
      <c r="FX279" s="149" t="str">
        <f>IF(GB279="","",IF(ISERROR(MID(GB279,FIND("male,",GB279)+6,(FIND(")",GB279)-(FIND("male,",GB279)+6))))=TRUE,"missing/error",MID(GB279,FIND("male,",GB279)+6,(FIND(")",GB279)-(FIND("male,",GB279)+6)))))</f>
        <v/>
      </c>
      <c r="FY279" s="150" t="str">
        <f>IF(FU279="","",(MID(FU279,(SEARCH("^^",SUBSTITUTE(FU279," ","^^",LEN(FU279)-LEN(SUBSTITUTE(FU279," ","")))))+1,99)&amp;"_"&amp;LEFT(FU279,FIND(" ",FU279)-1)&amp;"_"&amp;FV279))</f>
        <v/>
      </c>
      <c r="FZ279" s="117" t="str">
        <f>IF(GB279="","",IF((LEN(GB279)-LEN(SUBSTITUTE(GB279,"male","")))/LEN("male")&gt;1,"!",IF(RIGHT(GB279,1)=")","",IF(RIGHT(GB279,2)=") ","",IF(RIGHT(GB279,2)=").","","!!")))))</f>
        <v/>
      </c>
      <c r="GA279" s="114"/>
      <c r="GB279" s="168"/>
      <c r="GC279" s="143" t="str">
        <f>IF(GG279="","",ministers!GC$3)</f>
        <v/>
      </c>
      <c r="GD279" s="144" t="str">
        <f>IF(GG279="","",ministers!GC$1)</f>
        <v/>
      </c>
      <c r="GE279" s="260" t="str">
        <f>IF(GG279="","",ministers!GC$2)</f>
        <v/>
      </c>
      <c r="GF279" s="145"/>
      <c r="GG279" s="146" t="str">
        <f>IF(GN279="","",IF(ISNUMBER(SEARCH(":",GN279)),MID(GN279,FIND(":",GN279)+2,FIND("(",GN279)-FIND(":",GN279)-3),LEFT(GN279,FIND("(",GN279)-2)))</f>
        <v/>
      </c>
      <c r="GH279" s="147" t="str">
        <f>IF(GN279="","",MID(GN279,FIND("(",GN279)+1,4))</f>
        <v/>
      </c>
      <c r="GI279" s="148" t="str">
        <f>IF(ISNUMBER(SEARCH("*female*",GN279)),"female",IF(ISNUMBER(SEARCH("*male*",GN279)),"male",""))</f>
        <v/>
      </c>
      <c r="GJ279" s="149" t="str">
        <f>IF(GN279="","",IF(ISERROR(MID(GN279,FIND("male,",GN279)+6,(FIND(")",GN279)-(FIND("male,",GN279)+6))))=TRUE,"missing/error",MID(GN279,FIND("male,",GN279)+6,(FIND(")",GN279)-(FIND("male,",GN279)+6)))))</f>
        <v/>
      </c>
      <c r="GK279" s="150" t="str">
        <f>IF(GG279="","",(MID(GG279,(SEARCH("^^",SUBSTITUTE(GG279," ","^^",LEN(GG279)-LEN(SUBSTITUTE(GG279," ","")))))+1,99)&amp;"_"&amp;LEFT(GG279,FIND(" ",GG279)-1)&amp;"_"&amp;GH279))</f>
        <v/>
      </c>
      <c r="GM279" s="114"/>
      <c r="GN279" s="168"/>
      <c r="GO279" s="143" t="str">
        <f>IF(GS279="","",ministers!GO$3)</f>
        <v/>
      </c>
      <c r="GP279" s="144" t="str">
        <f>IF(GS279="","",ministers!GO$1)</f>
        <v/>
      </c>
      <c r="GQ279" s="145" t="str">
        <f>IF(GS279="","",ministers!GO$2)</f>
        <v/>
      </c>
      <c r="GR279" s="145" t="str">
        <f>IF(GS279="","",ministers!GO$3)</f>
        <v/>
      </c>
      <c r="GS279" s="146" t="str">
        <f>IF(GZ279="","",IF(ISNUMBER(SEARCH(":",GZ279)),MID(GZ279,FIND(":",GZ279)+2,FIND("(",GZ279)-FIND(":",GZ279)-3),LEFT(GZ279,FIND("(",GZ279)-2)))</f>
        <v/>
      </c>
      <c r="GT279" s="147" t="str">
        <f>IF(GZ279="","",MID(GZ279,FIND("(",GZ279)+1,4))</f>
        <v/>
      </c>
      <c r="GU279" s="148" t="str">
        <f>IF(ISNUMBER(SEARCH("*female*",GZ279)),"female",IF(ISNUMBER(SEARCH("*male*",GZ279)),"male",""))</f>
        <v/>
      </c>
      <c r="GV279" s="149" t="str">
        <f>IF(GZ279="","",IF(ISERROR(MID(GZ279,FIND("male,",GZ279)+6,(FIND(")",GZ279)-(FIND("male,",GZ279)+6))))=TRUE,"missing/error",MID(GZ279,FIND("male,",GZ279)+6,(FIND(")",GZ279)-(FIND("male,",GZ279)+6)))))</f>
        <v/>
      </c>
      <c r="GW279" s="150" t="str">
        <f>IF(GS279="","",(MID(GS279,(SEARCH("^^",SUBSTITUTE(GS279," ","^^",LEN(GS279)-LEN(SUBSTITUTE(GS279," ","")))))+1,99)&amp;"_"&amp;LEFT(GS279,FIND(" ",GS279)-1)&amp;"_"&amp;GT279))</f>
        <v/>
      </c>
      <c r="GY279" s="114"/>
      <c r="GZ279" s="168"/>
    </row>
    <row r="280" spans="1:208" ht="13.5" customHeight="1">
      <c r="A280" s="126"/>
      <c r="B280" s="117" t="s">
        <v>588</v>
      </c>
      <c r="E280" s="153">
        <v>33592</v>
      </c>
      <c r="F280" s="154" t="s">
        <v>311</v>
      </c>
      <c r="G280" s="145">
        <v>32997</v>
      </c>
      <c r="H280" s="145">
        <v>33392</v>
      </c>
      <c r="I280" s="155" t="s">
        <v>782</v>
      </c>
      <c r="J280" s="156" t="s">
        <v>783</v>
      </c>
      <c r="K280" s="157" t="s">
        <v>780</v>
      </c>
      <c r="L280" s="149" t="s">
        <v>293</v>
      </c>
      <c r="M280" s="158" t="s">
        <v>784</v>
      </c>
      <c r="N280" s="117" t="s">
        <v>292</v>
      </c>
      <c r="O280" s="114" t="s">
        <v>601</v>
      </c>
      <c r="P280" s="117" t="s">
        <v>591</v>
      </c>
      <c r="Q280" s="153">
        <v>34052</v>
      </c>
      <c r="R280" s="154" t="s">
        <v>312</v>
      </c>
      <c r="S280" s="145">
        <v>33599</v>
      </c>
      <c r="T280" s="145">
        <v>34052</v>
      </c>
      <c r="U280" s="155" t="s">
        <v>936</v>
      </c>
      <c r="V280" s="156" t="s">
        <v>852</v>
      </c>
      <c r="W280" s="157" t="s">
        <v>780</v>
      </c>
      <c r="X280" s="149" t="s">
        <v>293</v>
      </c>
      <c r="Y280" s="158" t="s">
        <v>937</v>
      </c>
      <c r="Z280" s="117" t="s">
        <v>292</v>
      </c>
      <c r="AA280" s="114"/>
      <c r="AB280" s="168" t="s">
        <v>596</v>
      </c>
      <c r="AC280" s="153">
        <v>35135</v>
      </c>
      <c r="AD280" s="154" t="s">
        <v>313</v>
      </c>
      <c r="AE280" s="145">
        <v>34052</v>
      </c>
      <c r="AF280" s="145">
        <v>34326</v>
      </c>
      <c r="AG280" s="155" t="s">
        <v>936</v>
      </c>
      <c r="AH280" s="156" t="s">
        <v>852</v>
      </c>
      <c r="AI280" s="157" t="s">
        <v>780</v>
      </c>
      <c r="AJ280" s="149" t="s">
        <v>293</v>
      </c>
      <c r="AK280" s="158" t="s">
        <v>937</v>
      </c>
      <c r="AL280" s="117" t="s">
        <v>292</v>
      </c>
      <c r="AM280" s="114"/>
      <c r="AN280" s="168" t="s">
        <v>596</v>
      </c>
      <c r="AO280" s="153">
        <v>36089</v>
      </c>
      <c r="AP280" s="154" t="s">
        <v>314</v>
      </c>
      <c r="AQ280" s="145">
        <v>35135</v>
      </c>
      <c r="AR280" s="145">
        <v>36089</v>
      </c>
      <c r="AS280" s="155" t="s">
        <v>1022</v>
      </c>
      <c r="AT280" s="156" t="s">
        <v>789</v>
      </c>
      <c r="AU280" s="157" t="s">
        <v>780</v>
      </c>
      <c r="AV280" s="149" t="s">
        <v>294</v>
      </c>
      <c r="AW280" s="158" t="s">
        <v>1023</v>
      </c>
      <c r="AX280" s="117" t="s">
        <v>292</v>
      </c>
      <c r="AY280" s="114"/>
      <c r="AZ280" s="168" t="s">
        <v>653</v>
      </c>
      <c r="BA280" s="153">
        <v>37221</v>
      </c>
      <c r="BB280" s="154" t="s">
        <v>315</v>
      </c>
      <c r="BC280" s="145">
        <v>36089</v>
      </c>
      <c r="BD280" s="145">
        <v>37221</v>
      </c>
      <c r="BE280" s="155" t="s">
        <v>1022</v>
      </c>
      <c r="BF280" s="156" t="s">
        <v>789</v>
      </c>
      <c r="BG280" s="157" t="s">
        <v>780</v>
      </c>
      <c r="BH280" s="149" t="s">
        <v>294</v>
      </c>
      <c r="BI280" s="158" t="s">
        <v>1023</v>
      </c>
      <c r="BJ280" s="117" t="s">
        <v>292</v>
      </c>
      <c r="BK280" s="114"/>
      <c r="BL280" s="168" t="s">
        <v>653</v>
      </c>
      <c r="BM280" s="153">
        <v>38286</v>
      </c>
      <c r="BN280" s="154" t="s">
        <v>316</v>
      </c>
      <c r="BO280" s="145">
        <v>37221</v>
      </c>
      <c r="BP280" s="145">
        <v>38286</v>
      </c>
      <c r="BQ280" s="155" t="s">
        <v>1022</v>
      </c>
      <c r="BR280" s="156" t="s">
        <v>789</v>
      </c>
      <c r="BS280" s="157" t="s">
        <v>780</v>
      </c>
      <c r="BT280" s="149" t="s">
        <v>294</v>
      </c>
      <c r="BU280" s="158" t="s">
        <v>1023</v>
      </c>
      <c r="BV280" s="117" t="s">
        <v>292</v>
      </c>
      <c r="BW280" s="114"/>
      <c r="BX280" s="168" t="s">
        <v>653</v>
      </c>
      <c r="BY280" s="153">
        <v>39419</v>
      </c>
      <c r="BZ280" s="154" t="s">
        <v>317</v>
      </c>
      <c r="CA280" s="145">
        <v>38286</v>
      </c>
      <c r="CB280" s="145">
        <v>39419</v>
      </c>
      <c r="CC280" s="155" t="s">
        <v>1022</v>
      </c>
      <c r="CD280" s="156" t="s">
        <v>789</v>
      </c>
      <c r="CE280" s="157" t="s">
        <v>780</v>
      </c>
      <c r="CF280" s="149" t="s">
        <v>294</v>
      </c>
      <c r="CG280" s="158" t="s">
        <v>1023</v>
      </c>
      <c r="CH280" s="117" t="s">
        <v>292</v>
      </c>
      <c r="CI280" s="114"/>
      <c r="CJ280" s="168" t="s">
        <v>653</v>
      </c>
      <c r="CK280" s="153">
        <v>40353</v>
      </c>
      <c r="CL280" s="154" t="s">
        <v>318</v>
      </c>
      <c r="CM280" s="145">
        <v>39419</v>
      </c>
      <c r="CN280" s="145">
        <v>40353</v>
      </c>
      <c r="CO280" s="155" t="s">
        <v>804</v>
      </c>
      <c r="CP280" s="156" t="s">
        <v>805</v>
      </c>
      <c r="CQ280" s="157" t="s">
        <v>780</v>
      </c>
      <c r="CR280" s="149" t="s">
        <v>293</v>
      </c>
      <c r="CS280" s="158" t="s">
        <v>806</v>
      </c>
      <c r="CT280" s="117" t="s">
        <v>292</v>
      </c>
      <c r="CU280" s="114"/>
      <c r="CV280" s="168" t="s">
        <v>704</v>
      </c>
      <c r="CW280" s="153">
        <v>40435</v>
      </c>
      <c r="CX280" s="154" t="s">
        <v>512</v>
      </c>
      <c r="CY280" s="145">
        <v>40357</v>
      </c>
      <c r="CZ280" s="145">
        <v>40435</v>
      </c>
      <c r="DA280" s="155" t="s">
        <v>804</v>
      </c>
      <c r="DB280" s="156" t="s">
        <v>805</v>
      </c>
      <c r="DC280" s="157" t="s">
        <v>780</v>
      </c>
      <c r="DD280" s="149" t="s">
        <v>293</v>
      </c>
      <c r="DE280" s="158" t="s">
        <v>806</v>
      </c>
      <c r="DF280" s="117" t="s">
        <v>292</v>
      </c>
      <c r="DG280" s="114"/>
      <c r="DH280" s="173" t="s">
        <v>716</v>
      </c>
      <c r="DI280" s="153">
        <v>41452</v>
      </c>
      <c r="DJ280" s="154" t="s">
        <v>513</v>
      </c>
      <c r="DK280" s="145">
        <v>40435</v>
      </c>
      <c r="DL280" s="145">
        <v>41452</v>
      </c>
      <c r="DM280" s="155" t="s">
        <v>804</v>
      </c>
      <c r="DN280" s="156" t="s">
        <v>805</v>
      </c>
      <c r="DO280" s="157" t="s">
        <v>780</v>
      </c>
      <c r="DP280" s="149" t="s">
        <v>293</v>
      </c>
      <c r="DQ280" s="158" t="s">
        <v>806</v>
      </c>
      <c r="DR280" s="117" t="s">
        <v>292</v>
      </c>
      <c r="DS280" s="114"/>
      <c r="DT280" s="173" t="s">
        <v>704</v>
      </c>
      <c r="DU280" s="153">
        <v>41517</v>
      </c>
      <c r="DV280" s="154" t="s">
        <v>514</v>
      </c>
      <c r="DW280" s="145">
        <v>41452</v>
      </c>
      <c r="DX280" s="145">
        <v>41517</v>
      </c>
      <c r="DY280" s="155" t="s">
        <v>962</v>
      </c>
      <c r="DZ280" s="156" t="s">
        <v>963</v>
      </c>
      <c r="EA280" s="157" t="s">
        <v>780</v>
      </c>
      <c r="EB280" s="149" t="s">
        <v>293</v>
      </c>
      <c r="EC280" s="158" t="s">
        <v>964</v>
      </c>
      <c r="ED280" s="117" t="s">
        <v>292</v>
      </c>
      <c r="EE280" s="114"/>
      <c r="EF280" s="175" t="s">
        <v>760</v>
      </c>
      <c r="EG280" s="143">
        <f>IF(EK280="","",ministers!EG$3)</f>
        <v>42262</v>
      </c>
      <c r="EH280" s="144" t="str">
        <f>IF(EK280="","",ministers!EG$1)</f>
        <v>Abbott I</v>
      </c>
      <c r="EI280" s="145">
        <f>IF(EK280="","",ministers!EG$2)</f>
        <v>41517</v>
      </c>
      <c r="EJ280" s="145">
        <f>IF(EK280="","",ministers!EG$3)</f>
        <v>42262</v>
      </c>
      <c r="EK280" s="146" t="str">
        <f t="shared" si="321"/>
        <v>Joseph Benedict Hockey</v>
      </c>
      <c r="EL280" s="147" t="str">
        <f t="shared" si="322"/>
        <v>1965</v>
      </c>
      <c r="EM280" s="148" t="str">
        <f t="shared" si="323"/>
        <v>male</v>
      </c>
      <c r="EN280" s="149" t="str">
        <f t="shared" si="307"/>
        <v>au_lib01</v>
      </c>
      <c r="EO280" s="150" t="str">
        <f t="shared" si="308"/>
        <v>Hockey_Joseph_1965</v>
      </c>
      <c r="EP280" s="117" t="str">
        <f t="shared" si="309"/>
        <v/>
      </c>
      <c r="EQ280" s="114"/>
      <c r="ER280" s="168" t="s">
        <v>1110</v>
      </c>
      <c r="ES280" s="143">
        <f>IF(EW280="","",ministers!ES$3)</f>
        <v>42570</v>
      </c>
      <c r="ET280" s="144" t="str">
        <f>IF(EW280="","",ministers!ES$1)</f>
        <v>Turnbull I</v>
      </c>
      <c r="EU280" s="145">
        <f>IF(EW280="","",ministers!ES$2)</f>
        <v>42262</v>
      </c>
      <c r="EV280" s="145">
        <f>IF(EW280="","",ministers!ES$3)</f>
        <v>42570</v>
      </c>
      <c r="EW280" s="146" t="str">
        <f t="shared" si="310"/>
        <v>Scott John Morrison</v>
      </c>
      <c r="EX280" s="147" t="str">
        <f t="shared" si="311"/>
        <v>1968</v>
      </c>
      <c r="EY280" s="148" t="str">
        <f t="shared" si="312"/>
        <v>male</v>
      </c>
      <c r="EZ280" s="149" t="str">
        <f t="shared" si="313"/>
        <v>au_lib01</v>
      </c>
      <c r="FA280" s="150" t="str">
        <f t="shared" si="314"/>
        <v>Morrison_Scott_1968</v>
      </c>
      <c r="FB280" s="117" t="str">
        <f t="shared" si="315"/>
        <v/>
      </c>
      <c r="FC280" s="114"/>
      <c r="FD280" s="168" t="s">
        <v>1193</v>
      </c>
      <c r="FE280" s="143">
        <f>IF(FI280="","",ministers!FE$3)</f>
        <v>43340</v>
      </c>
      <c r="FF280" s="144" t="str">
        <f>IF(FI280="","",ministers!FE$1)</f>
        <v>Turnbull II</v>
      </c>
      <c r="FG280" s="145">
        <f>IF(FI280="","",ministers!FE$2)</f>
        <v>42570</v>
      </c>
      <c r="FH280" s="145">
        <f>IF(FI280="","",ministers!FE$3)</f>
        <v>43340</v>
      </c>
      <c r="FI280" s="146" t="str">
        <f t="shared" si="316"/>
        <v>Scott John Morrison</v>
      </c>
      <c r="FJ280" s="147" t="str">
        <f t="shared" si="317"/>
        <v>1968</v>
      </c>
      <c r="FK280" s="148" t="str">
        <f t="shared" si="318"/>
        <v>male</v>
      </c>
      <c r="FL280" s="149" t="str">
        <f t="shared" si="319"/>
        <v>au_lib01</v>
      </c>
      <c r="FM280" s="150" t="str">
        <f t="shared" si="320"/>
        <v>Morrison_Scott_1968</v>
      </c>
      <c r="FN280" s="117" t="str">
        <f>IF(FP280="","",IF((LEN(FP280)-LEN(SUBSTITUTE(FP280,"male","")))/LEN("male")&gt;1,"!",IF(RIGHT(FP280,1)=")","",IF(RIGHT(FP280,2)=") ","",IF(RIGHT(FP280,2)=").","","!!")))))</f>
        <v/>
      </c>
      <c r="FO280" s="114"/>
      <c r="FP280" s="168" t="s">
        <v>1193</v>
      </c>
      <c r="FQ280" s="153">
        <f>IF(FU280="","",ministers!FQ$3)</f>
        <v>43614</v>
      </c>
      <c r="FR280" s="154" t="str">
        <f>IF(FU280="","",ministers!FQ$1)</f>
        <v>Morrison I</v>
      </c>
      <c r="FS280" s="145">
        <f>IF(FU280="","",ministers!FQ$2)</f>
        <v>43340</v>
      </c>
      <c r="FT280" s="145">
        <f>IF(FU280="","",ministers!FQ$3)</f>
        <v>43614</v>
      </c>
      <c r="FU280" s="155" t="str">
        <f>IF(GB280="","",IF(ISNUMBER(SEARCH(":",GB280)),MID(GB280,FIND(":",GB280)+2,FIND("(",GB280)-FIND(":",GB280)-3),LEFT(GB280,FIND("(",GB280)-2)))</f>
        <v>Joshua Anthony Frydenberg</v>
      </c>
      <c r="FV280" s="156" t="str">
        <f>IF(GB280="","",MID(GB280,FIND("(",GB280)+1,4))</f>
        <v>1971</v>
      </c>
      <c r="FW280" s="157" t="str">
        <f>IF(ISNUMBER(SEARCH("*female*",GB280)),"female",IF(ISNUMBER(SEARCH("*male*",GB280)),"male",""))</f>
        <v>male</v>
      </c>
      <c r="FX280" s="149" t="str">
        <f>IF(GB280="","",IF(ISERROR(MID(GB280,FIND("male,",GB280)+6,(FIND(")",GB280)-(FIND("male,",GB280)+6))))=TRUE,"missing/error",MID(GB280,FIND("male,",GB280)+6,(FIND(")",GB280)-(FIND("male,",GB280)+6)))))</f>
        <v>au_lib01</v>
      </c>
      <c r="FY280" s="158" t="str">
        <f>IF(FU280="","",(MID(FU280,(SEARCH("^^",SUBSTITUTE(FU280," ","^^",LEN(FU280)-LEN(SUBSTITUTE(FU280," ","")))))+1,99)&amp;"_"&amp;LEFT(FU280,FIND(" ",FU280)-1)&amp;"_"&amp;FV280))</f>
        <v>Frydenberg_Joshua_1971</v>
      </c>
      <c r="FZ280" s="117" t="str">
        <f>IF(GB280="","",IF((LEN(GB280)-LEN(SUBSTITUTE(GB280,"male","")))/LEN("male")&gt;1,"!",IF(RIGHT(GB280,1)=")","",IF(RIGHT(GB280,2)=") ","",IF(RIGHT(GB280,2)=").","","!!")))))</f>
        <v/>
      </c>
      <c r="GA280" s="114"/>
      <c r="GB280" s="168" t="s">
        <v>1203</v>
      </c>
      <c r="GC280" s="143">
        <f>IF(GG280="","",ministers!GC$3)</f>
        <v>44704</v>
      </c>
      <c r="GD280" s="144" t="str">
        <f>IF(GG280="","",ministers!GC$1)</f>
        <v>Morrison II</v>
      </c>
      <c r="GE280" s="260">
        <f>IF(GG280="","",ministers!GC$2)</f>
        <v>43614</v>
      </c>
      <c r="GF280" s="145">
        <f>IF(GG280="","",ministers!GC$3)</f>
        <v>44704</v>
      </c>
      <c r="GG280" s="146" t="str">
        <f>IF(GN280="","",IF(ISNUMBER(SEARCH(":",GN280)),MID(GN280,FIND(":",GN280)+2,FIND("(",GN280)-FIND(":",GN280)-3),LEFT(GN280,FIND("(",GN280)-2)))</f>
        <v>Joshua Anthony Frydenberg</v>
      </c>
      <c r="GH280" s="147" t="str">
        <f>IF(GN280="","",MID(GN280,FIND("(",GN280)+1,4))</f>
        <v>1971</v>
      </c>
      <c r="GI280" s="148" t="str">
        <f>IF(ISNUMBER(SEARCH("*female*",GN280)),"female",IF(ISNUMBER(SEARCH("*male*",GN280)),"male",""))</f>
        <v>male</v>
      </c>
      <c r="GJ280" s="149" t="str">
        <f>IF(GN280="","",IF(ISERROR(MID(GN280,FIND("male,",GN280)+6,(FIND(")",GN280)-(FIND("male,",GN280)+6))))=TRUE,"missing/error",MID(GN280,FIND("male,",GN280)+6,(FIND(")",GN280)-(FIND("male,",GN280)+6)))))</f>
        <v>au_lib01</v>
      </c>
      <c r="GK280" s="150" t="str">
        <f>IF(GG280="","",(MID(GG280,(SEARCH("^^",SUBSTITUTE(GG280," ","^^",LEN(GG280)-LEN(SUBSTITUTE(GG280," ","")))))+1,99)&amp;"_"&amp;LEFT(GG280,FIND(" ",GG280)-1)&amp;"_"&amp;GH280))</f>
        <v>Frydenberg_Joshua_1971</v>
      </c>
      <c r="GM280" s="114"/>
      <c r="GN280" s="168" t="s">
        <v>1203</v>
      </c>
      <c r="GO280" s="143">
        <f>IF(GS280="","",ministers!GO$3)</f>
        <v>44926</v>
      </c>
      <c r="GP280" s="144" t="str">
        <f>IF(GS280="","",ministers!GO$1)</f>
        <v>Albanaese</v>
      </c>
      <c r="GQ280" s="145">
        <f>IF(GS280="","",ministers!GO$2)</f>
        <v>44713</v>
      </c>
      <c r="GR280" s="145">
        <f>IF(GS280="","",ministers!GO$3)</f>
        <v>44926</v>
      </c>
      <c r="GS280" s="146" t="str">
        <f>IF(GZ280="","",IF(ISNUMBER(SEARCH(":",GZ280)),MID(GZ280,FIND(":",GZ280)+2,FIND("(",GZ280)-FIND(":",GZ280)-3),LEFT(GZ280,FIND("(",GZ280)-2)))</f>
        <v>Jim Chalmers</v>
      </c>
      <c r="GT280" s="147" t="str">
        <f>IF(GZ280="","",MID(GZ280,FIND("(",GZ280)+1,4))</f>
        <v>1978</v>
      </c>
      <c r="GU280" s="148" t="str">
        <f>IF(ISNUMBER(SEARCH("*female*",GZ280)),"female",IF(ISNUMBER(SEARCH("*male*",GZ280)),"male",""))</f>
        <v>male</v>
      </c>
      <c r="GV280" s="149" t="str">
        <f>IF(GZ280="","",IF(ISERROR(MID(GZ280,FIND("male,",GZ280)+6,(FIND(")",GZ280)-(FIND("male,",GZ280)+6))))=TRUE,"missing/error",MID(GZ280,FIND("male,",GZ280)+6,(FIND(")",GZ280)-(FIND("male,",GZ280)+6)))))</f>
        <v>au_lab01</v>
      </c>
      <c r="GW280" s="150" t="str">
        <f>IF(GS280="","",(MID(GS280,(SEARCH("^^",SUBSTITUTE(GS280," ","^^",LEN(GS280)-LEN(SUBSTITUTE(GS280," ","")))))+1,99)&amp;"_"&amp;LEFT(GS280,FIND(" ",GS280)-1)&amp;"_"&amp;GT280))</f>
        <v>Chalmers_Jim_1978</v>
      </c>
      <c r="GY280" s="114"/>
      <c r="GZ280" s="168" t="s">
        <v>1403</v>
      </c>
    </row>
    <row r="281" spans="1:208" ht="13.5" customHeight="1">
      <c r="A281" s="126"/>
      <c r="B281" s="117" t="s">
        <v>588</v>
      </c>
      <c r="E281" s="153"/>
      <c r="F281" s="154" t="s">
        <v>311</v>
      </c>
      <c r="G281" s="145">
        <v>33393</v>
      </c>
      <c r="H281" s="145">
        <v>33581</v>
      </c>
      <c r="I281" s="155" t="s">
        <v>1001</v>
      </c>
      <c r="J281" s="156" t="s">
        <v>948</v>
      </c>
      <c r="K281" s="157" t="s">
        <v>780</v>
      </c>
      <c r="L281" s="149" t="s">
        <v>293</v>
      </c>
      <c r="M281" s="158" t="s">
        <v>1002</v>
      </c>
      <c r="N281" s="114" t="s">
        <v>601</v>
      </c>
      <c r="O281" s="114"/>
      <c r="P281" s="168" t="s">
        <v>598</v>
      </c>
      <c r="Q281" s="153" t="s">
        <v>292</v>
      </c>
      <c r="R281" s="154" t="s">
        <v>292</v>
      </c>
      <c r="S281" s="145" t="s">
        <v>292</v>
      </c>
      <c r="T281" s="145" t="s">
        <v>292</v>
      </c>
      <c r="U281" s="155" t="s">
        <v>292</v>
      </c>
      <c r="V281" s="156" t="s">
        <v>292</v>
      </c>
      <c r="W281" s="157" t="s">
        <v>292</v>
      </c>
      <c r="X281" s="149" t="s">
        <v>292</v>
      </c>
      <c r="Y281" s="158" t="s">
        <v>292</v>
      </c>
      <c r="Z281" s="117" t="s">
        <v>292</v>
      </c>
      <c r="AA281" s="114"/>
      <c r="AB281" s="168"/>
      <c r="AC281" s="153">
        <v>35135</v>
      </c>
      <c r="AD281" s="154" t="s">
        <v>313</v>
      </c>
      <c r="AE281" s="145">
        <v>34326</v>
      </c>
      <c r="AF281" s="145">
        <v>35135</v>
      </c>
      <c r="AG281" s="155" t="s">
        <v>952</v>
      </c>
      <c r="AH281" s="156" t="s">
        <v>816</v>
      </c>
      <c r="AI281" s="157" t="s">
        <v>780</v>
      </c>
      <c r="AJ281" s="149" t="s">
        <v>293</v>
      </c>
      <c r="AK281" s="158" t="s">
        <v>953</v>
      </c>
      <c r="AL281" s="117" t="s">
        <v>292</v>
      </c>
      <c r="AM281" s="114"/>
      <c r="AN281" s="168" t="s">
        <v>597</v>
      </c>
      <c r="AO281" s="153" t="s">
        <v>292</v>
      </c>
      <c r="AP281" s="154" t="s">
        <v>292</v>
      </c>
      <c r="AQ281" s="145" t="s">
        <v>292</v>
      </c>
      <c r="AR281" s="145" t="s">
        <v>292</v>
      </c>
      <c r="AS281" s="155" t="s">
        <v>292</v>
      </c>
      <c r="AT281" s="156" t="s">
        <v>292</v>
      </c>
      <c r="AU281" s="157" t="s">
        <v>292</v>
      </c>
      <c r="AV281" s="149" t="s">
        <v>292</v>
      </c>
      <c r="AW281" s="158" t="s">
        <v>292</v>
      </c>
      <c r="AX281" s="117" t="s">
        <v>292</v>
      </c>
      <c r="AY281" s="114"/>
      <c r="AZ281" s="168"/>
      <c r="BA281" s="153" t="s">
        <v>292</v>
      </c>
      <c r="BB281" s="154" t="s">
        <v>292</v>
      </c>
      <c r="BC281" s="145" t="s">
        <v>292</v>
      </c>
      <c r="BD281" s="145" t="s">
        <v>292</v>
      </c>
      <c r="BE281" s="155" t="s">
        <v>292</v>
      </c>
      <c r="BF281" s="156" t="s">
        <v>292</v>
      </c>
      <c r="BG281" s="157" t="s">
        <v>292</v>
      </c>
      <c r="BH281" s="149" t="s">
        <v>292</v>
      </c>
      <c r="BI281" s="158" t="s">
        <v>292</v>
      </c>
      <c r="BJ281" s="117" t="s">
        <v>292</v>
      </c>
      <c r="BK281" s="114"/>
      <c r="BL281" s="168"/>
      <c r="BM281" s="153" t="s">
        <v>292</v>
      </c>
      <c r="BN281" s="154" t="s">
        <v>292</v>
      </c>
      <c r="BO281" s="145" t="s">
        <v>292</v>
      </c>
      <c r="BP281" s="145" t="s">
        <v>292</v>
      </c>
      <c r="BQ281" s="155" t="s">
        <v>292</v>
      </c>
      <c r="BR281" s="156" t="s">
        <v>292</v>
      </c>
      <c r="BS281" s="157" t="s">
        <v>292</v>
      </c>
      <c r="BT281" s="149" t="s">
        <v>292</v>
      </c>
      <c r="BU281" s="158" t="s">
        <v>292</v>
      </c>
      <c r="BV281" s="117" t="s">
        <v>292</v>
      </c>
      <c r="BW281" s="114"/>
      <c r="BX281" s="168"/>
      <c r="BY281" s="153" t="s">
        <v>292</v>
      </c>
      <c r="BZ281" s="154" t="s">
        <v>292</v>
      </c>
      <c r="CA281" s="145" t="s">
        <v>292</v>
      </c>
      <c r="CB281" s="145" t="s">
        <v>292</v>
      </c>
      <c r="CC281" s="155" t="s">
        <v>292</v>
      </c>
      <c r="CD281" s="156" t="s">
        <v>292</v>
      </c>
      <c r="CE281" s="157" t="s">
        <v>292</v>
      </c>
      <c r="CF281" s="149" t="s">
        <v>292</v>
      </c>
      <c r="CG281" s="158" t="s">
        <v>292</v>
      </c>
      <c r="CH281" s="117" t="s">
        <v>292</v>
      </c>
      <c r="CI281" s="114"/>
      <c r="CJ281" s="168"/>
      <c r="CK281" s="153" t="s">
        <v>292</v>
      </c>
      <c r="CL281" s="154" t="s">
        <v>292</v>
      </c>
      <c r="CM281" s="145" t="s">
        <v>292</v>
      </c>
      <c r="CN281" s="145" t="s">
        <v>292</v>
      </c>
      <c r="CO281" s="155" t="s">
        <v>292</v>
      </c>
      <c r="CP281" s="156" t="s">
        <v>292</v>
      </c>
      <c r="CQ281" s="157" t="s">
        <v>292</v>
      </c>
      <c r="CR281" s="149" t="s">
        <v>292</v>
      </c>
      <c r="CS281" s="158" t="s">
        <v>292</v>
      </c>
      <c r="CT281" s="117" t="s">
        <v>292</v>
      </c>
      <c r="CU281" s="114"/>
      <c r="CV281" s="168"/>
      <c r="CW281" s="153" t="s">
        <v>292</v>
      </c>
      <c r="CX281" s="154" t="s">
        <v>292</v>
      </c>
      <c r="CY281" s="145" t="s">
        <v>292</v>
      </c>
      <c r="CZ281" s="145" t="s">
        <v>292</v>
      </c>
      <c r="DA281" s="155" t="s">
        <v>292</v>
      </c>
      <c r="DB281" s="156" t="s">
        <v>292</v>
      </c>
      <c r="DC281" s="157" t="s">
        <v>292</v>
      </c>
      <c r="DD281" s="149" t="s">
        <v>292</v>
      </c>
      <c r="DE281" s="158" t="s">
        <v>292</v>
      </c>
      <c r="DF281" s="117" t="s">
        <v>292</v>
      </c>
      <c r="DG281" s="114"/>
      <c r="DH281" s="168"/>
      <c r="DI281" s="153" t="s">
        <v>292</v>
      </c>
      <c r="DJ281" s="154" t="s">
        <v>292</v>
      </c>
      <c r="DK281" s="145" t="s">
        <v>292</v>
      </c>
      <c r="DL281" s="145" t="s">
        <v>292</v>
      </c>
      <c r="DM281" s="155" t="s">
        <v>292</v>
      </c>
      <c r="DN281" s="156" t="s">
        <v>292</v>
      </c>
      <c r="DO281" s="157" t="s">
        <v>292</v>
      </c>
      <c r="DP281" s="149" t="s">
        <v>292</v>
      </c>
      <c r="DQ281" s="158" t="s">
        <v>292</v>
      </c>
      <c r="DR281" s="117" t="s">
        <v>292</v>
      </c>
      <c r="DS281" s="114"/>
      <c r="DT281" s="168"/>
      <c r="DU281" s="153" t="s">
        <v>292</v>
      </c>
      <c r="DV281" s="154" t="s">
        <v>292</v>
      </c>
      <c r="DW281" s="145" t="s">
        <v>292</v>
      </c>
      <c r="DX281" s="145" t="s">
        <v>292</v>
      </c>
      <c r="DY281" s="155" t="s">
        <v>292</v>
      </c>
      <c r="DZ281" s="156" t="s">
        <v>292</v>
      </c>
      <c r="EA281" s="157" t="s">
        <v>292</v>
      </c>
      <c r="EB281" s="149" t="s">
        <v>292</v>
      </c>
      <c r="EC281" s="158" t="s">
        <v>292</v>
      </c>
      <c r="ED281" s="117" t="s">
        <v>292</v>
      </c>
      <c r="EE281" s="114"/>
      <c r="EF281" s="168"/>
      <c r="EG281" s="143" t="str">
        <f>IF(EK281="","",ministers!EG$3)</f>
        <v/>
      </c>
      <c r="EH281" s="144" t="str">
        <f>IF(EK281="","",ministers!EG$1)</f>
        <v/>
      </c>
      <c r="EI281" s="145" t="str">
        <f>IF(EK281="","",ministers!EG$2)</f>
        <v/>
      </c>
      <c r="EJ281" s="145" t="str">
        <f>IF(EK281="","",ministers!EG$3)</f>
        <v/>
      </c>
      <c r="EK281" s="146" t="str">
        <f t="shared" si="321"/>
        <v/>
      </c>
      <c r="EL281" s="147" t="str">
        <f t="shared" si="322"/>
        <v/>
      </c>
      <c r="EM281" s="148" t="str">
        <f t="shared" si="323"/>
        <v/>
      </c>
      <c r="EN281" s="149" t="str">
        <f t="shared" si="307"/>
        <v/>
      </c>
      <c r="EO281" s="150" t="str">
        <f t="shared" si="308"/>
        <v/>
      </c>
      <c r="EP281" s="117" t="str">
        <f t="shared" si="309"/>
        <v/>
      </c>
      <c r="EQ281" s="114"/>
      <c r="ER281" s="168"/>
      <c r="ES281" s="143" t="str">
        <f>IF(EW281="","",ministers!ES$3)</f>
        <v/>
      </c>
      <c r="ET281" s="144" t="str">
        <f>IF(EW281="","",ministers!ES$1)</f>
        <v/>
      </c>
      <c r="EU281" s="145" t="str">
        <f>IF(EW281="","",ministers!ES$2)</f>
        <v/>
      </c>
      <c r="EV281" s="145" t="str">
        <f>IF(EW281="","",ministers!ES$3)</f>
        <v/>
      </c>
      <c r="EW281" s="146" t="str">
        <f t="shared" si="310"/>
        <v/>
      </c>
      <c r="EX281" s="147" t="str">
        <f t="shared" si="311"/>
        <v/>
      </c>
      <c r="EY281" s="148" t="str">
        <f t="shared" si="312"/>
        <v/>
      </c>
      <c r="EZ281" s="149" t="str">
        <f t="shared" si="313"/>
        <v/>
      </c>
      <c r="FA281" s="150" t="str">
        <f t="shared" si="314"/>
        <v/>
      </c>
      <c r="FB281" s="117" t="str">
        <f t="shared" si="315"/>
        <v/>
      </c>
      <c r="FC281" s="114"/>
      <c r="FD281" s="168"/>
      <c r="FE281" s="143" t="str">
        <f>IF(FI281="","",ministers!FE$3)</f>
        <v/>
      </c>
      <c r="FF281" s="144" t="str">
        <f>IF(FI281="","",ministers!FE$1)</f>
        <v/>
      </c>
      <c r="FG281" s="145" t="str">
        <f>IF(FI281="","",ministers!FE$2)</f>
        <v/>
      </c>
      <c r="FH281" s="145" t="str">
        <f>IF(FI281="","",ministers!FE$3)</f>
        <v/>
      </c>
      <c r="FI281" s="146" t="str">
        <f t="shared" si="316"/>
        <v/>
      </c>
      <c r="FJ281" s="147" t="str">
        <f t="shared" si="317"/>
        <v/>
      </c>
      <c r="FK281" s="148" t="str">
        <f t="shared" si="318"/>
        <v/>
      </c>
      <c r="FL281" s="149" t="str">
        <f t="shared" si="319"/>
        <v/>
      </c>
      <c r="FM281" s="150" t="str">
        <f t="shared" si="320"/>
        <v/>
      </c>
      <c r="FN281" s="117" t="str">
        <f>IF(FP281="","",IF((LEN(FP281)-LEN(SUBSTITUTE(FP281,"male","")))/LEN("male")&gt;1,"!",IF(RIGHT(FP281,1)=")","",IF(RIGHT(FP281,2)=") ","",IF(RIGHT(FP281,2)=").","","!!")))))</f>
        <v/>
      </c>
      <c r="FO281" s="114"/>
      <c r="FP281" s="168"/>
      <c r="FQ281" s="153" t="str">
        <f>IF(FU281="","",ministers!FT$3)</f>
        <v/>
      </c>
      <c r="FR281" s="154" t="str">
        <f>IF(FU281="","",ministers!FT$1)</f>
        <v/>
      </c>
      <c r="FS281" s="145"/>
      <c r="FT281" s="151"/>
      <c r="FU281" s="155" t="str">
        <f>IF(GB281="","",IF(ISNUMBER(SEARCH(":",GB281)),MID(GB281,FIND(":",GB281)+2,FIND("(",GB281)-FIND(":",GB281)-3),LEFT(GB281,FIND("(",GB281)-2)))</f>
        <v/>
      </c>
      <c r="FV281" s="156" t="str">
        <f>IF(GB281="","",MID(GB281,FIND("(",GB281)+1,4))</f>
        <v/>
      </c>
      <c r="FW281" s="157" t="str">
        <f>IF(ISNUMBER(SEARCH("*female*",GB281)),"female",IF(ISNUMBER(SEARCH("*male*",GB281)),"male",""))</f>
        <v/>
      </c>
      <c r="FX281" s="149" t="str">
        <f>IF(GB281="","",IF(ISERROR(MID(GB281,FIND("male,",GB281)+6,(FIND(")",GB281)-(FIND("male,",GB281)+6))))=TRUE,"missing/error",MID(GB281,FIND("male,",GB281)+6,(FIND(")",GB281)-(FIND("male,",GB281)+6)))))</f>
        <v/>
      </c>
      <c r="FY281" s="158" t="str">
        <f>IF(FU281="","",(MID(FU281,(SEARCH("^^",SUBSTITUTE(FU281," ","^^",LEN(FU281)-LEN(SUBSTITUTE(FU281," ","")))))+1,99)&amp;"_"&amp;LEFT(FU281,FIND(" ",FU281)-1)&amp;"_"&amp;FV281))</f>
        <v/>
      </c>
      <c r="FZ281" s="117" t="str">
        <f>IF(GB281="","",IF((LEN(GB281)-LEN(SUBSTITUTE(GB281,"male","")))/LEN("male")&gt;1,"!",IF(RIGHT(GB281,1)=")","",IF(RIGHT(GB281,2)=") ","",IF(RIGHT(GB281,2)=").","","!!")))))</f>
        <v/>
      </c>
      <c r="GA281" s="114"/>
      <c r="GB281" s="168"/>
      <c r="GC281" s="143" t="str">
        <f>IF(GG281="","",ministers!GC$3)</f>
        <v/>
      </c>
      <c r="GD281" s="144" t="str">
        <f>IF(GG281="","",ministers!GC$1)</f>
        <v/>
      </c>
      <c r="GE281" s="260" t="str">
        <f>IF(GG281="","",ministers!GC$2)</f>
        <v/>
      </c>
      <c r="GF281" s="145"/>
      <c r="GG281" s="146" t="str">
        <f>IF(GN281="","",IF(ISNUMBER(SEARCH(":",GN281)),MID(GN281,FIND(":",GN281)+2,FIND("(",GN281)-FIND(":",GN281)-3),LEFT(GN281,FIND("(",GN281)-2)))</f>
        <v/>
      </c>
      <c r="GH281" s="147" t="str">
        <f>IF(GN281="","",MID(GN281,FIND("(",GN281)+1,4))</f>
        <v/>
      </c>
      <c r="GI281" s="148" t="str">
        <f>IF(ISNUMBER(SEARCH("*female*",GN281)),"female",IF(ISNUMBER(SEARCH("*male*",GN281)),"male",""))</f>
        <v/>
      </c>
      <c r="GJ281" s="149" t="str">
        <f>IF(GN281="","",IF(ISERROR(MID(GN281,FIND("male,",GN281)+6,(FIND(")",GN281)-(FIND("male,",GN281)+6))))=TRUE,"missing/error",MID(GN281,FIND("male,",GN281)+6,(FIND(")",GN281)-(FIND("male,",GN281)+6)))))</f>
        <v/>
      </c>
      <c r="GK281" s="150" t="str">
        <f>IF(GG281="","",(MID(GG281,(SEARCH("^^",SUBSTITUTE(GG281," ","^^",LEN(GG281)-LEN(SUBSTITUTE(GG281," ","")))))+1,99)&amp;"_"&amp;LEFT(GG281,FIND(" ",GG281)-1)&amp;"_"&amp;GH281))</f>
        <v/>
      </c>
      <c r="GM281" s="114"/>
      <c r="GN281" s="168"/>
      <c r="GO281" s="143" t="str">
        <f>IF(GS281="","",ministers!GO$3)</f>
        <v/>
      </c>
      <c r="GP281" s="144" t="str">
        <f>IF(GS281="","",ministers!GO$1)</f>
        <v/>
      </c>
      <c r="GQ281" s="145" t="str">
        <f>IF(GS281="","",ministers!GO$2)</f>
        <v/>
      </c>
      <c r="GR281" s="145" t="str">
        <f>IF(GS281="","",ministers!GO$3)</f>
        <v/>
      </c>
      <c r="GS281" s="146" t="str">
        <f>IF(GZ281="","",IF(ISNUMBER(SEARCH(":",GZ281)),MID(GZ281,FIND(":",GZ281)+2,FIND("(",GZ281)-FIND(":",GZ281)-3),LEFT(GZ281,FIND("(",GZ281)-2)))</f>
        <v/>
      </c>
      <c r="GT281" s="147" t="str">
        <f>IF(GZ281="","",MID(GZ281,FIND("(",GZ281)+1,4))</f>
        <v/>
      </c>
      <c r="GU281" s="148" t="str">
        <f>IF(ISNUMBER(SEARCH("*female*",GZ281)),"female",IF(ISNUMBER(SEARCH("*male*",GZ281)),"male",""))</f>
        <v/>
      </c>
      <c r="GV281" s="149" t="str">
        <f>IF(GZ281="","",IF(ISERROR(MID(GZ281,FIND("male,",GZ281)+6,(FIND(")",GZ281)-(FIND("male,",GZ281)+6))))=TRUE,"missing/error",MID(GZ281,FIND("male,",GZ281)+6,(FIND(")",GZ281)-(FIND("male,",GZ281)+6)))))</f>
        <v/>
      </c>
      <c r="GW281" s="150" t="str">
        <f>IF(GS281="","",(MID(GS281,(SEARCH("^^",SUBSTITUTE(GS281," ","^^",LEN(GS281)-LEN(SUBSTITUTE(GS281," ","")))))+1,99)&amp;"_"&amp;LEFT(GS281,FIND(" ",GS281)-1)&amp;"_"&amp;GT281))</f>
        <v/>
      </c>
      <c r="GY281" s="114"/>
      <c r="GZ281" s="168"/>
    </row>
    <row r="282" spans="1:208" ht="13.5" customHeight="1">
      <c r="A282" s="126"/>
      <c r="B282" s="117" t="s">
        <v>588</v>
      </c>
      <c r="E282" s="153"/>
      <c r="F282" s="154"/>
      <c r="G282" s="145">
        <v>33581</v>
      </c>
      <c r="H282" s="145">
        <v>33592</v>
      </c>
      <c r="I282" s="155" t="s">
        <v>952</v>
      </c>
      <c r="J282" s="156" t="s">
        <v>816</v>
      </c>
      <c r="K282" s="157" t="s">
        <v>780</v>
      </c>
      <c r="L282" s="149" t="s">
        <v>293</v>
      </c>
      <c r="M282" s="158" t="s">
        <v>953</v>
      </c>
      <c r="O282" s="114"/>
      <c r="P282" s="117" t="s">
        <v>597</v>
      </c>
      <c r="Q282" s="153" t="s">
        <v>292</v>
      </c>
      <c r="R282" s="154" t="s">
        <v>292</v>
      </c>
      <c r="S282" s="145" t="s">
        <v>292</v>
      </c>
      <c r="T282" s="145" t="s">
        <v>292</v>
      </c>
      <c r="U282" s="155" t="s">
        <v>292</v>
      </c>
      <c r="V282" s="156" t="s">
        <v>292</v>
      </c>
      <c r="W282" s="157" t="s">
        <v>292</v>
      </c>
      <c r="X282" s="149" t="s">
        <v>292</v>
      </c>
      <c r="Y282" s="158" t="s">
        <v>292</v>
      </c>
      <c r="Z282" s="117" t="s">
        <v>292</v>
      </c>
      <c r="AA282" s="114"/>
      <c r="AB282" s="168"/>
      <c r="AC282" s="153" t="s">
        <v>292</v>
      </c>
      <c r="AD282" s="154" t="s">
        <v>292</v>
      </c>
      <c r="AE282" s="145" t="s">
        <v>292</v>
      </c>
      <c r="AF282" s="145" t="s">
        <v>292</v>
      </c>
      <c r="AG282" s="155" t="s">
        <v>292</v>
      </c>
      <c r="AH282" s="156" t="s">
        <v>292</v>
      </c>
      <c r="AI282" s="157" t="s">
        <v>292</v>
      </c>
      <c r="AJ282" s="149" t="s">
        <v>292</v>
      </c>
      <c r="AK282" s="158" t="s">
        <v>292</v>
      </c>
      <c r="AL282" s="117" t="s">
        <v>292</v>
      </c>
      <c r="AM282" s="114"/>
      <c r="AN282" s="168"/>
      <c r="AO282" s="153" t="s">
        <v>292</v>
      </c>
      <c r="AP282" s="154" t="s">
        <v>292</v>
      </c>
      <c r="AQ282" s="145" t="s">
        <v>292</v>
      </c>
      <c r="AR282" s="145" t="s">
        <v>292</v>
      </c>
      <c r="AS282" s="155" t="s">
        <v>292</v>
      </c>
      <c r="AT282" s="156" t="s">
        <v>292</v>
      </c>
      <c r="AU282" s="157" t="s">
        <v>292</v>
      </c>
      <c r="AV282" s="149" t="s">
        <v>292</v>
      </c>
      <c r="AW282" s="158" t="s">
        <v>292</v>
      </c>
      <c r="AX282" s="117" t="s">
        <v>292</v>
      </c>
      <c r="AY282" s="114"/>
      <c r="AZ282" s="168"/>
      <c r="BA282" s="153" t="s">
        <v>292</v>
      </c>
      <c r="BB282" s="154" t="s">
        <v>292</v>
      </c>
      <c r="BC282" s="145" t="s">
        <v>292</v>
      </c>
      <c r="BD282" s="145" t="s">
        <v>292</v>
      </c>
      <c r="BE282" s="155" t="s">
        <v>292</v>
      </c>
      <c r="BF282" s="156" t="s">
        <v>292</v>
      </c>
      <c r="BG282" s="157" t="s">
        <v>292</v>
      </c>
      <c r="BH282" s="149" t="s">
        <v>292</v>
      </c>
      <c r="BI282" s="158" t="s">
        <v>292</v>
      </c>
      <c r="BJ282" s="117" t="s">
        <v>292</v>
      </c>
      <c r="BK282" s="114"/>
      <c r="BL282" s="168"/>
      <c r="BM282" s="153" t="s">
        <v>292</v>
      </c>
      <c r="BN282" s="154" t="s">
        <v>292</v>
      </c>
      <c r="BO282" s="145" t="s">
        <v>292</v>
      </c>
      <c r="BP282" s="145" t="s">
        <v>292</v>
      </c>
      <c r="BQ282" s="155" t="s">
        <v>292</v>
      </c>
      <c r="BR282" s="156" t="s">
        <v>292</v>
      </c>
      <c r="BS282" s="157" t="s">
        <v>292</v>
      </c>
      <c r="BT282" s="149" t="s">
        <v>292</v>
      </c>
      <c r="BU282" s="158" t="s">
        <v>292</v>
      </c>
      <c r="BV282" s="117" t="s">
        <v>292</v>
      </c>
      <c r="BW282" s="114"/>
      <c r="BX282" s="168"/>
      <c r="BY282" s="153" t="s">
        <v>292</v>
      </c>
      <c r="BZ282" s="154" t="s">
        <v>292</v>
      </c>
      <c r="CA282" s="145" t="s">
        <v>292</v>
      </c>
      <c r="CB282" s="145" t="s">
        <v>292</v>
      </c>
      <c r="CC282" s="155" t="s">
        <v>292</v>
      </c>
      <c r="CD282" s="156" t="s">
        <v>292</v>
      </c>
      <c r="CE282" s="157" t="s">
        <v>292</v>
      </c>
      <c r="CF282" s="149" t="s">
        <v>292</v>
      </c>
      <c r="CG282" s="158" t="s">
        <v>292</v>
      </c>
      <c r="CH282" s="117" t="s">
        <v>292</v>
      </c>
      <c r="CI282" s="114"/>
      <c r="CJ282" s="168"/>
      <c r="CK282" s="153" t="s">
        <v>292</v>
      </c>
      <c r="CL282" s="154" t="s">
        <v>292</v>
      </c>
      <c r="CM282" s="145" t="s">
        <v>292</v>
      </c>
      <c r="CN282" s="145" t="s">
        <v>292</v>
      </c>
      <c r="CO282" s="155" t="s">
        <v>292</v>
      </c>
      <c r="CP282" s="156" t="s">
        <v>292</v>
      </c>
      <c r="CQ282" s="157" t="s">
        <v>292</v>
      </c>
      <c r="CR282" s="149" t="s">
        <v>292</v>
      </c>
      <c r="CS282" s="158" t="s">
        <v>292</v>
      </c>
      <c r="CT282" s="117" t="s">
        <v>292</v>
      </c>
      <c r="CU282" s="114"/>
      <c r="CV282" s="168"/>
      <c r="CW282" s="153" t="s">
        <v>292</v>
      </c>
      <c r="CX282" s="154" t="s">
        <v>292</v>
      </c>
      <c r="CY282" s="145" t="s">
        <v>292</v>
      </c>
      <c r="CZ282" s="145" t="s">
        <v>292</v>
      </c>
      <c r="DA282" s="155" t="s">
        <v>292</v>
      </c>
      <c r="DB282" s="156" t="s">
        <v>292</v>
      </c>
      <c r="DC282" s="157" t="s">
        <v>292</v>
      </c>
      <c r="DD282" s="149" t="s">
        <v>292</v>
      </c>
      <c r="DE282" s="158" t="s">
        <v>292</v>
      </c>
      <c r="DF282" s="117" t="s">
        <v>292</v>
      </c>
      <c r="DG282" s="114"/>
      <c r="DH282" s="168"/>
      <c r="DI282" s="153" t="s">
        <v>292</v>
      </c>
      <c r="DJ282" s="154" t="s">
        <v>292</v>
      </c>
      <c r="DK282" s="145" t="s">
        <v>292</v>
      </c>
      <c r="DL282" s="145" t="s">
        <v>292</v>
      </c>
      <c r="DM282" s="155" t="s">
        <v>292</v>
      </c>
      <c r="DN282" s="156" t="s">
        <v>292</v>
      </c>
      <c r="DO282" s="157" t="s">
        <v>292</v>
      </c>
      <c r="DP282" s="149" t="s">
        <v>292</v>
      </c>
      <c r="DQ282" s="158" t="s">
        <v>292</v>
      </c>
      <c r="DR282" s="117" t="s">
        <v>292</v>
      </c>
      <c r="DS282" s="114"/>
      <c r="DT282" s="168"/>
      <c r="DU282" s="153" t="s">
        <v>292</v>
      </c>
      <c r="DV282" s="154" t="s">
        <v>292</v>
      </c>
      <c r="DW282" s="145" t="s">
        <v>292</v>
      </c>
      <c r="DX282" s="145" t="s">
        <v>292</v>
      </c>
      <c r="DY282" s="155" t="s">
        <v>292</v>
      </c>
      <c r="DZ282" s="156" t="s">
        <v>292</v>
      </c>
      <c r="EA282" s="157" t="s">
        <v>292</v>
      </c>
      <c r="EB282" s="149" t="s">
        <v>292</v>
      </c>
      <c r="EC282" s="158" t="s">
        <v>292</v>
      </c>
      <c r="ED282" s="117" t="s">
        <v>292</v>
      </c>
      <c r="EE282" s="114"/>
      <c r="EF282" s="168"/>
      <c r="EG282" s="143" t="str">
        <f>IF(EK282="","",ministers!EG$3)</f>
        <v/>
      </c>
      <c r="EH282" s="144" t="str">
        <f>IF(EK282="","",ministers!EG$1)</f>
        <v/>
      </c>
      <c r="EI282" s="145" t="str">
        <f>IF(EK282="","",ministers!EG$2)</f>
        <v/>
      </c>
      <c r="EJ282" s="145" t="str">
        <f>IF(EK282="","",ministers!EG$3)</f>
        <v/>
      </c>
      <c r="EK282" s="146" t="str">
        <f t="shared" si="321"/>
        <v/>
      </c>
      <c r="EL282" s="147" t="str">
        <f t="shared" si="322"/>
        <v/>
      </c>
      <c r="EM282" s="148" t="str">
        <f t="shared" si="323"/>
        <v/>
      </c>
      <c r="EN282" s="149" t="str">
        <f t="shared" si="307"/>
        <v/>
      </c>
      <c r="EO282" s="150" t="str">
        <f t="shared" si="308"/>
        <v/>
      </c>
      <c r="EP282" s="117" t="str">
        <f t="shared" si="309"/>
        <v/>
      </c>
      <c r="EQ282" s="114"/>
      <c r="ER282" s="168"/>
      <c r="ES282" s="143" t="str">
        <f>IF(EW282="","",ministers!ES$3)</f>
        <v/>
      </c>
      <c r="ET282" s="144" t="str">
        <f>IF(EW282="","",ministers!ES$1)</f>
        <v/>
      </c>
      <c r="EU282" s="145" t="str">
        <f>IF(EW282="","",ministers!ES$2)</f>
        <v/>
      </c>
      <c r="EV282" s="145" t="str">
        <f>IF(EW282="","",ministers!ES$3)</f>
        <v/>
      </c>
      <c r="EW282" s="146" t="str">
        <f t="shared" si="310"/>
        <v/>
      </c>
      <c r="EX282" s="147" t="str">
        <f t="shared" si="311"/>
        <v/>
      </c>
      <c r="EY282" s="148" t="str">
        <f t="shared" si="312"/>
        <v/>
      </c>
      <c r="EZ282" s="149" t="str">
        <f t="shared" si="313"/>
        <v/>
      </c>
      <c r="FA282" s="150" t="str">
        <f t="shared" si="314"/>
        <v/>
      </c>
      <c r="FB282" s="117" t="str">
        <f t="shared" si="315"/>
        <v/>
      </c>
      <c r="FC282" s="114"/>
      <c r="FD282" s="168"/>
      <c r="FE282" s="143" t="str">
        <f>IF(FI282="","",ministers!FE$3)</f>
        <v/>
      </c>
      <c r="FF282" s="144" t="str">
        <f>IF(FI282="","",ministers!FE$1)</f>
        <v/>
      </c>
      <c r="FG282" s="145" t="str">
        <f>IF(FI282="","",ministers!FE$2)</f>
        <v/>
      </c>
      <c r="FH282" s="145" t="str">
        <f>IF(FI282="","",ministers!FE$3)</f>
        <v/>
      </c>
      <c r="FI282" s="146" t="str">
        <f t="shared" si="316"/>
        <v/>
      </c>
      <c r="FJ282" s="147" t="str">
        <f t="shared" si="317"/>
        <v/>
      </c>
      <c r="FK282" s="148" t="str">
        <f t="shared" si="318"/>
        <v/>
      </c>
      <c r="FL282" s="149" t="str">
        <f t="shared" si="319"/>
        <v/>
      </c>
      <c r="FM282" s="150" t="str">
        <f t="shared" si="320"/>
        <v/>
      </c>
      <c r="FN282" s="117" t="str">
        <f>IF(FP282="","",IF((LEN(FP282)-LEN(SUBSTITUTE(FP282,"male","")))/LEN("male")&gt;1,"!",IF(RIGHT(FP282,1)=")","",IF(RIGHT(FP282,2)=") ","",IF(RIGHT(FP282,2)=").","","!!")))))</f>
        <v/>
      </c>
      <c r="FO282" s="114"/>
      <c r="FP282" s="168"/>
      <c r="FQ282" s="153" t="str">
        <f>IF(FU282="","",ministers!FT$3)</f>
        <v/>
      </c>
      <c r="FR282" s="154" t="str">
        <f>IF(FU282="","",ministers!FT$1)</f>
        <v/>
      </c>
      <c r="FS282" s="145"/>
      <c r="FT282" s="151"/>
      <c r="FU282" s="155" t="str">
        <f>IF(GB282="","",IF(ISNUMBER(SEARCH(":",GB282)),MID(GB282,FIND(":",GB282)+2,FIND("(",GB282)-FIND(":",GB282)-3),LEFT(GB282,FIND("(",GB282)-2)))</f>
        <v/>
      </c>
      <c r="FV282" s="156" t="str">
        <f>IF(GB282="","",MID(GB282,FIND("(",GB282)+1,4))</f>
        <v/>
      </c>
      <c r="FW282" s="157" t="str">
        <f>IF(ISNUMBER(SEARCH("*female*",GB282)),"female",IF(ISNUMBER(SEARCH("*male*",GB282)),"male",""))</f>
        <v/>
      </c>
      <c r="FX282" s="149" t="str">
        <f>IF(GB282="","",IF(ISERROR(MID(GB282,FIND("male,",GB282)+6,(FIND(")",GB282)-(FIND("male,",GB282)+6))))=TRUE,"missing/error",MID(GB282,FIND("male,",GB282)+6,(FIND(")",GB282)-(FIND("male,",GB282)+6)))))</f>
        <v/>
      </c>
      <c r="FY282" s="158" t="str">
        <f>IF(FU282="","",(MID(FU282,(SEARCH("^^",SUBSTITUTE(FU282," ","^^",LEN(FU282)-LEN(SUBSTITUTE(FU282," ","")))))+1,99)&amp;"_"&amp;LEFT(FU282,FIND(" ",FU282)-1)&amp;"_"&amp;FV282))</f>
        <v/>
      </c>
      <c r="FZ282" s="117" t="str">
        <f>IF(GB282="","",IF((LEN(GB282)-LEN(SUBSTITUTE(GB282,"male","")))/LEN("male")&gt;1,"!",IF(RIGHT(GB282,1)=")","",IF(RIGHT(GB282,2)=") ","",IF(RIGHT(GB282,2)=").","","!!")))))</f>
        <v/>
      </c>
      <c r="GA282" s="114"/>
      <c r="GB282" s="168"/>
      <c r="GC282" s="143" t="str">
        <f>IF(GG282="","",ministers!GC$3)</f>
        <v/>
      </c>
      <c r="GD282" s="144" t="str">
        <f>IF(GG282="","",ministers!GC$1)</f>
        <v/>
      </c>
      <c r="GE282" s="260" t="str">
        <f>IF(GG282="","",ministers!GC$2)</f>
        <v/>
      </c>
      <c r="GF282" s="145"/>
      <c r="GG282" s="146" t="str">
        <f>IF(GN282="","",IF(ISNUMBER(SEARCH(":",GN282)),MID(GN282,FIND(":",GN282)+2,FIND("(",GN282)-FIND(":",GN282)-3),LEFT(GN282,FIND("(",GN282)-2)))</f>
        <v/>
      </c>
      <c r="GH282" s="147" t="str">
        <f>IF(GN282="","",MID(GN282,FIND("(",GN282)+1,4))</f>
        <v/>
      </c>
      <c r="GI282" s="148" t="str">
        <f>IF(ISNUMBER(SEARCH("*female*",GN282)),"female",IF(ISNUMBER(SEARCH("*male*",GN282)),"male",""))</f>
        <v/>
      </c>
      <c r="GJ282" s="149" t="str">
        <f>IF(GN282="","",IF(ISERROR(MID(GN282,FIND("male,",GN282)+6,(FIND(")",GN282)-(FIND("male,",GN282)+6))))=TRUE,"missing/error",MID(GN282,FIND("male,",GN282)+6,(FIND(")",GN282)-(FIND("male,",GN282)+6)))))</f>
        <v/>
      </c>
      <c r="GK282" s="150" t="str">
        <f>IF(GG282="","",(MID(GG282,(SEARCH("^^",SUBSTITUTE(GG282," ","^^",LEN(GG282)-LEN(SUBSTITUTE(GG282," ","")))))+1,99)&amp;"_"&amp;LEFT(GG282,FIND(" ",GG282)-1)&amp;"_"&amp;GH282))</f>
        <v/>
      </c>
      <c r="GM282" s="114"/>
      <c r="GN282" s="168"/>
      <c r="GO282" s="143" t="str">
        <f>IF(GS282="","",ministers!GO$3)</f>
        <v/>
      </c>
      <c r="GP282" s="144" t="str">
        <f>IF(GS282="","",ministers!GO$1)</f>
        <v/>
      </c>
      <c r="GQ282" s="145" t="str">
        <f>IF(GS282="","",ministers!GO$2)</f>
        <v/>
      </c>
      <c r="GR282" s="145" t="str">
        <f>IF(GS282="","",ministers!GO$3)</f>
        <v/>
      </c>
      <c r="GS282" s="146" t="str">
        <f>IF(GZ282="","",IF(ISNUMBER(SEARCH(":",GZ282)),MID(GZ282,FIND(":",GZ282)+2,FIND("(",GZ282)-FIND(":",GZ282)-3),LEFT(GZ282,FIND("(",GZ282)-2)))</f>
        <v/>
      </c>
      <c r="GT282" s="147" t="str">
        <f>IF(GZ282="","",MID(GZ282,FIND("(",GZ282)+1,4))</f>
        <v/>
      </c>
      <c r="GU282" s="148" t="str">
        <f>IF(ISNUMBER(SEARCH("*female*",GZ282)),"female",IF(ISNUMBER(SEARCH("*male*",GZ282)),"male",""))</f>
        <v/>
      </c>
      <c r="GV282" s="149" t="str">
        <f>IF(GZ282="","",IF(ISERROR(MID(GZ282,FIND("male,",GZ282)+6,(FIND(")",GZ282)-(FIND("male,",GZ282)+6))))=TRUE,"missing/error",MID(GZ282,FIND("male,",GZ282)+6,(FIND(")",GZ282)-(FIND("male,",GZ282)+6)))))</f>
        <v/>
      </c>
      <c r="GW282" s="150" t="str">
        <f>IF(GS282="","",(MID(GS282,(SEARCH("^^",SUBSTITUTE(GS282," ","^^",LEN(GS282)-LEN(SUBSTITUTE(GS282," ","")))))+1,99)&amp;"_"&amp;LEFT(GS282,FIND(" ",GS282)-1)&amp;"_"&amp;GT282))</f>
        <v/>
      </c>
      <c r="GY282" s="114"/>
      <c r="GZ282" s="168"/>
    </row>
    <row r="283" spans="1:208" ht="13.5" customHeight="1">
      <c r="A283" s="126"/>
      <c r="B283" s="117" t="s">
        <v>1235</v>
      </c>
      <c r="E283" s="153"/>
      <c r="F283" s="154"/>
      <c r="G283" s="145"/>
      <c r="H283" s="145"/>
      <c r="I283" s="155"/>
      <c r="J283" s="156"/>
      <c r="K283" s="157"/>
      <c r="L283" s="149"/>
      <c r="M283" s="158"/>
      <c r="O283" s="114"/>
      <c r="Q283" s="153"/>
      <c r="R283" s="154"/>
      <c r="S283" s="145"/>
      <c r="T283" s="145"/>
      <c r="U283" s="155"/>
      <c r="V283" s="156"/>
      <c r="W283" s="157"/>
      <c r="X283" s="149"/>
      <c r="Y283" s="158"/>
      <c r="AA283" s="114"/>
      <c r="AB283" s="168"/>
      <c r="AC283" s="153"/>
      <c r="AD283" s="154"/>
      <c r="AE283" s="145"/>
      <c r="AF283" s="145"/>
      <c r="AG283" s="155"/>
      <c r="AH283" s="156"/>
      <c r="AI283" s="157"/>
      <c r="AJ283" s="149"/>
      <c r="AK283" s="158"/>
      <c r="AM283" s="114"/>
      <c r="AN283" s="168"/>
      <c r="AO283" s="153"/>
      <c r="AP283" s="154"/>
      <c r="AQ283" s="145"/>
      <c r="AR283" s="145"/>
      <c r="AS283" s="155"/>
      <c r="AT283" s="156"/>
      <c r="AU283" s="157"/>
      <c r="AV283" s="149"/>
      <c r="AW283" s="158"/>
      <c r="AY283" s="114"/>
      <c r="AZ283" s="168"/>
      <c r="BA283" s="153"/>
      <c r="BB283" s="154"/>
      <c r="BC283" s="145"/>
      <c r="BD283" s="145"/>
      <c r="BE283" s="155"/>
      <c r="BF283" s="156"/>
      <c r="BG283" s="157"/>
      <c r="BH283" s="149"/>
      <c r="BI283" s="158"/>
      <c r="BK283" s="114"/>
      <c r="BL283" s="168"/>
      <c r="BM283" s="153"/>
      <c r="BN283" s="154"/>
      <c r="BO283" s="145"/>
      <c r="BP283" s="145"/>
      <c r="BQ283" s="155"/>
      <c r="BR283" s="156"/>
      <c r="BS283" s="157"/>
      <c r="BT283" s="149"/>
      <c r="BU283" s="158"/>
      <c r="BW283" s="114"/>
      <c r="BX283" s="168"/>
      <c r="BY283" s="153"/>
      <c r="BZ283" s="154"/>
      <c r="CA283" s="145"/>
      <c r="CB283" s="145"/>
      <c r="CC283" s="155"/>
      <c r="CD283" s="156"/>
      <c r="CE283" s="157"/>
      <c r="CF283" s="149"/>
      <c r="CG283" s="158"/>
      <c r="CI283" s="114"/>
      <c r="CJ283" s="168"/>
      <c r="CK283" s="153"/>
      <c r="CL283" s="154"/>
      <c r="CM283" s="145"/>
      <c r="CN283" s="145"/>
      <c r="CO283" s="155"/>
      <c r="CP283" s="156"/>
      <c r="CQ283" s="157"/>
      <c r="CR283" s="149"/>
      <c r="CS283" s="158"/>
      <c r="CU283" s="114"/>
      <c r="CV283" s="168"/>
      <c r="CW283" s="153"/>
      <c r="CX283" s="154"/>
      <c r="CY283" s="145"/>
      <c r="CZ283" s="145"/>
      <c r="DA283" s="155"/>
      <c r="DB283" s="156"/>
      <c r="DC283" s="157"/>
      <c r="DD283" s="149"/>
      <c r="DE283" s="158"/>
      <c r="DG283" s="114"/>
      <c r="DH283" s="168"/>
      <c r="DI283" s="153"/>
      <c r="DJ283" s="154"/>
      <c r="DK283" s="145"/>
      <c r="DL283" s="145"/>
      <c r="DM283" s="155"/>
      <c r="DN283" s="156"/>
      <c r="DO283" s="157"/>
      <c r="DP283" s="149"/>
      <c r="DQ283" s="158"/>
      <c r="DS283" s="114"/>
      <c r="DT283" s="168"/>
      <c r="DU283" s="153"/>
      <c r="DV283" s="154"/>
      <c r="DW283" s="145"/>
      <c r="DX283" s="145"/>
      <c r="DY283" s="155"/>
      <c r="DZ283" s="156"/>
      <c r="EA283" s="157"/>
      <c r="EB283" s="149"/>
      <c r="EC283" s="158"/>
      <c r="EE283" s="114"/>
      <c r="EF283" s="168"/>
      <c r="EG283" s="143"/>
      <c r="EH283" s="144"/>
      <c r="EI283" s="145"/>
      <c r="EJ283" s="145"/>
      <c r="EK283" s="146"/>
      <c r="EL283" s="147"/>
      <c r="EM283" s="148"/>
      <c r="EN283" s="149"/>
      <c r="EO283" s="150"/>
      <c r="EQ283" s="114"/>
      <c r="ER283" s="168"/>
      <c r="ES283" s="143">
        <f>IF(EW283="","",ministers!ES$3)</f>
        <v>42570</v>
      </c>
      <c r="ET283" s="144" t="str">
        <f>IF(EW283="","",ministers!ES$1)</f>
        <v>Turnbull I</v>
      </c>
      <c r="EU283" s="145">
        <f>IF(EW283="","",ministers!ES$2)</f>
        <v>42262</v>
      </c>
      <c r="EV283" s="145">
        <f>IF(EW283="","",ministers!ES$3)</f>
        <v>42570</v>
      </c>
      <c r="EW283" s="146" t="str">
        <f t="shared" si="310"/>
        <v>Kelly Megan O’Dwyer</v>
      </c>
      <c r="EX283" s="147" t="str">
        <f t="shared" si="311"/>
        <v>1977</v>
      </c>
      <c r="EY283" s="148" t="str">
        <f t="shared" si="312"/>
        <v>female</v>
      </c>
      <c r="EZ283" s="149" t="str">
        <f t="shared" si="313"/>
        <v>au_lib01</v>
      </c>
      <c r="FA283" s="150" t="str">
        <f t="shared" si="314"/>
        <v>O’Dwyer_Kelly_1977</v>
      </c>
      <c r="FB283" s="117" t="str">
        <f t="shared" si="315"/>
        <v/>
      </c>
      <c r="FC283" s="114"/>
      <c r="FD283" s="168" t="s">
        <v>1194</v>
      </c>
      <c r="FE283" s="143" t="str">
        <f>IF(FI283="","",ministers!FE$3)</f>
        <v/>
      </c>
      <c r="FF283" s="144" t="str">
        <f>IF(FI283="","",ministers!FE$1)</f>
        <v/>
      </c>
      <c r="FG283" s="145" t="str">
        <f>IF(FI283="","",ministers!FE$2)</f>
        <v/>
      </c>
      <c r="FH283" s="145" t="str">
        <f>IF(FI283="","",ministers!FE$3)</f>
        <v/>
      </c>
      <c r="FI283" s="146" t="str">
        <f t="shared" si="316"/>
        <v/>
      </c>
      <c r="FJ283" s="147" t="str">
        <f t="shared" si="317"/>
        <v/>
      </c>
      <c r="FK283" s="148" t="str">
        <f t="shared" si="318"/>
        <v/>
      </c>
      <c r="FL283" s="149" t="str">
        <f t="shared" si="319"/>
        <v/>
      </c>
      <c r="FM283" s="150" t="str">
        <f t="shared" si="320"/>
        <v/>
      </c>
      <c r="FO283" s="114"/>
      <c r="FP283" s="168"/>
      <c r="FQ283" s="153"/>
      <c r="FR283" s="154"/>
      <c r="FS283" s="145"/>
      <c r="FT283" s="151"/>
      <c r="FU283" s="155"/>
      <c r="FV283" s="156"/>
      <c r="FW283" s="157"/>
      <c r="FX283" s="149"/>
      <c r="FY283" s="158"/>
      <c r="GA283" s="114"/>
      <c r="GB283" s="168"/>
      <c r="GC283" s="143" t="str">
        <f>IF(GG283="","",ministers!GC$3)</f>
        <v/>
      </c>
      <c r="GD283" s="144" t="str">
        <f>IF(GG283="","",ministers!GC$1)</f>
        <v/>
      </c>
      <c r="GE283" s="260" t="str">
        <f>IF(GG283="","",ministers!GC$2)</f>
        <v/>
      </c>
      <c r="GF283" s="145"/>
      <c r="GG283" s="146"/>
      <c r="GH283" s="147"/>
      <c r="GI283" s="148"/>
      <c r="GJ283" s="149"/>
      <c r="GK283" s="150"/>
      <c r="GM283" s="114"/>
      <c r="GN283" s="168"/>
      <c r="GO283" s="143" t="str">
        <f>IF(GS283="","",ministers!GO$3)</f>
        <v/>
      </c>
      <c r="GP283" s="144" t="str">
        <f>IF(GS283="","",ministers!GO$1)</f>
        <v/>
      </c>
      <c r="GQ283" s="145" t="str">
        <f>IF(GS283="","",ministers!GO$2)</f>
        <v/>
      </c>
      <c r="GR283" s="145" t="str">
        <f>IF(GS283="","",ministers!GO$3)</f>
        <v/>
      </c>
      <c r="GS283" s="146"/>
      <c r="GT283" s="147"/>
      <c r="GU283" s="148"/>
      <c r="GV283" s="149"/>
      <c r="GW283" s="150"/>
      <c r="GY283" s="114"/>
      <c r="GZ283" s="168"/>
    </row>
    <row r="284" spans="1:208" ht="13.5" customHeight="1">
      <c r="A284" s="126"/>
      <c r="B284" s="117" t="s">
        <v>589</v>
      </c>
      <c r="E284" s="153">
        <v>33592</v>
      </c>
      <c r="F284" s="154" t="s">
        <v>311</v>
      </c>
      <c r="G284" s="145">
        <v>32997</v>
      </c>
      <c r="H284" s="145">
        <v>33270</v>
      </c>
      <c r="I284" s="155" t="s">
        <v>810</v>
      </c>
      <c r="J284" s="156" t="s">
        <v>811</v>
      </c>
      <c r="K284" s="157" t="s">
        <v>780</v>
      </c>
      <c r="L284" s="149" t="s">
        <v>293</v>
      </c>
      <c r="M284" s="158" t="s">
        <v>812</v>
      </c>
      <c r="N284" s="117" t="s">
        <v>292</v>
      </c>
      <c r="O284" s="114"/>
      <c r="P284" s="169" t="s">
        <v>600</v>
      </c>
      <c r="Q284" s="153">
        <v>34052</v>
      </c>
      <c r="R284" s="154" t="s">
        <v>312</v>
      </c>
      <c r="S284" s="145">
        <v>33599</v>
      </c>
      <c r="T284" s="145">
        <v>33773</v>
      </c>
      <c r="U284" s="155" t="s">
        <v>1016</v>
      </c>
      <c r="V284" s="156" t="s">
        <v>860</v>
      </c>
      <c r="W284" s="157" t="s">
        <v>780</v>
      </c>
      <c r="X284" s="149" t="s">
        <v>293</v>
      </c>
      <c r="Y284" s="158" t="s">
        <v>940</v>
      </c>
      <c r="Z284" s="117" t="s">
        <v>292</v>
      </c>
      <c r="AA284" s="114"/>
      <c r="AB284" s="168" t="s">
        <v>619</v>
      </c>
      <c r="AC284" s="153" t="s">
        <v>292</v>
      </c>
      <c r="AD284" s="154" t="s">
        <v>292</v>
      </c>
      <c r="AE284" s="145" t="s">
        <v>292</v>
      </c>
      <c r="AF284" s="145" t="s">
        <v>292</v>
      </c>
      <c r="AG284" s="155" t="s">
        <v>292</v>
      </c>
      <c r="AH284" s="156" t="s">
        <v>292</v>
      </c>
      <c r="AI284" s="157" t="s">
        <v>292</v>
      </c>
      <c r="AJ284" s="149" t="s">
        <v>292</v>
      </c>
      <c r="AK284" s="158" t="s">
        <v>292</v>
      </c>
      <c r="AL284" s="117" t="s">
        <v>292</v>
      </c>
      <c r="AM284" s="114"/>
      <c r="AN284" s="168"/>
      <c r="AO284" s="153">
        <v>36089</v>
      </c>
      <c r="AP284" s="154" t="s">
        <v>314</v>
      </c>
      <c r="AQ284" s="145">
        <v>35135</v>
      </c>
      <c r="AR284" s="145">
        <v>36089</v>
      </c>
      <c r="AS284" s="155" t="s">
        <v>874</v>
      </c>
      <c r="AT284" s="156" t="s">
        <v>796</v>
      </c>
      <c r="AU284" s="157" t="s">
        <v>780</v>
      </c>
      <c r="AV284" s="149" t="s">
        <v>294</v>
      </c>
      <c r="AW284" s="158" t="s">
        <v>875</v>
      </c>
      <c r="AX284" s="117" t="s">
        <v>292</v>
      </c>
      <c r="AY284" s="114"/>
      <c r="AZ284" s="168" t="s">
        <v>649</v>
      </c>
      <c r="BA284" s="153">
        <v>37221</v>
      </c>
      <c r="BB284" s="154" t="s">
        <v>315</v>
      </c>
      <c r="BC284" s="145">
        <v>36089</v>
      </c>
      <c r="BD284" s="145">
        <v>37221</v>
      </c>
      <c r="BE284" s="155" t="s">
        <v>918</v>
      </c>
      <c r="BF284" s="156" t="s">
        <v>911</v>
      </c>
      <c r="BG284" s="157" t="s">
        <v>780</v>
      </c>
      <c r="BH284" s="149" t="s">
        <v>294</v>
      </c>
      <c r="BI284" s="158" t="s">
        <v>919</v>
      </c>
      <c r="BJ284" s="117" t="s">
        <v>292</v>
      </c>
      <c r="BK284" s="114"/>
      <c r="BL284" s="168" t="s">
        <v>647</v>
      </c>
      <c r="BM284" s="153">
        <v>38286</v>
      </c>
      <c r="BN284" s="154" t="s">
        <v>316</v>
      </c>
      <c r="BO284" s="145">
        <v>37221</v>
      </c>
      <c r="BP284" s="145">
        <v>38186</v>
      </c>
      <c r="BQ284" s="155" t="s">
        <v>918</v>
      </c>
      <c r="BR284" s="156" t="s">
        <v>911</v>
      </c>
      <c r="BS284" s="157" t="s">
        <v>780</v>
      </c>
      <c r="BT284" s="149" t="s">
        <v>294</v>
      </c>
      <c r="BU284" s="158" t="s">
        <v>919</v>
      </c>
      <c r="BV284" s="117" t="s">
        <v>292</v>
      </c>
      <c r="BW284" s="114"/>
      <c r="BX284" s="168" t="s">
        <v>647</v>
      </c>
      <c r="BY284" s="153">
        <v>39419</v>
      </c>
      <c r="BZ284" s="154" t="s">
        <v>317</v>
      </c>
      <c r="CA284" s="145">
        <v>38286</v>
      </c>
      <c r="CB284" s="145">
        <v>39419</v>
      </c>
      <c r="CC284" s="155" t="s">
        <v>957</v>
      </c>
      <c r="CD284" s="156" t="s">
        <v>923</v>
      </c>
      <c r="CE284" s="157" t="s">
        <v>780</v>
      </c>
      <c r="CF284" s="149" t="s">
        <v>294</v>
      </c>
      <c r="CG284" s="158" t="s">
        <v>958</v>
      </c>
      <c r="CH284" s="117" t="s">
        <v>292</v>
      </c>
      <c r="CI284" s="114"/>
      <c r="CJ284" s="168" t="s">
        <v>669</v>
      </c>
      <c r="CK284" s="153">
        <v>40353</v>
      </c>
      <c r="CL284" s="154" t="s">
        <v>318</v>
      </c>
      <c r="CM284" s="145">
        <v>39419</v>
      </c>
      <c r="CN284" s="145">
        <v>40353</v>
      </c>
      <c r="CO284" s="155" t="s">
        <v>881</v>
      </c>
      <c r="CP284" s="156" t="s">
        <v>805</v>
      </c>
      <c r="CQ284" s="157" t="s">
        <v>780</v>
      </c>
      <c r="CR284" s="149" t="s">
        <v>293</v>
      </c>
      <c r="CS284" s="158" t="s">
        <v>882</v>
      </c>
      <c r="CT284" s="117" t="s">
        <v>292</v>
      </c>
      <c r="CU284" s="114"/>
      <c r="CV284" s="168" t="s">
        <v>633</v>
      </c>
      <c r="CW284" s="153">
        <v>40435</v>
      </c>
      <c r="CX284" s="154" t="s">
        <v>512</v>
      </c>
      <c r="CY284" s="145">
        <v>40357</v>
      </c>
      <c r="CZ284" s="145">
        <v>40435</v>
      </c>
      <c r="DA284" s="155" t="s">
        <v>881</v>
      </c>
      <c r="DB284" s="156" t="s">
        <v>805</v>
      </c>
      <c r="DC284" s="157" t="s">
        <v>780</v>
      </c>
      <c r="DD284" s="149" t="s">
        <v>293</v>
      </c>
      <c r="DE284" s="158" t="s">
        <v>882</v>
      </c>
      <c r="DF284" s="117" t="s">
        <v>292</v>
      </c>
      <c r="DG284" s="114"/>
      <c r="DH284" s="168" t="s">
        <v>633</v>
      </c>
      <c r="DI284" s="153">
        <v>41452</v>
      </c>
      <c r="DJ284" s="154" t="s">
        <v>513</v>
      </c>
      <c r="DK284" s="145">
        <v>40435</v>
      </c>
      <c r="DL284" s="145">
        <v>40973</v>
      </c>
      <c r="DM284" s="155" t="s">
        <v>830</v>
      </c>
      <c r="DN284" s="156" t="s">
        <v>828</v>
      </c>
      <c r="DO284" s="157" t="s">
        <v>780</v>
      </c>
      <c r="DP284" s="149" t="s">
        <v>293</v>
      </c>
      <c r="DQ284" s="158" t="s">
        <v>829</v>
      </c>
      <c r="DR284" s="117" t="s">
        <v>292</v>
      </c>
      <c r="DS284" s="114"/>
      <c r="DT284" s="173" t="s">
        <v>751</v>
      </c>
      <c r="DU284" s="153">
        <v>41517</v>
      </c>
      <c r="DV284" s="154" t="s">
        <v>514</v>
      </c>
      <c r="DW284" s="145">
        <v>41452</v>
      </c>
      <c r="DX284" s="145">
        <v>41517</v>
      </c>
      <c r="DY284" s="155" t="s">
        <v>890</v>
      </c>
      <c r="DZ284" s="156" t="s">
        <v>891</v>
      </c>
      <c r="EA284" s="157" t="s">
        <v>780</v>
      </c>
      <c r="EB284" s="149" t="s">
        <v>293</v>
      </c>
      <c r="EC284" s="158" t="s">
        <v>892</v>
      </c>
      <c r="ED284" s="117" t="s">
        <v>292</v>
      </c>
      <c r="EE284" s="114"/>
      <c r="EF284" s="168" t="s">
        <v>694</v>
      </c>
      <c r="EG284" s="143">
        <f>IF(EK284="","",ministers!EG$3)</f>
        <v>42262</v>
      </c>
      <c r="EH284" s="144" t="str">
        <f>IF(EK284="","",ministers!EG$1)</f>
        <v>Abbott I</v>
      </c>
      <c r="EI284" s="145">
        <f>IF(EK284="","",ministers!EG$2)</f>
        <v>41517</v>
      </c>
      <c r="EJ284" s="145">
        <f>IF(EK284="","",ministers!EG$3)</f>
        <v>42262</v>
      </c>
      <c r="EK284" s="146" t="str">
        <f>IF(ER284="","",IF(ISNUMBER(SEARCH(":",ER284)),MID(ER284,FIND(":",ER284)+2,FIND("(",ER284)-FIND(":",ER284)-3),LEFT(ER284,FIND("(",ER284)-2)))</f>
        <v>George Brandis</v>
      </c>
      <c r="EL284" s="147" t="str">
        <f>IF(ER284="","",MID(ER284,FIND("(",ER284)+1,4))</f>
        <v>1957</v>
      </c>
      <c r="EM284" s="148" t="str">
        <f>IF(ISNUMBER(SEARCH("*female*",ER284)),"female",IF(ISNUMBER(SEARCH("*male*",ER284)),"male",""))</f>
        <v>male</v>
      </c>
      <c r="EN284" s="149" t="str">
        <f>IF(ER284="","",IF(ISERROR(MID(ER284,FIND("male,",ER284)+6,(FIND(")",ER284)-(FIND("male,",ER284)+6))))=TRUE,"missing/error",MID(ER284,FIND("male,",ER284)+6,(FIND(")",ER284)-(FIND("male,",ER284)+6)))))</f>
        <v>au_lib01</v>
      </c>
      <c r="EO284" s="150" t="str">
        <f>IF(EK284="","",(MID(EK284,(SEARCH("^^",SUBSTITUTE(EK284," ","^^",LEN(EK284)-LEN(SUBSTITUTE(EK284," ","")))))+1,99)&amp;"_"&amp;LEFT(EK284,FIND(" ",EK284)-1)&amp;"_"&amp;EL284))</f>
        <v>Brandis_George_1957</v>
      </c>
      <c r="EP284" s="117" t="str">
        <f>IF(ER284="","",IF((LEN(ER284)-LEN(SUBSTITUTE(ER284,"male","")))/LEN("male")&gt;1,"!",IF(RIGHT(ER284,1)=")","",IF(RIGHT(ER284,2)=") ","",IF(RIGHT(ER284,2)=").","","!!")))))</f>
        <v/>
      </c>
      <c r="EQ284" s="114"/>
      <c r="ER284" s="168" t="s">
        <v>1106</v>
      </c>
      <c r="ES284" s="143" t="str">
        <f>IF(EW284="","",ministers!ES$3)</f>
        <v/>
      </c>
      <c r="ET284" s="144" t="str">
        <f>IF(EW284="","",ministers!ES$1)</f>
        <v/>
      </c>
      <c r="EU284" s="145" t="s">
        <v>292</v>
      </c>
      <c r="EV284" s="145" t="str">
        <f>IF(EW284="","",ministers!ES$3)</f>
        <v/>
      </c>
      <c r="EW284" s="146" t="str">
        <f t="shared" si="310"/>
        <v/>
      </c>
      <c r="EX284" s="147" t="str">
        <f t="shared" si="311"/>
        <v/>
      </c>
      <c r="EY284" s="148" t="str">
        <f t="shared" si="312"/>
        <v/>
      </c>
      <c r="EZ284" s="149" t="str">
        <f t="shared" si="313"/>
        <v/>
      </c>
      <c r="FA284" s="150" t="str">
        <f t="shared" si="314"/>
        <v/>
      </c>
      <c r="FB284" s="117" t="str">
        <f t="shared" si="315"/>
        <v/>
      </c>
      <c r="FC284" s="114"/>
      <c r="FD284" s="168"/>
      <c r="FE284" s="143" t="str">
        <f>IF(FI284="","",ministers!FE$3)</f>
        <v/>
      </c>
      <c r="FF284" s="144" t="str">
        <f>IF(FI284="","",ministers!FE$1)</f>
        <v/>
      </c>
      <c r="FG284" s="145" t="str">
        <f>IF(FI284="","",ministers!FE$2)</f>
        <v/>
      </c>
      <c r="FH284" s="145" t="str">
        <f>IF(FI284="","",ministers!FE$3)</f>
        <v/>
      </c>
      <c r="FI284" s="146" t="str">
        <f t="shared" si="316"/>
        <v/>
      </c>
      <c r="FJ284" s="147" t="str">
        <f t="shared" si="317"/>
        <v/>
      </c>
      <c r="FK284" s="148" t="str">
        <f t="shared" si="318"/>
        <v/>
      </c>
      <c r="FL284" s="149" t="str">
        <f t="shared" si="319"/>
        <v/>
      </c>
      <c r="FM284" s="150" t="str">
        <f t="shared" si="320"/>
        <v/>
      </c>
      <c r="FN284" s="117" t="str">
        <f>IF(FP284="","",IF((LEN(FP284)-LEN(SUBSTITUTE(FP284,"male","")))/LEN("male")&gt;1,"!",IF(RIGHT(FP284,1)=")","",IF(RIGHT(FP284,2)=") ","",IF(RIGHT(FP284,2)=").","","!!")))))</f>
        <v/>
      </c>
      <c r="FO284" s="114"/>
      <c r="FP284" s="168"/>
      <c r="FQ284" s="153" t="str">
        <f>IF(FU284="","",ministers!FT$3)</f>
        <v/>
      </c>
      <c r="FR284" s="154" t="str">
        <f>IF(FU284="","",ministers!FT$1)</f>
        <v/>
      </c>
      <c r="FS284" s="145"/>
      <c r="FT284" s="151"/>
      <c r="FU284" s="155" t="str">
        <f>IF(GB284="","",IF(ISNUMBER(SEARCH(":",GB284)),MID(GB284,FIND(":",GB284)+2,FIND("(",GB284)-FIND(":",GB284)-3),LEFT(GB284,FIND("(",GB284)-2)))</f>
        <v/>
      </c>
      <c r="FV284" s="156" t="str">
        <f>IF(GB284="","",MID(GB284,FIND("(",GB284)+1,4))</f>
        <v/>
      </c>
      <c r="FW284" s="157" t="str">
        <f>IF(ISNUMBER(SEARCH("*female*",GB284)),"female",IF(ISNUMBER(SEARCH("*male*",GB284)),"male",""))</f>
        <v/>
      </c>
      <c r="FX284" s="149" t="str">
        <f>IF(GB284="","",IF(ISERROR(MID(GB284,FIND("male,",GB284)+6,(FIND(")",GB284)-(FIND("male,",GB284)+6))))=TRUE,"missing/error",MID(GB284,FIND("male,",GB284)+6,(FIND(")",GB284)-(FIND("male,",GB284)+6)))))</f>
        <v/>
      </c>
      <c r="FY284" s="158" t="str">
        <f>IF(FU284="","",(MID(FU284,(SEARCH("^^",SUBSTITUTE(FU284," ","^^",LEN(FU284)-LEN(SUBSTITUTE(FU284," ","")))))+1,99)&amp;"_"&amp;LEFT(FU284,FIND(" ",FU284)-1)&amp;"_"&amp;FV284))</f>
        <v/>
      </c>
      <c r="FZ284" s="117" t="str">
        <f>IF(GB284="","",IF((LEN(GB284)-LEN(SUBSTITUTE(GB284,"male","")))/LEN("male")&gt;1,"!",IF(RIGHT(GB284,1)=")","",IF(RIGHT(GB284,2)=") ","",IF(RIGHT(GB284,2)=").","","!!")))))</f>
        <v/>
      </c>
      <c r="GA284" s="114"/>
      <c r="GB284" s="168"/>
      <c r="GC284" s="143">
        <f>IF(GG284="","",ministers!GC$3)</f>
        <v>44704</v>
      </c>
      <c r="GD284" s="144" t="str">
        <f>IF(GG284="","",ministers!GC$1)</f>
        <v>Morrison II</v>
      </c>
      <c r="GE284" s="260">
        <f>IF(GG284="","",ministers!GC$2)</f>
        <v>43614</v>
      </c>
      <c r="GF284" s="145">
        <v>44187</v>
      </c>
      <c r="GG284" s="146" t="str">
        <f>IF(GN284="","",IF(ISNUMBER(SEARCH(":",GN284)),MID(GN284,FIND(":",GN284)+2,FIND("(",GN284)-FIND(":",GN284)-3),LEFT(GN284,FIND("(",GN284)-2)))</f>
        <v>Mathias Hubert Paul Cormann</v>
      </c>
      <c r="GH284" s="147" t="str">
        <f>IF(GN284="","",MID(GN284,FIND("(",GN284)+1,4))</f>
        <v>1970</v>
      </c>
      <c r="GI284" s="148" t="str">
        <f>IF(ISNUMBER(SEARCH("*female*",GN284)),"female",IF(ISNUMBER(SEARCH("*male*",GN284)),"male",""))</f>
        <v>male</v>
      </c>
      <c r="GJ284" s="149" t="str">
        <f>IF(GN284="","",IF(ISERROR(MID(GN284,FIND("male,",GN284)+6,(FIND(")",GN284)-(FIND("male,",GN284)+6))))=TRUE,"missing/error",MID(GN284,FIND("male,",GN284)+6,(FIND(")",GN284)-(FIND("male,",GN284)+6)))))</f>
        <v>au_lib01</v>
      </c>
      <c r="GK284" s="150" t="str">
        <f>IF(GG284="","",(MID(GG284,(SEARCH("^^",SUBSTITUTE(GG284," ","^^",LEN(GG284)-LEN(SUBSTITUTE(GG284," ","")))))+1,99)&amp;"_"&amp;LEFT(GG284,FIND(" ",GG284)-1)&amp;"_"&amp;GH284))</f>
        <v>Cormann_Mathias_1970</v>
      </c>
      <c r="GM284" s="114"/>
      <c r="GN284" s="168" t="s">
        <v>1195</v>
      </c>
      <c r="GO284" s="143" t="str">
        <f>IF(GS284="","",ministers!GO$3)</f>
        <v/>
      </c>
      <c r="GP284" s="144" t="str">
        <f>IF(GS284="","",ministers!GO$1)</f>
        <v/>
      </c>
      <c r="GQ284" s="145" t="str">
        <f>IF(GS284="","",ministers!GO$2)</f>
        <v/>
      </c>
      <c r="GR284" s="145" t="str">
        <f>IF(GS284="","",ministers!GO$3)</f>
        <v/>
      </c>
      <c r="GS284" s="146" t="str">
        <f>IF(GZ284="","",IF(ISNUMBER(SEARCH(":",GZ284)),MID(GZ284,FIND(":",GZ284)+2,FIND("(",GZ284)-FIND(":",GZ284)-3),LEFT(GZ284,FIND("(",GZ284)-2)))</f>
        <v/>
      </c>
      <c r="GT284" s="147" t="str">
        <f>IF(GZ284="","",MID(GZ284,FIND("(",GZ284)+1,4))</f>
        <v/>
      </c>
      <c r="GU284" s="148" t="str">
        <f>IF(ISNUMBER(SEARCH("*female*",GZ284)),"female",IF(ISNUMBER(SEARCH("*male*",GZ284)),"male",""))</f>
        <v/>
      </c>
      <c r="GV284" s="149" t="str">
        <f>IF(GZ284="","",IF(ISERROR(MID(GZ284,FIND("male,",GZ284)+6,(FIND(")",GZ284)-(FIND("male,",GZ284)+6))))=TRUE,"missing/error",MID(GZ284,FIND("male,",GZ284)+6,(FIND(")",GZ284)-(FIND("male,",GZ284)+6)))))</f>
        <v/>
      </c>
      <c r="GW284" s="150" t="str">
        <f>IF(GS284="","",(MID(GS284,(SEARCH("^^",SUBSTITUTE(GS284," ","^^",LEN(GS284)-LEN(SUBSTITUTE(GS284," ","")))))+1,99)&amp;"_"&amp;LEFT(GS284,FIND(" ",GS284)-1)&amp;"_"&amp;GT284))</f>
        <v/>
      </c>
      <c r="GY284" s="114"/>
      <c r="GZ284" s="168"/>
    </row>
    <row r="285" spans="1:208" ht="13.5" customHeight="1">
      <c r="A285" s="126"/>
      <c r="B285" s="117" t="s">
        <v>589</v>
      </c>
      <c r="E285" s="153">
        <v>33592</v>
      </c>
      <c r="F285" s="154" t="s">
        <v>311</v>
      </c>
      <c r="G285" s="145">
        <v>33270</v>
      </c>
      <c r="H285" s="145">
        <v>33592</v>
      </c>
      <c r="I285" s="155" t="s">
        <v>939</v>
      </c>
      <c r="J285" s="156" t="s">
        <v>860</v>
      </c>
      <c r="K285" s="157" t="s">
        <v>780</v>
      </c>
      <c r="L285" s="149" t="s">
        <v>293</v>
      </c>
      <c r="M285" s="158" t="s">
        <v>940</v>
      </c>
      <c r="O285" s="159"/>
      <c r="P285" s="117" t="s">
        <v>608</v>
      </c>
      <c r="Q285" s="153">
        <v>34052</v>
      </c>
      <c r="R285" s="154" t="s">
        <v>312</v>
      </c>
      <c r="S285" s="145">
        <v>33773</v>
      </c>
      <c r="T285" s="145">
        <v>34052</v>
      </c>
      <c r="U285" s="155" t="s">
        <v>952</v>
      </c>
      <c r="V285" s="156" t="s">
        <v>816</v>
      </c>
      <c r="W285" s="157" t="s">
        <v>780</v>
      </c>
      <c r="X285" s="149" t="s">
        <v>293</v>
      </c>
      <c r="Y285" s="158" t="s">
        <v>953</v>
      </c>
      <c r="Z285" s="117" t="s">
        <v>292</v>
      </c>
      <c r="AA285" s="114"/>
      <c r="AB285" s="168" t="s">
        <v>597</v>
      </c>
      <c r="AC285" s="153" t="s">
        <v>292</v>
      </c>
      <c r="AD285" s="154" t="s">
        <v>292</v>
      </c>
      <c r="AE285" s="145" t="s">
        <v>292</v>
      </c>
      <c r="AF285" s="145" t="s">
        <v>292</v>
      </c>
      <c r="AG285" s="155" t="s">
        <v>292</v>
      </c>
      <c r="AH285" s="156" t="s">
        <v>292</v>
      </c>
      <c r="AI285" s="157" t="s">
        <v>292</v>
      </c>
      <c r="AJ285" s="149" t="s">
        <v>292</v>
      </c>
      <c r="AK285" s="158" t="s">
        <v>292</v>
      </c>
      <c r="AL285" s="117" t="s">
        <v>292</v>
      </c>
      <c r="AM285" s="114"/>
      <c r="AN285" s="168"/>
      <c r="AO285" s="153" t="s">
        <v>292</v>
      </c>
      <c r="AP285" s="154" t="s">
        <v>292</v>
      </c>
      <c r="AQ285" s="145" t="s">
        <v>292</v>
      </c>
      <c r="AR285" s="145" t="s">
        <v>292</v>
      </c>
      <c r="AS285" s="155" t="s">
        <v>292</v>
      </c>
      <c r="AT285" s="156" t="s">
        <v>292</v>
      </c>
      <c r="AU285" s="157" t="s">
        <v>292</v>
      </c>
      <c r="AV285" s="149" t="s">
        <v>292</v>
      </c>
      <c r="AW285" s="158" t="s">
        <v>292</v>
      </c>
      <c r="AX285" s="117" t="s">
        <v>292</v>
      </c>
      <c r="AY285" s="114"/>
      <c r="AZ285" s="168"/>
      <c r="BA285" s="153" t="s">
        <v>292</v>
      </c>
      <c r="BB285" s="154" t="s">
        <v>292</v>
      </c>
      <c r="BC285" s="145" t="s">
        <v>292</v>
      </c>
      <c r="BD285" s="145" t="s">
        <v>292</v>
      </c>
      <c r="BE285" s="155" t="s">
        <v>292</v>
      </c>
      <c r="BF285" s="156" t="s">
        <v>292</v>
      </c>
      <c r="BG285" s="157" t="s">
        <v>292</v>
      </c>
      <c r="BH285" s="149" t="s">
        <v>292</v>
      </c>
      <c r="BI285" s="158" t="s">
        <v>292</v>
      </c>
      <c r="BJ285" s="117" t="s">
        <v>292</v>
      </c>
      <c r="BK285" s="114"/>
      <c r="BL285" s="168"/>
      <c r="BM285" s="153">
        <v>38286</v>
      </c>
      <c r="BN285" s="154" t="s">
        <v>316</v>
      </c>
      <c r="BO285" s="145">
        <v>38186</v>
      </c>
      <c r="BP285" s="145">
        <v>38286</v>
      </c>
      <c r="BQ285" s="155" t="s">
        <v>957</v>
      </c>
      <c r="BR285" s="156" t="s">
        <v>923</v>
      </c>
      <c r="BS285" s="157" t="s">
        <v>780</v>
      </c>
      <c r="BT285" s="149" t="s">
        <v>294</v>
      </c>
      <c r="BU285" s="158" t="s">
        <v>958</v>
      </c>
      <c r="BV285" s="117" t="s">
        <v>292</v>
      </c>
      <c r="BW285" s="114"/>
      <c r="BX285" s="168" t="s">
        <v>669</v>
      </c>
      <c r="BY285" s="153" t="s">
        <v>292</v>
      </c>
      <c r="BZ285" s="154" t="s">
        <v>292</v>
      </c>
      <c r="CA285" s="145" t="s">
        <v>292</v>
      </c>
      <c r="CB285" s="145" t="s">
        <v>292</v>
      </c>
      <c r="CC285" s="155" t="s">
        <v>292</v>
      </c>
      <c r="CD285" s="156" t="s">
        <v>292</v>
      </c>
      <c r="CE285" s="157" t="s">
        <v>292</v>
      </c>
      <c r="CF285" s="149" t="s">
        <v>292</v>
      </c>
      <c r="CG285" s="158" t="s">
        <v>292</v>
      </c>
      <c r="CH285" s="117" t="s">
        <v>292</v>
      </c>
      <c r="CI285" s="114"/>
      <c r="CJ285" s="168"/>
      <c r="CK285" s="153" t="s">
        <v>292</v>
      </c>
      <c r="CL285" s="154" t="s">
        <v>292</v>
      </c>
      <c r="CM285" s="145" t="s">
        <v>292</v>
      </c>
      <c r="CN285" s="145" t="s">
        <v>292</v>
      </c>
      <c r="CO285" s="155" t="s">
        <v>292</v>
      </c>
      <c r="CP285" s="156" t="s">
        <v>292</v>
      </c>
      <c r="CQ285" s="157" t="s">
        <v>292</v>
      </c>
      <c r="CR285" s="149" t="s">
        <v>292</v>
      </c>
      <c r="CS285" s="158" t="s">
        <v>292</v>
      </c>
      <c r="CT285" s="117" t="s">
        <v>292</v>
      </c>
      <c r="CU285" s="114"/>
      <c r="CV285" s="168"/>
      <c r="CW285" s="153" t="s">
        <v>292</v>
      </c>
      <c r="CX285" s="154" t="s">
        <v>292</v>
      </c>
      <c r="CY285" s="145" t="s">
        <v>292</v>
      </c>
      <c r="CZ285" s="145" t="s">
        <v>292</v>
      </c>
      <c r="DA285" s="155" t="s">
        <v>292</v>
      </c>
      <c r="DB285" s="156" t="s">
        <v>292</v>
      </c>
      <c r="DC285" s="157" t="s">
        <v>292</v>
      </c>
      <c r="DD285" s="149" t="s">
        <v>292</v>
      </c>
      <c r="DE285" s="158" t="s">
        <v>292</v>
      </c>
      <c r="DF285" s="117" t="s">
        <v>292</v>
      </c>
      <c r="DG285" s="114"/>
      <c r="DH285" s="168"/>
      <c r="DI285" s="153">
        <v>41452</v>
      </c>
      <c r="DJ285" s="154" t="s">
        <v>513</v>
      </c>
      <c r="DK285" s="145">
        <v>40973</v>
      </c>
      <c r="DL285" s="145">
        <v>41452</v>
      </c>
      <c r="DM285" s="155" t="s">
        <v>916</v>
      </c>
      <c r="DN285" s="156" t="s">
        <v>891</v>
      </c>
      <c r="DO285" s="157" t="s">
        <v>780</v>
      </c>
      <c r="DP285" s="149" t="s">
        <v>293</v>
      </c>
      <c r="DQ285" s="158" t="s">
        <v>917</v>
      </c>
      <c r="DR285" s="117" t="s">
        <v>292</v>
      </c>
      <c r="DS285" s="114"/>
      <c r="DT285" s="173" t="s">
        <v>757</v>
      </c>
      <c r="DU285" s="153" t="s">
        <v>292</v>
      </c>
      <c r="DV285" s="154" t="s">
        <v>292</v>
      </c>
      <c r="DW285" s="145" t="s">
        <v>292</v>
      </c>
      <c r="DX285" s="145" t="s">
        <v>292</v>
      </c>
      <c r="DY285" s="155" t="s">
        <v>292</v>
      </c>
      <c r="DZ285" s="156" t="s">
        <v>292</v>
      </c>
      <c r="EA285" s="157" t="s">
        <v>292</v>
      </c>
      <c r="EB285" s="149" t="s">
        <v>292</v>
      </c>
      <c r="EC285" s="158" t="s">
        <v>292</v>
      </c>
      <c r="ED285" s="117" t="s">
        <v>292</v>
      </c>
      <c r="EE285" s="114"/>
      <c r="EF285" s="168"/>
      <c r="EG285" s="143" t="str">
        <f>IF(EK285="","",ministers!EG$3)</f>
        <v/>
      </c>
      <c r="EH285" s="144" t="str">
        <f>IF(EK285="","",ministers!EG$1)</f>
        <v/>
      </c>
      <c r="EI285" s="145" t="str">
        <f>IF(EK285="","",ministers!EG$2)</f>
        <v/>
      </c>
      <c r="EJ285" s="145" t="str">
        <f>IF(EK285="","",ministers!EG$3)</f>
        <v/>
      </c>
      <c r="EK285" s="146" t="str">
        <f>IF(ER285="","",IF(ISNUMBER(SEARCH(":",ER285)),MID(ER285,FIND(":",ER285)+2,FIND("(",ER285)-FIND(":",ER285)-3),LEFT(ER285,FIND("(",ER285)-2)))</f>
        <v/>
      </c>
      <c r="EL285" s="147" t="str">
        <f>IF(ER285="","",MID(ER285,FIND("(",ER285)+1,4))</f>
        <v/>
      </c>
      <c r="EM285" s="148" t="str">
        <f>IF(ISNUMBER(SEARCH("*female*",ER285)),"female",IF(ISNUMBER(SEARCH("*male*",ER285)),"male",""))</f>
        <v/>
      </c>
      <c r="EN285" s="149" t="str">
        <f>IF(ER285="","",IF(ISERROR(MID(ER285,FIND("male,",ER285)+6,(FIND(")",ER285)-(FIND("male,",ER285)+6))))=TRUE,"missing/error",MID(ER285,FIND("male,",ER285)+6,(FIND(")",ER285)-(FIND("male,",ER285)+6)))))</f>
        <v/>
      </c>
      <c r="EO285" s="150" t="str">
        <f>IF(EK285="","",(MID(EK285,(SEARCH("^^",SUBSTITUTE(EK285," ","^^",LEN(EK285)-LEN(SUBSTITUTE(EK285," ","")))))+1,99)&amp;"_"&amp;LEFT(EK285,FIND(" ",EK285)-1)&amp;"_"&amp;EL285))</f>
        <v/>
      </c>
      <c r="EP285" s="117" t="str">
        <f>IF(ER285="","",IF((LEN(ER285)-LEN(SUBSTITUTE(ER285,"male","")))/LEN("male")&gt;1,"!",IF(RIGHT(ER285,1)=")","",IF(RIGHT(ER285,2)=") ","",IF(RIGHT(ER285,2)=").","","!!")))))</f>
        <v/>
      </c>
      <c r="EQ285" s="114"/>
      <c r="ER285" s="168"/>
      <c r="ES285" s="143" t="str">
        <f>IF(EW285="","",ministers!ES$3)</f>
        <v/>
      </c>
      <c r="ET285" s="144" t="str">
        <f>IF(EW285="","",ministers!ES$1)</f>
        <v/>
      </c>
      <c r="EU285" s="145" t="s">
        <v>292</v>
      </c>
      <c r="EV285" s="145" t="str">
        <f>IF(EW285="","",ministers!ES$3)</f>
        <v/>
      </c>
      <c r="EW285" s="146" t="str">
        <f t="shared" si="310"/>
        <v/>
      </c>
      <c r="EX285" s="147" t="str">
        <f t="shared" si="311"/>
        <v/>
      </c>
      <c r="EY285" s="148" t="str">
        <f t="shared" si="312"/>
        <v/>
      </c>
      <c r="EZ285" s="149" t="str">
        <f t="shared" si="313"/>
        <v/>
      </c>
      <c r="FA285" s="150" t="str">
        <f t="shared" si="314"/>
        <v/>
      </c>
      <c r="FB285" s="117" t="str">
        <f t="shared" si="315"/>
        <v/>
      </c>
      <c r="FC285" s="114"/>
      <c r="FD285" s="168"/>
      <c r="FE285" s="153" t="str">
        <f>IF(FI285="","",ministers!FE$3)</f>
        <v/>
      </c>
      <c r="FF285" s="154" t="str">
        <f>IF(FI285="","",ministers!FE$1)</f>
        <v/>
      </c>
      <c r="FG285" s="145" t="str">
        <f>IF(FI285="","",ministers!FE$2)</f>
        <v/>
      </c>
      <c r="FH285" s="145" t="str">
        <f>IF(FI285="","",ministers!FE$3)</f>
        <v/>
      </c>
      <c r="FI285" s="155" t="str">
        <f t="shared" si="316"/>
        <v/>
      </c>
      <c r="FJ285" s="156" t="str">
        <f t="shared" si="317"/>
        <v/>
      </c>
      <c r="FK285" s="157" t="str">
        <f t="shared" si="318"/>
        <v/>
      </c>
      <c r="FL285" s="149" t="str">
        <f t="shared" si="319"/>
        <v/>
      </c>
      <c r="FM285" s="158" t="str">
        <f t="shared" si="320"/>
        <v/>
      </c>
      <c r="FN285" s="117" t="str">
        <f>IF(FP285="","",IF((LEN(FP285)-LEN(SUBSTITUTE(FP285,"male","")))/LEN("male")&gt;1,"!",IF(RIGHT(FP285,1)=")","",IF(RIGHT(FP285,2)=") ","",IF(RIGHT(FP285,2)=").","","!!")))))</f>
        <v/>
      </c>
      <c r="FO285" s="114"/>
      <c r="FP285" s="168"/>
      <c r="FQ285" s="153" t="str">
        <f>IF(FU285="","",ministers!FT$3)</f>
        <v/>
      </c>
      <c r="FR285" s="154" t="str">
        <f>IF(FU285="","",ministers!FT$1)</f>
        <v/>
      </c>
      <c r="FS285" s="145"/>
      <c r="FT285" s="151"/>
      <c r="FU285" s="155" t="str">
        <f>IF(GB285="","",IF(ISNUMBER(SEARCH(":",GB285)),MID(GB285,FIND(":",GB285)+2,FIND("(",GB285)-FIND(":",GB285)-3),LEFT(GB285,FIND("(",GB285)-2)))</f>
        <v/>
      </c>
      <c r="FV285" s="156" t="str">
        <f>IF(GB285="","",MID(GB285,FIND("(",GB285)+1,4))</f>
        <v/>
      </c>
      <c r="FW285" s="157" t="str">
        <f>IF(ISNUMBER(SEARCH("*female*",GB285)),"female",IF(ISNUMBER(SEARCH("*male*",GB285)),"male",""))</f>
        <v/>
      </c>
      <c r="FX285" s="149" t="str">
        <f>IF(GB285="","",IF(ISERROR(MID(GB285,FIND("male,",GB285)+6,(FIND(")",GB285)-(FIND("male,",GB285)+6))))=TRUE,"missing/error",MID(GB285,FIND("male,",GB285)+6,(FIND(")",GB285)-(FIND("male,",GB285)+6)))))</f>
        <v/>
      </c>
      <c r="FY285" s="158" t="str">
        <f>IF(FU285="","",(MID(FU285,(SEARCH("^^",SUBSTITUTE(FU285," ","^^",LEN(FU285)-LEN(SUBSTITUTE(FU285," ","")))))+1,99)&amp;"_"&amp;LEFT(FU285,FIND(" ",FU285)-1)&amp;"_"&amp;FV285))</f>
        <v/>
      </c>
      <c r="FZ285" s="117" t="str">
        <f>IF(GB285="","",IF((LEN(GB285)-LEN(SUBSTITUTE(GB285,"male","")))/LEN("male")&gt;1,"!",IF(RIGHT(GB285,1)=")","",IF(RIGHT(GB285,2)=") ","",IF(RIGHT(GB285,2)=").","","!!")))))</f>
        <v/>
      </c>
      <c r="GA285" s="114"/>
      <c r="GB285" s="168"/>
      <c r="GC285" s="143">
        <f>IF(GG285="","",ministers!GC$3)</f>
        <v>44704</v>
      </c>
      <c r="GD285" s="144" t="str">
        <f>IF(GG285="","",ministers!GC$1)</f>
        <v>Morrison II</v>
      </c>
      <c r="GE285" s="145">
        <v>44187</v>
      </c>
      <c r="GF285" s="145">
        <f>IF(GG285="","",ministers!GC$3)</f>
        <v>44704</v>
      </c>
      <c r="GG285" s="146" t="str">
        <f>IF(GN285="","",IF(ISNUMBER(SEARCH(":",GN285)),MID(GN285,FIND(":",GN285)+2,FIND("(",GN285)-FIND(":",GN285)-3),LEFT(GN285,FIND("(",GN285)-2)))</f>
        <v>Simon Birmingham</v>
      </c>
      <c r="GH285" s="147" t="str">
        <f>IF(GN285="","",MID(GN285,FIND("(",GN285)+1,4))</f>
        <v>1974</v>
      </c>
      <c r="GI285" s="148" t="str">
        <f>IF(ISNUMBER(SEARCH("*female*",GN285)),"female",IF(ISNUMBER(SEARCH("*male*",GN285)),"male",""))</f>
        <v>male</v>
      </c>
      <c r="GJ285" s="149" t="str">
        <f>IF(GN285="","",IF(ISERROR(MID(GN285,FIND("male,",GN285)+6,(FIND(")",GN285)-(FIND("male,",GN285)+6))))=TRUE,"missing/error",MID(GN285,FIND("male,",GN285)+6,(FIND(")",GN285)-(FIND("male,",GN285)+6)))))</f>
        <v>au_lib01</v>
      </c>
      <c r="GK285" s="150" t="str">
        <f>IF(GG285="","",(MID(GG285,(SEARCH("^^",SUBSTITUTE(GG285," ","^^",LEN(GG285)-LEN(SUBSTITUTE(GG285," ","")))))+1,99)&amp;"_"&amp;LEFT(GG285,FIND(" ",GG285)-1)&amp;"_"&amp;GH285))</f>
        <v>Birmingham_Simon_1974</v>
      </c>
      <c r="GM285" s="114"/>
      <c r="GN285" s="168" t="s">
        <v>1297</v>
      </c>
      <c r="GO285" s="143" t="str">
        <f>IF(GS285="","",ministers!GO$3)</f>
        <v/>
      </c>
      <c r="GP285" s="144" t="str">
        <f>IF(GS285="","",ministers!GO$1)</f>
        <v/>
      </c>
      <c r="GQ285" s="145" t="str">
        <f>IF(GS285="","",ministers!GO$2)</f>
        <v/>
      </c>
      <c r="GR285" s="145" t="str">
        <f>IF(GS285="","",ministers!GO$3)</f>
        <v/>
      </c>
      <c r="GS285" s="146" t="str">
        <f>IF(GZ285="","",IF(ISNUMBER(SEARCH(":",GZ285)),MID(GZ285,FIND(":",GZ285)+2,FIND("(",GZ285)-FIND(":",GZ285)-3),LEFT(GZ285,FIND("(",GZ285)-2)))</f>
        <v/>
      </c>
      <c r="GT285" s="147" t="str">
        <f>IF(GZ285="","",MID(GZ285,FIND("(",GZ285)+1,4))</f>
        <v/>
      </c>
      <c r="GU285" s="148" t="str">
        <f>IF(ISNUMBER(SEARCH("*female*",GZ285)),"female",IF(ISNUMBER(SEARCH("*male*",GZ285)),"male",""))</f>
        <v/>
      </c>
      <c r="GV285" s="149" t="str">
        <f>IF(GZ285="","",IF(ISERROR(MID(GZ285,FIND("male,",GZ285)+6,(FIND(")",GZ285)-(FIND("male,",GZ285)+6))))=TRUE,"missing/error",MID(GZ285,FIND("male,",GZ285)+6,(FIND(")",GZ285)-(FIND("male,",GZ285)+6)))))</f>
        <v/>
      </c>
      <c r="GW285" s="150" t="str">
        <f>IF(GS285="","",(MID(GS285,(SEARCH("^^",SUBSTITUTE(GS285," ","^^",LEN(GS285)-LEN(SUBSTITUTE(GS285," ","")))))+1,99)&amp;"_"&amp;LEFT(GS285,FIND(" ",GS285)-1)&amp;"_"&amp;GT285))</f>
        <v/>
      </c>
      <c r="GY285" s="114"/>
      <c r="GZ285" s="168"/>
    </row>
    <row r="286" spans="1:208" ht="13.5" customHeight="1">
      <c r="EF286" s="171"/>
    </row>
    <row r="287" spans="1:208" ht="13.5" customHeight="1">
      <c r="EF287" s="171"/>
    </row>
    <row r="288" spans="1:208" ht="13.5" customHeight="1">
      <c r="EF288" s="171"/>
    </row>
    <row r="289" spans="136:136" ht="13.5" customHeight="1">
      <c r="EF289" s="171"/>
    </row>
    <row r="290" spans="136:136" ht="13.5" customHeight="1">
      <c r="EF290" s="171"/>
    </row>
    <row r="291" spans="136:136" ht="13.5" customHeight="1">
      <c r="EF291" s="171"/>
    </row>
    <row r="292" spans="136:136" ht="13.5" customHeight="1">
      <c r="EF292" s="171"/>
    </row>
    <row r="293" spans="136:136" ht="13.5" customHeight="1">
      <c r="EF293" s="171"/>
    </row>
    <row r="294" spans="136:136" ht="13.5" customHeight="1">
      <c r="EF294" s="171"/>
    </row>
    <row r="295" spans="136:136" ht="13.5" customHeight="1">
      <c r="EF295" s="171"/>
    </row>
    <row r="296" spans="136:136" ht="13.5" customHeight="1">
      <c r="EF296" s="171"/>
    </row>
    <row r="297" spans="136:136" ht="13.5" customHeight="1">
      <c r="EF297" s="171"/>
    </row>
    <row r="298" spans="136:136" ht="13.5" customHeight="1">
      <c r="EF298" s="171"/>
    </row>
    <row r="299" spans="136:136" ht="13.5" customHeight="1">
      <c r="EF299" s="171"/>
    </row>
    <row r="300" spans="136:136" ht="13.5" customHeight="1">
      <c r="EF300" s="171"/>
    </row>
    <row r="301" spans="136:136" ht="13.5" customHeight="1">
      <c r="EF301" s="171"/>
    </row>
    <row r="302" spans="136:136" ht="13.5" customHeight="1">
      <c r="EF302" s="171"/>
    </row>
    <row r="303" spans="136:136" ht="13.5" customHeight="1">
      <c r="EF303" s="171"/>
    </row>
    <row r="304" spans="136:136" ht="13.5" customHeight="1">
      <c r="EF304" s="171"/>
    </row>
    <row r="305" spans="136:136" ht="13.5" customHeight="1">
      <c r="EF305" s="171"/>
    </row>
    <row r="306" spans="136:136" ht="13.5" customHeight="1">
      <c r="EF306" s="171"/>
    </row>
    <row r="307" spans="136:136" ht="13.5" customHeight="1">
      <c r="EF307" s="171"/>
    </row>
    <row r="308" spans="136:136" ht="13.5" customHeight="1">
      <c r="EF308" s="171"/>
    </row>
    <row r="309" spans="136:136" ht="13.5" customHeight="1">
      <c r="EF309" s="171"/>
    </row>
    <row r="310" spans="136:136" ht="13.5" customHeight="1">
      <c r="EF310" s="171"/>
    </row>
    <row r="311" spans="136:136" ht="13.5" customHeight="1">
      <c r="EF311" s="171"/>
    </row>
  </sheetData>
  <sortState xmlns:xlrd2="http://schemas.microsoft.com/office/spreadsheetml/2017/richdata2" ref="A15:GZ285">
    <sortCondition ref="B15:B285"/>
  </sortState>
  <conditionalFormatting sqref="CH280:CH285 N280:N285 AL280:AL285 BV280:BV285 BJ280:BJ285 DR280:DR285 AX280:AX285 Z280:Z285 ED280:ED285 CT280:CT285 EP280:EP285 AL93:AL94 AX93:AX94 ED87:ED94 AL159:AL163 BJ137:BJ163 DR159:DR163 ED117:ED163 BV137:BV163 Z144:Z163 AX137:AX163 N137:N163 CT137:CT163 CH137:CH163 EP151:EP152 AX75:AX91 EP154:EP163 BV75:BV128 N61:N134 BJ60:BJ130 DR67:DR131 FB95:FB120 EP123:EP126 EP129:EP149 AL58:AL89 ED11:ED85 EP11:EP120 CT34:CT134 CH41:CH130 FN34:FN285 FZ34:FZ285 DF11:DF285 Z36:Z134 GL11:GL125 N35:N59 AX34:AX71 BV37:BV69 DR54:DR64 FB49:FB93 GX11:GX125">
    <cfRule type="containsText" dxfId="204" priority="350" operator="containsText" text="!">
      <formula>NOT(ISERROR(SEARCH("!",N11)))</formula>
    </cfRule>
  </conditionalFormatting>
  <conditionalFormatting sqref="BJ11">
    <cfRule type="containsText" dxfId="203" priority="170" operator="containsText" text="!">
      <formula>NOT(ISERROR(SEARCH("!",BJ11)))</formula>
    </cfRule>
  </conditionalFormatting>
  <conditionalFormatting sqref="CT11">
    <cfRule type="containsText" dxfId="202" priority="167" operator="containsText" text="!">
      <formula>NOT(ISERROR(SEARCH("!",CT11)))</formula>
    </cfRule>
  </conditionalFormatting>
  <conditionalFormatting sqref="N11">
    <cfRule type="containsText" dxfId="201" priority="173" operator="containsText" text="!">
      <formula>NOT(ISERROR(SEARCH("!",N11)))</formula>
    </cfRule>
  </conditionalFormatting>
  <conditionalFormatting sqref="AX11">
    <cfRule type="containsText" dxfId="200" priority="171" operator="containsText" text="!">
      <formula>NOT(ISERROR(SEARCH("!",AX11)))</formula>
    </cfRule>
  </conditionalFormatting>
  <conditionalFormatting sqref="AL11">
    <cfRule type="containsText" dxfId="199" priority="172" operator="containsText" text="!">
      <formula>NOT(ISERROR(SEARCH("!",AL11)))</formula>
    </cfRule>
  </conditionalFormatting>
  <conditionalFormatting sqref="CH11">
    <cfRule type="containsText" dxfId="198" priority="168" operator="containsText" text="!">
      <formula>NOT(ISERROR(SEARCH("!",CH11)))</formula>
    </cfRule>
  </conditionalFormatting>
  <conditionalFormatting sqref="EP151:EP152 EP178:EP285 EP154:EP172">
    <cfRule type="containsText" dxfId="197" priority="166" operator="containsText" text="!">
      <formula>NOT(ISERROR(SEARCH("!",EP151)))</formula>
    </cfRule>
  </conditionalFormatting>
  <conditionalFormatting sqref="BV11">
    <cfRule type="containsText" dxfId="196" priority="169" operator="containsText" text="!">
      <formula>NOT(ISERROR(SEARCH("!",BV11)))</formula>
    </cfRule>
  </conditionalFormatting>
  <conditionalFormatting sqref="FZ11">
    <cfRule type="containsText" dxfId="195" priority="163" operator="containsText" text="!">
      <formula>NOT(ISERROR(SEARCH("!",FZ11)))</formula>
    </cfRule>
  </conditionalFormatting>
  <conditionalFormatting sqref="FN11">
    <cfRule type="containsText" dxfId="194" priority="164" operator="containsText" text="!">
      <formula>NOT(ISERROR(SEARCH("!",FN11)))</formula>
    </cfRule>
  </conditionalFormatting>
  <conditionalFormatting sqref="GL127:GL285">
    <cfRule type="containsText" dxfId="193" priority="162" operator="containsText" text="!">
      <formula>NOT(ISERROR(SEARCH("!",GL127)))</formula>
    </cfRule>
  </conditionalFormatting>
  <conditionalFormatting sqref="DF135:DF136">
    <cfRule type="containsText" dxfId="192" priority="146" operator="containsText" text="!">
      <formula>NOT(ISERROR(SEARCH("!",DF135)))</formula>
    </cfRule>
  </conditionalFormatting>
  <conditionalFormatting sqref="CT135:CT136">
    <cfRule type="containsText" dxfId="191" priority="147" operator="containsText" text="!">
      <formula>NOT(ISERROR(SEARCH("!",CT135)))</formula>
    </cfRule>
  </conditionalFormatting>
  <conditionalFormatting sqref="N60">
    <cfRule type="containsText" dxfId="190" priority="144" operator="containsText" text="!">
      <formula>NOT(ISERROR(SEARCH("!",N60)))</formula>
    </cfRule>
  </conditionalFormatting>
  <conditionalFormatting sqref="Z135:Z136">
    <cfRule type="containsText" dxfId="189" priority="140" operator="containsText" text="!">
      <formula>NOT(ISERROR(SEARCH("!",Z135)))</formula>
    </cfRule>
  </conditionalFormatting>
  <conditionalFormatting sqref="Z29:Z33">
    <cfRule type="containsText" dxfId="188" priority="138" operator="containsText" text="!">
      <formula>NOT(ISERROR(SEARCH("!",Z29)))</formula>
    </cfRule>
  </conditionalFormatting>
  <conditionalFormatting sqref="AL29:AL33 AX29:AX33 BJ29:BJ33 BV29:BV33 CH29:CH33 CT29:CT33 DF29:DF33 EP29:EP33 FN29:FN33 FZ29:FZ33">
    <cfRule type="containsText" dxfId="187" priority="139" operator="containsText" text="!">
      <formula>NOT(ISERROR(SEARCH("!",AL29)))</formula>
    </cfRule>
  </conditionalFormatting>
  <conditionalFormatting sqref="Z240">
    <cfRule type="containsText" dxfId="186" priority="137" operator="containsText" text="!">
      <formula>NOT(ISERROR(SEARCH("!",Z240)))</formula>
    </cfRule>
  </conditionalFormatting>
  <conditionalFormatting sqref="AL34">
    <cfRule type="containsText" dxfId="185" priority="136" operator="containsText" text="!">
      <formula>NOT(ISERROR(SEARCH("!",AL34)))</formula>
    </cfRule>
  </conditionalFormatting>
  <conditionalFormatting sqref="AL57">
    <cfRule type="containsText" dxfId="184" priority="135" operator="containsText" text="!">
      <formula>NOT(ISERROR(SEARCH("!",AL57)))</formula>
    </cfRule>
  </conditionalFormatting>
  <conditionalFormatting sqref="AL54:AL56">
    <cfRule type="containsText" dxfId="183" priority="134" operator="containsText" text="!">
      <formula>NOT(ISERROR(SEARCH("!",AL54)))</formula>
    </cfRule>
  </conditionalFormatting>
  <conditionalFormatting sqref="AL129">
    <cfRule type="containsText" dxfId="182" priority="131" operator="containsText" text="!">
      <formula>NOT(ISERROR(SEARCH("!",AL129)))</formula>
    </cfRule>
  </conditionalFormatting>
  <conditionalFormatting sqref="AL90">
    <cfRule type="containsText" dxfId="181" priority="133" operator="containsText" text="!">
      <formula>NOT(ISERROR(SEARCH("!",AL90)))</formula>
    </cfRule>
  </conditionalFormatting>
  <conditionalFormatting sqref="AL131:AL132">
    <cfRule type="containsText" dxfId="180" priority="132" operator="containsText" text="!">
      <formula>NOT(ISERROR(SEARCH("!",AL131)))</formula>
    </cfRule>
  </conditionalFormatting>
  <conditionalFormatting sqref="AL228:AL229">
    <cfRule type="containsText" dxfId="179" priority="129" operator="containsText" text="!">
      <formula>NOT(ISERROR(SEARCH("!",AL228)))</formula>
    </cfRule>
  </conditionalFormatting>
  <conditionalFormatting sqref="AL211">
    <cfRule type="containsText" dxfId="178" priority="130" operator="containsText" text="!">
      <formula>NOT(ISERROR(SEARCH("!",AL211)))</formula>
    </cfRule>
  </conditionalFormatting>
  <conditionalFormatting sqref="AL231">
    <cfRule type="containsText" dxfId="177" priority="128" operator="containsText" text="!">
      <formula>NOT(ISERROR(SEARCH("!",AL231)))</formula>
    </cfRule>
  </conditionalFormatting>
  <conditionalFormatting sqref="AL250:AL251">
    <cfRule type="containsText" dxfId="176" priority="127" operator="containsText" text="!">
      <formula>NOT(ISERROR(SEARCH("!",AL250)))</formula>
    </cfRule>
  </conditionalFormatting>
  <conditionalFormatting sqref="AX92">
    <cfRule type="containsText" dxfId="175" priority="125" operator="containsText" text="!">
      <formula>NOT(ISERROR(SEARCH("!",AX92)))</formula>
    </cfRule>
  </conditionalFormatting>
  <conditionalFormatting sqref="AX131:AX132">
    <cfRule type="containsText" dxfId="174" priority="124" operator="containsText" text="!">
      <formula>NOT(ISERROR(SEARCH("!",AX131)))</formula>
    </cfRule>
  </conditionalFormatting>
  <conditionalFormatting sqref="BJ59">
    <cfRule type="containsText" dxfId="173" priority="123" operator="containsText" text="!">
      <formula>NOT(ISERROR(SEARCH("!",BJ59)))</formula>
    </cfRule>
  </conditionalFormatting>
  <conditionalFormatting sqref="BJ168:BJ170">
    <cfRule type="containsText" dxfId="172" priority="121" operator="containsText" text="!">
      <formula>NOT(ISERROR(SEARCH("!",BJ168)))</formula>
    </cfRule>
  </conditionalFormatting>
  <conditionalFormatting sqref="BJ171:BJ177">
    <cfRule type="containsText" dxfId="171" priority="120" operator="containsText" text="!">
      <formula>NOT(ISERROR(SEARCH("!",BJ171)))</formula>
    </cfRule>
  </conditionalFormatting>
  <conditionalFormatting sqref="BJ278">
    <cfRule type="containsText" dxfId="170" priority="119" operator="containsText" text="!">
      <formula>NOT(ISERROR(SEARCH("!",BJ278)))</formula>
    </cfRule>
  </conditionalFormatting>
  <conditionalFormatting sqref="BV131:BV132">
    <cfRule type="containsText" dxfId="169" priority="118" operator="containsText" text="!">
      <formula>NOT(ISERROR(SEARCH("!",BV131)))</formula>
    </cfRule>
  </conditionalFormatting>
  <conditionalFormatting sqref="BV70">
    <cfRule type="containsText" dxfId="168" priority="116" operator="containsText" text="!">
      <formula>NOT(ISERROR(SEARCH("!",BV70)))</formula>
    </cfRule>
  </conditionalFormatting>
  <conditionalFormatting sqref="BV72:BV74">
    <cfRule type="containsText" dxfId="167" priority="115" operator="containsText" text="!">
      <formula>NOT(ISERROR(SEARCH("!",BV72)))</formula>
    </cfRule>
  </conditionalFormatting>
  <conditionalFormatting sqref="BV245">
    <cfRule type="containsText" dxfId="166" priority="114" operator="containsText" text="!">
      <formula>NOT(ISERROR(SEARCH("!",BV245)))</formula>
    </cfRule>
  </conditionalFormatting>
  <conditionalFormatting sqref="BV36">
    <cfRule type="containsText" dxfId="165" priority="113" operator="containsText" text="!">
      <formula>NOT(ISERROR(SEARCH("!",BV36)))</formula>
    </cfRule>
  </conditionalFormatting>
  <conditionalFormatting sqref="CH131:CH132">
    <cfRule type="containsText" dxfId="164" priority="111" operator="containsText" text="!">
      <formula>NOT(ISERROR(SEARCH("!",CH131)))</formula>
    </cfRule>
  </conditionalFormatting>
  <conditionalFormatting sqref="CH40">
    <cfRule type="containsText" dxfId="163" priority="110" operator="containsText" text="!">
      <formula>NOT(ISERROR(SEARCH("!",CH40)))</formula>
    </cfRule>
  </conditionalFormatting>
  <conditionalFormatting sqref="DR12:DR28 DR137:DR141 DR144:DR146 DR221:DR228 DR271:DR279 DR252:DR263">
    <cfRule type="containsText" dxfId="162" priority="109" operator="containsText" text="!">
      <formula>NOT(ISERROR(SEARCH("!",DR12)))</formula>
    </cfRule>
  </conditionalFormatting>
  <conditionalFormatting sqref="DR133:DR134">
    <cfRule type="containsText" dxfId="161" priority="102" operator="containsText" text="!">
      <formula>NOT(ISERROR(SEARCH("!",DR133)))</formula>
    </cfRule>
  </conditionalFormatting>
  <conditionalFormatting sqref="DR133:DR134">
    <cfRule type="containsText" dxfId="160" priority="101" operator="containsText" text="!">
      <formula>NOT(ISERROR(SEARCH("!",DR133)))</formula>
    </cfRule>
  </conditionalFormatting>
  <conditionalFormatting sqref="DR132">
    <cfRule type="containsText" dxfId="159" priority="100" operator="containsText" text="!">
      <formula>NOT(ISERROR(SEARCH("!",DR132)))</formula>
    </cfRule>
  </conditionalFormatting>
  <conditionalFormatting sqref="DR132">
    <cfRule type="containsText" dxfId="158" priority="99" operator="containsText" text="!">
      <formula>NOT(ISERROR(SEARCH("!",DR132)))</formula>
    </cfRule>
  </conditionalFormatting>
  <conditionalFormatting sqref="DR147:DR150 DR152:DR153">
    <cfRule type="containsText" dxfId="157" priority="98" operator="containsText" text="!">
      <formula>NOT(ISERROR(SEARCH("!",DR147)))</formula>
    </cfRule>
  </conditionalFormatting>
  <conditionalFormatting sqref="DR147:DR150 DR152:DR153">
    <cfRule type="containsText" dxfId="156" priority="97" operator="containsText" text="!">
      <formula>NOT(ISERROR(SEARCH("!",DR147)))</formula>
    </cfRule>
  </conditionalFormatting>
  <conditionalFormatting sqref="DR65:DR66">
    <cfRule type="containsText" dxfId="155" priority="96" operator="containsText" text="!">
      <formula>NOT(ISERROR(SEARCH("!",DR65)))</formula>
    </cfRule>
  </conditionalFormatting>
  <conditionalFormatting sqref="DR142">
    <cfRule type="containsText" dxfId="154" priority="95" operator="containsText" text="!">
      <formula>NOT(ISERROR(SEARCH("!",DR142)))</formula>
    </cfRule>
  </conditionalFormatting>
  <conditionalFormatting sqref="DR142">
    <cfRule type="containsText" dxfId="153" priority="94" operator="containsText" text="!">
      <formula>NOT(ISERROR(SEARCH("!",DR142)))</formula>
    </cfRule>
  </conditionalFormatting>
  <conditionalFormatting sqref="DR151">
    <cfRule type="containsText" dxfId="152" priority="93" operator="containsText" text="!">
      <formula>NOT(ISERROR(SEARCH("!",DR151)))</formula>
    </cfRule>
  </conditionalFormatting>
  <conditionalFormatting sqref="DR151">
    <cfRule type="containsText" dxfId="151" priority="92" operator="containsText" text="!">
      <formula>NOT(ISERROR(SEARCH("!",DR151)))</formula>
    </cfRule>
  </conditionalFormatting>
  <conditionalFormatting sqref="DR154">
    <cfRule type="containsText" dxfId="150" priority="91" operator="containsText" text="!">
      <formula>NOT(ISERROR(SEARCH("!",DR154)))</formula>
    </cfRule>
  </conditionalFormatting>
  <conditionalFormatting sqref="DR154">
    <cfRule type="containsText" dxfId="149" priority="90" operator="containsText" text="!">
      <formula>NOT(ISERROR(SEARCH("!",DR154)))</formula>
    </cfRule>
  </conditionalFormatting>
  <conditionalFormatting sqref="DR264:DR267">
    <cfRule type="containsText" dxfId="148" priority="89" operator="containsText" text="!">
      <formula>NOT(ISERROR(SEARCH("!",DR264)))</formula>
    </cfRule>
  </conditionalFormatting>
  <conditionalFormatting sqref="DR264:DR267">
    <cfRule type="containsText" dxfId="147" priority="88" operator="containsText" text="!">
      <formula>NOT(ISERROR(SEARCH("!",DR264)))</formula>
    </cfRule>
  </conditionalFormatting>
  <conditionalFormatting sqref="DR219:DR220">
    <cfRule type="containsText" dxfId="146" priority="87" operator="containsText" text="!">
      <formula>NOT(ISERROR(SEARCH("!",DR219)))</formula>
    </cfRule>
  </conditionalFormatting>
  <conditionalFormatting sqref="DR219:DR220">
    <cfRule type="containsText" dxfId="145" priority="86" operator="containsText" text="!">
      <formula>NOT(ISERROR(SEARCH("!",DR219)))</formula>
    </cfRule>
  </conditionalFormatting>
  <conditionalFormatting sqref="DR268:DR270">
    <cfRule type="containsText" dxfId="144" priority="85" operator="containsText" text="!">
      <formula>NOT(ISERROR(SEARCH("!",DR268)))</formula>
    </cfRule>
  </conditionalFormatting>
  <conditionalFormatting sqref="DR268:DR270">
    <cfRule type="containsText" dxfId="143" priority="84" operator="containsText" text="!">
      <formula>NOT(ISERROR(SEARCH("!",DR268)))</formula>
    </cfRule>
  </conditionalFormatting>
  <conditionalFormatting sqref="DR51:DR53">
    <cfRule type="containsText" dxfId="142" priority="83" operator="containsText" text="!">
      <formula>NOT(ISERROR(SEARCH("!",DR51)))</formula>
    </cfRule>
  </conditionalFormatting>
  <conditionalFormatting sqref="DR251">
    <cfRule type="containsText" dxfId="141" priority="82" operator="containsText" text="!">
      <formula>NOT(ISERROR(SEARCH("!",DR251)))</formula>
    </cfRule>
  </conditionalFormatting>
  <conditionalFormatting sqref="DR251">
    <cfRule type="containsText" dxfId="140" priority="81" operator="containsText" text="!">
      <formula>NOT(ISERROR(SEARCH("!",DR251)))</formula>
    </cfRule>
  </conditionalFormatting>
  <conditionalFormatting sqref="DR155:DR158">
    <cfRule type="containsText" dxfId="139" priority="80" operator="containsText" text="!">
      <formula>NOT(ISERROR(SEARCH("!",DR155)))</formula>
    </cfRule>
  </conditionalFormatting>
  <conditionalFormatting sqref="DR155:DR158">
    <cfRule type="containsText" dxfId="138" priority="79" operator="containsText" text="!">
      <formula>NOT(ISERROR(SEARCH("!",DR155)))</formula>
    </cfRule>
  </conditionalFormatting>
  <conditionalFormatting sqref="DR143">
    <cfRule type="containsText" dxfId="137" priority="78" operator="containsText" text="!">
      <formula>NOT(ISERROR(SEARCH("!",DR143)))</formula>
    </cfRule>
  </conditionalFormatting>
  <conditionalFormatting sqref="DR143">
    <cfRule type="containsText" dxfId="136" priority="77" operator="containsText" text="!">
      <formula>NOT(ISERROR(SEARCH("!",DR143)))</formula>
    </cfRule>
  </conditionalFormatting>
  <conditionalFormatting sqref="DR229">
    <cfRule type="containsText" dxfId="135" priority="76" operator="containsText" text="!">
      <formula>NOT(ISERROR(SEARCH("!",DR229)))</formula>
    </cfRule>
  </conditionalFormatting>
  <conditionalFormatting sqref="DR229">
    <cfRule type="containsText" dxfId="134" priority="75" operator="containsText" text="!">
      <formula>NOT(ISERROR(SEARCH("!",DR229)))</formula>
    </cfRule>
  </conditionalFormatting>
  <conditionalFormatting sqref="ED267">
    <cfRule type="containsText" dxfId="133" priority="74" operator="containsText" text="!">
      <formula>NOT(ISERROR(SEARCH("!",ED267)))</formula>
    </cfRule>
  </conditionalFormatting>
  <conditionalFormatting sqref="ED267">
    <cfRule type="containsText" dxfId="132" priority="73" operator="containsText" text="!">
      <formula>NOT(ISERROR(SEARCH("!",ED267)))</formula>
    </cfRule>
  </conditionalFormatting>
  <conditionalFormatting sqref="ED266">
    <cfRule type="containsText" dxfId="131" priority="72" operator="containsText" text="!">
      <formula>NOT(ISERROR(SEARCH("!",ED266)))</formula>
    </cfRule>
  </conditionalFormatting>
  <conditionalFormatting sqref="ED266">
    <cfRule type="containsText" dxfId="130" priority="71" operator="containsText" text="!">
      <formula>NOT(ISERROR(SEARCH("!",ED266)))</formula>
    </cfRule>
  </conditionalFormatting>
  <conditionalFormatting sqref="ED265">
    <cfRule type="containsText" dxfId="129" priority="70" operator="containsText" text="!">
      <formula>NOT(ISERROR(SEARCH("!",ED265)))</formula>
    </cfRule>
  </conditionalFormatting>
  <conditionalFormatting sqref="ED265">
    <cfRule type="containsText" dxfId="128" priority="69" operator="containsText" text="!">
      <formula>NOT(ISERROR(SEARCH("!",ED265)))</formula>
    </cfRule>
  </conditionalFormatting>
  <conditionalFormatting sqref="ED264">
    <cfRule type="containsText" dxfId="127" priority="68" operator="containsText" text="!">
      <formula>NOT(ISERROR(SEARCH("!",ED264)))</formula>
    </cfRule>
  </conditionalFormatting>
  <conditionalFormatting sqref="ED264">
    <cfRule type="containsText" dxfId="126" priority="67" operator="containsText" text="!">
      <formula>NOT(ISERROR(SEARCH("!",ED264)))</formula>
    </cfRule>
  </conditionalFormatting>
  <conditionalFormatting sqref="ED263">
    <cfRule type="containsText" dxfId="125" priority="66" operator="containsText" text="!">
      <formula>NOT(ISERROR(SEARCH("!",ED263)))</formula>
    </cfRule>
  </conditionalFormatting>
  <conditionalFormatting sqref="ED263">
    <cfRule type="containsText" dxfId="124" priority="65" operator="containsText" text="!">
      <formula>NOT(ISERROR(SEARCH("!",ED263)))</formula>
    </cfRule>
  </conditionalFormatting>
  <conditionalFormatting sqref="ED86">
    <cfRule type="containsText" dxfId="123" priority="64" operator="containsText" text="!">
      <formula>NOT(ISERROR(SEARCH("!",ED86)))</formula>
    </cfRule>
  </conditionalFormatting>
  <conditionalFormatting sqref="ED116">
    <cfRule type="containsText" dxfId="122" priority="63" operator="containsText" text="!">
      <formula>NOT(ISERROR(SEARCH("!",ED116)))</formula>
    </cfRule>
  </conditionalFormatting>
  <conditionalFormatting sqref="ED97">
    <cfRule type="containsText" dxfId="121" priority="62" operator="containsText" text="!">
      <formula>NOT(ISERROR(SEARCH("!",ED97)))</formula>
    </cfRule>
  </conditionalFormatting>
  <conditionalFormatting sqref="ED98">
    <cfRule type="containsText" dxfId="120" priority="61" operator="containsText" text="!">
      <formula>NOT(ISERROR(SEARCH("!",ED98)))</formula>
    </cfRule>
  </conditionalFormatting>
  <conditionalFormatting sqref="ED172:ED177">
    <cfRule type="containsText" dxfId="119" priority="58" operator="containsText" text="!">
      <formula>NOT(ISERROR(SEARCH("!",ED172)))</formula>
    </cfRule>
  </conditionalFormatting>
  <conditionalFormatting sqref="ED172:ED177">
    <cfRule type="containsText" dxfId="118" priority="57" operator="containsText" text="!">
      <formula>NOT(ISERROR(SEARCH("!",ED172)))</formula>
    </cfRule>
  </conditionalFormatting>
  <conditionalFormatting sqref="N277:N279 BV34:BV35 BJ34:BJ58 AL35:AL53 AL133:AL134 AL130 AL212:AL227 AL230 AL277:AL279 AX133:AX134 N14:N33 AL12:AL28 AL137:AL145 AX12:AX28 BJ12:BJ28 BV12:BV20 CH12:CH28 CT12:CT28 EP12:EP28 FN12:FN28 FZ12:FZ28 Z12:Z28 BJ133:BJ134 BJ279 BV133:BV134 BV130 BV71 BV22:BV28 CH133:CH134 CH34:CH39 AL91:AL92 AX95:AX130 DR11:DR50 ED99:ED115 ED178:ED183 Z34 AL232:AL249 DR230:DR250 ED189:ED262 AL252:AL274 Z241:Z279 BV246:BV279 BJ178:BJ277 AX268:AX279 ED268:ED279 ED95:ED96 AL95:AL128 CH164:CH279 CT164:CT279 N164:N274 AX164:AX262 Z164:Z239 BV164:BV244 ED164:ED171 DR164:DR218 BJ164:BJ167 AL164:AL210 EP164:EP172 EP228:EP279 EP178:EP226">
    <cfRule type="containsText" dxfId="117" priority="174" operator="containsText" text="!">
      <formula>NOT(ISERROR(SEARCH("!",N11)))</formula>
    </cfRule>
  </conditionalFormatting>
  <conditionalFormatting sqref="N12">
    <cfRule type="containsText" dxfId="116" priority="154" operator="containsText" text="!">
      <formula>NOT(ISERROR(SEARCH("!",N12)))</formula>
    </cfRule>
  </conditionalFormatting>
  <conditionalFormatting sqref="N135:N136">
    <cfRule type="containsText" dxfId="115" priority="153" operator="containsText" text="!">
      <formula>NOT(ISERROR(SEARCH("!",N135)))</formula>
    </cfRule>
  </conditionalFormatting>
  <conditionalFormatting sqref="CH135:CH136">
    <cfRule type="containsText" dxfId="114" priority="148" operator="containsText" text="!">
      <formula>NOT(ISERROR(SEARCH("!",CH135)))</formula>
    </cfRule>
  </conditionalFormatting>
  <conditionalFormatting sqref="AL135:AL136">
    <cfRule type="containsText" dxfId="113" priority="152" operator="containsText" text="!">
      <formula>NOT(ISERROR(SEARCH("!",AL135)))</formula>
    </cfRule>
  </conditionalFormatting>
  <conditionalFormatting sqref="AX135:AX136">
    <cfRule type="containsText" dxfId="112" priority="151" operator="containsText" text="!">
      <formula>NOT(ISERROR(SEARCH("!",AX135)))</formula>
    </cfRule>
  </conditionalFormatting>
  <conditionalFormatting sqref="BJ135:BJ136">
    <cfRule type="containsText" dxfId="111" priority="150" operator="containsText" text="!">
      <formula>NOT(ISERROR(SEARCH("!",BJ135)))</formula>
    </cfRule>
  </conditionalFormatting>
  <conditionalFormatting sqref="BV135:BV136">
    <cfRule type="containsText" dxfId="110" priority="149" operator="containsText" text="!">
      <formula>NOT(ISERROR(SEARCH("!",BV135)))</formula>
    </cfRule>
  </conditionalFormatting>
  <conditionalFormatting sqref="Z137:Z143">
    <cfRule type="containsText" dxfId="109" priority="142" operator="containsText" text="!">
      <formula>NOT(ISERROR(SEARCH("!",Z137)))</formula>
    </cfRule>
  </conditionalFormatting>
  <conditionalFormatting sqref="EP135:EP136">
    <cfRule type="containsText" dxfId="108" priority="145" operator="containsText" text="!">
      <formula>NOT(ISERROR(SEARCH("!",EP135)))</formula>
    </cfRule>
  </conditionalFormatting>
  <conditionalFormatting sqref="N34">
    <cfRule type="containsText" dxfId="107" priority="143" operator="containsText" text="!">
      <formula>NOT(ISERROR(SEARCH("!",N34)))</formula>
    </cfRule>
  </conditionalFormatting>
  <conditionalFormatting sqref="Z11">
    <cfRule type="containsText" dxfId="106" priority="141" operator="containsText" text="!">
      <formula>NOT(ISERROR(SEARCH("!",Z11)))</formula>
    </cfRule>
  </conditionalFormatting>
  <conditionalFormatting sqref="AL275:AL276">
    <cfRule type="containsText" dxfId="105" priority="126" operator="containsText" text="!">
      <formula>NOT(ISERROR(SEARCH("!",AL275)))</formula>
    </cfRule>
  </conditionalFormatting>
  <conditionalFormatting sqref="BJ131:BJ132">
    <cfRule type="containsText" dxfId="104" priority="122" operator="containsText" text="!">
      <formula>NOT(ISERROR(SEARCH("!",BJ131)))</formula>
    </cfRule>
  </conditionalFormatting>
  <conditionalFormatting sqref="BV129">
    <cfRule type="containsText" dxfId="103" priority="117" operator="containsText" text="!">
      <formula>NOT(ISERROR(SEARCH("!",BV129)))</formula>
    </cfRule>
  </conditionalFormatting>
  <conditionalFormatting sqref="BV21">
    <cfRule type="containsText" dxfId="102" priority="112" operator="containsText" text="!">
      <formula>NOT(ISERROR(SEARCH("!",BV21)))</formula>
    </cfRule>
  </conditionalFormatting>
  <conditionalFormatting sqref="DR135:DR141 DR144:DR146 DR221:DR228 DR271:DR279 DR252:DR263">
    <cfRule type="containsText" dxfId="101" priority="108" operator="containsText" text="!">
      <formula>NOT(ISERROR(SEARCH("!",DR135)))</formula>
    </cfRule>
  </conditionalFormatting>
  <conditionalFormatting sqref="DR135:DR136">
    <cfRule type="containsText" dxfId="100" priority="107" operator="containsText" text="!">
      <formula>NOT(ISERROR(SEARCH("!",DR135)))</formula>
    </cfRule>
  </conditionalFormatting>
  <conditionalFormatting sqref="DR29:DR33">
    <cfRule type="containsText" dxfId="99" priority="106" operator="containsText" text="!">
      <formula>NOT(ISERROR(SEARCH("!",DR29)))</formula>
    </cfRule>
  </conditionalFormatting>
  <conditionalFormatting sqref="ED12:ED28 ED178:ED183">
    <cfRule type="containsText" dxfId="98" priority="105" operator="containsText" text="!">
      <formula>NOT(ISERROR(SEARCH("!",ED12)))</formula>
    </cfRule>
  </conditionalFormatting>
  <conditionalFormatting sqref="ED135:ED136">
    <cfRule type="containsText" dxfId="97" priority="104" operator="containsText" text="!">
      <formula>NOT(ISERROR(SEARCH("!",ED135)))</formula>
    </cfRule>
  </conditionalFormatting>
  <conditionalFormatting sqref="ED29:ED33">
    <cfRule type="containsText" dxfId="96" priority="103" operator="containsText" text="!">
      <formula>NOT(ISERROR(SEARCH("!",ED29)))</formula>
    </cfRule>
  </conditionalFormatting>
  <conditionalFormatting sqref="ED184:ED188">
    <cfRule type="containsText" dxfId="95" priority="60" operator="containsText" text="!">
      <formula>NOT(ISERROR(SEARCH("!",ED184)))</formula>
    </cfRule>
  </conditionalFormatting>
  <conditionalFormatting sqref="ED184:ED188">
    <cfRule type="containsText" dxfId="94" priority="59" operator="containsText" text="!">
      <formula>NOT(ISERROR(SEARCH("!",ED184)))</formula>
    </cfRule>
  </conditionalFormatting>
  <conditionalFormatting sqref="Z35">
    <cfRule type="containsText" dxfId="93" priority="56" operator="containsText" text="!">
      <formula>NOT(ISERROR(SEARCH("!",Z35)))</formula>
    </cfRule>
  </conditionalFormatting>
  <conditionalFormatting sqref="EP227">
    <cfRule type="containsText" dxfId="92" priority="55" operator="containsText" text="!">
      <formula>NOT(ISERROR(SEARCH("!",EP227)))</formula>
    </cfRule>
  </conditionalFormatting>
  <conditionalFormatting sqref="EP150">
    <cfRule type="containsText" dxfId="91" priority="54" operator="containsText" text="!">
      <formula>NOT(ISERROR(SEARCH("!",EP150)))</formula>
    </cfRule>
  </conditionalFormatting>
  <conditionalFormatting sqref="EP150">
    <cfRule type="containsText" dxfId="90" priority="53" operator="containsText" text="!">
      <formula>NOT(ISERROR(SEARCH("!",EP150)))</formula>
    </cfRule>
  </conditionalFormatting>
  <conditionalFormatting sqref="EP173:EP177">
    <cfRule type="containsText" dxfId="89" priority="51" operator="containsText" text="!">
      <formula>NOT(ISERROR(SEARCH("!",EP173)))</formula>
    </cfRule>
  </conditionalFormatting>
  <conditionalFormatting sqref="EP173:EP177">
    <cfRule type="containsText" dxfId="88" priority="52" operator="containsText" text="!">
      <formula>NOT(ISERROR(SEARCH("!",EP173)))</formula>
    </cfRule>
  </conditionalFormatting>
  <conditionalFormatting sqref="FB280:FB282 FB151:FB152 FB11:FB25 FB154:FB157 FB129:FB149 FB159:FB163 FB27:FB37 FB39:FB46 FB284:FB285">
    <cfRule type="containsText" dxfId="87" priority="50" operator="containsText" text="!">
      <formula>NOT(ISERROR(SEARCH("!",FB11)))</formula>
    </cfRule>
  </conditionalFormatting>
  <conditionalFormatting sqref="FB151:FB152 FB178:FB195 FB154:FB157 FB277:FB282 FB201:FB241 FB197:FB199 FB159:FB172 FB243:FB275 FB284:FB285">
    <cfRule type="containsText" dxfId="86" priority="48" operator="containsText" text="!">
      <formula>NOT(ISERROR(SEARCH("!",FB151)))</formula>
    </cfRule>
  </conditionalFormatting>
  <conditionalFormatting sqref="FB29:FB33">
    <cfRule type="containsText" dxfId="85" priority="46" operator="containsText" text="!">
      <formula>NOT(ISERROR(SEARCH("!",FB29)))</formula>
    </cfRule>
  </conditionalFormatting>
  <conditionalFormatting sqref="FB12:FB25 FB164:FB172 FB228:FB241 FB178:FB195 FB277:FB279 FB201:FB226 FB197:FB199 FB27:FB28 FB243:FB275">
    <cfRule type="containsText" dxfId="84" priority="49" operator="containsText" text="!">
      <formula>NOT(ISERROR(SEARCH("!",FB12)))</formula>
    </cfRule>
  </conditionalFormatting>
  <conditionalFormatting sqref="FB135:FB136">
    <cfRule type="containsText" dxfId="83" priority="47" operator="containsText" text="!">
      <formula>NOT(ISERROR(SEARCH("!",FB135)))</formula>
    </cfRule>
  </conditionalFormatting>
  <conditionalFormatting sqref="FB227">
    <cfRule type="containsText" dxfId="82" priority="45" operator="containsText" text="!">
      <formula>NOT(ISERROR(SEARCH("!",FB227)))</formula>
    </cfRule>
  </conditionalFormatting>
  <conditionalFormatting sqref="FB150">
    <cfRule type="containsText" dxfId="81" priority="44" operator="containsText" text="!">
      <formula>NOT(ISERROR(SEARCH("!",FB150)))</formula>
    </cfRule>
  </conditionalFormatting>
  <conditionalFormatting sqref="FB150">
    <cfRule type="containsText" dxfId="80" priority="43" operator="containsText" text="!">
      <formula>NOT(ISERROR(SEARCH("!",FB150)))</formula>
    </cfRule>
  </conditionalFormatting>
  <conditionalFormatting sqref="FB173:FB176">
    <cfRule type="containsText" dxfId="79" priority="41" operator="containsText" text="!">
      <formula>NOT(ISERROR(SEARCH("!",FB173)))</formula>
    </cfRule>
  </conditionalFormatting>
  <conditionalFormatting sqref="FB173:FB176">
    <cfRule type="containsText" dxfId="78" priority="42" operator="containsText" text="!">
      <formula>NOT(ISERROR(SEARCH("!",FB173)))</formula>
    </cfRule>
  </conditionalFormatting>
  <conditionalFormatting sqref="EP153">
    <cfRule type="containsText" dxfId="77" priority="40" operator="containsText" text="!">
      <formula>NOT(ISERROR(SEARCH("!",EP153)))</formula>
    </cfRule>
  </conditionalFormatting>
  <conditionalFormatting sqref="EP153">
    <cfRule type="containsText" dxfId="76" priority="39" operator="containsText" text="!">
      <formula>NOT(ISERROR(SEARCH("!",EP153)))</formula>
    </cfRule>
  </conditionalFormatting>
  <conditionalFormatting sqref="FB153">
    <cfRule type="containsText" dxfId="75" priority="38" operator="containsText" text="!">
      <formula>NOT(ISERROR(SEARCH("!",FB153)))</formula>
    </cfRule>
  </conditionalFormatting>
  <conditionalFormatting sqref="FB153">
    <cfRule type="containsText" dxfId="74" priority="37" operator="containsText" text="!">
      <formula>NOT(ISERROR(SEARCH("!",FB153)))</formula>
    </cfRule>
  </conditionalFormatting>
  <conditionalFormatting sqref="FB276">
    <cfRule type="containsText" dxfId="73" priority="35" operator="containsText" text="!">
      <formula>NOT(ISERROR(SEARCH("!",FB276)))</formula>
    </cfRule>
  </conditionalFormatting>
  <conditionalFormatting sqref="FB276">
    <cfRule type="containsText" dxfId="72" priority="36" operator="containsText" text="!">
      <formula>NOT(ISERROR(SEARCH("!",FB276)))</formula>
    </cfRule>
  </conditionalFormatting>
  <conditionalFormatting sqref="FB200">
    <cfRule type="containsText" dxfId="71" priority="33" operator="containsText" text="!">
      <formula>NOT(ISERROR(SEARCH("!",FB200)))</formula>
    </cfRule>
  </conditionalFormatting>
  <conditionalFormatting sqref="FB200">
    <cfRule type="containsText" dxfId="70" priority="34" operator="containsText" text="!">
      <formula>NOT(ISERROR(SEARCH("!",FB200)))</formula>
    </cfRule>
  </conditionalFormatting>
  <conditionalFormatting sqref="FB47:FB48">
    <cfRule type="containsText" dxfId="69" priority="32" operator="containsText" text="!">
      <formula>NOT(ISERROR(SEARCH("!",FB47)))</formula>
    </cfRule>
  </conditionalFormatting>
  <conditionalFormatting sqref="FB127:FB128">
    <cfRule type="containsText" dxfId="68" priority="31" operator="containsText" text="!">
      <formula>NOT(ISERROR(SEARCH("!",FB127)))</formula>
    </cfRule>
  </conditionalFormatting>
  <conditionalFormatting sqref="FB123:FB126">
    <cfRule type="containsText" dxfId="67" priority="30" operator="containsText" text="!">
      <formula>NOT(ISERROR(SEARCH("!",FB123)))</formula>
    </cfRule>
  </conditionalFormatting>
  <conditionalFormatting sqref="FB121:FB122">
    <cfRule type="containsText" dxfId="66" priority="29" operator="containsText" text="!">
      <formula>NOT(ISERROR(SEARCH("!",FB121)))</formula>
    </cfRule>
  </conditionalFormatting>
  <conditionalFormatting sqref="FB94">
    <cfRule type="containsText" dxfId="65" priority="28" operator="containsText" text="!">
      <formula>NOT(ISERROR(SEARCH("!",FB94)))</formula>
    </cfRule>
  </conditionalFormatting>
  <conditionalFormatting sqref="FB196">
    <cfRule type="containsText" dxfId="64" priority="26" operator="containsText" text="!">
      <formula>NOT(ISERROR(SEARCH("!",FB196)))</formula>
    </cfRule>
  </conditionalFormatting>
  <conditionalFormatting sqref="FB196">
    <cfRule type="containsText" dxfId="63" priority="27" operator="containsText" text="!">
      <formula>NOT(ISERROR(SEARCH("!",FB196)))</formula>
    </cfRule>
  </conditionalFormatting>
  <conditionalFormatting sqref="FB177">
    <cfRule type="containsText" dxfId="62" priority="24" operator="containsText" text="!">
      <formula>NOT(ISERROR(SEARCH("!",FB177)))</formula>
    </cfRule>
  </conditionalFormatting>
  <conditionalFormatting sqref="FB177">
    <cfRule type="containsText" dxfId="61" priority="25" operator="containsText" text="!">
      <formula>NOT(ISERROR(SEARCH("!",FB177)))</formula>
    </cfRule>
  </conditionalFormatting>
  <conditionalFormatting sqref="FB158">
    <cfRule type="containsText" dxfId="60" priority="23" operator="containsText" text="!">
      <formula>NOT(ISERROR(SEARCH("!",FB158)))</formula>
    </cfRule>
  </conditionalFormatting>
  <conditionalFormatting sqref="FB158">
    <cfRule type="containsText" dxfId="59" priority="22" operator="containsText" text="!">
      <formula>NOT(ISERROR(SEARCH("!",FB158)))</formula>
    </cfRule>
  </conditionalFormatting>
  <conditionalFormatting sqref="FB26">
    <cfRule type="containsText" dxfId="58" priority="21" operator="containsText" text="!">
      <formula>NOT(ISERROR(SEARCH("!",FB26)))</formula>
    </cfRule>
  </conditionalFormatting>
  <conditionalFormatting sqref="FB26">
    <cfRule type="containsText" dxfId="57" priority="20" operator="containsText" text="!">
      <formula>NOT(ISERROR(SEARCH("!",FB26)))</formula>
    </cfRule>
  </conditionalFormatting>
  <conditionalFormatting sqref="FB242">
    <cfRule type="containsText" dxfId="56" priority="18" operator="containsText" text="!">
      <formula>NOT(ISERROR(SEARCH("!",FB242)))</formula>
    </cfRule>
  </conditionalFormatting>
  <conditionalFormatting sqref="FB242">
    <cfRule type="containsText" dxfId="55" priority="19" operator="containsText" text="!">
      <formula>NOT(ISERROR(SEARCH("!",FB242)))</formula>
    </cfRule>
  </conditionalFormatting>
  <conditionalFormatting sqref="FB38">
    <cfRule type="containsText" dxfId="54" priority="17" operator="containsText" text="!">
      <formula>NOT(ISERROR(SEARCH("!",FB38)))</formula>
    </cfRule>
  </conditionalFormatting>
  <conditionalFormatting sqref="EP122">
    <cfRule type="containsText" dxfId="53" priority="15" operator="containsText" text="!">
      <formula>NOT(ISERROR(SEARCH("!",EP122)))</formula>
    </cfRule>
  </conditionalFormatting>
  <conditionalFormatting sqref="EP121">
    <cfRule type="containsText" dxfId="52" priority="14" operator="containsText" text="!">
      <formula>NOT(ISERROR(SEARCH("!",EP121)))</formula>
    </cfRule>
  </conditionalFormatting>
  <conditionalFormatting sqref="EP127">
    <cfRule type="containsText" dxfId="51" priority="13" operator="containsText" text="!">
      <formula>NOT(ISERROR(SEARCH("!",EP127)))</formula>
    </cfRule>
  </conditionalFormatting>
  <conditionalFormatting sqref="EP128">
    <cfRule type="containsText" dxfId="50" priority="12" operator="containsText" text="!">
      <formula>NOT(ISERROR(SEARCH("!",EP128)))</formula>
    </cfRule>
  </conditionalFormatting>
  <conditionalFormatting sqref="FB283">
    <cfRule type="containsText" dxfId="49" priority="11" operator="containsText" text="!">
      <formula>NOT(ISERROR(SEARCH("!",FB283)))</formula>
    </cfRule>
  </conditionalFormatting>
  <conditionalFormatting sqref="FB283">
    <cfRule type="containsText" dxfId="48" priority="10" operator="containsText" text="!">
      <formula>NOT(ISERROR(SEARCH("!",FB283)))</formula>
    </cfRule>
  </conditionalFormatting>
  <conditionalFormatting sqref="GL126">
    <cfRule type="containsText" dxfId="47" priority="8" operator="containsText" text="!">
      <formula>NOT(ISERROR(SEARCH("!",GL126)))</formula>
    </cfRule>
  </conditionalFormatting>
  <conditionalFormatting sqref="GX127:GX285">
    <cfRule type="containsText" dxfId="46" priority="2" operator="containsText" text="!">
      <formula>NOT(ISERROR(SEARCH("!",GX127)))</formula>
    </cfRule>
  </conditionalFormatting>
  <conditionalFormatting sqref="GX126">
    <cfRule type="containsText" dxfId="45" priority="1" operator="containsText" text="!">
      <formula>NOT(ISERROR(SEARCH("!",GX126)))</formula>
    </cfRule>
  </conditionalFormatting>
  <dataValidations disablePrompts="1" count="1">
    <dataValidation type="list" allowBlank="1" showInputMessage="1" showErrorMessage="1" sqref="GJ286:GJ311 EN286:EN311 FX280:FX311 EZ286:EZ311 EB280:EB311 DP280:DP311 DD280:DD311 CR280:CR311 CF280:CF311 BT280:BT311 BH280:BH311 AV280:AV311 AJ280:AJ311 X280:X311 FL285:FL311 L280:L311 GV286:GV311" xr:uid="{00000000-0002-0000-0300-000000000000}">
      <formula1>$A$1:$A$241</formula1>
    </dataValidation>
  </dataValidations>
  <pageMargins left="0.75" right="0.75" top="1" bottom="1" header="0.5" footer="0.5"/>
  <pageSetup orientation="portrait" horizontalDpi="4294967292" vertic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BED2BE"/>
  </sheetPr>
  <dimension ref="A1:EF267"/>
  <sheetViews>
    <sheetView zoomScale="90" zoomScaleNormal="90" workbookViewId="0">
      <pane xSplit="4" ySplit="10" topLeftCell="E11" activePane="bottomRight" state="frozen"/>
      <selection activeCell="I6" sqref="I6"/>
      <selection pane="topRight" activeCell="I6" sqref="I6"/>
      <selection pane="bottomLeft" activeCell="I6" sqref="I6"/>
      <selection pane="bottomRight" activeCell="E1" sqref="E1"/>
    </sheetView>
  </sheetViews>
  <sheetFormatPr defaultColWidth="9.08984375" defaultRowHeight="13.5" customHeight="1"/>
  <cols>
    <col min="1" max="1" width="8.81640625" style="117" customWidth="1"/>
    <col min="2" max="2" width="37.81640625" style="117" customWidth="1"/>
    <col min="3" max="4" width="10.1796875" style="117" customWidth="1"/>
    <col min="5" max="16384" width="9.08984375" style="117"/>
  </cols>
  <sheetData>
    <row r="1" spans="1:136" ht="13.5" customHeight="1">
      <c r="A1" s="125" t="s">
        <v>10</v>
      </c>
      <c r="B1" s="126"/>
      <c r="C1" s="127"/>
      <c r="D1" s="128"/>
      <c r="E1" s="129" t="s">
        <v>1157</v>
      </c>
      <c r="F1" s="128"/>
      <c r="G1" s="128"/>
      <c r="H1" s="128"/>
      <c r="I1" s="128"/>
      <c r="J1" s="128"/>
      <c r="K1" s="128"/>
      <c r="L1" s="128"/>
      <c r="M1" s="128"/>
      <c r="N1" s="128"/>
      <c r="O1" s="128"/>
      <c r="P1" s="128"/>
      <c r="Q1" s="129"/>
      <c r="R1" s="128"/>
      <c r="S1" s="128"/>
      <c r="T1" s="128"/>
      <c r="U1" s="128"/>
      <c r="V1" s="128"/>
      <c r="W1" s="128"/>
      <c r="X1" s="128"/>
      <c r="Y1" s="128"/>
      <c r="Z1" s="128"/>
      <c r="AA1" s="128"/>
      <c r="AB1" s="128"/>
      <c r="AC1" s="129"/>
      <c r="AD1" s="128"/>
      <c r="AE1" s="128"/>
      <c r="AF1" s="128"/>
      <c r="AG1" s="128"/>
      <c r="AH1" s="128"/>
      <c r="AI1" s="128"/>
      <c r="AJ1" s="128"/>
      <c r="AK1" s="128"/>
      <c r="AL1" s="128"/>
      <c r="AM1" s="128"/>
      <c r="AN1" s="128"/>
      <c r="AO1" s="129"/>
      <c r="AP1" s="128"/>
      <c r="AQ1" s="128"/>
      <c r="AR1" s="128"/>
      <c r="AS1" s="128"/>
      <c r="AT1" s="128"/>
      <c r="AU1" s="128"/>
      <c r="AV1" s="128"/>
      <c r="AW1" s="128"/>
      <c r="AX1" s="128"/>
      <c r="AY1" s="128"/>
      <c r="AZ1" s="128"/>
      <c r="BA1" s="129"/>
      <c r="BB1" s="128"/>
      <c r="BC1" s="128"/>
      <c r="BD1" s="128"/>
      <c r="BE1" s="128"/>
      <c r="BF1" s="128"/>
      <c r="BG1" s="128"/>
      <c r="BH1" s="128"/>
      <c r="BI1" s="128"/>
      <c r="BJ1" s="128"/>
      <c r="BK1" s="128"/>
      <c r="BL1" s="128"/>
      <c r="BM1" s="129"/>
      <c r="BN1" s="128"/>
      <c r="BO1" s="128"/>
      <c r="BP1" s="128"/>
      <c r="BQ1" s="128"/>
      <c r="BR1" s="128"/>
      <c r="BS1" s="128"/>
      <c r="BT1" s="128"/>
      <c r="BU1" s="128"/>
      <c r="BV1" s="128"/>
      <c r="BW1" s="128"/>
      <c r="BX1" s="128"/>
      <c r="BY1" s="129"/>
      <c r="BZ1" s="128"/>
      <c r="CA1" s="128"/>
      <c r="CB1" s="128"/>
      <c r="CC1" s="128"/>
      <c r="CD1" s="128"/>
      <c r="CE1" s="128"/>
      <c r="CF1" s="128"/>
      <c r="CG1" s="128"/>
      <c r="CH1" s="128"/>
      <c r="CI1" s="128"/>
      <c r="CJ1" s="128"/>
      <c r="CK1" s="129"/>
      <c r="CL1" s="128"/>
      <c r="CM1" s="128"/>
      <c r="CN1" s="128"/>
      <c r="CO1" s="128"/>
      <c r="CP1" s="128"/>
      <c r="CQ1" s="128"/>
      <c r="CR1" s="128"/>
      <c r="CS1" s="128"/>
      <c r="CT1" s="128"/>
      <c r="CU1" s="128"/>
      <c r="CV1" s="128"/>
      <c r="CW1" s="129"/>
      <c r="CX1" s="128"/>
      <c r="CY1" s="128"/>
      <c r="CZ1" s="128"/>
      <c r="DA1" s="128"/>
      <c r="DB1" s="128"/>
      <c r="DC1" s="128"/>
      <c r="DD1" s="128"/>
      <c r="DE1" s="128"/>
      <c r="DF1" s="128"/>
      <c r="DG1" s="128"/>
      <c r="DH1" s="128"/>
      <c r="DI1" s="129"/>
      <c r="DJ1" s="128"/>
      <c r="DK1" s="128"/>
      <c r="DL1" s="128"/>
      <c r="DM1" s="128"/>
      <c r="DN1" s="128"/>
      <c r="DO1" s="128"/>
      <c r="DP1" s="128"/>
      <c r="DQ1" s="128"/>
      <c r="DR1" s="128"/>
      <c r="DS1" s="128"/>
      <c r="DT1" s="128"/>
      <c r="DU1" s="129"/>
      <c r="DV1" s="128"/>
      <c r="DW1" s="128"/>
      <c r="DX1" s="128"/>
      <c r="DY1" s="128"/>
      <c r="DZ1" s="128"/>
      <c r="EA1" s="128"/>
      <c r="EB1" s="128"/>
      <c r="EC1" s="128"/>
      <c r="ED1" s="128"/>
      <c r="EE1" s="128"/>
      <c r="EF1" s="128"/>
    </row>
    <row r="2" spans="1:136" ht="13.5" customHeight="1">
      <c r="A2" s="130" t="s">
        <v>4</v>
      </c>
      <c r="B2" s="126"/>
      <c r="C2" s="131"/>
      <c r="D2" s="132"/>
      <c r="E2" s="133">
        <v>42262</v>
      </c>
      <c r="F2" s="132"/>
      <c r="G2" s="132"/>
      <c r="H2" s="132"/>
      <c r="I2" s="132"/>
      <c r="J2" s="132"/>
      <c r="K2" s="132"/>
      <c r="L2" s="132"/>
      <c r="M2" s="132"/>
      <c r="N2" s="132"/>
      <c r="O2" s="132"/>
      <c r="P2" s="132"/>
      <c r="R2" s="132"/>
      <c r="S2" s="132"/>
      <c r="T2" s="132"/>
      <c r="U2" s="132"/>
      <c r="V2" s="132"/>
      <c r="W2" s="132"/>
      <c r="X2" s="132"/>
      <c r="Y2" s="132"/>
      <c r="Z2" s="132"/>
      <c r="AA2" s="132"/>
      <c r="AB2" s="132"/>
      <c r="AC2" s="133"/>
      <c r="AD2" s="132"/>
      <c r="AE2" s="132"/>
      <c r="AF2" s="132"/>
      <c r="AG2" s="132"/>
      <c r="AH2" s="132"/>
      <c r="AI2" s="132"/>
      <c r="AJ2" s="132"/>
      <c r="AK2" s="132"/>
      <c r="AL2" s="132"/>
      <c r="AM2" s="132"/>
      <c r="AN2" s="132"/>
      <c r="AO2" s="133"/>
      <c r="AP2" s="132"/>
      <c r="AQ2" s="132"/>
      <c r="AR2" s="132"/>
      <c r="AS2" s="132"/>
      <c r="AT2" s="132"/>
      <c r="AU2" s="132"/>
      <c r="AV2" s="132"/>
      <c r="AW2" s="132"/>
      <c r="AX2" s="132"/>
      <c r="AY2" s="132"/>
      <c r="AZ2" s="132"/>
      <c r="BA2" s="133"/>
      <c r="BB2" s="132"/>
      <c r="BC2" s="132"/>
      <c r="BD2" s="132"/>
      <c r="BE2" s="132"/>
      <c r="BF2" s="132"/>
      <c r="BG2" s="132"/>
      <c r="BH2" s="132"/>
      <c r="BI2" s="132"/>
      <c r="BJ2" s="132"/>
      <c r="BK2" s="132"/>
      <c r="BL2" s="132"/>
      <c r="BM2" s="133"/>
      <c r="BN2" s="132"/>
      <c r="BO2" s="132"/>
      <c r="BP2" s="132"/>
      <c r="BQ2" s="132"/>
      <c r="BR2" s="132"/>
      <c r="BS2" s="132"/>
      <c r="BT2" s="132"/>
      <c r="BU2" s="132"/>
      <c r="BV2" s="132"/>
      <c r="BW2" s="132"/>
      <c r="BX2" s="132"/>
      <c r="BY2" s="133"/>
      <c r="BZ2" s="132"/>
      <c r="CA2" s="132"/>
      <c r="CB2" s="132"/>
      <c r="CC2" s="132"/>
      <c r="CD2" s="132"/>
      <c r="CE2" s="132"/>
      <c r="CF2" s="132"/>
      <c r="CG2" s="132"/>
      <c r="CH2" s="132"/>
      <c r="CI2" s="132"/>
      <c r="CJ2" s="132"/>
      <c r="CK2" s="133"/>
      <c r="CL2" s="132"/>
      <c r="CM2" s="132"/>
      <c r="CN2" s="132"/>
      <c r="CO2" s="132"/>
      <c r="CP2" s="132"/>
      <c r="CQ2" s="132"/>
      <c r="CR2" s="132"/>
      <c r="CS2" s="132"/>
      <c r="CT2" s="132"/>
      <c r="CU2" s="132"/>
      <c r="CV2" s="132"/>
      <c r="CW2" s="133"/>
      <c r="CX2" s="132"/>
      <c r="CY2" s="132"/>
      <c r="CZ2" s="132"/>
      <c r="DA2" s="132"/>
      <c r="DB2" s="132"/>
      <c r="DC2" s="132"/>
      <c r="DD2" s="132"/>
      <c r="DE2" s="132"/>
      <c r="DF2" s="132"/>
      <c r="DG2" s="132"/>
      <c r="DH2" s="132"/>
      <c r="DI2" s="133"/>
      <c r="DJ2" s="132"/>
      <c r="DK2" s="132"/>
      <c r="DL2" s="132"/>
      <c r="DM2" s="132"/>
      <c r="DN2" s="132"/>
      <c r="DO2" s="132"/>
      <c r="DP2" s="132"/>
      <c r="DQ2" s="132"/>
      <c r="DR2" s="132"/>
      <c r="DS2" s="132"/>
      <c r="DT2" s="132"/>
      <c r="DU2" s="133"/>
      <c r="DV2" s="132"/>
      <c r="DW2" s="132"/>
      <c r="DX2" s="132"/>
      <c r="DY2" s="132"/>
      <c r="DZ2" s="132"/>
      <c r="EA2" s="132"/>
      <c r="EB2" s="132"/>
      <c r="EC2" s="132"/>
      <c r="ED2" s="132"/>
      <c r="EE2" s="132"/>
      <c r="EF2" s="132"/>
    </row>
    <row r="3" spans="1:136" ht="13.5" customHeight="1">
      <c r="A3" s="130" t="s">
        <v>5</v>
      </c>
      <c r="B3" s="126"/>
      <c r="C3" s="134"/>
      <c r="D3" s="132"/>
      <c r="E3" s="133">
        <v>42323</v>
      </c>
      <c r="F3" s="132"/>
      <c r="G3" s="132"/>
      <c r="H3" s="132"/>
      <c r="I3" s="132"/>
      <c r="J3" s="132"/>
      <c r="K3" s="132"/>
      <c r="L3" s="132"/>
      <c r="M3" s="132"/>
      <c r="N3" s="132"/>
      <c r="O3" s="132"/>
      <c r="P3" s="132"/>
      <c r="Q3" s="133"/>
      <c r="R3" s="132"/>
      <c r="S3" s="132"/>
      <c r="T3" s="132"/>
      <c r="U3" s="132"/>
      <c r="V3" s="132"/>
      <c r="W3" s="132"/>
      <c r="X3" s="132"/>
      <c r="Y3" s="132"/>
      <c r="Z3" s="132"/>
      <c r="AA3" s="132"/>
      <c r="AB3" s="132"/>
      <c r="AC3" s="133"/>
      <c r="AD3" s="132"/>
      <c r="AE3" s="132"/>
      <c r="AF3" s="132"/>
      <c r="AG3" s="132"/>
      <c r="AH3" s="132"/>
      <c r="AI3" s="132"/>
      <c r="AJ3" s="132"/>
      <c r="AK3" s="132"/>
      <c r="AL3" s="132"/>
      <c r="AM3" s="132"/>
      <c r="AN3" s="132"/>
      <c r="AO3" s="133"/>
      <c r="AP3" s="132"/>
      <c r="AQ3" s="132"/>
      <c r="AR3" s="132"/>
      <c r="AS3" s="132"/>
      <c r="AT3" s="132"/>
      <c r="AU3" s="132"/>
      <c r="AV3" s="132"/>
      <c r="AW3" s="132"/>
      <c r="AX3" s="132"/>
      <c r="AY3" s="132"/>
      <c r="AZ3" s="132"/>
      <c r="BA3" s="133"/>
      <c r="BB3" s="132"/>
      <c r="BC3" s="132"/>
      <c r="BD3" s="132"/>
      <c r="BE3" s="132"/>
      <c r="BF3" s="132"/>
      <c r="BG3" s="132"/>
      <c r="BH3" s="132"/>
      <c r="BI3" s="132"/>
      <c r="BJ3" s="132"/>
      <c r="BK3" s="132"/>
      <c r="BL3" s="132"/>
      <c r="BM3" s="133"/>
      <c r="BN3" s="132"/>
      <c r="BO3" s="132"/>
      <c r="BP3" s="132"/>
      <c r="BQ3" s="132"/>
      <c r="BR3" s="132"/>
      <c r="BS3" s="132"/>
      <c r="BT3" s="132"/>
      <c r="BU3" s="132"/>
      <c r="BV3" s="132"/>
      <c r="BW3" s="132"/>
      <c r="BX3" s="132"/>
      <c r="BY3" s="133"/>
      <c r="BZ3" s="132"/>
      <c r="CA3" s="132"/>
      <c r="CB3" s="132"/>
      <c r="CC3" s="132"/>
      <c r="CD3" s="132"/>
      <c r="CE3" s="132"/>
      <c r="CF3" s="132"/>
      <c r="CG3" s="132"/>
      <c r="CH3" s="132"/>
      <c r="CI3" s="132"/>
      <c r="CJ3" s="132"/>
      <c r="CK3" s="133"/>
      <c r="CL3" s="132"/>
      <c r="CM3" s="132"/>
      <c r="CN3" s="132"/>
      <c r="CO3" s="132"/>
      <c r="CP3" s="132"/>
      <c r="CQ3" s="132"/>
      <c r="CR3" s="132"/>
      <c r="CS3" s="132"/>
      <c r="CT3" s="132"/>
      <c r="CU3" s="132"/>
      <c r="CV3" s="132"/>
      <c r="CW3" s="133"/>
      <c r="CX3" s="132"/>
      <c r="CY3" s="132"/>
      <c r="CZ3" s="132"/>
      <c r="DA3" s="132"/>
      <c r="DB3" s="132"/>
      <c r="DC3" s="132"/>
      <c r="DD3" s="132"/>
      <c r="DE3" s="132"/>
      <c r="DF3" s="132"/>
      <c r="DG3" s="132"/>
      <c r="DH3" s="132"/>
      <c r="DI3" s="133"/>
      <c r="DJ3" s="132"/>
      <c r="DK3" s="132"/>
      <c r="DL3" s="132"/>
      <c r="DM3" s="132"/>
      <c r="DN3" s="132"/>
      <c r="DO3" s="132"/>
      <c r="DP3" s="132"/>
      <c r="DQ3" s="132"/>
      <c r="DR3" s="132"/>
      <c r="DS3" s="132"/>
      <c r="DT3" s="132"/>
      <c r="DU3" s="133"/>
      <c r="DV3" s="132"/>
      <c r="DW3" s="132"/>
      <c r="DX3" s="132"/>
      <c r="DY3" s="132"/>
      <c r="DZ3" s="132"/>
      <c r="EA3" s="132"/>
      <c r="EB3" s="132"/>
      <c r="EC3" s="132"/>
      <c r="ED3" s="132"/>
      <c r="EE3" s="132"/>
      <c r="EF3" s="132"/>
    </row>
    <row r="4" spans="1:136" ht="6" customHeight="1">
      <c r="A4" s="125"/>
      <c r="B4" s="126"/>
      <c r="C4" s="126"/>
      <c r="D4" s="126"/>
      <c r="E4" s="135"/>
      <c r="F4" s="126"/>
      <c r="G4" s="126"/>
      <c r="H4" s="126"/>
      <c r="I4" s="126"/>
      <c r="J4" s="126"/>
      <c r="K4" s="126"/>
      <c r="L4" s="126"/>
      <c r="M4" s="126"/>
      <c r="N4" s="126"/>
      <c r="O4" s="126"/>
      <c r="P4" s="126"/>
      <c r="Q4" s="135"/>
      <c r="R4" s="126"/>
      <c r="S4" s="126"/>
      <c r="T4" s="126"/>
      <c r="U4" s="126"/>
      <c r="V4" s="126"/>
      <c r="W4" s="126"/>
      <c r="X4" s="126"/>
      <c r="Y4" s="126"/>
      <c r="Z4" s="126"/>
      <c r="AA4" s="126"/>
      <c r="AB4" s="126"/>
      <c r="AC4" s="135"/>
      <c r="AD4" s="126"/>
      <c r="AE4" s="126"/>
      <c r="AF4" s="126"/>
      <c r="AG4" s="126"/>
      <c r="AH4" s="126"/>
      <c r="AI4" s="126"/>
      <c r="AJ4" s="126"/>
      <c r="AK4" s="126"/>
      <c r="AL4" s="126"/>
      <c r="AM4" s="126"/>
      <c r="AN4" s="126"/>
      <c r="AO4" s="135"/>
      <c r="AP4" s="126"/>
      <c r="AQ4" s="126"/>
      <c r="AR4" s="126"/>
      <c r="AS4" s="126"/>
      <c r="AT4" s="126"/>
      <c r="AU4" s="126"/>
      <c r="AV4" s="126"/>
      <c r="AW4" s="126"/>
      <c r="AX4" s="126"/>
      <c r="AY4" s="126"/>
      <c r="AZ4" s="126"/>
      <c r="BA4" s="135"/>
      <c r="BB4" s="126"/>
      <c r="BC4" s="126"/>
      <c r="BD4" s="126"/>
      <c r="BE4" s="126"/>
      <c r="BF4" s="126"/>
      <c r="BG4" s="126"/>
      <c r="BH4" s="126"/>
      <c r="BI4" s="126"/>
      <c r="BJ4" s="126"/>
      <c r="BK4" s="126"/>
      <c r="BL4" s="126"/>
      <c r="BM4" s="135"/>
      <c r="BN4" s="126"/>
      <c r="BO4" s="126"/>
      <c r="BP4" s="126"/>
      <c r="BQ4" s="126"/>
      <c r="BR4" s="126"/>
      <c r="BS4" s="126"/>
      <c r="BT4" s="126"/>
      <c r="BU4" s="126"/>
      <c r="BV4" s="126"/>
      <c r="BW4" s="126"/>
      <c r="BX4" s="126"/>
      <c r="BY4" s="135"/>
      <c r="BZ4" s="126"/>
      <c r="CA4" s="126"/>
      <c r="CB4" s="126"/>
      <c r="CC4" s="126"/>
      <c r="CD4" s="126"/>
      <c r="CE4" s="126"/>
      <c r="CF4" s="126"/>
      <c r="CG4" s="126"/>
      <c r="CH4" s="126"/>
      <c r="CI4" s="126"/>
      <c r="CJ4" s="126"/>
      <c r="CK4" s="135"/>
      <c r="CL4" s="126"/>
      <c r="CM4" s="126"/>
      <c r="CN4" s="126"/>
      <c r="CO4" s="126"/>
      <c r="CP4" s="126"/>
      <c r="CQ4" s="126"/>
      <c r="CR4" s="126"/>
      <c r="CS4" s="126"/>
      <c r="CT4" s="126"/>
      <c r="CU4" s="126"/>
      <c r="CV4" s="126"/>
      <c r="CW4" s="135"/>
      <c r="CX4" s="126"/>
      <c r="CY4" s="126"/>
      <c r="CZ4" s="126"/>
      <c r="DA4" s="126"/>
      <c r="DB4" s="126"/>
      <c r="DC4" s="126"/>
      <c r="DD4" s="126"/>
      <c r="DE4" s="126"/>
      <c r="DF4" s="126"/>
      <c r="DG4" s="126"/>
      <c r="DH4" s="126"/>
      <c r="DI4" s="135"/>
      <c r="DJ4" s="126"/>
      <c r="DK4" s="126"/>
      <c r="DL4" s="126"/>
      <c r="DM4" s="126"/>
      <c r="DN4" s="126"/>
      <c r="DO4" s="126"/>
      <c r="DP4" s="126"/>
      <c r="DQ4" s="126"/>
      <c r="DR4" s="126"/>
      <c r="DS4" s="126"/>
      <c r="DT4" s="126"/>
      <c r="DU4" s="135"/>
      <c r="DV4" s="126"/>
      <c r="DW4" s="126"/>
      <c r="DX4" s="126"/>
      <c r="DY4" s="126"/>
      <c r="DZ4" s="126"/>
      <c r="EA4" s="126"/>
      <c r="EB4" s="126"/>
      <c r="EC4" s="126"/>
      <c r="ED4" s="126"/>
      <c r="EE4" s="126"/>
      <c r="EF4" s="126"/>
    </row>
    <row r="5" spans="1:136" ht="6" customHeight="1">
      <c r="A5" s="136"/>
      <c r="B5" s="126"/>
      <c r="C5" s="128"/>
      <c r="D5" s="128"/>
      <c r="E5" s="135"/>
      <c r="F5" s="128"/>
      <c r="G5" s="128"/>
      <c r="H5" s="128"/>
      <c r="I5" s="128"/>
      <c r="J5" s="128"/>
      <c r="K5" s="128"/>
      <c r="L5" s="128"/>
      <c r="M5" s="128"/>
      <c r="N5" s="128"/>
      <c r="O5" s="128"/>
      <c r="P5" s="128"/>
      <c r="Q5" s="135"/>
      <c r="R5" s="128"/>
      <c r="S5" s="128"/>
      <c r="T5" s="128"/>
      <c r="U5" s="128"/>
      <c r="V5" s="128"/>
      <c r="W5" s="128"/>
      <c r="X5" s="128"/>
      <c r="Y5" s="128"/>
      <c r="Z5" s="128"/>
      <c r="AA5" s="128"/>
      <c r="AB5" s="128"/>
      <c r="AC5" s="135"/>
      <c r="AD5" s="128"/>
      <c r="AE5" s="128"/>
      <c r="AF5" s="128"/>
      <c r="AG5" s="128"/>
      <c r="AH5" s="128"/>
      <c r="AI5" s="128"/>
      <c r="AJ5" s="128"/>
      <c r="AK5" s="128"/>
      <c r="AL5" s="128"/>
      <c r="AM5" s="128"/>
      <c r="AN5" s="128"/>
      <c r="AO5" s="135"/>
      <c r="AP5" s="128"/>
      <c r="AQ5" s="128"/>
      <c r="AR5" s="128"/>
      <c r="AS5" s="128"/>
      <c r="AT5" s="128"/>
      <c r="AU5" s="128"/>
      <c r="AV5" s="128"/>
      <c r="AW5" s="128"/>
      <c r="AX5" s="128"/>
      <c r="AY5" s="128"/>
      <c r="AZ5" s="128"/>
      <c r="BA5" s="135"/>
      <c r="BB5" s="128"/>
      <c r="BC5" s="128"/>
      <c r="BD5" s="128"/>
      <c r="BE5" s="128"/>
      <c r="BF5" s="128"/>
      <c r="BG5" s="128"/>
      <c r="BH5" s="128"/>
      <c r="BI5" s="128"/>
      <c r="BJ5" s="128"/>
      <c r="BK5" s="128"/>
      <c r="BL5" s="128"/>
      <c r="BM5" s="135"/>
      <c r="BN5" s="128"/>
      <c r="BO5" s="128"/>
      <c r="BP5" s="128"/>
      <c r="BQ5" s="128"/>
      <c r="BR5" s="128"/>
      <c r="BS5" s="128"/>
      <c r="BT5" s="128"/>
      <c r="BU5" s="128"/>
      <c r="BV5" s="128"/>
      <c r="BW5" s="128"/>
      <c r="BX5" s="128"/>
      <c r="BY5" s="135"/>
      <c r="BZ5" s="128"/>
      <c r="CA5" s="128"/>
      <c r="CB5" s="128"/>
      <c r="CC5" s="128"/>
      <c r="CD5" s="128"/>
      <c r="CE5" s="128"/>
      <c r="CF5" s="128"/>
      <c r="CG5" s="128"/>
      <c r="CH5" s="128"/>
      <c r="CI5" s="128"/>
      <c r="CJ5" s="128"/>
      <c r="CK5" s="135"/>
      <c r="CL5" s="128"/>
      <c r="CM5" s="128"/>
      <c r="CN5" s="128"/>
      <c r="CO5" s="128"/>
      <c r="CP5" s="128"/>
      <c r="CQ5" s="128"/>
      <c r="CR5" s="128"/>
      <c r="CS5" s="128"/>
      <c r="CT5" s="128"/>
      <c r="CU5" s="128"/>
      <c r="CV5" s="128"/>
      <c r="CW5" s="135"/>
      <c r="CX5" s="128"/>
      <c r="CY5" s="128"/>
      <c r="CZ5" s="128"/>
      <c r="DA5" s="128"/>
      <c r="DB5" s="128"/>
      <c r="DC5" s="128"/>
      <c r="DD5" s="128"/>
      <c r="DE5" s="128"/>
      <c r="DF5" s="128"/>
      <c r="DG5" s="128"/>
      <c r="DH5" s="128"/>
      <c r="DI5" s="135"/>
      <c r="DJ5" s="128"/>
      <c r="DK5" s="128"/>
      <c r="DL5" s="128"/>
      <c r="DM5" s="128"/>
      <c r="DN5" s="128"/>
      <c r="DO5" s="128"/>
      <c r="DP5" s="128"/>
      <c r="DQ5" s="128"/>
      <c r="DR5" s="128"/>
      <c r="DS5" s="128"/>
      <c r="DT5" s="128"/>
      <c r="DU5" s="135"/>
      <c r="DV5" s="128"/>
      <c r="DW5" s="128"/>
      <c r="DX5" s="128"/>
      <c r="DY5" s="128"/>
      <c r="DZ5" s="128"/>
      <c r="EA5" s="128"/>
      <c r="EB5" s="128"/>
      <c r="EC5" s="128"/>
      <c r="ED5" s="128"/>
      <c r="EE5" s="128"/>
      <c r="EF5" s="128"/>
    </row>
    <row r="6" spans="1:136" ht="6" customHeight="1">
      <c r="A6" s="136"/>
      <c r="B6" s="126"/>
      <c r="C6" s="128"/>
      <c r="D6" s="128"/>
      <c r="E6" s="135"/>
      <c r="F6" s="128"/>
      <c r="G6" s="128"/>
      <c r="H6" s="128"/>
      <c r="I6" s="128"/>
      <c r="J6" s="128"/>
      <c r="K6" s="128"/>
      <c r="L6" s="128"/>
      <c r="M6" s="128"/>
      <c r="N6" s="128"/>
      <c r="O6" s="128"/>
      <c r="P6" s="128"/>
      <c r="Q6" s="135"/>
      <c r="R6" s="128"/>
      <c r="S6" s="128"/>
      <c r="T6" s="128"/>
      <c r="U6" s="128"/>
      <c r="V6" s="128"/>
      <c r="W6" s="128"/>
      <c r="X6" s="128"/>
      <c r="Y6" s="128"/>
      <c r="Z6" s="128"/>
      <c r="AA6" s="128"/>
      <c r="AB6" s="128"/>
      <c r="AC6" s="135"/>
      <c r="AD6" s="128"/>
      <c r="AE6" s="128"/>
      <c r="AF6" s="128"/>
      <c r="AG6" s="128"/>
      <c r="AH6" s="128"/>
      <c r="AI6" s="128"/>
      <c r="AJ6" s="128"/>
      <c r="AK6" s="128"/>
      <c r="AL6" s="128"/>
      <c r="AM6" s="128"/>
      <c r="AN6" s="128"/>
      <c r="AO6" s="135"/>
      <c r="AP6" s="128"/>
      <c r="AQ6" s="128"/>
      <c r="AR6" s="128"/>
      <c r="AS6" s="128"/>
      <c r="AT6" s="128"/>
      <c r="AU6" s="128"/>
      <c r="AV6" s="128"/>
      <c r="AW6" s="128"/>
      <c r="AX6" s="128"/>
      <c r="AY6" s="128"/>
      <c r="AZ6" s="128"/>
      <c r="BA6" s="135"/>
      <c r="BB6" s="128"/>
      <c r="BC6" s="128"/>
      <c r="BD6" s="128"/>
      <c r="BE6" s="128"/>
      <c r="BF6" s="128"/>
      <c r="BG6" s="128"/>
      <c r="BH6" s="128"/>
      <c r="BI6" s="128"/>
      <c r="BJ6" s="128"/>
      <c r="BK6" s="128"/>
      <c r="BL6" s="128"/>
      <c r="BM6" s="135"/>
      <c r="BN6" s="128"/>
      <c r="BO6" s="128"/>
      <c r="BP6" s="128"/>
      <c r="BQ6" s="128"/>
      <c r="BR6" s="128"/>
      <c r="BS6" s="128"/>
      <c r="BT6" s="128"/>
      <c r="BU6" s="128"/>
      <c r="BV6" s="128"/>
      <c r="BW6" s="128"/>
      <c r="BX6" s="128"/>
      <c r="BY6" s="135"/>
      <c r="BZ6" s="128"/>
      <c r="CA6" s="128"/>
      <c r="CB6" s="128"/>
      <c r="CC6" s="128"/>
      <c r="CD6" s="128"/>
      <c r="CE6" s="128"/>
      <c r="CF6" s="128"/>
      <c r="CG6" s="128"/>
      <c r="CH6" s="128"/>
      <c r="CI6" s="128"/>
      <c r="CJ6" s="128"/>
      <c r="CK6" s="135"/>
      <c r="CL6" s="128"/>
      <c r="CM6" s="128"/>
      <c r="CN6" s="128"/>
      <c r="CO6" s="128"/>
      <c r="CP6" s="128"/>
      <c r="CQ6" s="128"/>
      <c r="CR6" s="128"/>
      <c r="CS6" s="128"/>
      <c r="CT6" s="128"/>
      <c r="CU6" s="128"/>
      <c r="CV6" s="128"/>
      <c r="CW6" s="135"/>
      <c r="CX6" s="128"/>
      <c r="CY6" s="128"/>
      <c r="CZ6" s="128"/>
      <c r="DA6" s="128"/>
      <c r="DB6" s="128"/>
      <c r="DC6" s="128"/>
      <c r="DD6" s="128"/>
      <c r="DE6" s="128"/>
      <c r="DF6" s="128"/>
      <c r="DG6" s="128"/>
      <c r="DH6" s="128"/>
      <c r="DI6" s="135"/>
      <c r="DJ6" s="128"/>
      <c r="DK6" s="128"/>
      <c r="DL6" s="128"/>
      <c r="DM6" s="128"/>
      <c r="DN6" s="128"/>
      <c r="DO6" s="128"/>
      <c r="DP6" s="128"/>
      <c r="DQ6" s="128"/>
      <c r="DR6" s="128"/>
      <c r="DS6" s="128"/>
      <c r="DT6" s="128"/>
      <c r="DU6" s="135"/>
      <c r="DV6" s="128"/>
      <c r="DW6" s="128"/>
      <c r="DX6" s="128"/>
      <c r="DY6" s="128"/>
      <c r="DZ6" s="128"/>
      <c r="EA6" s="128"/>
      <c r="EB6" s="128"/>
      <c r="EC6" s="128"/>
      <c r="ED6" s="128"/>
      <c r="EE6" s="128"/>
      <c r="EF6" s="128"/>
    </row>
    <row r="7" spans="1:136" ht="6" customHeight="1">
      <c r="A7" s="136"/>
      <c r="B7" s="126"/>
      <c r="C7" s="128"/>
      <c r="D7" s="128"/>
      <c r="E7" s="135"/>
      <c r="F7" s="128"/>
      <c r="G7" s="128"/>
      <c r="H7" s="128"/>
      <c r="I7" s="128"/>
      <c r="J7" s="128"/>
      <c r="K7" s="128"/>
      <c r="L7" s="128"/>
      <c r="M7" s="128"/>
      <c r="N7" s="128"/>
      <c r="O7" s="128"/>
      <c r="P7" s="128"/>
      <c r="Q7" s="135"/>
      <c r="R7" s="128"/>
      <c r="S7" s="128"/>
      <c r="T7" s="128"/>
      <c r="U7" s="128"/>
      <c r="V7" s="128"/>
      <c r="W7" s="128"/>
      <c r="X7" s="128"/>
      <c r="Y7" s="128"/>
      <c r="Z7" s="128"/>
      <c r="AA7" s="128"/>
      <c r="AB7" s="128"/>
      <c r="AC7" s="135"/>
      <c r="AD7" s="128"/>
      <c r="AE7" s="128"/>
      <c r="AF7" s="128"/>
      <c r="AG7" s="128"/>
      <c r="AH7" s="128"/>
      <c r="AI7" s="128"/>
      <c r="AJ7" s="128"/>
      <c r="AK7" s="128"/>
      <c r="AL7" s="128"/>
      <c r="AM7" s="128"/>
      <c r="AN7" s="128"/>
      <c r="AO7" s="135"/>
      <c r="AP7" s="128"/>
      <c r="AQ7" s="128"/>
      <c r="AR7" s="128"/>
      <c r="AS7" s="128"/>
      <c r="AT7" s="128"/>
      <c r="AU7" s="128"/>
      <c r="AV7" s="128"/>
      <c r="AW7" s="128"/>
      <c r="AX7" s="128"/>
      <c r="AY7" s="128"/>
      <c r="AZ7" s="128"/>
      <c r="BA7" s="135"/>
      <c r="BB7" s="128"/>
      <c r="BC7" s="128"/>
      <c r="BD7" s="128"/>
      <c r="BE7" s="128"/>
      <c r="BF7" s="128"/>
      <c r="BG7" s="128"/>
      <c r="BH7" s="128"/>
      <c r="BI7" s="128"/>
      <c r="BJ7" s="128"/>
      <c r="BK7" s="128"/>
      <c r="BL7" s="128"/>
      <c r="BM7" s="135"/>
      <c r="BN7" s="128"/>
      <c r="BO7" s="128"/>
      <c r="BP7" s="128"/>
      <c r="BQ7" s="128"/>
      <c r="BR7" s="128"/>
      <c r="BS7" s="128"/>
      <c r="BT7" s="128"/>
      <c r="BU7" s="128"/>
      <c r="BV7" s="128"/>
      <c r="BW7" s="128"/>
      <c r="BX7" s="128"/>
      <c r="BY7" s="135"/>
      <c r="BZ7" s="128"/>
      <c r="CA7" s="128"/>
      <c r="CB7" s="128"/>
      <c r="CC7" s="128"/>
      <c r="CD7" s="128"/>
      <c r="CE7" s="128"/>
      <c r="CF7" s="128"/>
      <c r="CG7" s="128"/>
      <c r="CH7" s="128"/>
      <c r="CI7" s="128"/>
      <c r="CJ7" s="128"/>
      <c r="CK7" s="135"/>
      <c r="CL7" s="128"/>
      <c r="CM7" s="128"/>
      <c r="CN7" s="128"/>
      <c r="CO7" s="128"/>
      <c r="CP7" s="128"/>
      <c r="CQ7" s="128"/>
      <c r="CR7" s="128"/>
      <c r="CS7" s="128"/>
      <c r="CT7" s="128"/>
      <c r="CU7" s="128"/>
      <c r="CV7" s="128"/>
      <c r="CW7" s="135"/>
      <c r="CX7" s="128"/>
      <c r="CY7" s="128"/>
      <c r="CZ7" s="128"/>
      <c r="DA7" s="128"/>
      <c r="DB7" s="128"/>
      <c r="DC7" s="128"/>
      <c r="DD7" s="128"/>
      <c r="DE7" s="128"/>
      <c r="DF7" s="128"/>
      <c r="DG7" s="128"/>
      <c r="DH7" s="128"/>
      <c r="DI7" s="135"/>
      <c r="DJ7" s="128"/>
      <c r="DK7" s="128"/>
      <c r="DL7" s="128"/>
      <c r="DM7" s="128"/>
      <c r="DN7" s="128"/>
      <c r="DO7" s="128"/>
      <c r="DP7" s="128"/>
      <c r="DQ7" s="128"/>
      <c r="DR7" s="128"/>
      <c r="DS7" s="128"/>
      <c r="DT7" s="128"/>
      <c r="DU7" s="135"/>
      <c r="DV7" s="128"/>
      <c r="DW7" s="128"/>
      <c r="DX7" s="128"/>
      <c r="DY7" s="128"/>
      <c r="DZ7" s="128"/>
      <c r="EA7" s="128"/>
      <c r="EB7" s="128"/>
      <c r="EC7" s="128"/>
      <c r="ED7" s="128"/>
      <c r="EE7" s="128"/>
      <c r="EF7" s="128"/>
    </row>
    <row r="8" spans="1:136" ht="6" customHeight="1">
      <c r="A8" s="136"/>
      <c r="B8" s="126"/>
      <c r="C8" s="128"/>
      <c r="D8" s="128"/>
      <c r="E8" s="135"/>
      <c r="F8" s="128"/>
      <c r="G8" s="128"/>
      <c r="H8" s="128"/>
      <c r="I8" s="128"/>
      <c r="J8" s="128"/>
      <c r="K8" s="128"/>
      <c r="L8" s="128"/>
      <c r="M8" s="128"/>
      <c r="N8" s="128"/>
      <c r="O8" s="128"/>
      <c r="P8" s="128"/>
      <c r="Q8" s="135"/>
      <c r="R8" s="128"/>
      <c r="S8" s="128"/>
      <c r="T8" s="128"/>
      <c r="U8" s="128"/>
      <c r="V8" s="128"/>
      <c r="W8" s="128"/>
      <c r="X8" s="128"/>
      <c r="Y8" s="128"/>
      <c r="Z8" s="128"/>
      <c r="AA8" s="128"/>
      <c r="AB8" s="128"/>
      <c r="AC8" s="135"/>
      <c r="AD8" s="128"/>
      <c r="AE8" s="128"/>
      <c r="AF8" s="128"/>
      <c r="AG8" s="128"/>
      <c r="AH8" s="128"/>
      <c r="AI8" s="128"/>
      <c r="AJ8" s="128"/>
      <c r="AK8" s="128"/>
      <c r="AL8" s="128"/>
      <c r="AM8" s="128"/>
      <c r="AN8" s="128"/>
      <c r="AO8" s="135"/>
      <c r="AP8" s="128"/>
      <c r="AQ8" s="128"/>
      <c r="AR8" s="128"/>
      <c r="AS8" s="128"/>
      <c r="AT8" s="128"/>
      <c r="AU8" s="128"/>
      <c r="AV8" s="128"/>
      <c r="AW8" s="128"/>
      <c r="AX8" s="128"/>
      <c r="AY8" s="128"/>
      <c r="AZ8" s="128"/>
      <c r="BA8" s="135"/>
      <c r="BB8" s="128"/>
      <c r="BC8" s="128"/>
      <c r="BD8" s="128"/>
      <c r="BE8" s="128"/>
      <c r="BF8" s="128"/>
      <c r="BG8" s="128"/>
      <c r="BH8" s="128"/>
      <c r="BI8" s="128"/>
      <c r="BJ8" s="128"/>
      <c r="BK8" s="128"/>
      <c r="BL8" s="128"/>
      <c r="BM8" s="135"/>
      <c r="BN8" s="128"/>
      <c r="BO8" s="128"/>
      <c r="BP8" s="128"/>
      <c r="BQ8" s="128"/>
      <c r="BR8" s="128"/>
      <c r="BS8" s="128"/>
      <c r="BT8" s="128"/>
      <c r="BU8" s="128"/>
      <c r="BV8" s="128"/>
      <c r="BW8" s="128"/>
      <c r="BX8" s="128"/>
      <c r="BY8" s="135"/>
      <c r="BZ8" s="128"/>
      <c r="CA8" s="128"/>
      <c r="CB8" s="128"/>
      <c r="CC8" s="128"/>
      <c r="CD8" s="128"/>
      <c r="CE8" s="128"/>
      <c r="CF8" s="128"/>
      <c r="CG8" s="128"/>
      <c r="CH8" s="128"/>
      <c r="CI8" s="128"/>
      <c r="CJ8" s="128"/>
      <c r="CK8" s="135"/>
      <c r="CL8" s="128"/>
      <c r="CM8" s="128"/>
      <c r="CN8" s="128"/>
      <c r="CO8" s="128"/>
      <c r="CP8" s="128"/>
      <c r="CQ8" s="128"/>
      <c r="CR8" s="128"/>
      <c r="CS8" s="128"/>
      <c r="CT8" s="128"/>
      <c r="CU8" s="128"/>
      <c r="CV8" s="128"/>
      <c r="CW8" s="135"/>
      <c r="CX8" s="128"/>
      <c r="CY8" s="128"/>
      <c r="CZ8" s="128"/>
      <c r="DA8" s="128"/>
      <c r="DB8" s="128"/>
      <c r="DC8" s="128"/>
      <c r="DD8" s="128"/>
      <c r="DE8" s="128"/>
      <c r="DF8" s="128"/>
      <c r="DG8" s="128"/>
      <c r="DH8" s="128"/>
      <c r="DI8" s="135"/>
      <c r="DJ8" s="128"/>
      <c r="DK8" s="128"/>
      <c r="DL8" s="128"/>
      <c r="DM8" s="128"/>
      <c r="DN8" s="128"/>
      <c r="DO8" s="128"/>
      <c r="DP8" s="128"/>
      <c r="DQ8" s="128"/>
      <c r="DR8" s="128"/>
      <c r="DS8" s="128"/>
      <c r="DT8" s="128"/>
      <c r="DU8" s="135"/>
      <c r="DV8" s="128"/>
      <c r="DW8" s="128"/>
      <c r="DX8" s="128"/>
      <c r="DY8" s="128"/>
      <c r="DZ8" s="128"/>
      <c r="EA8" s="128"/>
      <c r="EB8" s="128"/>
      <c r="EC8" s="128"/>
      <c r="ED8" s="128"/>
      <c r="EE8" s="128"/>
      <c r="EF8" s="128"/>
    </row>
    <row r="9" spans="1:136" ht="13.5" customHeight="1">
      <c r="A9" s="136" t="s">
        <v>11</v>
      </c>
      <c r="B9" s="126"/>
      <c r="C9" s="127"/>
      <c r="D9" s="128"/>
      <c r="E9" s="137"/>
      <c r="F9" s="128"/>
      <c r="G9" s="128"/>
      <c r="H9" s="128"/>
      <c r="I9" s="128"/>
      <c r="J9" s="128"/>
      <c r="K9" s="128"/>
      <c r="L9" s="128"/>
      <c r="M9" s="128"/>
      <c r="N9" s="128"/>
      <c r="O9" s="128"/>
      <c r="P9" s="128"/>
      <c r="Q9" s="137"/>
      <c r="R9" s="128"/>
      <c r="S9" s="128"/>
      <c r="T9" s="128"/>
      <c r="U9" s="128"/>
      <c r="V9" s="128"/>
      <c r="W9" s="128"/>
      <c r="X9" s="128"/>
      <c r="Y9" s="128"/>
      <c r="Z9" s="128"/>
      <c r="AA9" s="128"/>
      <c r="AB9" s="128"/>
      <c r="AC9" s="137"/>
      <c r="AD9" s="128"/>
      <c r="AE9" s="128"/>
      <c r="AF9" s="128"/>
      <c r="AG9" s="128"/>
      <c r="AH9" s="128"/>
      <c r="AI9" s="128"/>
      <c r="AJ9" s="128"/>
      <c r="AK9" s="128"/>
      <c r="AL9" s="128"/>
      <c r="AM9" s="128"/>
      <c r="AN9" s="128"/>
      <c r="AO9" s="137"/>
      <c r="AP9" s="128"/>
      <c r="AQ9" s="128"/>
      <c r="AR9" s="128"/>
      <c r="AS9" s="128"/>
      <c r="AT9" s="128"/>
      <c r="AU9" s="128"/>
      <c r="AV9" s="128"/>
      <c r="AW9" s="128"/>
      <c r="AX9" s="128"/>
      <c r="AY9" s="128"/>
      <c r="AZ9" s="128"/>
      <c r="BA9" s="137"/>
      <c r="BB9" s="128"/>
      <c r="BC9" s="128"/>
      <c r="BD9" s="128"/>
      <c r="BE9" s="128"/>
      <c r="BF9" s="128"/>
      <c r="BG9" s="128"/>
      <c r="BH9" s="128"/>
      <c r="BI9" s="128"/>
      <c r="BJ9" s="128"/>
      <c r="BK9" s="128"/>
      <c r="BL9" s="128"/>
      <c r="BM9" s="137"/>
      <c r="BN9" s="128"/>
      <c r="BO9" s="128"/>
      <c r="BP9" s="128"/>
      <c r="BQ9" s="128"/>
      <c r="BR9" s="128"/>
      <c r="BS9" s="128"/>
      <c r="BT9" s="128"/>
      <c r="BU9" s="128"/>
      <c r="BV9" s="128"/>
      <c r="BW9" s="128"/>
      <c r="BX9" s="128"/>
      <c r="BY9" s="137"/>
      <c r="BZ9" s="128"/>
      <c r="CA9" s="128"/>
      <c r="CB9" s="128"/>
      <c r="CC9" s="128"/>
      <c r="CD9" s="128"/>
      <c r="CE9" s="128"/>
      <c r="CF9" s="128"/>
      <c r="CG9" s="128"/>
      <c r="CH9" s="128"/>
      <c r="CI9" s="128"/>
      <c r="CJ9" s="128"/>
      <c r="CK9" s="137"/>
      <c r="CL9" s="128"/>
      <c r="CM9" s="128"/>
      <c r="CN9" s="128"/>
      <c r="CO9" s="128"/>
      <c r="CP9" s="128"/>
      <c r="CQ9" s="128"/>
      <c r="CR9" s="128"/>
      <c r="CS9" s="128"/>
      <c r="CT9" s="128"/>
      <c r="CU9" s="128"/>
      <c r="CV9" s="128"/>
      <c r="CW9" s="137"/>
      <c r="CX9" s="128"/>
      <c r="CY9" s="128"/>
      <c r="CZ9" s="128"/>
      <c r="DA9" s="128"/>
      <c r="DB9" s="128"/>
      <c r="DC9" s="128"/>
      <c r="DD9" s="128"/>
      <c r="DE9" s="128"/>
      <c r="DF9" s="128"/>
      <c r="DG9" s="128"/>
      <c r="DH9" s="128"/>
      <c r="DI9" s="137"/>
      <c r="DJ9" s="128"/>
      <c r="DK9" s="128"/>
      <c r="DL9" s="128"/>
      <c r="DM9" s="128"/>
      <c r="DN9" s="128"/>
      <c r="DO9" s="128"/>
      <c r="DP9" s="128"/>
      <c r="DQ9" s="128"/>
      <c r="DR9" s="128"/>
      <c r="DS9" s="128"/>
      <c r="DT9" s="128"/>
      <c r="DU9" s="137"/>
      <c r="DV9" s="128"/>
      <c r="DW9" s="128"/>
      <c r="DX9" s="128"/>
      <c r="DY9" s="128"/>
      <c r="DZ9" s="128"/>
      <c r="EA9" s="128"/>
      <c r="EB9" s="128"/>
      <c r="EC9" s="128"/>
      <c r="ED9" s="128"/>
      <c r="EE9" s="128"/>
      <c r="EF9" s="128"/>
    </row>
    <row r="10" spans="1:136" ht="31.5" customHeight="1">
      <c r="A10" s="138" t="s">
        <v>133</v>
      </c>
      <c r="B10" s="139" t="s">
        <v>119</v>
      </c>
      <c r="C10" s="139" t="s">
        <v>120</v>
      </c>
      <c r="D10" s="139" t="s">
        <v>140</v>
      </c>
      <c r="E10" s="140" t="s">
        <v>12</v>
      </c>
      <c r="F10" s="139" t="s">
        <v>13</v>
      </c>
      <c r="G10" s="139" t="s">
        <v>121</v>
      </c>
      <c r="H10" s="141" t="s">
        <v>122</v>
      </c>
      <c r="I10" s="139" t="s">
        <v>14</v>
      </c>
      <c r="J10" s="139" t="s">
        <v>123</v>
      </c>
      <c r="K10" s="139" t="s">
        <v>15</v>
      </c>
      <c r="L10" s="142" t="s">
        <v>16</v>
      </c>
      <c r="M10" s="142" t="s">
        <v>124</v>
      </c>
      <c r="N10" s="142" t="s">
        <v>17</v>
      </c>
      <c r="O10" s="142" t="s">
        <v>18</v>
      </c>
      <c r="P10" s="142" t="s">
        <v>6</v>
      </c>
      <c r="Q10" s="140" t="s">
        <v>12</v>
      </c>
      <c r="R10" s="139" t="s">
        <v>13</v>
      </c>
      <c r="S10" s="139" t="s">
        <v>121</v>
      </c>
      <c r="T10" s="141" t="s">
        <v>122</v>
      </c>
      <c r="U10" s="139" t="s">
        <v>14</v>
      </c>
      <c r="V10" s="139" t="s">
        <v>123</v>
      </c>
      <c r="W10" s="139" t="s">
        <v>15</v>
      </c>
      <c r="X10" s="142" t="s">
        <v>16</v>
      </c>
      <c r="Y10" s="142" t="s">
        <v>124</v>
      </c>
      <c r="Z10" s="142" t="s">
        <v>17</v>
      </c>
      <c r="AA10" s="142" t="s">
        <v>18</v>
      </c>
      <c r="AB10" s="142" t="s">
        <v>6</v>
      </c>
      <c r="AC10" s="140" t="s">
        <v>12</v>
      </c>
      <c r="AD10" s="139" t="s">
        <v>13</v>
      </c>
      <c r="AE10" s="139" t="s">
        <v>121</v>
      </c>
      <c r="AF10" s="141" t="s">
        <v>122</v>
      </c>
      <c r="AG10" s="139" t="s">
        <v>14</v>
      </c>
      <c r="AH10" s="139" t="s">
        <v>123</v>
      </c>
      <c r="AI10" s="139" t="s">
        <v>15</v>
      </c>
      <c r="AJ10" s="142" t="s">
        <v>16</v>
      </c>
      <c r="AK10" s="142" t="s">
        <v>124</v>
      </c>
      <c r="AL10" s="142" t="s">
        <v>17</v>
      </c>
      <c r="AM10" s="142" t="s">
        <v>18</v>
      </c>
      <c r="AN10" s="142" t="s">
        <v>6</v>
      </c>
      <c r="AO10" s="140" t="s">
        <v>12</v>
      </c>
      <c r="AP10" s="139" t="s">
        <v>13</v>
      </c>
      <c r="AQ10" s="139" t="s">
        <v>121</v>
      </c>
      <c r="AR10" s="141" t="s">
        <v>122</v>
      </c>
      <c r="AS10" s="139" t="s">
        <v>14</v>
      </c>
      <c r="AT10" s="139" t="s">
        <v>123</v>
      </c>
      <c r="AU10" s="139" t="s">
        <v>15</v>
      </c>
      <c r="AV10" s="142" t="s">
        <v>16</v>
      </c>
      <c r="AW10" s="142" t="s">
        <v>124</v>
      </c>
      <c r="AX10" s="142" t="s">
        <v>17</v>
      </c>
      <c r="AY10" s="142" t="s">
        <v>18</v>
      </c>
      <c r="AZ10" s="142" t="s">
        <v>6</v>
      </c>
      <c r="BA10" s="140" t="s">
        <v>12</v>
      </c>
      <c r="BB10" s="139" t="s">
        <v>13</v>
      </c>
      <c r="BC10" s="139" t="s">
        <v>121</v>
      </c>
      <c r="BD10" s="141" t="s">
        <v>122</v>
      </c>
      <c r="BE10" s="139" t="s">
        <v>14</v>
      </c>
      <c r="BF10" s="139" t="s">
        <v>123</v>
      </c>
      <c r="BG10" s="139" t="s">
        <v>15</v>
      </c>
      <c r="BH10" s="142" t="s">
        <v>16</v>
      </c>
      <c r="BI10" s="142" t="s">
        <v>124</v>
      </c>
      <c r="BJ10" s="142" t="s">
        <v>17</v>
      </c>
      <c r="BK10" s="142" t="s">
        <v>18</v>
      </c>
      <c r="BL10" s="142" t="s">
        <v>6</v>
      </c>
      <c r="BM10" s="140" t="s">
        <v>12</v>
      </c>
      <c r="BN10" s="139" t="s">
        <v>13</v>
      </c>
      <c r="BO10" s="139" t="s">
        <v>121</v>
      </c>
      <c r="BP10" s="141" t="s">
        <v>122</v>
      </c>
      <c r="BQ10" s="139" t="s">
        <v>14</v>
      </c>
      <c r="BR10" s="139" t="s">
        <v>123</v>
      </c>
      <c r="BS10" s="139" t="s">
        <v>15</v>
      </c>
      <c r="BT10" s="142" t="s">
        <v>16</v>
      </c>
      <c r="BU10" s="142" t="s">
        <v>124</v>
      </c>
      <c r="BV10" s="142" t="s">
        <v>17</v>
      </c>
      <c r="BW10" s="142" t="s">
        <v>18</v>
      </c>
      <c r="BX10" s="142" t="s">
        <v>6</v>
      </c>
      <c r="BY10" s="140" t="s">
        <v>12</v>
      </c>
      <c r="BZ10" s="139" t="s">
        <v>13</v>
      </c>
      <c r="CA10" s="139" t="s">
        <v>121</v>
      </c>
      <c r="CB10" s="141" t="s">
        <v>122</v>
      </c>
      <c r="CC10" s="139" t="s">
        <v>14</v>
      </c>
      <c r="CD10" s="139" t="s">
        <v>123</v>
      </c>
      <c r="CE10" s="139" t="s">
        <v>15</v>
      </c>
      <c r="CF10" s="142" t="s">
        <v>16</v>
      </c>
      <c r="CG10" s="142" t="s">
        <v>124</v>
      </c>
      <c r="CH10" s="142" t="s">
        <v>17</v>
      </c>
      <c r="CI10" s="142" t="s">
        <v>18</v>
      </c>
      <c r="CJ10" s="142" t="s">
        <v>6</v>
      </c>
      <c r="CK10" s="140" t="s">
        <v>12</v>
      </c>
      <c r="CL10" s="139" t="s">
        <v>13</v>
      </c>
      <c r="CM10" s="139" t="s">
        <v>121</v>
      </c>
      <c r="CN10" s="141" t="s">
        <v>122</v>
      </c>
      <c r="CO10" s="139" t="s">
        <v>14</v>
      </c>
      <c r="CP10" s="139" t="s">
        <v>123</v>
      </c>
      <c r="CQ10" s="139" t="s">
        <v>15</v>
      </c>
      <c r="CR10" s="142" t="s">
        <v>16</v>
      </c>
      <c r="CS10" s="142" t="s">
        <v>124</v>
      </c>
      <c r="CT10" s="142" t="s">
        <v>17</v>
      </c>
      <c r="CU10" s="142" t="s">
        <v>18</v>
      </c>
      <c r="CV10" s="142" t="s">
        <v>6</v>
      </c>
      <c r="CW10" s="140" t="s">
        <v>12</v>
      </c>
      <c r="CX10" s="139" t="s">
        <v>13</v>
      </c>
      <c r="CY10" s="139" t="s">
        <v>121</v>
      </c>
      <c r="CZ10" s="141" t="s">
        <v>122</v>
      </c>
      <c r="DA10" s="139" t="s">
        <v>14</v>
      </c>
      <c r="DB10" s="139" t="s">
        <v>123</v>
      </c>
      <c r="DC10" s="139" t="s">
        <v>15</v>
      </c>
      <c r="DD10" s="142" t="s">
        <v>16</v>
      </c>
      <c r="DE10" s="142" t="s">
        <v>124</v>
      </c>
      <c r="DF10" s="142" t="s">
        <v>17</v>
      </c>
      <c r="DG10" s="142" t="s">
        <v>18</v>
      </c>
      <c r="DH10" s="142" t="s">
        <v>6</v>
      </c>
      <c r="DI10" s="140" t="s">
        <v>12</v>
      </c>
      <c r="DJ10" s="139" t="s">
        <v>13</v>
      </c>
      <c r="DK10" s="139" t="s">
        <v>121</v>
      </c>
      <c r="DL10" s="141" t="s">
        <v>122</v>
      </c>
      <c r="DM10" s="139" t="s">
        <v>14</v>
      </c>
      <c r="DN10" s="139" t="s">
        <v>123</v>
      </c>
      <c r="DO10" s="139" t="s">
        <v>15</v>
      </c>
      <c r="DP10" s="142" t="s">
        <v>16</v>
      </c>
      <c r="DQ10" s="142" t="s">
        <v>124</v>
      </c>
      <c r="DR10" s="142" t="s">
        <v>17</v>
      </c>
      <c r="DS10" s="142" t="s">
        <v>18</v>
      </c>
      <c r="DT10" s="142" t="s">
        <v>6</v>
      </c>
      <c r="DU10" s="140" t="s">
        <v>12</v>
      </c>
      <c r="DV10" s="139" t="s">
        <v>13</v>
      </c>
      <c r="DW10" s="139" t="s">
        <v>121</v>
      </c>
      <c r="DX10" s="141" t="s">
        <v>122</v>
      </c>
      <c r="DY10" s="139" t="s">
        <v>14</v>
      </c>
      <c r="DZ10" s="139" t="s">
        <v>123</v>
      </c>
      <c r="EA10" s="139" t="s">
        <v>15</v>
      </c>
      <c r="EB10" s="142" t="s">
        <v>16</v>
      </c>
      <c r="EC10" s="142" t="s">
        <v>124</v>
      </c>
      <c r="ED10" s="142" t="s">
        <v>17</v>
      </c>
      <c r="EE10" s="142" t="s">
        <v>18</v>
      </c>
      <c r="EF10" s="142" t="s">
        <v>6</v>
      </c>
    </row>
    <row r="11" spans="1:136" ht="13.5" customHeight="1">
      <c r="A11" s="126"/>
      <c r="B11" s="114" t="s">
        <v>515</v>
      </c>
      <c r="D11" s="167"/>
      <c r="E11" s="143">
        <f>IF(I11="","",ministers_outercabinet!E$3)</f>
        <v>42323</v>
      </c>
      <c r="F11" s="144" t="str">
        <f>IF(I11="","",ministers_outercabinet!E$1)</f>
        <v>Turnbull I</v>
      </c>
      <c r="G11" s="145">
        <v>42268</v>
      </c>
      <c r="H11" s="145">
        <f>IF(I11="","",ministers_outercabinet!E$3)</f>
        <v>42323</v>
      </c>
      <c r="I11" s="146" t="str">
        <f>IF(P11="","",IF(ISNUMBER(SEARCH(":",P11)),MID(P11,FIND(":",P11)+2,FIND("(",P11)-FIND(":",P11)-3),LEFT(P11,FIND("(",P11)-2)))</f>
        <v>Malcolm Bligh Turnbull</v>
      </c>
      <c r="J11" s="147" t="str">
        <f>IF(P11="","",MID(P11,FIND("(",P11)+1,4))</f>
        <v>1954</v>
      </c>
      <c r="K11" s="148" t="str">
        <f>IF(ISNUMBER(SEARCH("*female*",P11)),"female",IF(ISNUMBER(SEARCH("*male*",P11)),"male",""))</f>
        <v>male</v>
      </c>
      <c r="L11" s="149" t="str">
        <f>IF(P11="","",IF(ISERROR(MID(P11,FIND("male,",P11)+6,(FIND(")",P11)-(FIND("male,",P11)+6))))=TRUE,"missing/error",MID(P11,FIND("male,",P11)+6,(FIND(")",P11)-(FIND("male,",P11)+6)))))</f>
        <v>Liberal Party</v>
      </c>
      <c r="M11" s="150" t="str">
        <f>IF(I11="","",(MID(I11,(SEARCH("^^",SUBSTITUTE(I11," ","^^",LEN(I11)-LEN(SUBSTITUTE(I11," ","")))))+1,99)&amp;"_"&amp;LEFT(I11,FIND(" ",I11)-1)&amp;"_"&amp;J11))</f>
        <v>Turnbull_Malcolm_1954</v>
      </c>
      <c r="N11" s="117" t="str">
        <f>IF(P11="","",IF((LEN(P11)-LEN(SUBSTITUTE(P11,"male","")))/LEN("male")&gt;1,"!",IF(RIGHT(P11,1)=")","",IF(RIGHT(P11,2)=") ","",IF(RIGHT(P11,2)=").","","!!")))))</f>
        <v/>
      </c>
      <c r="O11" s="114"/>
      <c r="P11" s="168" t="s">
        <v>1158</v>
      </c>
      <c r="Q11" s="143" t="str">
        <f>IF(U11="","",ministers_outercabinet!T$3)</f>
        <v/>
      </c>
      <c r="R11" s="144" t="str">
        <f>IF(U11="","",ministers_outercabinet!T$1)</f>
        <v/>
      </c>
      <c r="S11" s="145"/>
      <c r="T11" s="151"/>
      <c r="U11" s="146" t="str">
        <f>IF(AB11="","",IF(ISNUMBER(SEARCH(":",AB11)),MID(AB11,FIND(":",AB11)+2,FIND("(",AB11)-FIND(":",AB11)-3),LEFT(AB11,FIND("(",AB11)-2)))</f>
        <v/>
      </c>
      <c r="V11" s="147" t="str">
        <f>IF(AB11="","",MID(AB11,FIND("(",AB11)+1,4))</f>
        <v/>
      </c>
      <c r="W11" s="148" t="str">
        <f>IF(ISNUMBER(SEARCH("*female*",AB11)),"female",IF(ISNUMBER(SEARCH("*male*",AB11)),"male",""))</f>
        <v/>
      </c>
      <c r="X11" s="149" t="str">
        <f>IF(AB11="","",IF(ISERROR(MID(AB11,FIND("male,",AB11)+6,(FIND(")",AB11)-(FIND("male,",AB11)+6))))=TRUE,"missing/error",MID(AB11,FIND("male,",AB11)+6,(FIND(")",AB11)-(FIND("male,",AB11)+6)))))</f>
        <v/>
      </c>
      <c r="Y11" s="150" t="str">
        <f>IF(U11="","",(MID(U11,(SEARCH("^^",SUBSTITUTE(U11," ","^^",LEN(U11)-LEN(SUBSTITUTE(U11," ","")))))+1,99)&amp;"_"&amp;LEFT(U11,FIND(" ",U11)-1)&amp;"_"&amp;V11))</f>
        <v/>
      </c>
      <c r="Z11" s="117" t="str">
        <f>IF(AB11="","",IF((LEN(AB11)-LEN(SUBSTITUTE(AB11,"male","")))/LEN("male")&gt;1,"!",IF(RIGHT(AB11,1)=")","",IF(RIGHT(AB11,2)=") ","",IF(RIGHT(AB11,2)=").","","!!")))))</f>
        <v/>
      </c>
      <c r="AA11" s="114"/>
      <c r="AB11" s="168"/>
      <c r="AC11" s="143" t="str">
        <f>IF(AG11="","",ministers_outercabinet!AF$3)</f>
        <v/>
      </c>
      <c r="AD11" s="144" t="str">
        <f>IF(AG11="","",ministers_outercabinet!AF$1)</f>
        <v/>
      </c>
      <c r="AE11" s="145"/>
      <c r="AF11" s="151"/>
      <c r="AG11" s="146" t="str">
        <f>IF(AN11="","",IF(ISNUMBER(SEARCH(":",AN11)),MID(AN11,FIND(":",AN11)+2,FIND("(",AN11)-FIND(":",AN11)-3),LEFT(AN11,FIND("(",AN11)-2)))</f>
        <v/>
      </c>
      <c r="AH11" s="147" t="str">
        <f>IF(AN11="","",MID(AN11,FIND("(",AN11)+1,4))</f>
        <v/>
      </c>
      <c r="AI11" s="148" t="str">
        <f>IF(ISNUMBER(SEARCH("*female*",AN11)),"female",IF(ISNUMBER(SEARCH("*male*",AN11)),"male",""))</f>
        <v/>
      </c>
      <c r="AJ11" s="149" t="str">
        <f>IF(AN11="","",IF(ISERROR(MID(AN11,FIND("male,",AN11)+6,(FIND(")",AN11)-(FIND("male,",AN11)+6))))=TRUE,"missing/error",MID(AN11,FIND("male,",AN11)+6,(FIND(")",AN11)-(FIND("male,",AN11)+6)))))</f>
        <v/>
      </c>
      <c r="AK11" s="150" t="str">
        <f>IF(AG11="","",(MID(AG11,(SEARCH("^^",SUBSTITUTE(AG11," ","^^",LEN(AG11)-LEN(SUBSTITUTE(AG11," ","")))))+1,99)&amp;"_"&amp;LEFT(AG11,FIND(" ",AG11)-1)&amp;"_"&amp;AH11))</f>
        <v/>
      </c>
      <c r="AL11" s="117" t="str">
        <f>IF(AN11="","",IF((LEN(AN11)-LEN(SUBSTITUTE(AN11,"male","")))/LEN("male")&gt;1,"!",IF(RIGHT(AN11,1)=")","",IF(RIGHT(AN11,2)=") ","",IF(RIGHT(AN11,2)=").","","!!")))))</f>
        <v/>
      </c>
      <c r="AM11" s="114"/>
      <c r="AN11" s="168"/>
      <c r="AO11" s="143" t="str">
        <f>IF(AS11="","",ministers_outercabinet!AR$3)</f>
        <v/>
      </c>
      <c r="AP11" s="144" t="str">
        <f>IF(AS11="","",ministers_outercabinet!AR$1)</f>
        <v/>
      </c>
      <c r="AQ11" s="145"/>
      <c r="AR11" s="151"/>
      <c r="AS11" s="146" t="str">
        <f>IF(AZ11="","",IF(ISNUMBER(SEARCH(":",AZ11)),MID(AZ11,FIND(":",AZ11)+2,FIND("(",AZ11)-FIND(":",AZ11)-3),LEFT(AZ11,FIND("(",AZ11)-2)))</f>
        <v/>
      </c>
      <c r="AT11" s="147" t="str">
        <f>IF(AZ11="","",MID(AZ11,FIND("(",AZ11)+1,4))</f>
        <v/>
      </c>
      <c r="AU11" s="148" t="str">
        <f>IF(ISNUMBER(SEARCH("*female*",AZ11)),"female",IF(ISNUMBER(SEARCH("*male*",AZ11)),"male",""))</f>
        <v/>
      </c>
      <c r="AV11" s="149" t="str">
        <f>IF(AZ11="","",IF(ISERROR(MID(AZ11,FIND("male,",AZ11)+6,(FIND(")",AZ11)-(FIND("male,",AZ11)+6))))=TRUE,"missing/error",MID(AZ11,FIND("male,",AZ11)+6,(FIND(")",AZ11)-(FIND("male,",AZ11)+6)))))</f>
        <v/>
      </c>
      <c r="AW11" s="150" t="str">
        <f>IF(AS11="","",(MID(AS11,(SEARCH("^^",SUBSTITUTE(AS11," ","^^",LEN(AS11)-LEN(SUBSTITUTE(AS11," ","")))))+1,99)&amp;"_"&amp;LEFT(AS11,FIND(" ",AS11)-1)&amp;"_"&amp;AT11))</f>
        <v/>
      </c>
      <c r="AX11" s="117" t="str">
        <f>IF(AZ11="","",IF((LEN(AZ11)-LEN(SUBSTITUTE(AZ11,"male","")))/LEN("male")&gt;1,"!",IF(RIGHT(AZ11,1)=")","",IF(RIGHT(AZ11,2)=") ","",IF(RIGHT(AZ11,2)=").","","!!")))))</f>
        <v/>
      </c>
      <c r="AY11" s="114"/>
      <c r="AZ11" s="168"/>
      <c r="BA11" s="143" t="str">
        <f>IF(BE11="","",ministers_outercabinet!BD$3)</f>
        <v/>
      </c>
      <c r="BB11" s="144" t="str">
        <f>IF(BE11="","",ministers_outercabinet!BD$1)</f>
        <v/>
      </c>
      <c r="BC11" s="145"/>
      <c r="BD11" s="151"/>
      <c r="BE11" s="146" t="str">
        <f>IF(BL11="","",IF(ISNUMBER(SEARCH(":",BL11)),MID(BL11,FIND(":",BL11)+2,FIND("(",BL11)-FIND(":",BL11)-3),LEFT(BL11,FIND("(",BL11)-2)))</f>
        <v/>
      </c>
      <c r="BF11" s="147" t="str">
        <f>IF(BL11="","",MID(BL11,FIND("(",BL11)+1,4))</f>
        <v/>
      </c>
      <c r="BG11" s="148" t="str">
        <f>IF(ISNUMBER(SEARCH("*female*",BL11)),"female",IF(ISNUMBER(SEARCH("*male*",BL11)),"male",""))</f>
        <v/>
      </c>
      <c r="BH11" s="149" t="str">
        <f>IF(BL11="","",IF(ISERROR(MID(BL11,FIND("male,",BL11)+6,(FIND(")",BL11)-(FIND("male,",BL11)+6))))=TRUE,"missing/error",MID(BL11,FIND("male,",BL11)+6,(FIND(")",BL11)-(FIND("male,",BL11)+6)))))</f>
        <v/>
      </c>
      <c r="BI11" s="150" t="str">
        <f>IF(BE11="","",(MID(BE11,(SEARCH("^^",SUBSTITUTE(BE11," ","^^",LEN(BE11)-LEN(SUBSTITUTE(BE11," ","")))))+1,99)&amp;"_"&amp;LEFT(BE11,FIND(" ",BE11)-1)&amp;"_"&amp;BF11))</f>
        <v/>
      </c>
      <c r="BJ11" s="117" t="str">
        <f>IF(BL11="","",IF((LEN(BL11)-LEN(SUBSTITUTE(BL11,"male","")))/LEN("male")&gt;1,"!",IF(RIGHT(BL11,1)=")","",IF(RIGHT(BL11,2)=") ","",IF(RIGHT(BL11,2)=").","","!!")))))</f>
        <v/>
      </c>
      <c r="BK11" s="114"/>
      <c r="BL11" s="168"/>
      <c r="BM11" s="143" t="str">
        <f>IF(BQ11="","",ministers_outercabinet!BP$3)</f>
        <v/>
      </c>
      <c r="BN11" s="144" t="str">
        <f>IF(BQ11="","",ministers_outercabinet!BP$1)</f>
        <v/>
      </c>
      <c r="BO11" s="145"/>
      <c r="BP11" s="151"/>
      <c r="BQ11" s="146" t="str">
        <f>IF(BX11="","",IF(ISNUMBER(SEARCH(":",BX11)),MID(BX11,FIND(":",BX11)+2,FIND("(",BX11)-FIND(":",BX11)-3),LEFT(BX11,FIND("(",BX11)-2)))</f>
        <v/>
      </c>
      <c r="BR11" s="147" t="str">
        <f>IF(BX11="","",MID(BX11,FIND("(",BX11)+1,4))</f>
        <v/>
      </c>
      <c r="BS11" s="148" t="str">
        <f>IF(ISNUMBER(SEARCH("*female*",BX11)),"female",IF(ISNUMBER(SEARCH("*male*",BX11)),"male",""))</f>
        <v/>
      </c>
      <c r="BT11" s="149" t="str">
        <f>IF(BX11="","",IF(ISERROR(MID(BX11,FIND("male,",BX11)+6,(FIND(")",BX11)-(FIND("male,",BX11)+6))))=TRUE,"missing/error",MID(BX11,FIND("male,",BX11)+6,(FIND(")",BX11)-(FIND("male,",BX11)+6)))))</f>
        <v/>
      </c>
      <c r="BU11" s="150" t="str">
        <f>IF(BQ11="","",(MID(BQ11,(SEARCH("^^",SUBSTITUTE(BQ11," ","^^",LEN(BQ11)-LEN(SUBSTITUTE(BQ11," ","")))))+1,99)&amp;"_"&amp;LEFT(BQ11,FIND(" ",BQ11)-1)&amp;"_"&amp;BR11))</f>
        <v/>
      </c>
      <c r="BV11" s="117" t="str">
        <f>IF(BX11="","",IF((LEN(BX11)-LEN(SUBSTITUTE(BX11,"male","")))/LEN("male")&gt;1,"!",IF(RIGHT(BX11,1)=")","",IF(RIGHT(BX11,2)=") ","",IF(RIGHT(BX11,2)=").","","!!")))))</f>
        <v/>
      </c>
      <c r="BW11" s="114"/>
      <c r="BX11" s="168"/>
      <c r="BY11" s="143" t="str">
        <f>IF(CC11="","",ministers_outercabinet!CB$3)</f>
        <v/>
      </c>
      <c r="BZ11" s="144" t="str">
        <f>IF(CC11="","",ministers_outercabinet!CB$1)</f>
        <v/>
      </c>
      <c r="CA11" s="145"/>
      <c r="CB11" s="151"/>
      <c r="CC11" s="146" t="str">
        <f>IF(CJ11="","",IF(ISNUMBER(SEARCH(":",CJ11)),MID(CJ11,FIND(":",CJ11)+2,FIND("(",CJ11)-FIND(":",CJ11)-3),LEFT(CJ11,FIND("(",CJ11)-2)))</f>
        <v/>
      </c>
      <c r="CD11" s="147" t="str">
        <f>IF(CJ11="","",MID(CJ11,FIND("(",CJ11)+1,4))</f>
        <v/>
      </c>
      <c r="CE11" s="148" t="str">
        <f>IF(ISNUMBER(SEARCH("*female*",CJ11)),"female",IF(ISNUMBER(SEARCH("*male*",CJ11)),"male",""))</f>
        <v/>
      </c>
      <c r="CF11" s="149" t="str">
        <f>IF(CJ11="","",IF(ISERROR(MID(CJ11,FIND("male,",CJ11)+6,(FIND(")",CJ11)-(FIND("male,",CJ11)+6))))=TRUE,"missing/error",MID(CJ11,FIND("male,",CJ11)+6,(FIND(")",CJ11)-(FIND("male,",CJ11)+6)))))</f>
        <v/>
      </c>
      <c r="CG11" s="150" t="str">
        <f>IF(CC11="","",(MID(CC11,(SEARCH("^^",SUBSTITUTE(CC11," ","^^",LEN(CC11)-LEN(SUBSTITUTE(CC11," ","")))))+1,99)&amp;"_"&amp;LEFT(CC11,FIND(" ",CC11)-1)&amp;"_"&amp;CD11))</f>
        <v/>
      </c>
      <c r="CH11" s="117" t="str">
        <f>IF(CJ11="","",IF((LEN(CJ11)-LEN(SUBSTITUTE(CJ11,"male","")))/LEN("male")&gt;1,"!",IF(RIGHT(CJ11,1)=")","",IF(RIGHT(CJ11,2)=") ","",IF(RIGHT(CJ11,2)=").","","!!")))))</f>
        <v/>
      </c>
      <c r="CI11" s="114"/>
      <c r="CJ11" s="168"/>
      <c r="CK11" s="143" t="str">
        <f>IF(CO11="","",ministers_outercabinet!CN$3)</f>
        <v/>
      </c>
      <c r="CL11" s="144" t="str">
        <f>IF(CO11="","",ministers_outercabinet!CN$1)</f>
        <v/>
      </c>
      <c r="CM11" s="145"/>
      <c r="CN11" s="151"/>
      <c r="CO11" s="146" t="str">
        <f>IF(CV11="","",IF(ISNUMBER(SEARCH(":",CV11)),MID(CV11,FIND(":",CV11)+2,FIND("(",CV11)-FIND(":",CV11)-3),LEFT(CV11,FIND("(",CV11)-2)))</f>
        <v/>
      </c>
      <c r="CP11" s="147" t="str">
        <f>IF(CV11="","",MID(CV11,FIND("(",CV11)+1,4))</f>
        <v/>
      </c>
      <c r="CQ11" s="148" t="str">
        <f>IF(ISNUMBER(SEARCH("*female*",CV11)),"female",IF(ISNUMBER(SEARCH("*male*",CV11)),"male",""))</f>
        <v/>
      </c>
      <c r="CR11" s="149" t="str">
        <f>IF(CV11="","",IF(ISERROR(MID(CV11,FIND("male,",CV11)+6,(FIND(")",CV11)-(FIND("male,",CV11)+6))))=TRUE,"missing/error",MID(CV11,FIND("male,",CV11)+6,(FIND(")",CV11)-(FIND("male,",CV11)+6)))))</f>
        <v/>
      </c>
      <c r="CS11" s="150" t="str">
        <f>IF(CO11="","",(MID(CO11,(SEARCH("^^",SUBSTITUTE(CO11," ","^^",LEN(CO11)-LEN(SUBSTITUTE(CO11," ","")))))+1,99)&amp;"_"&amp;LEFT(CO11,FIND(" ",CO11)-1)&amp;"_"&amp;CP11))</f>
        <v/>
      </c>
      <c r="CT11" s="117" t="str">
        <f>IF(CV11="","",IF((LEN(CV11)-LEN(SUBSTITUTE(CV11,"male","")))/LEN("male")&gt;1,"!",IF(RIGHT(CV11,1)=")","",IF(RIGHT(CV11,2)=") ","",IF(RIGHT(CV11,2)=").","","!!")))))</f>
        <v/>
      </c>
      <c r="CU11" s="114"/>
      <c r="CV11" s="168"/>
      <c r="CW11" s="143" t="str">
        <f>IF(DA11="","",ministers_outercabinet!CZ$3)</f>
        <v/>
      </c>
      <c r="CX11" s="144" t="str">
        <f>IF(DA11="","",ministers_outercabinet!CZ$1)</f>
        <v/>
      </c>
      <c r="CY11" s="145"/>
      <c r="CZ11" s="151"/>
      <c r="DA11" s="146" t="str">
        <f>IF(DH11="","",IF(ISNUMBER(SEARCH(":",DH11)),MID(DH11,FIND(":",DH11)+2,FIND("(",DH11)-FIND(":",DH11)-3),LEFT(DH11,FIND("(",DH11)-2)))</f>
        <v/>
      </c>
      <c r="DB11" s="147" t="str">
        <f>IF(DH11="","",MID(DH11,FIND("(",DH11)+1,4))</f>
        <v/>
      </c>
      <c r="DC11" s="148" t="str">
        <f>IF(ISNUMBER(SEARCH("*female*",DH11)),"female",IF(ISNUMBER(SEARCH("*male*",DH11)),"male",""))</f>
        <v/>
      </c>
      <c r="DD11" s="149" t="str">
        <f>IF(DH11="","",IF(ISERROR(MID(DH11,FIND("male,",DH11)+6,(FIND(")",DH11)-(FIND("male,",DH11)+6))))=TRUE,"missing/error",MID(DH11,FIND("male,",DH11)+6,(FIND(")",DH11)-(FIND("male,",DH11)+6)))))</f>
        <v/>
      </c>
      <c r="DE11" s="150" t="str">
        <f>IF(DA11="","",(MID(DA11,(SEARCH("^^",SUBSTITUTE(DA11," ","^^",LEN(DA11)-LEN(SUBSTITUTE(DA11," ","")))))+1,99)&amp;"_"&amp;LEFT(DA11,FIND(" ",DA11)-1)&amp;"_"&amp;DB11))</f>
        <v/>
      </c>
      <c r="DF11" s="117" t="str">
        <f>IF(DH11="","",IF((LEN(DH11)-LEN(SUBSTITUTE(DH11,"male","")))/LEN("male")&gt;1,"!",IF(RIGHT(DH11,1)=")","",IF(RIGHT(DH11,2)=") ","",IF(RIGHT(DH11,2)=").","","!!")))))</f>
        <v/>
      </c>
      <c r="DG11" s="114"/>
      <c r="DH11" s="168"/>
      <c r="DI11" s="143" t="str">
        <f>IF(DM11="","",ministers_outercabinet!DL$3)</f>
        <v/>
      </c>
      <c r="DJ11" s="144" t="str">
        <f>IF(DM11="","",ministers_outercabinet!DL$1)</f>
        <v/>
      </c>
      <c r="DK11" s="145"/>
      <c r="DL11" s="151"/>
      <c r="DM11" s="146" t="str">
        <f>IF(DT11="","",IF(ISNUMBER(SEARCH(":",DT11)),MID(DT11,FIND(":",DT11)+2,FIND("(",DT11)-FIND(":",DT11)-3),LEFT(DT11,FIND("(",DT11)-2)))</f>
        <v/>
      </c>
      <c r="DN11" s="147" t="str">
        <f>IF(DT11="","",MID(DT11,FIND("(",DT11)+1,4))</f>
        <v/>
      </c>
      <c r="DO11" s="148" t="str">
        <f>IF(ISNUMBER(SEARCH("*female*",DT11)),"female",IF(ISNUMBER(SEARCH("*male*",DT11)),"male",""))</f>
        <v/>
      </c>
      <c r="DP11" s="149" t="str">
        <f>IF(DT11="","",IF(ISERROR(MID(DT11,FIND("male,",DT11)+6,(FIND(")",DT11)-(FIND("male,",DT11)+6))))=TRUE,"missing/error",MID(DT11,FIND("male,",DT11)+6,(FIND(")",DT11)-(FIND("male,",DT11)+6)))))</f>
        <v/>
      </c>
      <c r="DQ11" s="150" t="str">
        <f>IF(DM11="","",(MID(DM11,(SEARCH("^^",SUBSTITUTE(DM11," ","^^",LEN(DM11)-LEN(SUBSTITUTE(DM11," ","")))))+1,99)&amp;"_"&amp;LEFT(DM11,FIND(" ",DM11)-1)&amp;"_"&amp;DN11))</f>
        <v/>
      </c>
      <c r="DR11" s="117" t="str">
        <f>IF(DT11="","",IF((LEN(DT11)-LEN(SUBSTITUTE(DT11,"male","")))/LEN("male")&gt;1,"!",IF(RIGHT(DT11,1)=")","",IF(RIGHT(DT11,2)=") ","",IF(RIGHT(DT11,2)=").","","!!")))))</f>
        <v/>
      </c>
      <c r="DS11" s="114"/>
      <c r="DT11" s="168"/>
      <c r="DU11" s="143" t="str">
        <f>IF(DY11="","",ministers_outercabinet!DX$3)</f>
        <v/>
      </c>
      <c r="DV11" s="144" t="str">
        <f>IF(DY11="","",ministers_outercabinet!DX$1)</f>
        <v/>
      </c>
      <c r="DW11" s="145"/>
      <c r="DX11" s="151"/>
      <c r="DY11" s="146" t="str">
        <f>IF(EF11="","",IF(ISNUMBER(SEARCH(":",EF11)),MID(EF11,FIND(":",EF11)+2,FIND("(",EF11)-FIND(":",EF11)-3),LEFT(EF11,FIND("(",EF11)-2)))</f>
        <v/>
      </c>
      <c r="DZ11" s="147" t="str">
        <f>IF(EF11="","",MID(EF11,FIND("(",EF11)+1,4))</f>
        <v/>
      </c>
      <c r="EA11" s="148" t="str">
        <f>IF(ISNUMBER(SEARCH("*female*",EF11)),"female",IF(ISNUMBER(SEARCH("*male*",EF11)),"male",""))</f>
        <v/>
      </c>
      <c r="EB11" s="149" t="str">
        <f>IF(EF11="","",IF(ISERROR(MID(EF11,FIND("male,",EF11)+6,(FIND(")",EF11)-(FIND("male,",EF11)+6))))=TRUE,"missing/error",MID(EF11,FIND("male,",EF11)+6,(FIND(")",EF11)-(FIND("male,",EF11)+6)))))</f>
        <v/>
      </c>
      <c r="EC11" s="150" t="str">
        <f>IF(DY11="","",(MID(DY11,(SEARCH("^^",SUBSTITUTE(DY11," ","^^",LEN(DY11)-LEN(SUBSTITUTE(DY11," ","")))))+1,99)&amp;"_"&amp;LEFT(DY11,FIND(" ",DY11)-1)&amp;"_"&amp;DZ11))</f>
        <v/>
      </c>
      <c r="ED11" s="117" t="str">
        <f>IF(EF11="","",IF((LEN(EF11)-LEN(SUBSTITUTE(EF11,"male","")))/LEN("male")&gt;1,"!",IF(RIGHT(EF11,1)=")","",IF(RIGHT(EF11,2)=") ","",IF(RIGHT(EF11,2)=").","","!!")))))</f>
        <v/>
      </c>
      <c r="EE11" s="114"/>
      <c r="EF11" s="168"/>
    </row>
    <row r="12" spans="1:136" ht="13.5" customHeight="1">
      <c r="A12" s="126"/>
      <c r="B12" s="114" t="s">
        <v>516</v>
      </c>
      <c r="D12" s="168"/>
      <c r="E12" s="143" t="str">
        <f>IF(I12="","",ministers_outercabinet!E$3)</f>
        <v/>
      </c>
      <c r="F12" s="144" t="str">
        <f>IF(I12="","",ministers_outercabinet!E$1)</f>
        <v/>
      </c>
      <c r="G12" s="145" t="s">
        <v>292</v>
      </c>
      <c r="H12" s="145" t="str">
        <f>IF(I12="","",ministers_outercabinet!E$3)</f>
        <v/>
      </c>
      <c r="I12" s="146" t="str">
        <f t="shared" ref="I12:I31" si="0">IF(P12="","",IF(ISNUMBER(SEARCH(":",P12)),MID(P12,FIND(":",P12)+2,FIND("(",P12)-FIND(":",P12)-3),LEFT(P12,FIND("(",P12)-2)))</f>
        <v/>
      </c>
      <c r="J12" s="147" t="str">
        <f t="shared" ref="J12:J31" si="1">IF(P12="","",MID(P12,FIND("(",P12)+1,4))</f>
        <v/>
      </c>
      <c r="K12" s="148" t="str">
        <f t="shared" ref="K12:K31" si="2">IF(ISNUMBER(SEARCH("*female*",P12)),"female",IF(ISNUMBER(SEARCH("*male*",P12)),"male",""))</f>
        <v/>
      </c>
      <c r="L12" s="149" t="str">
        <f t="shared" ref="L12:L31" si="3">IF(P12="","",IF(ISERROR(MID(P12,FIND("male,",P12)+6,(FIND(")",P12)-(FIND("male,",P12)+6))))=TRUE,"missing/error",MID(P12,FIND("male,",P12)+6,(FIND(")",P12)-(FIND("male,",P12)+6)))))</f>
        <v/>
      </c>
      <c r="M12" s="150" t="str">
        <f t="shared" ref="M12:M31" si="4">IF(I12="","",(MID(I12,(SEARCH("^^",SUBSTITUTE(I12," ","^^",LEN(I12)-LEN(SUBSTITUTE(I12," ","")))))+1,99)&amp;"_"&amp;LEFT(I12,FIND(" ",I12)-1)&amp;"_"&amp;J12))</f>
        <v/>
      </c>
      <c r="N12" s="117" t="str">
        <f t="shared" ref="N12:N79" si="5">IF(P12="","",IF((LEN(P12)-LEN(SUBSTITUTE(P12,"male","")))/LEN("male")&gt;1,"!",IF(RIGHT(P12,1)=")","",IF(RIGHT(P12,2)=") ","",IF(RIGHT(P12,2)=").","","!!")))))</f>
        <v/>
      </c>
      <c r="O12" s="114"/>
      <c r="P12" s="168"/>
      <c r="Q12" s="143" t="str">
        <f>IF(U12="","",ministers_outercabinet!T$3)</f>
        <v/>
      </c>
      <c r="R12" s="144" t="str">
        <f>IF(U12="","",ministers_outercabinet!T$1)</f>
        <v/>
      </c>
      <c r="S12" s="145"/>
      <c r="T12" s="151"/>
      <c r="U12" s="146" t="str">
        <f>IF(AB12="","",IF(ISNUMBER(SEARCH(":",AB12)),MID(AB12,FIND(":",AB12)+2,FIND("(",AB12)-FIND(":",AB12)-3),LEFT(AB12,FIND("(",AB12)-2)))</f>
        <v/>
      </c>
      <c r="V12" s="147" t="str">
        <f>IF(AB12="","",MID(AB12,FIND("(",AB12)+1,4))</f>
        <v/>
      </c>
      <c r="W12" s="148" t="str">
        <f>IF(ISNUMBER(SEARCH("*female*",AB12)),"female",IF(ISNUMBER(SEARCH("*male*",AB12)),"male",""))</f>
        <v/>
      </c>
      <c r="X12" s="149" t="str">
        <f>IF(AB12="","",IF(ISERROR(MID(AB12,FIND("male,",AB12)+6,(FIND(")",AB12)-(FIND("male,",AB12)+6))))=TRUE,"missing/error",MID(AB12,FIND("male,",AB12)+6,(FIND(")",AB12)-(FIND("male,",AB12)+6)))))</f>
        <v/>
      </c>
      <c r="Y12" s="150" t="str">
        <f>IF(U12="","",(MID(U12,(SEARCH("^^",SUBSTITUTE(U12," ","^^",LEN(U12)-LEN(SUBSTITUTE(U12," ","")))))+1,99)&amp;"_"&amp;LEFT(U12,FIND(" ",U12)-1)&amp;"_"&amp;V12))</f>
        <v/>
      </c>
      <c r="Z12" s="117" t="str">
        <f>IF(AB12="","",IF((LEN(AB12)-LEN(SUBSTITUTE(AB12,"male","")))/LEN("male")&gt;1,"!",IF(RIGHT(AB12,1)=")","",IF(RIGHT(AB12,2)=") ","",IF(RIGHT(AB12,2)=").","","!!")))))</f>
        <v/>
      </c>
      <c r="AA12" s="114"/>
      <c r="AB12" s="168"/>
      <c r="AC12" s="143" t="str">
        <f>IF(AG12="","",ministers_outercabinet!AF$3)</f>
        <v/>
      </c>
      <c r="AD12" s="144" t="str">
        <f>IF(AG12="","",ministers_outercabinet!AF$1)</f>
        <v/>
      </c>
      <c r="AE12" s="145"/>
      <c r="AF12" s="151"/>
      <c r="AG12" s="146" t="str">
        <f>IF(AN12="","",IF(ISNUMBER(SEARCH(":",AN12)),MID(AN12,FIND(":",AN12)+2,FIND("(",AN12)-FIND(":",AN12)-3),LEFT(AN12,FIND("(",AN12)-2)))</f>
        <v/>
      </c>
      <c r="AH12" s="147" t="str">
        <f>IF(AN12="","",MID(AN12,FIND("(",AN12)+1,4))</f>
        <v/>
      </c>
      <c r="AI12" s="148" t="str">
        <f>IF(ISNUMBER(SEARCH("*female*",AN12)),"female",IF(ISNUMBER(SEARCH("*male*",AN12)),"male",""))</f>
        <v/>
      </c>
      <c r="AJ12" s="149" t="str">
        <f>IF(AN12="","",IF(ISERROR(MID(AN12,FIND("male,",AN12)+6,(FIND(")",AN12)-(FIND("male,",AN12)+6))))=TRUE,"missing/error",MID(AN12,FIND("male,",AN12)+6,(FIND(")",AN12)-(FIND("male,",AN12)+6)))))</f>
        <v/>
      </c>
      <c r="AK12" s="150" t="str">
        <f>IF(AG12="","",(MID(AG12,(SEARCH("^^",SUBSTITUTE(AG12," ","^^",LEN(AG12)-LEN(SUBSTITUTE(AG12," ","")))))+1,99)&amp;"_"&amp;LEFT(AG12,FIND(" ",AG12)-1)&amp;"_"&amp;AH12))</f>
        <v/>
      </c>
      <c r="AL12" s="117" t="str">
        <f>IF(AN12="","",IF((LEN(AN12)-LEN(SUBSTITUTE(AN12,"male","")))/LEN("male")&gt;1,"!",IF(RIGHT(AN12,1)=")","",IF(RIGHT(AN12,2)=") ","",IF(RIGHT(AN12,2)=").","","!!")))))</f>
        <v/>
      </c>
      <c r="AM12" s="114"/>
      <c r="AN12" s="168"/>
      <c r="AO12" s="143" t="str">
        <f>IF(AS12="","",ministers_outercabinet!AR$3)</f>
        <v/>
      </c>
      <c r="AP12" s="144" t="str">
        <f>IF(AS12="","",ministers_outercabinet!AR$1)</f>
        <v/>
      </c>
      <c r="AQ12" s="145"/>
      <c r="AR12" s="151"/>
      <c r="AS12" s="146" t="str">
        <f>IF(AZ12="","",IF(ISNUMBER(SEARCH(":",AZ12)),MID(AZ12,FIND(":",AZ12)+2,FIND("(",AZ12)-FIND(":",AZ12)-3),LEFT(AZ12,FIND("(",AZ12)-2)))</f>
        <v/>
      </c>
      <c r="AT12" s="147" t="str">
        <f>IF(AZ12="","",MID(AZ12,FIND("(",AZ12)+1,4))</f>
        <v/>
      </c>
      <c r="AU12" s="148" t="str">
        <f>IF(ISNUMBER(SEARCH("*female*",AZ12)),"female",IF(ISNUMBER(SEARCH("*male*",AZ12)),"male",""))</f>
        <v/>
      </c>
      <c r="AV12" s="149" t="str">
        <f>IF(AZ12="","",IF(ISERROR(MID(AZ12,FIND("male,",AZ12)+6,(FIND(")",AZ12)-(FIND("male,",AZ12)+6))))=TRUE,"missing/error",MID(AZ12,FIND("male,",AZ12)+6,(FIND(")",AZ12)-(FIND("male,",AZ12)+6)))))</f>
        <v/>
      </c>
      <c r="AW12" s="150" t="str">
        <f>IF(AS12="","",(MID(AS12,(SEARCH("^^",SUBSTITUTE(AS12," ","^^",LEN(AS12)-LEN(SUBSTITUTE(AS12," ","")))))+1,99)&amp;"_"&amp;LEFT(AS12,FIND(" ",AS12)-1)&amp;"_"&amp;AT12))</f>
        <v/>
      </c>
      <c r="AX12" s="117" t="str">
        <f>IF(AZ12="","",IF((LEN(AZ12)-LEN(SUBSTITUTE(AZ12,"male","")))/LEN("male")&gt;1,"!",IF(RIGHT(AZ12,1)=")","",IF(RIGHT(AZ12,2)=") ","",IF(RIGHT(AZ12,2)=").","","!!")))))</f>
        <v/>
      </c>
      <c r="AY12" s="114"/>
      <c r="AZ12" s="168"/>
      <c r="BA12" s="143" t="str">
        <f>IF(BE12="","",ministers_outercabinet!BD$3)</f>
        <v/>
      </c>
      <c r="BB12" s="144" t="str">
        <f>IF(BE12="","",ministers_outercabinet!BD$1)</f>
        <v/>
      </c>
      <c r="BC12" s="145"/>
      <c r="BD12" s="151"/>
      <c r="BE12" s="146" t="str">
        <f>IF(BL12="","",IF(ISNUMBER(SEARCH(":",BL12)),MID(BL12,FIND(":",BL12)+2,FIND("(",BL12)-FIND(":",BL12)-3),LEFT(BL12,FIND("(",BL12)-2)))</f>
        <v/>
      </c>
      <c r="BF12" s="147" t="str">
        <f>IF(BL12="","",MID(BL12,FIND("(",BL12)+1,4))</f>
        <v/>
      </c>
      <c r="BG12" s="148" t="str">
        <f>IF(ISNUMBER(SEARCH("*female*",BL12)),"female",IF(ISNUMBER(SEARCH("*male*",BL12)),"male",""))</f>
        <v/>
      </c>
      <c r="BH12" s="149" t="str">
        <f>IF(BL12="","",IF(ISERROR(MID(BL12,FIND("male,",BL12)+6,(FIND(")",BL12)-(FIND("male,",BL12)+6))))=TRUE,"missing/error",MID(BL12,FIND("male,",BL12)+6,(FIND(")",BL12)-(FIND("male,",BL12)+6)))))</f>
        <v/>
      </c>
      <c r="BI12" s="150" t="str">
        <f>IF(BE12="","",(MID(BE12,(SEARCH("^^",SUBSTITUTE(BE12," ","^^",LEN(BE12)-LEN(SUBSTITUTE(BE12," ","")))))+1,99)&amp;"_"&amp;LEFT(BE12,FIND(" ",BE12)-1)&amp;"_"&amp;BF12))</f>
        <v/>
      </c>
      <c r="BJ12" s="117" t="str">
        <f>IF(BL12="","",IF((LEN(BL12)-LEN(SUBSTITUTE(BL12,"male","")))/LEN("male")&gt;1,"!",IF(RIGHT(BL12,1)=")","",IF(RIGHT(BL12,2)=") ","",IF(RIGHT(BL12,2)=").","","!!")))))</f>
        <v/>
      </c>
      <c r="BK12" s="114"/>
      <c r="BL12" s="168"/>
      <c r="BM12" s="143" t="str">
        <f>IF(BQ12="","",ministers_outercabinet!BP$3)</f>
        <v/>
      </c>
      <c r="BN12" s="144" t="str">
        <f>IF(BQ12="","",ministers_outercabinet!BP$1)</f>
        <v/>
      </c>
      <c r="BO12" s="145"/>
      <c r="BP12" s="151"/>
      <c r="BQ12" s="146" t="str">
        <f>IF(BX12="","",IF(ISNUMBER(SEARCH(":",BX12)),MID(BX12,FIND(":",BX12)+2,FIND("(",BX12)-FIND(":",BX12)-3),LEFT(BX12,FIND("(",BX12)-2)))</f>
        <v/>
      </c>
      <c r="BR12" s="147" t="str">
        <f>IF(BX12="","",MID(BX12,FIND("(",BX12)+1,4))</f>
        <v/>
      </c>
      <c r="BS12" s="148" t="str">
        <f>IF(ISNUMBER(SEARCH("*female*",BX12)),"female",IF(ISNUMBER(SEARCH("*male*",BX12)),"male",""))</f>
        <v/>
      </c>
      <c r="BT12" s="149" t="str">
        <f>IF(BX12="","",IF(ISERROR(MID(BX12,FIND("male,",BX12)+6,(FIND(")",BX12)-(FIND("male,",BX12)+6))))=TRUE,"missing/error",MID(BX12,FIND("male,",BX12)+6,(FIND(")",BX12)-(FIND("male,",BX12)+6)))))</f>
        <v/>
      </c>
      <c r="BU12" s="150" t="str">
        <f>IF(BQ12="","",(MID(BQ12,(SEARCH("^^",SUBSTITUTE(BQ12," ","^^",LEN(BQ12)-LEN(SUBSTITUTE(BQ12," ","")))))+1,99)&amp;"_"&amp;LEFT(BQ12,FIND(" ",BQ12)-1)&amp;"_"&amp;BR12))</f>
        <v/>
      </c>
      <c r="BV12" s="117" t="str">
        <f>IF(BX12="","",IF((LEN(BX12)-LEN(SUBSTITUTE(BX12,"male","")))/LEN("male")&gt;1,"!",IF(RIGHT(BX12,1)=")","",IF(RIGHT(BX12,2)=") ","",IF(RIGHT(BX12,2)=").","","!!")))))</f>
        <v/>
      </c>
      <c r="BW12" s="114"/>
      <c r="BX12" s="168"/>
      <c r="BY12" s="143" t="str">
        <f>IF(CC12="","",ministers_outercabinet!CB$3)</f>
        <v/>
      </c>
      <c r="BZ12" s="144" t="str">
        <f>IF(CC12="","",ministers_outercabinet!CB$1)</f>
        <v/>
      </c>
      <c r="CA12" s="145"/>
      <c r="CB12" s="151"/>
      <c r="CC12" s="146" t="str">
        <f>IF(CJ12="","",IF(ISNUMBER(SEARCH(":",CJ12)),MID(CJ12,FIND(":",CJ12)+2,FIND("(",CJ12)-FIND(":",CJ12)-3),LEFT(CJ12,FIND("(",CJ12)-2)))</f>
        <v/>
      </c>
      <c r="CD12" s="147" t="str">
        <f>IF(CJ12="","",MID(CJ12,FIND("(",CJ12)+1,4))</f>
        <v/>
      </c>
      <c r="CE12" s="148" t="str">
        <f>IF(ISNUMBER(SEARCH("*female*",CJ12)),"female",IF(ISNUMBER(SEARCH("*male*",CJ12)),"male",""))</f>
        <v/>
      </c>
      <c r="CF12" s="149" t="str">
        <f>IF(CJ12="","",IF(ISERROR(MID(CJ12,FIND("male,",CJ12)+6,(FIND(")",CJ12)-(FIND("male,",CJ12)+6))))=TRUE,"missing/error",MID(CJ12,FIND("male,",CJ12)+6,(FIND(")",CJ12)-(FIND("male,",CJ12)+6)))))</f>
        <v/>
      </c>
      <c r="CG12" s="150" t="str">
        <f>IF(CC12="","",(MID(CC12,(SEARCH("^^",SUBSTITUTE(CC12," ","^^",LEN(CC12)-LEN(SUBSTITUTE(CC12," ","")))))+1,99)&amp;"_"&amp;LEFT(CC12,FIND(" ",CC12)-1)&amp;"_"&amp;CD12))</f>
        <v/>
      </c>
      <c r="CH12" s="117" t="str">
        <f>IF(CJ12="","",IF((LEN(CJ12)-LEN(SUBSTITUTE(CJ12,"male","")))/LEN("male")&gt;1,"!",IF(RIGHT(CJ12,1)=")","",IF(RIGHT(CJ12,2)=") ","",IF(RIGHT(CJ12,2)=").","","!!")))))</f>
        <v/>
      </c>
      <c r="CI12" s="114"/>
      <c r="CJ12" s="168"/>
      <c r="CK12" s="143" t="str">
        <f>IF(CO12="","",ministers_outercabinet!CN$3)</f>
        <v/>
      </c>
      <c r="CL12" s="144" t="str">
        <f>IF(CO12="","",ministers_outercabinet!CN$1)</f>
        <v/>
      </c>
      <c r="CM12" s="145"/>
      <c r="CN12" s="151"/>
      <c r="CO12" s="146" t="str">
        <f>IF(CV12="","",IF(ISNUMBER(SEARCH(":",CV12)),MID(CV12,FIND(":",CV12)+2,FIND("(",CV12)-FIND(":",CV12)-3),LEFT(CV12,FIND("(",CV12)-2)))</f>
        <v/>
      </c>
      <c r="CP12" s="147" t="str">
        <f>IF(CV12="","",MID(CV12,FIND("(",CV12)+1,4))</f>
        <v/>
      </c>
      <c r="CQ12" s="148" t="str">
        <f>IF(ISNUMBER(SEARCH("*female*",CV12)),"female",IF(ISNUMBER(SEARCH("*male*",CV12)),"male",""))</f>
        <v/>
      </c>
      <c r="CR12" s="149" t="str">
        <f>IF(CV12="","",IF(ISERROR(MID(CV12,FIND("male,",CV12)+6,(FIND(")",CV12)-(FIND("male,",CV12)+6))))=TRUE,"missing/error",MID(CV12,FIND("male,",CV12)+6,(FIND(")",CV12)-(FIND("male,",CV12)+6)))))</f>
        <v/>
      </c>
      <c r="CS12" s="150" t="str">
        <f>IF(CO12="","",(MID(CO12,(SEARCH("^^",SUBSTITUTE(CO12," ","^^",LEN(CO12)-LEN(SUBSTITUTE(CO12," ","")))))+1,99)&amp;"_"&amp;LEFT(CO12,FIND(" ",CO12)-1)&amp;"_"&amp;CP12))</f>
        <v/>
      </c>
      <c r="CT12" s="117" t="str">
        <f>IF(CV12="","",IF((LEN(CV12)-LEN(SUBSTITUTE(CV12,"male","")))/LEN("male")&gt;1,"!",IF(RIGHT(CV12,1)=")","",IF(RIGHT(CV12,2)=") ","",IF(RIGHT(CV12,2)=").","","!!")))))</f>
        <v/>
      </c>
      <c r="CU12" s="114"/>
      <c r="CV12" s="168"/>
      <c r="CW12" s="143" t="str">
        <f>IF(DA12="","",ministers_outercabinet!CZ$3)</f>
        <v/>
      </c>
      <c r="CX12" s="144" t="str">
        <f>IF(DA12="","",ministers_outercabinet!CZ$1)</f>
        <v/>
      </c>
      <c r="CY12" s="145"/>
      <c r="CZ12" s="151"/>
      <c r="DA12" s="146" t="str">
        <f>IF(DH12="","",IF(ISNUMBER(SEARCH(":",DH12)),MID(DH12,FIND(":",DH12)+2,FIND("(",DH12)-FIND(":",DH12)-3),LEFT(DH12,FIND("(",DH12)-2)))</f>
        <v/>
      </c>
      <c r="DB12" s="147" t="str">
        <f>IF(DH12="","",MID(DH12,FIND("(",DH12)+1,4))</f>
        <v/>
      </c>
      <c r="DC12" s="148" t="str">
        <f>IF(ISNUMBER(SEARCH("*female*",DH12)),"female",IF(ISNUMBER(SEARCH("*male*",DH12)),"male",""))</f>
        <v/>
      </c>
      <c r="DD12" s="149" t="str">
        <f>IF(DH12="","",IF(ISERROR(MID(DH12,FIND("male,",DH12)+6,(FIND(")",DH12)-(FIND("male,",DH12)+6))))=TRUE,"missing/error",MID(DH12,FIND("male,",DH12)+6,(FIND(")",DH12)-(FIND("male,",DH12)+6)))))</f>
        <v/>
      </c>
      <c r="DE12" s="150" t="str">
        <f>IF(DA12="","",(MID(DA12,(SEARCH("^^",SUBSTITUTE(DA12," ","^^",LEN(DA12)-LEN(SUBSTITUTE(DA12," ","")))))+1,99)&amp;"_"&amp;LEFT(DA12,FIND(" ",DA12)-1)&amp;"_"&amp;DB12))</f>
        <v/>
      </c>
      <c r="DF12" s="117" t="str">
        <f>IF(DH12="","",IF((LEN(DH12)-LEN(SUBSTITUTE(DH12,"male","")))/LEN("male")&gt;1,"!",IF(RIGHT(DH12,1)=")","",IF(RIGHT(DH12,2)=") ","",IF(RIGHT(DH12,2)=").","","!!")))))</f>
        <v/>
      </c>
      <c r="DG12" s="114"/>
      <c r="DH12" s="168"/>
      <c r="DI12" s="143" t="str">
        <f>IF(DM12="","",ministers_outercabinet!DL$3)</f>
        <v/>
      </c>
      <c r="DJ12" s="144" t="str">
        <f>IF(DM12="","",ministers_outercabinet!DL$1)</f>
        <v/>
      </c>
      <c r="DK12" s="145"/>
      <c r="DL12" s="151"/>
      <c r="DM12" s="146" t="str">
        <f>IF(DT12="","",IF(ISNUMBER(SEARCH(":",DT12)),MID(DT12,FIND(":",DT12)+2,FIND("(",DT12)-FIND(":",DT12)-3),LEFT(DT12,FIND("(",DT12)-2)))</f>
        <v/>
      </c>
      <c r="DN12" s="147" t="str">
        <f>IF(DT12="","",MID(DT12,FIND("(",DT12)+1,4))</f>
        <v/>
      </c>
      <c r="DO12" s="148" t="str">
        <f>IF(ISNUMBER(SEARCH("*female*",DT12)),"female",IF(ISNUMBER(SEARCH("*male*",DT12)),"male",""))</f>
        <v/>
      </c>
      <c r="DP12" s="149" t="str">
        <f>IF(DT12="","",IF(ISERROR(MID(DT12,FIND("male,",DT12)+6,(FIND(")",DT12)-(FIND("male,",DT12)+6))))=TRUE,"missing/error",MID(DT12,FIND("male,",DT12)+6,(FIND(")",DT12)-(FIND("male,",DT12)+6)))))</f>
        <v/>
      </c>
      <c r="DQ12" s="150" t="str">
        <f>IF(DM12="","",(MID(DM12,(SEARCH("^^",SUBSTITUTE(DM12," ","^^",LEN(DM12)-LEN(SUBSTITUTE(DM12," ","")))))+1,99)&amp;"_"&amp;LEFT(DM12,FIND(" ",DM12)-1)&amp;"_"&amp;DN12))</f>
        <v/>
      </c>
      <c r="DR12" s="117" t="str">
        <f>IF(DT12="","",IF((LEN(DT12)-LEN(SUBSTITUTE(DT12,"male","")))/LEN("male")&gt;1,"!",IF(RIGHT(DT12,1)=")","",IF(RIGHT(DT12,2)=") ","",IF(RIGHT(DT12,2)=").","","!!")))))</f>
        <v/>
      </c>
      <c r="DS12" s="114"/>
      <c r="DT12" s="168"/>
      <c r="DU12" s="143" t="str">
        <f>IF(DY12="","",ministers_outercabinet!DX$3)</f>
        <v/>
      </c>
      <c r="DV12" s="144" t="str">
        <f>IF(DY12="","",ministers_outercabinet!DX$1)</f>
        <v/>
      </c>
      <c r="DW12" s="145"/>
      <c r="DX12" s="151"/>
      <c r="DY12" s="146" t="str">
        <f>IF(EF12="","",IF(ISNUMBER(SEARCH(":",EF12)),MID(EF12,FIND(":",EF12)+2,FIND("(",EF12)-FIND(":",EF12)-3),LEFT(EF12,FIND("(",EF12)-2)))</f>
        <v/>
      </c>
      <c r="DZ12" s="147" t="str">
        <f>IF(EF12="","",MID(EF12,FIND("(",EF12)+1,4))</f>
        <v/>
      </c>
      <c r="EA12" s="148" t="str">
        <f>IF(ISNUMBER(SEARCH("*female*",EF12)),"female",IF(ISNUMBER(SEARCH("*male*",EF12)),"male",""))</f>
        <v/>
      </c>
      <c r="EB12" s="149" t="str">
        <f>IF(EF12="","",IF(ISERROR(MID(EF12,FIND("male,",EF12)+6,(FIND(")",EF12)-(FIND("male,",EF12)+6))))=TRUE,"missing/error",MID(EF12,FIND("male,",EF12)+6,(FIND(")",EF12)-(FIND("male,",EF12)+6)))))</f>
        <v/>
      </c>
      <c r="EC12" s="150" t="str">
        <f>IF(DY12="","",(MID(DY12,(SEARCH("^^",SUBSTITUTE(DY12," ","^^",LEN(DY12)-LEN(SUBSTITUTE(DY12," ","")))))+1,99)&amp;"_"&amp;LEFT(DY12,FIND(" ",DY12)-1)&amp;"_"&amp;DZ12))</f>
        <v/>
      </c>
      <c r="ED12" s="117" t="str">
        <f>IF(EF12="","",IF((LEN(EF12)-LEN(SUBSTITUTE(EF12,"male","")))/LEN("male")&gt;1,"!",IF(RIGHT(EF12,1)=")","",IF(RIGHT(EF12,2)=") ","",IF(RIGHT(EF12,2)=").","","!!")))))</f>
        <v/>
      </c>
      <c r="EE12" s="114"/>
      <c r="EF12" s="168"/>
    </row>
    <row r="13" spans="1:136" ht="13.5" customHeight="1">
      <c r="A13" s="152"/>
      <c r="B13" s="114" t="s">
        <v>516</v>
      </c>
      <c r="D13" s="168"/>
      <c r="E13" s="143" t="str">
        <f>IF(I13="","",ministers_outercabinet!E$3)</f>
        <v/>
      </c>
      <c r="F13" s="144" t="str">
        <f>IF(I13="","",ministers_outercabinet!E$1)</f>
        <v/>
      </c>
      <c r="G13" s="145" t="s">
        <v>292</v>
      </c>
      <c r="H13" s="145" t="str">
        <f>IF(I13="","",ministers_outercabinet!E$3)</f>
        <v/>
      </c>
      <c r="I13" s="146" t="str">
        <f t="shared" si="0"/>
        <v/>
      </c>
      <c r="J13" s="147" t="str">
        <f t="shared" si="1"/>
        <v/>
      </c>
      <c r="K13" s="148" t="str">
        <f t="shared" si="2"/>
        <v/>
      </c>
      <c r="L13" s="149" t="str">
        <f t="shared" si="3"/>
        <v/>
      </c>
      <c r="M13" s="150" t="str">
        <f t="shared" si="4"/>
        <v/>
      </c>
      <c r="N13" s="117" t="str">
        <f t="shared" si="5"/>
        <v/>
      </c>
      <c r="O13" s="114"/>
      <c r="P13" s="168"/>
      <c r="Q13" s="143" t="str">
        <f>IF(U13="","",ministers_outercabinet!T$3)</f>
        <v/>
      </c>
      <c r="R13" s="144" t="str">
        <f>IF(U13="","",ministers_outercabinet!T$1)</f>
        <v/>
      </c>
      <c r="S13" s="145"/>
      <c r="T13" s="151"/>
      <c r="U13" s="146" t="str">
        <f>IF(AB13="","",IF(ISNUMBER(SEARCH(":",AB13)),MID(AB13,FIND(":",AB13)+2,FIND("(",AB13)-FIND(":",AB13)-3),LEFT(AB13,FIND("(",AB13)-2)))</f>
        <v/>
      </c>
      <c r="V13" s="147" t="str">
        <f>IF(AB13="","",MID(AB13,FIND("(",AB13)+1,4))</f>
        <v/>
      </c>
      <c r="W13" s="148" t="str">
        <f>IF(ISNUMBER(SEARCH("*female*",AB13)),"female",IF(ISNUMBER(SEARCH("*male*",AB13)),"male",""))</f>
        <v/>
      </c>
      <c r="X13" s="149" t="str">
        <f>IF(AB13="","",IF(ISERROR(MID(AB13,FIND("male,",AB13)+6,(FIND(")",AB13)-(FIND("male,",AB13)+6))))=TRUE,"missing/error",MID(AB13,FIND("male,",AB13)+6,(FIND(")",AB13)-(FIND("male,",AB13)+6)))))</f>
        <v/>
      </c>
      <c r="Y13" s="150" t="str">
        <f>IF(U13="","",(MID(U13,(SEARCH("^^",SUBSTITUTE(U13," ","^^",LEN(U13)-LEN(SUBSTITUTE(U13," ","")))))+1,99)&amp;"_"&amp;LEFT(U13,FIND(" ",U13)-1)&amp;"_"&amp;V13))</f>
        <v/>
      </c>
      <c r="Z13" s="117" t="str">
        <f>IF(AB13="","",IF((LEN(AB13)-LEN(SUBSTITUTE(AB13,"male","")))/LEN("male")&gt;1,"!",IF(RIGHT(AB13,1)=")","",IF(RIGHT(AB13,2)=") ","",IF(RIGHT(AB13,2)=").","","!!")))))</f>
        <v/>
      </c>
      <c r="AA13" s="114"/>
      <c r="AB13" s="168"/>
      <c r="AC13" s="143" t="str">
        <f>IF(AG13="","",ministers_outercabinet!AF$3)</f>
        <v/>
      </c>
      <c r="AD13" s="144" t="str">
        <f>IF(AG13="","",ministers_outercabinet!AF$1)</f>
        <v/>
      </c>
      <c r="AE13" s="145"/>
      <c r="AF13" s="151"/>
      <c r="AG13" s="146" t="str">
        <f>IF(AN13="","",IF(ISNUMBER(SEARCH(":",AN13)),MID(AN13,FIND(":",AN13)+2,FIND("(",AN13)-FIND(":",AN13)-3),LEFT(AN13,FIND("(",AN13)-2)))</f>
        <v/>
      </c>
      <c r="AH13" s="147" t="str">
        <f>IF(AN13="","",MID(AN13,FIND("(",AN13)+1,4))</f>
        <v/>
      </c>
      <c r="AI13" s="148" t="str">
        <f>IF(ISNUMBER(SEARCH("*female*",AN13)),"female",IF(ISNUMBER(SEARCH("*male*",AN13)),"male",""))</f>
        <v/>
      </c>
      <c r="AJ13" s="149" t="str">
        <f>IF(AN13="","",IF(ISERROR(MID(AN13,FIND("male,",AN13)+6,(FIND(")",AN13)-(FIND("male,",AN13)+6))))=TRUE,"missing/error",MID(AN13,FIND("male,",AN13)+6,(FIND(")",AN13)-(FIND("male,",AN13)+6)))))</f>
        <v/>
      </c>
      <c r="AK13" s="150" t="str">
        <f>IF(AG13="","",(MID(AG13,(SEARCH("^^",SUBSTITUTE(AG13," ","^^",LEN(AG13)-LEN(SUBSTITUTE(AG13," ","")))))+1,99)&amp;"_"&amp;LEFT(AG13,FIND(" ",AG13)-1)&amp;"_"&amp;AH13))</f>
        <v/>
      </c>
      <c r="AL13" s="117" t="str">
        <f>IF(AN13="","",IF((LEN(AN13)-LEN(SUBSTITUTE(AN13,"male","")))/LEN("male")&gt;1,"!",IF(RIGHT(AN13,1)=")","",IF(RIGHT(AN13,2)=") ","",IF(RIGHT(AN13,2)=").","","!!")))))</f>
        <v/>
      </c>
      <c r="AM13" s="114"/>
      <c r="AN13" s="168"/>
      <c r="AO13" s="143" t="str">
        <f>IF(AS13="","",ministers_outercabinet!AR$3)</f>
        <v/>
      </c>
      <c r="AP13" s="144" t="str">
        <f>IF(AS13="","",ministers_outercabinet!AR$1)</f>
        <v/>
      </c>
      <c r="AQ13" s="145"/>
      <c r="AR13" s="151"/>
      <c r="AS13" s="146" t="str">
        <f>IF(AZ13="","",IF(ISNUMBER(SEARCH(":",AZ13)),MID(AZ13,FIND(":",AZ13)+2,FIND("(",AZ13)-FIND(":",AZ13)-3),LEFT(AZ13,FIND("(",AZ13)-2)))</f>
        <v/>
      </c>
      <c r="AT13" s="147" t="str">
        <f>IF(AZ13="","",MID(AZ13,FIND("(",AZ13)+1,4))</f>
        <v/>
      </c>
      <c r="AU13" s="148" t="str">
        <f>IF(ISNUMBER(SEARCH("*female*",AZ13)),"female",IF(ISNUMBER(SEARCH("*male*",AZ13)),"male",""))</f>
        <v/>
      </c>
      <c r="AV13" s="149" t="str">
        <f>IF(AZ13="","",IF(ISERROR(MID(AZ13,FIND("male,",AZ13)+6,(FIND(")",AZ13)-(FIND("male,",AZ13)+6))))=TRUE,"missing/error",MID(AZ13,FIND("male,",AZ13)+6,(FIND(")",AZ13)-(FIND("male,",AZ13)+6)))))</f>
        <v/>
      </c>
      <c r="AW13" s="150" t="str">
        <f>IF(AS13="","",(MID(AS13,(SEARCH("^^",SUBSTITUTE(AS13," ","^^",LEN(AS13)-LEN(SUBSTITUTE(AS13," ","")))))+1,99)&amp;"_"&amp;LEFT(AS13,FIND(" ",AS13)-1)&amp;"_"&amp;AT13))</f>
        <v/>
      </c>
      <c r="AX13" s="117" t="str">
        <f>IF(AZ13="","",IF((LEN(AZ13)-LEN(SUBSTITUTE(AZ13,"male","")))/LEN("male")&gt;1,"!",IF(RIGHT(AZ13,1)=")","",IF(RIGHT(AZ13,2)=") ","",IF(RIGHT(AZ13,2)=").","","!!")))))</f>
        <v/>
      </c>
      <c r="AY13" s="114"/>
      <c r="AZ13" s="168"/>
      <c r="BA13" s="143" t="str">
        <f>IF(BE13="","",ministers_outercabinet!BD$3)</f>
        <v/>
      </c>
      <c r="BB13" s="144" t="str">
        <f>IF(BE13="","",ministers_outercabinet!BD$1)</f>
        <v/>
      </c>
      <c r="BC13" s="145"/>
      <c r="BD13" s="151"/>
      <c r="BE13" s="146" t="str">
        <f>IF(BL13="","",IF(ISNUMBER(SEARCH(":",BL13)),MID(BL13,FIND(":",BL13)+2,FIND("(",BL13)-FIND(":",BL13)-3),LEFT(BL13,FIND("(",BL13)-2)))</f>
        <v/>
      </c>
      <c r="BF13" s="147" t="str">
        <f>IF(BL13="","",MID(BL13,FIND("(",BL13)+1,4))</f>
        <v/>
      </c>
      <c r="BG13" s="148" t="str">
        <f>IF(ISNUMBER(SEARCH("*female*",BL13)),"female",IF(ISNUMBER(SEARCH("*male*",BL13)),"male",""))</f>
        <v/>
      </c>
      <c r="BH13" s="149" t="str">
        <f>IF(BL13="","",IF(ISERROR(MID(BL13,FIND("male,",BL13)+6,(FIND(")",BL13)-(FIND("male,",BL13)+6))))=TRUE,"missing/error",MID(BL13,FIND("male,",BL13)+6,(FIND(")",BL13)-(FIND("male,",BL13)+6)))))</f>
        <v/>
      </c>
      <c r="BI13" s="150" t="str">
        <f>IF(BE13="","",(MID(BE13,(SEARCH("^^",SUBSTITUTE(BE13," ","^^",LEN(BE13)-LEN(SUBSTITUTE(BE13," ","")))))+1,99)&amp;"_"&amp;LEFT(BE13,FIND(" ",BE13)-1)&amp;"_"&amp;BF13))</f>
        <v/>
      </c>
      <c r="BJ13" s="117" t="str">
        <f>IF(BL13="","",IF((LEN(BL13)-LEN(SUBSTITUTE(BL13,"male","")))/LEN("male")&gt;1,"!",IF(RIGHT(BL13,1)=")","",IF(RIGHT(BL13,2)=") ","",IF(RIGHT(BL13,2)=").","","!!")))))</f>
        <v/>
      </c>
      <c r="BK13" s="114"/>
      <c r="BL13" s="168"/>
      <c r="BM13" s="143" t="str">
        <f>IF(BQ13="","",ministers_outercabinet!BP$3)</f>
        <v/>
      </c>
      <c r="BN13" s="144" t="str">
        <f>IF(BQ13="","",ministers_outercabinet!BP$1)</f>
        <v/>
      </c>
      <c r="BO13" s="145"/>
      <c r="BP13" s="151"/>
      <c r="BQ13" s="146" t="str">
        <f>IF(BX13="","",IF(ISNUMBER(SEARCH(":",BX13)),MID(BX13,FIND(":",BX13)+2,FIND("(",BX13)-FIND(":",BX13)-3),LEFT(BX13,FIND("(",BX13)-2)))</f>
        <v/>
      </c>
      <c r="BR13" s="147" t="str">
        <f>IF(BX13="","",MID(BX13,FIND("(",BX13)+1,4))</f>
        <v/>
      </c>
      <c r="BS13" s="148" t="str">
        <f>IF(ISNUMBER(SEARCH("*female*",BX13)),"female",IF(ISNUMBER(SEARCH("*male*",BX13)),"male",""))</f>
        <v/>
      </c>
      <c r="BT13" s="149" t="str">
        <f>IF(BX13="","",IF(ISERROR(MID(BX13,FIND("male,",BX13)+6,(FIND(")",BX13)-(FIND("male,",BX13)+6))))=TRUE,"missing/error",MID(BX13,FIND("male,",BX13)+6,(FIND(")",BX13)-(FIND("male,",BX13)+6)))))</f>
        <v/>
      </c>
      <c r="BU13" s="150" t="str">
        <f>IF(BQ13="","",(MID(BQ13,(SEARCH("^^",SUBSTITUTE(BQ13," ","^^",LEN(BQ13)-LEN(SUBSTITUTE(BQ13," ","")))))+1,99)&amp;"_"&amp;LEFT(BQ13,FIND(" ",BQ13)-1)&amp;"_"&amp;BR13))</f>
        <v/>
      </c>
      <c r="BV13" s="117" t="str">
        <f>IF(BX13="","",IF((LEN(BX13)-LEN(SUBSTITUTE(BX13,"male","")))/LEN("male")&gt;1,"!",IF(RIGHT(BX13,1)=")","",IF(RIGHT(BX13,2)=") ","",IF(RIGHT(BX13,2)=").","","!!")))))</f>
        <v/>
      </c>
      <c r="BW13" s="114"/>
      <c r="BX13" s="168"/>
      <c r="BY13" s="143" t="str">
        <f>IF(CC13="","",ministers_outercabinet!CB$3)</f>
        <v/>
      </c>
      <c r="BZ13" s="144" t="str">
        <f>IF(CC13="","",ministers_outercabinet!CB$1)</f>
        <v/>
      </c>
      <c r="CA13" s="145"/>
      <c r="CB13" s="151"/>
      <c r="CC13" s="146" t="str">
        <f>IF(CJ13="","",IF(ISNUMBER(SEARCH(":",CJ13)),MID(CJ13,FIND(":",CJ13)+2,FIND("(",CJ13)-FIND(":",CJ13)-3),LEFT(CJ13,FIND("(",CJ13)-2)))</f>
        <v/>
      </c>
      <c r="CD13" s="147" t="str">
        <f>IF(CJ13="","",MID(CJ13,FIND("(",CJ13)+1,4))</f>
        <v/>
      </c>
      <c r="CE13" s="148" t="str">
        <f>IF(ISNUMBER(SEARCH("*female*",CJ13)),"female",IF(ISNUMBER(SEARCH("*male*",CJ13)),"male",""))</f>
        <v/>
      </c>
      <c r="CF13" s="149" t="str">
        <f>IF(CJ13="","",IF(ISERROR(MID(CJ13,FIND("male,",CJ13)+6,(FIND(")",CJ13)-(FIND("male,",CJ13)+6))))=TRUE,"missing/error",MID(CJ13,FIND("male,",CJ13)+6,(FIND(")",CJ13)-(FIND("male,",CJ13)+6)))))</f>
        <v/>
      </c>
      <c r="CG13" s="150" t="str">
        <f>IF(CC13="","",(MID(CC13,(SEARCH("^^",SUBSTITUTE(CC13," ","^^",LEN(CC13)-LEN(SUBSTITUTE(CC13," ","")))))+1,99)&amp;"_"&amp;LEFT(CC13,FIND(" ",CC13)-1)&amp;"_"&amp;CD13))</f>
        <v/>
      </c>
      <c r="CH13" s="117" t="str">
        <f>IF(CJ13="","",IF((LEN(CJ13)-LEN(SUBSTITUTE(CJ13,"male","")))/LEN("male")&gt;1,"!",IF(RIGHT(CJ13,1)=")","",IF(RIGHT(CJ13,2)=") ","",IF(RIGHT(CJ13,2)=").","","!!")))))</f>
        <v/>
      </c>
      <c r="CI13" s="114"/>
      <c r="CJ13" s="168"/>
      <c r="CK13" s="143" t="str">
        <f>IF(CO13="","",ministers_outercabinet!CN$3)</f>
        <v/>
      </c>
      <c r="CL13" s="144" t="str">
        <f>IF(CO13="","",ministers_outercabinet!CN$1)</f>
        <v/>
      </c>
      <c r="CM13" s="145"/>
      <c r="CN13" s="151"/>
      <c r="CO13" s="146" t="str">
        <f>IF(CV13="","",IF(ISNUMBER(SEARCH(":",CV13)),MID(CV13,FIND(":",CV13)+2,FIND("(",CV13)-FIND(":",CV13)-3),LEFT(CV13,FIND("(",CV13)-2)))</f>
        <v/>
      </c>
      <c r="CP13" s="147" t="str">
        <f>IF(CV13="","",MID(CV13,FIND("(",CV13)+1,4))</f>
        <v/>
      </c>
      <c r="CQ13" s="148" t="str">
        <f>IF(ISNUMBER(SEARCH("*female*",CV13)),"female",IF(ISNUMBER(SEARCH("*male*",CV13)),"male",""))</f>
        <v/>
      </c>
      <c r="CR13" s="149" t="str">
        <f>IF(CV13="","",IF(ISERROR(MID(CV13,FIND("male,",CV13)+6,(FIND(")",CV13)-(FIND("male,",CV13)+6))))=TRUE,"missing/error",MID(CV13,FIND("male,",CV13)+6,(FIND(")",CV13)-(FIND("male,",CV13)+6)))))</f>
        <v/>
      </c>
      <c r="CS13" s="150" t="str">
        <f>IF(CO13="","",(MID(CO13,(SEARCH("^^",SUBSTITUTE(CO13," ","^^",LEN(CO13)-LEN(SUBSTITUTE(CO13," ","")))))+1,99)&amp;"_"&amp;LEFT(CO13,FIND(" ",CO13)-1)&amp;"_"&amp;CP13))</f>
        <v/>
      </c>
      <c r="CT13" s="117" t="str">
        <f>IF(CV13="","",IF((LEN(CV13)-LEN(SUBSTITUTE(CV13,"male","")))/LEN("male")&gt;1,"!",IF(RIGHT(CV13,1)=")","",IF(RIGHT(CV13,2)=") ","",IF(RIGHT(CV13,2)=").","","!!")))))</f>
        <v/>
      </c>
      <c r="CU13" s="114"/>
      <c r="CV13" s="168"/>
      <c r="CW13" s="143" t="str">
        <f>IF(DA13="","",ministers_outercabinet!CZ$3)</f>
        <v/>
      </c>
      <c r="CX13" s="144" t="str">
        <f>IF(DA13="","",ministers_outercabinet!CZ$1)</f>
        <v/>
      </c>
      <c r="CY13" s="145"/>
      <c r="CZ13" s="151"/>
      <c r="DA13" s="146" t="str">
        <f>IF(DH13="","",IF(ISNUMBER(SEARCH(":",DH13)),MID(DH13,FIND(":",DH13)+2,FIND("(",DH13)-FIND(":",DH13)-3),LEFT(DH13,FIND("(",DH13)-2)))</f>
        <v/>
      </c>
      <c r="DB13" s="147" t="str">
        <f>IF(DH13="","",MID(DH13,FIND("(",DH13)+1,4))</f>
        <v/>
      </c>
      <c r="DC13" s="148" t="str">
        <f>IF(ISNUMBER(SEARCH("*female*",DH13)),"female",IF(ISNUMBER(SEARCH("*male*",DH13)),"male",""))</f>
        <v/>
      </c>
      <c r="DD13" s="149" t="str">
        <f>IF(DH13="","",IF(ISERROR(MID(DH13,FIND("male,",DH13)+6,(FIND(")",DH13)-(FIND("male,",DH13)+6))))=TRUE,"missing/error",MID(DH13,FIND("male,",DH13)+6,(FIND(")",DH13)-(FIND("male,",DH13)+6)))))</f>
        <v/>
      </c>
      <c r="DE13" s="150" t="str">
        <f>IF(DA13="","",(MID(DA13,(SEARCH("^^",SUBSTITUTE(DA13," ","^^",LEN(DA13)-LEN(SUBSTITUTE(DA13," ","")))))+1,99)&amp;"_"&amp;LEFT(DA13,FIND(" ",DA13)-1)&amp;"_"&amp;DB13))</f>
        <v/>
      </c>
      <c r="DF13" s="117" t="str">
        <f>IF(DH13="","",IF((LEN(DH13)-LEN(SUBSTITUTE(DH13,"male","")))/LEN("male")&gt;1,"!",IF(RIGHT(DH13,1)=")","",IF(RIGHT(DH13,2)=") ","",IF(RIGHT(DH13,2)=").","","!!")))))</f>
        <v/>
      </c>
      <c r="DG13" s="114"/>
      <c r="DH13" s="168"/>
      <c r="DI13" s="143" t="str">
        <f>IF(DM13="","",ministers_outercabinet!DL$3)</f>
        <v/>
      </c>
      <c r="DJ13" s="144" t="str">
        <f>IF(DM13="","",ministers_outercabinet!DL$1)</f>
        <v/>
      </c>
      <c r="DK13" s="145"/>
      <c r="DL13" s="151"/>
      <c r="DM13" s="146" t="str">
        <f>IF(DT13="","",IF(ISNUMBER(SEARCH(":",DT13)),MID(DT13,FIND(":",DT13)+2,FIND("(",DT13)-FIND(":",DT13)-3),LEFT(DT13,FIND("(",DT13)-2)))</f>
        <v/>
      </c>
      <c r="DN13" s="147" t="str">
        <f>IF(DT13="","",MID(DT13,FIND("(",DT13)+1,4))</f>
        <v/>
      </c>
      <c r="DO13" s="148" t="str">
        <f>IF(ISNUMBER(SEARCH("*female*",DT13)),"female",IF(ISNUMBER(SEARCH("*male*",DT13)),"male",""))</f>
        <v/>
      </c>
      <c r="DP13" s="149" t="str">
        <f>IF(DT13="","",IF(ISERROR(MID(DT13,FIND("male,",DT13)+6,(FIND(")",DT13)-(FIND("male,",DT13)+6))))=TRUE,"missing/error",MID(DT13,FIND("male,",DT13)+6,(FIND(")",DT13)-(FIND("male,",DT13)+6)))))</f>
        <v/>
      </c>
      <c r="DQ13" s="150" t="str">
        <f>IF(DM13="","",(MID(DM13,(SEARCH("^^",SUBSTITUTE(DM13," ","^^",LEN(DM13)-LEN(SUBSTITUTE(DM13," ","")))))+1,99)&amp;"_"&amp;LEFT(DM13,FIND(" ",DM13)-1)&amp;"_"&amp;DN13))</f>
        <v/>
      </c>
      <c r="DR13" s="117" t="str">
        <f>IF(DT13="","",IF((LEN(DT13)-LEN(SUBSTITUTE(DT13,"male","")))/LEN("male")&gt;1,"!",IF(RIGHT(DT13,1)=")","",IF(RIGHT(DT13,2)=") ","",IF(RIGHT(DT13,2)=").","","!!")))))</f>
        <v/>
      </c>
      <c r="DS13" s="114"/>
      <c r="DT13" s="168"/>
      <c r="DU13" s="143" t="str">
        <f>IF(DY13="","",ministers_outercabinet!DX$3)</f>
        <v/>
      </c>
      <c r="DV13" s="144" t="str">
        <f>IF(DY13="","",ministers_outercabinet!DX$1)</f>
        <v/>
      </c>
      <c r="DW13" s="145"/>
      <c r="DX13" s="151"/>
      <c r="DY13" s="146" t="str">
        <f>IF(EF13="","",IF(ISNUMBER(SEARCH(":",EF13)),MID(EF13,FIND(":",EF13)+2,FIND("(",EF13)-FIND(":",EF13)-3),LEFT(EF13,FIND("(",EF13)-2)))</f>
        <v/>
      </c>
      <c r="DZ13" s="147" t="str">
        <f>IF(EF13="","",MID(EF13,FIND("(",EF13)+1,4))</f>
        <v/>
      </c>
      <c r="EA13" s="148" t="str">
        <f>IF(ISNUMBER(SEARCH("*female*",EF13)),"female",IF(ISNUMBER(SEARCH("*male*",EF13)),"male",""))</f>
        <v/>
      </c>
      <c r="EB13" s="149" t="str">
        <f>IF(EF13="","",IF(ISERROR(MID(EF13,FIND("male,",EF13)+6,(FIND(")",EF13)-(FIND("male,",EF13)+6))))=TRUE,"missing/error",MID(EF13,FIND("male,",EF13)+6,(FIND(")",EF13)-(FIND("male,",EF13)+6)))))</f>
        <v/>
      </c>
      <c r="EC13" s="150" t="str">
        <f>IF(DY13="","",(MID(DY13,(SEARCH("^^",SUBSTITUTE(DY13," ","^^",LEN(DY13)-LEN(SUBSTITUTE(DY13," ","")))))+1,99)&amp;"_"&amp;LEFT(DY13,FIND(" ",DY13)-1)&amp;"_"&amp;DZ13))</f>
        <v/>
      </c>
      <c r="ED13" s="117" t="str">
        <f>IF(EF13="","",IF((LEN(EF13)-LEN(SUBSTITUTE(EF13,"male","")))/LEN("male")&gt;1,"!",IF(RIGHT(EF13,1)=")","",IF(RIGHT(EF13,2)=") ","",IF(RIGHT(EF13,2)=").","","!!")))))</f>
        <v/>
      </c>
      <c r="EE13" s="114"/>
      <c r="EF13" s="168"/>
    </row>
    <row r="14" spans="1:136" ht="13.5" customHeight="1">
      <c r="A14" s="126"/>
      <c r="B14" s="114" t="s">
        <v>516</v>
      </c>
      <c r="D14" s="168"/>
      <c r="E14" s="143" t="str">
        <f>IF(I14="","",ministers_outercabinet!E$3)</f>
        <v/>
      </c>
      <c r="F14" s="144" t="str">
        <f>IF(I14="","",ministers_outercabinet!E$1)</f>
        <v/>
      </c>
      <c r="G14" s="145" t="s">
        <v>292</v>
      </c>
      <c r="H14" s="145" t="str">
        <f>IF(I14="","",ministers_outercabinet!E$3)</f>
        <v/>
      </c>
      <c r="I14" s="146" t="str">
        <f t="shared" si="0"/>
        <v/>
      </c>
      <c r="J14" s="147" t="str">
        <f t="shared" si="1"/>
        <v/>
      </c>
      <c r="K14" s="148" t="str">
        <f t="shared" si="2"/>
        <v/>
      </c>
      <c r="L14" s="149" t="str">
        <f t="shared" si="3"/>
        <v/>
      </c>
      <c r="M14" s="150" t="str">
        <f t="shared" si="4"/>
        <v/>
      </c>
      <c r="N14" s="117" t="str">
        <f t="shared" si="5"/>
        <v/>
      </c>
      <c r="O14" s="114"/>
      <c r="P14" s="168"/>
      <c r="Q14" s="143" t="str">
        <f>IF(U14="","",ministers_outercabinet!T$3)</f>
        <v/>
      </c>
      <c r="R14" s="144" t="str">
        <f>IF(U14="","",ministers_outercabinet!T$1)</f>
        <v/>
      </c>
      <c r="S14" s="145"/>
      <c r="T14" s="151"/>
      <c r="U14" s="146" t="str">
        <f>IF(AB14="","",IF(ISNUMBER(SEARCH(":",AB14)),MID(AB14,FIND(":",AB14)+2,FIND("(",AB14)-FIND(":",AB14)-3),LEFT(AB14,FIND("(",AB14)-2)))</f>
        <v/>
      </c>
      <c r="V14" s="147" t="str">
        <f>IF(AB14="","",MID(AB14,FIND("(",AB14)+1,4))</f>
        <v/>
      </c>
      <c r="W14" s="148" t="str">
        <f>IF(ISNUMBER(SEARCH("*female*",AB14)),"female",IF(ISNUMBER(SEARCH("*male*",AB14)),"male",""))</f>
        <v/>
      </c>
      <c r="X14" s="149" t="str">
        <f>IF(AB14="","",IF(ISERROR(MID(AB14,FIND("male,",AB14)+6,(FIND(")",AB14)-(FIND("male,",AB14)+6))))=TRUE,"missing/error",MID(AB14,FIND("male,",AB14)+6,(FIND(")",AB14)-(FIND("male,",AB14)+6)))))</f>
        <v/>
      </c>
      <c r="Y14" s="150" t="str">
        <f>IF(U14="","",(MID(U14,(SEARCH("^^",SUBSTITUTE(U14," ","^^",LEN(U14)-LEN(SUBSTITUTE(U14," ","")))))+1,99)&amp;"_"&amp;LEFT(U14,FIND(" ",U14)-1)&amp;"_"&amp;V14))</f>
        <v/>
      </c>
      <c r="Z14" s="117" t="str">
        <f>IF(AB14="","",IF((LEN(AB14)-LEN(SUBSTITUTE(AB14,"male","")))/LEN("male")&gt;1,"!",IF(RIGHT(AB14,1)=")","",IF(RIGHT(AB14,2)=") ","",IF(RIGHT(AB14,2)=").","","!!")))))</f>
        <v/>
      </c>
      <c r="AA14" s="114"/>
      <c r="AB14" s="168"/>
      <c r="AC14" s="143" t="str">
        <f>IF(AG14="","",ministers_outercabinet!AF$3)</f>
        <v/>
      </c>
      <c r="AD14" s="144" t="str">
        <f>IF(AG14="","",ministers_outercabinet!AF$1)</f>
        <v/>
      </c>
      <c r="AE14" s="145"/>
      <c r="AF14" s="151"/>
      <c r="AG14" s="146" t="str">
        <f>IF(AN14="","",IF(ISNUMBER(SEARCH(":",AN14)),MID(AN14,FIND(":",AN14)+2,FIND("(",AN14)-FIND(":",AN14)-3),LEFT(AN14,FIND("(",AN14)-2)))</f>
        <v/>
      </c>
      <c r="AH14" s="147" t="str">
        <f>IF(AN14="","",MID(AN14,FIND("(",AN14)+1,4))</f>
        <v/>
      </c>
      <c r="AI14" s="148" t="str">
        <f>IF(ISNUMBER(SEARCH("*female*",AN14)),"female",IF(ISNUMBER(SEARCH("*male*",AN14)),"male",""))</f>
        <v/>
      </c>
      <c r="AJ14" s="149" t="str">
        <f>IF(AN14="","",IF(ISERROR(MID(AN14,FIND("male,",AN14)+6,(FIND(")",AN14)-(FIND("male,",AN14)+6))))=TRUE,"missing/error",MID(AN14,FIND("male,",AN14)+6,(FIND(")",AN14)-(FIND("male,",AN14)+6)))))</f>
        <v/>
      </c>
      <c r="AK14" s="150" t="str">
        <f>IF(AG14="","",(MID(AG14,(SEARCH("^^",SUBSTITUTE(AG14," ","^^",LEN(AG14)-LEN(SUBSTITUTE(AG14," ","")))))+1,99)&amp;"_"&amp;LEFT(AG14,FIND(" ",AG14)-1)&amp;"_"&amp;AH14))</f>
        <v/>
      </c>
      <c r="AL14" s="117" t="str">
        <f>IF(AN14="","",IF((LEN(AN14)-LEN(SUBSTITUTE(AN14,"male","")))/LEN("male")&gt;1,"!",IF(RIGHT(AN14,1)=")","",IF(RIGHT(AN14,2)=") ","",IF(RIGHT(AN14,2)=").","","!!")))))</f>
        <v/>
      </c>
      <c r="AM14" s="114"/>
      <c r="AN14" s="168"/>
      <c r="AO14" s="143" t="str">
        <f>IF(AS14="","",ministers_outercabinet!AR$3)</f>
        <v/>
      </c>
      <c r="AP14" s="144" t="str">
        <f>IF(AS14="","",ministers_outercabinet!AR$1)</f>
        <v/>
      </c>
      <c r="AQ14" s="145"/>
      <c r="AR14" s="151"/>
      <c r="AS14" s="146" t="str">
        <f>IF(AZ14="","",IF(ISNUMBER(SEARCH(":",AZ14)),MID(AZ14,FIND(":",AZ14)+2,FIND("(",AZ14)-FIND(":",AZ14)-3),LEFT(AZ14,FIND("(",AZ14)-2)))</f>
        <v/>
      </c>
      <c r="AT14" s="147" t="str">
        <f>IF(AZ14="","",MID(AZ14,FIND("(",AZ14)+1,4))</f>
        <v/>
      </c>
      <c r="AU14" s="148" t="str">
        <f>IF(ISNUMBER(SEARCH("*female*",AZ14)),"female",IF(ISNUMBER(SEARCH("*male*",AZ14)),"male",""))</f>
        <v/>
      </c>
      <c r="AV14" s="149" t="str">
        <f>IF(AZ14="","",IF(ISERROR(MID(AZ14,FIND("male,",AZ14)+6,(FIND(")",AZ14)-(FIND("male,",AZ14)+6))))=TRUE,"missing/error",MID(AZ14,FIND("male,",AZ14)+6,(FIND(")",AZ14)-(FIND("male,",AZ14)+6)))))</f>
        <v/>
      </c>
      <c r="AW14" s="150" t="str">
        <f>IF(AS14="","",(MID(AS14,(SEARCH("^^",SUBSTITUTE(AS14," ","^^",LEN(AS14)-LEN(SUBSTITUTE(AS14," ","")))))+1,99)&amp;"_"&amp;LEFT(AS14,FIND(" ",AS14)-1)&amp;"_"&amp;AT14))</f>
        <v/>
      </c>
      <c r="AX14" s="117" t="str">
        <f>IF(AZ14="","",IF((LEN(AZ14)-LEN(SUBSTITUTE(AZ14,"male","")))/LEN("male")&gt;1,"!",IF(RIGHT(AZ14,1)=")","",IF(RIGHT(AZ14,2)=") ","",IF(RIGHT(AZ14,2)=").","","!!")))))</f>
        <v/>
      </c>
      <c r="AY14" s="114"/>
      <c r="AZ14" s="168"/>
      <c r="BA14" s="143" t="str">
        <f>IF(BE14="","",ministers_outercabinet!BD$3)</f>
        <v/>
      </c>
      <c r="BB14" s="144" t="str">
        <f>IF(BE14="","",ministers_outercabinet!BD$1)</f>
        <v/>
      </c>
      <c r="BC14" s="145"/>
      <c r="BD14" s="151"/>
      <c r="BE14" s="146" t="str">
        <f>IF(BL14="","",IF(ISNUMBER(SEARCH(":",BL14)),MID(BL14,FIND(":",BL14)+2,FIND("(",BL14)-FIND(":",BL14)-3),LEFT(BL14,FIND("(",BL14)-2)))</f>
        <v/>
      </c>
      <c r="BF14" s="147" t="str">
        <f>IF(BL14="","",MID(BL14,FIND("(",BL14)+1,4))</f>
        <v/>
      </c>
      <c r="BG14" s="148" t="str">
        <f>IF(ISNUMBER(SEARCH("*female*",BL14)),"female",IF(ISNUMBER(SEARCH("*male*",BL14)),"male",""))</f>
        <v/>
      </c>
      <c r="BH14" s="149" t="str">
        <f>IF(BL14="","",IF(ISERROR(MID(BL14,FIND("male,",BL14)+6,(FIND(")",BL14)-(FIND("male,",BL14)+6))))=TRUE,"missing/error",MID(BL14,FIND("male,",BL14)+6,(FIND(")",BL14)-(FIND("male,",BL14)+6)))))</f>
        <v/>
      </c>
      <c r="BI14" s="150" t="str">
        <f>IF(BE14="","",(MID(BE14,(SEARCH("^^",SUBSTITUTE(BE14," ","^^",LEN(BE14)-LEN(SUBSTITUTE(BE14," ","")))))+1,99)&amp;"_"&amp;LEFT(BE14,FIND(" ",BE14)-1)&amp;"_"&amp;BF14))</f>
        <v/>
      </c>
      <c r="BJ14" s="117" t="str">
        <f>IF(BL14="","",IF((LEN(BL14)-LEN(SUBSTITUTE(BL14,"male","")))/LEN("male")&gt;1,"!",IF(RIGHT(BL14,1)=")","",IF(RIGHT(BL14,2)=") ","",IF(RIGHT(BL14,2)=").","","!!")))))</f>
        <v/>
      </c>
      <c r="BK14" s="114"/>
      <c r="BL14" s="168"/>
      <c r="BM14" s="143" t="str">
        <f>IF(BQ14="","",ministers_outercabinet!BP$3)</f>
        <v/>
      </c>
      <c r="BN14" s="144" t="str">
        <f>IF(BQ14="","",ministers_outercabinet!BP$1)</f>
        <v/>
      </c>
      <c r="BO14" s="145"/>
      <c r="BP14" s="151"/>
      <c r="BQ14" s="146" t="str">
        <f>IF(BX14="","",IF(ISNUMBER(SEARCH(":",BX14)),MID(BX14,FIND(":",BX14)+2,FIND("(",BX14)-FIND(":",BX14)-3),LEFT(BX14,FIND("(",BX14)-2)))</f>
        <v/>
      </c>
      <c r="BR14" s="147" t="str">
        <f>IF(BX14="","",MID(BX14,FIND("(",BX14)+1,4))</f>
        <v/>
      </c>
      <c r="BS14" s="148" t="str">
        <f>IF(ISNUMBER(SEARCH("*female*",BX14)),"female",IF(ISNUMBER(SEARCH("*male*",BX14)),"male",""))</f>
        <v/>
      </c>
      <c r="BT14" s="149" t="str">
        <f>IF(BX14="","",IF(ISERROR(MID(BX14,FIND("male,",BX14)+6,(FIND(")",BX14)-(FIND("male,",BX14)+6))))=TRUE,"missing/error",MID(BX14,FIND("male,",BX14)+6,(FIND(")",BX14)-(FIND("male,",BX14)+6)))))</f>
        <v/>
      </c>
      <c r="BU14" s="150" t="str">
        <f>IF(BQ14="","",(MID(BQ14,(SEARCH("^^",SUBSTITUTE(BQ14," ","^^",LEN(BQ14)-LEN(SUBSTITUTE(BQ14," ","")))))+1,99)&amp;"_"&amp;LEFT(BQ14,FIND(" ",BQ14)-1)&amp;"_"&amp;BR14))</f>
        <v/>
      </c>
      <c r="BV14" s="117" t="str">
        <f>IF(BX14="","",IF((LEN(BX14)-LEN(SUBSTITUTE(BX14,"male","")))/LEN("male")&gt;1,"!",IF(RIGHT(BX14,1)=")","",IF(RIGHT(BX14,2)=") ","",IF(RIGHT(BX14,2)=").","","!!")))))</f>
        <v/>
      </c>
      <c r="BW14" s="114"/>
      <c r="BX14" s="168"/>
      <c r="BY14" s="143" t="str">
        <f>IF(CC14="","",ministers_outercabinet!CB$3)</f>
        <v/>
      </c>
      <c r="BZ14" s="144" t="str">
        <f>IF(CC14="","",ministers_outercabinet!CB$1)</f>
        <v/>
      </c>
      <c r="CA14" s="145"/>
      <c r="CB14" s="151"/>
      <c r="CC14" s="146" t="str">
        <f>IF(CJ14="","",IF(ISNUMBER(SEARCH(":",CJ14)),MID(CJ14,FIND(":",CJ14)+2,FIND("(",CJ14)-FIND(":",CJ14)-3),LEFT(CJ14,FIND("(",CJ14)-2)))</f>
        <v/>
      </c>
      <c r="CD14" s="147" t="str">
        <f>IF(CJ14="","",MID(CJ14,FIND("(",CJ14)+1,4))</f>
        <v/>
      </c>
      <c r="CE14" s="148" t="str">
        <f>IF(ISNUMBER(SEARCH("*female*",CJ14)),"female",IF(ISNUMBER(SEARCH("*male*",CJ14)),"male",""))</f>
        <v/>
      </c>
      <c r="CF14" s="149" t="str">
        <f>IF(CJ14="","",IF(ISERROR(MID(CJ14,FIND("male,",CJ14)+6,(FIND(")",CJ14)-(FIND("male,",CJ14)+6))))=TRUE,"missing/error",MID(CJ14,FIND("male,",CJ14)+6,(FIND(")",CJ14)-(FIND("male,",CJ14)+6)))))</f>
        <v/>
      </c>
      <c r="CG14" s="150" t="str">
        <f>IF(CC14="","",(MID(CC14,(SEARCH("^^",SUBSTITUTE(CC14," ","^^",LEN(CC14)-LEN(SUBSTITUTE(CC14," ","")))))+1,99)&amp;"_"&amp;LEFT(CC14,FIND(" ",CC14)-1)&amp;"_"&amp;CD14))</f>
        <v/>
      </c>
      <c r="CH14" s="117" t="str">
        <f>IF(CJ14="","",IF((LEN(CJ14)-LEN(SUBSTITUTE(CJ14,"male","")))/LEN("male")&gt;1,"!",IF(RIGHT(CJ14,1)=")","",IF(RIGHT(CJ14,2)=") ","",IF(RIGHT(CJ14,2)=").","","!!")))))</f>
        <v/>
      </c>
      <c r="CI14" s="114"/>
      <c r="CJ14" s="168"/>
      <c r="CK14" s="143" t="str">
        <f>IF(CO14="","",ministers_outercabinet!CN$3)</f>
        <v/>
      </c>
      <c r="CL14" s="144" t="str">
        <f>IF(CO14="","",ministers_outercabinet!CN$1)</f>
        <v/>
      </c>
      <c r="CM14" s="145"/>
      <c r="CN14" s="151"/>
      <c r="CO14" s="146" t="str">
        <f>IF(CV14="","",IF(ISNUMBER(SEARCH(":",CV14)),MID(CV14,FIND(":",CV14)+2,FIND("(",CV14)-FIND(":",CV14)-3),LEFT(CV14,FIND("(",CV14)-2)))</f>
        <v/>
      </c>
      <c r="CP14" s="147" t="str">
        <f>IF(CV14="","",MID(CV14,FIND("(",CV14)+1,4))</f>
        <v/>
      </c>
      <c r="CQ14" s="148" t="str">
        <f>IF(ISNUMBER(SEARCH("*female*",CV14)),"female",IF(ISNUMBER(SEARCH("*male*",CV14)),"male",""))</f>
        <v/>
      </c>
      <c r="CR14" s="149" t="str">
        <f>IF(CV14="","",IF(ISERROR(MID(CV14,FIND("male,",CV14)+6,(FIND(")",CV14)-(FIND("male,",CV14)+6))))=TRUE,"missing/error",MID(CV14,FIND("male,",CV14)+6,(FIND(")",CV14)-(FIND("male,",CV14)+6)))))</f>
        <v/>
      </c>
      <c r="CS14" s="150" t="str">
        <f>IF(CO14="","",(MID(CO14,(SEARCH("^^",SUBSTITUTE(CO14," ","^^",LEN(CO14)-LEN(SUBSTITUTE(CO14," ","")))))+1,99)&amp;"_"&amp;LEFT(CO14,FIND(" ",CO14)-1)&amp;"_"&amp;CP14))</f>
        <v/>
      </c>
      <c r="CT14" s="117" t="str">
        <f>IF(CV14="","",IF((LEN(CV14)-LEN(SUBSTITUTE(CV14,"male","")))/LEN("male")&gt;1,"!",IF(RIGHT(CV14,1)=")","",IF(RIGHT(CV14,2)=") ","",IF(RIGHT(CV14,2)=").","","!!")))))</f>
        <v/>
      </c>
      <c r="CU14" s="114"/>
      <c r="CV14" s="168"/>
      <c r="CW14" s="143" t="str">
        <f>IF(DA14="","",ministers_outercabinet!CZ$3)</f>
        <v/>
      </c>
      <c r="CX14" s="144" t="str">
        <f>IF(DA14="","",ministers_outercabinet!CZ$1)</f>
        <v/>
      </c>
      <c r="CY14" s="145"/>
      <c r="CZ14" s="151"/>
      <c r="DA14" s="146" t="str">
        <f>IF(DH14="","",IF(ISNUMBER(SEARCH(":",DH14)),MID(DH14,FIND(":",DH14)+2,FIND("(",DH14)-FIND(":",DH14)-3),LEFT(DH14,FIND("(",DH14)-2)))</f>
        <v/>
      </c>
      <c r="DB14" s="147" t="str">
        <f>IF(DH14="","",MID(DH14,FIND("(",DH14)+1,4))</f>
        <v/>
      </c>
      <c r="DC14" s="148" t="str">
        <f>IF(ISNUMBER(SEARCH("*female*",DH14)),"female",IF(ISNUMBER(SEARCH("*male*",DH14)),"male",""))</f>
        <v/>
      </c>
      <c r="DD14" s="149" t="str">
        <f>IF(DH14="","",IF(ISERROR(MID(DH14,FIND("male,",DH14)+6,(FIND(")",DH14)-(FIND("male,",DH14)+6))))=TRUE,"missing/error",MID(DH14,FIND("male,",DH14)+6,(FIND(")",DH14)-(FIND("male,",DH14)+6)))))</f>
        <v/>
      </c>
      <c r="DE14" s="150" t="str">
        <f>IF(DA14="","",(MID(DA14,(SEARCH("^^",SUBSTITUTE(DA14," ","^^",LEN(DA14)-LEN(SUBSTITUTE(DA14," ","")))))+1,99)&amp;"_"&amp;LEFT(DA14,FIND(" ",DA14)-1)&amp;"_"&amp;DB14))</f>
        <v/>
      </c>
      <c r="DF14" s="117" t="str">
        <f>IF(DH14="","",IF((LEN(DH14)-LEN(SUBSTITUTE(DH14,"male","")))/LEN("male")&gt;1,"!",IF(RIGHT(DH14,1)=")","",IF(RIGHT(DH14,2)=") ","",IF(RIGHT(DH14,2)=").","","!!")))))</f>
        <v/>
      </c>
      <c r="DG14" s="114"/>
      <c r="DH14" s="168"/>
      <c r="DI14" s="143" t="str">
        <f>IF(DM14="","",ministers_outercabinet!DL$3)</f>
        <v/>
      </c>
      <c r="DJ14" s="144" t="str">
        <f>IF(DM14="","",ministers_outercabinet!DL$1)</f>
        <v/>
      </c>
      <c r="DK14" s="145"/>
      <c r="DL14" s="151"/>
      <c r="DM14" s="146" t="str">
        <f>IF(DT14="","",IF(ISNUMBER(SEARCH(":",DT14)),MID(DT14,FIND(":",DT14)+2,FIND("(",DT14)-FIND(":",DT14)-3),LEFT(DT14,FIND("(",DT14)-2)))</f>
        <v/>
      </c>
      <c r="DN14" s="147" t="str">
        <f>IF(DT14="","",MID(DT14,FIND("(",DT14)+1,4))</f>
        <v/>
      </c>
      <c r="DO14" s="148" t="str">
        <f>IF(ISNUMBER(SEARCH("*female*",DT14)),"female",IF(ISNUMBER(SEARCH("*male*",DT14)),"male",""))</f>
        <v/>
      </c>
      <c r="DP14" s="149" t="str">
        <f>IF(DT14="","",IF(ISERROR(MID(DT14,FIND("male,",DT14)+6,(FIND(")",DT14)-(FIND("male,",DT14)+6))))=TRUE,"missing/error",MID(DT14,FIND("male,",DT14)+6,(FIND(")",DT14)-(FIND("male,",DT14)+6)))))</f>
        <v/>
      </c>
      <c r="DQ14" s="150" t="str">
        <f>IF(DM14="","",(MID(DM14,(SEARCH("^^",SUBSTITUTE(DM14," ","^^",LEN(DM14)-LEN(SUBSTITUTE(DM14," ","")))))+1,99)&amp;"_"&amp;LEFT(DM14,FIND(" ",DM14)-1)&amp;"_"&amp;DN14))</f>
        <v/>
      </c>
      <c r="DR14" s="117" t="str">
        <f>IF(DT14="","",IF((LEN(DT14)-LEN(SUBSTITUTE(DT14,"male","")))/LEN("male")&gt;1,"!",IF(RIGHT(DT14,1)=")","",IF(RIGHT(DT14,2)=") ","",IF(RIGHT(DT14,2)=").","","!!")))))</f>
        <v/>
      </c>
      <c r="DS14" s="114"/>
      <c r="DT14" s="168"/>
      <c r="DU14" s="143" t="str">
        <f>IF(DY14="","",ministers_outercabinet!DX$3)</f>
        <v/>
      </c>
      <c r="DV14" s="144" t="str">
        <f>IF(DY14="","",ministers_outercabinet!DX$1)</f>
        <v/>
      </c>
      <c r="DW14" s="145"/>
      <c r="DX14" s="151"/>
      <c r="DY14" s="146" t="str">
        <f>IF(EF14="","",IF(ISNUMBER(SEARCH(":",EF14)),MID(EF14,FIND(":",EF14)+2,FIND("(",EF14)-FIND(":",EF14)-3),LEFT(EF14,FIND("(",EF14)-2)))</f>
        <v/>
      </c>
      <c r="DZ14" s="147" t="str">
        <f>IF(EF14="","",MID(EF14,FIND("(",EF14)+1,4))</f>
        <v/>
      </c>
      <c r="EA14" s="148" t="str">
        <f>IF(ISNUMBER(SEARCH("*female*",EF14)),"female",IF(ISNUMBER(SEARCH("*male*",EF14)),"male",""))</f>
        <v/>
      </c>
      <c r="EB14" s="149" t="str">
        <f>IF(EF14="","",IF(ISERROR(MID(EF14,FIND("male,",EF14)+6,(FIND(")",EF14)-(FIND("male,",EF14)+6))))=TRUE,"missing/error",MID(EF14,FIND("male,",EF14)+6,(FIND(")",EF14)-(FIND("male,",EF14)+6)))))</f>
        <v/>
      </c>
      <c r="EC14" s="150" t="str">
        <f>IF(DY14="","",(MID(DY14,(SEARCH("^^",SUBSTITUTE(DY14," ","^^",LEN(DY14)-LEN(SUBSTITUTE(DY14," ","")))))+1,99)&amp;"_"&amp;LEFT(DY14,FIND(" ",DY14)-1)&amp;"_"&amp;DZ14))</f>
        <v/>
      </c>
      <c r="ED14" s="117" t="str">
        <f>IF(EF14="","",IF((LEN(EF14)-LEN(SUBSTITUTE(EF14,"male","")))/LEN("male")&gt;1,"!",IF(RIGHT(EF14,1)=")","",IF(RIGHT(EF14,2)=") ","",IF(RIGHT(EF14,2)=").","","!!")))))</f>
        <v/>
      </c>
      <c r="EE14" s="114"/>
      <c r="EF14" s="168"/>
    </row>
    <row r="15" spans="1:136" ht="13.5" customHeight="1">
      <c r="A15" s="126"/>
      <c r="B15" s="114" t="s">
        <v>517</v>
      </c>
      <c r="D15" s="168"/>
      <c r="E15" s="143" t="str">
        <f>IF(I15="","",ministers_outercabinet!E$3)</f>
        <v/>
      </c>
      <c r="F15" s="144" t="str">
        <f>IF(I15="","",ministers_outercabinet!E$1)</f>
        <v/>
      </c>
      <c r="G15" s="145" t="s">
        <v>292</v>
      </c>
      <c r="H15" s="145" t="str">
        <f>IF(I15="","",ministers_outercabinet!E$3)</f>
        <v/>
      </c>
      <c r="I15" s="146" t="str">
        <f t="shared" si="0"/>
        <v/>
      </c>
      <c r="J15" s="147" t="str">
        <f t="shared" si="1"/>
        <v/>
      </c>
      <c r="K15" s="148" t="str">
        <f t="shared" si="2"/>
        <v/>
      </c>
      <c r="L15" s="149" t="str">
        <f t="shared" si="3"/>
        <v/>
      </c>
      <c r="M15" s="150" t="str">
        <f t="shared" si="4"/>
        <v/>
      </c>
      <c r="N15" s="117" t="str">
        <f t="shared" si="5"/>
        <v/>
      </c>
      <c r="O15" s="114"/>
      <c r="P15" s="168"/>
      <c r="Q15" s="143" t="str">
        <f>IF(U15="","",ministers_outercabinet!T$3)</f>
        <v/>
      </c>
      <c r="R15" s="144" t="str">
        <f>IF(U15="","",ministers_outercabinet!T$1)</f>
        <v/>
      </c>
      <c r="S15" s="145"/>
      <c r="T15" s="151"/>
      <c r="U15" s="146" t="str">
        <f>IF(AB15="","",IF(ISNUMBER(SEARCH(":",AB15)),MID(AB15,FIND(":",AB15)+2,FIND("(",AB15)-FIND(":",AB15)-3),LEFT(AB15,FIND("(",AB15)-2)))</f>
        <v/>
      </c>
      <c r="V15" s="147" t="str">
        <f>IF(AB15="","",MID(AB15,FIND("(",AB15)+1,4))</f>
        <v/>
      </c>
      <c r="W15" s="148" t="str">
        <f>IF(ISNUMBER(SEARCH("*female*",AB15)),"female",IF(ISNUMBER(SEARCH("*male*",AB15)),"male",""))</f>
        <v/>
      </c>
      <c r="X15" s="149" t="str">
        <f>IF(AB15="","",IF(ISERROR(MID(AB15,FIND("male,",AB15)+6,(FIND(")",AB15)-(FIND("male,",AB15)+6))))=TRUE,"missing/error",MID(AB15,FIND("male,",AB15)+6,(FIND(")",AB15)-(FIND("male,",AB15)+6)))))</f>
        <v/>
      </c>
      <c r="Y15" s="150" t="str">
        <f>IF(U15="","",(MID(U15,(SEARCH("^^",SUBSTITUTE(U15," ","^^",LEN(U15)-LEN(SUBSTITUTE(U15," ","")))))+1,99)&amp;"_"&amp;LEFT(U15,FIND(" ",U15)-1)&amp;"_"&amp;V15))</f>
        <v/>
      </c>
      <c r="Z15" s="117" t="str">
        <f>IF(AB15="","",IF((LEN(AB15)-LEN(SUBSTITUTE(AB15,"male","")))/LEN("male")&gt;1,"!",IF(RIGHT(AB15,1)=")","",IF(RIGHT(AB15,2)=") ","",IF(RIGHT(AB15,2)=").","","!!")))))</f>
        <v/>
      </c>
      <c r="AA15" s="114"/>
      <c r="AB15" s="168"/>
      <c r="AC15" s="143" t="str">
        <f>IF(AG15="","",ministers_outercabinet!AF$3)</f>
        <v/>
      </c>
      <c r="AD15" s="144" t="str">
        <f>IF(AG15="","",ministers_outercabinet!AF$1)</f>
        <v/>
      </c>
      <c r="AE15" s="145"/>
      <c r="AF15" s="151"/>
      <c r="AG15" s="146" t="str">
        <f>IF(AN15="","",IF(ISNUMBER(SEARCH(":",AN15)),MID(AN15,FIND(":",AN15)+2,FIND("(",AN15)-FIND(":",AN15)-3),LEFT(AN15,FIND("(",AN15)-2)))</f>
        <v/>
      </c>
      <c r="AH15" s="147" t="str">
        <f>IF(AN15="","",MID(AN15,FIND("(",AN15)+1,4))</f>
        <v/>
      </c>
      <c r="AI15" s="148" t="str">
        <f>IF(ISNUMBER(SEARCH("*female*",AN15)),"female",IF(ISNUMBER(SEARCH("*male*",AN15)),"male",""))</f>
        <v/>
      </c>
      <c r="AJ15" s="149" t="str">
        <f>IF(AN15="","",IF(ISERROR(MID(AN15,FIND("male,",AN15)+6,(FIND(")",AN15)-(FIND("male,",AN15)+6))))=TRUE,"missing/error",MID(AN15,FIND("male,",AN15)+6,(FIND(")",AN15)-(FIND("male,",AN15)+6)))))</f>
        <v/>
      </c>
      <c r="AK15" s="150" t="str">
        <f>IF(AG15="","",(MID(AG15,(SEARCH("^^",SUBSTITUTE(AG15," ","^^",LEN(AG15)-LEN(SUBSTITUTE(AG15," ","")))))+1,99)&amp;"_"&amp;LEFT(AG15,FIND(" ",AG15)-1)&amp;"_"&amp;AH15))</f>
        <v/>
      </c>
      <c r="AL15" s="117" t="str">
        <f>IF(AN15="","",IF((LEN(AN15)-LEN(SUBSTITUTE(AN15,"male","")))/LEN("male")&gt;1,"!",IF(RIGHT(AN15,1)=")","",IF(RIGHT(AN15,2)=") ","",IF(RIGHT(AN15,2)=").","","!!")))))</f>
        <v/>
      </c>
      <c r="AM15" s="114"/>
      <c r="AN15" s="168"/>
      <c r="AO15" s="143" t="str">
        <f>IF(AS15="","",ministers_outercabinet!AR$3)</f>
        <v/>
      </c>
      <c r="AP15" s="144" t="str">
        <f>IF(AS15="","",ministers_outercabinet!AR$1)</f>
        <v/>
      </c>
      <c r="AQ15" s="145"/>
      <c r="AR15" s="151"/>
      <c r="AS15" s="146" t="str">
        <f>IF(AZ15="","",IF(ISNUMBER(SEARCH(":",AZ15)),MID(AZ15,FIND(":",AZ15)+2,FIND("(",AZ15)-FIND(":",AZ15)-3),LEFT(AZ15,FIND("(",AZ15)-2)))</f>
        <v/>
      </c>
      <c r="AT15" s="147" t="str">
        <f>IF(AZ15="","",MID(AZ15,FIND("(",AZ15)+1,4))</f>
        <v/>
      </c>
      <c r="AU15" s="148" t="str">
        <f>IF(ISNUMBER(SEARCH("*female*",AZ15)),"female",IF(ISNUMBER(SEARCH("*male*",AZ15)),"male",""))</f>
        <v/>
      </c>
      <c r="AV15" s="149" t="str">
        <f>IF(AZ15="","",IF(ISERROR(MID(AZ15,FIND("male,",AZ15)+6,(FIND(")",AZ15)-(FIND("male,",AZ15)+6))))=TRUE,"missing/error",MID(AZ15,FIND("male,",AZ15)+6,(FIND(")",AZ15)-(FIND("male,",AZ15)+6)))))</f>
        <v/>
      </c>
      <c r="AW15" s="150" t="str">
        <f>IF(AS15="","",(MID(AS15,(SEARCH("^^",SUBSTITUTE(AS15," ","^^",LEN(AS15)-LEN(SUBSTITUTE(AS15," ","")))))+1,99)&amp;"_"&amp;LEFT(AS15,FIND(" ",AS15)-1)&amp;"_"&amp;AT15))</f>
        <v/>
      </c>
      <c r="AX15" s="117" t="str">
        <f>IF(AZ15="","",IF((LEN(AZ15)-LEN(SUBSTITUTE(AZ15,"male","")))/LEN("male")&gt;1,"!",IF(RIGHT(AZ15,1)=")","",IF(RIGHT(AZ15,2)=") ","",IF(RIGHT(AZ15,2)=").","","!!")))))</f>
        <v/>
      </c>
      <c r="AY15" s="114"/>
      <c r="AZ15" s="168"/>
      <c r="BA15" s="143" t="str">
        <f>IF(BE15="","",ministers_outercabinet!BD$3)</f>
        <v/>
      </c>
      <c r="BB15" s="144" t="str">
        <f>IF(BE15="","",ministers_outercabinet!BD$1)</f>
        <v/>
      </c>
      <c r="BC15" s="145"/>
      <c r="BD15" s="151"/>
      <c r="BE15" s="146" t="str">
        <f>IF(BL15="","",IF(ISNUMBER(SEARCH(":",BL15)),MID(BL15,FIND(":",BL15)+2,FIND("(",BL15)-FIND(":",BL15)-3),LEFT(BL15,FIND("(",BL15)-2)))</f>
        <v/>
      </c>
      <c r="BF15" s="147" t="str">
        <f>IF(BL15="","",MID(BL15,FIND("(",BL15)+1,4))</f>
        <v/>
      </c>
      <c r="BG15" s="148" t="str">
        <f>IF(ISNUMBER(SEARCH("*female*",BL15)),"female",IF(ISNUMBER(SEARCH("*male*",BL15)),"male",""))</f>
        <v/>
      </c>
      <c r="BH15" s="149" t="str">
        <f>IF(BL15="","",IF(ISERROR(MID(BL15,FIND("male,",BL15)+6,(FIND(")",BL15)-(FIND("male,",BL15)+6))))=TRUE,"missing/error",MID(BL15,FIND("male,",BL15)+6,(FIND(")",BL15)-(FIND("male,",BL15)+6)))))</f>
        <v/>
      </c>
      <c r="BI15" s="150" t="str">
        <f>IF(BE15="","",(MID(BE15,(SEARCH("^^",SUBSTITUTE(BE15," ","^^",LEN(BE15)-LEN(SUBSTITUTE(BE15," ","")))))+1,99)&amp;"_"&amp;LEFT(BE15,FIND(" ",BE15)-1)&amp;"_"&amp;BF15))</f>
        <v/>
      </c>
      <c r="BJ15" s="117" t="str">
        <f>IF(BL15="","",IF((LEN(BL15)-LEN(SUBSTITUTE(BL15,"male","")))/LEN("male")&gt;1,"!",IF(RIGHT(BL15,1)=")","",IF(RIGHT(BL15,2)=") ","",IF(RIGHT(BL15,2)=").","","!!")))))</f>
        <v/>
      </c>
      <c r="BK15" s="114"/>
      <c r="BL15" s="168"/>
      <c r="BM15" s="143" t="str">
        <f>IF(BQ15="","",ministers_outercabinet!BP$3)</f>
        <v/>
      </c>
      <c r="BN15" s="144" t="str">
        <f>IF(BQ15="","",ministers_outercabinet!BP$1)</f>
        <v/>
      </c>
      <c r="BO15" s="145"/>
      <c r="BP15" s="151"/>
      <c r="BQ15" s="146" t="str">
        <f>IF(BX15="","",IF(ISNUMBER(SEARCH(":",BX15)),MID(BX15,FIND(":",BX15)+2,FIND("(",BX15)-FIND(":",BX15)-3),LEFT(BX15,FIND("(",BX15)-2)))</f>
        <v/>
      </c>
      <c r="BR15" s="147" t="str">
        <f>IF(BX15="","",MID(BX15,FIND("(",BX15)+1,4))</f>
        <v/>
      </c>
      <c r="BS15" s="148" t="str">
        <f>IF(ISNUMBER(SEARCH("*female*",BX15)),"female",IF(ISNUMBER(SEARCH("*male*",BX15)),"male",""))</f>
        <v/>
      </c>
      <c r="BT15" s="149" t="str">
        <f>IF(BX15="","",IF(ISERROR(MID(BX15,FIND("male,",BX15)+6,(FIND(")",BX15)-(FIND("male,",BX15)+6))))=TRUE,"missing/error",MID(BX15,FIND("male,",BX15)+6,(FIND(")",BX15)-(FIND("male,",BX15)+6)))))</f>
        <v/>
      </c>
      <c r="BU15" s="150" t="str">
        <f>IF(BQ15="","",(MID(BQ15,(SEARCH("^^",SUBSTITUTE(BQ15," ","^^",LEN(BQ15)-LEN(SUBSTITUTE(BQ15," ","")))))+1,99)&amp;"_"&amp;LEFT(BQ15,FIND(" ",BQ15)-1)&amp;"_"&amp;BR15))</f>
        <v/>
      </c>
      <c r="BV15" s="117" t="str">
        <f>IF(BX15="","",IF((LEN(BX15)-LEN(SUBSTITUTE(BX15,"male","")))/LEN("male")&gt;1,"!",IF(RIGHT(BX15,1)=")","",IF(RIGHT(BX15,2)=") ","",IF(RIGHT(BX15,2)=").","","!!")))))</f>
        <v/>
      </c>
      <c r="BW15" s="114"/>
      <c r="BX15" s="168"/>
      <c r="BY15" s="143" t="str">
        <f>IF(CC15="","",ministers_outercabinet!CB$3)</f>
        <v/>
      </c>
      <c r="BZ15" s="144" t="str">
        <f>IF(CC15="","",ministers_outercabinet!CB$1)</f>
        <v/>
      </c>
      <c r="CA15" s="145"/>
      <c r="CB15" s="151"/>
      <c r="CC15" s="146" t="str">
        <f>IF(CJ15="","",IF(ISNUMBER(SEARCH(":",CJ15)),MID(CJ15,FIND(":",CJ15)+2,FIND("(",CJ15)-FIND(":",CJ15)-3),LEFT(CJ15,FIND("(",CJ15)-2)))</f>
        <v/>
      </c>
      <c r="CD15" s="147" t="str">
        <f>IF(CJ15="","",MID(CJ15,FIND("(",CJ15)+1,4))</f>
        <v/>
      </c>
      <c r="CE15" s="148" t="str">
        <f>IF(ISNUMBER(SEARCH("*female*",CJ15)),"female",IF(ISNUMBER(SEARCH("*male*",CJ15)),"male",""))</f>
        <v/>
      </c>
      <c r="CF15" s="149" t="str">
        <f>IF(CJ15="","",IF(ISERROR(MID(CJ15,FIND("male,",CJ15)+6,(FIND(")",CJ15)-(FIND("male,",CJ15)+6))))=TRUE,"missing/error",MID(CJ15,FIND("male,",CJ15)+6,(FIND(")",CJ15)-(FIND("male,",CJ15)+6)))))</f>
        <v/>
      </c>
      <c r="CG15" s="150" t="str">
        <f>IF(CC15="","",(MID(CC15,(SEARCH("^^",SUBSTITUTE(CC15," ","^^",LEN(CC15)-LEN(SUBSTITUTE(CC15," ","")))))+1,99)&amp;"_"&amp;LEFT(CC15,FIND(" ",CC15)-1)&amp;"_"&amp;CD15))</f>
        <v/>
      </c>
      <c r="CH15" s="117" t="str">
        <f>IF(CJ15="","",IF((LEN(CJ15)-LEN(SUBSTITUTE(CJ15,"male","")))/LEN("male")&gt;1,"!",IF(RIGHT(CJ15,1)=")","",IF(RIGHT(CJ15,2)=") ","",IF(RIGHT(CJ15,2)=").","","!!")))))</f>
        <v/>
      </c>
      <c r="CI15" s="114"/>
      <c r="CJ15" s="168"/>
      <c r="CK15" s="143" t="str">
        <f>IF(CO15="","",ministers_outercabinet!CN$3)</f>
        <v/>
      </c>
      <c r="CL15" s="144" t="str">
        <f>IF(CO15="","",ministers_outercabinet!CN$1)</f>
        <v/>
      </c>
      <c r="CM15" s="145"/>
      <c r="CN15" s="151"/>
      <c r="CO15" s="146" t="str">
        <f>IF(CV15="","",IF(ISNUMBER(SEARCH(":",CV15)),MID(CV15,FIND(":",CV15)+2,FIND("(",CV15)-FIND(":",CV15)-3),LEFT(CV15,FIND("(",CV15)-2)))</f>
        <v/>
      </c>
      <c r="CP15" s="147" t="str">
        <f>IF(CV15="","",MID(CV15,FIND("(",CV15)+1,4))</f>
        <v/>
      </c>
      <c r="CQ15" s="148" t="str">
        <f>IF(ISNUMBER(SEARCH("*female*",CV15)),"female",IF(ISNUMBER(SEARCH("*male*",CV15)),"male",""))</f>
        <v/>
      </c>
      <c r="CR15" s="149" t="str">
        <f>IF(CV15="","",IF(ISERROR(MID(CV15,FIND("male,",CV15)+6,(FIND(")",CV15)-(FIND("male,",CV15)+6))))=TRUE,"missing/error",MID(CV15,FIND("male,",CV15)+6,(FIND(")",CV15)-(FIND("male,",CV15)+6)))))</f>
        <v/>
      </c>
      <c r="CS15" s="150" t="str">
        <f>IF(CO15="","",(MID(CO15,(SEARCH("^^",SUBSTITUTE(CO15," ","^^",LEN(CO15)-LEN(SUBSTITUTE(CO15," ","")))))+1,99)&amp;"_"&amp;LEFT(CO15,FIND(" ",CO15)-1)&amp;"_"&amp;CP15))</f>
        <v/>
      </c>
      <c r="CT15" s="117" t="str">
        <f>IF(CV15="","",IF((LEN(CV15)-LEN(SUBSTITUTE(CV15,"male","")))/LEN("male")&gt;1,"!",IF(RIGHT(CV15,1)=")","",IF(RIGHT(CV15,2)=") ","",IF(RIGHT(CV15,2)=").","","!!")))))</f>
        <v/>
      </c>
      <c r="CU15" s="114"/>
      <c r="CV15" s="168"/>
      <c r="CW15" s="143" t="str">
        <f>IF(DA15="","",ministers_outercabinet!CZ$3)</f>
        <v/>
      </c>
      <c r="CX15" s="144" t="str">
        <f>IF(DA15="","",ministers_outercabinet!CZ$1)</f>
        <v/>
      </c>
      <c r="CY15" s="145"/>
      <c r="CZ15" s="151"/>
      <c r="DA15" s="146" t="str">
        <f>IF(DH15="","",IF(ISNUMBER(SEARCH(":",DH15)),MID(DH15,FIND(":",DH15)+2,FIND("(",DH15)-FIND(":",DH15)-3),LEFT(DH15,FIND("(",DH15)-2)))</f>
        <v/>
      </c>
      <c r="DB15" s="147" t="str">
        <f>IF(DH15="","",MID(DH15,FIND("(",DH15)+1,4))</f>
        <v/>
      </c>
      <c r="DC15" s="148" t="str">
        <f>IF(ISNUMBER(SEARCH("*female*",DH15)),"female",IF(ISNUMBER(SEARCH("*male*",DH15)),"male",""))</f>
        <v/>
      </c>
      <c r="DD15" s="149" t="str">
        <f>IF(DH15="","",IF(ISERROR(MID(DH15,FIND("male,",DH15)+6,(FIND(")",DH15)-(FIND("male,",DH15)+6))))=TRUE,"missing/error",MID(DH15,FIND("male,",DH15)+6,(FIND(")",DH15)-(FIND("male,",DH15)+6)))))</f>
        <v/>
      </c>
      <c r="DE15" s="150" t="str">
        <f>IF(DA15="","",(MID(DA15,(SEARCH("^^",SUBSTITUTE(DA15," ","^^",LEN(DA15)-LEN(SUBSTITUTE(DA15," ","")))))+1,99)&amp;"_"&amp;LEFT(DA15,FIND(" ",DA15)-1)&amp;"_"&amp;DB15))</f>
        <v/>
      </c>
      <c r="DF15" s="117" t="str">
        <f>IF(DH15="","",IF((LEN(DH15)-LEN(SUBSTITUTE(DH15,"male","")))/LEN("male")&gt;1,"!",IF(RIGHT(DH15,1)=")","",IF(RIGHT(DH15,2)=") ","",IF(RIGHT(DH15,2)=").","","!!")))))</f>
        <v/>
      </c>
      <c r="DG15" s="114"/>
      <c r="DH15" s="168"/>
      <c r="DI15" s="143" t="str">
        <f>IF(DM15="","",ministers_outercabinet!DL$3)</f>
        <v/>
      </c>
      <c r="DJ15" s="144" t="str">
        <f>IF(DM15="","",ministers_outercabinet!DL$1)</f>
        <v/>
      </c>
      <c r="DK15" s="145"/>
      <c r="DL15" s="151"/>
      <c r="DM15" s="146" t="str">
        <f>IF(DT15="","",IF(ISNUMBER(SEARCH(":",DT15)),MID(DT15,FIND(":",DT15)+2,FIND("(",DT15)-FIND(":",DT15)-3),LEFT(DT15,FIND("(",DT15)-2)))</f>
        <v/>
      </c>
      <c r="DN15" s="147" t="str">
        <f>IF(DT15="","",MID(DT15,FIND("(",DT15)+1,4))</f>
        <v/>
      </c>
      <c r="DO15" s="148" t="str">
        <f>IF(ISNUMBER(SEARCH("*female*",DT15)),"female",IF(ISNUMBER(SEARCH("*male*",DT15)),"male",""))</f>
        <v/>
      </c>
      <c r="DP15" s="149" t="str">
        <f>IF(DT15="","",IF(ISERROR(MID(DT15,FIND("male,",DT15)+6,(FIND(")",DT15)-(FIND("male,",DT15)+6))))=TRUE,"missing/error",MID(DT15,FIND("male,",DT15)+6,(FIND(")",DT15)-(FIND("male,",DT15)+6)))))</f>
        <v/>
      </c>
      <c r="DQ15" s="150" t="str">
        <f>IF(DM15="","",(MID(DM15,(SEARCH("^^",SUBSTITUTE(DM15," ","^^",LEN(DM15)-LEN(SUBSTITUTE(DM15," ","")))))+1,99)&amp;"_"&amp;LEFT(DM15,FIND(" ",DM15)-1)&amp;"_"&amp;DN15))</f>
        <v/>
      </c>
      <c r="DR15" s="117" t="str">
        <f>IF(DT15="","",IF((LEN(DT15)-LEN(SUBSTITUTE(DT15,"male","")))/LEN("male")&gt;1,"!",IF(RIGHT(DT15,1)=")","",IF(RIGHT(DT15,2)=") ","",IF(RIGHT(DT15,2)=").","","!!")))))</f>
        <v/>
      </c>
      <c r="DS15" s="114"/>
      <c r="DT15" s="168"/>
      <c r="DU15" s="143" t="str">
        <f>IF(DY15="","",ministers_outercabinet!DX$3)</f>
        <v/>
      </c>
      <c r="DV15" s="144" t="str">
        <f>IF(DY15="","",ministers_outercabinet!DX$1)</f>
        <v/>
      </c>
      <c r="DW15" s="145"/>
      <c r="DX15" s="151"/>
      <c r="DY15" s="146" t="str">
        <f>IF(EF15="","",IF(ISNUMBER(SEARCH(":",EF15)),MID(EF15,FIND(":",EF15)+2,FIND("(",EF15)-FIND(":",EF15)-3),LEFT(EF15,FIND("(",EF15)-2)))</f>
        <v/>
      </c>
      <c r="DZ15" s="147" t="str">
        <f>IF(EF15="","",MID(EF15,FIND("(",EF15)+1,4))</f>
        <v/>
      </c>
      <c r="EA15" s="148" t="str">
        <f>IF(ISNUMBER(SEARCH("*female*",EF15)),"female",IF(ISNUMBER(SEARCH("*male*",EF15)),"male",""))</f>
        <v/>
      </c>
      <c r="EB15" s="149" t="str">
        <f>IF(EF15="","",IF(ISERROR(MID(EF15,FIND("male,",EF15)+6,(FIND(")",EF15)-(FIND("male,",EF15)+6))))=TRUE,"missing/error",MID(EF15,FIND("male,",EF15)+6,(FIND(")",EF15)-(FIND("male,",EF15)+6)))))</f>
        <v/>
      </c>
      <c r="EC15" s="150" t="str">
        <f>IF(DY15="","",(MID(DY15,(SEARCH("^^",SUBSTITUTE(DY15," ","^^",LEN(DY15)-LEN(SUBSTITUTE(DY15," ","")))))+1,99)&amp;"_"&amp;LEFT(DY15,FIND(" ",DY15)-1)&amp;"_"&amp;DZ15))</f>
        <v/>
      </c>
      <c r="ED15" s="117" t="str">
        <f>IF(EF15="","",IF((LEN(EF15)-LEN(SUBSTITUTE(EF15,"male","")))/LEN("male")&gt;1,"!",IF(RIGHT(EF15,1)=")","",IF(RIGHT(EF15,2)=") ","",IF(RIGHT(EF15,2)=").","","!!")))))</f>
        <v/>
      </c>
      <c r="EE15" s="114"/>
      <c r="EF15" s="168"/>
    </row>
    <row r="16" spans="1:136" ht="13.5" customHeight="1">
      <c r="A16" s="126"/>
      <c r="B16" s="114" t="s">
        <v>517</v>
      </c>
      <c r="D16" s="168"/>
      <c r="E16" s="143" t="str">
        <f>IF(I16="","",ministers_outercabinet!E$3)</f>
        <v/>
      </c>
      <c r="F16" s="144" t="str">
        <f>IF(I16="","",ministers_outercabinet!E$1)</f>
        <v/>
      </c>
      <c r="G16" s="145" t="s">
        <v>292</v>
      </c>
      <c r="H16" s="145" t="str">
        <f>IF(I16="","",ministers_outercabinet!E$3)</f>
        <v/>
      </c>
      <c r="I16" s="146" t="str">
        <f t="shared" si="0"/>
        <v/>
      </c>
      <c r="J16" s="147" t="str">
        <f t="shared" si="1"/>
        <v/>
      </c>
      <c r="K16" s="148" t="str">
        <f t="shared" si="2"/>
        <v/>
      </c>
      <c r="L16" s="149" t="str">
        <f t="shared" si="3"/>
        <v/>
      </c>
      <c r="M16" s="150" t="str">
        <f t="shared" si="4"/>
        <v/>
      </c>
      <c r="N16" s="117" t="str">
        <f t="shared" si="5"/>
        <v/>
      </c>
      <c r="O16" s="114"/>
      <c r="P16" s="168"/>
      <c r="Q16" s="143"/>
      <c r="R16" s="144"/>
      <c r="S16" s="145"/>
      <c r="T16" s="151"/>
      <c r="U16" s="146"/>
      <c r="V16" s="147"/>
      <c r="W16" s="148"/>
      <c r="X16" s="149"/>
      <c r="Y16" s="150"/>
      <c r="AA16" s="114"/>
      <c r="AB16" s="168"/>
      <c r="AC16" s="143"/>
      <c r="AD16" s="144"/>
      <c r="AE16" s="145"/>
      <c r="AF16" s="151"/>
      <c r="AG16" s="146"/>
      <c r="AH16" s="147"/>
      <c r="AI16" s="148"/>
      <c r="AJ16" s="149"/>
      <c r="AK16" s="150"/>
      <c r="AM16" s="114"/>
      <c r="AN16" s="168"/>
      <c r="AO16" s="143"/>
      <c r="AP16" s="144"/>
      <c r="AQ16" s="145"/>
      <c r="AR16" s="151"/>
      <c r="AS16" s="146"/>
      <c r="AT16" s="147"/>
      <c r="AU16" s="148"/>
      <c r="AV16" s="149"/>
      <c r="AW16" s="150"/>
      <c r="AY16" s="114"/>
      <c r="AZ16" s="168"/>
      <c r="BA16" s="143"/>
      <c r="BB16" s="144"/>
      <c r="BC16" s="145"/>
      <c r="BD16" s="151"/>
      <c r="BE16" s="146"/>
      <c r="BF16" s="147"/>
      <c r="BG16" s="148"/>
      <c r="BH16" s="149"/>
      <c r="BI16" s="150"/>
      <c r="BK16" s="114"/>
      <c r="BL16" s="168"/>
      <c r="BM16" s="143"/>
      <c r="BN16" s="144"/>
      <c r="BO16" s="145"/>
      <c r="BP16" s="151"/>
      <c r="BQ16" s="146"/>
      <c r="BR16" s="147"/>
      <c r="BS16" s="148"/>
      <c r="BT16" s="149"/>
      <c r="BU16" s="150"/>
      <c r="BW16" s="114"/>
      <c r="BX16" s="168"/>
      <c r="BY16" s="143"/>
      <c r="BZ16" s="144"/>
      <c r="CA16" s="145"/>
      <c r="CB16" s="151"/>
      <c r="CC16" s="146"/>
      <c r="CD16" s="147"/>
      <c r="CE16" s="148"/>
      <c r="CF16" s="149"/>
      <c r="CG16" s="150"/>
      <c r="CI16" s="114"/>
      <c r="CJ16" s="168"/>
      <c r="CK16" s="143"/>
      <c r="CL16" s="144"/>
      <c r="CM16" s="145"/>
      <c r="CN16" s="151"/>
      <c r="CO16" s="146"/>
      <c r="CP16" s="147"/>
      <c r="CQ16" s="148"/>
      <c r="CR16" s="149"/>
      <c r="CS16" s="150"/>
      <c r="CU16" s="114"/>
      <c r="CV16" s="168"/>
      <c r="CW16" s="143"/>
      <c r="CX16" s="144"/>
      <c r="CY16" s="145"/>
      <c r="CZ16" s="151"/>
      <c r="DA16" s="146"/>
      <c r="DB16" s="147"/>
      <c r="DC16" s="148"/>
      <c r="DD16" s="149"/>
      <c r="DE16" s="150"/>
      <c r="DG16" s="114"/>
      <c r="DH16" s="168"/>
      <c r="DI16" s="143"/>
      <c r="DJ16" s="144"/>
      <c r="DK16" s="145"/>
      <c r="DL16" s="151"/>
      <c r="DM16" s="146"/>
      <c r="DN16" s="147"/>
      <c r="DO16" s="148"/>
      <c r="DP16" s="149"/>
      <c r="DQ16" s="150"/>
      <c r="DS16" s="114"/>
      <c r="DT16" s="168"/>
      <c r="DU16" s="143"/>
      <c r="DV16" s="144"/>
      <c r="DW16" s="145"/>
      <c r="DX16" s="151"/>
      <c r="DY16" s="146"/>
      <c r="DZ16" s="147"/>
      <c r="EA16" s="148"/>
      <c r="EB16" s="149"/>
      <c r="EC16" s="150"/>
      <c r="EE16" s="114"/>
      <c r="EF16" s="168"/>
    </row>
    <row r="17" spans="1:136" ht="13.5" customHeight="1">
      <c r="A17" s="126"/>
      <c r="B17" s="114" t="s">
        <v>517</v>
      </c>
      <c r="D17" s="168"/>
      <c r="E17" s="143" t="str">
        <f>IF(I17="","",ministers_outercabinet!E$3)</f>
        <v/>
      </c>
      <c r="F17" s="144" t="str">
        <f>IF(I17="","",ministers_outercabinet!E$1)</f>
        <v/>
      </c>
      <c r="G17" s="145" t="s">
        <v>292</v>
      </c>
      <c r="H17" s="145" t="str">
        <f>IF(I17="","",ministers_outercabinet!E$3)</f>
        <v/>
      </c>
      <c r="I17" s="146" t="str">
        <f t="shared" si="0"/>
        <v/>
      </c>
      <c r="J17" s="147" t="str">
        <f t="shared" si="1"/>
        <v/>
      </c>
      <c r="K17" s="148" t="str">
        <f t="shared" si="2"/>
        <v/>
      </c>
      <c r="L17" s="149" t="str">
        <f t="shared" si="3"/>
        <v/>
      </c>
      <c r="M17" s="150" t="str">
        <f t="shared" si="4"/>
        <v/>
      </c>
      <c r="N17" s="117" t="str">
        <f t="shared" si="5"/>
        <v/>
      </c>
      <c r="O17" s="114"/>
      <c r="P17" s="168"/>
      <c r="Q17" s="143"/>
      <c r="R17" s="144"/>
      <c r="S17" s="145"/>
      <c r="T17" s="151"/>
      <c r="U17" s="146"/>
      <c r="V17" s="147"/>
      <c r="W17" s="148"/>
      <c r="X17" s="149"/>
      <c r="Y17" s="150"/>
      <c r="AA17" s="114"/>
      <c r="AB17" s="168"/>
      <c r="AC17" s="143"/>
      <c r="AD17" s="144"/>
      <c r="AE17" s="145"/>
      <c r="AF17" s="151"/>
      <c r="AG17" s="146"/>
      <c r="AH17" s="147"/>
      <c r="AI17" s="148"/>
      <c r="AJ17" s="149"/>
      <c r="AK17" s="150"/>
      <c r="AM17" s="114"/>
      <c r="AN17" s="168"/>
      <c r="AO17" s="143"/>
      <c r="AP17" s="144"/>
      <c r="AQ17" s="145"/>
      <c r="AR17" s="151"/>
      <c r="AS17" s="146"/>
      <c r="AT17" s="147"/>
      <c r="AU17" s="148"/>
      <c r="AV17" s="149"/>
      <c r="AW17" s="150"/>
      <c r="AY17" s="114"/>
      <c r="AZ17" s="168"/>
      <c r="BA17" s="143"/>
      <c r="BB17" s="144"/>
      <c r="BC17" s="145"/>
      <c r="BD17" s="151"/>
      <c r="BE17" s="146"/>
      <c r="BF17" s="147"/>
      <c r="BG17" s="148"/>
      <c r="BH17" s="149"/>
      <c r="BI17" s="150"/>
      <c r="BK17" s="114"/>
      <c r="BL17" s="168"/>
      <c r="BM17" s="143"/>
      <c r="BN17" s="144"/>
      <c r="BO17" s="145"/>
      <c r="BP17" s="151"/>
      <c r="BQ17" s="146"/>
      <c r="BR17" s="147"/>
      <c r="BS17" s="148"/>
      <c r="BT17" s="149"/>
      <c r="BU17" s="150"/>
      <c r="BW17" s="114"/>
      <c r="BX17" s="168"/>
      <c r="BY17" s="143"/>
      <c r="BZ17" s="144"/>
      <c r="CA17" s="145"/>
      <c r="CB17" s="151"/>
      <c r="CC17" s="146"/>
      <c r="CD17" s="147"/>
      <c r="CE17" s="148"/>
      <c r="CF17" s="149"/>
      <c r="CG17" s="150"/>
      <c r="CI17" s="114"/>
      <c r="CJ17" s="168"/>
      <c r="CK17" s="143"/>
      <c r="CL17" s="144"/>
      <c r="CM17" s="145"/>
      <c r="CN17" s="151"/>
      <c r="CO17" s="146"/>
      <c r="CP17" s="147"/>
      <c r="CQ17" s="148"/>
      <c r="CR17" s="149"/>
      <c r="CS17" s="150"/>
      <c r="CU17" s="114"/>
      <c r="CV17" s="168"/>
      <c r="CW17" s="143"/>
      <c r="CX17" s="144"/>
      <c r="CY17" s="145"/>
      <c r="CZ17" s="151"/>
      <c r="DA17" s="146"/>
      <c r="DB17" s="147"/>
      <c r="DC17" s="148"/>
      <c r="DD17" s="149"/>
      <c r="DE17" s="150"/>
      <c r="DG17" s="114"/>
      <c r="DH17" s="168"/>
      <c r="DI17" s="143"/>
      <c r="DJ17" s="144"/>
      <c r="DK17" s="145"/>
      <c r="DL17" s="151"/>
      <c r="DM17" s="146"/>
      <c r="DN17" s="147"/>
      <c r="DO17" s="148"/>
      <c r="DP17" s="149"/>
      <c r="DQ17" s="150"/>
      <c r="DS17" s="114"/>
      <c r="DT17" s="168"/>
      <c r="DU17" s="143"/>
      <c r="DV17" s="144"/>
      <c r="DW17" s="145"/>
      <c r="DX17" s="151"/>
      <c r="DY17" s="146"/>
      <c r="DZ17" s="147"/>
      <c r="EA17" s="148"/>
      <c r="EB17" s="149"/>
      <c r="EC17" s="150"/>
      <c r="EE17" s="114"/>
      <c r="EF17" s="168"/>
    </row>
    <row r="18" spans="1:136" ht="13.5" customHeight="1">
      <c r="A18" s="126"/>
      <c r="B18" s="117" t="s">
        <v>727</v>
      </c>
      <c r="D18" s="168"/>
      <c r="E18" s="143" t="str">
        <f>IF(I18="","",ministers_outercabinet!E$3)</f>
        <v/>
      </c>
      <c r="F18" s="144" t="str">
        <f>IF(I18="","",ministers_outercabinet!E$1)</f>
        <v/>
      </c>
      <c r="G18" s="145" t="s">
        <v>292</v>
      </c>
      <c r="H18" s="145" t="str">
        <f>IF(I18="","",ministers_outercabinet!E$3)</f>
        <v/>
      </c>
      <c r="I18" s="146" t="str">
        <f t="shared" si="0"/>
        <v/>
      </c>
      <c r="J18" s="147" t="str">
        <f t="shared" si="1"/>
        <v/>
      </c>
      <c r="K18" s="148" t="str">
        <f t="shared" si="2"/>
        <v/>
      </c>
      <c r="L18" s="149" t="str">
        <f t="shared" si="3"/>
        <v/>
      </c>
      <c r="M18" s="150" t="str">
        <f t="shared" si="4"/>
        <v/>
      </c>
      <c r="N18" s="117" t="str">
        <f t="shared" si="5"/>
        <v/>
      </c>
      <c r="O18" s="114"/>
      <c r="P18" s="168"/>
      <c r="Q18" s="143"/>
      <c r="R18" s="144"/>
      <c r="S18" s="145"/>
      <c r="T18" s="151"/>
      <c r="U18" s="146"/>
      <c r="V18" s="147"/>
      <c r="W18" s="148"/>
      <c r="X18" s="149"/>
      <c r="Y18" s="150"/>
      <c r="AA18" s="114"/>
      <c r="AB18" s="168"/>
      <c r="AC18" s="143"/>
      <c r="AD18" s="144"/>
      <c r="AE18" s="145"/>
      <c r="AF18" s="151"/>
      <c r="AG18" s="146"/>
      <c r="AH18" s="147"/>
      <c r="AI18" s="148"/>
      <c r="AJ18" s="149"/>
      <c r="AK18" s="150"/>
      <c r="AM18" s="114"/>
      <c r="AN18" s="168"/>
      <c r="AO18" s="143"/>
      <c r="AP18" s="144"/>
      <c r="AQ18" s="145"/>
      <c r="AR18" s="151"/>
      <c r="AS18" s="146"/>
      <c r="AT18" s="147"/>
      <c r="AU18" s="148"/>
      <c r="AV18" s="149"/>
      <c r="AW18" s="150"/>
      <c r="AY18" s="114"/>
      <c r="AZ18" s="168"/>
      <c r="BA18" s="143"/>
      <c r="BB18" s="144"/>
      <c r="BC18" s="145"/>
      <c r="BD18" s="151"/>
      <c r="BE18" s="146"/>
      <c r="BF18" s="147"/>
      <c r="BG18" s="148"/>
      <c r="BH18" s="149"/>
      <c r="BI18" s="150"/>
      <c r="BK18" s="114"/>
      <c r="BL18" s="168"/>
      <c r="BM18" s="143"/>
      <c r="BN18" s="144"/>
      <c r="BO18" s="145"/>
      <c r="BP18" s="151"/>
      <c r="BQ18" s="146"/>
      <c r="BR18" s="147"/>
      <c r="BS18" s="148"/>
      <c r="BT18" s="149"/>
      <c r="BU18" s="150"/>
      <c r="BW18" s="114"/>
      <c r="BX18" s="168"/>
      <c r="BY18" s="143"/>
      <c r="BZ18" s="144"/>
      <c r="CA18" s="145"/>
      <c r="CB18" s="151"/>
      <c r="CC18" s="146"/>
      <c r="CD18" s="147"/>
      <c r="CE18" s="148"/>
      <c r="CF18" s="149"/>
      <c r="CG18" s="150"/>
      <c r="CI18" s="114"/>
      <c r="CJ18" s="168"/>
      <c r="CK18" s="143"/>
      <c r="CL18" s="144"/>
      <c r="CM18" s="145"/>
      <c r="CN18" s="151"/>
      <c r="CO18" s="146"/>
      <c r="CP18" s="147"/>
      <c r="CQ18" s="148"/>
      <c r="CR18" s="149"/>
      <c r="CS18" s="150"/>
      <c r="CU18" s="114"/>
      <c r="CV18" s="168"/>
      <c r="CW18" s="143"/>
      <c r="CX18" s="144"/>
      <c r="CY18" s="145"/>
      <c r="CZ18" s="151"/>
      <c r="DA18" s="146"/>
      <c r="DB18" s="147"/>
      <c r="DC18" s="148"/>
      <c r="DD18" s="149"/>
      <c r="DE18" s="150"/>
      <c r="DG18" s="114"/>
      <c r="DH18" s="168"/>
      <c r="DI18" s="143"/>
      <c r="DJ18" s="144"/>
      <c r="DK18" s="145"/>
      <c r="DL18" s="151"/>
      <c r="DM18" s="146"/>
      <c r="DN18" s="147"/>
      <c r="DO18" s="148"/>
      <c r="DP18" s="149"/>
      <c r="DQ18" s="150"/>
      <c r="DS18" s="114"/>
      <c r="DT18" s="168"/>
      <c r="DU18" s="143"/>
      <c r="DV18" s="144"/>
      <c r="DW18" s="145"/>
      <c r="DX18" s="151"/>
      <c r="DY18" s="146"/>
      <c r="DZ18" s="147"/>
      <c r="EA18" s="148"/>
      <c r="EB18" s="149"/>
      <c r="EC18" s="150"/>
      <c r="EE18" s="114"/>
      <c r="EF18" s="168"/>
    </row>
    <row r="19" spans="1:136" ht="13.5" customHeight="1">
      <c r="A19" s="126"/>
      <c r="B19" s="117" t="s">
        <v>727</v>
      </c>
      <c r="D19" s="168"/>
      <c r="E19" s="143" t="str">
        <f>IF(I19="","",ministers_outercabinet!E$3)</f>
        <v/>
      </c>
      <c r="F19" s="144" t="str">
        <f>IF(I19="","",ministers_outercabinet!E$1)</f>
        <v/>
      </c>
      <c r="G19" s="145" t="s">
        <v>292</v>
      </c>
      <c r="H19" s="145" t="str">
        <f>IF(I19="","",ministers_outercabinet!E$3)</f>
        <v/>
      </c>
      <c r="I19" s="146" t="str">
        <f t="shared" si="0"/>
        <v/>
      </c>
      <c r="J19" s="147" t="str">
        <f t="shared" si="1"/>
        <v/>
      </c>
      <c r="K19" s="148" t="str">
        <f t="shared" si="2"/>
        <v/>
      </c>
      <c r="L19" s="149" t="str">
        <f t="shared" si="3"/>
        <v/>
      </c>
      <c r="M19" s="150" t="str">
        <f t="shared" si="4"/>
        <v/>
      </c>
      <c r="N19" s="117" t="str">
        <f t="shared" si="5"/>
        <v/>
      </c>
      <c r="O19" s="114"/>
      <c r="P19" s="168"/>
      <c r="Q19" s="143"/>
      <c r="R19" s="144"/>
      <c r="S19" s="145"/>
      <c r="T19" s="151"/>
      <c r="U19" s="146"/>
      <c r="V19" s="147"/>
      <c r="W19" s="148"/>
      <c r="X19" s="149"/>
      <c r="Y19" s="150"/>
      <c r="AA19" s="114"/>
      <c r="AB19" s="168"/>
      <c r="AC19" s="143"/>
      <c r="AD19" s="144"/>
      <c r="AE19" s="145"/>
      <c r="AF19" s="151"/>
      <c r="AG19" s="146"/>
      <c r="AH19" s="147"/>
      <c r="AI19" s="148"/>
      <c r="AJ19" s="149"/>
      <c r="AK19" s="150"/>
      <c r="AM19" s="114"/>
      <c r="AN19" s="168"/>
      <c r="AO19" s="143"/>
      <c r="AP19" s="144"/>
      <c r="AQ19" s="145"/>
      <c r="AR19" s="151"/>
      <c r="AS19" s="146"/>
      <c r="AT19" s="147"/>
      <c r="AU19" s="148"/>
      <c r="AV19" s="149"/>
      <c r="AW19" s="150"/>
      <c r="AY19" s="114"/>
      <c r="AZ19" s="168"/>
      <c r="BA19" s="143"/>
      <c r="BB19" s="144"/>
      <c r="BC19" s="145"/>
      <c r="BD19" s="151"/>
      <c r="BE19" s="146"/>
      <c r="BF19" s="147"/>
      <c r="BG19" s="148"/>
      <c r="BH19" s="149"/>
      <c r="BI19" s="150"/>
      <c r="BK19" s="114"/>
      <c r="BL19" s="168"/>
      <c r="BM19" s="143"/>
      <c r="BN19" s="144"/>
      <c r="BO19" s="145"/>
      <c r="BP19" s="151"/>
      <c r="BQ19" s="146"/>
      <c r="BR19" s="147"/>
      <c r="BS19" s="148"/>
      <c r="BT19" s="149"/>
      <c r="BU19" s="150"/>
      <c r="BW19" s="114"/>
      <c r="BX19" s="168"/>
      <c r="BY19" s="143"/>
      <c r="BZ19" s="144"/>
      <c r="CA19" s="145"/>
      <c r="CB19" s="151"/>
      <c r="CC19" s="146"/>
      <c r="CD19" s="147"/>
      <c r="CE19" s="148"/>
      <c r="CF19" s="149"/>
      <c r="CG19" s="150"/>
      <c r="CI19" s="114"/>
      <c r="CJ19" s="168"/>
      <c r="CK19" s="143"/>
      <c r="CL19" s="144"/>
      <c r="CM19" s="145"/>
      <c r="CN19" s="151"/>
      <c r="CO19" s="146"/>
      <c r="CP19" s="147"/>
      <c r="CQ19" s="148"/>
      <c r="CR19" s="149"/>
      <c r="CS19" s="150"/>
      <c r="CU19" s="114"/>
      <c r="CV19" s="168"/>
      <c r="CW19" s="143"/>
      <c r="CX19" s="144"/>
      <c r="CY19" s="145"/>
      <c r="CZ19" s="151"/>
      <c r="DA19" s="146"/>
      <c r="DB19" s="147"/>
      <c r="DC19" s="148"/>
      <c r="DD19" s="149"/>
      <c r="DE19" s="150"/>
      <c r="DG19" s="114"/>
      <c r="DH19" s="168"/>
      <c r="DI19" s="143"/>
      <c r="DJ19" s="144"/>
      <c r="DK19" s="145"/>
      <c r="DL19" s="151"/>
      <c r="DM19" s="146"/>
      <c r="DN19" s="147"/>
      <c r="DO19" s="148"/>
      <c r="DP19" s="149"/>
      <c r="DQ19" s="150"/>
      <c r="DS19" s="114"/>
      <c r="DT19" s="168"/>
      <c r="DU19" s="143"/>
      <c r="DV19" s="144"/>
      <c r="DW19" s="145"/>
      <c r="DX19" s="151"/>
      <c r="DY19" s="146"/>
      <c r="DZ19" s="147"/>
      <c r="EA19" s="148"/>
      <c r="EB19" s="149"/>
      <c r="EC19" s="150"/>
      <c r="EE19" s="114"/>
      <c r="EF19" s="168"/>
    </row>
    <row r="20" spans="1:136" ht="13.5" customHeight="1">
      <c r="A20" s="126"/>
      <c r="B20" s="117" t="s">
        <v>572</v>
      </c>
      <c r="E20" s="143">
        <f>IF(I20="","",ministers_outercabinet!E$3)</f>
        <v>42323</v>
      </c>
      <c r="F20" s="144" t="str">
        <f>IF(I20="","",ministers_outercabinet!E$1)</f>
        <v>Turnbull I</v>
      </c>
      <c r="G20" s="145">
        <v>42262</v>
      </c>
      <c r="H20" s="145">
        <f>IF(I20="","",ministers_outercabinet!E$3)</f>
        <v>42323</v>
      </c>
      <c r="I20" s="146" t="str">
        <f t="shared" si="0"/>
        <v>Michael Fayat Keenan</v>
      </c>
      <c r="J20" s="147" t="str">
        <f t="shared" si="1"/>
        <v>1972</v>
      </c>
      <c r="K20" s="148" t="str">
        <f t="shared" si="2"/>
        <v>male</v>
      </c>
      <c r="L20" s="149" t="str">
        <f t="shared" si="3"/>
        <v>Liberal Party</v>
      </c>
      <c r="M20" s="150" t="str">
        <f t="shared" si="4"/>
        <v>Keenan_Michael_1972</v>
      </c>
      <c r="N20" s="117" t="str">
        <f t="shared" si="5"/>
        <v/>
      </c>
      <c r="O20" s="114"/>
      <c r="P20" s="168" t="s">
        <v>1178</v>
      </c>
      <c r="Q20" s="143" t="str">
        <f>IF(U20="","",ministers_outercabinet!T$3)</f>
        <v/>
      </c>
      <c r="R20" s="144" t="str">
        <f>IF(U20="","",ministers_outercabinet!T$1)</f>
        <v/>
      </c>
      <c r="S20" s="145"/>
      <c r="T20" s="151"/>
      <c r="U20" s="146" t="str">
        <f>IF(AB20="","",IF(ISNUMBER(SEARCH(":",AB20)),MID(AB20,FIND(":",AB20)+2,FIND("(",AB20)-FIND(":",AB20)-3),LEFT(AB20,FIND("(",AB20)-2)))</f>
        <v/>
      </c>
      <c r="V20" s="147" t="str">
        <f>IF(AB20="","",MID(AB20,FIND("(",AB20)+1,4))</f>
        <v/>
      </c>
      <c r="W20" s="148" t="str">
        <f>IF(ISNUMBER(SEARCH("*female*",AB20)),"female",IF(ISNUMBER(SEARCH("*male*",AB20)),"male",""))</f>
        <v/>
      </c>
      <c r="X20" s="149" t="str">
        <f>IF(AB20="","",IF(ISERROR(MID(AB20,FIND("male,",AB20)+6,(FIND(")",AB20)-(FIND("male,",AB20)+6))))=TRUE,"missing/error",MID(AB20,FIND("male,",AB20)+6,(FIND(")",AB20)-(FIND("male,",AB20)+6)))))</f>
        <v/>
      </c>
      <c r="Y20" s="150" t="str">
        <f>IF(U20="","",(MID(U20,(SEARCH("^^",SUBSTITUTE(U20," ","^^",LEN(U20)-LEN(SUBSTITUTE(U20," ","")))))+1,99)&amp;"_"&amp;LEFT(U20,FIND(" ",U20)-1)&amp;"_"&amp;V20))</f>
        <v/>
      </c>
      <c r="Z20" s="117" t="str">
        <f>IF(AB20="","",IF((LEN(AB20)-LEN(SUBSTITUTE(AB20,"male","")))/LEN("male")&gt;1,"!",IF(RIGHT(AB20,1)=")","",IF(RIGHT(AB20,2)=") ","",IF(RIGHT(AB20,2)=").","","!!")))))</f>
        <v/>
      </c>
      <c r="AA20" s="114"/>
      <c r="AB20" s="168"/>
      <c r="AC20" s="143" t="str">
        <f>IF(AG20="","",ministers_outercabinet!AF$3)</f>
        <v/>
      </c>
      <c r="AD20" s="144" t="str">
        <f>IF(AG20="","",ministers_outercabinet!AF$1)</f>
        <v/>
      </c>
      <c r="AE20" s="145"/>
      <c r="AF20" s="151"/>
      <c r="AG20" s="146" t="str">
        <f>IF(AN20="","",IF(ISNUMBER(SEARCH(":",AN20)),MID(AN20,FIND(":",AN20)+2,FIND("(",AN20)-FIND(":",AN20)-3),LEFT(AN20,FIND("(",AN20)-2)))</f>
        <v/>
      </c>
      <c r="AH20" s="147" t="str">
        <f>IF(AN20="","",MID(AN20,FIND("(",AN20)+1,4))</f>
        <v/>
      </c>
      <c r="AI20" s="148" t="str">
        <f>IF(ISNUMBER(SEARCH("*female*",AN20)),"female",IF(ISNUMBER(SEARCH("*male*",AN20)),"male",""))</f>
        <v/>
      </c>
      <c r="AJ20" s="149" t="str">
        <f>IF(AN20="","",IF(ISERROR(MID(AN20,FIND("male,",AN20)+6,(FIND(")",AN20)-(FIND("male,",AN20)+6))))=TRUE,"missing/error",MID(AN20,FIND("male,",AN20)+6,(FIND(")",AN20)-(FIND("male,",AN20)+6)))))</f>
        <v/>
      </c>
      <c r="AK20" s="150" t="str">
        <f>IF(AG20="","",(MID(AG20,(SEARCH("^^",SUBSTITUTE(AG20," ","^^",LEN(AG20)-LEN(SUBSTITUTE(AG20," ","")))))+1,99)&amp;"_"&amp;LEFT(AG20,FIND(" ",AG20)-1)&amp;"_"&amp;AH20))</f>
        <v/>
      </c>
      <c r="AL20" s="117" t="str">
        <f>IF(AN20="","",IF((LEN(AN20)-LEN(SUBSTITUTE(AN20,"male","")))/LEN("male")&gt;1,"!",IF(RIGHT(AN20,1)=")","",IF(RIGHT(AN20,2)=") ","",IF(RIGHT(AN20,2)=").","","!!")))))</f>
        <v/>
      </c>
      <c r="AM20" s="114"/>
      <c r="AN20" s="168"/>
      <c r="AO20" s="143" t="str">
        <f>IF(AS20="","",ministers_outercabinet!AR$3)</f>
        <v/>
      </c>
      <c r="AP20" s="144" t="str">
        <f>IF(AS20="","",ministers_outercabinet!AR$1)</f>
        <v/>
      </c>
      <c r="AQ20" s="145"/>
      <c r="AR20" s="151"/>
      <c r="AS20" s="146" t="str">
        <f>IF(AZ20="","",IF(ISNUMBER(SEARCH(":",AZ20)),MID(AZ20,FIND(":",AZ20)+2,FIND("(",AZ20)-FIND(":",AZ20)-3),LEFT(AZ20,FIND("(",AZ20)-2)))</f>
        <v/>
      </c>
      <c r="AT20" s="147" t="str">
        <f>IF(AZ20="","",MID(AZ20,FIND("(",AZ20)+1,4))</f>
        <v/>
      </c>
      <c r="AU20" s="148" t="str">
        <f>IF(ISNUMBER(SEARCH("*female*",AZ20)),"female",IF(ISNUMBER(SEARCH("*male*",AZ20)),"male",""))</f>
        <v/>
      </c>
      <c r="AV20" s="149" t="str">
        <f>IF(AZ20="","",IF(ISERROR(MID(AZ20,FIND("male,",AZ20)+6,(FIND(")",AZ20)-(FIND("male,",AZ20)+6))))=TRUE,"missing/error",MID(AZ20,FIND("male,",AZ20)+6,(FIND(")",AZ20)-(FIND("male,",AZ20)+6)))))</f>
        <v/>
      </c>
      <c r="AW20" s="150" t="str">
        <f>IF(AS20="","",(MID(AS20,(SEARCH("^^",SUBSTITUTE(AS20," ","^^",LEN(AS20)-LEN(SUBSTITUTE(AS20," ","")))))+1,99)&amp;"_"&amp;LEFT(AS20,FIND(" ",AS20)-1)&amp;"_"&amp;AT20))</f>
        <v/>
      </c>
      <c r="AX20" s="117" t="str">
        <f>IF(AZ20="","",IF((LEN(AZ20)-LEN(SUBSTITUTE(AZ20,"male","")))/LEN("male")&gt;1,"!",IF(RIGHT(AZ20,1)=")","",IF(RIGHT(AZ20,2)=") ","",IF(RIGHT(AZ20,2)=").","","!!")))))</f>
        <v/>
      </c>
      <c r="AY20" s="114"/>
      <c r="AZ20" s="168"/>
      <c r="BA20" s="143" t="str">
        <f>IF(BE20="","",ministers_outercabinet!BD$3)</f>
        <v/>
      </c>
      <c r="BB20" s="144" t="str">
        <f>IF(BE20="","",ministers_outercabinet!BD$1)</f>
        <v/>
      </c>
      <c r="BC20" s="145"/>
      <c r="BD20" s="151"/>
      <c r="BE20" s="146" t="str">
        <f>IF(BL20="","",IF(ISNUMBER(SEARCH(":",BL20)),MID(BL20,FIND(":",BL20)+2,FIND("(",BL20)-FIND(":",BL20)-3),LEFT(BL20,FIND("(",BL20)-2)))</f>
        <v/>
      </c>
      <c r="BF20" s="147" t="str">
        <f>IF(BL20="","",MID(BL20,FIND("(",BL20)+1,4))</f>
        <v/>
      </c>
      <c r="BG20" s="148" t="str">
        <f>IF(ISNUMBER(SEARCH("*female*",BL20)),"female",IF(ISNUMBER(SEARCH("*male*",BL20)),"male",""))</f>
        <v/>
      </c>
      <c r="BH20" s="149" t="str">
        <f>IF(BL20="","",IF(ISERROR(MID(BL20,FIND("male,",BL20)+6,(FIND(")",BL20)-(FIND("male,",BL20)+6))))=TRUE,"missing/error",MID(BL20,FIND("male,",BL20)+6,(FIND(")",BL20)-(FIND("male,",BL20)+6)))))</f>
        <v/>
      </c>
      <c r="BI20" s="150" t="str">
        <f>IF(BE20="","",(MID(BE20,(SEARCH("^^",SUBSTITUTE(BE20," ","^^",LEN(BE20)-LEN(SUBSTITUTE(BE20," ","")))))+1,99)&amp;"_"&amp;LEFT(BE20,FIND(" ",BE20)-1)&amp;"_"&amp;BF20))</f>
        <v/>
      </c>
      <c r="BJ20" s="117" t="str">
        <f>IF(BL20="","",IF((LEN(BL20)-LEN(SUBSTITUTE(BL20,"male","")))/LEN("male")&gt;1,"!",IF(RIGHT(BL20,1)=")","",IF(RIGHT(BL20,2)=") ","",IF(RIGHT(BL20,2)=").","","!!")))))</f>
        <v/>
      </c>
      <c r="BK20" s="114"/>
      <c r="BL20" s="168"/>
      <c r="BM20" s="143" t="str">
        <f>IF(BQ20="","",ministers_outercabinet!BP$3)</f>
        <v/>
      </c>
      <c r="BN20" s="144" t="str">
        <f>IF(BQ20="","",ministers_outercabinet!BP$1)</f>
        <v/>
      </c>
      <c r="BO20" s="145"/>
      <c r="BP20" s="151"/>
      <c r="BQ20" s="146" t="str">
        <f>IF(BX20="","",IF(ISNUMBER(SEARCH(":",BX20)),MID(BX20,FIND(":",BX20)+2,FIND("(",BX20)-FIND(":",BX20)-3),LEFT(BX20,FIND("(",BX20)-2)))</f>
        <v/>
      </c>
      <c r="BR20" s="147" t="str">
        <f>IF(BX20="","",MID(BX20,FIND("(",BX20)+1,4))</f>
        <v/>
      </c>
      <c r="BS20" s="148" t="str">
        <f>IF(ISNUMBER(SEARCH("*female*",BX20)),"female",IF(ISNUMBER(SEARCH("*male*",BX20)),"male",""))</f>
        <v/>
      </c>
      <c r="BT20" s="149" t="str">
        <f>IF(BX20="","",IF(ISERROR(MID(BX20,FIND("male,",BX20)+6,(FIND(")",BX20)-(FIND("male,",BX20)+6))))=TRUE,"missing/error",MID(BX20,FIND("male,",BX20)+6,(FIND(")",BX20)-(FIND("male,",BX20)+6)))))</f>
        <v/>
      </c>
      <c r="BU20" s="150" t="str">
        <f>IF(BQ20="","",(MID(BQ20,(SEARCH("^^",SUBSTITUTE(BQ20," ","^^",LEN(BQ20)-LEN(SUBSTITUTE(BQ20," ","")))))+1,99)&amp;"_"&amp;LEFT(BQ20,FIND(" ",BQ20)-1)&amp;"_"&amp;BR20))</f>
        <v/>
      </c>
      <c r="BV20" s="117" t="str">
        <f>IF(BX20="","",IF((LEN(BX20)-LEN(SUBSTITUTE(BX20,"male","")))/LEN("male")&gt;1,"!",IF(RIGHT(BX20,1)=")","",IF(RIGHT(BX20,2)=") ","",IF(RIGHT(BX20,2)=").","","!!")))))</f>
        <v/>
      </c>
      <c r="BW20" s="114"/>
      <c r="BX20" s="168"/>
      <c r="BY20" s="143" t="str">
        <f>IF(CC20="","",ministers_outercabinet!CB$3)</f>
        <v/>
      </c>
      <c r="BZ20" s="144" t="str">
        <f>IF(CC20="","",ministers_outercabinet!CB$1)</f>
        <v/>
      </c>
      <c r="CA20" s="145"/>
      <c r="CB20" s="151"/>
      <c r="CC20" s="146" t="str">
        <f>IF(CJ20="","",IF(ISNUMBER(SEARCH(":",CJ20)),MID(CJ20,FIND(":",CJ20)+2,FIND("(",CJ20)-FIND(":",CJ20)-3),LEFT(CJ20,FIND("(",CJ20)-2)))</f>
        <v/>
      </c>
      <c r="CD20" s="147" t="str">
        <f>IF(CJ20="","",MID(CJ20,FIND("(",CJ20)+1,4))</f>
        <v/>
      </c>
      <c r="CE20" s="148" t="str">
        <f>IF(ISNUMBER(SEARCH("*female*",CJ20)),"female",IF(ISNUMBER(SEARCH("*male*",CJ20)),"male",""))</f>
        <v/>
      </c>
      <c r="CF20" s="149" t="str">
        <f>IF(CJ20="","",IF(ISERROR(MID(CJ20,FIND("male,",CJ20)+6,(FIND(")",CJ20)-(FIND("male,",CJ20)+6))))=TRUE,"missing/error",MID(CJ20,FIND("male,",CJ20)+6,(FIND(")",CJ20)-(FIND("male,",CJ20)+6)))))</f>
        <v/>
      </c>
      <c r="CG20" s="150" t="str">
        <f>IF(CC20="","",(MID(CC20,(SEARCH("^^",SUBSTITUTE(CC20," ","^^",LEN(CC20)-LEN(SUBSTITUTE(CC20," ","")))))+1,99)&amp;"_"&amp;LEFT(CC20,FIND(" ",CC20)-1)&amp;"_"&amp;CD20))</f>
        <v/>
      </c>
      <c r="CH20" s="117" t="str">
        <f>IF(CJ20="","",IF((LEN(CJ20)-LEN(SUBSTITUTE(CJ20,"male","")))/LEN("male")&gt;1,"!",IF(RIGHT(CJ20,1)=")","",IF(RIGHT(CJ20,2)=") ","",IF(RIGHT(CJ20,2)=").","","!!")))))</f>
        <v/>
      </c>
      <c r="CI20" s="114"/>
      <c r="CJ20" s="168"/>
      <c r="CK20" s="143" t="str">
        <f>IF(CO20="","",ministers_outercabinet!CN$3)</f>
        <v/>
      </c>
      <c r="CL20" s="144" t="str">
        <f>IF(CO20="","",ministers_outercabinet!CN$1)</f>
        <v/>
      </c>
      <c r="CM20" s="145"/>
      <c r="CN20" s="151"/>
      <c r="CO20" s="146" t="str">
        <f>IF(CV20="","",IF(ISNUMBER(SEARCH(":",CV20)),MID(CV20,FIND(":",CV20)+2,FIND("(",CV20)-FIND(":",CV20)-3),LEFT(CV20,FIND("(",CV20)-2)))</f>
        <v/>
      </c>
      <c r="CP20" s="147" t="str">
        <f>IF(CV20="","",MID(CV20,FIND("(",CV20)+1,4))</f>
        <v/>
      </c>
      <c r="CQ20" s="148" t="str">
        <f>IF(ISNUMBER(SEARCH("*female*",CV20)),"female",IF(ISNUMBER(SEARCH("*male*",CV20)),"male",""))</f>
        <v/>
      </c>
      <c r="CR20" s="149" t="str">
        <f>IF(CV20="","",IF(ISERROR(MID(CV20,FIND("male,",CV20)+6,(FIND(")",CV20)-(FIND("male,",CV20)+6))))=TRUE,"missing/error",MID(CV20,FIND("male,",CV20)+6,(FIND(")",CV20)-(FIND("male,",CV20)+6)))))</f>
        <v/>
      </c>
      <c r="CS20" s="150" t="str">
        <f>IF(CO20="","",(MID(CO20,(SEARCH("^^",SUBSTITUTE(CO20," ","^^",LEN(CO20)-LEN(SUBSTITUTE(CO20," ","")))))+1,99)&amp;"_"&amp;LEFT(CO20,FIND(" ",CO20)-1)&amp;"_"&amp;CP20))</f>
        <v/>
      </c>
      <c r="CT20" s="117" t="str">
        <f>IF(CV20="","",IF((LEN(CV20)-LEN(SUBSTITUTE(CV20,"male","")))/LEN("male")&gt;1,"!",IF(RIGHT(CV20,1)=")","",IF(RIGHT(CV20,2)=") ","",IF(RIGHT(CV20,2)=").","","!!")))))</f>
        <v/>
      </c>
      <c r="CU20" s="114"/>
      <c r="CV20" s="168"/>
      <c r="CW20" s="143" t="str">
        <f>IF(DA20="","",ministers_outercabinet!CZ$3)</f>
        <v/>
      </c>
      <c r="CX20" s="144" t="str">
        <f>IF(DA20="","",ministers_outercabinet!CZ$1)</f>
        <v/>
      </c>
      <c r="CY20" s="145"/>
      <c r="CZ20" s="151"/>
      <c r="DA20" s="146" t="str">
        <f>IF(DH20="","",IF(ISNUMBER(SEARCH(":",DH20)),MID(DH20,FIND(":",DH20)+2,FIND("(",DH20)-FIND(":",DH20)-3),LEFT(DH20,FIND("(",DH20)-2)))</f>
        <v/>
      </c>
      <c r="DB20" s="147" t="str">
        <f>IF(DH20="","",MID(DH20,FIND("(",DH20)+1,4))</f>
        <v/>
      </c>
      <c r="DC20" s="148" t="str">
        <f>IF(ISNUMBER(SEARCH("*female*",DH20)),"female",IF(ISNUMBER(SEARCH("*male*",DH20)),"male",""))</f>
        <v/>
      </c>
      <c r="DD20" s="149" t="str">
        <f>IF(DH20="","",IF(ISERROR(MID(DH20,FIND("male,",DH20)+6,(FIND(")",DH20)-(FIND("male,",DH20)+6))))=TRUE,"missing/error",MID(DH20,FIND("male,",DH20)+6,(FIND(")",DH20)-(FIND("male,",DH20)+6)))))</f>
        <v/>
      </c>
      <c r="DE20" s="150" t="str">
        <f>IF(DA20="","",(MID(DA20,(SEARCH("^^",SUBSTITUTE(DA20," ","^^",LEN(DA20)-LEN(SUBSTITUTE(DA20," ","")))))+1,99)&amp;"_"&amp;LEFT(DA20,FIND(" ",DA20)-1)&amp;"_"&amp;DB20))</f>
        <v/>
      </c>
      <c r="DF20" s="117" t="str">
        <f>IF(DH20="","",IF((LEN(DH20)-LEN(SUBSTITUTE(DH20,"male","")))/LEN("male")&gt;1,"!",IF(RIGHT(DH20,1)=")","",IF(RIGHT(DH20,2)=") ","",IF(RIGHT(DH20,2)=").","","!!")))))</f>
        <v/>
      </c>
      <c r="DG20" s="114"/>
      <c r="DH20" s="168"/>
      <c r="DI20" s="143" t="str">
        <f>IF(DM20="","",ministers_outercabinet!DL$3)</f>
        <v/>
      </c>
      <c r="DJ20" s="144" t="str">
        <f>IF(DM20="","",ministers_outercabinet!DL$1)</f>
        <v/>
      </c>
      <c r="DK20" s="145"/>
      <c r="DL20" s="151"/>
      <c r="DM20" s="146" t="str">
        <f>IF(DT20="","",IF(ISNUMBER(SEARCH(":",DT20)),MID(DT20,FIND(":",DT20)+2,FIND("(",DT20)-FIND(":",DT20)-3),LEFT(DT20,FIND("(",DT20)-2)))</f>
        <v/>
      </c>
      <c r="DN20" s="147" t="str">
        <f>IF(DT20="","",MID(DT20,FIND("(",DT20)+1,4))</f>
        <v/>
      </c>
      <c r="DO20" s="148" t="str">
        <f>IF(ISNUMBER(SEARCH("*female*",DT20)),"female",IF(ISNUMBER(SEARCH("*male*",DT20)),"male",""))</f>
        <v/>
      </c>
      <c r="DP20" s="149" t="str">
        <f>IF(DT20="","",IF(ISERROR(MID(DT20,FIND("male,",DT20)+6,(FIND(")",DT20)-(FIND("male,",DT20)+6))))=TRUE,"missing/error",MID(DT20,FIND("male,",DT20)+6,(FIND(")",DT20)-(FIND("male,",DT20)+6)))))</f>
        <v/>
      </c>
      <c r="DQ20" s="150" t="str">
        <f>IF(DM20="","",(MID(DM20,(SEARCH("^^",SUBSTITUTE(DM20," ","^^",LEN(DM20)-LEN(SUBSTITUTE(DM20," ","")))))+1,99)&amp;"_"&amp;LEFT(DM20,FIND(" ",DM20)-1)&amp;"_"&amp;DN20))</f>
        <v/>
      </c>
      <c r="DR20" s="117" t="str">
        <f>IF(DT20="","",IF((LEN(DT20)-LEN(SUBSTITUTE(DT20,"male","")))/LEN("male")&gt;1,"!",IF(RIGHT(DT20,1)=")","",IF(RIGHT(DT20,2)=") ","",IF(RIGHT(DT20,2)=").","","!!")))))</f>
        <v/>
      </c>
      <c r="DS20" s="114"/>
      <c r="DT20" s="168"/>
      <c r="DU20" s="143" t="str">
        <f>IF(DY20="","",ministers_outercabinet!DX$3)</f>
        <v/>
      </c>
      <c r="DV20" s="144" t="str">
        <f>IF(DY20="","",ministers_outercabinet!DX$1)</f>
        <v/>
      </c>
      <c r="DW20" s="145"/>
      <c r="DX20" s="151"/>
      <c r="DY20" s="146" t="str">
        <f>IF(EF20="","",IF(ISNUMBER(SEARCH(":",EF20)),MID(EF20,FIND(":",EF20)+2,FIND("(",EF20)-FIND(":",EF20)-3),LEFT(EF20,FIND("(",EF20)-2)))</f>
        <v/>
      </c>
      <c r="DZ20" s="147" t="str">
        <f>IF(EF20="","",MID(EF20,FIND("(",EF20)+1,4))</f>
        <v/>
      </c>
      <c r="EA20" s="148" t="str">
        <f>IF(ISNUMBER(SEARCH("*female*",EF20)),"female",IF(ISNUMBER(SEARCH("*male*",EF20)),"male",""))</f>
        <v/>
      </c>
      <c r="EB20" s="149" t="str">
        <f>IF(EF20="","",IF(ISERROR(MID(EF20,FIND("male,",EF20)+6,(FIND(")",EF20)-(FIND("male,",EF20)+6))))=TRUE,"missing/error",MID(EF20,FIND("male,",EF20)+6,(FIND(")",EF20)-(FIND("male,",EF20)+6)))))</f>
        <v/>
      </c>
      <c r="EC20" s="150" t="str">
        <f>IF(DY20="","",(MID(DY20,(SEARCH("^^",SUBSTITUTE(DY20," ","^^",LEN(DY20)-LEN(SUBSTITUTE(DY20," ","")))))+1,99)&amp;"_"&amp;LEFT(DY20,FIND(" ",DY20)-1)&amp;"_"&amp;DZ20))</f>
        <v/>
      </c>
      <c r="ED20" s="117" t="str">
        <f>IF(EF20="","",IF((LEN(EF20)-LEN(SUBSTITUTE(EF20,"male","")))/LEN("male")&gt;1,"!",IF(RIGHT(EF20,1)=")","",IF(RIGHT(EF20,2)=") ","",IF(RIGHT(EF20,2)=").","","!!")))))</f>
        <v/>
      </c>
      <c r="EE20" s="114"/>
      <c r="EF20" s="168"/>
    </row>
    <row r="21" spans="1:136" ht="13.5" customHeight="1">
      <c r="A21" s="126"/>
      <c r="B21" s="117" t="s">
        <v>749</v>
      </c>
      <c r="E21" s="143" t="str">
        <f>IF(I21="","",ministers_outercabinet!E$3)</f>
        <v/>
      </c>
      <c r="F21" s="144" t="str">
        <f>IF(I21="","",ministers_outercabinet!E$1)</f>
        <v/>
      </c>
      <c r="G21" s="145" t="s">
        <v>292</v>
      </c>
      <c r="H21" s="145" t="str">
        <f>IF(I21="","",ministers_outercabinet!E$3)</f>
        <v/>
      </c>
      <c r="I21" s="146" t="str">
        <f t="shared" si="0"/>
        <v/>
      </c>
      <c r="J21" s="147" t="str">
        <f t="shared" si="1"/>
        <v/>
      </c>
      <c r="K21" s="148" t="str">
        <f t="shared" si="2"/>
        <v/>
      </c>
      <c r="L21" s="149" t="str">
        <f t="shared" si="3"/>
        <v/>
      </c>
      <c r="M21" s="150" t="str">
        <f t="shared" si="4"/>
        <v/>
      </c>
      <c r="N21" s="117" t="str">
        <f t="shared" si="5"/>
        <v/>
      </c>
      <c r="O21" s="114"/>
      <c r="P21" s="168"/>
      <c r="Q21" s="143"/>
      <c r="R21" s="144"/>
      <c r="S21" s="145"/>
      <c r="T21" s="151"/>
      <c r="U21" s="146"/>
      <c r="V21" s="147"/>
      <c r="W21" s="148"/>
      <c r="X21" s="149"/>
      <c r="Y21" s="150"/>
      <c r="AA21" s="114"/>
      <c r="AB21" s="168"/>
      <c r="AC21" s="143"/>
      <c r="AD21" s="144"/>
      <c r="AE21" s="145"/>
      <c r="AF21" s="151"/>
      <c r="AG21" s="146"/>
      <c r="AH21" s="147"/>
      <c r="AI21" s="148"/>
      <c r="AJ21" s="149"/>
      <c r="AK21" s="150"/>
      <c r="AM21" s="114"/>
      <c r="AN21" s="168"/>
      <c r="AO21" s="143"/>
      <c r="AP21" s="144"/>
      <c r="AQ21" s="145"/>
      <c r="AR21" s="151"/>
      <c r="AS21" s="146"/>
      <c r="AT21" s="147"/>
      <c r="AU21" s="148"/>
      <c r="AV21" s="149"/>
      <c r="AW21" s="150"/>
      <c r="AY21" s="114"/>
      <c r="AZ21" s="168"/>
      <c r="BA21" s="143"/>
      <c r="BB21" s="144"/>
      <c r="BC21" s="145"/>
      <c r="BD21" s="151"/>
      <c r="BE21" s="146"/>
      <c r="BF21" s="147"/>
      <c r="BG21" s="148"/>
      <c r="BH21" s="149"/>
      <c r="BI21" s="150"/>
      <c r="BK21" s="114"/>
      <c r="BL21" s="168"/>
      <c r="BM21" s="143"/>
      <c r="BN21" s="144"/>
      <c r="BO21" s="145"/>
      <c r="BP21" s="151"/>
      <c r="BQ21" s="146"/>
      <c r="BR21" s="147"/>
      <c r="BS21" s="148"/>
      <c r="BT21" s="149"/>
      <c r="BU21" s="150"/>
      <c r="BW21" s="114"/>
      <c r="BX21" s="168"/>
      <c r="BY21" s="143"/>
      <c r="BZ21" s="144"/>
      <c r="CA21" s="145"/>
      <c r="CB21" s="151"/>
      <c r="CC21" s="146"/>
      <c r="CD21" s="147"/>
      <c r="CE21" s="148"/>
      <c r="CF21" s="149"/>
      <c r="CG21" s="150"/>
      <c r="CI21" s="114"/>
      <c r="CJ21" s="168"/>
      <c r="CK21" s="143"/>
      <c r="CL21" s="144"/>
      <c r="CM21" s="145"/>
      <c r="CN21" s="151"/>
      <c r="CO21" s="146"/>
      <c r="CP21" s="147"/>
      <c r="CQ21" s="148"/>
      <c r="CR21" s="149"/>
      <c r="CS21" s="150"/>
      <c r="CU21" s="114"/>
      <c r="CV21" s="168"/>
      <c r="CW21" s="143"/>
      <c r="CX21" s="144"/>
      <c r="CY21" s="145"/>
      <c r="CZ21" s="151"/>
      <c r="DA21" s="146"/>
      <c r="DB21" s="147"/>
      <c r="DC21" s="148"/>
      <c r="DD21" s="149"/>
      <c r="DE21" s="150"/>
      <c r="DG21" s="114"/>
      <c r="DH21" s="168"/>
      <c r="DI21" s="143"/>
      <c r="DJ21" s="144"/>
      <c r="DK21" s="145"/>
      <c r="DL21" s="151"/>
      <c r="DM21" s="146"/>
      <c r="DN21" s="147"/>
      <c r="DO21" s="148"/>
      <c r="DP21" s="149"/>
      <c r="DQ21" s="150"/>
      <c r="DS21" s="114"/>
      <c r="DT21" s="168"/>
      <c r="DU21" s="143"/>
      <c r="DV21" s="144"/>
      <c r="DW21" s="145"/>
      <c r="DX21" s="151"/>
      <c r="DY21" s="146"/>
      <c r="DZ21" s="147"/>
      <c r="EA21" s="148"/>
      <c r="EB21" s="149"/>
      <c r="EC21" s="150"/>
      <c r="EE21" s="114"/>
      <c r="EF21" s="168"/>
    </row>
    <row r="22" spans="1:136" ht="13.5" customHeight="1">
      <c r="A22" s="126"/>
      <c r="B22" s="114" t="s">
        <v>551</v>
      </c>
      <c r="C22" s="114"/>
      <c r="E22" s="143" t="str">
        <f>IF(I22="","",ministers_outercabinet!E$3)</f>
        <v/>
      </c>
      <c r="F22" s="144" t="str">
        <f>IF(I22="","",ministers_outercabinet!E$1)</f>
        <v/>
      </c>
      <c r="G22" s="145" t="s">
        <v>292</v>
      </c>
      <c r="H22" s="145" t="str">
        <f>IF(I22="","",ministers_outercabinet!E$3)</f>
        <v/>
      </c>
      <c r="I22" s="146" t="str">
        <f t="shared" si="0"/>
        <v/>
      </c>
      <c r="J22" s="147" t="str">
        <f t="shared" si="1"/>
        <v/>
      </c>
      <c r="K22" s="148" t="str">
        <f t="shared" si="2"/>
        <v/>
      </c>
      <c r="L22" s="149" t="str">
        <f t="shared" si="3"/>
        <v/>
      </c>
      <c r="M22" s="150" t="str">
        <f t="shared" si="4"/>
        <v/>
      </c>
      <c r="N22" s="117" t="str">
        <f t="shared" si="5"/>
        <v/>
      </c>
      <c r="O22" s="114"/>
      <c r="P22" s="168"/>
      <c r="Q22" s="143" t="str">
        <f>IF(U22="","",ministers_outercabinet!T$3)</f>
        <v/>
      </c>
      <c r="R22" s="144" t="str">
        <f>IF(U22="","",ministers_outercabinet!T$1)</f>
        <v/>
      </c>
      <c r="S22" s="145"/>
      <c r="T22" s="151"/>
      <c r="U22" s="146" t="str">
        <f>IF(AB22="","",IF(ISNUMBER(SEARCH(":",AB22)),MID(AB22,FIND(":",AB22)+2,FIND("(",AB22)-FIND(":",AB22)-3),LEFT(AB22,FIND("(",AB22)-2)))</f>
        <v/>
      </c>
      <c r="V22" s="147" t="str">
        <f>IF(AB22="","",MID(AB22,FIND("(",AB22)+1,4))</f>
        <v/>
      </c>
      <c r="W22" s="148" t="str">
        <f>IF(ISNUMBER(SEARCH("*female*",AB22)),"female",IF(ISNUMBER(SEARCH("*male*",AB22)),"male",""))</f>
        <v/>
      </c>
      <c r="X22" s="149" t="str">
        <f>IF(AB22="","",IF(ISERROR(MID(AB22,FIND("male,",AB22)+6,(FIND(")",AB22)-(FIND("male,",AB22)+6))))=TRUE,"missing/error",MID(AB22,FIND("male,",AB22)+6,(FIND(")",AB22)-(FIND("male,",AB22)+6)))))</f>
        <v/>
      </c>
      <c r="Y22" s="150" t="str">
        <f>IF(U22="","",(MID(U22,(SEARCH("^^",SUBSTITUTE(U22," ","^^",LEN(U22)-LEN(SUBSTITUTE(U22," ","")))))+1,99)&amp;"_"&amp;LEFT(U22,FIND(" ",U22)-1)&amp;"_"&amp;V22))</f>
        <v/>
      </c>
      <c r="Z22" s="117" t="str">
        <f>IF(AB22="","",IF((LEN(AB22)-LEN(SUBSTITUTE(AB22,"male","")))/LEN("male")&gt;1,"!",IF(RIGHT(AB22,1)=")","",IF(RIGHT(AB22,2)=") ","",IF(RIGHT(AB22,2)=").","","!!")))))</f>
        <v/>
      </c>
      <c r="AA22" s="114"/>
      <c r="AB22" s="168"/>
      <c r="AC22" s="143" t="str">
        <f>IF(AG22="","",ministers_outercabinet!AF$3)</f>
        <v/>
      </c>
      <c r="AD22" s="144" t="str">
        <f>IF(AG22="","",ministers_outercabinet!AF$1)</f>
        <v/>
      </c>
      <c r="AE22" s="145"/>
      <c r="AF22" s="151"/>
      <c r="AG22" s="146" t="str">
        <f>IF(AN22="","",IF(ISNUMBER(SEARCH(":",AN22)),MID(AN22,FIND(":",AN22)+2,FIND("(",AN22)-FIND(":",AN22)-3),LEFT(AN22,FIND("(",AN22)-2)))</f>
        <v/>
      </c>
      <c r="AH22" s="147" t="str">
        <f>IF(AN22="","",MID(AN22,FIND("(",AN22)+1,4))</f>
        <v/>
      </c>
      <c r="AI22" s="148" t="str">
        <f>IF(ISNUMBER(SEARCH("*female*",AN22)),"female",IF(ISNUMBER(SEARCH("*male*",AN22)),"male",""))</f>
        <v/>
      </c>
      <c r="AJ22" s="149" t="str">
        <f>IF(AN22="","",IF(ISERROR(MID(AN22,FIND("male,",AN22)+6,(FIND(")",AN22)-(FIND("male,",AN22)+6))))=TRUE,"missing/error",MID(AN22,FIND("male,",AN22)+6,(FIND(")",AN22)-(FIND("male,",AN22)+6)))))</f>
        <v/>
      </c>
      <c r="AK22" s="150" t="str">
        <f>IF(AG22="","",(MID(AG22,(SEARCH("^^",SUBSTITUTE(AG22," ","^^",LEN(AG22)-LEN(SUBSTITUTE(AG22," ","")))))+1,99)&amp;"_"&amp;LEFT(AG22,FIND(" ",AG22)-1)&amp;"_"&amp;AH22))</f>
        <v/>
      </c>
      <c r="AL22" s="117" t="str">
        <f>IF(AN22="","",IF((LEN(AN22)-LEN(SUBSTITUTE(AN22,"male","")))/LEN("male")&gt;1,"!",IF(RIGHT(AN22,1)=")","",IF(RIGHT(AN22,2)=") ","",IF(RIGHT(AN22,2)=").","","!!")))))</f>
        <v/>
      </c>
      <c r="AM22" s="114"/>
      <c r="AN22" s="168"/>
      <c r="AO22" s="143" t="str">
        <f>IF(AS22="","",ministers_outercabinet!AR$3)</f>
        <v/>
      </c>
      <c r="AP22" s="144" t="str">
        <f>IF(AS22="","",ministers_outercabinet!AR$1)</f>
        <v/>
      </c>
      <c r="AQ22" s="145"/>
      <c r="AR22" s="151"/>
      <c r="AS22" s="146" t="str">
        <f>IF(AZ22="","",IF(ISNUMBER(SEARCH(":",AZ22)),MID(AZ22,FIND(":",AZ22)+2,FIND("(",AZ22)-FIND(":",AZ22)-3),LEFT(AZ22,FIND("(",AZ22)-2)))</f>
        <v/>
      </c>
      <c r="AT22" s="147" t="str">
        <f>IF(AZ22="","",MID(AZ22,FIND("(",AZ22)+1,4))</f>
        <v/>
      </c>
      <c r="AU22" s="148" t="str">
        <f>IF(ISNUMBER(SEARCH("*female*",AZ22)),"female",IF(ISNUMBER(SEARCH("*male*",AZ22)),"male",""))</f>
        <v/>
      </c>
      <c r="AV22" s="149" t="str">
        <f>IF(AZ22="","",IF(ISERROR(MID(AZ22,FIND("male,",AZ22)+6,(FIND(")",AZ22)-(FIND("male,",AZ22)+6))))=TRUE,"missing/error",MID(AZ22,FIND("male,",AZ22)+6,(FIND(")",AZ22)-(FIND("male,",AZ22)+6)))))</f>
        <v/>
      </c>
      <c r="AW22" s="150" t="str">
        <f>IF(AS22="","",(MID(AS22,(SEARCH("^^",SUBSTITUTE(AS22," ","^^",LEN(AS22)-LEN(SUBSTITUTE(AS22," ","")))))+1,99)&amp;"_"&amp;LEFT(AS22,FIND(" ",AS22)-1)&amp;"_"&amp;AT22))</f>
        <v/>
      </c>
      <c r="AX22" s="117" t="str">
        <f>IF(AZ22="","",IF((LEN(AZ22)-LEN(SUBSTITUTE(AZ22,"male","")))/LEN("male")&gt;1,"!",IF(RIGHT(AZ22,1)=")","",IF(RIGHT(AZ22,2)=") ","",IF(RIGHT(AZ22,2)=").","","!!")))))</f>
        <v/>
      </c>
      <c r="AY22" s="114"/>
      <c r="AZ22" s="168"/>
      <c r="BA22" s="143" t="str">
        <f>IF(BE22="","",ministers_outercabinet!BD$3)</f>
        <v/>
      </c>
      <c r="BB22" s="144" t="str">
        <f>IF(BE22="","",ministers_outercabinet!BD$1)</f>
        <v/>
      </c>
      <c r="BC22" s="145"/>
      <c r="BD22" s="151"/>
      <c r="BE22" s="146" t="str">
        <f>IF(BL22="","",IF(ISNUMBER(SEARCH(":",BL22)),MID(BL22,FIND(":",BL22)+2,FIND("(",BL22)-FIND(":",BL22)-3),LEFT(BL22,FIND("(",BL22)-2)))</f>
        <v/>
      </c>
      <c r="BF22" s="147" t="str">
        <f>IF(BL22="","",MID(BL22,FIND("(",BL22)+1,4))</f>
        <v/>
      </c>
      <c r="BG22" s="148" t="str">
        <f>IF(ISNUMBER(SEARCH("*female*",BL22)),"female",IF(ISNUMBER(SEARCH("*male*",BL22)),"male",""))</f>
        <v/>
      </c>
      <c r="BH22" s="149" t="str">
        <f>IF(BL22="","",IF(ISERROR(MID(BL22,FIND("male,",BL22)+6,(FIND(")",BL22)-(FIND("male,",BL22)+6))))=TRUE,"missing/error",MID(BL22,FIND("male,",BL22)+6,(FIND(")",BL22)-(FIND("male,",BL22)+6)))))</f>
        <v/>
      </c>
      <c r="BI22" s="150" t="str">
        <f>IF(BE22="","",(MID(BE22,(SEARCH("^^",SUBSTITUTE(BE22," ","^^",LEN(BE22)-LEN(SUBSTITUTE(BE22," ","")))))+1,99)&amp;"_"&amp;LEFT(BE22,FIND(" ",BE22)-1)&amp;"_"&amp;BF22))</f>
        <v/>
      </c>
      <c r="BJ22" s="117" t="str">
        <f>IF(BL22="","",IF((LEN(BL22)-LEN(SUBSTITUTE(BL22,"male","")))/LEN("male")&gt;1,"!",IF(RIGHT(BL22,1)=")","",IF(RIGHT(BL22,2)=") ","",IF(RIGHT(BL22,2)=").","","!!")))))</f>
        <v/>
      </c>
      <c r="BK22" s="114"/>
      <c r="BL22" s="168"/>
      <c r="BM22" s="143" t="str">
        <f>IF(BQ22="","",ministers_outercabinet!BP$3)</f>
        <v/>
      </c>
      <c r="BN22" s="144" t="str">
        <f>IF(BQ22="","",ministers_outercabinet!BP$1)</f>
        <v/>
      </c>
      <c r="BO22" s="145"/>
      <c r="BP22" s="151"/>
      <c r="BQ22" s="146" t="str">
        <f>IF(BX22="","",IF(ISNUMBER(SEARCH(":",BX22)),MID(BX22,FIND(":",BX22)+2,FIND("(",BX22)-FIND(":",BX22)-3),LEFT(BX22,FIND("(",BX22)-2)))</f>
        <v/>
      </c>
      <c r="BR22" s="147" t="str">
        <f>IF(BX22="","",MID(BX22,FIND("(",BX22)+1,4))</f>
        <v/>
      </c>
      <c r="BS22" s="148" t="str">
        <f>IF(ISNUMBER(SEARCH("*female*",BX22)),"female",IF(ISNUMBER(SEARCH("*male*",BX22)),"male",""))</f>
        <v/>
      </c>
      <c r="BT22" s="149" t="str">
        <f>IF(BX22="","",IF(ISERROR(MID(BX22,FIND("male,",BX22)+6,(FIND(")",BX22)-(FIND("male,",BX22)+6))))=TRUE,"missing/error",MID(BX22,FIND("male,",BX22)+6,(FIND(")",BX22)-(FIND("male,",BX22)+6)))))</f>
        <v/>
      </c>
      <c r="BU22" s="150" t="str">
        <f>IF(BQ22="","",(MID(BQ22,(SEARCH("^^",SUBSTITUTE(BQ22," ","^^",LEN(BQ22)-LEN(SUBSTITUTE(BQ22," ","")))))+1,99)&amp;"_"&amp;LEFT(BQ22,FIND(" ",BQ22)-1)&amp;"_"&amp;BR22))</f>
        <v/>
      </c>
      <c r="BV22" s="117" t="str">
        <f>IF(BX22="","",IF((LEN(BX22)-LEN(SUBSTITUTE(BX22,"male","")))/LEN("male")&gt;1,"!",IF(RIGHT(BX22,1)=")","",IF(RIGHT(BX22,2)=") ","",IF(RIGHT(BX22,2)=").","","!!")))))</f>
        <v/>
      </c>
      <c r="BW22" s="114"/>
      <c r="BX22" s="168"/>
      <c r="BY22" s="143" t="str">
        <f>IF(CC22="","",ministers_outercabinet!CB$3)</f>
        <v/>
      </c>
      <c r="BZ22" s="144" t="str">
        <f>IF(CC22="","",ministers_outercabinet!CB$1)</f>
        <v/>
      </c>
      <c r="CA22" s="145"/>
      <c r="CB22" s="151"/>
      <c r="CC22" s="146" t="str">
        <f>IF(CJ22="","",IF(ISNUMBER(SEARCH(":",CJ22)),MID(CJ22,FIND(":",CJ22)+2,FIND("(",CJ22)-FIND(":",CJ22)-3),LEFT(CJ22,FIND("(",CJ22)-2)))</f>
        <v/>
      </c>
      <c r="CD22" s="147" t="str">
        <f>IF(CJ22="","",MID(CJ22,FIND("(",CJ22)+1,4))</f>
        <v/>
      </c>
      <c r="CE22" s="148" t="str">
        <f>IF(ISNUMBER(SEARCH("*female*",CJ22)),"female",IF(ISNUMBER(SEARCH("*male*",CJ22)),"male",""))</f>
        <v/>
      </c>
      <c r="CF22" s="149" t="str">
        <f>IF(CJ22="","",IF(ISERROR(MID(CJ22,FIND("male,",CJ22)+6,(FIND(")",CJ22)-(FIND("male,",CJ22)+6))))=TRUE,"missing/error",MID(CJ22,FIND("male,",CJ22)+6,(FIND(")",CJ22)-(FIND("male,",CJ22)+6)))))</f>
        <v/>
      </c>
      <c r="CG22" s="150" t="str">
        <f>IF(CC22="","",(MID(CC22,(SEARCH("^^",SUBSTITUTE(CC22," ","^^",LEN(CC22)-LEN(SUBSTITUTE(CC22," ","")))))+1,99)&amp;"_"&amp;LEFT(CC22,FIND(" ",CC22)-1)&amp;"_"&amp;CD22))</f>
        <v/>
      </c>
      <c r="CH22" s="117" t="str">
        <f>IF(CJ22="","",IF((LEN(CJ22)-LEN(SUBSTITUTE(CJ22,"male","")))/LEN("male")&gt;1,"!",IF(RIGHT(CJ22,1)=")","",IF(RIGHT(CJ22,2)=") ","",IF(RIGHT(CJ22,2)=").","","!!")))))</f>
        <v/>
      </c>
      <c r="CI22" s="114"/>
      <c r="CJ22" s="168"/>
      <c r="CK22" s="143" t="str">
        <f>IF(CO22="","",ministers_outercabinet!CN$3)</f>
        <v/>
      </c>
      <c r="CL22" s="144" t="str">
        <f>IF(CO22="","",ministers_outercabinet!CN$1)</f>
        <v/>
      </c>
      <c r="CM22" s="145"/>
      <c r="CN22" s="151"/>
      <c r="CO22" s="146" t="str">
        <f>IF(CV22="","",IF(ISNUMBER(SEARCH(":",CV22)),MID(CV22,FIND(":",CV22)+2,FIND("(",CV22)-FIND(":",CV22)-3),LEFT(CV22,FIND("(",CV22)-2)))</f>
        <v/>
      </c>
      <c r="CP22" s="147" t="str">
        <f>IF(CV22="","",MID(CV22,FIND("(",CV22)+1,4))</f>
        <v/>
      </c>
      <c r="CQ22" s="148" t="str">
        <f>IF(ISNUMBER(SEARCH("*female*",CV22)),"female",IF(ISNUMBER(SEARCH("*male*",CV22)),"male",""))</f>
        <v/>
      </c>
      <c r="CR22" s="149" t="str">
        <f>IF(CV22="","",IF(ISERROR(MID(CV22,FIND("male,",CV22)+6,(FIND(")",CV22)-(FIND("male,",CV22)+6))))=TRUE,"missing/error",MID(CV22,FIND("male,",CV22)+6,(FIND(")",CV22)-(FIND("male,",CV22)+6)))))</f>
        <v/>
      </c>
      <c r="CS22" s="150" t="str">
        <f>IF(CO22="","",(MID(CO22,(SEARCH("^^",SUBSTITUTE(CO22," ","^^",LEN(CO22)-LEN(SUBSTITUTE(CO22," ","")))))+1,99)&amp;"_"&amp;LEFT(CO22,FIND(" ",CO22)-1)&amp;"_"&amp;CP22))</f>
        <v/>
      </c>
      <c r="CT22" s="117" t="str">
        <f>IF(CV22="","",IF((LEN(CV22)-LEN(SUBSTITUTE(CV22,"male","")))/LEN("male")&gt;1,"!",IF(RIGHT(CV22,1)=")","",IF(RIGHT(CV22,2)=") ","",IF(RIGHT(CV22,2)=").","","!!")))))</f>
        <v/>
      </c>
      <c r="CU22" s="114"/>
      <c r="CV22" s="168"/>
      <c r="CW22" s="143" t="str">
        <f>IF(DA22="","",ministers_outercabinet!CZ$3)</f>
        <v/>
      </c>
      <c r="CX22" s="144" t="str">
        <f>IF(DA22="","",ministers_outercabinet!CZ$1)</f>
        <v/>
      </c>
      <c r="CY22" s="145"/>
      <c r="CZ22" s="151"/>
      <c r="DA22" s="146" t="str">
        <f>IF(DH22="","",IF(ISNUMBER(SEARCH(":",DH22)),MID(DH22,FIND(":",DH22)+2,FIND("(",DH22)-FIND(":",DH22)-3),LEFT(DH22,FIND("(",DH22)-2)))</f>
        <v/>
      </c>
      <c r="DB22" s="147" t="str">
        <f>IF(DH22="","",MID(DH22,FIND("(",DH22)+1,4))</f>
        <v/>
      </c>
      <c r="DC22" s="148" t="str">
        <f>IF(ISNUMBER(SEARCH("*female*",DH22)),"female",IF(ISNUMBER(SEARCH("*male*",DH22)),"male",""))</f>
        <v/>
      </c>
      <c r="DD22" s="149" t="str">
        <f>IF(DH22="","",IF(ISERROR(MID(DH22,FIND("male,",DH22)+6,(FIND(")",DH22)-(FIND("male,",DH22)+6))))=TRUE,"missing/error",MID(DH22,FIND("male,",DH22)+6,(FIND(")",DH22)-(FIND("male,",DH22)+6)))))</f>
        <v/>
      </c>
      <c r="DE22" s="150" t="str">
        <f>IF(DA22="","",(MID(DA22,(SEARCH("^^",SUBSTITUTE(DA22," ","^^",LEN(DA22)-LEN(SUBSTITUTE(DA22," ","")))))+1,99)&amp;"_"&amp;LEFT(DA22,FIND(" ",DA22)-1)&amp;"_"&amp;DB22))</f>
        <v/>
      </c>
      <c r="DF22" s="117" t="str">
        <f>IF(DH22="","",IF((LEN(DH22)-LEN(SUBSTITUTE(DH22,"male","")))/LEN("male")&gt;1,"!",IF(RIGHT(DH22,1)=")","",IF(RIGHT(DH22,2)=") ","",IF(RIGHT(DH22,2)=").","","!!")))))</f>
        <v/>
      </c>
      <c r="DG22" s="114"/>
      <c r="DH22" s="168"/>
      <c r="DI22" s="143" t="str">
        <f>IF(DM22="","",ministers_outercabinet!DL$3)</f>
        <v/>
      </c>
      <c r="DJ22" s="144" t="str">
        <f>IF(DM22="","",ministers_outercabinet!DL$1)</f>
        <v/>
      </c>
      <c r="DK22" s="145"/>
      <c r="DL22" s="151"/>
      <c r="DM22" s="146" t="str">
        <f>IF(DT22="","",IF(ISNUMBER(SEARCH(":",DT22)),MID(DT22,FIND(":",DT22)+2,FIND("(",DT22)-FIND(":",DT22)-3),LEFT(DT22,FIND("(",DT22)-2)))</f>
        <v/>
      </c>
      <c r="DN22" s="147" t="str">
        <f>IF(DT22="","",MID(DT22,FIND("(",DT22)+1,4))</f>
        <v/>
      </c>
      <c r="DO22" s="148" t="str">
        <f>IF(ISNUMBER(SEARCH("*female*",DT22)),"female",IF(ISNUMBER(SEARCH("*male*",DT22)),"male",""))</f>
        <v/>
      </c>
      <c r="DP22" s="149" t="str">
        <f>IF(DT22="","",IF(ISERROR(MID(DT22,FIND("male,",DT22)+6,(FIND(")",DT22)-(FIND("male,",DT22)+6))))=TRUE,"missing/error",MID(DT22,FIND("male,",DT22)+6,(FIND(")",DT22)-(FIND("male,",DT22)+6)))))</f>
        <v/>
      </c>
      <c r="DQ22" s="150" t="str">
        <f>IF(DM22="","",(MID(DM22,(SEARCH("^^",SUBSTITUTE(DM22," ","^^",LEN(DM22)-LEN(SUBSTITUTE(DM22," ","")))))+1,99)&amp;"_"&amp;LEFT(DM22,FIND(" ",DM22)-1)&amp;"_"&amp;DN22))</f>
        <v/>
      </c>
      <c r="DR22" s="117" t="str">
        <f>IF(DT22="","",IF((LEN(DT22)-LEN(SUBSTITUTE(DT22,"male","")))/LEN("male")&gt;1,"!",IF(RIGHT(DT22,1)=")","",IF(RIGHT(DT22,2)=") ","",IF(RIGHT(DT22,2)=").","","!!")))))</f>
        <v/>
      </c>
      <c r="DS22" s="114"/>
      <c r="DT22" s="168"/>
      <c r="DU22" s="143" t="str">
        <f>IF(DY22="","",ministers_outercabinet!DX$3)</f>
        <v/>
      </c>
      <c r="DV22" s="144" t="str">
        <f>IF(DY22="","",ministers_outercabinet!DX$1)</f>
        <v/>
      </c>
      <c r="DW22" s="145"/>
      <c r="DX22" s="151"/>
      <c r="DY22" s="146" t="str">
        <f>IF(EF22="","",IF(ISNUMBER(SEARCH(":",EF22)),MID(EF22,FIND(":",EF22)+2,FIND("(",EF22)-FIND(":",EF22)-3),LEFT(EF22,FIND("(",EF22)-2)))</f>
        <v/>
      </c>
      <c r="DZ22" s="147" t="str">
        <f>IF(EF22="","",MID(EF22,FIND("(",EF22)+1,4))</f>
        <v/>
      </c>
      <c r="EA22" s="148" t="str">
        <f>IF(ISNUMBER(SEARCH("*female*",EF22)),"female",IF(ISNUMBER(SEARCH("*male*",EF22)),"male",""))</f>
        <v/>
      </c>
      <c r="EB22" s="149" t="str">
        <f>IF(EF22="","",IF(ISERROR(MID(EF22,FIND("male,",EF22)+6,(FIND(")",EF22)-(FIND("male,",EF22)+6))))=TRUE,"missing/error",MID(EF22,FIND("male,",EF22)+6,(FIND(")",EF22)-(FIND("male,",EF22)+6)))))</f>
        <v/>
      </c>
      <c r="EC22" s="150" t="str">
        <f>IF(DY22="","",(MID(DY22,(SEARCH("^^",SUBSTITUTE(DY22," ","^^",LEN(DY22)-LEN(SUBSTITUTE(DY22," ","")))))+1,99)&amp;"_"&amp;LEFT(DY22,FIND(" ",DY22)-1)&amp;"_"&amp;DZ22))</f>
        <v/>
      </c>
      <c r="ED22" s="117" t="str">
        <f>IF(EF22="","",IF((LEN(EF22)-LEN(SUBSTITUTE(EF22,"male","")))/LEN("male")&gt;1,"!",IF(RIGHT(EF22,1)=")","",IF(RIGHT(EF22,2)=") ","",IF(RIGHT(EF22,2)=").","","!!")))))</f>
        <v/>
      </c>
      <c r="EE22" s="114"/>
      <c r="EF22" s="168"/>
    </row>
    <row r="23" spans="1:136" ht="13.5" customHeight="1">
      <c r="A23" s="126"/>
      <c r="B23" s="114" t="s">
        <v>551</v>
      </c>
      <c r="C23" s="114"/>
      <c r="E23" s="143" t="str">
        <f>IF(I23="","",ministers_outercabinet!E$3)</f>
        <v/>
      </c>
      <c r="F23" s="144" t="str">
        <f>IF(I23="","",ministers_outercabinet!E$1)</f>
        <v/>
      </c>
      <c r="G23" s="145" t="s">
        <v>292</v>
      </c>
      <c r="H23" s="145" t="str">
        <f>IF(I23="","",ministers_outercabinet!E$3)</f>
        <v/>
      </c>
      <c r="I23" s="146" t="str">
        <f t="shared" si="0"/>
        <v/>
      </c>
      <c r="J23" s="147" t="str">
        <f t="shared" si="1"/>
        <v/>
      </c>
      <c r="K23" s="148" t="str">
        <f t="shared" si="2"/>
        <v/>
      </c>
      <c r="L23" s="149" t="str">
        <f t="shared" si="3"/>
        <v/>
      </c>
      <c r="M23" s="150" t="str">
        <f t="shared" si="4"/>
        <v/>
      </c>
      <c r="N23" s="117" t="str">
        <f t="shared" si="5"/>
        <v/>
      </c>
      <c r="O23" s="114"/>
      <c r="P23" s="168"/>
      <c r="Q23" s="143"/>
      <c r="R23" s="144"/>
      <c r="S23" s="145"/>
      <c r="T23" s="151"/>
      <c r="U23" s="146"/>
      <c r="V23" s="147"/>
      <c r="W23" s="148"/>
      <c r="X23" s="149"/>
      <c r="Y23" s="150"/>
      <c r="AA23" s="114"/>
      <c r="AB23" s="168"/>
      <c r="AC23" s="143"/>
      <c r="AD23" s="144"/>
      <c r="AE23" s="145"/>
      <c r="AF23" s="151"/>
      <c r="AG23" s="146"/>
      <c r="AH23" s="147"/>
      <c r="AI23" s="148"/>
      <c r="AJ23" s="149"/>
      <c r="AK23" s="150"/>
      <c r="AM23" s="114"/>
      <c r="AN23" s="168"/>
      <c r="AO23" s="143"/>
      <c r="AP23" s="144"/>
      <c r="AQ23" s="145"/>
      <c r="AR23" s="151"/>
      <c r="AS23" s="146"/>
      <c r="AT23" s="147"/>
      <c r="AU23" s="148"/>
      <c r="AV23" s="149"/>
      <c r="AW23" s="150"/>
      <c r="AY23" s="114"/>
      <c r="AZ23" s="168"/>
      <c r="BA23" s="143"/>
      <c r="BB23" s="144"/>
      <c r="BC23" s="145"/>
      <c r="BD23" s="151"/>
      <c r="BE23" s="146"/>
      <c r="BF23" s="147"/>
      <c r="BG23" s="148"/>
      <c r="BH23" s="149"/>
      <c r="BI23" s="150"/>
      <c r="BK23" s="114"/>
      <c r="BL23" s="168"/>
      <c r="BM23" s="143"/>
      <c r="BN23" s="144"/>
      <c r="BO23" s="145"/>
      <c r="BP23" s="151"/>
      <c r="BQ23" s="146"/>
      <c r="BR23" s="147"/>
      <c r="BS23" s="148"/>
      <c r="BT23" s="149"/>
      <c r="BU23" s="150"/>
      <c r="BW23" s="114"/>
      <c r="BX23" s="168"/>
      <c r="BY23" s="143"/>
      <c r="BZ23" s="144"/>
      <c r="CA23" s="145"/>
      <c r="CB23" s="151"/>
      <c r="CC23" s="146"/>
      <c r="CD23" s="147"/>
      <c r="CE23" s="148"/>
      <c r="CF23" s="149"/>
      <c r="CG23" s="150"/>
      <c r="CI23" s="114"/>
      <c r="CJ23" s="168"/>
      <c r="CK23" s="143"/>
      <c r="CL23" s="144"/>
      <c r="CM23" s="145"/>
      <c r="CN23" s="151"/>
      <c r="CO23" s="146"/>
      <c r="CP23" s="147"/>
      <c r="CQ23" s="148"/>
      <c r="CR23" s="149"/>
      <c r="CS23" s="150"/>
      <c r="CU23" s="114"/>
      <c r="CV23" s="168"/>
      <c r="CW23" s="143"/>
      <c r="CX23" s="144"/>
      <c r="CY23" s="145"/>
      <c r="CZ23" s="151"/>
      <c r="DA23" s="146"/>
      <c r="DB23" s="147"/>
      <c r="DC23" s="148"/>
      <c r="DD23" s="149"/>
      <c r="DE23" s="150"/>
      <c r="DG23" s="114"/>
      <c r="DH23" s="168"/>
      <c r="DI23" s="143"/>
      <c r="DJ23" s="144"/>
      <c r="DK23" s="145"/>
      <c r="DL23" s="151"/>
      <c r="DM23" s="146"/>
      <c r="DN23" s="147"/>
      <c r="DO23" s="148"/>
      <c r="DP23" s="149"/>
      <c r="DQ23" s="150"/>
      <c r="DS23" s="114"/>
      <c r="DT23" s="168"/>
      <c r="DU23" s="143"/>
      <c r="DV23" s="144"/>
      <c r="DW23" s="145"/>
      <c r="DX23" s="151"/>
      <c r="DY23" s="146"/>
      <c r="DZ23" s="147"/>
      <c r="EA23" s="148"/>
      <c r="EB23" s="149"/>
      <c r="EC23" s="150"/>
      <c r="EE23" s="114"/>
      <c r="EF23" s="168"/>
    </row>
    <row r="24" spans="1:136" ht="13.5" customHeight="1">
      <c r="A24" s="126"/>
      <c r="B24" s="114" t="s">
        <v>614</v>
      </c>
      <c r="C24" s="114"/>
      <c r="E24" s="143" t="str">
        <f>IF(I24="","",ministers_outercabinet!E$3)</f>
        <v/>
      </c>
      <c r="F24" s="144" t="str">
        <f>IF(I24="","",ministers_outercabinet!E$1)</f>
        <v/>
      </c>
      <c r="G24" s="145" t="s">
        <v>292</v>
      </c>
      <c r="H24" s="145" t="str">
        <f>IF(I24="","",ministers_outercabinet!E$3)</f>
        <v/>
      </c>
      <c r="I24" s="146" t="str">
        <f t="shared" si="0"/>
        <v/>
      </c>
      <c r="J24" s="147" t="str">
        <f t="shared" si="1"/>
        <v/>
      </c>
      <c r="K24" s="148" t="str">
        <f t="shared" si="2"/>
        <v/>
      </c>
      <c r="L24" s="149" t="str">
        <f t="shared" si="3"/>
        <v/>
      </c>
      <c r="M24" s="150" t="str">
        <f t="shared" si="4"/>
        <v/>
      </c>
      <c r="N24" s="117" t="str">
        <f t="shared" si="5"/>
        <v/>
      </c>
      <c r="O24" s="114"/>
      <c r="P24" s="168"/>
      <c r="Q24" s="143"/>
      <c r="R24" s="144"/>
      <c r="S24" s="145"/>
      <c r="T24" s="151"/>
      <c r="U24" s="146"/>
      <c r="V24" s="147"/>
      <c r="W24" s="148"/>
      <c r="X24" s="149"/>
      <c r="Y24" s="150"/>
      <c r="AA24" s="114"/>
      <c r="AB24" s="168"/>
      <c r="AC24" s="143"/>
      <c r="AD24" s="144"/>
      <c r="AE24" s="145"/>
      <c r="AF24" s="151"/>
      <c r="AG24" s="146"/>
      <c r="AH24" s="147"/>
      <c r="AI24" s="148"/>
      <c r="AJ24" s="149"/>
      <c r="AK24" s="150"/>
      <c r="AM24" s="114"/>
      <c r="AN24" s="168"/>
      <c r="AO24" s="143"/>
      <c r="AP24" s="144"/>
      <c r="AQ24" s="145"/>
      <c r="AR24" s="151"/>
      <c r="AS24" s="146"/>
      <c r="AT24" s="147"/>
      <c r="AU24" s="148"/>
      <c r="AV24" s="149"/>
      <c r="AW24" s="150"/>
      <c r="AY24" s="114"/>
      <c r="AZ24" s="168"/>
      <c r="BA24" s="143"/>
      <c r="BB24" s="144"/>
      <c r="BC24" s="145"/>
      <c r="BD24" s="151"/>
      <c r="BE24" s="146"/>
      <c r="BF24" s="147"/>
      <c r="BG24" s="148"/>
      <c r="BH24" s="149"/>
      <c r="BI24" s="150"/>
      <c r="BK24" s="114"/>
      <c r="BL24" s="168"/>
      <c r="BM24" s="143"/>
      <c r="BN24" s="144"/>
      <c r="BO24" s="145"/>
      <c r="BP24" s="151"/>
      <c r="BQ24" s="146"/>
      <c r="BR24" s="147"/>
      <c r="BS24" s="148"/>
      <c r="BT24" s="149"/>
      <c r="BU24" s="150"/>
      <c r="BW24" s="114"/>
      <c r="BX24" s="168"/>
      <c r="BY24" s="143"/>
      <c r="BZ24" s="144"/>
      <c r="CA24" s="145"/>
      <c r="CB24" s="151"/>
      <c r="CC24" s="146"/>
      <c r="CD24" s="147"/>
      <c r="CE24" s="148"/>
      <c r="CF24" s="149"/>
      <c r="CG24" s="150"/>
      <c r="CI24" s="114"/>
      <c r="CJ24" s="168"/>
      <c r="CK24" s="143"/>
      <c r="CL24" s="144"/>
      <c r="CM24" s="145"/>
      <c r="CN24" s="151"/>
      <c r="CO24" s="146"/>
      <c r="CP24" s="147"/>
      <c r="CQ24" s="148"/>
      <c r="CR24" s="149"/>
      <c r="CS24" s="150"/>
      <c r="CU24" s="114"/>
      <c r="CV24" s="168"/>
      <c r="CW24" s="143"/>
      <c r="CX24" s="144"/>
      <c r="CY24" s="145"/>
      <c r="CZ24" s="151"/>
      <c r="DA24" s="146"/>
      <c r="DB24" s="147"/>
      <c r="DC24" s="148"/>
      <c r="DD24" s="149"/>
      <c r="DE24" s="150"/>
      <c r="DG24" s="114"/>
      <c r="DH24" s="168"/>
      <c r="DI24" s="143"/>
      <c r="DJ24" s="144"/>
      <c r="DK24" s="145"/>
      <c r="DL24" s="151"/>
      <c r="DM24" s="146"/>
      <c r="DN24" s="147"/>
      <c r="DO24" s="148"/>
      <c r="DP24" s="149"/>
      <c r="DQ24" s="150"/>
      <c r="DS24" s="114"/>
      <c r="DT24" s="168"/>
      <c r="DU24" s="143"/>
      <c r="DV24" s="144"/>
      <c r="DW24" s="145"/>
      <c r="DX24" s="151"/>
      <c r="DY24" s="146"/>
      <c r="DZ24" s="147"/>
      <c r="EA24" s="148"/>
      <c r="EB24" s="149"/>
      <c r="EC24" s="150"/>
      <c r="EE24" s="114"/>
      <c r="EF24" s="168"/>
    </row>
    <row r="25" spans="1:136" ht="13.5" customHeight="1">
      <c r="A25" s="126"/>
      <c r="B25" s="117" t="s">
        <v>580</v>
      </c>
      <c r="E25" s="143" t="str">
        <f>IF(I25="","",ministers_outercabinet!E$3)</f>
        <v/>
      </c>
      <c r="F25" s="144" t="str">
        <f>IF(I25="","",ministers_outercabinet!E$1)</f>
        <v/>
      </c>
      <c r="G25" s="145" t="s">
        <v>292</v>
      </c>
      <c r="H25" s="145" t="str">
        <f>IF(I25="","",ministers_outercabinet!E$3)</f>
        <v/>
      </c>
      <c r="I25" s="146" t="str">
        <f t="shared" si="0"/>
        <v/>
      </c>
      <c r="J25" s="147" t="str">
        <f t="shared" si="1"/>
        <v/>
      </c>
      <c r="K25" s="148" t="str">
        <f t="shared" si="2"/>
        <v/>
      </c>
      <c r="L25" s="149" t="str">
        <f t="shared" si="3"/>
        <v/>
      </c>
      <c r="M25" s="150" t="str">
        <f t="shared" si="4"/>
        <v/>
      </c>
      <c r="N25" s="117" t="str">
        <f t="shared" si="5"/>
        <v/>
      </c>
      <c r="O25" s="114"/>
      <c r="P25" s="168"/>
      <c r="Q25" s="143" t="str">
        <f>IF(U25="","",ministers_outercabinet!T$3)</f>
        <v/>
      </c>
      <c r="R25" s="144" t="str">
        <f>IF(U25="","",ministers_outercabinet!T$1)</f>
        <v/>
      </c>
      <c r="S25" s="145"/>
      <c r="T25" s="151"/>
      <c r="U25" s="146" t="str">
        <f>IF(AB25="","",IF(ISNUMBER(SEARCH(":",AB25)),MID(AB25,FIND(":",AB25)+2,FIND("(",AB25)-FIND(":",AB25)-3),LEFT(AB25,FIND("(",AB25)-2)))</f>
        <v/>
      </c>
      <c r="V25" s="147" t="str">
        <f>IF(AB25="","",MID(AB25,FIND("(",AB25)+1,4))</f>
        <v/>
      </c>
      <c r="W25" s="148" t="str">
        <f>IF(ISNUMBER(SEARCH("*female*",AB25)),"female",IF(ISNUMBER(SEARCH("*male*",AB25)),"male",""))</f>
        <v/>
      </c>
      <c r="X25" s="149" t="str">
        <f>IF(AB25="","",IF(ISERROR(MID(AB25,FIND("male,",AB25)+6,(FIND(")",AB25)-(FIND("male,",AB25)+6))))=TRUE,"missing/error",MID(AB25,FIND("male,",AB25)+6,(FIND(")",AB25)-(FIND("male,",AB25)+6)))))</f>
        <v/>
      </c>
      <c r="Y25" s="150" t="str">
        <f>IF(U25="","",(MID(U25,(SEARCH("^^",SUBSTITUTE(U25," ","^^",LEN(U25)-LEN(SUBSTITUTE(U25," ","")))))+1,99)&amp;"_"&amp;LEFT(U25,FIND(" ",U25)-1)&amp;"_"&amp;V25))</f>
        <v/>
      </c>
      <c r="Z25" s="117" t="str">
        <f>IF(AB25="","",IF((LEN(AB25)-LEN(SUBSTITUTE(AB25,"male","")))/LEN("male")&gt;1,"!",IF(RIGHT(AB25,1)=")","",IF(RIGHT(AB25,2)=") ","",IF(RIGHT(AB25,2)=").","","!!")))))</f>
        <v/>
      </c>
      <c r="AA25" s="114"/>
      <c r="AB25" s="168"/>
      <c r="AC25" s="143" t="str">
        <f>IF(AG25="","",ministers_outercabinet!AF$3)</f>
        <v/>
      </c>
      <c r="AD25" s="144" t="str">
        <f>IF(AG25="","",ministers_outercabinet!AF$1)</f>
        <v/>
      </c>
      <c r="AE25" s="145"/>
      <c r="AF25" s="151"/>
      <c r="AG25" s="146" t="str">
        <f>IF(AN25="","",IF(ISNUMBER(SEARCH(":",AN25)),MID(AN25,FIND(":",AN25)+2,FIND("(",AN25)-FIND(":",AN25)-3),LEFT(AN25,FIND("(",AN25)-2)))</f>
        <v/>
      </c>
      <c r="AH25" s="147" t="str">
        <f>IF(AN25="","",MID(AN25,FIND("(",AN25)+1,4))</f>
        <v/>
      </c>
      <c r="AI25" s="148" t="str">
        <f>IF(ISNUMBER(SEARCH("*female*",AN25)),"female",IF(ISNUMBER(SEARCH("*male*",AN25)),"male",""))</f>
        <v/>
      </c>
      <c r="AJ25" s="149" t="str">
        <f>IF(AN25="","",IF(ISERROR(MID(AN25,FIND("male,",AN25)+6,(FIND(")",AN25)-(FIND("male,",AN25)+6))))=TRUE,"missing/error",MID(AN25,FIND("male,",AN25)+6,(FIND(")",AN25)-(FIND("male,",AN25)+6)))))</f>
        <v/>
      </c>
      <c r="AK25" s="150" t="str">
        <f>IF(AG25="","",(MID(AG25,(SEARCH("^^",SUBSTITUTE(AG25," ","^^",LEN(AG25)-LEN(SUBSTITUTE(AG25," ","")))))+1,99)&amp;"_"&amp;LEFT(AG25,FIND(" ",AG25)-1)&amp;"_"&amp;AH25))</f>
        <v/>
      </c>
      <c r="AL25" s="117" t="str">
        <f>IF(AN25="","",IF((LEN(AN25)-LEN(SUBSTITUTE(AN25,"male","")))/LEN("male")&gt;1,"!",IF(RIGHT(AN25,1)=")","",IF(RIGHT(AN25,2)=") ","",IF(RIGHT(AN25,2)=").","","!!")))))</f>
        <v/>
      </c>
      <c r="AM25" s="114"/>
      <c r="AN25" s="168"/>
      <c r="AO25" s="143" t="str">
        <f>IF(AS25="","",ministers_outercabinet!AR$3)</f>
        <v/>
      </c>
      <c r="AP25" s="144" t="str">
        <f>IF(AS25="","",ministers_outercabinet!AR$1)</f>
        <v/>
      </c>
      <c r="AQ25" s="145"/>
      <c r="AR25" s="151"/>
      <c r="AS25" s="146" t="str">
        <f>IF(AZ25="","",IF(ISNUMBER(SEARCH(":",AZ25)),MID(AZ25,FIND(":",AZ25)+2,FIND("(",AZ25)-FIND(":",AZ25)-3),LEFT(AZ25,FIND("(",AZ25)-2)))</f>
        <v/>
      </c>
      <c r="AT25" s="147" t="str">
        <f>IF(AZ25="","",MID(AZ25,FIND("(",AZ25)+1,4))</f>
        <v/>
      </c>
      <c r="AU25" s="148" t="str">
        <f>IF(ISNUMBER(SEARCH("*female*",AZ25)),"female",IF(ISNUMBER(SEARCH("*male*",AZ25)),"male",""))</f>
        <v/>
      </c>
      <c r="AV25" s="149" t="str">
        <f>IF(AZ25="","",IF(ISERROR(MID(AZ25,FIND("male,",AZ25)+6,(FIND(")",AZ25)-(FIND("male,",AZ25)+6))))=TRUE,"missing/error",MID(AZ25,FIND("male,",AZ25)+6,(FIND(")",AZ25)-(FIND("male,",AZ25)+6)))))</f>
        <v/>
      </c>
      <c r="AW25" s="150" t="str">
        <f>IF(AS25="","",(MID(AS25,(SEARCH("^^",SUBSTITUTE(AS25," ","^^",LEN(AS25)-LEN(SUBSTITUTE(AS25," ","")))))+1,99)&amp;"_"&amp;LEFT(AS25,FIND(" ",AS25)-1)&amp;"_"&amp;AT25))</f>
        <v/>
      </c>
      <c r="AX25" s="117" t="str">
        <f>IF(AZ25="","",IF((LEN(AZ25)-LEN(SUBSTITUTE(AZ25,"male","")))/LEN("male")&gt;1,"!",IF(RIGHT(AZ25,1)=")","",IF(RIGHT(AZ25,2)=") ","",IF(RIGHT(AZ25,2)=").","","!!")))))</f>
        <v/>
      </c>
      <c r="AY25" s="114"/>
      <c r="AZ25" s="168"/>
      <c r="BA25" s="143" t="str">
        <f>IF(BE25="","",ministers_outercabinet!BD$3)</f>
        <v/>
      </c>
      <c r="BB25" s="144" t="str">
        <f>IF(BE25="","",ministers_outercabinet!BD$1)</f>
        <v/>
      </c>
      <c r="BC25" s="145"/>
      <c r="BD25" s="151"/>
      <c r="BE25" s="146" t="str">
        <f>IF(BL25="","",IF(ISNUMBER(SEARCH(":",BL25)),MID(BL25,FIND(":",BL25)+2,FIND("(",BL25)-FIND(":",BL25)-3),LEFT(BL25,FIND("(",BL25)-2)))</f>
        <v/>
      </c>
      <c r="BF25" s="147" t="str">
        <f>IF(BL25="","",MID(BL25,FIND("(",BL25)+1,4))</f>
        <v/>
      </c>
      <c r="BG25" s="148" t="str">
        <f>IF(ISNUMBER(SEARCH("*female*",BL25)),"female",IF(ISNUMBER(SEARCH("*male*",BL25)),"male",""))</f>
        <v/>
      </c>
      <c r="BH25" s="149" t="str">
        <f>IF(BL25="","",IF(ISERROR(MID(BL25,FIND("male,",BL25)+6,(FIND(")",BL25)-(FIND("male,",BL25)+6))))=TRUE,"missing/error",MID(BL25,FIND("male,",BL25)+6,(FIND(")",BL25)-(FIND("male,",BL25)+6)))))</f>
        <v/>
      </c>
      <c r="BI25" s="150" t="str">
        <f>IF(BE25="","",(MID(BE25,(SEARCH("^^",SUBSTITUTE(BE25," ","^^",LEN(BE25)-LEN(SUBSTITUTE(BE25," ","")))))+1,99)&amp;"_"&amp;LEFT(BE25,FIND(" ",BE25)-1)&amp;"_"&amp;BF25))</f>
        <v/>
      </c>
      <c r="BJ25" s="117" t="str">
        <f>IF(BL25="","",IF((LEN(BL25)-LEN(SUBSTITUTE(BL25,"male","")))/LEN("male")&gt;1,"!",IF(RIGHT(BL25,1)=")","",IF(RIGHT(BL25,2)=") ","",IF(RIGHT(BL25,2)=").","","!!")))))</f>
        <v/>
      </c>
      <c r="BK25" s="114"/>
      <c r="BL25" s="168"/>
      <c r="BM25" s="143" t="str">
        <f>IF(BQ25="","",ministers_outercabinet!BP$3)</f>
        <v/>
      </c>
      <c r="BN25" s="144" t="str">
        <f>IF(BQ25="","",ministers_outercabinet!BP$1)</f>
        <v/>
      </c>
      <c r="BO25" s="145"/>
      <c r="BP25" s="151"/>
      <c r="BQ25" s="146" t="str">
        <f>IF(BX25="","",IF(ISNUMBER(SEARCH(":",BX25)),MID(BX25,FIND(":",BX25)+2,FIND("(",BX25)-FIND(":",BX25)-3),LEFT(BX25,FIND("(",BX25)-2)))</f>
        <v/>
      </c>
      <c r="BR25" s="147" t="str">
        <f>IF(BX25="","",MID(BX25,FIND("(",BX25)+1,4))</f>
        <v/>
      </c>
      <c r="BS25" s="148" t="str">
        <f>IF(ISNUMBER(SEARCH("*female*",BX25)),"female",IF(ISNUMBER(SEARCH("*male*",BX25)),"male",""))</f>
        <v/>
      </c>
      <c r="BT25" s="149" t="str">
        <f>IF(BX25="","",IF(ISERROR(MID(BX25,FIND("male,",BX25)+6,(FIND(")",BX25)-(FIND("male,",BX25)+6))))=TRUE,"missing/error",MID(BX25,FIND("male,",BX25)+6,(FIND(")",BX25)-(FIND("male,",BX25)+6)))))</f>
        <v/>
      </c>
      <c r="BU25" s="150" t="str">
        <f>IF(BQ25="","",(MID(BQ25,(SEARCH("^^",SUBSTITUTE(BQ25," ","^^",LEN(BQ25)-LEN(SUBSTITUTE(BQ25," ","")))))+1,99)&amp;"_"&amp;LEFT(BQ25,FIND(" ",BQ25)-1)&amp;"_"&amp;BR25))</f>
        <v/>
      </c>
      <c r="BV25" s="117" t="str">
        <f>IF(BX25="","",IF((LEN(BX25)-LEN(SUBSTITUTE(BX25,"male","")))/LEN("male")&gt;1,"!",IF(RIGHT(BX25,1)=")","",IF(RIGHT(BX25,2)=") ","",IF(RIGHT(BX25,2)=").","","!!")))))</f>
        <v/>
      </c>
      <c r="BW25" s="114"/>
      <c r="BX25" s="168"/>
      <c r="BY25" s="143" t="str">
        <f>IF(CC25="","",ministers_outercabinet!CB$3)</f>
        <v/>
      </c>
      <c r="BZ25" s="144" t="str">
        <f>IF(CC25="","",ministers_outercabinet!CB$1)</f>
        <v/>
      </c>
      <c r="CA25" s="145"/>
      <c r="CB25" s="151"/>
      <c r="CC25" s="146" t="str">
        <f>IF(CJ25="","",IF(ISNUMBER(SEARCH(":",CJ25)),MID(CJ25,FIND(":",CJ25)+2,FIND("(",CJ25)-FIND(":",CJ25)-3),LEFT(CJ25,FIND("(",CJ25)-2)))</f>
        <v/>
      </c>
      <c r="CD25" s="147" t="str">
        <f>IF(CJ25="","",MID(CJ25,FIND("(",CJ25)+1,4))</f>
        <v/>
      </c>
      <c r="CE25" s="148" t="str">
        <f>IF(ISNUMBER(SEARCH("*female*",CJ25)),"female",IF(ISNUMBER(SEARCH("*male*",CJ25)),"male",""))</f>
        <v/>
      </c>
      <c r="CF25" s="149" t="str">
        <f>IF(CJ25="","",IF(ISERROR(MID(CJ25,FIND("male,",CJ25)+6,(FIND(")",CJ25)-(FIND("male,",CJ25)+6))))=TRUE,"missing/error",MID(CJ25,FIND("male,",CJ25)+6,(FIND(")",CJ25)-(FIND("male,",CJ25)+6)))))</f>
        <v/>
      </c>
      <c r="CG25" s="150" t="str">
        <f>IF(CC25="","",(MID(CC25,(SEARCH("^^",SUBSTITUTE(CC25," ","^^",LEN(CC25)-LEN(SUBSTITUTE(CC25," ","")))))+1,99)&amp;"_"&amp;LEFT(CC25,FIND(" ",CC25)-1)&amp;"_"&amp;CD25))</f>
        <v/>
      </c>
      <c r="CH25" s="117" t="str">
        <f>IF(CJ25="","",IF((LEN(CJ25)-LEN(SUBSTITUTE(CJ25,"male","")))/LEN("male")&gt;1,"!",IF(RIGHT(CJ25,1)=")","",IF(RIGHT(CJ25,2)=") ","",IF(RIGHT(CJ25,2)=").","","!!")))))</f>
        <v/>
      </c>
      <c r="CI25" s="114"/>
      <c r="CJ25" s="168"/>
      <c r="CK25" s="143" t="str">
        <f>IF(CO25="","",ministers_outercabinet!CN$3)</f>
        <v/>
      </c>
      <c r="CL25" s="144" t="str">
        <f>IF(CO25="","",ministers_outercabinet!CN$1)</f>
        <v/>
      </c>
      <c r="CM25" s="145"/>
      <c r="CN25" s="151"/>
      <c r="CO25" s="146" t="str">
        <f>IF(CV25="","",IF(ISNUMBER(SEARCH(":",CV25)),MID(CV25,FIND(":",CV25)+2,FIND("(",CV25)-FIND(":",CV25)-3),LEFT(CV25,FIND("(",CV25)-2)))</f>
        <v/>
      </c>
      <c r="CP25" s="147" t="str">
        <f>IF(CV25="","",MID(CV25,FIND("(",CV25)+1,4))</f>
        <v/>
      </c>
      <c r="CQ25" s="148" t="str">
        <f>IF(ISNUMBER(SEARCH("*female*",CV25)),"female",IF(ISNUMBER(SEARCH("*male*",CV25)),"male",""))</f>
        <v/>
      </c>
      <c r="CR25" s="149" t="str">
        <f>IF(CV25="","",IF(ISERROR(MID(CV25,FIND("male,",CV25)+6,(FIND(")",CV25)-(FIND("male,",CV25)+6))))=TRUE,"missing/error",MID(CV25,FIND("male,",CV25)+6,(FIND(")",CV25)-(FIND("male,",CV25)+6)))))</f>
        <v/>
      </c>
      <c r="CS25" s="150" t="str">
        <f>IF(CO25="","",(MID(CO25,(SEARCH("^^",SUBSTITUTE(CO25," ","^^",LEN(CO25)-LEN(SUBSTITUTE(CO25," ","")))))+1,99)&amp;"_"&amp;LEFT(CO25,FIND(" ",CO25)-1)&amp;"_"&amp;CP25))</f>
        <v/>
      </c>
      <c r="CT25" s="117" t="str">
        <f>IF(CV25="","",IF((LEN(CV25)-LEN(SUBSTITUTE(CV25,"male","")))/LEN("male")&gt;1,"!",IF(RIGHT(CV25,1)=")","",IF(RIGHT(CV25,2)=") ","",IF(RIGHT(CV25,2)=").","","!!")))))</f>
        <v/>
      </c>
      <c r="CU25" s="114"/>
      <c r="CV25" s="168"/>
      <c r="CW25" s="143" t="str">
        <f>IF(DA25="","",ministers_outercabinet!CZ$3)</f>
        <v/>
      </c>
      <c r="CX25" s="144" t="str">
        <f>IF(DA25="","",ministers_outercabinet!CZ$1)</f>
        <v/>
      </c>
      <c r="CY25" s="145"/>
      <c r="CZ25" s="151"/>
      <c r="DA25" s="146" t="str">
        <f>IF(DH25="","",IF(ISNUMBER(SEARCH(":",DH25)),MID(DH25,FIND(":",DH25)+2,FIND("(",DH25)-FIND(":",DH25)-3),LEFT(DH25,FIND("(",DH25)-2)))</f>
        <v/>
      </c>
      <c r="DB25" s="147" t="str">
        <f>IF(DH25="","",MID(DH25,FIND("(",DH25)+1,4))</f>
        <v/>
      </c>
      <c r="DC25" s="148" t="str">
        <f>IF(ISNUMBER(SEARCH("*female*",DH25)),"female",IF(ISNUMBER(SEARCH("*male*",DH25)),"male",""))</f>
        <v/>
      </c>
      <c r="DD25" s="149" t="str">
        <f>IF(DH25="","",IF(ISERROR(MID(DH25,FIND("male,",DH25)+6,(FIND(")",DH25)-(FIND("male,",DH25)+6))))=TRUE,"missing/error",MID(DH25,FIND("male,",DH25)+6,(FIND(")",DH25)-(FIND("male,",DH25)+6)))))</f>
        <v/>
      </c>
      <c r="DE25" s="150" t="str">
        <f>IF(DA25="","",(MID(DA25,(SEARCH("^^",SUBSTITUTE(DA25," ","^^",LEN(DA25)-LEN(SUBSTITUTE(DA25," ","")))))+1,99)&amp;"_"&amp;LEFT(DA25,FIND(" ",DA25)-1)&amp;"_"&amp;DB25))</f>
        <v/>
      </c>
      <c r="DF25" s="117" t="str">
        <f>IF(DH25="","",IF((LEN(DH25)-LEN(SUBSTITUTE(DH25,"male","")))/LEN("male")&gt;1,"!",IF(RIGHT(DH25,1)=")","",IF(RIGHT(DH25,2)=") ","",IF(RIGHT(DH25,2)=").","","!!")))))</f>
        <v/>
      </c>
      <c r="DG25" s="114"/>
      <c r="DH25" s="168"/>
      <c r="DI25" s="143" t="str">
        <f>IF(DM25="","",ministers_outercabinet!DL$3)</f>
        <v/>
      </c>
      <c r="DJ25" s="144" t="str">
        <f>IF(DM25="","",ministers_outercabinet!DL$1)</f>
        <v/>
      </c>
      <c r="DK25" s="145"/>
      <c r="DL25" s="151"/>
      <c r="DM25" s="146" t="str">
        <f>IF(DT25="","",IF(ISNUMBER(SEARCH(":",DT25)),MID(DT25,FIND(":",DT25)+2,FIND("(",DT25)-FIND(":",DT25)-3),LEFT(DT25,FIND("(",DT25)-2)))</f>
        <v/>
      </c>
      <c r="DN25" s="147" t="str">
        <f>IF(DT25="","",MID(DT25,FIND("(",DT25)+1,4))</f>
        <v/>
      </c>
      <c r="DO25" s="148" t="str">
        <f>IF(ISNUMBER(SEARCH("*female*",DT25)),"female",IF(ISNUMBER(SEARCH("*male*",DT25)),"male",""))</f>
        <v/>
      </c>
      <c r="DP25" s="149" t="str">
        <f>IF(DT25="","",IF(ISERROR(MID(DT25,FIND("male,",DT25)+6,(FIND(")",DT25)-(FIND("male,",DT25)+6))))=TRUE,"missing/error",MID(DT25,FIND("male,",DT25)+6,(FIND(")",DT25)-(FIND("male,",DT25)+6)))))</f>
        <v/>
      </c>
      <c r="DQ25" s="150" t="str">
        <f>IF(DM25="","",(MID(DM25,(SEARCH("^^",SUBSTITUTE(DM25," ","^^",LEN(DM25)-LEN(SUBSTITUTE(DM25," ","")))))+1,99)&amp;"_"&amp;LEFT(DM25,FIND(" ",DM25)-1)&amp;"_"&amp;DN25))</f>
        <v/>
      </c>
      <c r="DR25" s="117" t="str">
        <f>IF(DT25="","",IF((LEN(DT25)-LEN(SUBSTITUTE(DT25,"male","")))/LEN("male")&gt;1,"!",IF(RIGHT(DT25,1)=")","",IF(RIGHT(DT25,2)=") ","",IF(RIGHT(DT25,2)=").","","!!")))))</f>
        <v/>
      </c>
      <c r="DS25" s="114"/>
      <c r="DT25" s="168"/>
      <c r="DU25" s="143" t="str">
        <f>IF(DY25="","",ministers_outercabinet!DX$3)</f>
        <v/>
      </c>
      <c r="DV25" s="144" t="str">
        <f>IF(DY25="","",ministers_outercabinet!DX$1)</f>
        <v/>
      </c>
      <c r="DW25" s="145"/>
      <c r="DX25" s="151"/>
      <c r="DY25" s="146" t="str">
        <f>IF(EF25="","",IF(ISNUMBER(SEARCH(":",EF25)),MID(EF25,FIND(":",EF25)+2,FIND("(",EF25)-FIND(":",EF25)-3),LEFT(EF25,FIND("(",EF25)-2)))</f>
        <v/>
      </c>
      <c r="DZ25" s="147" t="str">
        <f>IF(EF25="","",MID(EF25,FIND("(",EF25)+1,4))</f>
        <v/>
      </c>
      <c r="EA25" s="148" t="str">
        <f>IF(ISNUMBER(SEARCH("*female*",EF25)),"female",IF(ISNUMBER(SEARCH("*male*",EF25)),"male",""))</f>
        <v/>
      </c>
      <c r="EB25" s="149" t="str">
        <f>IF(EF25="","",IF(ISERROR(MID(EF25,FIND("male,",EF25)+6,(FIND(")",EF25)-(FIND("male,",EF25)+6))))=TRUE,"missing/error",MID(EF25,FIND("male,",EF25)+6,(FIND(")",EF25)-(FIND("male,",EF25)+6)))))</f>
        <v/>
      </c>
      <c r="EC25" s="150" t="str">
        <f>IF(DY25="","",(MID(DY25,(SEARCH("^^",SUBSTITUTE(DY25," ","^^",LEN(DY25)-LEN(SUBSTITUTE(DY25," ","")))))+1,99)&amp;"_"&amp;LEFT(DY25,FIND(" ",DY25)-1)&amp;"_"&amp;DZ25))</f>
        <v/>
      </c>
      <c r="ED25" s="117" t="str">
        <f>IF(EF25="","",IF((LEN(EF25)-LEN(SUBSTITUTE(EF25,"male","")))/LEN("male")&gt;1,"!",IF(RIGHT(EF25,1)=")","",IF(RIGHT(EF25,2)=") ","",IF(RIGHT(EF25,2)=").","","!!")))))</f>
        <v/>
      </c>
      <c r="EE25" s="114"/>
      <c r="EF25" s="168"/>
    </row>
    <row r="26" spans="1:136" ht="13.5" customHeight="1">
      <c r="A26" s="126"/>
      <c r="B26" s="117" t="s">
        <v>1176</v>
      </c>
      <c r="E26" s="143">
        <f>IF(I26="","",ministers_outercabinet!E$3)</f>
        <v>42323</v>
      </c>
      <c r="F26" s="144" t="str">
        <f>IF(I26="","",ministers_outercabinet!E$1)</f>
        <v>Turnbull I</v>
      </c>
      <c r="G26" s="145">
        <v>42268</v>
      </c>
      <c r="H26" s="145">
        <f>IF(I26="","",ministers_outercabinet!E$3)</f>
        <v>42323</v>
      </c>
      <c r="I26" s="146" t="str">
        <f t="shared" si="0"/>
        <v>Steven Michele Ciobo</v>
      </c>
      <c r="J26" s="147" t="str">
        <f t="shared" si="1"/>
        <v>1974</v>
      </c>
      <c r="K26" s="148" t="str">
        <f t="shared" si="2"/>
        <v>male</v>
      </c>
      <c r="L26" s="149" t="str">
        <f t="shared" si="3"/>
        <v>Liberal Party</v>
      </c>
      <c r="M26" s="150" t="str">
        <f t="shared" si="4"/>
        <v>Ciobo_Steven_1974</v>
      </c>
      <c r="N26" s="117" t="str">
        <f t="shared" si="5"/>
        <v/>
      </c>
      <c r="O26" s="114"/>
      <c r="P26" s="168" t="s">
        <v>1177</v>
      </c>
      <c r="Q26" s="143"/>
      <c r="R26" s="144"/>
      <c r="S26" s="145"/>
      <c r="T26" s="151"/>
      <c r="U26" s="146"/>
      <c r="V26" s="147"/>
      <c r="W26" s="148"/>
      <c r="X26" s="149"/>
      <c r="Y26" s="150"/>
      <c r="AA26" s="114"/>
      <c r="AB26" s="168"/>
      <c r="AC26" s="143"/>
      <c r="AD26" s="144"/>
      <c r="AE26" s="145"/>
      <c r="AF26" s="151"/>
      <c r="AG26" s="146"/>
      <c r="AH26" s="147"/>
      <c r="AI26" s="148"/>
      <c r="AJ26" s="149"/>
      <c r="AK26" s="150"/>
      <c r="AM26" s="114"/>
      <c r="AN26" s="168"/>
      <c r="AO26" s="143"/>
      <c r="AP26" s="144"/>
      <c r="AQ26" s="145"/>
      <c r="AR26" s="151"/>
      <c r="AS26" s="146"/>
      <c r="AT26" s="147"/>
      <c r="AU26" s="148"/>
      <c r="AV26" s="149"/>
      <c r="AW26" s="150"/>
      <c r="AY26" s="114"/>
      <c r="AZ26" s="168"/>
      <c r="BA26" s="143"/>
      <c r="BB26" s="144"/>
      <c r="BC26" s="145"/>
      <c r="BD26" s="151"/>
      <c r="BE26" s="146"/>
      <c r="BF26" s="147"/>
      <c r="BG26" s="148"/>
      <c r="BH26" s="149"/>
      <c r="BI26" s="150"/>
      <c r="BK26" s="114"/>
      <c r="BL26" s="168"/>
      <c r="BM26" s="143"/>
      <c r="BN26" s="144"/>
      <c r="BO26" s="145"/>
      <c r="BP26" s="151"/>
      <c r="BQ26" s="146"/>
      <c r="BR26" s="147"/>
      <c r="BS26" s="148"/>
      <c r="BT26" s="149"/>
      <c r="BU26" s="150"/>
      <c r="BW26" s="114"/>
      <c r="BX26" s="168"/>
      <c r="BY26" s="143"/>
      <c r="BZ26" s="144"/>
      <c r="CA26" s="145"/>
      <c r="CB26" s="151"/>
      <c r="CC26" s="146"/>
      <c r="CD26" s="147"/>
      <c r="CE26" s="148"/>
      <c r="CF26" s="149"/>
      <c r="CG26" s="150"/>
      <c r="CI26" s="114"/>
      <c r="CJ26" s="168"/>
      <c r="CK26" s="143"/>
      <c r="CL26" s="144"/>
      <c r="CM26" s="145"/>
      <c r="CN26" s="151"/>
      <c r="CO26" s="146"/>
      <c r="CP26" s="147"/>
      <c r="CQ26" s="148"/>
      <c r="CR26" s="149"/>
      <c r="CS26" s="150"/>
      <c r="CU26" s="114"/>
      <c r="CV26" s="168"/>
      <c r="CW26" s="143"/>
      <c r="CX26" s="144"/>
      <c r="CY26" s="145"/>
      <c r="CZ26" s="151"/>
      <c r="DA26" s="146"/>
      <c r="DB26" s="147"/>
      <c r="DC26" s="148"/>
      <c r="DD26" s="149"/>
      <c r="DE26" s="150"/>
      <c r="DG26" s="114"/>
      <c r="DH26" s="168"/>
      <c r="DI26" s="143"/>
      <c r="DJ26" s="144"/>
      <c r="DK26" s="145"/>
      <c r="DL26" s="151"/>
      <c r="DM26" s="146"/>
      <c r="DN26" s="147"/>
      <c r="DO26" s="148"/>
      <c r="DP26" s="149"/>
      <c r="DQ26" s="150"/>
      <c r="DS26" s="114"/>
      <c r="DT26" s="168"/>
      <c r="DU26" s="143"/>
      <c r="DV26" s="144"/>
      <c r="DW26" s="145"/>
      <c r="DX26" s="151"/>
      <c r="DY26" s="146"/>
      <c r="DZ26" s="147"/>
      <c r="EA26" s="148"/>
      <c r="EB26" s="149"/>
      <c r="EC26" s="150"/>
      <c r="EE26" s="114"/>
      <c r="EF26" s="168"/>
    </row>
    <row r="27" spans="1:136" ht="13.5" customHeight="1">
      <c r="A27" s="126"/>
      <c r="B27" s="117" t="s">
        <v>579</v>
      </c>
      <c r="E27" s="143" t="str">
        <f>IF(I27="","",ministers_outercabinet!E$3)</f>
        <v/>
      </c>
      <c r="F27" s="144" t="str">
        <f>IF(I27="","",ministers_outercabinet!E$1)</f>
        <v/>
      </c>
      <c r="G27" s="145" t="s">
        <v>292</v>
      </c>
      <c r="H27" s="145" t="str">
        <f>IF(I27="","",ministers_outercabinet!E$3)</f>
        <v/>
      </c>
      <c r="I27" s="146" t="str">
        <f t="shared" si="0"/>
        <v/>
      </c>
      <c r="J27" s="147" t="str">
        <f t="shared" si="1"/>
        <v/>
      </c>
      <c r="K27" s="148" t="str">
        <f t="shared" si="2"/>
        <v/>
      </c>
      <c r="L27" s="149" t="str">
        <f t="shared" si="3"/>
        <v/>
      </c>
      <c r="M27" s="150" t="str">
        <f t="shared" si="4"/>
        <v/>
      </c>
      <c r="N27" s="117" t="str">
        <f t="shared" si="5"/>
        <v/>
      </c>
      <c r="O27" s="114"/>
      <c r="P27" s="168"/>
      <c r="Q27" s="143" t="str">
        <f>IF(U27="","",ministers_outercabinet!T$3)</f>
        <v/>
      </c>
      <c r="R27" s="144" t="str">
        <f>IF(U27="","",ministers_outercabinet!T$1)</f>
        <v/>
      </c>
      <c r="S27" s="145"/>
      <c r="T27" s="151"/>
      <c r="U27" s="146" t="str">
        <f>IF(AB27="","",IF(ISNUMBER(SEARCH(":",AB27)),MID(AB27,FIND(":",AB27)+2,FIND("(",AB27)-FIND(":",AB27)-3),LEFT(AB27,FIND("(",AB27)-2)))</f>
        <v/>
      </c>
      <c r="V27" s="147" t="str">
        <f>IF(AB27="","",MID(AB27,FIND("(",AB27)+1,4))</f>
        <v/>
      </c>
      <c r="W27" s="148" t="str">
        <f>IF(ISNUMBER(SEARCH("*female*",AB27)),"female",IF(ISNUMBER(SEARCH("*male*",AB27)),"male",""))</f>
        <v/>
      </c>
      <c r="X27" s="149" t="str">
        <f>IF(AB27="","",IF(ISERROR(MID(AB27,FIND("male,",AB27)+6,(FIND(")",AB27)-(FIND("male,",AB27)+6))))=TRUE,"missing/error",MID(AB27,FIND("male,",AB27)+6,(FIND(")",AB27)-(FIND("male,",AB27)+6)))))</f>
        <v/>
      </c>
      <c r="Y27" s="150" t="str">
        <f>IF(U27="","",(MID(U27,(SEARCH("^^",SUBSTITUTE(U27," ","^^",LEN(U27)-LEN(SUBSTITUTE(U27," ","")))))+1,99)&amp;"_"&amp;LEFT(U27,FIND(" ",U27)-1)&amp;"_"&amp;V27))</f>
        <v/>
      </c>
      <c r="Z27" s="117" t="str">
        <f>IF(AB27="","",IF((LEN(AB27)-LEN(SUBSTITUTE(AB27,"male","")))/LEN("male")&gt;1,"!",IF(RIGHT(AB27,1)=")","",IF(RIGHT(AB27,2)=") ","",IF(RIGHT(AB27,2)=").","","!!")))))</f>
        <v/>
      </c>
      <c r="AA27" s="114"/>
      <c r="AB27" s="168"/>
      <c r="AC27" s="143" t="str">
        <f>IF(AG27="","",ministers_outercabinet!AF$3)</f>
        <v/>
      </c>
      <c r="AD27" s="144" t="str">
        <f>IF(AG27="","",ministers_outercabinet!AF$1)</f>
        <v/>
      </c>
      <c r="AE27" s="145"/>
      <c r="AF27" s="151"/>
      <c r="AG27" s="146" t="str">
        <f>IF(AN27="","",IF(ISNUMBER(SEARCH(":",AN27)),MID(AN27,FIND(":",AN27)+2,FIND("(",AN27)-FIND(":",AN27)-3),LEFT(AN27,FIND("(",AN27)-2)))</f>
        <v/>
      </c>
      <c r="AH27" s="147" t="str">
        <f>IF(AN27="","",MID(AN27,FIND("(",AN27)+1,4))</f>
        <v/>
      </c>
      <c r="AI27" s="148" t="str">
        <f>IF(ISNUMBER(SEARCH("*female*",AN27)),"female",IF(ISNUMBER(SEARCH("*male*",AN27)),"male",""))</f>
        <v/>
      </c>
      <c r="AJ27" s="149" t="str">
        <f>IF(AN27="","",IF(ISERROR(MID(AN27,FIND("male,",AN27)+6,(FIND(")",AN27)-(FIND("male,",AN27)+6))))=TRUE,"missing/error",MID(AN27,FIND("male,",AN27)+6,(FIND(")",AN27)-(FIND("male,",AN27)+6)))))</f>
        <v/>
      </c>
      <c r="AK27" s="150" t="str">
        <f>IF(AG27="","",(MID(AG27,(SEARCH("^^",SUBSTITUTE(AG27," ","^^",LEN(AG27)-LEN(SUBSTITUTE(AG27," ","")))))+1,99)&amp;"_"&amp;LEFT(AG27,FIND(" ",AG27)-1)&amp;"_"&amp;AH27))</f>
        <v/>
      </c>
      <c r="AL27" s="117" t="str">
        <f>IF(AN27="","",IF((LEN(AN27)-LEN(SUBSTITUTE(AN27,"male","")))/LEN("male")&gt;1,"!",IF(RIGHT(AN27,1)=")","",IF(RIGHT(AN27,2)=") ","",IF(RIGHT(AN27,2)=").","","!!")))))</f>
        <v/>
      </c>
      <c r="AM27" s="114"/>
      <c r="AN27" s="168"/>
      <c r="AO27" s="143" t="str">
        <f>IF(AS27="","",ministers_outercabinet!AR$3)</f>
        <v/>
      </c>
      <c r="AP27" s="144" t="str">
        <f>IF(AS27="","",ministers_outercabinet!AR$1)</f>
        <v/>
      </c>
      <c r="AQ27" s="145"/>
      <c r="AR27" s="151"/>
      <c r="AS27" s="146" t="str">
        <f>IF(AZ27="","",IF(ISNUMBER(SEARCH(":",AZ27)),MID(AZ27,FIND(":",AZ27)+2,FIND("(",AZ27)-FIND(":",AZ27)-3),LEFT(AZ27,FIND("(",AZ27)-2)))</f>
        <v/>
      </c>
      <c r="AT27" s="147" t="str">
        <f>IF(AZ27="","",MID(AZ27,FIND("(",AZ27)+1,4))</f>
        <v/>
      </c>
      <c r="AU27" s="148" t="str">
        <f>IF(ISNUMBER(SEARCH("*female*",AZ27)),"female",IF(ISNUMBER(SEARCH("*male*",AZ27)),"male",""))</f>
        <v/>
      </c>
      <c r="AV27" s="149" t="str">
        <f>IF(AZ27="","",IF(ISERROR(MID(AZ27,FIND("male,",AZ27)+6,(FIND(")",AZ27)-(FIND("male,",AZ27)+6))))=TRUE,"missing/error",MID(AZ27,FIND("male,",AZ27)+6,(FIND(")",AZ27)-(FIND("male,",AZ27)+6)))))</f>
        <v/>
      </c>
      <c r="AW27" s="150" t="str">
        <f>IF(AS27="","",(MID(AS27,(SEARCH("^^",SUBSTITUTE(AS27," ","^^",LEN(AS27)-LEN(SUBSTITUTE(AS27," ","")))))+1,99)&amp;"_"&amp;LEFT(AS27,FIND(" ",AS27)-1)&amp;"_"&amp;AT27))</f>
        <v/>
      </c>
      <c r="AX27" s="117" t="str">
        <f>IF(AZ27="","",IF((LEN(AZ27)-LEN(SUBSTITUTE(AZ27,"male","")))/LEN("male")&gt;1,"!",IF(RIGHT(AZ27,1)=")","",IF(RIGHT(AZ27,2)=") ","",IF(RIGHT(AZ27,2)=").","","!!")))))</f>
        <v/>
      </c>
      <c r="AY27" s="114"/>
      <c r="AZ27" s="168"/>
      <c r="BA27" s="143" t="str">
        <f>IF(BE27="","",ministers_outercabinet!BD$3)</f>
        <v/>
      </c>
      <c r="BB27" s="144" t="str">
        <f>IF(BE27="","",ministers_outercabinet!BD$1)</f>
        <v/>
      </c>
      <c r="BC27" s="145"/>
      <c r="BD27" s="151"/>
      <c r="BE27" s="146" t="str">
        <f>IF(BL27="","",IF(ISNUMBER(SEARCH(":",BL27)),MID(BL27,FIND(":",BL27)+2,FIND("(",BL27)-FIND(":",BL27)-3),LEFT(BL27,FIND("(",BL27)-2)))</f>
        <v/>
      </c>
      <c r="BF27" s="147" t="str">
        <f>IF(BL27="","",MID(BL27,FIND("(",BL27)+1,4))</f>
        <v/>
      </c>
      <c r="BG27" s="148" t="str">
        <f>IF(ISNUMBER(SEARCH("*female*",BL27)),"female",IF(ISNUMBER(SEARCH("*male*",BL27)),"male",""))</f>
        <v/>
      </c>
      <c r="BH27" s="149" t="str">
        <f>IF(BL27="","",IF(ISERROR(MID(BL27,FIND("male,",BL27)+6,(FIND(")",BL27)-(FIND("male,",BL27)+6))))=TRUE,"missing/error",MID(BL27,FIND("male,",BL27)+6,(FIND(")",BL27)-(FIND("male,",BL27)+6)))))</f>
        <v/>
      </c>
      <c r="BI27" s="150" t="str">
        <f>IF(BE27="","",(MID(BE27,(SEARCH("^^",SUBSTITUTE(BE27," ","^^",LEN(BE27)-LEN(SUBSTITUTE(BE27," ","")))))+1,99)&amp;"_"&amp;LEFT(BE27,FIND(" ",BE27)-1)&amp;"_"&amp;BF27))</f>
        <v/>
      </c>
      <c r="BJ27" s="117" t="str">
        <f>IF(BL27="","",IF((LEN(BL27)-LEN(SUBSTITUTE(BL27,"male","")))/LEN("male")&gt;1,"!",IF(RIGHT(BL27,1)=")","",IF(RIGHT(BL27,2)=") ","",IF(RIGHT(BL27,2)=").","","!!")))))</f>
        <v/>
      </c>
      <c r="BK27" s="114"/>
      <c r="BL27" s="168"/>
      <c r="BM27" s="143" t="str">
        <f>IF(BQ27="","",ministers_outercabinet!BP$3)</f>
        <v/>
      </c>
      <c r="BN27" s="144" t="str">
        <f>IF(BQ27="","",ministers_outercabinet!BP$1)</f>
        <v/>
      </c>
      <c r="BO27" s="145"/>
      <c r="BP27" s="151"/>
      <c r="BQ27" s="146" t="str">
        <f>IF(BX27="","",IF(ISNUMBER(SEARCH(":",BX27)),MID(BX27,FIND(":",BX27)+2,FIND("(",BX27)-FIND(":",BX27)-3),LEFT(BX27,FIND("(",BX27)-2)))</f>
        <v/>
      </c>
      <c r="BR27" s="147" t="str">
        <f>IF(BX27="","",MID(BX27,FIND("(",BX27)+1,4))</f>
        <v/>
      </c>
      <c r="BS27" s="148" t="str">
        <f>IF(ISNUMBER(SEARCH("*female*",BX27)),"female",IF(ISNUMBER(SEARCH("*male*",BX27)),"male",""))</f>
        <v/>
      </c>
      <c r="BT27" s="149" t="str">
        <f>IF(BX27="","",IF(ISERROR(MID(BX27,FIND("male,",BX27)+6,(FIND(")",BX27)-(FIND("male,",BX27)+6))))=TRUE,"missing/error",MID(BX27,FIND("male,",BX27)+6,(FIND(")",BX27)-(FIND("male,",BX27)+6)))))</f>
        <v/>
      </c>
      <c r="BU27" s="150" t="str">
        <f>IF(BQ27="","",(MID(BQ27,(SEARCH("^^",SUBSTITUTE(BQ27," ","^^",LEN(BQ27)-LEN(SUBSTITUTE(BQ27," ","")))))+1,99)&amp;"_"&amp;LEFT(BQ27,FIND(" ",BQ27)-1)&amp;"_"&amp;BR27))</f>
        <v/>
      </c>
      <c r="BV27" s="117" t="str">
        <f>IF(BX27="","",IF((LEN(BX27)-LEN(SUBSTITUTE(BX27,"male","")))/LEN("male")&gt;1,"!",IF(RIGHT(BX27,1)=")","",IF(RIGHT(BX27,2)=") ","",IF(RIGHT(BX27,2)=").","","!!")))))</f>
        <v/>
      </c>
      <c r="BW27" s="114"/>
      <c r="BX27" s="168"/>
      <c r="BY27" s="143" t="str">
        <f>IF(CC27="","",ministers_outercabinet!CB$3)</f>
        <v/>
      </c>
      <c r="BZ27" s="144" t="str">
        <f>IF(CC27="","",ministers_outercabinet!CB$1)</f>
        <v/>
      </c>
      <c r="CA27" s="145"/>
      <c r="CB27" s="151"/>
      <c r="CC27" s="146" t="str">
        <f>IF(CJ27="","",IF(ISNUMBER(SEARCH(":",CJ27)),MID(CJ27,FIND(":",CJ27)+2,FIND("(",CJ27)-FIND(":",CJ27)-3),LEFT(CJ27,FIND("(",CJ27)-2)))</f>
        <v/>
      </c>
      <c r="CD27" s="147" t="str">
        <f>IF(CJ27="","",MID(CJ27,FIND("(",CJ27)+1,4))</f>
        <v/>
      </c>
      <c r="CE27" s="148" t="str">
        <f>IF(ISNUMBER(SEARCH("*female*",CJ27)),"female",IF(ISNUMBER(SEARCH("*male*",CJ27)),"male",""))</f>
        <v/>
      </c>
      <c r="CF27" s="149" t="str">
        <f>IF(CJ27="","",IF(ISERROR(MID(CJ27,FIND("male,",CJ27)+6,(FIND(")",CJ27)-(FIND("male,",CJ27)+6))))=TRUE,"missing/error",MID(CJ27,FIND("male,",CJ27)+6,(FIND(")",CJ27)-(FIND("male,",CJ27)+6)))))</f>
        <v/>
      </c>
      <c r="CG27" s="150" t="str">
        <f>IF(CC27="","",(MID(CC27,(SEARCH("^^",SUBSTITUTE(CC27," ","^^",LEN(CC27)-LEN(SUBSTITUTE(CC27," ","")))))+1,99)&amp;"_"&amp;LEFT(CC27,FIND(" ",CC27)-1)&amp;"_"&amp;CD27))</f>
        <v/>
      </c>
      <c r="CH27" s="117" t="str">
        <f>IF(CJ27="","",IF((LEN(CJ27)-LEN(SUBSTITUTE(CJ27,"male","")))/LEN("male")&gt;1,"!",IF(RIGHT(CJ27,1)=")","",IF(RIGHT(CJ27,2)=") ","",IF(RIGHT(CJ27,2)=").","","!!")))))</f>
        <v/>
      </c>
      <c r="CI27" s="114"/>
      <c r="CJ27" s="168"/>
      <c r="CK27" s="143" t="str">
        <f>IF(CO27="","",ministers_outercabinet!CN$3)</f>
        <v/>
      </c>
      <c r="CL27" s="144" t="str">
        <f>IF(CO27="","",ministers_outercabinet!CN$1)</f>
        <v/>
      </c>
      <c r="CM27" s="145"/>
      <c r="CN27" s="151"/>
      <c r="CO27" s="146" t="str">
        <f>IF(CV27="","",IF(ISNUMBER(SEARCH(":",CV27)),MID(CV27,FIND(":",CV27)+2,FIND("(",CV27)-FIND(":",CV27)-3),LEFT(CV27,FIND("(",CV27)-2)))</f>
        <v/>
      </c>
      <c r="CP27" s="147" t="str">
        <f>IF(CV27="","",MID(CV27,FIND("(",CV27)+1,4))</f>
        <v/>
      </c>
      <c r="CQ27" s="148" t="str">
        <f>IF(ISNUMBER(SEARCH("*female*",CV27)),"female",IF(ISNUMBER(SEARCH("*male*",CV27)),"male",""))</f>
        <v/>
      </c>
      <c r="CR27" s="149" t="str">
        <f>IF(CV27="","",IF(ISERROR(MID(CV27,FIND("male,",CV27)+6,(FIND(")",CV27)-(FIND("male,",CV27)+6))))=TRUE,"missing/error",MID(CV27,FIND("male,",CV27)+6,(FIND(")",CV27)-(FIND("male,",CV27)+6)))))</f>
        <v/>
      </c>
      <c r="CS27" s="150" t="str">
        <f>IF(CO27="","",(MID(CO27,(SEARCH("^^",SUBSTITUTE(CO27," ","^^",LEN(CO27)-LEN(SUBSTITUTE(CO27," ","")))))+1,99)&amp;"_"&amp;LEFT(CO27,FIND(" ",CO27)-1)&amp;"_"&amp;CP27))</f>
        <v/>
      </c>
      <c r="CT27" s="117" t="str">
        <f>IF(CV27="","",IF((LEN(CV27)-LEN(SUBSTITUTE(CV27,"male","")))/LEN("male")&gt;1,"!",IF(RIGHT(CV27,1)=")","",IF(RIGHT(CV27,2)=") ","",IF(RIGHT(CV27,2)=").","","!!")))))</f>
        <v/>
      </c>
      <c r="CU27" s="114"/>
      <c r="CV27" s="168"/>
      <c r="CW27" s="143" t="str">
        <f>IF(DA27="","",ministers_outercabinet!CZ$3)</f>
        <v/>
      </c>
      <c r="CX27" s="144" t="str">
        <f>IF(DA27="","",ministers_outercabinet!CZ$1)</f>
        <v/>
      </c>
      <c r="CY27" s="145"/>
      <c r="CZ27" s="151"/>
      <c r="DA27" s="146" t="str">
        <f>IF(DH27="","",IF(ISNUMBER(SEARCH(":",DH27)),MID(DH27,FIND(":",DH27)+2,FIND("(",DH27)-FIND(":",DH27)-3),LEFT(DH27,FIND("(",DH27)-2)))</f>
        <v/>
      </c>
      <c r="DB27" s="147" t="str">
        <f>IF(DH27="","",MID(DH27,FIND("(",DH27)+1,4))</f>
        <v/>
      </c>
      <c r="DC27" s="148" t="str">
        <f>IF(ISNUMBER(SEARCH("*female*",DH27)),"female",IF(ISNUMBER(SEARCH("*male*",DH27)),"male",""))</f>
        <v/>
      </c>
      <c r="DD27" s="149" t="str">
        <f>IF(DH27="","",IF(ISERROR(MID(DH27,FIND("male,",DH27)+6,(FIND(")",DH27)-(FIND("male,",DH27)+6))))=TRUE,"missing/error",MID(DH27,FIND("male,",DH27)+6,(FIND(")",DH27)-(FIND("male,",DH27)+6)))))</f>
        <v/>
      </c>
      <c r="DE27" s="150" t="str">
        <f>IF(DA27="","",(MID(DA27,(SEARCH("^^",SUBSTITUTE(DA27," ","^^",LEN(DA27)-LEN(SUBSTITUTE(DA27," ","")))))+1,99)&amp;"_"&amp;LEFT(DA27,FIND(" ",DA27)-1)&amp;"_"&amp;DB27))</f>
        <v/>
      </c>
      <c r="DF27" s="117" t="str">
        <f>IF(DH27="","",IF((LEN(DH27)-LEN(SUBSTITUTE(DH27,"male","")))/LEN("male")&gt;1,"!",IF(RIGHT(DH27,1)=")","",IF(RIGHT(DH27,2)=") ","",IF(RIGHT(DH27,2)=").","","!!")))))</f>
        <v/>
      </c>
      <c r="DG27" s="114"/>
      <c r="DH27" s="168"/>
      <c r="DI27" s="143" t="str">
        <f>IF(DM27="","",ministers_outercabinet!DL$3)</f>
        <v/>
      </c>
      <c r="DJ27" s="144" t="str">
        <f>IF(DM27="","",ministers_outercabinet!DL$1)</f>
        <v/>
      </c>
      <c r="DK27" s="145"/>
      <c r="DL27" s="151"/>
      <c r="DM27" s="146" t="str">
        <f>IF(DT27="","",IF(ISNUMBER(SEARCH(":",DT27)),MID(DT27,FIND(":",DT27)+2,FIND("(",DT27)-FIND(":",DT27)-3),LEFT(DT27,FIND("(",DT27)-2)))</f>
        <v/>
      </c>
      <c r="DN27" s="147" t="str">
        <f>IF(DT27="","",MID(DT27,FIND("(",DT27)+1,4))</f>
        <v/>
      </c>
      <c r="DO27" s="148" t="str">
        <f>IF(ISNUMBER(SEARCH("*female*",DT27)),"female",IF(ISNUMBER(SEARCH("*male*",DT27)),"male",""))</f>
        <v/>
      </c>
      <c r="DP27" s="149" t="str">
        <f>IF(DT27="","",IF(ISERROR(MID(DT27,FIND("male,",DT27)+6,(FIND(")",DT27)-(FIND("male,",DT27)+6))))=TRUE,"missing/error",MID(DT27,FIND("male,",DT27)+6,(FIND(")",DT27)-(FIND("male,",DT27)+6)))))</f>
        <v/>
      </c>
      <c r="DQ27" s="150" t="str">
        <f>IF(DM27="","",(MID(DM27,(SEARCH("^^",SUBSTITUTE(DM27," ","^^",LEN(DM27)-LEN(SUBSTITUTE(DM27," ","")))))+1,99)&amp;"_"&amp;LEFT(DM27,FIND(" ",DM27)-1)&amp;"_"&amp;DN27))</f>
        <v/>
      </c>
      <c r="DR27" s="117" t="str">
        <f>IF(DT27="","",IF((LEN(DT27)-LEN(SUBSTITUTE(DT27,"male","")))/LEN("male")&gt;1,"!",IF(RIGHT(DT27,1)=")","",IF(RIGHT(DT27,2)=") ","",IF(RIGHT(DT27,2)=").","","!!")))))</f>
        <v/>
      </c>
      <c r="DS27" s="114"/>
      <c r="DT27" s="168"/>
      <c r="DU27" s="143" t="str">
        <f>IF(DY27="","",ministers_outercabinet!DX$3)</f>
        <v/>
      </c>
      <c r="DV27" s="144" t="str">
        <f>IF(DY27="","",ministers_outercabinet!DX$1)</f>
        <v/>
      </c>
      <c r="DW27" s="145"/>
      <c r="DX27" s="151"/>
      <c r="DY27" s="146" t="str">
        <f>IF(EF27="","",IF(ISNUMBER(SEARCH(":",EF27)),MID(EF27,FIND(":",EF27)+2,FIND("(",EF27)-FIND(":",EF27)-3),LEFT(EF27,FIND("(",EF27)-2)))</f>
        <v/>
      </c>
      <c r="DZ27" s="147" t="str">
        <f>IF(EF27="","",MID(EF27,FIND("(",EF27)+1,4))</f>
        <v/>
      </c>
      <c r="EA27" s="148" t="str">
        <f>IF(ISNUMBER(SEARCH("*female*",EF27)),"female",IF(ISNUMBER(SEARCH("*male*",EF27)),"male",""))</f>
        <v/>
      </c>
      <c r="EB27" s="149" t="str">
        <f>IF(EF27="","",IF(ISERROR(MID(EF27,FIND("male,",EF27)+6,(FIND(")",EF27)-(FIND("male,",EF27)+6))))=TRUE,"missing/error",MID(EF27,FIND("male,",EF27)+6,(FIND(")",EF27)-(FIND("male,",EF27)+6)))))</f>
        <v/>
      </c>
      <c r="EC27" s="150" t="str">
        <f>IF(DY27="","",(MID(DY27,(SEARCH("^^",SUBSTITUTE(DY27," ","^^",LEN(DY27)-LEN(SUBSTITUTE(DY27," ","")))))+1,99)&amp;"_"&amp;LEFT(DY27,FIND(" ",DY27)-1)&amp;"_"&amp;DZ27))</f>
        <v/>
      </c>
      <c r="ED27" s="117" t="str">
        <f>IF(EF27="","",IF((LEN(EF27)-LEN(SUBSTITUTE(EF27,"male","")))/LEN("male")&gt;1,"!",IF(RIGHT(EF27,1)=")","",IF(RIGHT(EF27,2)=") ","",IF(RIGHT(EF27,2)=").","","!!")))))</f>
        <v/>
      </c>
      <c r="EE27" s="114"/>
      <c r="EF27" s="168"/>
    </row>
    <row r="28" spans="1:136" ht="13.5" customHeight="1">
      <c r="A28" s="126"/>
      <c r="B28" s="117" t="s">
        <v>579</v>
      </c>
      <c r="E28" s="143" t="str">
        <f>IF(I28="","",ministers_outercabinet!E$3)</f>
        <v/>
      </c>
      <c r="F28" s="144" t="str">
        <f>IF(I28="","",ministers_outercabinet!E$1)</f>
        <v/>
      </c>
      <c r="G28" s="145" t="s">
        <v>292</v>
      </c>
      <c r="H28" s="145" t="str">
        <f>IF(I28="","",ministers_outercabinet!E$3)</f>
        <v/>
      </c>
      <c r="I28" s="146" t="str">
        <f t="shared" si="0"/>
        <v/>
      </c>
      <c r="J28" s="147" t="str">
        <f t="shared" si="1"/>
        <v/>
      </c>
      <c r="K28" s="148" t="str">
        <f t="shared" si="2"/>
        <v/>
      </c>
      <c r="L28" s="149" t="str">
        <f t="shared" si="3"/>
        <v/>
      </c>
      <c r="M28" s="150" t="str">
        <f t="shared" si="4"/>
        <v/>
      </c>
      <c r="N28" s="117" t="str">
        <f t="shared" si="5"/>
        <v/>
      </c>
      <c r="O28" s="114"/>
      <c r="P28" s="168"/>
      <c r="Q28" s="143"/>
      <c r="R28" s="144"/>
      <c r="S28" s="145"/>
      <c r="T28" s="151"/>
      <c r="U28" s="146"/>
      <c r="V28" s="147"/>
      <c r="W28" s="148"/>
      <c r="X28" s="149"/>
      <c r="Y28" s="150"/>
      <c r="AA28" s="114"/>
      <c r="AB28" s="168"/>
      <c r="AC28" s="143"/>
      <c r="AD28" s="144"/>
      <c r="AE28" s="145"/>
      <c r="AF28" s="151"/>
      <c r="AG28" s="146"/>
      <c r="AH28" s="147"/>
      <c r="AI28" s="148"/>
      <c r="AJ28" s="149"/>
      <c r="AK28" s="150"/>
      <c r="AM28" s="114"/>
      <c r="AN28" s="168"/>
      <c r="AO28" s="143"/>
      <c r="AP28" s="144"/>
      <c r="AQ28" s="145"/>
      <c r="AR28" s="151"/>
      <c r="AS28" s="146"/>
      <c r="AT28" s="147"/>
      <c r="AU28" s="148"/>
      <c r="AV28" s="149"/>
      <c r="AW28" s="150"/>
      <c r="AY28" s="114"/>
      <c r="AZ28" s="168"/>
      <c r="BA28" s="143"/>
      <c r="BB28" s="144"/>
      <c r="BC28" s="145"/>
      <c r="BD28" s="151"/>
      <c r="BE28" s="146"/>
      <c r="BF28" s="147"/>
      <c r="BG28" s="148"/>
      <c r="BH28" s="149"/>
      <c r="BI28" s="150"/>
      <c r="BK28" s="114"/>
      <c r="BL28" s="168"/>
      <c r="BM28" s="143"/>
      <c r="BN28" s="144"/>
      <c r="BO28" s="145"/>
      <c r="BP28" s="151"/>
      <c r="BQ28" s="146"/>
      <c r="BR28" s="147"/>
      <c r="BS28" s="148"/>
      <c r="BT28" s="149"/>
      <c r="BU28" s="150"/>
      <c r="BW28" s="114"/>
      <c r="BX28" s="168"/>
      <c r="BY28" s="143"/>
      <c r="BZ28" s="144"/>
      <c r="CA28" s="145"/>
      <c r="CB28" s="151"/>
      <c r="CC28" s="146"/>
      <c r="CD28" s="147"/>
      <c r="CE28" s="148"/>
      <c r="CF28" s="149"/>
      <c r="CG28" s="150"/>
      <c r="CI28" s="114"/>
      <c r="CJ28" s="168"/>
      <c r="CK28" s="143"/>
      <c r="CL28" s="144"/>
      <c r="CM28" s="145"/>
      <c r="CN28" s="151"/>
      <c r="CO28" s="146"/>
      <c r="CP28" s="147"/>
      <c r="CQ28" s="148"/>
      <c r="CR28" s="149"/>
      <c r="CS28" s="150"/>
      <c r="CU28" s="114"/>
      <c r="CV28" s="168"/>
      <c r="CW28" s="143"/>
      <c r="CX28" s="144"/>
      <c r="CY28" s="145"/>
      <c r="CZ28" s="151"/>
      <c r="DA28" s="146"/>
      <c r="DB28" s="147"/>
      <c r="DC28" s="148"/>
      <c r="DD28" s="149"/>
      <c r="DE28" s="150"/>
      <c r="DG28" s="114"/>
      <c r="DH28" s="168"/>
      <c r="DI28" s="143"/>
      <c r="DJ28" s="144"/>
      <c r="DK28" s="145"/>
      <c r="DL28" s="151"/>
      <c r="DM28" s="146"/>
      <c r="DN28" s="147"/>
      <c r="DO28" s="148"/>
      <c r="DP28" s="149"/>
      <c r="DQ28" s="150"/>
      <c r="DS28" s="114"/>
      <c r="DT28" s="168"/>
      <c r="DU28" s="143"/>
      <c r="DV28" s="144"/>
      <c r="DW28" s="145"/>
      <c r="DX28" s="151"/>
      <c r="DY28" s="146"/>
      <c r="DZ28" s="147"/>
      <c r="EA28" s="148"/>
      <c r="EB28" s="149"/>
      <c r="EC28" s="150"/>
      <c r="EE28" s="114"/>
      <c r="EF28" s="168"/>
    </row>
    <row r="29" spans="1:136" ht="13.5" customHeight="1">
      <c r="A29" s="126"/>
      <c r="B29" s="117" t="s">
        <v>731</v>
      </c>
      <c r="E29" s="143" t="str">
        <f>IF(I29="","",ministers_outercabinet!E$3)</f>
        <v/>
      </c>
      <c r="F29" s="144" t="str">
        <f>IF(I29="","",ministers_outercabinet!E$1)</f>
        <v/>
      </c>
      <c r="G29" s="145" t="s">
        <v>292</v>
      </c>
      <c r="H29" s="145" t="str">
        <f>IF(I29="","",ministers_outercabinet!E$3)</f>
        <v/>
      </c>
      <c r="I29" s="146" t="str">
        <f t="shared" si="0"/>
        <v/>
      </c>
      <c r="J29" s="147" t="str">
        <f t="shared" si="1"/>
        <v/>
      </c>
      <c r="K29" s="148" t="str">
        <f t="shared" si="2"/>
        <v/>
      </c>
      <c r="L29" s="149" t="str">
        <f t="shared" si="3"/>
        <v/>
      </c>
      <c r="M29" s="150" t="str">
        <f t="shared" si="4"/>
        <v/>
      </c>
      <c r="N29" s="117" t="str">
        <f t="shared" si="5"/>
        <v/>
      </c>
      <c r="O29" s="114"/>
      <c r="P29" s="168"/>
      <c r="Q29" s="143"/>
      <c r="R29" s="144"/>
      <c r="S29" s="145"/>
      <c r="T29" s="151"/>
      <c r="U29" s="146"/>
      <c r="V29" s="147"/>
      <c r="W29" s="148"/>
      <c r="X29" s="149"/>
      <c r="Y29" s="150"/>
      <c r="AA29" s="114"/>
      <c r="AB29" s="168"/>
      <c r="AC29" s="143"/>
      <c r="AD29" s="144"/>
      <c r="AE29" s="145"/>
      <c r="AF29" s="151"/>
      <c r="AG29" s="146"/>
      <c r="AH29" s="147"/>
      <c r="AI29" s="148"/>
      <c r="AJ29" s="149"/>
      <c r="AK29" s="150"/>
      <c r="AM29" s="114"/>
      <c r="AN29" s="168"/>
      <c r="AO29" s="143"/>
      <c r="AP29" s="144"/>
      <c r="AQ29" s="145"/>
      <c r="AR29" s="151"/>
      <c r="AS29" s="146"/>
      <c r="AT29" s="147"/>
      <c r="AU29" s="148"/>
      <c r="AV29" s="149"/>
      <c r="AW29" s="150"/>
      <c r="AY29" s="114"/>
      <c r="AZ29" s="168"/>
      <c r="BA29" s="143"/>
      <c r="BB29" s="144"/>
      <c r="BC29" s="145"/>
      <c r="BD29" s="151"/>
      <c r="BE29" s="146"/>
      <c r="BF29" s="147"/>
      <c r="BG29" s="148"/>
      <c r="BH29" s="149"/>
      <c r="BI29" s="150"/>
      <c r="BK29" s="114"/>
      <c r="BL29" s="168"/>
      <c r="BM29" s="143"/>
      <c r="BN29" s="144"/>
      <c r="BO29" s="145"/>
      <c r="BP29" s="151"/>
      <c r="BQ29" s="146"/>
      <c r="BR29" s="147"/>
      <c r="BS29" s="148"/>
      <c r="BT29" s="149"/>
      <c r="BU29" s="150"/>
      <c r="BW29" s="114"/>
      <c r="BX29" s="168"/>
      <c r="BY29" s="143"/>
      <c r="BZ29" s="144"/>
      <c r="CA29" s="145"/>
      <c r="CB29" s="151"/>
      <c r="CC29" s="146"/>
      <c r="CD29" s="147"/>
      <c r="CE29" s="148"/>
      <c r="CF29" s="149"/>
      <c r="CG29" s="150"/>
      <c r="CI29" s="114"/>
      <c r="CJ29" s="168"/>
      <c r="CK29" s="143"/>
      <c r="CL29" s="144"/>
      <c r="CM29" s="145"/>
      <c r="CN29" s="151"/>
      <c r="CO29" s="146"/>
      <c r="CP29" s="147"/>
      <c r="CQ29" s="148"/>
      <c r="CR29" s="149"/>
      <c r="CS29" s="150"/>
      <c r="CU29" s="114"/>
      <c r="CV29" s="168"/>
      <c r="CW29" s="143"/>
      <c r="CX29" s="144"/>
      <c r="CY29" s="145"/>
      <c r="CZ29" s="151"/>
      <c r="DA29" s="146"/>
      <c r="DB29" s="147"/>
      <c r="DC29" s="148"/>
      <c r="DD29" s="149"/>
      <c r="DE29" s="150"/>
      <c r="DG29" s="114"/>
      <c r="DH29" s="168"/>
      <c r="DI29" s="143"/>
      <c r="DJ29" s="144"/>
      <c r="DK29" s="145"/>
      <c r="DL29" s="151"/>
      <c r="DM29" s="146"/>
      <c r="DN29" s="147"/>
      <c r="DO29" s="148"/>
      <c r="DP29" s="149"/>
      <c r="DQ29" s="150"/>
      <c r="DS29" s="114"/>
      <c r="DT29" s="168"/>
      <c r="DU29" s="143"/>
      <c r="DV29" s="144"/>
      <c r="DW29" s="145"/>
      <c r="DX29" s="151"/>
      <c r="DY29" s="146"/>
      <c r="DZ29" s="147"/>
      <c r="EA29" s="148"/>
      <c r="EB29" s="149"/>
      <c r="EC29" s="150"/>
      <c r="EE29" s="114"/>
      <c r="EF29" s="168"/>
    </row>
    <row r="30" spans="1:136" ht="13.5" customHeight="1">
      <c r="A30" s="126"/>
      <c r="B30" s="117" t="s">
        <v>1099</v>
      </c>
      <c r="E30" s="143" t="str">
        <f>IF(I30="","",ministers_outercabinet!E$3)</f>
        <v/>
      </c>
      <c r="F30" s="144" t="str">
        <f>IF(I30="","",ministers_outercabinet!E$1)</f>
        <v/>
      </c>
      <c r="G30" s="145" t="s">
        <v>292</v>
      </c>
      <c r="H30" s="145" t="str">
        <f>IF(I30="","",ministers_outercabinet!E$3)</f>
        <v/>
      </c>
      <c r="I30" s="146" t="str">
        <f t="shared" si="0"/>
        <v/>
      </c>
      <c r="J30" s="147" t="str">
        <f t="shared" si="1"/>
        <v/>
      </c>
      <c r="K30" s="148" t="str">
        <f t="shared" si="2"/>
        <v/>
      </c>
      <c r="L30" s="149" t="str">
        <f t="shared" si="3"/>
        <v/>
      </c>
      <c r="M30" s="150" t="str">
        <f t="shared" si="4"/>
        <v/>
      </c>
      <c r="N30" s="117" t="str">
        <f t="shared" si="5"/>
        <v/>
      </c>
      <c r="O30" s="114"/>
      <c r="P30" s="168"/>
      <c r="Q30" s="143"/>
      <c r="R30" s="144"/>
      <c r="S30" s="145"/>
      <c r="T30" s="151"/>
      <c r="U30" s="146"/>
      <c r="V30" s="147"/>
      <c r="W30" s="148"/>
      <c r="X30" s="149"/>
      <c r="Y30" s="150"/>
      <c r="AA30" s="114"/>
      <c r="AB30" s="168"/>
      <c r="AC30" s="143"/>
      <c r="AD30" s="144"/>
      <c r="AE30" s="145"/>
      <c r="AF30" s="151"/>
      <c r="AG30" s="146"/>
      <c r="AH30" s="147"/>
      <c r="AI30" s="148"/>
      <c r="AJ30" s="149"/>
      <c r="AK30" s="150"/>
      <c r="AM30" s="114"/>
      <c r="AN30" s="168"/>
      <c r="AO30" s="143"/>
      <c r="AP30" s="144"/>
      <c r="AQ30" s="145"/>
      <c r="AR30" s="151"/>
      <c r="AS30" s="146"/>
      <c r="AT30" s="147"/>
      <c r="AU30" s="148"/>
      <c r="AV30" s="149"/>
      <c r="AW30" s="150"/>
      <c r="AY30" s="114"/>
      <c r="AZ30" s="168"/>
      <c r="BA30" s="143"/>
      <c r="BB30" s="144"/>
      <c r="BC30" s="145"/>
      <c r="BD30" s="151"/>
      <c r="BE30" s="146"/>
      <c r="BF30" s="147"/>
      <c r="BG30" s="148"/>
      <c r="BH30" s="149"/>
      <c r="BI30" s="150"/>
      <c r="BK30" s="114"/>
      <c r="BL30" s="168"/>
      <c r="BM30" s="143"/>
      <c r="BN30" s="144"/>
      <c r="BO30" s="145"/>
      <c r="BP30" s="151"/>
      <c r="BQ30" s="146"/>
      <c r="BR30" s="147"/>
      <c r="BS30" s="148"/>
      <c r="BT30" s="149"/>
      <c r="BU30" s="150"/>
      <c r="BW30" s="114"/>
      <c r="BX30" s="168"/>
      <c r="BY30" s="143"/>
      <c r="BZ30" s="144"/>
      <c r="CA30" s="145"/>
      <c r="CB30" s="151"/>
      <c r="CC30" s="146"/>
      <c r="CD30" s="147"/>
      <c r="CE30" s="148"/>
      <c r="CF30" s="149"/>
      <c r="CG30" s="150"/>
      <c r="CI30" s="114"/>
      <c r="CJ30" s="168"/>
      <c r="CK30" s="143"/>
      <c r="CL30" s="144"/>
      <c r="CM30" s="145"/>
      <c r="CN30" s="151"/>
      <c r="CO30" s="146"/>
      <c r="CP30" s="147"/>
      <c r="CQ30" s="148"/>
      <c r="CR30" s="149"/>
      <c r="CS30" s="150"/>
      <c r="CU30" s="114"/>
      <c r="CV30" s="168"/>
      <c r="CW30" s="143"/>
      <c r="CX30" s="144"/>
      <c r="CY30" s="145"/>
      <c r="CZ30" s="151"/>
      <c r="DA30" s="146"/>
      <c r="DB30" s="147"/>
      <c r="DC30" s="148"/>
      <c r="DD30" s="149"/>
      <c r="DE30" s="150"/>
      <c r="DG30" s="114"/>
      <c r="DH30" s="168"/>
      <c r="DI30" s="143"/>
      <c r="DJ30" s="144"/>
      <c r="DK30" s="145"/>
      <c r="DL30" s="151"/>
      <c r="DM30" s="146"/>
      <c r="DN30" s="147"/>
      <c r="DO30" s="148"/>
      <c r="DP30" s="149"/>
      <c r="DQ30" s="150"/>
      <c r="DS30" s="114"/>
      <c r="DT30" s="168"/>
      <c r="DU30" s="143"/>
      <c r="DV30" s="144"/>
      <c r="DW30" s="145"/>
      <c r="DX30" s="151"/>
      <c r="DY30" s="146"/>
      <c r="DZ30" s="147"/>
      <c r="EA30" s="148"/>
      <c r="EB30" s="149"/>
      <c r="EC30" s="150"/>
      <c r="EE30" s="114"/>
      <c r="EF30" s="168"/>
    </row>
    <row r="31" spans="1:136" ht="13.5" customHeight="1">
      <c r="A31" s="126"/>
      <c r="B31" s="114" t="s">
        <v>537</v>
      </c>
      <c r="D31" s="168"/>
      <c r="E31" s="143" t="str">
        <f>IF(I31="","",ministers_outercabinet!E$3)</f>
        <v/>
      </c>
      <c r="F31" s="144" t="str">
        <f>IF(I31="","",ministers_outercabinet!E$1)</f>
        <v/>
      </c>
      <c r="G31" s="145" t="s">
        <v>292</v>
      </c>
      <c r="H31" s="145" t="str">
        <f>IF(I31="","",ministers_outercabinet!E$3)</f>
        <v/>
      </c>
      <c r="I31" s="146" t="str">
        <f t="shared" si="0"/>
        <v/>
      </c>
      <c r="J31" s="147" t="str">
        <f t="shared" si="1"/>
        <v/>
      </c>
      <c r="K31" s="148" t="str">
        <f t="shared" si="2"/>
        <v/>
      </c>
      <c r="L31" s="149" t="str">
        <f t="shared" si="3"/>
        <v/>
      </c>
      <c r="M31" s="150" t="str">
        <f t="shared" si="4"/>
        <v/>
      </c>
      <c r="N31" s="117" t="str">
        <f t="shared" si="5"/>
        <v/>
      </c>
      <c r="O31" s="114"/>
      <c r="P31" s="168"/>
      <c r="Q31" s="143" t="str">
        <f>IF(U31="","",ministers_outercabinet!T$3)</f>
        <v/>
      </c>
      <c r="R31" s="144" t="str">
        <f>IF(U31="","",ministers_outercabinet!T$1)</f>
        <v/>
      </c>
      <c r="S31" s="145"/>
      <c r="T31" s="151"/>
      <c r="U31" s="146" t="str">
        <f>IF(AB31="","",IF(ISNUMBER(SEARCH(":",AB31)),MID(AB31,FIND(":",AB31)+2,FIND("(",AB31)-FIND(":",AB31)-3),LEFT(AB31,FIND("(",AB31)-2)))</f>
        <v/>
      </c>
      <c r="V31" s="147" t="str">
        <f>IF(AB31="","",MID(AB31,FIND("(",AB31)+1,4))</f>
        <v/>
      </c>
      <c r="W31" s="148" t="str">
        <f>IF(ISNUMBER(SEARCH("*female*",AB31)),"female",IF(ISNUMBER(SEARCH("*male*",AB31)),"male",""))</f>
        <v/>
      </c>
      <c r="X31" s="149" t="str">
        <f>IF(AB31="","",IF(ISERROR(MID(AB31,FIND("male,",AB31)+6,(FIND(")",AB31)-(FIND("male,",AB31)+6))))=TRUE,"missing/error",MID(AB31,FIND("male,",AB31)+6,(FIND(")",AB31)-(FIND("male,",AB31)+6)))))</f>
        <v/>
      </c>
      <c r="Y31" s="150" t="str">
        <f>IF(U31="","",(MID(U31,(SEARCH("^^",SUBSTITUTE(U31," ","^^",LEN(U31)-LEN(SUBSTITUTE(U31," ","")))))+1,99)&amp;"_"&amp;LEFT(U31,FIND(" ",U31)-1)&amp;"_"&amp;V31))</f>
        <v/>
      </c>
      <c r="Z31" s="117" t="str">
        <f>IF(AB31="","",IF((LEN(AB31)-LEN(SUBSTITUTE(AB31,"male","")))/LEN("male")&gt;1,"!",IF(RIGHT(AB31,1)=")","",IF(RIGHT(AB31,2)=") ","",IF(RIGHT(AB31,2)=").","","!!")))))</f>
        <v/>
      </c>
      <c r="AA31" s="114"/>
      <c r="AB31" s="168"/>
      <c r="AC31" s="143" t="str">
        <f>IF(AG31="","",ministers_outercabinet!AF$3)</f>
        <v/>
      </c>
      <c r="AD31" s="144" t="str">
        <f>IF(AG31="","",ministers_outercabinet!AF$1)</f>
        <v/>
      </c>
      <c r="AE31" s="145"/>
      <c r="AF31" s="151"/>
      <c r="AG31" s="146" t="str">
        <f>IF(AN31="","",IF(ISNUMBER(SEARCH(":",AN31)),MID(AN31,FIND(":",AN31)+2,FIND("(",AN31)-FIND(":",AN31)-3),LEFT(AN31,FIND("(",AN31)-2)))</f>
        <v/>
      </c>
      <c r="AH31" s="147" t="str">
        <f>IF(AN31="","",MID(AN31,FIND("(",AN31)+1,4))</f>
        <v/>
      </c>
      <c r="AI31" s="148" t="str">
        <f>IF(ISNUMBER(SEARCH("*female*",AN31)),"female",IF(ISNUMBER(SEARCH("*male*",AN31)),"male",""))</f>
        <v/>
      </c>
      <c r="AJ31" s="149" t="str">
        <f>IF(AN31="","",IF(ISERROR(MID(AN31,FIND("male,",AN31)+6,(FIND(")",AN31)-(FIND("male,",AN31)+6))))=TRUE,"missing/error",MID(AN31,FIND("male,",AN31)+6,(FIND(")",AN31)-(FIND("male,",AN31)+6)))))</f>
        <v/>
      </c>
      <c r="AK31" s="150" t="str">
        <f>IF(AG31="","",(MID(AG31,(SEARCH("^^",SUBSTITUTE(AG31," ","^^",LEN(AG31)-LEN(SUBSTITUTE(AG31," ","")))))+1,99)&amp;"_"&amp;LEFT(AG31,FIND(" ",AG31)-1)&amp;"_"&amp;AH31))</f>
        <v/>
      </c>
      <c r="AL31" s="117" t="str">
        <f>IF(AN31="","",IF((LEN(AN31)-LEN(SUBSTITUTE(AN31,"male","")))/LEN("male")&gt;1,"!",IF(RIGHT(AN31,1)=")","",IF(RIGHT(AN31,2)=") ","",IF(RIGHT(AN31,2)=").","","!!")))))</f>
        <v/>
      </c>
      <c r="AM31" s="114"/>
      <c r="AN31" s="168"/>
      <c r="AO31" s="143" t="str">
        <f>IF(AS31="","",ministers_outercabinet!AR$3)</f>
        <v/>
      </c>
      <c r="AP31" s="144" t="str">
        <f>IF(AS31="","",ministers_outercabinet!AR$1)</f>
        <v/>
      </c>
      <c r="AQ31" s="145"/>
      <c r="AR31" s="151"/>
      <c r="AS31" s="146" t="str">
        <f>IF(AZ31="","",IF(ISNUMBER(SEARCH(":",AZ31)),MID(AZ31,FIND(":",AZ31)+2,FIND("(",AZ31)-FIND(":",AZ31)-3),LEFT(AZ31,FIND("(",AZ31)-2)))</f>
        <v/>
      </c>
      <c r="AT31" s="147" t="str">
        <f>IF(AZ31="","",MID(AZ31,FIND("(",AZ31)+1,4))</f>
        <v/>
      </c>
      <c r="AU31" s="148" t="str">
        <f>IF(ISNUMBER(SEARCH("*female*",AZ31)),"female",IF(ISNUMBER(SEARCH("*male*",AZ31)),"male",""))</f>
        <v/>
      </c>
      <c r="AV31" s="149" t="str">
        <f>IF(AZ31="","",IF(ISERROR(MID(AZ31,FIND("male,",AZ31)+6,(FIND(")",AZ31)-(FIND("male,",AZ31)+6))))=TRUE,"missing/error",MID(AZ31,FIND("male,",AZ31)+6,(FIND(")",AZ31)-(FIND("male,",AZ31)+6)))))</f>
        <v/>
      </c>
      <c r="AW31" s="150" t="str">
        <f>IF(AS31="","",(MID(AS31,(SEARCH("^^",SUBSTITUTE(AS31," ","^^",LEN(AS31)-LEN(SUBSTITUTE(AS31," ","")))))+1,99)&amp;"_"&amp;LEFT(AS31,FIND(" ",AS31)-1)&amp;"_"&amp;AT31))</f>
        <v/>
      </c>
      <c r="AX31" s="117" t="str">
        <f>IF(AZ31="","",IF((LEN(AZ31)-LEN(SUBSTITUTE(AZ31,"male","")))/LEN("male")&gt;1,"!",IF(RIGHT(AZ31,1)=")","",IF(RIGHT(AZ31,2)=") ","",IF(RIGHT(AZ31,2)=").","","!!")))))</f>
        <v/>
      </c>
      <c r="AY31" s="114"/>
      <c r="AZ31" s="168"/>
      <c r="BA31" s="143" t="str">
        <f>IF(BE31="","",ministers_outercabinet!BD$3)</f>
        <v/>
      </c>
      <c r="BB31" s="144" t="str">
        <f>IF(BE31="","",ministers_outercabinet!BD$1)</f>
        <v/>
      </c>
      <c r="BC31" s="145"/>
      <c r="BD31" s="151"/>
      <c r="BE31" s="146" t="str">
        <f>IF(BL31="","",IF(ISNUMBER(SEARCH(":",BL31)),MID(BL31,FIND(":",BL31)+2,FIND("(",BL31)-FIND(":",BL31)-3),LEFT(BL31,FIND("(",BL31)-2)))</f>
        <v/>
      </c>
      <c r="BF31" s="147" t="str">
        <f>IF(BL31="","",MID(BL31,FIND("(",BL31)+1,4))</f>
        <v/>
      </c>
      <c r="BG31" s="148" t="str">
        <f>IF(ISNUMBER(SEARCH("*female*",BL31)),"female",IF(ISNUMBER(SEARCH("*male*",BL31)),"male",""))</f>
        <v/>
      </c>
      <c r="BH31" s="149" t="str">
        <f>IF(BL31="","",IF(ISERROR(MID(BL31,FIND("male,",BL31)+6,(FIND(")",BL31)-(FIND("male,",BL31)+6))))=TRUE,"missing/error",MID(BL31,FIND("male,",BL31)+6,(FIND(")",BL31)-(FIND("male,",BL31)+6)))))</f>
        <v/>
      </c>
      <c r="BI31" s="150" t="str">
        <f>IF(BE31="","",(MID(BE31,(SEARCH("^^",SUBSTITUTE(BE31," ","^^",LEN(BE31)-LEN(SUBSTITUTE(BE31," ","")))))+1,99)&amp;"_"&amp;LEFT(BE31,FIND(" ",BE31)-1)&amp;"_"&amp;BF31))</f>
        <v/>
      </c>
      <c r="BJ31" s="117" t="str">
        <f>IF(BL31="","",IF((LEN(BL31)-LEN(SUBSTITUTE(BL31,"male","")))/LEN("male")&gt;1,"!",IF(RIGHT(BL31,1)=")","",IF(RIGHT(BL31,2)=") ","",IF(RIGHT(BL31,2)=").","","!!")))))</f>
        <v/>
      </c>
      <c r="BK31" s="114"/>
      <c r="BL31" s="168"/>
      <c r="BM31" s="143" t="str">
        <f>IF(BQ31="","",ministers_outercabinet!BP$3)</f>
        <v/>
      </c>
      <c r="BN31" s="144" t="str">
        <f>IF(BQ31="","",ministers_outercabinet!BP$1)</f>
        <v/>
      </c>
      <c r="BO31" s="145"/>
      <c r="BP31" s="151"/>
      <c r="BQ31" s="146" t="str">
        <f>IF(BX31="","",IF(ISNUMBER(SEARCH(":",BX31)),MID(BX31,FIND(":",BX31)+2,FIND("(",BX31)-FIND(":",BX31)-3),LEFT(BX31,FIND("(",BX31)-2)))</f>
        <v/>
      </c>
      <c r="BR31" s="147" t="str">
        <f>IF(BX31="","",MID(BX31,FIND("(",BX31)+1,4))</f>
        <v/>
      </c>
      <c r="BS31" s="148" t="str">
        <f>IF(ISNUMBER(SEARCH("*female*",BX31)),"female",IF(ISNUMBER(SEARCH("*male*",BX31)),"male",""))</f>
        <v/>
      </c>
      <c r="BT31" s="149" t="str">
        <f>IF(BX31="","",IF(ISERROR(MID(BX31,FIND("male,",BX31)+6,(FIND(")",BX31)-(FIND("male,",BX31)+6))))=TRUE,"missing/error",MID(BX31,FIND("male,",BX31)+6,(FIND(")",BX31)-(FIND("male,",BX31)+6)))))</f>
        <v/>
      </c>
      <c r="BU31" s="150" t="str">
        <f>IF(BQ31="","",(MID(BQ31,(SEARCH("^^",SUBSTITUTE(BQ31," ","^^",LEN(BQ31)-LEN(SUBSTITUTE(BQ31," ","")))))+1,99)&amp;"_"&amp;LEFT(BQ31,FIND(" ",BQ31)-1)&amp;"_"&amp;BR31))</f>
        <v/>
      </c>
      <c r="BV31" s="117" t="str">
        <f>IF(BX31="","",IF((LEN(BX31)-LEN(SUBSTITUTE(BX31,"male","")))/LEN("male")&gt;1,"!",IF(RIGHT(BX31,1)=")","",IF(RIGHT(BX31,2)=") ","",IF(RIGHT(BX31,2)=").","","!!")))))</f>
        <v/>
      </c>
      <c r="BW31" s="114"/>
      <c r="BX31" s="168"/>
      <c r="BY31" s="143" t="str">
        <f>IF(CC31="","",ministers_outercabinet!CB$3)</f>
        <v/>
      </c>
      <c r="BZ31" s="144" t="str">
        <f>IF(CC31="","",ministers_outercabinet!CB$1)</f>
        <v/>
      </c>
      <c r="CA31" s="145"/>
      <c r="CB31" s="151"/>
      <c r="CC31" s="146" t="str">
        <f>IF(CJ31="","",IF(ISNUMBER(SEARCH(":",CJ31)),MID(CJ31,FIND(":",CJ31)+2,FIND("(",CJ31)-FIND(":",CJ31)-3),LEFT(CJ31,FIND("(",CJ31)-2)))</f>
        <v/>
      </c>
      <c r="CD31" s="147" t="str">
        <f>IF(CJ31="","",MID(CJ31,FIND("(",CJ31)+1,4))</f>
        <v/>
      </c>
      <c r="CE31" s="148" t="str">
        <f>IF(ISNUMBER(SEARCH("*female*",CJ31)),"female",IF(ISNUMBER(SEARCH("*male*",CJ31)),"male",""))</f>
        <v/>
      </c>
      <c r="CF31" s="149" t="str">
        <f>IF(CJ31="","",IF(ISERROR(MID(CJ31,FIND("male,",CJ31)+6,(FIND(")",CJ31)-(FIND("male,",CJ31)+6))))=TRUE,"missing/error",MID(CJ31,FIND("male,",CJ31)+6,(FIND(")",CJ31)-(FIND("male,",CJ31)+6)))))</f>
        <v/>
      </c>
      <c r="CG31" s="150" t="str">
        <f>IF(CC31="","",(MID(CC31,(SEARCH("^^",SUBSTITUTE(CC31," ","^^",LEN(CC31)-LEN(SUBSTITUTE(CC31," ","")))))+1,99)&amp;"_"&amp;LEFT(CC31,FIND(" ",CC31)-1)&amp;"_"&amp;CD31))</f>
        <v/>
      </c>
      <c r="CH31" s="117" t="str">
        <f>IF(CJ31="","",IF((LEN(CJ31)-LEN(SUBSTITUTE(CJ31,"male","")))/LEN("male")&gt;1,"!",IF(RIGHT(CJ31,1)=")","",IF(RIGHT(CJ31,2)=") ","",IF(RIGHT(CJ31,2)=").","","!!")))))</f>
        <v/>
      </c>
      <c r="CI31" s="114"/>
      <c r="CJ31" s="168"/>
      <c r="CK31" s="143" t="str">
        <f>IF(CO31="","",ministers_outercabinet!CN$3)</f>
        <v/>
      </c>
      <c r="CL31" s="144" t="str">
        <f>IF(CO31="","",ministers_outercabinet!CN$1)</f>
        <v/>
      </c>
      <c r="CM31" s="145"/>
      <c r="CN31" s="151"/>
      <c r="CO31" s="146" t="str">
        <f>IF(CV31="","",IF(ISNUMBER(SEARCH(":",CV31)),MID(CV31,FIND(":",CV31)+2,FIND("(",CV31)-FIND(":",CV31)-3),LEFT(CV31,FIND("(",CV31)-2)))</f>
        <v/>
      </c>
      <c r="CP31" s="147" t="str">
        <f>IF(CV31="","",MID(CV31,FIND("(",CV31)+1,4))</f>
        <v/>
      </c>
      <c r="CQ31" s="148" t="str">
        <f>IF(ISNUMBER(SEARCH("*female*",CV31)),"female",IF(ISNUMBER(SEARCH("*male*",CV31)),"male",""))</f>
        <v/>
      </c>
      <c r="CR31" s="149" t="str">
        <f>IF(CV31="","",IF(ISERROR(MID(CV31,FIND("male,",CV31)+6,(FIND(")",CV31)-(FIND("male,",CV31)+6))))=TRUE,"missing/error",MID(CV31,FIND("male,",CV31)+6,(FIND(")",CV31)-(FIND("male,",CV31)+6)))))</f>
        <v/>
      </c>
      <c r="CS31" s="150" t="str">
        <f>IF(CO31="","",(MID(CO31,(SEARCH("^^",SUBSTITUTE(CO31," ","^^",LEN(CO31)-LEN(SUBSTITUTE(CO31," ","")))))+1,99)&amp;"_"&amp;LEFT(CO31,FIND(" ",CO31)-1)&amp;"_"&amp;CP31))</f>
        <v/>
      </c>
      <c r="CT31" s="117" t="str">
        <f>IF(CV31="","",IF((LEN(CV31)-LEN(SUBSTITUTE(CV31,"male","")))/LEN("male")&gt;1,"!",IF(RIGHT(CV31,1)=")","",IF(RIGHT(CV31,2)=") ","",IF(RIGHT(CV31,2)=").","","!!")))))</f>
        <v/>
      </c>
      <c r="CU31" s="114"/>
      <c r="CV31" s="168"/>
      <c r="CW31" s="143" t="str">
        <f>IF(DA31="","",ministers_outercabinet!CZ$3)</f>
        <v/>
      </c>
      <c r="CX31" s="144" t="str">
        <f>IF(DA31="","",ministers_outercabinet!CZ$1)</f>
        <v/>
      </c>
      <c r="CY31" s="145"/>
      <c r="CZ31" s="151"/>
      <c r="DA31" s="146" t="str">
        <f>IF(DH31="","",IF(ISNUMBER(SEARCH(":",DH31)),MID(DH31,FIND(":",DH31)+2,FIND("(",DH31)-FIND(":",DH31)-3),LEFT(DH31,FIND("(",DH31)-2)))</f>
        <v/>
      </c>
      <c r="DB31" s="147" t="str">
        <f>IF(DH31="","",MID(DH31,FIND("(",DH31)+1,4))</f>
        <v/>
      </c>
      <c r="DC31" s="148" t="str">
        <f>IF(ISNUMBER(SEARCH("*female*",DH31)),"female",IF(ISNUMBER(SEARCH("*male*",DH31)),"male",""))</f>
        <v/>
      </c>
      <c r="DD31" s="149" t="str">
        <f>IF(DH31="","",IF(ISERROR(MID(DH31,FIND("male,",DH31)+6,(FIND(")",DH31)-(FIND("male,",DH31)+6))))=TRUE,"missing/error",MID(DH31,FIND("male,",DH31)+6,(FIND(")",DH31)-(FIND("male,",DH31)+6)))))</f>
        <v/>
      </c>
      <c r="DE31" s="150" t="str">
        <f>IF(DA31="","",(MID(DA31,(SEARCH("^^",SUBSTITUTE(DA31," ","^^",LEN(DA31)-LEN(SUBSTITUTE(DA31," ","")))))+1,99)&amp;"_"&amp;LEFT(DA31,FIND(" ",DA31)-1)&amp;"_"&amp;DB31))</f>
        <v/>
      </c>
      <c r="DF31" s="117" t="str">
        <f>IF(DH31="","",IF((LEN(DH31)-LEN(SUBSTITUTE(DH31,"male","")))/LEN("male")&gt;1,"!",IF(RIGHT(DH31,1)=")","",IF(RIGHT(DH31,2)=") ","",IF(RIGHT(DH31,2)=").","","!!")))))</f>
        <v/>
      </c>
      <c r="DG31" s="114"/>
      <c r="DH31" s="168"/>
      <c r="DI31" s="143" t="str">
        <f>IF(DM31="","",ministers_outercabinet!DL$3)</f>
        <v/>
      </c>
      <c r="DJ31" s="144" t="str">
        <f>IF(DM31="","",ministers_outercabinet!DL$1)</f>
        <v/>
      </c>
      <c r="DK31" s="145"/>
      <c r="DL31" s="151"/>
      <c r="DM31" s="146" t="str">
        <f>IF(DT31="","",IF(ISNUMBER(SEARCH(":",DT31)),MID(DT31,FIND(":",DT31)+2,FIND("(",DT31)-FIND(":",DT31)-3),LEFT(DT31,FIND("(",DT31)-2)))</f>
        <v/>
      </c>
      <c r="DN31" s="147" t="str">
        <f>IF(DT31="","",MID(DT31,FIND("(",DT31)+1,4))</f>
        <v/>
      </c>
      <c r="DO31" s="148" t="str">
        <f>IF(ISNUMBER(SEARCH("*female*",DT31)),"female",IF(ISNUMBER(SEARCH("*male*",DT31)),"male",""))</f>
        <v/>
      </c>
      <c r="DP31" s="149" t="str">
        <f>IF(DT31="","",IF(ISERROR(MID(DT31,FIND("male,",DT31)+6,(FIND(")",DT31)-(FIND("male,",DT31)+6))))=TRUE,"missing/error",MID(DT31,FIND("male,",DT31)+6,(FIND(")",DT31)-(FIND("male,",DT31)+6)))))</f>
        <v/>
      </c>
      <c r="DQ31" s="150" t="str">
        <f>IF(DM31="","",(MID(DM31,(SEARCH("^^",SUBSTITUTE(DM31," ","^^",LEN(DM31)-LEN(SUBSTITUTE(DM31," ","")))))+1,99)&amp;"_"&amp;LEFT(DM31,FIND(" ",DM31)-1)&amp;"_"&amp;DN31))</f>
        <v/>
      </c>
      <c r="DR31" s="117" t="str">
        <f>IF(DT31="","",IF((LEN(DT31)-LEN(SUBSTITUTE(DT31,"male","")))/LEN("male")&gt;1,"!",IF(RIGHT(DT31,1)=")","",IF(RIGHT(DT31,2)=") ","",IF(RIGHT(DT31,2)=").","","!!")))))</f>
        <v/>
      </c>
      <c r="DS31" s="114"/>
      <c r="DT31" s="168"/>
      <c r="DU31" s="143" t="str">
        <f>IF(DY31="","",ministers_outercabinet!DX$3)</f>
        <v/>
      </c>
      <c r="DV31" s="144" t="str">
        <f>IF(DY31="","",ministers_outercabinet!DX$1)</f>
        <v/>
      </c>
      <c r="DW31" s="145"/>
      <c r="DX31" s="151"/>
      <c r="DY31" s="146" t="str">
        <f>IF(EF31="","",IF(ISNUMBER(SEARCH(":",EF31)),MID(EF31,FIND(":",EF31)+2,FIND("(",EF31)-FIND(":",EF31)-3),LEFT(EF31,FIND("(",EF31)-2)))</f>
        <v/>
      </c>
      <c r="DZ31" s="147" t="str">
        <f>IF(EF31="","",MID(EF31,FIND("(",EF31)+1,4))</f>
        <v/>
      </c>
      <c r="EA31" s="148" t="str">
        <f>IF(ISNUMBER(SEARCH("*female*",EF31)),"female",IF(ISNUMBER(SEARCH("*male*",EF31)),"male",""))</f>
        <v/>
      </c>
      <c r="EB31" s="149" t="str">
        <f>IF(EF31="","",IF(ISERROR(MID(EF31,FIND("male,",EF31)+6,(FIND(")",EF31)-(FIND("male,",EF31)+6))))=TRUE,"missing/error",MID(EF31,FIND("male,",EF31)+6,(FIND(")",EF31)-(FIND("male,",EF31)+6)))))</f>
        <v/>
      </c>
      <c r="EC31" s="150" t="str">
        <f>IF(DY31="","",(MID(DY31,(SEARCH("^^",SUBSTITUTE(DY31," ","^^",LEN(DY31)-LEN(SUBSTITUTE(DY31," ","")))))+1,99)&amp;"_"&amp;LEFT(DY31,FIND(" ",DY31)-1)&amp;"_"&amp;DZ31))</f>
        <v/>
      </c>
      <c r="ED31" s="117" t="str">
        <f>IF(EF31="","",IF((LEN(EF31)-LEN(SUBSTITUTE(EF31,"male","")))/LEN("male")&gt;1,"!",IF(RIGHT(EF31,1)=")","",IF(RIGHT(EF31,2)=") ","",IF(RIGHT(EF31,2)=").","","!!")))))</f>
        <v/>
      </c>
      <c r="EE31" s="114"/>
      <c r="EF31" s="168"/>
    </row>
    <row r="32" spans="1:136" ht="13.5" customHeight="1">
      <c r="A32" s="126"/>
      <c r="B32" s="114" t="s">
        <v>537</v>
      </c>
      <c r="D32" s="168"/>
      <c r="E32" s="143" t="str">
        <f>IF(I32="","",ministers_outercabinet!E$3)</f>
        <v/>
      </c>
      <c r="F32" s="144" t="str">
        <f>IF(I32="","",ministers_outercabinet!E$1)</f>
        <v/>
      </c>
      <c r="G32" s="145" t="s">
        <v>292</v>
      </c>
      <c r="H32" s="145" t="str">
        <f>IF(I32="","",ministers_outercabinet!E$3)</f>
        <v/>
      </c>
      <c r="I32" s="146" t="str">
        <f>IF(P32="","",IF(ISNUMBER(SEARCH(":",P32)),MID(P32,FIND(":",P32)+2,FIND("(",P32)-FIND(":",P32)-3),LEFT(P32,FIND("(",P32)-2)))</f>
        <v/>
      </c>
      <c r="J32" s="147" t="str">
        <f>IF(P32="","",MID(P32,FIND("(",P32)+1,4))</f>
        <v/>
      </c>
      <c r="K32" s="148" t="str">
        <f>IF(ISNUMBER(SEARCH("*female*",P32)),"female",IF(ISNUMBER(SEARCH("*male*",P32)),"male",""))</f>
        <v/>
      </c>
      <c r="L32" s="149" t="str">
        <f>IF(P32="","",IF(ISERROR(MID(P32,FIND("male,",P32)+6,(FIND(")",P32)-(FIND("male,",P32)+6))))=TRUE,"missing/error",MID(P32,FIND("male,",P32)+6,(FIND(")",P32)-(FIND("male,",P32)+6)))))</f>
        <v/>
      </c>
      <c r="M32" s="150" t="str">
        <f>IF(I32="","",(MID(I32,(SEARCH("^^",SUBSTITUTE(I32," ","^^",LEN(I32)-LEN(SUBSTITUTE(I32," ","")))))+1,99)&amp;"_"&amp;LEFT(I32,FIND(" ",I32)-1)&amp;"_"&amp;J32))</f>
        <v/>
      </c>
      <c r="N32" s="117" t="str">
        <f t="shared" si="5"/>
        <v/>
      </c>
      <c r="O32" s="114"/>
      <c r="P32" s="168"/>
      <c r="Q32" s="143"/>
      <c r="R32" s="144"/>
      <c r="S32" s="145"/>
      <c r="T32" s="151"/>
      <c r="U32" s="146"/>
      <c r="V32" s="147"/>
      <c r="W32" s="148"/>
      <c r="X32" s="149"/>
      <c r="Y32" s="150"/>
      <c r="AA32" s="114"/>
      <c r="AB32" s="168"/>
      <c r="AC32" s="143"/>
      <c r="AD32" s="144"/>
      <c r="AE32" s="145"/>
      <c r="AF32" s="151"/>
      <c r="AG32" s="146"/>
      <c r="AH32" s="147"/>
      <c r="AI32" s="148"/>
      <c r="AJ32" s="149"/>
      <c r="AK32" s="150"/>
      <c r="AM32" s="114"/>
      <c r="AN32" s="168"/>
      <c r="AO32" s="143"/>
      <c r="AP32" s="144"/>
      <c r="AQ32" s="145"/>
      <c r="AR32" s="151"/>
      <c r="AS32" s="146"/>
      <c r="AT32" s="147"/>
      <c r="AU32" s="148"/>
      <c r="AV32" s="149"/>
      <c r="AW32" s="150"/>
      <c r="AY32" s="114"/>
      <c r="AZ32" s="168"/>
      <c r="BA32" s="143"/>
      <c r="BB32" s="144"/>
      <c r="BC32" s="145"/>
      <c r="BD32" s="151"/>
      <c r="BE32" s="146"/>
      <c r="BF32" s="147"/>
      <c r="BG32" s="148"/>
      <c r="BH32" s="149"/>
      <c r="BI32" s="150"/>
      <c r="BK32" s="114"/>
      <c r="BL32" s="168"/>
      <c r="BM32" s="143"/>
      <c r="BN32" s="144"/>
      <c r="BO32" s="145"/>
      <c r="BP32" s="151"/>
      <c r="BQ32" s="146"/>
      <c r="BR32" s="147"/>
      <c r="BS32" s="148"/>
      <c r="BT32" s="149"/>
      <c r="BU32" s="150"/>
      <c r="BW32" s="114"/>
      <c r="BX32" s="168"/>
      <c r="BY32" s="143"/>
      <c r="BZ32" s="144"/>
      <c r="CA32" s="145"/>
      <c r="CB32" s="151"/>
      <c r="CC32" s="146"/>
      <c r="CD32" s="147"/>
      <c r="CE32" s="148"/>
      <c r="CF32" s="149"/>
      <c r="CG32" s="150"/>
      <c r="CI32" s="114"/>
      <c r="CJ32" s="168"/>
      <c r="CK32" s="143"/>
      <c r="CL32" s="144"/>
      <c r="CM32" s="145"/>
      <c r="CN32" s="151"/>
      <c r="CO32" s="146"/>
      <c r="CP32" s="147"/>
      <c r="CQ32" s="148"/>
      <c r="CR32" s="149"/>
      <c r="CS32" s="150"/>
      <c r="CU32" s="114"/>
      <c r="CV32" s="168"/>
      <c r="CW32" s="143"/>
      <c r="CX32" s="144"/>
      <c r="CY32" s="145"/>
      <c r="CZ32" s="151"/>
      <c r="DA32" s="146"/>
      <c r="DB32" s="147"/>
      <c r="DC32" s="148"/>
      <c r="DD32" s="149"/>
      <c r="DE32" s="150"/>
      <c r="DG32" s="114"/>
      <c r="DH32" s="168"/>
      <c r="DI32" s="143"/>
      <c r="DJ32" s="144"/>
      <c r="DK32" s="145"/>
      <c r="DL32" s="151"/>
      <c r="DM32" s="146"/>
      <c r="DN32" s="147"/>
      <c r="DO32" s="148"/>
      <c r="DP32" s="149"/>
      <c r="DQ32" s="150"/>
      <c r="DS32" s="114"/>
      <c r="DT32" s="168"/>
      <c r="DU32" s="143"/>
      <c r="DV32" s="144"/>
      <c r="DW32" s="145"/>
      <c r="DX32" s="151"/>
      <c r="DY32" s="146"/>
      <c r="DZ32" s="147"/>
      <c r="EA32" s="148"/>
      <c r="EB32" s="149"/>
      <c r="EC32" s="150"/>
      <c r="EE32" s="114"/>
      <c r="EF32" s="168"/>
    </row>
    <row r="33" spans="1:136" ht="13.5" customHeight="1">
      <c r="A33" s="126"/>
      <c r="B33" s="117" t="s">
        <v>585</v>
      </c>
      <c r="E33" s="143">
        <f>IF(I33="","",ministers_outercabinet!E$3)</f>
        <v>42323</v>
      </c>
      <c r="F33" s="144" t="str">
        <f>IF(I33="","",ministers_outercabinet!E$1)</f>
        <v>Turnbull I</v>
      </c>
      <c r="G33" s="145">
        <v>42268</v>
      </c>
      <c r="H33" s="145">
        <f>IF(I33="","",ministers_outercabinet!E$3)</f>
        <v>42323</v>
      </c>
      <c r="I33" s="146" t="str">
        <f t="shared" ref="I33:I94" si="6">IF(P33="","",IF(ISNUMBER(SEARCH(":",P33)),MID(P33,FIND(":",P33)+2,FIND("(",P33)-FIND(":",P33)-3),LEFT(P33,FIND("(",P33)-2)))</f>
        <v>Stuart Rowland Robert</v>
      </c>
      <c r="J33" s="147" t="str">
        <f t="shared" ref="J33:J94" si="7">IF(P33="","",MID(P33,FIND("(",P33)+1,4))</f>
        <v>1970</v>
      </c>
      <c r="K33" s="148" t="str">
        <f t="shared" ref="K33:K94" si="8">IF(ISNUMBER(SEARCH("*female*",P33)),"female",IF(ISNUMBER(SEARCH("*male*",P33)),"male",""))</f>
        <v>male</v>
      </c>
      <c r="L33" s="149" t="str">
        <f t="shared" ref="L33:L94" si="9">IF(P33="","",IF(ISERROR(MID(P33,FIND("male,",P33)+6,(FIND(")",P33)-(FIND("male,",P33)+6))))=TRUE,"missing/error",MID(P33,FIND("male,",P33)+6,(FIND(")",P33)-(FIND("male,",P33)+6)))))</f>
        <v>Liberal Party</v>
      </c>
      <c r="M33" s="150" t="str">
        <f t="shared" ref="M33:M94" si="10">IF(I33="","",(MID(I33,(SEARCH("^^",SUBSTITUTE(I33," ","^^",LEN(I33)-LEN(SUBSTITUTE(I33," ","")))))+1,99)&amp;"_"&amp;LEFT(I33,FIND(" ",I33)-1)&amp;"_"&amp;J33))</f>
        <v>Robert_Stuart_1970</v>
      </c>
      <c r="N33" s="117" t="str">
        <f t="shared" si="5"/>
        <v/>
      </c>
      <c r="O33" s="114"/>
      <c r="P33" s="168" t="s">
        <v>1166</v>
      </c>
      <c r="Q33" s="143" t="str">
        <f>IF(U33="","",ministers_outercabinet!T$3)</f>
        <v/>
      </c>
      <c r="R33" s="144" t="str">
        <f>IF(U33="","",ministers_outercabinet!T$1)</f>
        <v/>
      </c>
      <c r="S33" s="145"/>
      <c r="T33" s="151"/>
      <c r="U33" s="146" t="str">
        <f>IF(AB33="","",IF(ISNUMBER(SEARCH(":",AB33)),MID(AB33,FIND(":",AB33)+2,FIND("(",AB33)-FIND(":",AB33)-3),LEFT(AB33,FIND("(",AB33)-2)))</f>
        <v/>
      </c>
      <c r="V33" s="147" t="str">
        <f>IF(AB33="","",MID(AB33,FIND("(",AB33)+1,4))</f>
        <v/>
      </c>
      <c r="W33" s="148" t="str">
        <f>IF(ISNUMBER(SEARCH("*female*",AB33)),"female",IF(ISNUMBER(SEARCH("*male*",AB33)),"male",""))</f>
        <v/>
      </c>
      <c r="X33" s="149" t="str">
        <f>IF(AB33="","",IF(ISERROR(MID(AB33,FIND("male,",AB33)+6,(FIND(")",AB33)-(FIND("male,",AB33)+6))))=TRUE,"missing/error",MID(AB33,FIND("male,",AB33)+6,(FIND(")",AB33)-(FIND("male,",AB33)+6)))))</f>
        <v/>
      </c>
      <c r="Y33" s="150" t="str">
        <f>IF(U33="","",(MID(U33,(SEARCH("^^",SUBSTITUTE(U33," ","^^",LEN(U33)-LEN(SUBSTITUTE(U33," ","")))))+1,99)&amp;"_"&amp;LEFT(U33,FIND(" ",U33)-1)&amp;"_"&amp;V33))</f>
        <v/>
      </c>
      <c r="Z33" s="117" t="str">
        <f>IF(AB33="","",IF((LEN(AB33)-LEN(SUBSTITUTE(AB33,"male","")))/LEN("male")&gt;1,"!",IF(RIGHT(AB33,1)=")","",IF(RIGHT(AB33,2)=") ","",IF(RIGHT(AB33,2)=").","","!!")))))</f>
        <v/>
      </c>
      <c r="AA33" s="114"/>
      <c r="AB33" s="168"/>
      <c r="AC33" s="143" t="str">
        <f>IF(AG33="","",ministers_outercabinet!AF$3)</f>
        <v/>
      </c>
      <c r="AD33" s="144" t="str">
        <f>IF(AG33="","",ministers_outercabinet!AF$1)</f>
        <v/>
      </c>
      <c r="AE33" s="145"/>
      <c r="AF33" s="151"/>
      <c r="AG33" s="146" t="str">
        <f>IF(AN33="","",IF(ISNUMBER(SEARCH(":",AN33)),MID(AN33,FIND(":",AN33)+2,FIND("(",AN33)-FIND(":",AN33)-3),LEFT(AN33,FIND("(",AN33)-2)))</f>
        <v/>
      </c>
      <c r="AH33" s="147" t="str">
        <f>IF(AN33="","",MID(AN33,FIND("(",AN33)+1,4))</f>
        <v/>
      </c>
      <c r="AI33" s="148" t="str">
        <f>IF(ISNUMBER(SEARCH("*female*",AN33)),"female",IF(ISNUMBER(SEARCH("*male*",AN33)),"male",""))</f>
        <v/>
      </c>
      <c r="AJ33" s="149" t="str">
        <f>IF(AN33="","",IF(ISERROR(MID(AN33,FIND("male,",AN33)+6,(FIND(")",AN33)-(FIND("male,",AN33)+6))))=TRUE,"missing/error",MID(AN33,FIND("male,",AN33)+6,(FIND(")",AN33)-(FIND("male,",AN33)+6)))))</f>
        <v/>
      </c>
      <c r="AK33" s="150" t="str">
        <f>IF(AG33="","",(MID(AG33,(SEARCH("^^",SUBSTITUTE(AG33," ","^^",LEN(AG33)-LEN(SUBSTITUTE(AG33," ","")))))+1,99)&amp;"_"&amp;LEFT(AG33,FIND(" ",AG33)-1)&amp;"_"&amp;AH33))</f>
        <v/>
      </c>
      <c r="AL33" s="117" t="str">
        <f>IF(AN33="","",IF((LEN(AN33)-LEN(SUBSTITUTE(AN33,"male","")))/LEN("male")&gt;1,"!",IF(RIGHT(AN33,1)=")","",IF(RIGHT(AN33,2)=") ","",IF(RIGHT(AN33,2)=").","","!!")))))</f>
        <v/>
      </c>
      <c r="AM33" s="114"/>
      <c r="AN33" s="168"/>
      <c r="AO33" s="143" t="str">
        <f>IF(AS33="","",ministers_outercabinet!AR$3)</f>
        <v/>
      </c>
      <c r="AP33" s="144" t="str">
        <f>IF(AS33="","",ministers_outercabinet!AR$1)</f>
        <v/>
      </c>
      <c r="AQ33" s="145"/>
      <c r="AR33" s="151"/>
      <c r="AS33" s="146" t="str">
        <f>IF(AZ33="","",IF(ISNUMBER(SEARCH(":",AZ33)),MID(AZ33,FIND(":",AZ33)+2,FIND("(",AZ33)-FIND(":",AZ33)-3),LEFT(AZ33,FIND("(",AZ33)-2)))</f>
        <v/>
      </c>
      <c r="AT33" s="147" t="str">
        <f>IF(AZ33="","",MID(AZ33,FIND("(",AZ33)+1,4))</f>
        <v/>
      </c>
      <c r="AU33" s="148" t="str">
        <f>IF(ISNUMBER(SEARCH("*female*",AZ33)),"female",IF(ISNUMBER(SEARCH("*male*",AZ33)),"male",""))</f>
        <v/>
      </c>
      <c r="AV33" s="149" t="str">
        <f>IF(AZ33="","",IF(ISERROR(MID(AZ33,FIND("male,",AZ33)+6,(FIND(")",AZ33)-(FIND("male,",AZ33)+6))))=TRUE,"missing/error",MID(AZ33,FIND("male,",AZ33)+6,(FIND(")",AZ33)-(FIND("male,",AZ33)+6)))))</f>
        <v/>
      </c>
      <c r="AW33" s="150" t="str">
        <f>IF(AS33="","",(MID(AS33,(SEARCH("^^",SUBSTITUTE(AS33," ","^^",LEN(AS33)-LEN(SUBSTITUTE(AS33," ","")))))+1,99)&amp;"_"&amp;LEFT(AS33,FIND(" ",AS33)-1)&amp;"_"&amp;AT33))</f>
        <v/>
      </c>
      <c r="AX33" s="117" t="str">
        <f>IF(AZ33="","",IF((LEN(AZ33)-LEN(SUBSTITUTE(AZ33,"male","")))/LEN("male")&gt;1,"!",IF(RIGHT(AZ33,1)=")","",IF(RIGHT(AZ33,2)=") ","",IF(RIGHT(AZ33,2)=").","","!!")))))</f>
        <v/>
      </c>
      <c r="AY33" s="114"/>
      <c r="AZ33" s="168"/>
      <c r="BA33" s="143" t="str">
        <f>IF(BE33="","",ministers_outercabinet!BD$3)</f>
        <v/>
      </c>
      <c r="BB33" s="144" t="str">
        <f>IF(BE33="","",ministers_outercabinet!BD$1)</f>
        <v/>
      </c>
      <c r="BC33" s="145"/>
      <c r="BD33" s="151"/>
      <c r="BE33" s="146" t="str">
        <f>IF(BL33="","",IF(ISNUMBER(SEARCH(":",BL33)),MID(BL33,FIND(":",BL33)+2,FIND("(",BL33)-FIND(":",BL33)-3),LEFT(BL33,FIND("(",BL33)-2)))</f>
        <v/>
      </c>
      <c r="BF33" s="147" t="str">
        <f>IF(BL33="","",MID(BL33,FIND("(",BL33)+1,4))</f>
        <v/>
      </c>
      <c r="BG33" s="148" t="str">
        <f>IF(ISNUMBER(SEARCH("*female*",BL33)),"female",IF(ISNUMBER(SEARCH("*male*",BL33)),"male",""))</f>
        <v/>
      </c>
      <c r="BH33" s="149" t="str">
        <f>IF(BL33="","",IF(ISERROR(MID(BL33,FIND("male,",BL33)+6,(FIND(")",BL33)-(FIND("male,",BL33)+6))))=TRUE,"missing/error",MID(BL33,FIND("male,",BL33)+6,(FIND(")",BL33)-(FIND("male,",BL33)+6)))))</f>
        <v/>
      </c>
      <c r="BI33" s="150" t="str">
        <f>IF(BE33="","",(MID(BE33,(SEARCH("^^",SUBSTITUTE(BE33," ","^^",LEN(BE33)-LEN(SUBSTITUTE(BE33," ","")))))+1,99)&amp;"_"&amp;LEFT(BE33,FIND(" ",BE33)-1)&amp;"_"&amp;BF33))</f>
        <v/>
      </c>
      <c r="BJ33" s="117" t="str">
        <f>IF(BL33="","",IF((LEN(BL33)-LEN(SUBSTITUTE(BL33,"male","")))/LEN("male")&gt;1,"!",IF(RIGHT(BL33,1)=")","",IF(RIGHT(BL33,2)=") ","",IF(RIGHT(BL33,2)=").","","!!")))))</f>
        <v/>
      </c>
      <c r="BK33" s="114"/>
      <c r="BL33" s="168"/>
      <c r="BM33" s="143" t="str">
        <f>IF(BQ33="","",ministers_outercabinet!BP$3)</f>
        <v/>
      </c>
      <c r="BN33" s="144" t="str">
        <f>IF(BQ33="","",ministers_outercabinet!BP$1)</f>
        <v/>
      </c>
      <c r="BO33" s="145"/>
      <c r="BP33" s="151"/>
      <c r="BQ33" s="146" t="str">
        <f>IF(BX33="","",IF(ISNUMBER(SEARCH(":",BX33)),MID(BX33,FIND(":",BX33)+2,FIND("(",BX33)-FIND(":",BX33)-3),LEFT(BX33,FIND("(",BX33)-2)))</f>
        <v/>
      </c>
      <c r="BR33" s="147" t="str">
        <f>IF(BX33="","",MID(BX33,FIND("(",BX33)+1,4))</f>
        <v/>
      </c>
      <c r="BS33" s="148" t="str">
        <f>IF(ISNUMBER(SEARCH("*female*",BX33)),"female",IF(ISNUMBER(SEARCH("*male*",BX33)),"male",""))</f>
        <v/>
      </c>
      <c r="BT33" s="149" t="str">
        <f>IF(BX33="","",IF(ISERROR(MID(BX33,FIND("male,",BX33)+6,(FIND(")",BX33)-(FIND("male,",BX33)+6))))=TRUE,"missing/error",MID(BX33,FIND("male,",BX33)+6,(FIND(")",BX33)-(FIND("male,",BX33)+6)))))</f>
        <v/>
      </c>
      <c r="BU33" s="150" t="str">
        <f>IF(BQ33="","",(MID(BQ33,(SEARCH("^^",SUBSTITUTE(BQ33," ","^^",LEN(BQ33)-LEN(SUBSTITUTE(BQ33," ","")))))+1,99)&amp;"_"&amp;LEFT(BQ33,FIND(" ",BQ33)-1)&amp;"_"&amp;BR33))</f>
        <v/>
      </c>
      <c r="BV33" s="117" t="str">
        <f>IF(BX33="","",IF((LEN(BX33)-LEN(SUBSTITUTE(BX33,"male","")))/LEN("male")&gt;1,"!",IF(RIGHT(BX33,1)=")","",IF(RIGHT(BX33,2)=") ","",IF(RIGHT(BX33,2)=").","","!!")))))</f>
        <v/>
      </c>
      <c r="BW33" s="114"/>
      <c r="BX33" s="168"/>
      <c r="BY33" s="143" t="str">
        <f>IF(CC33="","",ministers_outercabinet!CB$3)</f>
        <v/>
      </c>
      <c r="BZ33" s="144" t="str">
        <f>IF(CC33="","",ministers_outercabinet!CB$1)</f>
        <v/>
      </c>
      <c r="CA33" s="145"/>
      <c r="CB33" s="151"/>
      <c r="CC33" s="146" t="str">
        <f>IF(CJ33="","",IF(ISNUMBER(SEARCH(":",CJ33)),MID(CJ33,FIND(":",CJ33)+2,FIND("(",CJ33)-FIND(":",CJ33)-3),LEFT(CJ33,FIND("(",CJ33)-2)))</f>
        <v/>
      </c>
      <c r="CD33" s="147" t="str">
        <f>IF(CJ33="","",MID(CJ33,FIND("(",CJ33)+1,4))</f>
        <v/>
      </c>
      <c r="CE33" s="148" t="str">
        <f>IF(ISNUMBER(SEARCH("*female*",CJ33)),"female",IF(ISNUMBER(SEARCH("*male*",CJ33)),"male",""))</f>
        <v/>
      </c>
      <c r="CF33" s="149" t="str">
        <f>IF(CJ33="","",IF(ISERROR(MID(CJ33,FIND("male,",CJ33)+6,(FIND(")",CJ33)-(FIND("male,",CJ33)+6))))=TRUE,"missing/error",MID(CJ33,FIND("male,",CJ33)+6,(FIND(")",CJ33)-(FIND("male,",CJ33)+6)))))</f>
        <v/>
      </c>
      <c r="CG33" s="150" t="str">
        <f>IF(CC33="","",(MID(CC33,(SEARCH("^^",SUBSTITUTE(CC33," ","^^",LEN(CC33)-LEN(SUBSTITUTE(CC33," ","")))))+1,99)&amp;"_"&amp;LEFT(CC33,FIND(" ",CC33)-1)&amp;"_"&amp;CD33))</f>
        <v/>
      </c>
      <c r="CH33" s="117" t="str">
        <f>IF(CJ33="","",IF((LEN(CJ33)-LEN(SUBSTITUTE(CJ33,"male","")))/LEN("male")&gt;1,"!",IF(RIGHT(CJ33,1)=")","",IF(RIGHT(CJ33,2)=") ","",IF(RIGHT(CJ33,2)=").","","!!")))))</f>
        <v/>
      </c>
      <c r="CI33" s="114"/>
      <c r="CJ33" s="168"/>
      <c r="CK33" s="143" t="str">
        <f>IF(CO33="","",ministers_outercabinet!CN$3)</f>
        <v/>
      </c>
      <c r="CL33" s="144" t="str">
        <f>IF(CO33="","",ministers_outercabinet!CN$1)</f>
        <v/>
      </c>
      <c r="CM33" s="145"/>
      <c r="CN33" s="151"/>
      <c r="CO33" s="146" t="str">
        <f>IF(CV33="","",IF(ISNUMBER(SEARCH(":",CV33)),MID(CV33,FIND(":",CV33)+2,FIND("(",CV33)-FIND(":",CV33)-3),LEFT(CV33,FIND("(",CV33)-2)))</f>
        <v/>
      </c>
      <c r="CP33" s="147" t="str">
        <f>IF(CV33="","",MID(CV33,FIND("(",CV33)+1,4))</f>
        <v/>
      </c>
      <c r="CQ33" s="148" t="str">
        <f>IF(ISNUMBER(SEARCH("*female*",CV33)),"female",IF(ISNUMBER(SEARCH("*male*",CV33)),"male",""))</f>
        <v/>
      </c>
      <c r="CR33" s="149" t="str">
        <f>IF(CV33="","",IF(ISERROR(MID(CV33,FIND("male,",CV33)+6,(FIND(")",CV33)-(FIND("male,",CV33)+6))))=TRUE,"missing/error",MID(CV33,FIND("male,",CV33)+6,(FIND(")",CV33)-(FIND("male,",CV33)+6)))))</f>
        <v/>
      </c>
      <c r="CS33" s="150" t="str">
        <f>IF(CO33="","",(MID(CO33,(SEARCH("^^",SUBSTITUTE(CO33," ","^^",LEN(CO33)-LEN(SUBSTITUTE(CO33," ","")))))+1,99)&amp;"_"&amp;LEFT(CO33,FIND(" ",CO33)-1)&amp;"_"&amp;CP33))</f>
        <v/>
      </c>
      <c r="CT33" s="117" t="str">
        <f>IF(CV33="","",IF((LEN(CV33)-LEN(SUBSTITUTE(CV33,"male","")))/LEN("male")&gt;1,"!",IF(RIGHT(CV33,1)=")","",IF(RIGHT(CV33,2)=") ","",IF(RIGHT(CV33,2)=").","","!!")))))</f>
        <v/>
      </c>
      <c r="CU33" s="114"/>
      <c r="CV33" s="168"/>
      <c r="CW33" s="143" t="str">
        <f>IF(DA33="","",ministers_outercabinet!CZ$3)</f>
        <v/>
      </c>
      <c r="CX33" s="144" t="str">
        <f>IF(DA33="","",ministers_outercabinet!CZ$1)</f>
        <v/>
      </c>
      <c r="CY33" s="145"/>
      <c r="CZ33" s="151"/>
      <c r="DA33" s="146" t="str">
        <f>IF(DH33="","",IF(ISNUMBER(SEARCH(":",DH33)),MID(DH33,FIND(":",DH33)+2,FIND("(",DH33)-FIND(":",DH33)-3),LEFT(DH33,FIND("(",DH33)-2)))</f>
        <v/>
      </c>
      <c r="DB33" s="147" t="str">
        <f>IF(DH33="","",MID(DH33,FIND("(",DH33)+1,4))</f>
        <v/>
      </c>
      <c r="DC33" s="148" t="str">
        <f>IF(ISNUMBER(SEARCH("*female*",DH33)),"female",IF(ISNUMBER(SEARCH("*male*",DH33)),"male",""))</f>
        <v/>
      </c>
      <c r="DD33" s="149" t="str">
        <f>IF(DH33="","",IF(ISERROR(MID(DH33,FIND("male,",DH33)+6,(FIND(")",DH33)-(FIND("male,",DH33)+6))))=TRUE,"missing/error",MID(DH33,FIND("male,",DH33)+6,(FIND(")",DH33)-(FIND("male,",DH33)+6)))))</f>
        <v/>
      </c>
      <c r="DE33" s="150" t="str">
        <f>IF(DA33="","",(MID(DA33,(SEARCH("^^",SUBSTITUTE(DA33," ","^^",LEN(DA33)-LEN(SUBSTITUTE(DA33," ","")))))+1,99)&amp;"_"&amp;LEFT(DA33,FIND(" ",DA33)-1)&amp;"_"&amp;DB33))</f>
        <v/>
      </c>
      <c r="DF33" s="117" t="str">
        <f>IF(DH33="","",IF((LEN(DH33)-LEN(SUBSTITUTE(DH33,"male","")))/LEN("male")&gt;1,"!",IF(RIGHT(DH33,1)=")","",IF(RIGHT(DH33,2)=") ","",IF(RIGHT(DH33,2)=").","","!!")))))</f>
        <v/>
      </c>
      <c r="DG33" s="114"/>
      <c r="DH33" s="168"/>
      <c r="DI33" s="143" t="str">
        <f>IF(DM33="","",ministers_outercabinet!DL$3)</f>
        <v/>
      </c>
      <c r="DJ33" s="144" t="str">
        <f>IF(DM33="","",ministers_outercabinet!DL$1)</f>
        <v/>
      </c>
      <c r="DK33" s="145"/>
      <c r="DL33" s="151"/>
      <c r="DM33" s="146" t="str">
        <f>IF(DT33="","",IF(ISNUMBER(SEARCH(":",DT33)),MID(DT33,FIND(":",DT33)+2,FIND("(",DT33)-FIND(":",DT33)-3),LEFT(DT33,FIND("(",DT33)-2)))</f>
        <v/>
      </c>
      <c r="DN33" s="147" t="str">
        <f>IF(DT33="","",MID(DT33,FIND("(",DT33)+1,4))</f>
        <v/>
      </c>
      <c r="DO33" s="148" t="str">
        <f>IF(ISNUMBER(SEARCH("*female*",DT33)),"female",IF(ISNUMBER(SEARCH("*male*",DT33)),"male",""))</f>
        <v/>
      </c>
      <c r="DP33" s="149" t="str">
        <f>IF(DT33="","",IF(ISERROR(MID(DT33,FIND("male,",DT33)+6,(FIND(")",DT33)-(FIND("male,",DT33)+6))))=TRUE,"missing/error",MID(DT33,FIND("male,",DT33)+6,(FIND(")",DT33)-(FIND("male,",DT33)+6)))))</f>
        <v/>
      </c>
      <c r="DQ33" s="150" t="str">
        <f>IF(DM33="","",(MID(DM33,(SEARCH("^^",SUBSTITUTE(DM33," ","^^",LEN(DM33)-LEN(SUBSTITUTE(DM33," ","")))))+1,99)&amp;"_"&amp;LEFT(DM33,FIND(" ",DM33)-1)&amp;"_"&amp;DN33))</f>
        <v/>
      </c>
      <c r="DR33" s="117" t="str">
        <f>IF(DT33="","",IF((LEN(DT33)-LEN(SUBSTITUTE(DT33,"male","")))/LEN("male")&gt;1,"!",IF(RIGHT(DT33,1)=")","",IF(RIGHT(DT33,2)=") ","",IF(RIGHT(DT33,2)=").","","!!")))))</f>
        <v/>
      </c>
      <c r="DS33" s="114"/>
      <c r="DT33" s="168"/>
      <c r="DU33" s="143" t="str">
        <f>IF(DY33="","",ministers_outercabinet!DX$3)</f>
        <v/>
      </c>
      <c r="DV33" s="144" t="str">
        <f>IF(DY33="","",ministers_outercabinet!DX$1)</f>
        <v/>
      </c>
      <c r="DW33" s="145"/>
      <c r="DX33" s="151"/>
      <c r="DY33" s="146" t="str">
        <f>IF(EF33="","",IF(ISNUMBER(SEARCH(":",EF33)),MID(EF33,FIND(":",EF33)+2,FIND("(",EF33)-FIND(":",EF33)-3),LEFT(EF33,FIND("(",EF33)-2)))</f>
        <v/>
      </c>
      <c r="DZ33" s="147" t="str">
        <f>IF(EF33="","",MID(EF33,FIND("(",EF33)+1,4))</f>
        <v/>
      </c>
      <c r="EA33" s="148" t="str">
        <f>IF(ISNUMBER(SEARCH("*female*",EF33)),"female",IF(ISNUMBER(SEARCH("*male*",EF33)),"male",""))</f>
        <v/>
      </c>
      <c r="EB33" s="149" t="str">
        <f>IF(EF33="","",IF(ISERROR(MID(EF33,FIND("male,",EF33)+6,(FIND(")",EF33)-(FIND("male,",EF33)+6))))=TRUE,"missing/error",MID(EF33,FIND("male,",EF33)+6,(FIND(")",EF33)-(FIND("male,",EF33)+6)))))</f>
        <v/>
      </c>
      <c r="EC33" s="150" t="str">
        <f>IF(DY33="","",(MID(DY33,(SEARCH("^^",SUBSTITUTE(DY33," ","^^",LEN(DY33)-LEN(SUBSTITUTE(DY33," ","")))))+1,99)&amp;"_"&amp;LEFT(DY33,FIND(" ",DY33)-1)&amp;"_"&amp;DZ33))</f>
        <v/>
      </c>
      <c r="ED33" s="117" t="str">
        <f>IF(EF33="","",IF((LEN(EF33)-LEN(SUBSTITUTE(EF33,"male","")))/LEN("male")&gt;1,"!",IF(RIGHT(EF33,1)=")","",IF(RIGHT(EF33,2)=") ","",IF(RIGHT(EF33,2)=").","","!!")))))</f>
        <v/>
      </c>
      <c r="EE33" s="114"/>
      <c r="EF33" s="168"/>
    </row>
    <row r="34" spans="1:136" ht="13.5" customHeight="1">
      <c r="A34" s="126"/>
      <c r="B34" s="117" t="s">
        <v>588</v>
      </c>
      <c r="E34" s="143" t="str">
        <f>IF(I34="","",ministers_outercabinet!E$3)</f>
        <v/>
      </c>
      <c r="F34" s="144" t="str">
        <f>IF(I34="","",ministers_outercabinet!E$1)</f>
        <v/>
      </c>
      <c r="G34" s="145" t="s">
        <v>292</v>
      </c>
      <c r="H34" s="145" t="str">
        <f>IF(I34="","",ministers_outercabinet!E$3)</f>
        <v/>
      </c>
      <c r="I34" s="146" t="str">
        <f t="shared" si="6"/>
        <v/>
      </c>
      <c r="J34" s="147" t="str">
        <f t="shared" si="7"/>
        <v/>
      </c>
      <c r="K34" s="148" t="str">
        <f t="shared" si="8"/>
        <v/>
      </c>
      <c r="L34" s="149" t="str">
        <f t="shared" si="9"/>
        <v/>
      </c>
      <c r="M34" s="150" t="str">
        <f t="shared" si="10"/>
        <v/>
      </c>
      <c r="N34" s="117" t="str">
        <f t="shared" si="5"/>
        <v/>
      </c>
      <c r="O34" s="114"/>
      <c r="P34" s="168"/>
      <c r="Q34" s="143" t="str">
        <f>IF(U34="","",ministers_outercabinet!T$3)</f>
        <v/>
      </c>
      <c r="R34" s="144" t="str">
        <f>IF(U34="","",ministers_outercabinet!T$1)</f>
        <v/>
      </c>
      <c r="S34" s="145"/>
      <c r="T34" s="151"/>
      <c r="U34" s="146" t="str">
        <f>IF(AB34="","",IF(ISNUMBER(SEARCH(":",AB34)),MID(AB34,FIND(":",AB34)+2,FIND("(",AB34)-FIND(":",AB34)-3),LEFT(AB34,FIND("(",AB34)-2)))</f>
        <v/>
      </c>
      <c r="V34" s="147" t="str">
        <f>IF(AB34="","",MID(AB34,FIND("(",AB34)+1,4))</f>
        <v/>
      </c>
      <c r="W34" s="148" t="str">
        <f>IF(ISNUMBER(SEARCH("*female*",AB34)),"female",IF(ISNUMBER(SEARCH("*male*",AB34)),"male",""))</f>
        <v/>
      </c>
      <c r="X34" s="149" t="str">
        <f>IF(AB34="","",IF(ISERROR(MID(AB34,FIND("male,",AB34)+6,(FIND(")",AB34)-(FIND("male,",AB34)+6))))=TRUE,"missing/error",MID(AB34,FIND("male,",AB34)+6,(FIND(")",AB34)-(FIND("male,",AB34)+6)))))</f>
        <v/>
      </c>
      <c r="Y34" s="150" t="str">
        <f>IF(U34="","",(MID(U34,(SEARCH("^^",SUBSTITUTE(U34," ","^^",LEN(U34)-LEN(SUBSTITUTE(U34," ","")))))+1,99)&amp;"_"&amp;LEFT(U34,FIND(" ",U34)-1)&amp;"_"&amp;V34))</f>
        <v/>
      </c>
      <c r="Z34" s="117" t="str">
        <f>IF(AB34="","",IF((LEN(AB34)-LEN(SUBSTITUTE(AB34,"male","")))/LEN("male")&gt;1,"!",IF(RIGHT(AB34,1)=")","",IF(RIGHT(AB34,2)=") ","",IF(RIGHT(AB34,2)=").","","!!")))))</f>
        <v/>
      </c>
      <c r="AA34" s="114"/>
      <c r="AB34" s="168"/>
      <c r="AC34" s="143" t="str">
        <f>IF(AG34="","",ministers_outercabinet!AF$3)</f>
        <v/>
      </c>
      <c r="AD34" s="144" t="str">
        <f>IF(AG34="","",ministers_outercabinet!AF$1)</f>
        <v/>
      </c>
      <c r="AE34" s="145"/>
      <c r="AF34" s="151"/>
      <c r="AG34" s="146" t="str">
        <f>IF(AN34="","",IF(ISNUMBER(SEARCH(":",AN34)),MID(AN34,FIND(":",AN34)+2,FIND("(",AN34)-FIND(":",AN34)-3),LEFT(AN34,FIND("(",AN34)-2)))</f>
        <v/>
      </c>
      <c r="AH34" s="147" t="str">
        <f>IF(AN34="","",MID(AN34,FIND("(",AN34)+1,4))</f>
        <v/>
      </c>
      <c r="AI34" s="148" t="str">
        <f>IF(ISNUMBER(SEARCH("*female*",AN34)),"female",IF(ISNUMBER(SEARCH("*male*",AN34)),"male",""))</f>
        <v/>
      </c>
      <c r="AJ34" s="149" t="str">
        <f>IF(AN34="","",IF(ISERROR(MID(AN34,FIND("male,",AN34)+6,(FIND(")",AN34)-(FIND("male,",AN34)+6))))=TRUE,"missing/error",MID(AN34,FIND("male,",AN34)+6,(FIND(")",AN34)-(FIND("male,",AN34)+6)))))</f>
        <v/>
      </c>
      <c r="AK34" s="150" t="str">
        <f>IF(AG34="","",(MID(AG34,(SEARCH("^^",SUBSTITUTE(AG34," ","^^",LEN(AG34)-LEN(SUBSTITUTE(AG34," ","")))))+1,99)&amp;"_"&amp;LEFT(AG34,FIND(" ",AG34)-1)&amp;"_"&amp;AH34))</f>
        <v/>
      </c>
      <c r="AL34" s="117" t="str">
        <f>IF(AN34="","",IF((LEN(AN34)-LEN(SUBSTITUTE(AN34,"male","")))/LEN("male")&gt;1,"!",IF(RIGHT(AN34,1)=")","",IF(RIGHT(AN34,2)=") ","",IF(RIGHT(AN34,2)=").","","!!")))))</f>
        <v/>
      </c>
      <c r="AM34" s="114"/>
      <c r="AN34" s="168"/>
      <c r="AO34" s="143" t="str">
        <f>IF(AS34="","",ministers_outercabinet!AR$3)</f>
        <v/>
      </c>
      <c r="AP34" s="144" t="str">
        <f>IF(AS34="","",ministers_outercabinet!AR$1)</f>
        <v/>
      </c>
      <c r="AQ34" s="145"/>
      <c r="AR34" s="151"/>
      <c r="AS34" s="146" t="str">
        <f>IF(AZ34="","",IF(ISNUMBER(SEARCH(":",AZ34)),MID(AZ34,FIND(":",AZ34)+2,FIND("(",AZ34)-FIND(":",AZ34)-3),LEFT(AZ34,FIND("(",AZ34)-2)))</f>
        <v/>
      </c>
      <c r="AT34" s="147" t="str">
        <f>IF(AZ34="","",MID(AZ34,FIND("(",AZ34)+1,4))</f>
        <v/>
      </c>
      <c r="AU34" s="148" t="str">
        <f>IF(ISNUMBER(SEARCH("*female*",AZ34)),"female",IF(ISNUMBER(SEARCH("*male*",AZ34)),"male",""))</f>
        <v/>
      </c>
      <c r="AV34" s="149" t="str">
        <f>IF(AZ34="","",IF(ISERROR(MID(AZ34,FIND("male,",AZ34)+6,(FIND(")",AZ34)-(FIND("male,",AZ34)+6))))=TRUE,"missing/error",MID(AZ34,FIND("male,",AZ34)+6,(FIND(")",AZ34)-(FIND("male,",AZ34)+6)))))</f>
        <v/>
      </c>
      <c r="AW34" s="150" t="str">
        <f>IF(AS34="","",(MID(AS34,(SEARCH("^^",SUBSTITUTE(AS34," ","^^",LEN(AS34)-LEN(SUBSTITUTE(AS34," ","")))))+1,99)&amp;"_"&amp;LEFT(AS34,FIND(" ",AS34)-1)&amp;"_"&amp;AT34))</f>
        <v/>
      </c>
      <c r="AX34" s="117" t="str">
        <f>IF(AZ34="","",IF((LEN(AZ34)-LEN(SUBSTITUTE(AZ34,"male","")))/LEN("male")&gt;1,"!",IF(RIGHT(AZ34,1)=")","",IF(RIGHT(AZ34,2)=") ","",IF(RIGHT(AZ34,2)=").","","!!")))))</f>
        <v/>
      </c>
      <c r="AY34" s="114"/>
      <c r="AZ34" s="168"/>
      <c r="BA34" s="143" t="str">
        <f>IF(BE34="","",ministers_outercabinet!BD$3)</f>
        <v/>
      </c>
      <c r="BB34" s="144" t="str">
        <f>IF(BE34="","",ministers_outercabinet!BD$1)</f>
        <v/>
      </c>
      <c r="BC34" s="145"/>
      <c r="BD34" s="151"/>
      <c r="BE34" s="146" t="str">
        <f>IF(BL34="","",IF(ISNUMBER(SEARCH(":",BL34)),MID(BL34,FIND(":",BL34)+2,FIND("(",BL34)-FIND(":",BL34)-3),LEFT(BL34,FIND("(",BL34)-2)))</f>
        <v/>
      </c>
      <c r="BF34" s="147" t="str">
        <f>IF(BL34="","",MID(BL34,FIND("(",BL34)+1,4))</f>
        <v/>
      </c>
      <c r="BG34" s="148" t="str">
        <f>IF(ISNUMBER(SEARCH("*female*",BL34)),"female",IF(ISNUMBER(SEARCH("*male*",BL34)),"male",""))</f>
        <v/>
      </c>
      <c r="BH34" s="149" t="str">
        <f>IF(BL34="","",IF(ISERROR(MID(BL34,FIND("male,",BL34)+6,(FIND(")",BL34)-(FIND("male,",BL34)+6))))=TRUE,"missing/error",MID(BL34,FIND("male,",BL34)+6,(FIND(")",BL34)-(FIND("male,",BL34)+6)))))</f>
        <v/>
      </c>
      <c r="BI34" s="150" t="str">
        <f>IF(BE34="","",(MID(BE34,(SEARCH("^^",SUBSTITUTE(BE34," ","^^",LEN(BE34)-LEN(SUBSTITUTE(BE34," ","")))))+1,99)&amp;"_"&amp;LEFT(BE34,FIND(" ",BE34)-1)&amp;"_"&amp;BF34))</f>
        <v/>
      </c>
      <c r="BJ34" s="117" t="str">
        <f>IF(BL34="","",IF((LEN(BL34)-LEN(SUBSTITUTE(BL34,"male","")))/LEN("male")&gt;1,"!",IF(RIGHT(BL34,1)=")","",IF(RIGHT(BL34,2)=") ","",IF(RIGHT(BL34,2)=").","","!!")))))</f>
        <v/>
      </c>
      <c r="BK34" s="114"/>
      <c r="BL34" s="168"/>
      <c r="BM34" s="143" t="str">
        <f>IF(BQ34="","",ministers_outercabinet!BP$3)</f>
        <v/>
      </c>
      <c r="BN34" s="144" t="str">
        <f>IF(BQ34="","",ministers_outercabinet!BP$1)</f>
        <v/>
      </c>
      <c r="BO34" s="145"/>
      <c r="BP34" s="151"/>
      <c r="BQ34" s="146" t="str">
        <f>IF(BX34="","",IF(ISNUMBER(SEARCH(":",BX34)),MID(BX34,FIND(":",BX34)+2,FIND("(",BX34)-FIND(":",BX34)-3),LEFT(BX34,FIND("(",BX34)-2)))</f>
        <v/>
      </c>
      <c r="BR34" s="147" t="str">
        <f>IF(BX34="","",MID(BX34,FIND("(",BX34)+1,4))</f>
        <v/>
      </c>
      <c r="BS34" s="148" t="str">
        <f>IF(ISNUMBER(SEARCH("*female*",BX34)),"female",IF(ISNUMBER(SEARCH("*male*",BX34)),"male",""))</f>
        <v/>
      </c>
      <c r="BT34" s="149" t="str">
        <f>IF(BX34="","",IF(ISERROR(MID(BX34,FIND("male,",BX34)+6,(FIND(")",BX34)-(FIND("male,",BX34)+6))))=TRUE,"missing/error",MID(BX34,FIND("male,",BX34)+6,(FIND(")",BX34)-(FIND("male,",BX34)+6)))))</f>
        <v/>
      </c>
      <c r="BU34" s="150" t="str">
        <f>IF(BQ34="","",(MID(BQ34,(SEARCH("^^",SUBSTITUTE(BQ34," ","^^",LEN(BQ34)-LEN(SUBSTITUTE(BQ34," ","")))))+1,99)&amp;"_"&amp;LEFT(BQ34,FIND(" ",BQ34)-1)&amp;"_"&amp;BR34))</f>
        <v/>
      </c>
      <c r="BV34" s="117" t="str">
        <f>IF(BX34="","",IF((LEN(BX34)-LEN(SUBSTITUTE(BX34,"male","")))/LEN("male")&gt;1,"!",IF(RIGHT(BX34,1)=")","",IF(RIGHT(BX34,2)=") ","",IF(RIGHT(BX34,2)=").","","!!")))))</f>
        <v/>
      </c>
      <c r="BW34" s="114"/>
      <c r="BX34" s="168"/>
      <c r="BY34" s="143" t="str">
        <f>IF(CC34="","",ministers_outercabinet!CB$3)</f>
        <v/>
      </c>
      <c r="BZ34" s="144" t="str">
        <f>IF(CC34="","",ministers_outercabinet!CB$1)</f>
        <v/>
      </c>
      <c r="CA34" s="145"/>
      <c r="CB34" s="151"/>
      <c r="CC34" s="146" t="str">
        <f>IF(CJ34="","",IF(ISNUMBER(SEARCH(":",CJ34)),MID(CJ34,FIND(":",CJ34)+2,FIND("(",CJ34)-FIND(":",CJ34)-3),LEFT(CJ34,FIND("(",CJ34)-2)))</f>
        <v/>
      </c>
      <c r="CD34" s="147" t="str">
        <f>IF(CJ34="","",MID(CJ34,FIND("(",CJ34)+1,4))</f>
        <v/>
      </c>
      <c r="CE34" s="148" t="str">
        <f>IF(ISNUMBER(SEARCH("*female*",CJ34)),"female",IF(ISNUMBER(SEARCH("*male*",CJ34)),"male",""))</f>
        <v/>
      </c>
      <c r="CF34" s="149" t="str">
        <f>IF(CJ34="","",IF(ISERROR(MID(CJ34,FIND("male,",CJ34)+6,(FIND(")",CJ34)-(FIND("male,",CJ34)+6))))=TRUE,"missing/error",MID(CJ34,FIND("male,",CJ34)+6,(FIND(")",CJ34)-(FIND("male,",CJ34)+6)))))</f>
        <v/>
      </c>
      <c r="CG34" s="150" t="str">
        <f>IF(CC34="","",(MID(CC34,(SEARCH("^^",SUBSTITUTE(CC34," ","^^",LEN(CC34)-LEN(SUBSTITUTE(CC34," ","")))))+1,99)&amp;"_"&amp;LEFT(CC34,FIND(" ",CC34)-1)&amp;"_"&amp;CD34))</f>
        <v/>
      </c>
      <c r="CH34" s="117" t="str">
        <f>IF(CJ34="","",IF((LEN(CJ34)-LEN(SUBSTITUTE(CJ34,"male","")))/LEN("male")&gt;1,"!",IF(RIGHT(CJ34,1)=")","",IF(RIGHT(CJ34,2)=") ","",IF(RIGHT(CJ34,2)=").","","!!")))))</f>
        <v/>
      </c>
      <c r="CI34" s="114"/>
      <c r="CJ34" s="168"/>
      <c r="CK34" s="143" t="str">
        <f>IF(CO34="","",ministers_outercabinet!CN$3)</f>
        <v/>
      </c>
      <c r="CL34" s="144" t="str">
        <f>IF(CO34="","",ministers_outercabinet!CN$1)</f>
        <v/>
      </c>
      <c r="CM34" s="145"/>
      <c r="CN34" s="151"/>
      <c r="CO34" s="146" t="str">
        <f>IF(CV34="","",IF(ISNUMBER(SEARCH(":",CV34)),MID(CV34,FIND(":",CV34)+2,FIND("(",CV34)-FIND(":",CV34)-3),LEFT(CV34,FIND("(",CV34)-2)))</f>
        <v/>
      </c>
      <c r="CP34" s="147" t="str">
        <f>IF(CV34="","",MID(CV34,FIND("(",CV34)+1,4))</f>
        <v/>
      </c>
      <c r="CQ34" s="148" t="str">
        <f>IF(ISNUMBER(SEARCH("*female*",CV34)),"female",IF(ISNUMBER(SEARCH("*male*",CV34)),"male",""))</f>
        <v/>
      </c>
      <c r="CR34" s="149" t="str">
        <f>IF(CV34="","",IF(ISERROR(MID(CV34,FIND("male,",CV34)+6,(FIND(")",CV34)-(FIND("male,",CV34)+6))))=TRUE,"missing/error",MID(CV34,FIND("male,",CV34)+6,(FIND(")",CV34)-(FIND("male,",CV34)+6)))))</f>
        <v/>
      </c>
      <c r="CS34" s="150" t="str">
        <f>IF(CO34="","",(MID(CO34,(SEARCH("^^",SUBSTITUTE(CO34," ","^^",LEN(CO34)-LEN(SUBSTITUTE(CO34," ","")))))+1,99)&amp;"_"&amp;LEFT(CO34,FIND(" ",CO34)-1)&amp;"_"&amp;CP34))</f>
        <v/>
      </c>
      <c r="CT34" s="117" t="str">
        <f>IF(CV34="","",IF((LEN(CV34)-LEN(SUBSTITUTE(CV34,"male","")))/LEN("male")&gt;1,"!",IF(RIGHT(CV34,1)=")","",IF(RIGHT(CV34,2)=") ","",IF(RIGHT(CV34,2)=").","","!!")))))</f>
        <v/>
      </c>
      <c r="CU34" s="114"/>
      <c r="CV34" s="168"/>
      <c r="CW34" s="143" t="str">
        <f>IF(DA34="","",ministers_outercabinet!CZ$3)</f>
        <v/>
      </c>
      <c r="CX34" s="144" t="str">
        <f>IF(DA34="","",ministers_outercabinet!CZ$1)</f>
        <v/>
      </c>
      <c r="CY34" s="145"/>
      <c r="CZ34" s="151"/>
      <c r="DA34" s="146" t="str">
        <f>IF(DH34="","",IF(ISNUMBER(SEARCH(":",DH34)),MID(DH34,FIND(":",DH34)+2,FIND("(",DH34)-FIND(":",DH34)-3),LEFT(DH34,FIND("(",DH34)-2)))</f>
        <v/>
      </c>
      <c r="DB34" s="147" t="str">
        <f>IF(DH34="","",MID(DH34,FIND("(",DH34)+1,4))</f>
        <v/>
      </c>
      <c r="DC34" s="148" t="str">
        <f>IF(ISNUMBER(SEARCH("*female*",DH34)),"female",IF(ISNUMBER(SEARCH("*male*",DH34)),"male",""))</f>
        <v/>
      </c>
      <c r="DD34" s="149" t="str">
        <f>IF(DH34="","",IF(ISERROR(MID(DH34,FIND("male,",DH34)+6,(FIND(")",DH34)-(FIND("male,",DH34)+6))))=TRUE,"missing/error",MID(DH34,FIND("male,",DH34)+6,(FIND(")",DH34)-(FIND("male,",DH34)+6)))))</f>
        <v/>
      </c>
      <c r="DE34" s="150" t="str">
        <f>IF(DA34="","",(MID(DA34,(SEARCH("^^",SUBSTITUTE(DA34," ","^^",LEN(DA34)-LEN(SUBSTITUTE(DA34," ","")))))+1,99)&amp;"_"&amp;LEFT(DA34,FIND(" ",DA34)-1)&amp;"_"&amp;DB34))</f>
        <v/>
      </c>
      <c r="DF34" s="117" t="str">
        <f>IF(DH34="","",IF((LEN(DH34)-LEN(SUBSTITUTE(DH34,"male","")))/LEN("male")&gt;1,"!",IF(RIGHT(DH34,1)=")","",IF(RIGHT(DH34,2)=") ","",IF(RIGHT(DH34,2)=").","","!!")))))</f>
        <v/>
      </c>
      <c r="DG34" s="114"/>
      <c r="DH34" s="168"/>
      <c r="DI34" s="143" t="str">
        <f>IF(DM34="","",ministers_outercabinet!DL$3)</f>
        <v/>
      </c>
      <c r="DJ34" s="144" t="str">
        <f>IF(DM34="","",ministers_outercabinet!DL$1)</f>
        <v/>
      </c>
      <c r="DK34" s="145"/>
      <c r="DL34" s="151"/>
      <c r="DM34" s="146" t="str">
        <f>IF(DT34="","",IF(ISNUMBER(SEARCH(":",DT34)),MID(DT34,FIND(":",DT34)+2,FIND("(",DT34)-FIND(":",DT34)-3),LEFT(DT34,FIND("(",DT34)-2)))</f>
        <v/>
      </c>
      <c r="DN34" s="147" t="str">
        <f>IF(DT34="","",MID(DT34,FIND("(",DT34)+1,4))</f>
        <v/>
      </c>
      <c r="DO34" s="148" t="str">
        <f>IF(ISNUMBER(SEARCH("*female*",DT34)),"female",IF(ISNUMBER(SEARCH("*male*",DT34)),"male",""))</f>
        <v/>
      </c>
      <c r="DP34" s="149" t="str">
        <f>IF(DT34="","",IF(ISERROR(MID(DT34,FIND("male,",DT34)+6,(FIND(")",DT34)-(FIND("male,",DT34)+6))))=TRUE,"missing/error",MID(DT34,FIND("male,",DT34)+6,(FIND(")",DT34)-(FIND("male,",DT34)+6)))))</f>
        <v/>
      </c>
      <c r="DQ34" s="150" t="str">
        <f>IF(DM34="","",(MID(DM34,(SEARCH("^^",SUBSTITUTE(DM34," ","^^",LEN(DM34)-LEN(SUBSTITUTE(DM34," ","")))))+1,99)&amp;"_"&amp;LEFT(DM34,FIND(" ",DM34)-1)&amp;"_"&amp;DN34))</f>
        <v/>
      </c>
      <c r="DR34" s="117" t="str">
        <f>IF(DT34="","",IF((LEN(DT34)-LEN(SUBSTITUTE(DT34,"male","")))/LEN("male")&gt;1,"!",IF(RIGHT(DT34,1)=")","",IF(RIGHT(DT34,2)=") ","",IF(RIGHT(DT34,2)=").","","!!")))))</f>
        <v/>
      </c>
      <c r="DS34" s="114"/>
      <c r="DT34" s="168"/>
      <c r="DU34" s="143" t="str">
        <f>IF(DY34="","",ministers_outercabinet!DX$3)</f>
        <v/>
      </c>
      <c r="DV34" s="144" t="str">
        <f>IF(DY34="","",ministers_outercabinet!DX$1)</f>
        <v/>
      </c>
      <c r="DW34" s="145"/>
      <c r="DX34" s="151"/>
      <c r="DY34" s="146" t="str">
        <f>IF(EF34="","",IF(ISNUMBER(SEARCH(":",EF34)),MID(EF34,FIND(":",EF34)+2,FIND("(",EF34)-FIND(":",EF34)-3),LEFT(EF34,FIND("(",EF34)-2)))</f>
        <v/>
      </c>
      <c r="DZ34" s="147" t="str">
        <f>IF(EF34="","",MID(EF34,FIND("(",EF34)+1,4))</f>
        <v/>
      </c>
      <c r="EA34" s="148" t="str">
        <f>IF(ISNUMBER(SEARCH("*female*",EF34)),"female",IF(ISNUMBER(SEARCH("*male*",EF34)),"male",""))</f>
        <v/>
      </c>
      <c r="EB34" s="149" t="str">
        <f>IF(EF34="","",IF(ISERROR(MID(EF34,FIND("male,",EF34)+6,(FIND(")",EF34)-(FIND("male,",EF34)+6))))=TRUE,"missing/error",MID(EF34,FIND("male,",EF34)+6,(FIND(")",EF34)-(FIND("male,",EF34)+6)))))</f>
        <v/>
      </c>
      <c r="EC34" s="150" t="str">
        <f>IF(DY34="","",(MID(DY34,(SEARCH("^^",SUBSTITUTE(DY34," ","^^",LEN(DY34)-LEN(SUBSTITUTE(DY34," ","")))))+1,99)&amp;"_"&amp;LEFT(DY34,FIND(" ",DY34)-1)&amp;"_"&amp;DZ34))</f>
        <v/>
      </c>
      <c r="ED34" s="117" t="str">
        <f>IF(EF34="","",IF((LEN(EF34)-LEN(SUBSTITUTE(EF34,"male","")))/LEN("male")&gt;1,"!",IF(RIGHT(EF34,1)=")","",IF(RIGHT(EF34,2)=") ","",IF(RIGHT(EF34,2)=").","","!!")))))</f>
        <v/>
      </c>
      <c r="EE34" s="114"/>
      <c r="EF34" s="168"/>
    </row>
    <row r="35" spans="1:136" ht="13.5" customHeight="1">
      <c r="A35" s="126"/>
      <c r="B35" s="117" t="s">
        <v>588</v>
      </c>
      <c r="E35" s="143" t="str">
        <f>IF(I35="","",ministers_outercabinet!E$3)</f>
        <v/>
      </c>
      <c r="F35" s="144" t="str">
        <f>IF(I35="","",ministers_outercabinet!E$1)</f>
        <v/>
      </c>
      <c r="G35" s="145" t="s">
        <v>292</v>
      </c>
      <c r="H35" s="145" t="str">
        <f>IF(I35="","",ministers_outercabinet!E$3)</f>
        <v/>
      </c>
      <c r="I35" s="146" t="str">
        <f t="shared" si="6"/>
        <v/>
      </c>
      <c r="J35" s="147" t="str">
        <f t="shared" si="7"/>
        <v/>
      </c>
      <c r="K35" s="148" t="str">
        <f t="shared" si="8"/>
        <v/>
      </c>
      <c r="L35" s="149" t="str">
        <f t="shared" si="9"/>
        <v/>
      </c>
      <c r="M35" s="150" t="str">
        <f t="shared" si="10"/>
        <v/>
      </c>
      <c r="N35" s="117" t="str">
        <f t="shared" si="5"/>
        <v/>
      </c>
      <c r="O35" s="114"/>
      <c r="P35" s="168"/>
      <c r="Q35" s="143" t="str">
        <f>IF(U35="","",ministers_outercabinet!T$3)</f>
        <v/>
      </c>
      <c r="R35" s="144" t="str">
        <f>IF(U35="","",ministers_outercabinet!T$1)</f>
        <v/>
      </c>
      <c r="S35" s="145"/>
      <c r="T35" s="151"/>
      <c r="U35" s="146" t="str">
        <f>IF(AB35="","",IF(ISNUMBER(SEARCH(":",AB35)),MID(AB35,FIND(":",AB35)+2,FIND("(",AB35)-FIND(":",AB35)-3),LEFT(AB35,FIND("(",AB35)-2)))</f>
        <v/>
      </c>
      <c r="V35" s="147" t="str">
        <f>IF(AB35="","",MID(AB35,FIND("(",AB35)+1,4))</f>
        <v/>
      </c>
      <c r="W35" s="148" t="str">
        <f>IF(ISNUMBER(SEARCH("*female*",AB35)),"female",IF(ISNUMBER(SEARCH("*male*",AB35)),"male",""))</f>
        <v/>
      </c>
      <c r="X35" s="149" t="str">
        <f>IF(AB35="","",IF(ISERROR(MID(AB35,FIND("male,",AB35)+6,(FIND(")",AB35)-(FIND("male,",AB35)+6))))=TRUE,"missing/error",MID(AB35,FIND("male,",AB35)+6,(FIND(")",AB35)-(FIND("male,",AB35)+6)))))</f>
        <v/>
      </c>
      <c r="Y35" s="150" t="str">
        <f>IF(U35="","",(MID(U35,(SEARCH("^^",SUBSTITUTE(U35," ","^^",LEN(U35)-LEN(SUBSTITUTE(U35," ","")))))+1,99)&amp;"_"&amp;LEFT(U35,FIND(" ",U35)-1)&amp;"_"&amp;V35))</f>
        <v/>
      </c>
      <c r="Z35" s="117" t="str">
        <f>IF(AB35="","",IF((LEN(AB35)-LEN(SUBSTITUTE(AB35,"male","")))/LEN("male")&gt;1,"!",IF(RIGHT(AB35,1)=")","",IF(RIGHT(AB35,2)=") ","",IF(RIGHT(AB35,2)=").","","!!")))))</f>
        <v/>
      </c>
      <c r="AA35" s="114"/>
      <c r="AB35" s="168"/>
      <c r="AC35" s="143" t="str">
        <f>IF(AG35="","",ministers_outercabinet!AF$3)</f>
        <v/>
      </c>
      <c r="AD35" s="144" t="str">
        <f>IF(AG35="","",ministers_outercabinet!AF$1)</f>
        <v/>
      </c>
      <c r="AE35" s="145"/>
      <c r="AF35" s="151"/>
      <c r="AG35" s="146" t="str">
        <f>IF(AN35="","",IF(ISNUMBER(SEARCH(":",AN35)),MID(AN35,FIND(":",AN35)+2,FIND("(",AN35)-FIND(":",AN35)-3),LEFT(AN35,FIND("(",AN35)-2)))</f>
        <v/>
      </c>
      <c r="AH35" s="147" t="str">
        <f>IF(AN35="","",MID(AN35,FIND("(",AN35)+1,4))</f>
        <v/>
      </c>
      <c r="AI35" s="148" t="str">
        <f>IF(ISNUMBER(SEARCH("*female*",AN35)),"female",IF(ISNUMBER(SEARCH("*male*",AN35)),"male",""))</f>
        <v/>
      </c>
      <c r="AJ35" s="149" t="str">
        <f>IF(AN35="","",IF(ISERROR(MID(AN35,FIND("male,",AN35)+6,(FIND(")",AN35)-(FIND("male,",AN35)+6))))=TRUE,"missing/error",MID(AN35,FIND("male,",AN35)+6,(FIND(")",AN35)-(FIND("male,",AN35)+6)))))</f>
        <v/>
      </c>
      <c r="AK35" s="150" t="str">
        <f>IF(AG35="","",(MID(AG35,(SEARCH("^^",SUBSTITUTE(AG35," ","^^",LEN(AG35)-LEN(SUBSTITUTE(AG35," ","")))))+1,99)&amp;"_"&amp;LEFT(AG35,FIND(" ",AG35)-1)&amp;"_"&amp;AH35))</f>
        <v/>
      </c>
      <c r="AL35" s="117" t="str">
        <f>IF(AN35="","",IF((LEN(AN35)-LEN(SUBSTITUTE(AN35,"male","")))/LEN("male")&gt;1,"!",IF(RIGHT(AN35,1)=")","",IF(RIGHT(AN35,2)=") ","",IF(RIGHT(AN35,2)=").","","!!")))))</f>
        <v/>
      </c>
      <c r="AM35" s="114"/>
      <c r="AN35" s="168"/>
      <c r="AO35" s="143" t="str">
        <f>IF(AS35="","",ministers_outercabinet!AR$3)</f>
        <v/>
      </c>
      <c r="AP35" s="144" t="str">
        <f>IF(AS35="","",ministers_outercabinet!AR$1)</f>
        <v/>
      </c>
      <c r="AQ35" s="145"/>
      <c r="AR35" s="151"/>
      <c r="AS35" s="146" t="str">
        <f>IF(AZ35="","",IF(ISNUMBER(SEARCH(":",AZ35)),MID(AZ35,FIND(":",AZ35)+2,FIND("(",AZ35)-FIND(":",AZ35)-3),LEFT(AZ35,FIND("(",AZ35)-2)))</f>
        <v/>
      </c>
      <c r="AT35" s="147" t="str">
        <f>IF(AZ35="","",MID(AZ35,FIND("(",AZ35)+1,4))</f>
        <v/>
      </c>
      <c r="AU35" s="148" t="str">
        <f>IF(ISNUMBER(SEARCH("*female*",AZ35)),"female",IF(ISNUMBER(SEARCH("*male*",AZ35)),"male",""))</f>
        <v/>
      </c>
      <c r="AV35" s="149" t="str">
        <f>IF(AZ35="","",IF(ISERROR(MID(AZ35,FIND("male,",AZ35)+6,(FIND(")",AZ35)-(FIND("male,",AZ35)+6))))=TRUE,"missing/error",MID(AZ35,FIND("male,",AZ35)+6,(FIND(")",AZ35)-(FIND("male,",AZ35)+6)))))</f>
        <v/>
      </c>
      <c r="AW35" s="150" t="str">
        <f>IF(AS35="","",(MID(AS35,(SEARCH("^^",SUBSTITUTE(AS35," ","^^",LEN(AS35)-LEN(SUBSTITUTE(AS35," ","")))))+1,99)&amp;"_"&amp;LEFT(AS35,FIND(" ",AS35)-1)&amp;"_"&amp;AT35))</f>
        <v/>
      </c>
      <c r="AX35" s="117" t="str">
        <f>IF(AZ35="","",IF((LEN(AZ35)-LEN(SUBSTITUTE(AZ35,"male","")))/LEN("male")&gt;1,"!",IF(RIGHT(AZ35,1)=")","",IF(RIGHT(AZ35,2)=") ","",IF(RIGHT(AZ35,2)=").","","!!")))))</f>
        <v/>
      </c>
      <c r="AY35" s="114"/>
      <c r="AZ35" s="168"/>
      <c r="BA35" s="143" t="str">
        <f>IF(BE35="","",ministers_outercabinet!BD$3)</f>
        <v/>
      </c>
      <c r="BB35" s="144" t="str">
        <f>IF(BE35="","",ministers_outercabinet!BD$1)</f>
        <v/>
      </c>
      <c r="BC35" s="145"/>
      <c r="BD35" s="151"/>
      <c r="BE35" s="146" t="str">
        <f>IF(BL35="","",IF(ISNUMBER(SEARCH(":",BL35)),MID(BL35,FIND(":",BL35)+2,FIND("(",BL35)-FIND(":",BL35)-3),LEFT(BL35,FIND("(",BL35)-2)))</f>
        <v/>
      </c>
      <c r="BF35" s="147" t="str">
        <f>IF(BL35="","",MID(BL35,FIND("(",BL35)+1,4))</f>
        <v/>
      </c>
      <c r="BG35" s="148" t="str">
        <f>IF(ISNUMBER(SEARCH("*female*",BL35)),"female",IF(ISNUMBER(SEARCH("*male*",BL35)),"male",""))</f>
        <v/>
      </c>
      <c r="BH35" s="149" t="str">
        <f>IF(BL35="","",IF(ISERROR(MID(BL35,FIND("male,",BL35)+6,(FIND(")",BL35)-(FIND("male,",BL35)+6))))=TRUE,"missing/error",MID(BL35,FIND("male,",BL35)+6,(FIND(")",BL35)-(FIND("male,",BL35)+6)))))</f>
        <v/>
      </c>
      <c r="BI35" s="150" t="str">
        <f>IF(BE35="","",(MID(BE35,(SEARCH("^^",SUBSTITUTE(BE35," ","^^",LEN(BE35)-LEN(SUBSTITUTE(BE35," ","")))))+1,99)&amp;"_"&amp;LEFT(BE35,FIND(" ",BE35)-1)&amp;"_"&amp;BF35))</f>
        <v/>
      </c>
      <c r="BJ35" s="117" t="str">
        <f>IF(BL35="","",IF((LEN(BL35)-LEN(SUBSTITUTE(BL35,"male","")))/LEN("male")&gt;1,"!",IF(RIGHT(BL35,1)=")","",IF(RIGHT(BL35,2)=") ","",IF(RIGHT(BL35,2)=").","","!!")))))</f>
        <v/>
      </c>
      <c r="BK35" s="114"/>
      <c r="BL35" s="168"/>
      <c r="BM35" s="143" t="str">
        <f>IF(BQ35="","",ministers_outercabinet!BP$3)</f>
        <v/>
      </c>
      <c r="BN35" s="144" t="str">
        <f>IF(BQ35="","",ministers_outercabinet!BP$1)</f>
        <v/>
      </c>
      <c r="BO35" s="145"/>
      <c r="BP35" s="151"/>
      <c r="BQ35" s="146" t="str">
        <f>IF(BX35="","",IF(ISNUMBER(SEARCH(":",BX35)),MID(BX35,FIND(":",BX35)+2,FIND("(",BX35)-FIND(":",BX35)-3),LEFT(BX35,FIND("(",BX35)-2)))</f>
        <v/>
      </c>
      <c r="BR35" s="147" t="str">
        <f>IF(BX35="","",MID(BX35,FIND("(",BX35)+1,4))</f>
        <v/>
      </c>
      <c r="BS35" s="148" t="str">
        <f>IF(ISNUMBER(SEARCH("*female*",BX35)),"female",IF(ISNUMBER(SEARCH("*male*",BX35)),"male",""))</f>
        <v/>
      </c>
      <c r="BT35" s="149" t="str">
        <f>IF(BX35="","",IF(ISERROR(MID(BX35,FIND("male,",BX35)+6,(FIND(")",BX35)-(FIND("male,",BX35)+6))))=TRUE,"missing/error",MID(BX35,FIND("male,",BX35)+6,(FIND(")",BX35)-(FIND("male,",BX35)+6)))))</f>
        <v/>
      </c>
      <c r="BU35" s="150" t="str">
        <f>IF(BQ35="","",(MID(BQ35,(SEARCH("^^",SUBSTITUTE(BQ35," ","^^",LEN(BQ35)-LEN(SUBSTITUTE(BQ35," ","")))))+1,99)&amp;"_"&amp;LEFT(BQ35,FIND(" ",BQ35)-1)&amp;"_"&amp;BR35))</f>
        <v/>
      </c>
      <c r="BV35" s="117" t="str">
        <f>IF(BX35="","",IF((LEN(BX35)-LEN(SUBSTITUTE(BX35,"male","")))/LEN("male")&gt;1,"!",IF(RIGHT(BX35,1)=")","",IF(RIGHT(BX35,2)=") ","",IF(RIGHT(BX35,2)=").","","!!")))))</f>
        <v/>
      </c>
      <c r="BW35" s="114"/>
      <c r="BX35" s="168"/>
      <c r="BY35" s="143" t="str">
        <f>IF(CC35="","",ministers_outercabinet!CB$3)</f>
        <v/>
      </c>
      <c r="BZ35" s="144" t="str">
        <f>IF(CC35="","",ministers_outercabinet!CB$1)</f>
        <v/>
      </c>
      <c r="CA35" s="145"/>
      <c r="CB35" s="151"/>
      <c r="CC35" s="146" t="str">
        <f>IF(CJ35="","",IF(ISNUMBER(SEARCH(":",CJ35)),MID(CJ35,FIND(":",CJ35)+2,FIND("(",CJ35)-FIND(":",CJ35)-3),LEFT(CJ35,FIND("(",CJ35)-2)))</f>
        <v/>
      </c>
      <c r="CD35" s="147" t="str">
        <f>IF(CJ35="","",MID(CJ35,FIND("(",CJ35)+1,4))</f>
        <v/>
      </c>
      <c r="CE35" s="148" t="str">
        <f>IF(ISNUMBER(SEARCH("*female*",CJ35)),"female",IF(ISNUMBER(SEARCH("*male*",CJ35)),"male",""))</f>
        <v/>
      </c>
      <c r="CF35" s="149" t="str">
        <f>IF(CJ35="","",IF(ISERROR(MID(CJ35,FIND("male,",CJ35)+6,(FIND(")",CJ35)-(FIND("male,",CJ35)+6))))=TRUE,"missing/error",MID(CJ35,FIND("male,",CJ35)+6,(FIND(")",CJ35)-(FIND("male,",CJ35)+6)))))</f>
        <v/>
      </c>
      <c r="CG35" s="150" t="str">
        <f>IF(CC35="","",(MID(CC35,(SEARCH("^^",SUBSTITUTE(CC35," ","^^",LEN(CC35)-LEN(SUBSTITUTE(CC35," ","")))))+1,99)&amp;"_"&amp;LEFT(CC35,FIND(" ",CC35)-1)&amp;"_"&amp;CD35))</f>
        <v/>
      </c>
      <c r="CH35" s="117" t="str">
        <f>IF(CJ35="","",IF((LEN(CJ35)-LEN(SUBSTITUTE(CJ35,"male","")))/LEN("male")&gt;1,"!",IF(RIGHT(CJ35,1)=")","",IF(RIGHT(CJ35,2)=") ","",IF(RIGHT(CJ35,2)=").","","!!")))))</f>
        <v/>
      </c>
      <c r="CI35" s="114"/>
      <c r="CJ35" s="168"/>
      <c r="CK35" s="143" t="str">
        <f>IF(CO35="","",ministers_outercabinet!CN$3)</f>
        <v/>
      </c>
      <c r="CL35" s="144" t="str">
        <f>IF(CO35="","",ministers_outercabinet!CN$1)</f>
        <v/>
      </c>
      <c r="CM35" s="145"/>
      <c r="CN35" s="151"/>
      <c r="CO35" s="146" t="str">
        <f>IF(CV35="","",IF(ISNUMBER(SEARCH(":",CV35)),MID(CV35,FIND(":",CV35)+2,FIND("(",CV35)-FIND(":",CV35)-3),LEFT(CV35,FIND("(",CV35)-2)))</f>
        <v/>
      </c>
      <c r="CP35" s="147" t="str">
        <f>IF(CV35="","",MID(CV35,FIND("(",CV35)+1,4))</f>
        <v/>
      </c>
      <c r="CQ35" s="148" t="str">
        <f>IF(ISNUMBER(SEARCH("*female*",CV35)),"female",IF(ISNUMBER(SEARCH("*male*",CV35)),"male",""))</f>
        <v/>
      </c>
      <c r="CR35" s="149" t="str">
        <f>IF(CV35="","",IF(ISERROR(MID(CV35,FIND("male,",CV35)+6,(FIND(")",CV35)-(FIND("male,",CV35)+6))))=TRUE,"missing/error",MID(CV35,FIND("male,",CV35)+6,(FIND(")",CV35)-(FIND("male,",CV35)+6)))))</f>
        <v/>
      </c>
      <c r="CS35" s="150" t="str">
        <f>IF(CO35="","",(MID(CO35,(SEARCH("^^",SUBSTITUTE(CO35," ","^^",LEN(CO35)-LEN(SUBSTITUTE(CO35," ","")))))+1,99)&amp;"_"&amp;LEFT(CO35,FIND(" ",CO35)-1)&amp;"_"&amp;CP35))</f>
        <v/>
      </c>
      <c r="CT35" s="117" t="str">
        <f>IF(CV35="","",IF((LEN(CV35)-LEN(SUBSTITUTE(CV35,"male","")))/LEN("male")&gt;1,"!",IF(RIGHT(CV35,1)=")","",IF(RIGHT(CV35,2)=") ","",IF(RIGHT(CV35,2)=").","","!!")))))</f>
        <v/>
      </c>
      <c r="CU35" s="114"/>
      <c r="CV35" s="168"/>
      <c r="CW35" s="143" t="str">
        <f>IF(DA35="","",ministers_outercabinet!CZ$3)</f>
        <v/>
      </c>
      <c r="CX35" s="144" t="str">
        <f>IF(DA35="","",ministers_outercabinet!CZ$1)</f>
        <v/>
      </c>
      <c r="CY35" s="145"/>
      <c r="CZ35" s="151"/>
      <c r="DA35" s="146" t="str">
        <f>IF(DH35="","",IF(ISNUMBER(SEARCH(":",DH35)),MID(DH35,FIND(":",DH35)+2,FIND("(",DH35)-FIND(":",DH35)-3),LEFT(DH35,FIND("(",DH35)-2)))</f>
        <v/>
      </c>
      <c r="DB35" s="147" t="str">
        <f>IF(DH35="","",MID(DH35,FIND("(",DH35)+1,4))</f>
        <v/>
      </c>
      <c r="DC35" s="148" t="str">
        <f>IF(ISNUMBER(SEARCH("*female*",DH35)),"female",IF(ISNUMBER(SEARCH("*male*",DH35)),"male",""))</f>
        <v/>
      </c>
      <c r="DD35" s="149" t="str">
        <f>IF(DH35="","",IF(ISERROR(MID(DH35,FIND("male,",DH35)+6,(FIND(")",DH35)-(FIND("male,",DH35)+6))))=TRUE,"missing/error",MID(DH35,FIND("male,",DH35)+6,(FIND(")",DH35)-(FIND("male,",DH35)+6)))))</f>
        <v/>
      </c>
      <c r="DE35" s="150" t="str">
        <f>IF(DA35="","",(MID(DA35,(SEARCH("^^",SUBSTITUTE(DA35," ","^^",LEN(DA35)-LEN(SUBSTITUTE(DA35," ","")))))+1,99)&amp;"_"&amp;LEFT(DA35,FIND(" ",DA35)-1)&amp;"_"&amp;DB35))</f>
        <v/>
      </c>
      <c r="DF35" s="117" t="str">
        <f>IF(DH35="","",IF((LEN(DH35)-LEN(SUBSTITUTE(DH35,"male","")))/LEN("male")&gt;1,"!",IF(RIGHT(DH35,1)=")","",IF(RIGHT(DH35,2)=") ","",IF(RIGHT(DH35,2)=").","","!!")))))</f>
        <v/>
      </c>
      <c r="DG35" s="114"/>
      <c r="DH35" s="168"/>
      <c r="DI35" s="143" t="str">
        <f>IF(DM35="","",ministers_outercabinet!DL$3)</f>
        <v/>
      </c>
      <c r="DJ35" s="144" t="str">
        <f>IF(DM35="","",ministers_outercabinet!DL$1)</f>
        <v/>
      </c>
      <c r="DK35" s="145"/>
      <c r="DL35" s="151"/>
      <c r="DM35" s="146" t="str">
        <f>IF(DT35="","",IF(ISNUMBER(SEARCH(":",DT35)),MID(DT35,FIND(":",DT35)+2,FIND("(",DT35)-FIND(":",DT35)-3),LEFT(DT35,FIND("(",DT35)-2)))</f>
        <v/>
      </c>
      <c r="DN35" s="147" t="str">
        <f>IF(DT35="","",MID(DT35,FIND("(",DT35)+1,4))</f>
        <v/>
      </c>
      <c r="DO35" s="148" t="str">
        <f>IF(ISNUMBER(SEARCH("*female*",DT35)),"female",IF(ISNUMBER(SEARCH("*male*",DT35)),"male",""))</f>
        <v/>
      </c>
      <c r="DP35" s="149" t="str">
        <f>IF(DT35="","",IF(ISERROR(MID(DT35,FIND("male,",DT35)+6,(FIND(")",DT35)-(FIND("male,",DT35)+6))))=TRUE,"missing/error",MID(DT35,FIND("male,",DT35)+6,(FIND(")",DT35)-(FIND("male,",DT35)+6)))))</f>
        <v/>
      </c>
      <c r="DQ35" s="150" t="str">
        <f>IF(DM35="","",(MID(DM35,(SEARCH("^^",SUBSTITUTE(DM35," ","^^",LEN(DM35)-LEN(SUBSTITUTE(DM35," ","")))))+1,99)&amp;"_"&amp;LEFT(DM35,FIND(" ",DM35)-1)&amp;"_"&amp;DN35))</f>
        <v/>
      </c>
      <c r="DR35" s="117" t="str">
        <f>IF(DT35="","",IF((LEN(DT35)-LEN(SUBSTITUTE(DT35,"male","")))/LEN("male")&gt;1,"!",IF(RIGHT(DT35,1)=")","",IF(RIGHT(DT35,2)=") ","",IF(RIGHT(DT35,2)=").","","!!")))))</f>
        <v/>
      </c>
      <c r="DS35" s="114"/>
      <c r="DT35" s="168"/>
      <c r="DU35" s="143" t="str">
        <f>IF(DY35="","",ministers_outercabinet!DX$3)</f>
        <v/>
      </c>
      <c r="DV35" s="144" t="str">
        <f>IF(DY35="","",ministers_outercabinet!DX$1)</f>
        <v/>
      </c>
      <c r="DW35" s="145"/>
      <c r="DX35" s="151"/>
      <c r="DY35" s="146" t="str">
        <f>IF(EF35="","",IF(ISNUMBER(SEARCH(":",EF35)),MID(EF35,FIND(":",EF35)+2,FIND("(",EF35)-FIND(":",EF35)-3),LEFT(EF35,FIND("(",EF35)-2)))</f>
        <v/>
      </c>
      <c r="DZ35" s="147" t="str">
        <f>IF(EF35="","",MID(EF35,FIND("(",EF35)+1,4))</f>
        <v/>
      </c>
      <c r="EA35" s="148" t="str">
        <f>IF(ISNUMBER(SEARCH("*female*",EF35)),"female",IF(ISNUMBER(SEARCH("*male*",EF35)),"male",""))</f>
        <v/>
      </c>
      <c r="EB35" s="149" t="str">
        <f>IF(EF35="","",IF(ISERROR(MID(EF35,FIND("male,",EF35)+6,(FIND(")",EF35)-(FIND("male,",EF35)+6))))=TRUE,"missing/error",MID(EF35,FIND("male,",EF35)+6,(FIND(")",EF35)-(FIND("male,",EF35)+6)))))</f>
        <v/>
      </c>
      <c r="EC35" s="150" t="str">
        <f>IF(DY35="","",(MID(DY35,(SEARCH("^^",SUBSTITUTE(DY35," ","^^",LEN(DY35)-LEN(SUBSTITUTE(DY35," ","")))))+1,99)&amp;"_"&amp;LEFT(DY35,FIND(" ",DY35)-1)&amp;"_"&amp;DZ35))</f>
        <v/>
      </c>
      <c r="ED35" s="117" t="str">
        <f>IF(EF35="","",IF((LEN(EF35)-LEN(SUBSTITUTE(EF35,"male","")))/LEN("male")&gt;1,"!",IF(RIGHT(EF35,1)=")","",IF(RIGHT(EF35,2)=") ","",IF(RIGHT(EF35,2)=").","","!!")))))</f>
        <v/>
      </c>
      <c r="EE35" s="114"/>
      <c r="EF35" s="168"/>
    </row>
    <row r="36" spans="1:136" ht="13.5" customHeight="1">
      <c r="A36" s="126"/>
      <c r="B36" s="117" t="s">
        <v>588</v>
      </c>
      <c r="E36" s="143" t="str">
        <f>IF(I36="","",ministers_outercabinet!E$3)</f>
        <v/>
      </c>
      <c r="F36" s="144" t="str">
        <f>IF(I36="","",ministers_outercabinet!E$1)</f>
        <v/>
      </c>
      <c r="G36" s="145" t="s">
        <v>292</v>
      </c>
      <c r="H36" s="145" t="str">
        <f>IF(I36="","",ministers_outercabinet!E$3)</f>
        <v/>
      </c>
      <c r="I36" s="146" t="str">
        <f t="shared" si="6"/>
        <v/>
      </c>
      <c r="J36" s="147" t="str">
        <f t="shared" si="7"/>
        <v/>
      </c>
      <c r="K36" s="148" t="str">
        <f t="shared" si="8"/>
        <v/>
      </c>
      <c r="L36" s="149" t="str">
        <f t="shared" si="9"/>
        <v/>
      </c>
      <c r="M36" s="150" t="str">
        <f t="shared" si="10"/>
        <v/>
      </c>
      <c r="N36" s="117" t="str">
        <f t="shared" si="5"/>
        <v/>
      </c>
      <c r="O36" s="114"/>
      <c r="P36" s="168"/>
      <c r="Q36" s="143" t="str">
        <f>IF(U36="","",ministers_outercabinet!T$3)</f>
        <v/>
      </c>
      <c r="R36" s="144" t="str">
        <f>IF(U36="","",ministers_outercabinet!T$1)</f>
        <v/>
      </c>
      <c r="S36" s="145"/>
      <c r="T36" s="151"/>
      <c r="U36" s="146" t="str">
        <f>IF(AB36="","",IF(ISNUMBER(SEARCH(":",AB36)),MID(AB36,FIND(":",AB36)+2,FIND("(",AB36)-FIND(":",AB36)-3),LEFT(AB36,FIND("(",AB36)-2)))</f>
        <v/>
      </c>
      <c r="V36" s="147" t="str">
        <f>IF(AB36="","",MID(AB36,FIND("(",AB36)+1,4))</f>
        <v/>
      </c>
      <c r="W36" s="148" t="str">
        <f>IF(ISNUMBER(SEARCH("*female*",AB36)),"female",IF(ISNUMBER(SEARCH("*male*",AB36)),"male",""))</f>
        <v/>
      </c>
      <c r="X36" s="149" t="str">
        <f>IF(AB36="","",IF(ISERROR(MID(AB36,FIND("male,",AB36)+6,(FIND(")",AB36)-(FIND("male,",AB36)+6))))=TRUE,"missing/error",MID(AB36,FIND("male,",AB36)+6,(FIND(")",AB36)-(FIND("male,",AB36)+6)))))</f>
        <v/>
      </c>
      <c r="Y36" s="150" t="str">
        <f>IF(U36="","",(MID(U36,(SEARCH("^^",SUBSTITUTE(U36," ","^^",LEN(U36)-LEN(SUBSTITUTE(U36," ","")))))+1,99)&amp;"_"&amp;LEFT(U36,FIND(" ",U36)-1)&amp;"_"&amp;V36))</f>
        <v/>
      </c>
      <c r="Z36" s="117" t="str">
        <f>IF(AB36="","",IF((LEN(AB36)-LEN(SUBSTITUTE(AB36,"male","")))/LEN("male")&gt;1,"!",IF(RIGHT(AB36,1)=")","",IF(RIGHT(AB36,2)=") ","",IF(RIGHT(AB36,2)=").","","!!")))))</f>
        <v/>
      </c>
      <c r="AA36" s="114"/>
      <c r="AB36" s="168"/>
      <c r="AC36" s="143" t="str">
        <f>IF(AG36="","",ministers_outercabinet!AF$3)</f>
        <v/>
      </c>
      <c r="AD36" s="144" t="str">
        <f>IF(AG36="","",ministers_outercabinet!AF$1)</f>
        <v/>
      </c>
      <c r="AE36" s="145"/>
      <c r="AF36" s="151"/>
      <c r="AG36" s="146" t="str">
        <f>IF(AN36="","",IF(ISNUMBER(SEARCH(":",AN36)),MID(AN36,FIND(":",AN36)+2,FIND("(",AN36)-FIND(":",AN36)-3),LEFT(AN36,FIND("(",AN36)-2)))</f>
        <v/>
      </c>
      <c r="AH36" s="147" t="str">
        <f>IF(AN36="","",MID(AN36,FIND("(",AN36)+1,4))</f>
        <v/>
      </c>
      <c r="AI36" s="148" t="str">
        <f>IF(ISNUMBER(SEARCH("*female*",AN36)),"female",IF(ISNUMBER(SEARCH("*male*",AN36)),"male",""))</f>
        <v/>
      </c>
      <c r="AJ36" s="149" t="str">
        <f>IF(AN36="","",IF(ISERROR(MID(AN36,FIND("male,",AN36)+6,(FIND(")",AN36)-(FIND("male,",AN36)+6))))=TRUE,"missing/error",MID(AN36,FIND("male,",AN36)+6,(FIND(")",AN36)-(FIND("male,",AN36)+6)))))</f>
        <v/>
      </c>
      <c r="AK36" s="150" t="str">
        <f>IF(AG36="","",(MID(AG36,(SEARCH("^^",SUBSTITUTE(AG36," ","^^",LEN(AG36)-LEN(SUBSTITUTE(AG36," ","")))))+1,99)&amp;"_"&amp;LEFT(AG36,FIND(" ",AG36)-1)&amp;"_"&amp;AH36))</f>
        <v/>
      </c>
      <c r="AL36" s="117" t="str">
        <f>IF(AN36="","",IF((LEN(AN36)-LEN(SUBSTITUTE(AN36,"male","")))/LEN("male")&gt;1,"!",IF(RIGHT(AN36,1)=")","",IF(RIGHT(AN36,2)=") ","",IF(RIGHT(AN36,2)=").","","!!")))))</f>
        <v/>
      </c>
      <c r="AM36" s="114"/>
      <c r="AN36" s="168"/>
      <c r="AO36" s="143" t="str">
        <f>IF(AS36="","",ministers_outercabinet!AR$3)</f>
        <v/>
      </c>
      <c r="AP36" s="144" t="str">
        <f>IF(AS36="","",ministers_outercabinet!AR$1)</f>
        <v/>
      </c>
      <c r="AQ36" s="145"/>
      <c r="AR36" s="151"/>
      <c r="AS36" s="146" t="str">
        <f>IF(AZ36="","",IF(ISNUMBER(SEARCH(":",AZ36)),MID(AZ36,FIND(":",AZ36)+2,FIND("(",AZ36)-FIND(":",AZ36)-3),LEFT(AZ36,FIND("(",AZ36)-2)))</f>
        <v/>
      </c>
      <c r="AT36" s="147" t="str">
        <f>IF(AZ36="","",MID(AZ36,FIND("(",AZ36)+1,4))</f>
        <v/>
      </c>
      <c r="AU36" s="148" t="str">
        <f>IF(ISNUMBER(SEARCH("*female*",AZ36)),"female",IF(ISNUMBER(SEARCH("*male*",AZ36)),"male",""))</f>
        <v/>
      </c>
      <c r="AV36" s="149" t="str">
        <f>IF(AZ36="","",IF(ISERROR(MID(AZ36,FIND("male,",AZ36)+6,(FIND(")",AZ36)-(FIND("male,",AZ36)+6))))=TRUE,"missing/error",MID(AZ36,FIND("male,",AZ36)+6,(FIND(")",AZ36)-(FIND("male,",AZ36)+6)))))</f>
        <v/>
      </c>
      <c r="AW36" s="150" t="str">
        <f>IF(AS36="","",(MID(AS36,(SEARCH("^^",SUBSTITUTE(AS36," ","^^",LEN(AS36)-LEN(SUBSTITUTE(AS36," ","")))))+1,99)&amp;"_"&amp;LEFT(AS36,FIND(" ",AS36)-1)&amp;"_"&amp;AT36))</f>
        <v/>
      </c>
      <c r="AX36" s="117" t="str">
        <f>IF(AZ36="","",IF((LEN(AZ36)-LEN(SUBSTITUTE(AZ36,"male","")))/LEN("male")&gt;1,"!",IF(RIGHT(AZ36,1)=")","",IF(RIGHT(AZ36,2)=") ","",IF(RIGHT(AZ36,2)=").","","!!")))))</f>
        <v/>
      </c>
      <c r="AY36" s="114"/>
      <c r="AZ36" s="168"/>
      <c r="BA36" s="143" t="str">
        <f>IF(BE36="","",ministers_outercabinet!BD$3)</f>
        <v/>
      </c>
      <c r="BB36" s="144" t="str">
        <f>IF(BE36="","",ministers_outercabinet!BD$1)</f>
        <v/>
      </c>
      <c r="BC36" s="145"/>
      <c r="BD36" s="151"/>
      <c r="BE36" s="146" t="str">
        <f>IF(BL36="","",IF(ISNUMBER(SEARCH(":",BL36)),MID(BL36,FIND(":",BL36)+2,FIND("(",BL36)-FIND(":",BL36)-3),LEFT(BL36,FIND("(",BL36)-2)))</f>
        <v/>
      </c>
      <c r="BF36" s="147" t="str">
        <f>IF(BL36="","",MID(BL36,FIND("(",BL36)+1,4))</f>
        <v/>
      </c>
      <c r="BG36" s="148" t="str">
        <f>IF(ISNUMBER(SEARCH("*female*",BL36)),"female",IF(ISNUMBER(SEARCH("*male*",BL36)),"male",""))</f>
        <v/>
      </c>
      <c r="BH36" s="149" t="str">
        <f>IF(BL36="","",IF(ISERROR(MID(BL36,FIND("male,",BL36)+6,(FIND(")",BL36)-(FIND("male,",BL36)+6))))=TRUE,"missing/error",MID(BL36,FIND("male,",BL36)+6,(FIND(")",BL36)-(FIND("male,",BL36)+6)))))</f>
        <v/>
      </c>
      <c r="BI36" s="150" t="str">
        <f>IF(BE36="","",(MID(BE36,(SEARCH("^^",SUBSTITUTE(BE36," ","^^",LEN(BE36)-LEN(SUBSTITUTE(BE36," ","")))))+1,99)&amp;"_"&amp;LEFT(BE36,FIND(" ",BE36)-1)&amp;"_"&amp;BF36))</f>
        <v/>
      </c>
      <c r="BJ36" s="117" t="str">
        <f>IF(BL36="","",IF((LEN(BL36)-LEN(SUBSTITUTE(BL36,"male","")))/LEN("male")&gt;1,"!",IF(RIGHT(BL36,1)=")","",IF(RIGHT(BL36,2)=") ","",IF(RIGHT(BL36,2)=").","","!!")))))</f>
        <v/>
      </c>
      <c r="BK36" s="114"/>
      <c r="BL36" s="168"/>
      <c r="BM36" s="143" t="str">
        <f>IF(BQ36="","",ministers_outercabinet!BP$3)</f>
        <v/>
      </c>
      <c r="BN36" s="144" t="str">
        <f>IF(BQ36="","",ministers_outercabinet!BP$1)</f>
        <v/>
      </c>
      <c r="BO36" s="145"/>
      <c r="BP36" s="151"/>
      <c r="BQ36" s="146" t="str">
        <f>IF(BX36="","",IF(ISNUMBER(SEARCH(":",BX36)),MID(BX36,FIND(":",BX36)+2,FIND("(",BX36)-FIND(":",BX36)-3),LEFT(BX36,FIND("(",BX36)-2)))</f>
        <v/>
      </c>
      <c r="BR36" s="147" t="str">
        <f>IF(BX36="","",MID(BX36,FIND("(",BX36)+1,4))</f>
        <v/>
      </c>
      <c r="BS36" s="148" t="str">
        <f>IF(ISNUMBER(SEARCH("*female*",BX36)),"female",IF(ISNUMBER(SEARCH("*male*",BX36)),"male",""))</f>
        <v/>
      </c>
      <c r="BT36" s="149" t="str">
        <f>IF(BX36="","",IF(ISERROR(MID(BX36,FIND("male,",BX36)+6,(FIND(")",BX36)-(FIND("male,",BX36)+6))))=TRUE,"missing/error",MID(BX36,FIND("male,",BX36)+6,(FIND(")",BX36)-(FIND("male,",BX36)+6)))))</f>
        <v/>
      </c>
      <c r="BU36" s="150" t="str">
        <f>IF(BQ36="","",(MID(BQ36,(SEARCH("^^",SUBSTITUTE(BQ36," ","^^",LEN(BQ36)-LEN(SUBSTITUTE(BQ36," ","")))))+1,99)&amp;"_"&amp;LEFT(BQ36,FIND(" ",BQ36)-1)&amp;"_"&amp;BR36))</f>
        <v/>
      </c>
      <c r="BV36" s="117" t="str">
        <f>IF(BX36="","",IF((LEN(BX36)-LEN(SUBSTITUTE(BX36,"male","")))/LEN("male")&gt;1,"!",IF(RIGHT(BX36,1)=")","",IF(RIGHT(BX36,2)=") ","",IF(RIGHT(BX36,2)=").","","!!")))))</f>
        <v/>
      </c>
      <c r="BW36" s="114"/>
      <c r="BX36" s="168"/>
      <c r="BY36" s="143" t="str">
        <f>IF(CC36="","",ministers_outercabinet!CB$3)</f>
        <v/>
      </c>
      <c r="BZ36" s="144" t="str">
        <f>IF(CC36="","",ministers_outercabinet!CB$1)</f>
        <v/>
      </c>
      <c r="CA36" s="145"/>
      <c r="CB36" s="151"/>
      <c r="CC36" s="146" t="str">
        <f>IF(CJ36="","",IF(ISNUMBER(SEARCH(":",CJ36)),MID(CJ36,FIND(":",CJ36)+2,FIND("(",CJ36)-FIND(":",CJ36)-3),LEFT(CJ36,FIND("(",CJ36)-2)))</f>
        <v/>
      </c>
      <c r="CD36" s="147" t="str">
        <f>IF(CJ36="","",MID(CJ36,FIND("(",CJ36)+1,4))</f>
        <v/>
      </c>
      <c r="CE36" s="148" t="str">
        <f>IF(ISNUMBER(SEARCH("*female*",CJ36)),"female",IF(ISNUMBER(SEARCH("*male*",CJ36)),"male",""))</f>
        <v/>
      </c>
      <c r="CF36" s="149" t="str">
        <f>IF(CJ36="","",IF(ISERROR(MID(CJ36,FIND("male,",CJ36)+6,(FIND(")",CJ36)-(FIND("male,",CJ36)+6))))=TRUE,"missing/error",MID(CJ36,FIND("male,",CJ36)+6,(FIND(")",CJ36)-(FIND("male,",CJ36)+6)))))</f>
        <v/>
      </c>
      <c r="CG36" s="150" t="str">
        <f>IF(CC36="","",(MID(CC36,(SEARCH("^^",SUBSTITUTE(CC36," ","^^",LEN(CC36)-LEN(SUBSTITUTE(CC36," ","")))))+1,99)&amp;"_"&amp;LEFT(CC36,FIND(" ",CC36)-1)&amp;"_"&amp;CD36))</f>
        <v/>
      </c>
      <c r="CH36" s="117" t="str">
        <f>IF(CJ36="","",IF((LEN(CJ36)-LEN(SUBSTITUTE(CJ36,"male","")))/LEN("male")&gt;1,"!",IF(RIGHT(CJ36,1)=")","",IF(RIGHT(CJ36,2)=") ","",IF(RIGHT(CJ36,2)=").","","!!")))))</f>
        <v/>
      </c>
      <c r="CI36" s="114"/>
      <c r="CJ36" s="168"/>
      <c r="CK36" s="143" t="str">
        <f>IF(CO36="","",ministers_outercabinet!CN$3)</f>
        <v/>
      </c>
      <c r="CL36" s="144" t="str">
        <f>IF(CO36="","",ministers_outercabinet!CN$1)</f>
        <v/>
      </c>
      <c r="CM36" s="145"/>
      <c r="CN36" s="151"/>
      <c r="CO36" s="146" t="str">
        <f>IF(CV36="","",IF(ISNUMBER(SEARCH(":",CV36)),MID(CV36,FIND(":",CV36)+2,FIND("(",CV36)-FIND(":",CV36)-3),LEFT(CV36,FIND("(",CV36)-2)))</f>
        <v/>
      </c>
      <c r="CP36" s="147" t="str">
        <f>IF(CV36="","",MID(CV36,FIND("(",CV36)+1,4))</f>
        <v/>
      </c>
      <c r="CQ36" s="148" t="str">
        <f>IF(ISNUMBER(SEARCH("*female*",CV36)),"female",IF(ISNUMBER(SEARCH("*male*",CV36)),"male",""))</f>
        <v/>
      </c>
      <c r="CR36" s="149" t="str">
        <f>IF(CV36="","",IF(ISERROR(MID(CV36,FIND("male,",CV36)+6,(FIND(")",CV36)-(FIND("male,",CV36)+6))))=TRUE,"missing/error",MID(CV36,FIND("male,",CV36)+6,(FIND(")",CV36)-(FIND("male,",CV36)+6)))))</f>
        <v/>
      </c>
      <c r="CS36" s="150" t="str">
        <f>IF(CO36="","",(MID(CO36,(SEARCH("^^",SUBSTITUTE(CO36," ","^^",LEN(CO36)-LEN(SUBSTITUTE(CO36," ","")))))+1,99)&amp;"_"&amp;LEFT(CO36,FIND(" ",CO36)-1)&amp;"_"&amp;CP36))</f>
        <v/>
      </c>
      <c r="CT36" s="117" t="str">
        <f>IF(CV36="","",IF((LEN(CV36)-LEN(SUBSTITUTE(CV36,"male","")))/LEN("male")&gt;1,"!",IF(RIGHT(CV36,1)=")","",IF(RIGHT(CV36,2)=") ","",IF(RIGHT(CV36,2)=").","","!!")))))</f>
        <v/>
      </c>
      <c r="CU36" s="114"/>
      <c r="CV36" s="168"/>
      <c r="CW36" s="143" t="str">
        <f>IF(DA36="","",ministers_outercabinet!CZ$3)</f>
        <v/>
      </c>
      <c r="CX36" s="144" t="str">
        <f>IF(DA36="","",ministers_outercabinet!CZ$1)</f>
        <v/>
      </c>
      <c r="CY36" s="145"/>
      <c r="CZ36" s="151"/>
      <c r="DA36" s="146" t="str">
        <f>IF(DH36="","",IF(ISNUMBER(SEARCH(":",DH36)),MID(DH36,FIND(":",DH36)+2,FIND("(",DH36)-FIND(":",DH36)-3),LEFT(DH36,FIND("(",DH36)-2)))</f>
        <v/>
      </c>
      <c r="DB36" s="147" t="str">
        <f>IF(DH36="","",MID(DH36,FIND("(",DH36)+1,4))</f>
        <v/>
      </c>
      <c r="DC36" s="148" t="str">
        <f>IF(ISNUMBER(SEARCH("*female*",DH36)),"female",IF(ISNUMBER(SEARCH("*male*",DH36)),"male",""))</f>
        <v/>
      </c>
      <c r="DD36" s="149" t="str">
        <f>IF(DH36="","",IF(ISERROR(MID(DH36,FIND("male,",DH36)+6,(FIND(")",DH36)-(FIND("male,",DH36)+6))))=TRUE,"missing/error",MID(DH36,FIND("male,",DH36)+6,(FIND(")",DH36)-(FIND("male,",DH36)+6)))))</f>
        <v/>
      </c>
      <c r="DE36" s="150" t="str">
        <f>IF(DA36="","",(MID(DA36,(SEARCH("^^",SUBSTITUTE(DA36," ","^^",LEN(DA36)-LEN(SUBSTITUTE(DA36," ","")))))+1,99)&amp;"_"&amp;LEFT(DA36,FIND(" ",DA36)-1)&amp;"_"&amp;DB36))</f>
        <v/>
      </c>
      <c r="DF36" s="117" t="str">
        <f>IF(DH36="","",IF((LEN(DH36)-LEN(SUBSTITUTE(DH36,"male","")))/LEN("male")&gt;1,"!",IF(RIGHT(DH36,1)=")","",IF(RIGHT(DH36,2)=") ","",IF(RIGHT(DH36,2)=").","","!!")))))</f>
        <v/>
      </c>
      <c r="DG36" s="114"/>
      <c r="DH36" s="168"/>
      <c r="DI36" s="143" t="str">
        <f>IF(DM36="","",ministers_outercabinet!DL$3)</f>
        <v/>
      </c>
      <c r="DJ36" s="144" t="str">
        <f>IF(DM36="","",ministers_outercabinet!DL$1)</f>
        <v/>
      </c>
      <c r="DK36" s="145"/>
      <c r="DL36" s="151"/>
      <c r="DM36" s="146" t="str">
        <f>IF(DT36="","",IF(ISNUMBER(SEARCH(":",DT36)),MID(DT36,FIND(":",DT36)+2,FIND("(",DT36)-FIND(":",DT36)-3),LEFT(DT36,FIND("(",DT36)-2)))</f>
        <v/>
      </c>
      <c r="DN36" s="147" t="str">
        <f>IF(DT36="","",MID(DT36,FIND("(",DT36)+1,4))</f>
        <v/>
      </c>
      <c r="DO36" s="148" t="str">
        <f>IF(ISNUMBER(SEARCH("*female*",DT36)),"female",IF(ISNUMBER(SEARCH("*male*",DT36)),"male",""))</f>
        <v/>
      </c>
      <c r="DP36" s="149" t="str">
        <f>IF(DT36="","",IF(ISERROR(MID(DT36,FIND("male,",DT36)+6,(FIND(")",DT36)-(FIND("male,",DT36)+6))))=TRUE,"missing/error",MID(DT36,FIND("male,",DT36)+6,(FIND(")",DT36)-(FIND("male,",DT36)+6)))))</f>
        <v/>
      </c>
      <c r="DQ36" s="150" t="str">
        <f>IF(DM36="","",(MID(DM36,(SEARCH("^^",SUBSTITUTE(DM36," ","^^",LEN(DM36)-LEN(SUBSTITUTE(DM36," ","")))))+1,99)&amp;"_"&amp;LEFT(DM36,FIND(" ",DM36)-1)&amp;"_"&amp;DN36))</f>
        <v/>
      </c>
      <c r="DR36" s="117" t="str">
        <f>IF(DT36="","",IF((LEN(DT36)-LEN(SUBSTITUTE(DT36,"male","")))/LEN("male")&gt;1,"!",IF(RIGHT(DT36,1)=")","",IF(RIGHT(DT36,2)=") ","",IF(RIGHT(DT36,2)=").","","!!")))))</f>
        <v/>
      </c>
      <c r="DS36" s="114"/>
      <c r="DT36" s="168"/>
      <c r="DU36" s="143" t="str">
        <f>IF(DY36="","",ministers_outercabinet!DX$3)</f>
        <v/>
      </c>
      <c r="DV36" s="144" t="str">
        <f>IF(DY36="","",ministers_outercabinet!DX$1)</f>
        <v/>
      </c>
      <c r="DW36" s="145"/>
      <c r="DX36" s="151"/>
      <c r="DY36" s="146" t="str">
        <f>IF(EF36="","",IF(ISNUMBER(SEARCH(":",EF36)),MID(EF36,FIND(":",EF36)+2,FIND("(",EF36)-FIND(":",EF36)-3),LEFT(EF36,FIND("(",EF36)-2)))</f>
        <v/>
      </c>
      <c r="DZ36" s="147" t="str">
        <f>IF(EF36="","",MID(EF36,FIND("(",EF36)+1,4))</f>
        <v/>
      </c>
      <c r="EA36" s="148" t="str">
        <f>IF(ISNUMBER(SEARCH("*female*",EF36)),"female",IF(ISNUMBER(SEARCH("*male*",EF36)),"male",""))</f>
        <v/>
      </c>
      <c r="EB36" s="149" t="str">
        <f>IF(EF36="","",IF(ISERROR(MID(EF36,FIND("male,",EF36)+6,(FIND(")",EF36)-(FIND("male,",EF36)+6))))=TRUE,"missing/error",MID(EF36,FIND("male,",EF36)+6,(FIND(")",EF36)-(FIND("male,",EF36)+6)))))</f>
        <v/>
      </c>
      <c r="EC36" s="150" t="str">
        <f>IF(DY36="","",(MID(DY36,(SEARCH("^^",SUBSTITUTE(DY36," ","^^",LEN(DY36)-LEN(SUBSTITUTE(DY36," ","")))))+1,99)&amp;"_"&amp;LEFT(DY36,FIND(" ",DY36)-1)&amp;"_"&amp;DZ36))</f>
        <v/>
      </c>
      <c r="ED36" s="117" t="str">
        <f>IF(EF36="","",IF((LEN(EF36)-LEN(SUBSTITUTE(EF36,"male","")))/LEN("male")&gt;1,"!",IF(RIGHT(EF36,1)=")","",IF(RIGHT(EF36,2)=") ","",IF(RIGHT(EF36,2)=").","","!!")))))</f>
        <v/>
      </c>
      <c r="EE36" s="114"/>
      <c r="EF36" s="168"/>
    </row>
    <row r="37" spans="1:136" ht="13.5" customHeight="1">
      <c r="A37" s="126"/>
      <c r="B37" s="117" t="s">
        <v>1181</v>
      </c>
      <c r="E37" s="143"/>
      <c r="F37" s="144"/>
      <c r="G37" s="145"/>
      <c r="H37" s="145"/>
      <c r="I37" s="146"/>
      <c r="J37" s="147"/>
      <c r="K37" s="148"/>
      <c r="L37" s="149"/>
      <c r="M37" s="150"/>
      <c r="O37" s="114"/>
      <c r="P37" s="168"/>
      <c r="Q37" s="143"/>
      <c r="R37" s="144"/>
      <c r="S37" s="145"/>
      <c r="T37" s="151"/>
      <c r="U37" s="146"/>
      <c r="V37" s="147"/>
      <c r="W37" s="148"/>
      <c r="X37" s="149"/>
      <c r="Y37" s="150"/>
      <c r="AA37" s="114"/>
      <c r="AB37" s="168"/>
      <c r="AC37" s="143"/>
      <c r="AD37" s="144"/>
      <c r="AE37" s="145"/>
      <c r="AF37" s="151"/>
      <c r="AG37" s="146"/>
      <c r="AH37" s="147"/>
      <c r="AI37" s="148"/>
      <c r="AJ37" s="149"/>
      <c r="AK37" s="150"/>
      <c r="AM37" s="114"/>
      <c r="AN37" s="168"/>
      <c r="AO37" s="143"/>
      <c r="AP37" s="144"/>
      <c r="AQ37" s="145"/>
      <c r="AR37" s="151"/>
      <c r="AS37" s="146"/>
      <c r="AT37" s="147"/>
      <c r="AU37" s="148"/>
      <c r="AV37" s="149"/>
      <c r="AW37" s="150"/>
      <c r="AY37" s="114"/>
      <c r="AZ37" s="168"/>
      <c r="BA37" s="143"/>
      <c r="BB37" s="144"/>
      <c r="BC37" s="145"/>
      <c r="BD37" s="151"/>
      <c r="BE37" s="146"/>
      <c r="BF37" s="147"/>
      <c r="BG37" s="148"/>
      <c r="BH37" s="149"/>
      <c r="BI37" s="150"/>
      <c r="BK37" s="114"/>
      <c r="BL37" s="168"/>
      <c r="BM37" s="143"/>
      <c r="BN37" s="144"/>
      <c r="BO37" s="145"/>
      <c r="BP37" s="151"/>
      <c r="BQ37" s="146"/>
      <c r="BR37" s="147"/>
      <c r="BS37" s="148"/>
      <c r="BT37" s="149"/>
      <c r="BU37" s="150"/>
      <c r="BW37" s="114"/>
      <c r="BX37" s="168"/>
      <c r="BY37" s="143"/>
      <c r="BZ37" s="144"/>
      <c r="CA37" s="145"/>
      <c r="CB37" s="151"/>
      <c r="CC37" s="146"/>
      <c r="CD37" s="147"/>
      <c r="CE37" s="148"/>
      <c r="CF37" s="149"/>
      <c r="CG37" s="150"/>
      <c r="CI37" s="114"/>
      <c r="CJ37" s="168"/>
      <c r="CK37" s="143"/>
      <c r="CL37" s="144"/>
      <c r="CM37" s="145"/>
      <c r="CN37" s="151"/>
      <c r="CO37" s="146"/>
      <c r="CP37" s="147"/>
      <c r="CQ37" s="148"/>
      <c r="CR37" s="149"/>
      <c r="CS37" s="150"/>
      <c r="CU37" s="114"/>
      <c r="CV37" s="168"/>
      <c r="CW37" s="143"/>
      <c r="CX37" s="144"/>
      <c r="CY37" s="145"/>
      <c r="CZ37" s="151"/>
      <c r="DA37" s="146"/>
      <c r="DB37" s="147"/>
      <c r="DC37" s="148"/>
      <c r="DD37" s="149"/>
      <c r="DE37" s="150"/>
      <c r="DG37" s="114"/>
      <c r="DH37" s="168"/>
      <c r="DI37" s="143"/>
      <c r="DJ37" s="144"/>
      <c r="DK37" s="145"/>
      <c r="DL37" s="151"/>
      <c r="DM37" s="146"/>
      <c r="DN37" s="147"/>
      <c r="DO37" s="148"/>
      <c r="DP37" s="149"/>
      <c r="DQ37" s="150"/>
      <c r="DS37" s="114"/>
      <c r="DT37" s="168"/>
      <c r="DU37" s="143"/>
      <c r="DV37" s="144"/>
      <c r="DW37" s="145"/>
      <c r="DX37" s="151"/>
      <c r="DY37" s="146"/>
      <c r="DZ37" s="147"/>
      <c r="EA37" s="148"/>
      <c r="EB37" s="149"/>
      <c r="EC37" s="150"/>
      <c r="EE37" s="114"/>
      <c r="EF37" s="168"/>
    </row>
    <row r="38" spans="1:136" ht="13.5" customHeight="1">
      <c r="A38" s="126"/>
      <c r="B38" s="114" t="s">
        <v>548</v>
      </c>
      <c r="D38" s="168"/>
      <c r="E38" s="143" t="str">
        <f>IF(I38="","",ministers_outercabinet!E$3)</f>
        <v/>
      </c>
      <c r="F38" s="144" t="str">
        <f>IF(I38="","",ministers_outercabinet!E$1)</f>
        <v/>
      </c>
      <c r="G38" s="145" t="s">
        <v>292</v>
      </c>
      <c r="H38" s="145" t="str">
        <f>IF(I38="","",ministers_outercabinet!E$3)</f>
        <v/>
      </c>
      <c r="I38" s="146" t="str">
        <f t="shared" si="6"/>
        <v/>
      </c>
      <c r="J38" s="147" t="str">
        <f t="shared" si="7"/>
        <v/>
      </c>
      <c r="K38" s="148" t="str">
        <f t="shared" si="8"/>
        <v/>
      </c>
      <c r="L38" s="149" t="str">
        <f t="shared" si="9"/>
        <v/>
      </c>
      <c r="M38" s="150" t="str">
        <f t="shared" si="10"/>
        <v/>
      </c>
      <c r="N38" s="117" t="str">
        <f t="shared" si="5"/>
        <v/>
      </c>
      <c r="O38" s="114"/>
      <c r="P38" s="168"/>
      <c r="Q38" s="143" t="str">
        <f>IF(U38="","",ministers_outercabinet!T$3)</f>
        <v/>
      </c>
      <c r="R38" s="144" t="str">
        <f>IF(U38="","",ministers_outercabinet!T$1)</f>
        <v/>
      </c>
      <c r="S38" s="145"/>
      <c r="T38" s="151"/>
      <c r="U38" s="146" t="str">
        <f>IF(AB38="","",IF(ISNUMBER(SEARCH(":",AB38)),MID(AB38,FIND(":",AB38)+2,FIND("(",AB38)-FIND(":",AB38)-3),LEFT(AB38,FIND("(",AB38)-2)))</f>
        <v/>
      </c>
      <c r="V38" s="147" t="str">
        <f>IF(AB38="","",MID(AB38,FIND("(",AB38)+1,4))</f>
        <v/>
      </c>
      <c r="W38" s="148" t="str">
        <f>IF(ISNUMBER(SEARCH("*female*",AB38)),"female",IF(ISNUMBER(SEARCH("*male*",AB38)),"male",""))</f>
        <v/>
      </c>
      <c r="X38" s="149" t="str">
        <f>IF(AB38="","",IF(ISERROR(MID(AB38,FIND("male,",AB38)+6,(FIND(")",AB38)-(FIND("male,",AB38)+6))))=TRUE,"missing/error",MID(AB38,FIND("male,",AB38)+6,(FIND(")",AB38)-(FIND("male,",AB38)+6)))))</f>
        <v/>
      </c>
      <c r="Y38" s="150" t="str">
        <f>IF(U38="","",(MID(U38,(SEARCH("^^",SUBSTITUTE(U38," ","^^",LEN(U38)-LEN(SUBSTITUTE(U38," ","")))))+1,99)&amp;"_"&amp;LEFT(U38,FIND(" ",U38)-1)&amp;"_"&amp;V38))</f>
        <v/>
      </c>
      <c r="Z38" s="117" t="str">
        <f>IF(AB38="","",IF((LEN(AB38)-LEN(SUBSTITUTE(AB38,"male","")))/LEN("male")&gt;1,"!",IF(RIGHT(AB38,1)=")","",IF(RIGHT(AB38,2)=") ","",IF(RIGHT(AB38,2)=").","","!!")))))</f>
        <v/>
      </c>
      <c r="AA38" s="114"/>
      <c r="AB38" s="168"/>
      <c r="AC38" s="143" t="str">
        <f>IF(AG38="","",ministers_outercabinet!AF$3)</f>
        <v/>
      </c>
      <c r="AD38" s="144" t="str">
        <f>IF(AG38="","",ministers_outercabinet!AF$1)</f>
        <v/>
      </c>
      <c r="AE38" s="145"/>
      <c r="AF38" s="151"/>
      <c r="AG38" s="146" t="str">
        <f>IF(AN38="","",IF(ISNUMBER(SEARCH(":",AN38)),MID(AN38,FIND(":",AN38)+2,FIND("(",AN38)-FIND(":",AN38)-3),LEFT(AN38,FIND("(",AN38)-2)))</f>
        <v/>
      </c>
      <c r="AH38" s="147" t="str">
        <f>IF(AN38="","",MID(AN38,FIND("(",AN38)+1,4))</f>
        <v/>
      </c>
      <c r="AI38" s="148" t="str">
        <f>IF(ISNUMBER(SEARCH("*female*",AN38)),"female",IF(ISNUMBER(SEARCH("*male*",AN38)),"male",""))</f>
        <v/>
      </c>
      <c r="AJ38" s="149" t="str">
        <f>IF(AN38="","",IF(ISERROR(MID(AN38,FIND("male,",AN38)+6,(FIND(")",AN38)-(FIND("male,",AN38)+6))))=TRUE,"missing/error",MID(AN38,FIND("male,",AN38)+6,(FIND(")",AN38)-(FIND("male,",AN38)+6)))))</f>
        <v/>
      </c>
      <c r="AK38" s="150" t="str">
        <f>IF(AG38="","",(MID(AG38,(SEARCH("^^",SUBSTITUTE(AG38," ","^^",LEN(AG38)-LEN(SUBSTITUTE(AG38," ","")))))+1,99)&amp;"_"&amp;LEFT(AG38,FIND(" ",AG38)-1)&amp;"_"&amp;AH38))</f>
        <v/>
      </c>
      <c r="AL38" s="117" t="str">
        <f>IF(AN38="","",IF((LEN(AN38)-LEN(SUBSTITUTE(AN38,"male","")))/LEN("male")&gt;1,"!",IF(RIGHT(AN38,1)=")","",IF(RIGHT(AN38,2)=") ","",IF(RIGHT(AN38,2)=").","","!!")))))</f>
        <v/>
      </c>
      <c r="AM38" s="114"/>
      <c r="AN38" s="168"/>
      <c r="AO38" s="143" t="str">
        <f>IF(AS38="","",ministers_outercabinet!AR$3)</f>
        <v/>
      </c>
      <c r="AP38" s="144" t="str">
        <f>IF(AS38="","",ministers_outercabinet!AR$1)</f>
        <v/>
      </c>
      <c r="AQ38" s="145"/>
      <c r="AR38" s="151"/>
      <c r="AS38" s="146" t="str">
        <f>IF(AZ38="","",IF(ISNUMBER(SEARCH(":",AZ38)),MID(AZ38,FIND(":",AZ38)+2,FIND("(",AZ38)-FIND(":",AZ38)-3),LEFT(AZ38,FIND("(",AZ38)-2)))</f>
        <v/>
      </c>
      <c r="AT38" s="147" t="str">
        <f>IF(AZ38="","",MID(AZ38,FIND("(",AZ38)+1,4))</f>
        <v/>
      </c>
      <c r="AU38" s="148" t="str">
        <f>IF(ISNUMBER(SEARCH("*female*",AZ38)),"female",IF(ISNUMBER(SEARCH("*male*",AZ38)),"male",""))</f>
        <v/>
      </c>
      <c r="AV38" s="149" t="str">
        <f>IF(AZ38="","",IF(ISERROR(MID(AZ38,FIND("male,",AZ38)+6,(FIND(")",AZ38)-(FIND("male,",AZ38)+6))))=TRUE,"missing/error",MID(AZ38,FIND("male,",AZ38)+6,(FIND(")",AZ38)-(FIND("male,",AZ38)+6)))))</f>
        <v/>
      </c>
      <c r="AW38" s="150" t="str">
        <f>IF(AS38="","",(MID(AS38,(SEARCH("^^",SUBSTITUTE(AS38," ","^^",LEN(AS38)-LEN(SUBSTITUTE(AS38," ","")))))+1,99)&amp;"_"&amp;LEFT(AS38,FIND(" ",AS38)-1)&amp;"_"&amp;AT38))</f>
        <v/>
      </c>
      <c r="AX38" s="117" t="str">
        <f>IF(AZ38="","",IF((LEN(AZ38)-LEN(SUBSTITUTE(AZ38,"male","")))/LEN("male")&gt;1,"!",IF(RIGHT(AZ38,1)=")","",IF(RIGHT(AZ38,2)=") ","",IF(RIGHT(AZ38,2)=").","","!!")))))</f>
        <v/>
      </c>
      <c r="AY38" s="114"/>
      <c r="AZ38" s="168"/>
      <c r="BA38" s="143" t="str">
        <f>IF(BE38="","",ministers_outercabinet!BD$3)</f>
        <v/>
      </c>
      <c r="BB38" s="144" t="str">
        <f>IF(BE38="","",ministers_outercabinet!BD$1)</f>
        <v/>
      </c>
      <c r="BC38" s="145"/>
      <c r="BD38" s="151"/>
      <c r="BE38" s="146" t="str">
        <f>IF(BL38="","",IF(ISNUMBER(SEARCH(":",BL38)),MID(BL38,FIND(":",BL38)+2,FIND("(",BL38)-FIND(":",BL38)-3),LEFT(BL38,FIND("(",BL38)-2)))</f>
        <v/>
      </c>
      <c r="BF38" s="147" t="str">
        <f>IF(BL38="","",MID(BL38,FIND("(",BL38)+1,4))</f>
        <v/>
      </c>
      <c r="BG38" s="148" t="str">
        <f>IF(ISNUMBER(SEARCH("*female*",BL38)),"female",IF(ISNUMBER(SEARCH("*male*",BL38)),"male",""))</f>
        <v/>
      </c>
      <c r="BH38" s="149" t="str">
        <f>IF(BL38="","",IF(ISERROR(MID(BL38,FIND("male,",BL38)+6,(FIND(")",BL38)-(FIND("male,",BL38)+6))))=TRUE,"missing/error",MID(BL38,FIND("male,",BL38)+6,(FIND(")",BL38)-(FIND("male,",BL38)+6)))))</f>
        <v/>
      </c>
      <c r="BI38" s="150" t="str">
        <f>IF(BE38="","",(MID(BE38,(SEARCH("^^",SUBSTITUTE(BE38," ","^^",LEN(BE38)-LEN(SUBSTITUTE(BE38," ","")))))+1,99)&amp;"_"&amp;LEFT(BE38,FIND(" ",BE38)-1)&amp;"_"&amp;BF38))</f>
        <v/>
      </c>
      <c r="BJ38" s="117" t="str">
        <f>IF(BL38="","",IF((LEN(BL38)-LEN(SUBSTITUTE(BL38,"male","")))/LEN("male")&gt;1,"!",IF(RIGHT(BL38,1)=")","",IF(RIGHT(BL38,2)=") ","",IF(RIGHT(BL38,2)=").","","!!")))))</f>
        <v/>
      </c>
      <c r="BK38" s="114"/>
      <c r="BL38" s="168"/>
      <c r="BM38" s="143" t="str">
        <f>IF(BQ38="","",ministers_outercabinet!BP$3)</f>
        <v/>
      </c>
      <c r="BN38" s="144" t="str">
        <f>IF(BQ38="","",ministers_outercabinet!BP$1)</f>
        <v/>
      </c>
      <c r="BO38" s="145"/>
      <c r="BP38" s="151"/>
      <c r="BQ38" s="146" t="str">
        <f>IF(BX38="","",IF(ISNUMBER(SEARCH(":",BX38)),MID(BX38,FIND(":",BX38)+2,FIND("(",BX38)-FIND(":",BX38)-3),LEFT(BX38,FIND("(",BX38)-2)))</f>
        <v/>
      </c>
      <c r="BR38" s="147" t="str">
        <f>IF(BX38="","",MID(BX38,FIND("(",BX38)+1,4))</f>
        <v/>
      </c>
      <c r="BS38" s="148" t="str">
        <f>IF(ISNUMBER(SEARCH("*female*",BX38)),"female",IF(ISNUMBER(SEARCH("*male*",BX38)),"male",""))</f>
        <v/>
      </c>
      <c r="BT38" s="149" t="str">
        <f>IF(BX38="","",IF(ISERROR(MID(BX38,FIND("male,",BX38)+6,(FIND(")",BX38)-(FIND("male,",BX38)+6))))=TRUE,"missing/error",MID(BX38,FIND("male,",BX38)+6,(FIND(")",BX38)-(FIND("male,",BX38)+6)))))</f>
        <v/>
      </c>
      <c r="BU38" s="150" t="str">
        <f>IF(BQ38="","",(MID(BQ38,(SEARCH("^^",SUBSTITUTE(BQ38," ","^^",LEN(BQ38)-LEN(SUBSTITUTE(BQ38," ","")))))+1,99)&amp;"_"&amp;LEFT(BQ38,FIND(" ",BQ38)-1)&amp;"_"&amp;BR38))</f>
        <v/>
      </c>
      <c r="BV38" s="117" t="str">
        <f>IF(BX38="","",IF((LEN(BX38)-LEN(SUBSTITUTE(BX38,"male","")))/LEN("male")&gt;1,"!",IF(RIGHT(BX38,1)=")","",IF(RIGHT(BX38,2)=") ","",IF(RIGHT(BX38,2)=").","","!!")))))</f>
        <v/>
      </c>
      <c r="BW38" s="114"/>
      <c r="BX38" s="168"/>
      <c r="BY38" s="143" t="str">
        <f>IF(CC38="","",ministers_outercabinet!CB$3)</f>
        <v/>
      </c>
      <c r="BZ38" s="144" t="str">
        <f>IF(CC38="","",ministers_outercabinet!CB$1)</f>
        <v/>
      </c>
      <c r="CA38" s="145"/>
      <c r="CB38" s="151"/>
      <c r="CC38" s="146" t="str">
        <f>IF(CJ38="","",IF(ISNUMBER(SEARCH(":",CJ38)),MID(CJ38,FIND(":",CJ38)+2,FIND("(",CJ38)-FIND(":",CJ38)-3),LEFT(CJ38,FIND("(",CJ38)-2)))</f>
        <v/>
      </c>
      <c r="CD38" s="147" t="str">
        <f>IF(CJ38="","",MID(CJ38,FIND("(",CJ38)+1,4))</f>
        <v/>
      </c>
      <c r="CE38" s="148" t="str">
        <f>IF(ISNUMBER(SEARCH("*female*",CJ38)),"female",IF(ISNUMBER(SEARCH("*male*",CJ38)),"male",""))</f>
        <v/>
      </c>
      <c r="CF38" s="149" t="str">
        <f>IF(CJ38="","",IF(ISERROR(MID(CJ38,FIND("male,",CJ38)+6,(FIND(")",CJ38)-(FIND("male,",CJ38)+6))))=TRUE,"missing/error",MID(CJ38,FIND("male,",CJ38)+6,(FIND(")",CJ38)-(FIND("male,",CJ38)+6)))))</f>
        <v/>
      </c>
      <c r="CG38" s="150" t="str">
        <f>IF(CC38="","",(MID(CC38,(SEARCH("^^",SUBSTITUTE(CC38," ","^^",LEN(CC38)-LEN(SUBSTITUTE(CC38," ","")))))+1,99)&amp;"_"&amp;LEFT(CC38,FIND(" ",CC38)-1)&amp;"_"&amp;CD38))</f>
        <v/>
      </c>
      <c r="CH38" s="117" t="str">
        <f>IF(CJ38="","",IF((LEN(CJ38)-LEN(SUBSTITUTE(CJ38,"male","")))/LEN("male")&gt;1,"!",IF(RIGHT(CJ38,1)=")","",IF(RIGHT(CJ38,2)=") ","",IF(RIGHT(CJ38,2)=").","","!!")))))</f>
        <v/>
      </c>
      <c r="CI38" s="114"/>
      <c r="CJ38" s="168"/>
      <c r="CK38" s="143" t="str">
        <f>IF(CO38="","",ministers_outercabinet!CN$3)</f>
        <v/>
      </c>
      <c r="CL38" s="144" t="str">
        <f>IF(CO38="","",ministers_outercabinet!CN$1)</f>
        <v/>
      </c>
      <c r="CM38" s="145"/>
      <c r="CN38" s="151"/>
      <c r="CO38" s="146" t="str">
        <f>IF(CV38="","",IF(ISNUMBER(SEARCH(":",CV38)),MID(CV38,FIND(":",CV38)+2,FIND("(",CV38)-FIND(":",CV38)-3),LEFT(CV38,FIND("(",CV38)-2)))</f>
        <v/>
      </c>
      <c r="CP38" s="147" t="str">
        <f>IF(CV38="","",MID(CV38,FIND("(",CV38)+1,4))</f>
        <v/>
      </c>
      <c r="CQ38" s="148" t="str">
        <f>IF(ISNUMBER(SEARCH("*female*",CV38)),"female",IF(ISNUMBER(SEARCH("*male*",CV38)),"male",""))</f>
        <v/>
      </c>
      <c r="CR38" s="149" t="str">
        <f>IF(CV38="","",IF(ISERROR(MID(CV38,FIND("male,",CV38)+6,(FIND(")",CV38)-(FIND("male,",CV38)+6))))=TRUE,"missing/error",MID(CV38,FIND("male,",CV38)+6,(FIND(")",CV38)-(FIND("male,",CV38)+6)))))</f>
        <v/>
      </c>
      <c r="CS38" s="150" t="str">
        <f>IF(CO38="","",(MID(CO38,(SEARCH("^^",SUBSTITUTE(CO38," ","^^",LEN(CO38)-LEN(SUBSTITUTE(CO38," ","")))))+1,99)&amp;"_"&amp;LEFT(CO38,FIND(" ",CO38)-1)&amp;"_"&amp;CP38))</f>
        <v/>
      </c>
      <c r="CT38" s="117" t="str">
        <f>IF(CV38="","",IF((LEN(CV38)-LEN(SUBSTITUTE(CV38,"male","")))/LEN("male")&gt;1,"!",IF(RIGHT(CV38,1)=")","",IF(RIGHT(CV38,2)=") ","",IF(RIGHT(CV38,2)=").","","!!")))))</f>
        <v/>
      </c>
      <c r="CU38" s="114"/>
      <c r="CV38" s="168"/>
      <c r="CW38" s="143" t="str">
        <f>IF(DA38="","",ministers_outercabinet!CZ$3)</f>
        <v/>
      </c>
      <c r="CX38" s="144" t="str">
        <f>IF(DA38="","",ministers_outercabinet!CZ$1)</f>
        <v/>
      </c>
      <c r="CY38" s="145"/>
      <c r="CZ38" s="151"/>
      <c r="DA38" s="146" t="str">
        <f>IF(DH38="","",IF(ISNUMBER(SEARCH(":",DH38)),MID(DH38,FIND(":",DH38)+2,FIND("(",DH38)-FIND(":",DH38)-3),LEFT(DH38,FIND("(",DH38)-2)))</f>
        <v/>
      </c>
      <c r="DB38" s="147" t="str">
        <f>IF(DH38="","",MID(DH38,FIND("(",DH38)+1,4))</f>
        <v/>
      </c>
      <c r="DC38" s="148" t="str">
        <f>IF(ISNUMBER(SEARCH("*female*",DH38)),"female",IF(ISNUMBER(SEARCH("*male*",DH38)),"male",""))</f>
        <v/>
      </c>
      <c r="DD38" s="149" t="str">
        <f>IF(DH38="","",IF(ISERROR(MID(DH38,FIND("male,",DH38)+6,(FIND(")",DH38)-(FIND("male,",DH38)+6))))=TRUE,"missing/error",MID(DH38,FIND("male,",DH38)+6,(FIND(")",DH38)-(FIND("male,",DH38)+6)))))</f>
        <v/>
      </c>
      <c r="DE38" s="150" t="str">
        <f>IF(DA38="","",(MID(DA38,(SEARCH("^^",SUBSTITUTE(DA38," ","^^",LEN(DA38)-LEN(SUBSTITUTE(DA38," ","")))))+1,99)&amp;"_"&amp;LEFT(DA38,FIND(" ",DA38)-1)&amp;"_"&amp;DB38))</f>
        <v/>
      </c>
      <c r="DF38" s="117" t="str">
        <f>IF(DH38="","",IF((LEN(DH38)-LEN(SUBSTITUTE(DH38,"male","")))/LEN("male")&gt;1,"!",IF(RIGHT(DH38,1)=")","",IF(RIGHT(DH38,2)=") ","",IF(RIGHT(DH38,2)=").","","!!")))))</f>
        <v/>
      </c>
      <c r="DG38" s="114"/>
      <c r="DH38" s="168"/>
      <c r="DI38" s="143" t="str">
        <f>IF(DM38="","",ministers_outercabinet!DL$3)</f>
        <v/>
      </c>
      <c r="DJ38" s="144" t="str">
        <f>IF(DM38="","",ministers_outercabinet!DL$1)</f>
        <v/>
      </c>
      <c r="DK38" s="145"/>
      <c r="DL38" s="151"/>
      <c r="DM38" s="146" t="str">
        <f>IF(DT38="","",IF(ISNUMBER(SEARCH(":",DT38)),MID(DT38,FIND(":",DT38)+2,FIND("(",DT38)-FIND(":",DT38)-3),LEFT(DT38,FIND("(",DT38)-2)))</f>
        <v/>
      </c>
      <c r="DN38" s="147" t="str">
        <f>IF(DT38="","",MID(DT38,FIND("(",DT38)+1,4))</f>
        <v/>
      </c>
      <c r="DO38" s="148" t="str">
        <f>IF(ISNUMBER(SEARCH("*female*",DT38)),"female",IF(ISNUMBER(SEARCH("*male*",DT38)),"male",""))</f>
        <v/>
      </c>
      <c r="DP38" s="149" t="str">
        <f>IF(DT38="","",IF(ISERROR(MID(DT38,FIND("male,",DT38)+6,(FIND(")",DT38)-(FIND("male,",DT38)+6))))=TRUE,"missing/error",MID(DT38,FIND("male,",DT38)+6,(FIND(")",DT38)-(FIND("male,",DT38)+6)))))</f>
        <v/>
      </c>
      <c r="DQ38" s="150" t="str">
        <f>IF(DM38="","",(MID(DM38,(SEARCH("^^",SUBSTITUTE(DM38," ","^^",LEN(DM38)-LEN(SUBSTITUTE(DM38," ","")))))+1,99)&amp;"_"&amp;LEFT(DM38,FIND(" ",DM38)-1)&amp;"_"&amp;DN38))</f>
        <v/>
      </c>
      <c r="DR38" s="117" t="str">
        <f>IF(DT38="","",IF((LEN(DT38)-LEN(SUBSTITUTE(DT38,"male","")))/LEN("male")&gt;1,"!",IF(RIGHT(DT38,1)=")","",IF(RIGHT(DT38,2)=") ","",IF(RIGHT(DT38,2)=").","","!!")))))</f>
        <v/>
      </c>
      <c r="DS38" s="114"/>
      <c r="DT38" s="168"/>
      <c r="DU38" s="143" t="str">
        <f>IF(DY38="","",ministers_outercabinet!DX$3)</f>
        <v/>
      </c>
      <c r="DV38" s="144" t="str">
        <f>IF(DY38="","",ministers_outercabinet!DX$1)</f>
        <v/>
      </c>
      <c r="DW38" s="145"/>
      <c r="DX38" s="151"/>
      <c r="DY38" s="146" t="str">
        <f>IF(EF38="","",IF(ISNUMBER(SEARCH(":",EF38)),MID(EF38,FIND(":",EF38)+2,FIND("(",EF38)-FIND(":",EF38)-3),LEFT(EF38,FIND("(",EF38)-2)))</f>
        <v/>
      </c>
      <c r="DZ38" s="147" t="str">
        <f>IF(EF38="","",MID(EF38,FIND("(",EF38)+1,4))</f>
        <v/>
      </c>
      <c r="EA38" s="148" t="str">
        <f>IF(ISNUMBER(SEARCH("*female*",EF38)),"female",IF(ISNUMBER(SEARCH("*male*",EF38)),"male",""))</f>
        <v/>
      </c>
      <c r="EB38" s="149" t="str">
        <f>IF(EF38="","",IF(ISERROR(MID(EF38,FIND("male,",EF38)+6,(FIND(")",EF38)-(FIND("male,",EF38)+6))))=TRUE,"missing/error",MID(EF38,FIND("male,",EF38)+6,(FIND(")",EF38)-(FIND("male,",EF38)+6)))))</f>
        <v/>
      </c>
      <c r="EC38" s="150" t="str">
        <f>IF(DY38="","",(MID(DY38,(SEARCH("^^",SUBSTITUTE(DY38," ","^^",LEN(DY38)-LEN(SUBSTITUTE(DY38," ","")))))+1,99)&amp;"_"&amp;LEFT(DY38,FIND(" ",DY38)-1)&amp;"_"&amp;DZ38))</f>
        <v/>
      </c>
      <c r="ED38" s="117" t="str">
        <f>IF(EF38="","",IF((LEN(EF38)-LEN(SUBSTITUTE(EF38,"male","")))/LEN("male")&gt;1,"!",IF(RIGHT(EF38,1)=")","",IF(RIGHT(EF38,2)=") ","",IF(RIGHT(EF38,2)=").","","!!")))))</f>
        <v/>
      </c>
      <c r="EE38" s="114"/>
      <c r="EF38" s="168"/>
    </row>
    <row r="39" spans="1:136" ht="13.5" customHeight="1">
      <c r="A39" s="126"/>
      <c r="B39" s="114" t="s">
        <v>548</v>
      </c>
      <c r="D39" s="168"/>
      <c r="E39" s="143" t="str">
        <f>IF(I39="","",ministers_outercabinet!E$3)</f>
        <v/>
      </c>
      <c r="F39" s="144" t="str">
        <f>IF(I39="","",ministers_outercabinet!E$1)</f>
        <v/>
      </c>
      <c r="G39" s="145" t="s">
        <v>292</v>
      </c>
      <c r="H39" s="145" t="str">
        <f>IF(I39="","",ministers_outercabinet!E$3)</f>
        <v/>
      </c>
      <c r="I39" s="146" t="str">
        <f t="shared" si="6"/>
        <v/>
      </c>
      <c r="J39" s="147" t="str">
        <f t="shared" si="7"/>
        <v/>
      </c>
      <c r="K39" s="148" t="str">
        <f t="shared" si="8"/>
        <v/>
      </c>
      <c r="L39" s="149" t="str">
        <f t="shared" si="9"/>
        <v/>
      </c>
      <c r="M39" s="150" t="str">
        <f t="shared" si="10"/>
        <v/>
      </c>
      <c r="N39" s="117" t="str">
        <f t="shared" si="5"/>
        <v/>
      </c>
      <c r="O39" s="114"/>
      <c r="P39" s="168"/>
      <c r="Q39" s="143"/>
      <c r="R39" s="144"/>
      <c r="S39" s="145"/>
      <c r="T39" s="151"/>
      <c r="U39" s="146"/>
      <c r="V39" s="147"/>
      <c r="W39" s="148"/>
      <c r="X39" s="149"/>
      <c r="Y39" s="150"/>
      <c r="AA39" s="114"/>
      <c r="AB39" s="168"/>
      <c r="AC39" s="143"/>
      <c r="AD39" s="144"/>
      <c r="AE39" s="145"/>
      <c r="AF39" s="151"/>
      <c r="AG39" s="146"/>
      <c r="AH39" s="147"/>
      <c r="AI39" s="148"/>
      <c r="AJ39" s="149"/>
      <c r="AK39" s="150"/>
      <c r="AM39" s="114"/>
      <c r="AN39" s="168"/>
      <c r="AO39" s="143"/>
      <c r="AP39" s="144"/>
      <c r="AQ39" s="145"/>
      <c r="AR39" s="151"/>
      <c r="AS39" s="146"/>
      <c r="AT39" s="147"/>
      <c r="AU39" s="148"/>
      <c r="AV39" s="149"/>
      <c r="AW39" s="150"/>
      <c r="AY39" s="114"/>
      <c r="AZ39" s="168"/>
      <c r="BA39" s="143"/>
      <c r="BB39" s="144"/>
      <c r="BC39" s="145"/>
      <c r="BD39" s="151"/>
      <c r="BE39" s="146"/>
      <c r="BF39" s="147"/>
      <c r="BG39" s="148"/>
      <c r="BH39" s="149"/>
      <c r="BI39" s="150"/>
      <c r="BK39" s="114"/>
      <c r="BL39" s="168"/>
      <c r="BM39" s="143"/>
      <c r="BN39" s="144"/>
      <c r="BO39" s="145"/>
      <c r="BP39" s="151"/>
      <c r="BQ39" s="146"/>
      <c r="BR39" s="147"/>
      <c r="BS39" s="148"/>
      <c r="BT39" s="149"/>
      <c r="BU39" s="150"/>
      <c r="BW39" s="114"/>
      <c r="BX39" s="168"/>
      <c r="BY39" s="143"/>
      <c r="BZ39" s="144"/>
      <c r="CA39" s="145"/>
      <c r="CB39" s="151"/>
      <c r="CC39" s="146"/>
      <c r="CD39" s="147"/>
      <c r="CE39" s="148"/>
      <c r="CF39" s="149"/>
      <c r="CG39" s="150"/>
      <c r="CI39" s="114"/>
      <c r="CJ39" s="168"/>
      <c r="CK39" s="143"/>
      <c r="CL39" s="144"/>
      <c r="CM39" s="145"/>
      <c r="CN39" s="151"/>
      <c r="CO39" s="146"/>
      <c r="CP39" s="147"/>
      <c r="CQ39" s="148"/>
      <c r="CR39" s="149"/>
      <c r="CS39" s="150"/>
      <c r="CU39" s="114"/>
      <c r="CV39" s="168"/>
      <c r="CW39" s="143"/>
      <c r="CX39" s="144"/>
      <c r="CY39" s="145"/>
      <c r="CZ39" s="151"/>
      <c r="DA39" s="146"/>
      <c r="DB39" s="147"/>
      <c r="DC39" s="148"/>
      <c r="DD39" s="149"/>
      <c r="DE39" s="150"/>
      <c r="DG39" s="114"/>
      <c r="DH39" s="168"/>
      <c r="DI39" s="143"/>
      <c r="DJ39" s="144"/>
      <c r="DK39" s="145"/>
      <c r="DL39" s="151"/>
      <c r="DM39" s="146"/>
      <c r="DN39" s="147"/>
      <c r="DO39" s="148"/>
      <c r="DP39" s="149"/>
      <c r="DQ39" s="150"/>
      <c r="DS39" s="114"/>
      <c r="DT39" s="168"/>
      <c r="DU39" s="143"/>
      <c r="DV39" s="144"/>
      <c r="DW39" s="145"/>
      <c r="DX39" s="151"/>
      <c r="DY39" s="146"/>
      <c r="DZ39" s="147"/>
      <c r="EA39" s="148"/>
      <c r="EB39" s="149"/>
      <c r="EC39" s="150"/>
      <c r="EE39" s="114"/>
      <c r="EF39" s="168"/>
    </row>
    <row r="40" spans="1:136" ht="13.5" customHeight="1">
      <c r="A40" s="126"/>
      <c r="B40" s="114" t="s">
        <v>549</v>
      </c>
      <c r="C40" s="114"/>
      <c r="E40" s="143" t="str">
        <f>IF(I40="","",ministers_outercabinet!E$3)</f>
        <v/>
      </c>
      <c r="F40" s="144" t="str">
        <f>IF(I40="","",ministers_outercabinet!E$1)</f>
        <v/>
      </c>
      <c r="G40" s="145" t="s">
        <v>292</v>
      </c>
      <c r="H40" s="145" t="str">
        <f>IF(I40="","",ministers_outercabinet!E$3)</f>
        <v/>
      </c>
      <c r="I40" s="146" t="str">
        <f t="shared" si="6"/>
        <v/>
      </c>
      <c r="J40" s="147" t="str">
        <f t="shared" si="7"/>
        <v/>
      </c>
      <c r="K40" s="148" t="str">
        <f t="shared" si="8"/>
        <v/>
      </c>
      <c r="L40" s="149" t="str">
        <f t="shared" si="9"/>
        <v/>
      </c>
      <c r="M40" s="150" t="str">
        <f t="shared" si="10"/>
        <v/>
      </c>
      <c r="N40" s="117" t="str">
        <f t="shared" si="5"/>
        <v/>
      </c>
      <c r="O40" s="114"/>
      <c r="P40" s="168"/>
      <c r="Q40" s="143" t="str">
        <f>IF(U40="","",ministers_outercabinet!T$3)</f>
        <v/>
      </c>
      <c r="R40" s="144" t="str">
        <f>IF(U40="","",ministers_outercabinet!T$1)</f>
        <v/>
      </c>
      <c r="S40" s="145"/>
      <c r="T40" s="151"/>
      <c r="U40" s="146" t="str">
        <f>IF(AB40="","",IF(ISNUMBER(SEARCH(":",AB40)),MID(AB40,FIND(":",AB40)+2,FIND("(",AB40)-FIND(":",AB40)-3),LEFT(AB40,FIND("(",AB40)-2)))</f>
        <v/>
      </c>
      <c r="V40" s="147" t="str">
        <f>IF(AB40="","",MID(AB40,FIND("(",AB40)+1,4))</f>
        <v/>
      </c>
      <c r="W40" s="148" t="str">
        <f>IF(ISNUMBER(SEARCH("*female*",AB40)),"female",IF(ISNUMBER(SEARCH("*male*",AB40)),"male",""))</f>
        <v/>
      </c>
      <c r="X40" s="149" t="str">
        <f>IF(AB40="","",IF(ISERROR(MID(AB40,FIND("male,",AB40)+6,(FIND(")",AB40)-(FIND("male,",AB40)+6))))=TRUE,"missing/error",MID(AB40,FIND("male,",AB40)+6,(FIND(")",AB40)-(FIND("male,",AB40)+6)))))</f>
        <v/>
      </c>
      <c r="Y40" s="150" t="str">
        <f>IF(U40="","",(MID(U40,(SEARCH("^^",SUBSTITUTE(U40," ","^^",LEN(U40)-LEN(SUBSTITUTE(U40," ","")))))+1,99)&amp;"_"&amp;LEFT(U40,FIND(" ",U40)-1)&amp;"_"&amp;V40))</f>
        <v/>
      </c>
      <c r="Z40" s="117" t="str">
        <f>IF(AB40="","",IF((LEN(AB40)-LEN(SUBSTITUTE(AB40,"male","")))/LEN("male")&gt;1,"!",IF(RIGHT(AB40,1)=")","",IF(RIGHT(AB40,2)=") ","",IF(RIGHT(AB40,2)=").","","!!")))))</f>
        <v/>
      </c>
      <c r="AA40" s="114"/>
      <c r="AB40" s="168"/>
      <c r="AC40" s="143" t="str">
        <f>IF(AG40="","",ministers_outercabinet!AF$3)</f>
        <v/>
      </c>
      <c r="AD40" s="144" t="str">
        <f>IF(AG40="","",ministers_outercabinet!AF$1)</f>
        <v/>
      </c>
      <c r="AE40" s="145"/>
      <c r="AF40" s="151"/>
      <c r="AG40" s="146" t="str">
        <f>IF(AN40="","",IF(ISNUMBER(SEARCH(":",AN40)),MID(AN40,FIND(":",AN40)+2,FIND("(",AN40)-FIND(":",AN40)-3),LEFT(AN40,FIND("(",AN40)-2)))</f>
        <v/>
      </c>
      <c r="AH40" s="147" t="str">
        <f>IF(AN40="","",MID(AN40,FIND("(",AN40)+1,4))</f>
        <v/>
      </c>
      <c r="AI40" s="148" t="str">
        <f>IF(ISNUMBER(SEARCH("*female*",AN40)),"female",IF(ISNUMBER(SEARCH("*male*",AN40)),"male",""))</f>
        <v/>
      </c>
      <c r="AJ40" s="149" t="str">
        <f>IF(AN40="","",IF(ISERROR(MID(AN40,FIND("male,",AN40)+6,(FIND(")",AN40)-(FIND("male,",AN40)+6))))=TRUE,"missing/error",MID(AN40,FIND("male,",AN40)+6,(FIND(")",AN40)-(FIND("male,",AN40)+6)))))</f>
        <v/>
      </c>
      <c r="AK40" s="150" t="str">
        <f>IF(AG40="","",(MID(AG40,(SEARCH("^^",SUBSTITUTE(AG40," ","^^",LEN(AG40)-LEN(SUBSTITUTE(AG40," ","")))))+1,99)&amp;"_"&amp;LEFT(AG40,FIND(" ",AG40)-1)&amp;"_"&amp;AH40))</f>
        <v/>
      </c>
      <c r="AL40" s="117" t="str">
        <f>IF(AN40="","",IF((LEN(AN40)-LEN(SUBSTITUTE(AN40,"male","")))/LEN("male")&gt;1,"!",IF(RIGHT(AN40,1)=")","",IF(RIGHT(AN40,2)=") ","",IF(RIGHT(AN40,2)=").","","!!")))))</f>
        <v/>
      </c>
      <c r="AM40" s="114"/>
      <c r="AN40" s="168"/>
      <c r="AO40" s="143" t="str">
        <f>IF(AS40="","",ministers_outercabinet!AR$3)</f>
        <v/>
      </c>
      <c r="AP40" s="144" t="str">
        <f>IF(AS40="","",ministers_outercabinet!AR$1)</f>
        <v/>
      </c>
      <c r="AQ40" s="145"/>
      <c r="AR40" s="151"/>
      <c r="AS40" s="146" t="str">
        <f>IF(AZ40="","",IF(ISNUMBER(SEARCH(":",AZ40)),MID(AZ40,FIND(":",AZ40)+2,FIND("(",AZ40)-FIND(":",AZ40)-3),LEFT(AZ40,FIND("(",AZ40)-2)))</f>
        <v/>
      </c>
      <c r="AT40" s="147" t="str">
        <f>IF(AZ40="","",MID(AZ40,FIND("(",AZ40)+1,4))</f>
        <v/>
      </c>
      <c r="AU40" s="148" t="str">
        <f>IF(ISNUMBER(SEARCH("*female*",AZ40)),"female",IF(ISNUMBER(SEARCH("*male*",AZ40)),"male",""))</f>
        <v/>
      </c>
      <c r="AV40" s="149" t="str">
        <f>IF(AZ40="","",IF(ISERROR(MID(AZ40,FIND("male,",AZ40)+6,(FIND(")",AZ40)-(FIND("male,",AZ40)+6))))=TRUE,"missing/error",MID(AZ40,FIND("male,",AZ40)+6,(FIND(")",AZ40)-(FIND("male,",AZ40)+6)))))</f>
        <v/>
      </c>
      <c r="AW40" s="150" t="str">
        <f>IF(AS40="","",(MID(AS40,(SEARCH("^^",SUBSTITUTE(AS40," ","^^",LEN(AS40)-LEN(SUBSTITUTE(AS40," ","")))))+1,99)&amp;"_"&amp;LEFT(AS40,FIND(" ",AS40)-1)&amp;"_"&amp;AT40))</f>
        <v/>
      </c>
      <c r="AX40" s="117" t="str">
        <f>IF(AZ40="","",IF((LEN(AZ40)-LEN(SUBSTITUTE(AZ40,"male","")))/LEN("male")&gt;1,"!",IF(RIGHT(AZ40,1)=")","",IF(RIGHT(AZ40,2)=") ","",IF(RIGHT(AZ40,2)=").","","!!")))))</f>
        <v/>
      </c>
      <c r="AY40" s="114"/>
      <c r="AZ40" s="168"/>
      <c r="BA40" s="143" t="str">
        <f>IF(BE40="","",ministers_outercabinet!BD$3)</f>
        <v/>
      </c>
      <c r="BB40" s="144" t="str">
        <f>IF(BE40="","",ministers_outercabinet!BD$1)</f>
        <v/>
      </c>
      <c r="BC40" s="145"/>
      <c r="BD40" s="151"/>
      <c r="BE40" s="146" t="str">
        <f>IF(BL40="","",IF(ISNUMBER(SEARCH(":",BL40)),MID(BL40,FIND(":",BL40)+2,FIND("(",BL40)-FIND(":",BL40)-3),LEFT(BL40,FIND("(",BL40)-2)))</f>
        <v/>
      </c>
      <c r="BF40" s="147" t="str">
        <f>IF(BL40="","",MID(BL40,FIND("(",BL40)+1,4))</f>
        <v/>
      </c>
      <c r="BG40" s="148" t="str">
        <f>IF(ISNUMBER(SEARCH("*female*",BL40)),"female",IF(ISNUMBER(SEARCH("*male*",BL40)),"male",""))</f>
        <v/>
      </c>
      <c r="BH40" s="149" t="str">
        <f>IF(BL40="","",IF(ISERROR(MID(BL40,FIND("male,",BL40)+6,(FIND(")",BL40)-(FIND("male,",BL40)+6))))=TRUE,"missing/error",MID(BL40,FIND("male,",BL40)+6,(FIND(")",BL40)-(FIND("male,",BL40)+6)))))</f>
        <v/>
      </c>
      <c r="BI40" s="150" t="str">
        <f>IF(BE40="","",(MID(BE40,(SEARCH("^^",SUBSTITUTE(BE40," ","^^",LEN(BE40)-LEN(SUBSTITUTE(BE40," ","")))))+1,99)&amp;"_"&amp;LEFT(BE40,FIND(" ",BE40)-1)&amp;"_"&amp;BF40))</f>
        <v/>
      </c>
      <c r="BJ40" s="117" t="str">
        <f>IF(BL40="","",IF((LEN(BL40)-LEN(SUBSTITUTE(BL40,"male","")))/LEN("male")&gt;1,"!",IF(RIGHT(BL40,1)=")","",IF(RIGHT(BL40,2)=") ","",IF(RIGHT(BL40,2)=").","","!!")))))</f>
        <v/>
      </c>
      <c r="BK40" s="114"/>
      <c r="BL40" s="168"/>
      <c r="BM40" s="143" t="str">
        <f>IF(BQ40="","",ministers_outercabinet!BP$3)</f>
        <v/>
      </c>
      <c r="BN40" s="144" t="str">
        <f>IF(BQ40="","",ministers_outercabinet!BP$1)</f>
        <v/>
      </c>
      <c r="BO40" s="145"/>
      <c r="BP40" s="151"/>
      <c r="BQ40" s="146" t="str">
        <f>IF(BX40="","",IF(ISNUMBER(SEARCH(":",BX40)),MID(BX40,FIND(":",BX40)+2,FIND("(",BX40)-FIND(":",BX40)-3),LEFT(BX40,FIND("(",BX40)-2)))</f>
        <v/>
      </c>
      <c r="BR40" s="147" t="str">
        <f>IF(BX40="","",MID(BX40,FIND("(",BX40)+1,4))</f>
        <v/>
      </c>
      <c r="BS40" s="148" t="str">
        <f>IF(ISNUMBER(SEARCH("*female*",BX40)),"female",IF(ISNUMBER(SEARCH("*male*",BX40)),"male",""))</f>
        <v/>
      </c>
      <c r="BT40" s="149" t="str">
        <f>IF(BX40="","",IF(ISERROR(MID(BX40,FIND("male,",BX40)+6,(FIND(")",BX40)-(FIND("male,",BX40)+6))))=TRUE,"missing/error",MID(BX40,FIND("male,",BX40)+6,(FIND(")",BX40)-(FIND("male,",BX40)+6)))))</f>
        <v/>
      </c>
      <c r="BU40" s="150" t="str">
        <f>IF(BQ40="","",(MID(BQ40,(SEARCH("^^",SUBSTITUTE(BQ40," ","^^",LEN(BQ40)-LEN(SUBSTITUTE(BQ40," ","")))))+1,99)&amp;"_"&amp;LEFT(BQ40,FIND(" ",BQ40)-1)&amp;"_"&amp;BR40))</f>
        <v/>
      </c>
      <c r="BV40" s="117" t="str">
        <f>IF(BX40="","",IF((LEN(BX40)-LEN(SUBSTITUTE(BX40,"male","")))/LEN("male")&gt;1,"!",IF(RIGHT(BX40,1)=")","",IF(RIGHT(BX40,2)=") ","",IF(RIGHT(BX40,2)=").","","!!")))))</f>
        <v/>
      </c>
      <c r="BW40" s="114"/>
      <c r="BX40" s="168"/>
      <c r="BY40" s="143" t="str">
        <f>IF(CC40="","",ministers_outercabinet!CB$3)</f>
        <v/>
      </c>
      <c r="BZ40" s="144" t="str">
        <f>IF(CC40="","",ministers_outercabinet!CB$1)</f>
        <v/>
      </c>
      <c r="CA40" s="145"/>
      <c r="CB40" s="151"/>
      <c r="CC40" s="146" t="str">
        <f>IF(CJ40="","",IF(ISNUMBER(SEARCH(":",CJ40)),MID(CJ40,FIND(":",CJ40)+2,FIND("(",CJ40)-FIND(":",CJ40)-3),LEFT(CJ40,FIND("(",CJ40)-2)))</f>
        <v/>
      </c>
      <c r="CD40" s="147" t="str">
        <f>IF(CJ40="","",MID(CJ40,FIND("(",CJ40)+1,4))</f>
        <v/>
      </c>
      <c r="CE40" s="148" t="str">
        <f>IF(ISNUMBER(SEARCH("*female*",CJ40)),"female",IF(ISNUMBER(SEARCH("*male*",CJ40)),"male",""))</f>
        <v/>
      </c>
      <c r="CF40" s="149" t="str">
        <f>IF(CJ40="","",IF(ISERROR(MID(CJ40,FIND("male,",CJ40)+6,(FIND(")",CJ40)-(FIND("male,",CJ40)+6))))=TRUE,"missing/error",MID(CJ40,FIND("male,",CJ40)+6,(FIND(")",CJ40)-(FIND("male,",CJ40)+6)))))</f>
        <v/>
      </c>
      <c r="CG40" s="150" t="str">
        <f>IF(CC40="","",(MID(CC40,(SEARCH("^^",SUBSTITUTE(CC40," ","^^",LEN(CC40)-LEN(SUBSTITUTE(CC40," ","")))))+1,99)&amp;"_"&amp;LEFT(CC40,FIND(" ",CC40)-1)&amp;"_"&amp;CD40))</f>
        <v/>
      </c>
      <c r="CH40" s="117" t="str">
        <f>IF(CJ40="","",IF((LEN(CJ40)-LEN(SUBSTITUTE(CJ40,"male","")))/LEN("male")&gt;1,"!",IF(RIGHT(CJ40,1)=")","",IF(RIGHT(CJ40,2)=") ","",IF(RIGHT(CJ40,2)=").","","!!")))))</f>
        <v/>
      </c>
      <c r="CI40" s="114"/>
      <c r="CJ40" s="168"/>
      <c r="CK40" s="143" t="str">
        <f>IF(CO40="","",ministers_outercabinet!CN$3)</f>
        <v/>
      </c>
      <c r="CL40" s="144" t="str">
        <f>IF(CO40="","",ministers_outercabinet!CN$1)</f>
        <v/>
      </c>
      <c r="CM40" s="145"/>
      <c r="CN40" s="151"/>
      <c r="CO40" s="146" t="str">
        <f>IF(CV40="","",IF(ISNUMBER(SEARCH(":",CV40)),MID(CV40,FIND(":",CV40)+2,FIND("(",CV40)-FIND(":",CV40)-3),LEFT(CV40,FIND("(",CV40)-2)))</f>
        <v/>
      </c>
      <c r="CP40" s="147" t="str">
        <f>IF(CV40="","",MID(CV40,FIND("(",CV40)+1,4))</f>
        <v/>
      </c>
      <c r="CQ40" s="148" t="str">
        <f>IF(ISNUMBER(SEARCH("*female*",CV40)),"female",IF(ISNUMBER(SEARCH("*male*",CV40)),"male",""))</f>
        <v/>
      </c>
      <c r="CR40" s="149" t="str">
        <f>IF(CV40="","",IF(ISERROR(MID(CV40,FIND("male,",CV40)+6,(FIND(")",CV40)-(FIND("male,",CV40)+6))))=TRUE,"missing/error",MID(CV40,FIND("male,",CV40)+6,(FIND(")",CV40)-(FIND("male,",CV40)+6)))))</f>
        <v/>
      </c>
      <c r="CS40" s="150" t="str">
        <f>IF(CO40="","",(MID(CO40,(SEARCH("^^",SUBSTITUTE(CO40," ","^^",LEN(CO40)-LEN(SUBSTITUTE(CO40," ","")))))+1,99)&amp;"_"&amp;LEFT(CO40,FIND(" ",CO40)-1)&amp;"_"&amp;CP40))</f>
        <v/>
      </c>
      <c r="CT40" s="117" t="str">
        <f>IF(CV40="","",IF((LEN(CV40)-LEN(SUBSTITUTE(CV40,"male","")))/LEN("male")&gt;1,"!",IF(RIGHT(CV40,1)=")","",IF(RIGHT(CV40,2)=") ","",IF(RIGHT(CV40,2)=").","","!!")))))</f>
        <v/>
      </c>
      <c r="CU40" s="114"/>
      <c r="CV40" s="168"/>
      <c r="CW40" s="143" t="str">
        <f>IF(DA40="","",ministers_outercabinet!CZ$3)</f>
        <v/>
      </c>
      <c r="CX40" s="144" t="str">
        <f>IF(DA40="","",ministers_outercabinet!CZ$1)</f>
        <v/>
      </c>
      <c r="CY40" s="145"/>
      <c r="CZ40" s="151"/>
      <c r="DA40" s="146" t="str">
        <f>IF(DH40="","",IF(ISNUMBER(SEARCH(":",DH40)),MID(DH40,FIND(":",DH40)+2,FIND("(",DH40)-FIND(":",DH40)-3),LEFT(DH40,FIND("(",DH40)-2)))</f>
        <v/>
      </c>
      <c r="DB40" s="147" t="str">
        <f>IF(DH40="","",MID(DH40,FIND("(",DH40)+1,4))</f>
        <v/>
      </c>
      <c r="DC40" s="148" t="str">
        <f>IF(ISNUMBER(SEARCH("*female*",DH40)),"female",IF(ISNUMBER(SEARCH("*male*",DH40)),"male",""))</f>
        <v/>
      </c>
      <c r="DD40" s="149" t="str">
        <f>IF(DH40="","",IF(ISERROR(MID(DH40,FIND("male,",DH40)+6,(FIND(")",DH40)-(FIND("male,",DH40)+6))))=TRUE,"missing/error",MID(DH40,FIND("male,",DH40)+6,(FIND(")",DH40)-(FIND("male,",DH40)+6)))))</f>
        <v/>
      </c>
      <c r="DE40" s="150" t="str">
        <f>IF(DA40="","",(MID(DA40,(SEARCH("^^",SUBSTITUTE(DA40," ","^^",LEN(DA40)-LEN(SUBSTITUTE(DA40," ","")))))+1,99)&amp;"_"&amp;LEFT(DA40,FIND(" ",DA40)-1)&amp;"_"&amp;DB40))</f>
        <v/>
      </c>
      <c r="DF40" s="117" t="str">
        <f>IF(DH40="","",IF((LEN(DH40)-LEN(SUBSTITUTE(DH40,"male","")))/LEN("male")&gt;1,"!",IF(RIGHT(DH40,1)=")","",IF(RIGHT(DH40,2)=") ","",IF(RIGHT(DH40,2)=").","","!!")))))</f>
        <v/>
      </c>
      <c r="DG40" s="114"/>
      <c r="DH40" s="168"/>
      <c r="DI40" s="143" t="str">
        <f>IF(DM40="","",ministers_outercabinet!DL$3)</f>
        <v/>
      </c>
      <c r="DJ40" s="144" t="str">
        <f>IF(DM40="","",ministers_outercabinet!DL$1)</f>
        <v/>
      </c>
      <c r="DK40" s="145"/>
      <c r="DL40" s="151"/>
      <c r="DM40" s="146" t="str">
        <f>IF(DT40="","",IF(ISNUMBER(SEARCH(":",DT40)),MID(DT40,FIND(":",DT40)+2,FIND("(",DT40)-FIND(":",DT40)-3),LEFT(DT40,FIND("(",DT40)-2)))</f>
        <v/>
      </c>
      <c r="DN40" s="147" t="str">
        <f>IF(DT40="","",MID(DT40,FIND("(",DT40)+1,4))</f>
        <v/>
      </c>
      <c r="DO40" s="148" t="str">
        <f>IF(ISNUMBER(SEARCH("*female*",DT40)),"female",IF(ISNUMBER(SEARCH("*male*",DT40)),"male",""))</f>
        <v/>
      </c>
      <c r="DP40" s="149" t="str">
        <f>IF(DT40="","",IF(ISERROR(MID(DT40,FIND("male,",DT40)+6,(FIND(")",DT40)-(FIND("male,",DT40)+6))))=TRUE,"missing/error",MID(DT40,FIND("male,",DT40)+6,(FIND(")",DT40)-(FIND("male,",DT40)+6)))))</f>
        <v/>
      </c>
      <c r="DQ40" s="150" t="str">
        <f>IF(DM40="","",(MID(DM40,(SEARCH("^^",SUBSTITUTE(DM40," ","^^",LEN(DM40)-LEN(SUBSTITUTE(DM40," ","")))))+1,99)&amp;"_"&amp;LEFT(DM40,FIND(" ",DM40)-1)&amp;"_"&amp;DN40))</f>
        <v/>
      </c>
      <c r="DR40" s="117" t="str">
        <f>IF(DT40="","",IF((LEN(DT40)-LEN(SUBSTITUTE(DT40,"male","")))/LEN("male")&gt;1,"!",IF(RIGHT(DT40,1)=")","",IF(RIGHT(DT40,2)=") ","",IF(RIGHT(DT40,2)=").","","!!")))))</f>
        <v/>
      </c>
      <c r="DS40" s="114"/>
      <c r="DT40" s="168"/>
      <c r="DU40" s="143" t="str">
        <f>IF(DY40="","",ministers_outercabinet!DX$3)</f>
        <v/>
      </c>
      <c r="DV40" s="144" t="str">
        <f>IF(DY40="","",ministers_outercabinet!DX$1)</f>
        <v/>
      </c>
      <c r="DW40" s="145"/>
      <c r="DX40" s="151"/>
      <c r="DY40" s="146" t="str">
        <f>IF(EF40="","",IF(ISNUMBER(SEARCH(":",EF40)),MID(EF40,FIND(":",EF40)+2,FIND("(",EF40)-FIND(":",EF40)-3),LEFT(EF40,FIND("(",EF40)-2)))</f>
        <v/>
      </c>
      <c r="DZ40" s="147" t="str">
        <f>IF(EF40="","",MID(EF40,FIND("(",EF40)+1,4))</f>
        <v/>
      </c>
      <c r="EA40" s="148" t="str">
        <f>IF(ISNUMBER(SEARCH("*female*",EF40)),"female",IF(ISNUMBER(SEARCH("*male*",EF40)),"male",""))</f>
        <v/>
      </c>
      <c r="EB40" s="149" t="str">
        <f>IF(EF40="","",IF(ISERROR(MID(EF40,FIND("male,",EF40)+6,(FIND(")",EF40)-(FIND("male,",EF40)+6))))=TRUE,"missing/error",MID(EF40,FIND("male,",EF40)+6,(FIND(")",EF40)-(FIND("male,",EF40)+6)))))</f>
        <v/>
      </c>
      <c r="EC40" s="150" t="str">
        <f>IF(DY40="","",(MID(DY40,(SEARCH("^^",SUBSTITUTE(DY40," ","^^",LEN(DY40)-LEN(SUBSTITUTE(DY40," ","")))))+1,99)&amp;"_"&amp;LEFT(DY40,FIND(" ",DY40)-1)&amp;"_"&amp;DZ40))</f>
        <v/>
      </c>
      <c r="ED40" s="117" t="str">
        <f>IF(EF40="","",IF((LEN(EF40)-LEN(SUBSTITUTE(EF40,"male","")))/LEN("male")&gt;1,"!",IF(RIGHT(EF40,1)=")","",IF(RIGHT(EF40,2)=") ","",IF(RIGHT(EF40,2)=").","","!!")))))</f>
        <v/>
      </c>
      <c r="EE40" s="114"/>
      <c r="EF40" s="168"/>
    </row>
    <row r="41" spans="1:136" ht="13.5" customHeight="1">
      <c r="A41" s="126"/>
      <c r="B41" s="114" t="s">
        <v>550</v>
      </c>
      <c r="C41" s="114"/>
      <c r="E41" s="143" t="str">
        <f>IF(I41="","",ministers_outercabinet!E$3)</f>
        <v/>
      </c>
      <c r="F41" s="144" t="str">
        <f>IF(I41="","",ministers_outercabinet!E$1)</f>
        <v/>
      </c>
      <c r="G41" s="145" t="s">
        <v>292</v>
      </c>
      <c r="H41" s="145" t="str">
        <f>IF(I41="","",ministers_outercabinet!E$3)</f>
        <v/>
      </c>
      <c r="I41" s="146" t="str">
        <f t="shared" si="6"/>
        <v/>
      </c>
      <c r="J41" s="147" t="str">
        <f t="shared" si="7"/>
        <v/>
      </c>
      <c r="K41" s="148" t="str">
        <f t="shared" si="8"/>
        <v/>
      </c>
      <c r="L41" s="149" t="str">
        <f t="shared" si="9"/>
        <v/>
      </c>
      <c r="M41" s="150" t="str">
        <f t="shared" si="10"/>
        <v/>
      </c>
      <c r="N41" s="117" t="str">
        <f t="shared" si="5"/>
        <v/>
      </c>
      <c r="O41" s="114"/>
      <c r="P41" s="168"/>
      <c r="Q41" s="143" t="str">
        <f>IF(U41="","",ministers_outercabinet!T$3)</f>
        <v/>
      </c>
      <c r="R41" s="144" t="str">
        <f>IF(U41="","",ministers_outercabinet!T$1)</f>
        <v/>
      </c>
      <c r="S41" s="145"/>
      <c r="T41" s="151"/>
      <c r="U41" s="146" t="str">
        <f>IF(AB41="","",IF(ISNUMBER(SEARCH(":",AB41)),MID(AB41,FIND(":",AB41)+2,FIND("(",AB41)-FIND(":",AB41)-3),LEFT(AB41,FIND("(",AB41)-2)))</f>
        <v/>
      </c>
      <c r="V41" s="147" t="str">
        <f>IF(AB41="","",MID(AB41,FIND("(",AB41)+1,4))</f>
        <v/>
      </c>
      <c r="W41" s="148" t="str">
        <f>IF(ISNUMBER(SEARCH("*female*",AB41)),"female",IF(ISNUMBER(SEARCH("*male*",AB41)),"male",""))</f>
        <v/>
      </c>
      <c r="X41" s="149" t="str">
        <f>IF(AB41="","",IF(ISERROR(MID(AB41,FIND("male,",AB41)+6,(FIND(")",AB41)-(FIND("male,",AB41)+6))))=TRUE,"missing/error",MID(AB41,FIND("male,",AB41)+6,(FIND(")",AB41)-(FIND("male,",AB41)+6)))))</f>
        <v/>
      </c>
      <c r="Y41" s="150" t="str">
        <f>IF(U41="","",(MID(U41,(SEARCH("^^",SUBSTITUTE(U41," ","^^",LEN(U41)-LEN(SUBSTITUTE(U41," ","")))))+1,99)&amp;"_"&amp;LEFT(U41,FIND(" ",U41)-1)&amp;"_"&amp;V41))</f>
        <v/>
      </c>
      <c r="Z41" s="117" t="str">
        <f>IF(AB41="","",IF((LEN(AB41)-LEN(SUBSTITUTE(AB41,"male","")))/LEN("male")&gt;1,"!",IF(RIGHT(AB41,1)=")","",IF(RIGHT(AB41,2)=") ","",IF(RIGHT(AB41,2)=").","","!!")))))</f>
        <v/>
      </c>
      <c r="AA41" s="114"/>
      <c r="AB41" s="168"/>
      <c r="AC41" s="143" t="str">
        <f>IF(AG41="","",ministers_outercabinet!AF$3)</f>
        <v/>
      </c>
      <c r="AD41" s="144" t="str">
        <f>IF(AG41="","",ministers_outercabinet!AF$1)</f>
        <v/>
      </c>
      <c r="AE41" s="145"/>
      <c r="AF41" s="151"/>
      <c r="AG41" s="146" t="str">
        <f>IF(AN41="","",IF(ISNUMBER(SEARCH(":",AN41)),MID(AN41,FIND(":",AN41)+2,FIND("(",AN41)-FIND(":",AN41)-3),LEFT(AN41,FIND("(",AN41)-2)))</f>
        <v/>
      </c>
      <c r="AH41" s="147" t="str">
        <f>IF(AN41="","",MID(AN41,FIND("(",AN41)+1,4))</f>
        <v/>
      </c>
      <c r="AI41" s="148" t="str">
        <f>IF(ISNUMBER(SEARCH("*female*",AN41)),"female",IF(ISNUMBER(SEARCH("*male*",AN41)),"male",""))</f>
        <v/>
      </c>
      <c r="AJ41" s="149" t="str">
        <f>IF(AN41="","",IF(ISERROR(MID(AN41,FIND("male,",AN41)+6,(FIND(")",AN41)-(FIND("male,",AN41)+6))))=TRUE,"missing/error",MID(AN41,FIND("male,",AN41)+6,(FIND(")",AN41)-(FIND("male,",AN41)+6)))))</f>
        <v/>
      </c>
      <c r="AK41" s="150" t="str">
        <f>IF(AG41="","",(MID(AG41,(SEARCH("^^",SUBSTITUTE(AG41," ","^^",LEN(AG41)-LEN(SUBSTITUTE(AG41," ","")))))+1,99)&amp;"_"&amp;LEFT(AG41,FIND(" ",AG41)-1)&amp;"_"&amp;AH41))</f>
        <v/>
      </c>
      <c r="AL41" s="117" t="str">
        <f>IF(AN41="","",IF((LEN(AN41)-LEN(SUBSTITUTE(AN41,"male","")))/LEN("male")&gt;1,"!",IF(RIGHT(AN41,1)=")","",IF(RIGHT(AN41,2)=") ","",IF(RIGHT(AN41,2)=").","","!!")))))</f>
        <v/>
      </c>
      <c r="AM41" s="114"/>
      <c r="AN41" s="168"/>
      <c r="AO41" s="143" t="str">
        <f>IF(AS41="","",ministers_outercabinet!AR$3)</f>
        <v/>
      </c>
      <c r="AP41" s="144" t="str">
        <f>IF(AS41="","",ministers_outercabinet!AR$1)</f>
        <v/>
      </c>
      <c r="AQ41" s="145"/>
      <c r="AR41" s="151"/>
      <c r="AS41" s="146" t="str">
        <f>IF(AZ41="","",IF(ISNUMBER(SEARCH(":",AZ41)),MID(AZ41,FIND(":",AZ41)+2,FIND("(",AZ41)-FIND(":",AZ41)-3),LEFT(AZ41,FIND("(",AZ41)-2)))</f>
        <v/>
      </c>
      <c r="AT41" s="147" t="str">
        <f>IF(AZ41="","",MID(AZ41,FIND("(",AZ41)+1,4))</f>
        <v/>
      </c>
      <c r="AU41" s="148" t="str">
        <f>IF(ISNUMBER(SEARCH("*female*",AZ41)),"female",IF(ISNUMBER(SEARCH("*male*",AZ41)),"male",""))</f>
        <v/>
      </c>
      <c r="AV41" s="149" t="str">
        <f>IF(AZ41="","",IF(ISERROR(MID(AZ41,FIND("male,",AZ41)+6,(FIND(")",AZ41)-(FIND("male,",AZ41)+6))))=TRUE,"missing/error",MID(AZ41,FIND("male,",AZ41)+6,(FIND(")",AZ41)-(FIND("male,",AZ41)+6)))))</f>
        <v/>
      </c>
      <c r="AW41" s="150" t="str">
        <f>IF(AS41="","",(MID(AS41,(SEARCH("^^",SUBSTITUTE(AS41," ","^^",LEN(AS41)-LEN(SUBSTITUTE(AS41," ","")))))+1,99)&amp;"_"&amp;LEFT(AS41,FIND(" ",AS41)-1)&amp;"_"&amp;AT41))</f>
        <v/>
      </c>
      <c r="AX41" s="117" t="str">
        <f>IF(AZ41="","",IF((LEN(AZ41)-LEN(SUBSTITUTE(AZ41,"male","")))/LEN("male")&gt;1,"!",IF(RIGHT(AZ41,1)=")","",IF(RIGHT(AZ41,2)=") ","",IF(RIGHT(AZ41,2)=").","","!!")))))</f>
        <v/>
      </c>
      <c r="AY41" s="114"/>
      <c r="AZ41" s="168"/>
      <c r="BA41" s="143" t="str">
        <f>IF(BE41="","",ministers_outercabinet!BD$3)</f>
        <v/>
      </c>
      <c r="BB41" s="144" t="str">
        <f>IF(BE41="","",ministers_outercabinet!BD$1)</f>
        <v/>
      </c>
      <c r="BC41" s="145"/>
      <c r="BD41" s="151"/>
      <c r="BE41" s="146" t="str">
        <f>IF(BL41="","",IF(ISNUMBER(SEARCH(":",BL41)),MID(BL41,FIND(":",BL41)+2,FIND("(",BL41)-FIND(":",BL41)-3),LEFT(BL41,FIND("(",BL41)-2)))</f>
        <v/>
      </c>
      <c r="BF41" s="147" t="str">
        <f>IF(BL41="","",MID(BL41,FIND("(",BL41)+1,4))</f>
        <v/>
      </c>
      <c r="BG41" s="148" t="str">
        <f>IF(ISNUMBER(SEARCH("*female*",BL41)),"female",IF(ISNUMBER(SEARCH("*male*",BL41)),"male",""))</f>
        <v/>
      </c>
      <c r="BH41" s="149" t="str">
        <f>IF(BL41="","",IF(ISERROR(MID(BL41,FIND("male,",BL41)+6,(FIND(")",BL41)-(FIND("male,",BL41)+6))))=TRUE,"missing/error",MID(BL41,FIND("male,",BL41)+6,(FIND(")",BL41)-(FIND("male,",BL41)+6)))))</f>
        <v/>
      </c>
      <c r="BI41" s="150" t="str">
        <f>IF(BE41="","",(MID(BE41,(SEARCH("^^",SUBSTITUTE(BE41," ","^^",LEN(BE41)-LEN(SUBSTITUTE(BE41," ","")))))+1,99)&amp;"_"&amp;LEFT(BE41,FIND(" ",BE41)-1)&amp;"_"&amp;BF41))</f>
        <v/>
      </c>
      <c r="BJ41" s="117" t="str">
        <f>IF(BL41="","",IF((LEN(BL41)-LEN(SUBSTITUTE(BL41,"male","")))/LEN("male")&gt;1,"!",IF(RIGHT(BL41,1)=")","",IF(RIGHT(BL41,2)=") ","",IF(RIGHT(BL41,2)=").","","!!")))))</f>
        <v/>
      </c>
      <c r="BK41" s="114"/>
      <c r="BL41" s="168"/>
      <c r="BM41" s="143" t="str">
        <f>IF(BQ41="","",ministers_outercabinet!BP$3)</f>
        <v/>
      </c>
      <c r="BN41" s="144" t="str">
        <f>IF(BQ41="","",ministers_outercabinet!BP$1)</f>
        <v/>
      </c>
      <c r="BO41" s="145"/>
      <c r="BP41" s="151"/>
      <c r="BQ41" s="146" t="str">
        <f>IF(BX41="","",IF(ISNUMBER(SEARCH(":",BX41)),MID(BX41,FIND(":",BX41)+2,FIND("(",BX41)-FIND(":",BX41)-3),LEFT(BX41,FIND("(",BX41)-2)))</f>
        <v/>
      </c>
      <c r="BR41" s="147" t="str">
        <f>IF(BX41="","",MID(BX41,FIND("(",BX41)+1,4))</f>
        <v/>
      </c>
      <c r="BS41" s="148" t="str">
        <f>IF(ISNUMBER(SEARCH("*female*",BX41)),"female",IF(ISNUMBER(SEARCH("*male*",BX41)),"male",""))</f>
        <v/>
      </c>
      <c r="BT41" s="149" t="str">
        <f>IF(BX41="","",IF(ISERROR(MID(BX41,FIND("male,",BX41)+6,(FIND(")",BX41)-(FIND("male,",BX41)+6))))=TRUE,"missing/error",MID(BX41,FIND("male,",BX41)+6,(FIND(")",BX41)-(FIND("male,",BX41)+6)))))</f>
        <v/>
      </c>
      <c r="BU41" s="150" t="str">
        <f>IF(BQ41="","",(MID(BQ41,(SEARCH("^^",SUBSTITUTE(BQ41," ","^^",LEN(BQ41)-LEN(SUBSTITUTE(BQ41," ","")))))+1,99)&amp;"_"&amp;LEFT(BQ41,FIND(" ",BQ41)-1)&amp;"_"&amp;BR41))</f>
        <v/>
      </c>
      <c r="BV41" s="117" t="str">
        <f>IF(BX41="","",IF((LEN(BX41)-LEN(SUBSTITUTE(BX41,"male","")))/LEN("male")&gt;1,"!",IF(RIGHT(BX41,1)=")","",IF(RIGHT(BX41,2)=") ","",IF(RIGHT(BX41,2)=").","","!!")))))</f>
        <v/>
      </c>
      <c r="BW41" s="114"/>
      <c r="BX41" s="168"/>
      <c r="BY41" s="143" t="str">
        <f>IF(CC41="","",ministers_outercabinet!CB$3)</f>
        <v/>
      </c>
      <c r="BZ41" s="144" t="str">
        <f>IF(CC41="","",ministers_outercabinet!CB$1)</f>
        <v/>
      </c>
      <c r="CA41" s="145"/>
      <c r="CB41" s="151"/>
      <c r="CC41" s="146" t="str">
        <f>IF(CJ41="","",IF(ISNUMBER(SEARCH(":",CJ41)),MID(CJ41,FIND(":",CJ41)+2,FIND("(",CJ41)-FIND(":",CJ41)-3),LEFT(CJ41,FIND("(",CJ41)-2)))</f>
        <v/>
      </c>
      <c r="CD41" s="147" t="str">
        <f>IF(CJ41="","",MID(CJ41,FIND("(",CJ41)+1,4))</f>
        <v/>
      </c>
      <c r="CE41" s="148" t="str">
        <f>IF(ISNUMBER(SEARCH("*female*",CJ41)),"female",IF(ISNUMBER(SEARCH("*male*",CJ41)),"male",""))</f>
        <v/>
      </c>
      <c r="CF41" s="149" t="str">
        <f>IF(CJ41="","",IF(ISERROR(MID(CJ41,FIND("male,",CJ41)+6,(FIND(")",CJ41)-(FIND("male,",CJ41)+6))))=TRUE,"missing/error",MID(CJ41,FIND("male,",CJ41)+6,(FIND(")",CJ41)-(FIND("male,",CJ41)+6)))))</f>
        <v/>
      </c>
      <c r="CG41" s="150" t="str">
        <f>IF(CC41="","",(MID(CC41,(SEARCH("^^",SUBSTITUTE(CC41," ","^^",LEN(CC41)-LEN(SUBSTITUTE(CC41," ","")))))+1,99)&amp;"_"&amp;LEFT(CC41,FIND(" ",CC41)-1)&amp;"_"&amp;CD41))</f>
        <v/>
      </c>
      <c r="CH41" s="117" t="str">
        <f>IF(CJ41="","",IF((LEN(CJ41)-LEN(SUBSTITUTE(CJ41,"male","")))/LEN("male")&gt;1,"!",IF(RIGHT(CJ41,1)=")","",IF(RIGHT(CJ41,2)=") ","",IF(RIGHT(CJ41,2)=").","","!!")))))</f>
        <v/>
      </c>
      <c r="CI41" s="114"/>
      <c r="CJ41" s="168"/>
      <c r="CK41" s="143" t="str">
        <f>IF(CO41="","",ministers_outercabinet!CN$3)</f>
        <v/>
      </c>
      <c r="CL41" s="144" t="str">
        <f>IF(CO41="","",ministers_outercabinet!CN$1)</f>
        <v/>
      </c>
      <c r="CM41" s="145"/>
      <c r="CN41" s="151"/>
      <c r="CO41" s="146" t="str">
        <f>IF(CV41="","",IF(ISNUMBER(SEARCH(":",CV41)),MID(CV41,FIND(":",CV41)+2,FIND("(",CV41)-FIND(":",CV41)-3),LEFT(CV41,FIND("(",CV41)-2)))</f>
        <v/>
      </c>
      <c r="CP41" s="147" t="str">
        <f>IF(CV41="","",MID(CV41,FIND("(",CV41)+1,4))</f>
        <v/>
      </c>
      <c r="CQ41" s="148" t="str">
        <f>IF(ISNUMBER(SEARCH("*female*",CV41)),"female",IF(ISNUMBER(SEARCH("*male*",CV41)),"male",""))</f>
        <v/>
      </c>
      <c r="CR41" s="149" t="str">
        <f>IF(CV41="","",IF(ISERROR(MID(CV41,FIND("male,",CV41)+6,(FIND(")",CV41)-(FIND("male,",CV41)+6))))=TRUE,"missing/error",MID(CV41,FIND("male,",CV41)+6,(FIND(")",CV41)-(FIND("male,",CV41)+6)))))</f>
        <v/>
      </c>
      <c r="CS41" s="150" t="str">
        <f>IF(CO41="","",(MID(CO41,(SEARCH("^^",SUBSTITUTE(CO41," ","^^",LEN(CO41)-LEN(SUBSTITUTE(CO41," ","")))))+1,99)&amp;"_"&amp;LEFT(CO41,FIND(" ",CO41)-1)&amp;"_"&amp;CP41))</f>
        <v/>
      </c>
      <c r="CT41" s="117" t="str">
        <f>IF(CV41="","",IF((LEN(CV41)-LEN(SUBSTITUTE(CV41,"male","")))/LEN("male")&gt;1,"!",IF(RIGHT(CV41,1)=")","",IF(RIGHT(CV41,2)=") ","",IF(RIGHT(CV41,2)=").","","!!")))))</f>
        <v/>
      </c>
      <c r="CU41" s="114"/>
      <c r="CV41" s="168"/>
      <c r="CW41" s="143" t="str">
        <f>IF(DA41="","",ministers_outercabinet!CZ$3)</f>
        <v/>
      </c>
      <c r="CX41" s="144" t="str">
        <f>IF(DA41="","",ministers_outercabinet!CZ$1)</f>
        <v/>
      </c>
      <c r="CY41" s="145"/>
      <c r="CZ41" s="151"/>
      <c r="DA41" s="146" t="str">
        <f>IF(DH41="","",IF(ISNUMBER(SEARCH(":",DH41)),MID(DH41,FIND(":",DH41)+2,FIND("(",DH41)-FIND(":",DH41)-3),LEFT(DH41,FIND("(",DH41)-2)))</f>
        <v/>
      </c>
      <c r="DB41" s="147" t="str">
        <f>IF(DH41="","",MID(DH41,FIND("(",DH41)+1,4))</f>
        <v/>
      </c>
      <c r="DC41" s="148" t="str">
        <f>IF(ISNUMBER(SEARCH("*female*",DH41)),"female",IF(ISNUMBER(SEARCH("*male*",DH41)),"male",""))</f>
        <v/>
      </c>
      <c r="DD41" s="149" t="str">
        <f>IF(DH41="","",IF(ISERROR(MID(DH41,FIND("male,",DH41)+6,(FIND(")",DH41)-(FIND("male,",DH41)+6))))=TRUE,"missing/error",MID(DH41,FIND("male,",DH41)+6,(FIND(")",DH41)-(FIND("male,",DH41)+6)))))</f>
        <v/>
      </c>
      <c r="DE41" s="150" t="str">
        <f>IF(DA41="","",(MID(DA41,(SEARCH("^^",SUBSTITUTE(DA41," ","^^",LEN(DA41)-LEN(SUBSTITUTE(DA41," ","")))))+1,99)&amp;"_"&amp;LEFT(DA41,FIND(" ",DA41)-1)&amp;"_"&amp;DB41))</f>
        <v/>
      </c>
      <c r="DF41" s="117" t="str">
        <f>IF(DH41="","",IF((LEN(DH41)-LEN(SUBSTITUTE(DH41,"male","")))/LEN("male")&gt;1,"!",IF(RIGHT(DH41,1)=")","",IF(RIGHT(DH41,2)=") ","",IF(RIGHT(DH41,2)=").","","!!")))))</f>
        <v/>
      </c>
      <c r="DG41" s="114"/>
      <c r="DH41" s="168"/>
      <c r="DI41" s="143" t="str">
        <f>IF(DM41="","",ministers_outercabinet!DL$3)</f>
        <v/>
      </c>
      <c r="DJ41" s="144" t="str">
        <f>IF(DM41="","",ministers_outercabinet!DL$1)</f>
        <v/>
      </c>
      <c r="DK41" s="145"/>
      <c r="DL41" s="151"/>
      <c r="DM41" s="146" t="str">
        <f>IF(DT41="","",IF(ISNUMBER(SEARCH(":",DT41)),MID(DT41,FIND(":",DT41)+2,FIND("(",DT41)-FIND(":",DT41)-3),LEFT(DT41,FIND("(",DT41)-2)))</f>
        <v/>
      </c>
      <c r="DN41" s="147" t="str">
        <f>IF(DT41="","",MID(DT41,FIND("(",DT41)+1,4))</f>
        <v/>
      </c>
      <c r="DO41" s="148" t="str">
        <f>IF(ISNUMBER(SEARCH("*female*",DT41)),"female",IF(ISNUMBER(SEARCH("*male*",DT41)),"male",""))</f>
        <v/>
      </c>
      <c r="DP41" s="149" t="str">
        <f>IF(DT41="","",IF(ISERROR(MID(DT41,FIND("male,",DT41)+6,(FIND(")",DT41)-(FIND("male,",DT41)+6))))=TRUE,"missing/error",MID(DT41,FIND("male,",DT41)+6,(FIND(")",DT41)-(FIND("male,",DT41)+6)))))</f>
        <v/>
      </c>
      <c r="DQ41" s="150" t="str">
        <f>IF(DM41="","",(MID(DM41,(SEARCH("^^",SUBSTITUTE(DM41," ","^^",LEN(DM41)-LEN(SUBSTITUTE(DM41," ","")))))+1,99)&amp;"_"&amp;LEFT(DM41,FIND(" ",DM41)-1)&amp;"_"&amp;DN41))</f>
        <v/>
      </c>
      <c r="DR41" s="117" t="str">
        <f>IF(DT41="","",IF((LEN(DT41)-LEN(SUBSTITUTE(DT41,"male","")))/LEN("male")&gt;1,"!",IF(RIGHT(DT41,1)=")","",IF(RIGHT(DT41,2)=") ","",IF(RIGHT(DT41,2)=").","","!!")))))</f>
        <v/>
      </c>
      <c r="DS41" s="114"/>
      <c r="DT41" s="168"/>
      <c r="DU41" s="143" t="str">
        <f>IF(DY41="","",ministers_outercabinet!DX$3)</f>
        <v/>
      </c>
      <c r="DV41" s="144" t="str">
        <f>IF(DY41="","",ministers_outercabinet!DX$1)</f>
        <v/>
      </c>
      <c r="DW41" s="145"/>
      <c r="DX41" s="151"/>
      <c r="DY41" s="146" t="str">
        <f>IF(EF41="","",IF(ISNUMBER(SEARCH(":",EF41)),MID(EF41,FIND(":",EF41)+2,FIND("(",EF41)-FIND(":",EF41)-3),LEFT(EF41,FIND("(",EF41)-2)))</f>
        <v/>
      </c>
      <c r="DZ41" s="147" t="str">
        <f>IF(EF41="","",MID(EF41,FIND("(",EF41)+1,4))</f>
        <v/>
      </c>
      <c r="EA41" s="148" t="str">
        <f>IF(ISNUMBER(SEARCH("*female*",EF41)),"female",IF(ISNUMBER(SEARCH("*male*",EF41)),"male",""))</f>
        <v/>
      </c>
      <c r="EB41" s="149" t="str">
        <f>IF(EF41="","",IF(ISERROR(MID(EF41,FIND("male,",EF41)+6,(FIND(")",EF41)-(FIND("male,",EF41)+6))))=TRUE,"missing/error",MID(EF41,FIND("male,",EF41)+6,(FIND(")",EF41)-(FIND("male,",EF41)+6)))))</f>
        <v/>
      </c>
      <c r="EC41" s="150" t="str">
        <f>IF(DY41="","",(MID(DY41,(SEARCH("^^",SUBSTITUTE(DY41," ","^^",LEN(DY41)-LEN(SUBSTITUTE(DY41," ","")))))+1,99)&amp;"_"&amp;LEFT(DY41,FIND(" ",DY41)-1)&amp;"_"&amp;DZ41))</f>
        <v/>
      </c>
      <c r="ED41" s="117" t="str">
        <f>IF(EF41="","",IF((LEN(EF41)-LEN(SUBSTITUTE(EF41,"male","")))/LEN("male")&gt;1,"!",IF(RIGHT(EF41,1)=")","",IF(RIGHT(EF41,2)=") ","",IF(RIGHT(EF41,2)=").","","!!")))))</f>
        <v/>
      </c>
      <c r="EE41" s="114"/>
      <c r="EF41" s="168"/>
    </row>
    <row r="42" spans="1:136" ht="13.5" customHeight="1">
      <c r="A42" s="126"/>
      <c r="B42" s="114" t="s">
        <v>735</v>
      </c>
      <c r="C42" s="114"/>
      <c r="E42" s="143" t="str">
        <f>IF(I42="","",ministers_outercabinet!E$3)</f>
        <v/>
      </c>
      <c r="F42" s="144" t="str">
        <f>IF(I42="","",ministers_outercabinet!E$1)</f>
        <v/>
      </c>
      <c r="G42" s="145" t="s">
        <v>292</v>
      </c>
      <c r="H42" s="145" t="str">
        <f>IF(I42="","",ministers_outercabinet!E$3)</f>
        <v/>
      </c>
      <c r="I42" s="146" t="str">
        <f t="shared" si="6"/>
        <v/>
      </c>
      <c r="J42" s="147" t="str">
        <f t="shared" si="7"/>
        <v/>
      </c>
      <c r="K42" s="148" t="str">
        <f t="shared" si="8"/>
        <v/>
      </c>
      <c r="L42" s="149" t="str">
        <f t="shared" si="9"/>
        <v/>
      </c>
      <c r="M42" s="150" t="str">
        <f t="shared" si="10"/>
        <v/>
      </c>
      <c r="N42" s="117" t="str">
        <f t="shared" si="5"/>
        <v/>
      </c>
      <c r="O42" s="114"/>
      <c r="P42" s="168"/>
      <c r="Q42" s="143" t="str">
        <f>IF(U42="","",ministers_outercabinet!T$3)</f>
        <v/>
      </c>
      <c r="R42" s="144" t="str">
        <f>IF(U42="","",ministers_outercabinet!T$1)</f>
        <v/>
      </c>
      <c r="S42" s="145"/>
      <c r="T42" s="151"/>
      <c r="U42" s="146" t="str">
        <f>IF(AB42="","",IF(ISNUMBER(SEARCH(":",AB42)),MID(AB42,FIND(":",AB42)+2,FIND("(",AB42)-FIND(":",AB42)-3),LEFT(AB42,FIND("(",AB42)-2)))</f>
        <v/>
      </c>
      <c r="V42" s="147" t="str">
        <f>IF(AB42="","",MID(AB42,FIND("(",AB42)+1,4))</f>
        <v/>
      </c>
      <c r="W42" s="148" t="str">
        <f>IF(ISNUMBER(SEARCH("*female*",AB42)),"female",IF(ISNUMBER(SEARCH("*male*",AB42)),"male",""))</f>
        <v/>
      </c>
      <c r="X42" s="149" t="str">
        <f>IF(AB42="","",IF(ISERROR(MID(AB42,FIND("male,",AB42)+6,(FIND(")",AB42)-(FIND("male,",AB42)+6))))=TRUE,"missing/error",MID(AB42,FIND("male,",AB42)+6,(FIND(")",AB42)-(FIND("male,",AB42)+6)))))</f>
        <v/>
      </c>
      <c r="Y42" s="150" t="str">
        <f>IF(U42="","",(MID(U42,(SEARCH("^^",SUBSTITUTE(U42," ","^^",LEN(U42)-LEN(SUBSTITUTE(U42," ","")))))+1,99)&amp;"_"&amp;LEFT(U42,FIND(" ",U42)-1)&amp;"_"&amp;V42))</f>
        <v/>
      </c>
      <c r="Z42" s="117" t="str">
        <f>IF(AB42="","",IF((LEN(AB42)-LEN(SUBSTITUTE(AB42,"male","")))/LEN("male")&gt;1,"!",IF(RIGHT(AB42,1)=")","",IF(RIGHT(AB42,2)=") ","",IF(RIGHT(AB42,2)=").","","!!")))))</f>
        <v/>
      </c>
      <c r="AA42" s="114"/>
      <c r="AB42" s="168"/>
      <c r="AC42" s="143" t="str">
        <f>IF(AG42="","",ministers_outercabinet!AF$3)</f>
        <v/>
      </c>
      <c r="AD42" s="144" t="str">
        <f>IF(AG42="","",ministers_outercabinet!AF$1)</f>
        <v/>
      </c>
      <c r="AE42" s="145"/>
      <c r="AF42" s="151"/>
      <c r="AG42" s="146" t="str">
        <f>IF(AN42="","",IF(ISNUMBER(SEARCH(":",AN42)),MID(AN42,FIND(":",AN42)+2,FIND("(",AN42)-FIND(":",AN42)-3),LEFT(AN42,FIND("(",AN42)-2)))</f>
        <v/>
      </c>
      <c r="AH42" s="147" t="str">
        <f>IF(AN42="","",MID(AN42,FIND("(",AN42)+1,4))</f>
        <v/>
      </c>
      <c r="AI42" s="148" t="str">
        <f>IF(ISNUMBER(SEARCH("*female*",AN42)),"female",IF(ISNUMBER(SEARCH("*male*",AN42)),"male",""))</f>
        <v/>
      </c>
      <c r="AJ42" s="149" t="str">
        <f>IF(AN42="","",IF(ISERROR(MID(AN42,FIND("male,",AN42)+6,(FIND(")",AN42)-(FIND("male,",AN42)+6))))=TRUE,"missing/error",MID(AN42,FIND("male,",AN42)+6,(FIND(")",AN42)-(FIND("male,",AN42)+6)))))</f>
        <v/>
      </c>
      <c r="AK42" s="150" t="str">
        <f>IF(AG42="","",(MID(AG42,(SEARCH("^^",SUBSTITUTE(AG42," ","^^",LEN(AG42)-LEN(SUBSTITUTE(AG42," ","")))))+1,99)&amp;"_"&amp;LEFT(AG42,FIND(" ",AG42)-1)&amp;"_"&amp;AH42))</f>
        <v/>
      </c>
      <c r="AL42" s="117" t="str">
        <f>IF(AN42="","",IF((LEN(AN42)-LEN(SUBSTITUTE(AN42,"male","")))/LEN("male")&gt;1,"!",IF(RIGHT(AN42,1)=")","",IF(RIGHT(AN42,2)=") ","",IF(RIGHT(AN42,2)=").","","!!")))))</f>
        <v/>
      </c>
      <c r="AM42" s="114"/>
      <c r="AN42" s="168"/>
      <c r="AO42" s="143" t="str">
        <f>IF(AS42="","",ministers_outercabinet!AR$3)</f>
        <v/>
      </c>
      <c r="AP42" s="144" t="str">
        <f>IF(AS42="","",ministers_outercabinet!AR$1)</f>
        <v/>
      </c>
      <c r="AQ42" s="145"/>
      <c r="AR42" s="151"/>
      <c r="AS42" s="146" t="str">
        <f>IF(AZ42="","",IF(ISNUMBER(SEARCH(":",AZ42)),MID(AZ42,FIND(":",AZ42)+2,FIND("(",AZ42)-FIND(":",AZ42)-3),LEFT(AZ42,FIND("(",AZ42)-2)))</f>
        <v/>
      </c>
      <c r="AT42" s="147" t="str">
        <f>IF(AZ42="","",MID(AZ42,FIND("(",AZ42)+1,4))</f>
        <v/>
      </c>
      <c r="AU42" s="148" t="str">
        <f>IF(ISNUMBER(SEARCH("*female*",AZ42)),"female",IF(ISNUMBER(SEARCH("*male*",AZ42)),"male",""))</f>
        <v/>
      </c>
      <c r="AV42" s="149" t="str">
        <f>IF(AZ42="","",IF(ISERROR(MID(AZ42,FIND("male,",AZ42)+6,(FIND(")",AZ42)-(FIND("male,",AZ42)+6))))=TRUE,"missing/error",MID(AZ42,FIND("male,",AZ42)+6,(FIND(")",AZ42)-(FIND("male,",AZ42)+6)))))</f>
        <v/>
      </c>
      <c r="AW42" s="150" t="str">
        <f>IF(AS42="","",(MID(AS42,(SEARCH("^^",SUBSTITUTE(AS42," ","^^",LEN(AS42)-LEN(SUBSTITUTE(AS42," ","")))))+1,99)&amp;"_"&amp;LEFT(AS42,FIND(" ",AS42)-1)&amp;"_"&amp;AT42))</f>
        <v/>
      </c>
      <c r="AX42" s="117" t="str">
        <f>IF(AZ42="","",IF((LEN(AZ42)-LEN(SUBSTITUTE(AZ42,"male","")))/LEN("male")&gt;1,"!",IF(RIGHT(AZ42,1)=")","",IF(RIGHT(AZ42,2)=") ","",IF(RIGHT(AZ42,2)=").","","!!")))))</f>
        <v/>
      </c>
      <c r="AY42" s="114"/>
      <c r="AZ42" s="168"/>
      <c r="BA42" s="143" t="str">
        <f>IF(BE42="","",ministers_outercabinet!BD$3)</f>
        <v/>
      </c>
      <c r="BB42" s="144" t="str">
        <f>IF(BE42="","",ministers_outercabinet!BD$1)</f>
        <v/>
      </c>
      <c r="BC42" s="145"/>
      <c r="BD42" s="151"/>
      <c r="BE42" s="146" t="str">
        <f>IF(BL42="","",IF(ISNUMBER(SEARCH(":",BL42)),MID(BL42,FIND(":",BL42)+2,FIND("(",BL42)-FIND(":",BL42)-3),LEFT(BL42,FIND("(",BL42)-2)))</f>
        <v/>
      </c>
      <c r="BF42" s="147" t="str">
        <f>IF(BL42="","",MID(BL42,FIND("(",BL42)+1,4))</f>
        <v/>
      </c>
      <c r="BG42" s="148" t="str">
        <f>IF(ISNUMBER(SEARCH("*female*",BL42)),"female",IF(ISNUMBER(SEARCH("*male*",BL42)),"male",""))</f>
        <v/>
      </c>
      <c r="BH42" s="149" t="str">
        <f>IF(BL42="","",IF(ISERROR(MID(BL42,FIND("male,",BL42)+6,(FIND(")",BL42)-(FIND("male,",BL42)+6))))=TRUE,"missing/error",MID(BL42,FIND("male,",BL42)+6,(FIND(")",BL42)-(FIND("male,",BL42)+6)))))</f>
        <v/>
      </c>
      <c r="BI42" s="150" t="str">
        <f>IF(BE42="","",(MID(BE42,(SEARCH("^^",SUBSTITUTE(BE42," ","^^",LEN(BE42)-LEN(SUBSTITUTE(BE42," ","")))))+1,99)&amp;"_"&amp;LEFT(BE42,FIND(" ",BE42)-1)&amp;"_"&amp;BF42))</f>
        <v/>
      </c>
      <c r="BJ42" s="117" t="str">
        <f>IF(BL42="","",IF((LEN(BL42)-LEN(SUBSTITUTE(BL42,"male","")))/LEN("male")&gt;1,"!",IF(RIGHT(BL42,1)=")","",IF(RIGHT(BL42,2)=") ","",IF(RIGHT(BL42,2)=").","","!!")))))</f>
        <v/>
      </c>
      <c r="BK42" s="114"/>
      <c r="BL42" s="168"/>
      <c r="BM42" s="143" t="str">
        <f>IF(BQ42="","",ministers_outercabinet!BP$3)</f>
        <v/>
      </c>
      <c r="BN42" s="144" t="str">
        <f>IF(BQ42="","",ministers_outercabinet!BP$1)</f>
        <v/>
      </c>
      <c r="BO42" s="145"/>
      <c r="BP42" s="151"/>
      <c r="BQ42" s="146" t="str">
        <f>IF(BX42="","",IF(ISNUMBER(SEARCH(":",BX42)),MID(BX42,FIND(":",BX42)+2,FIND("(",BX42)-FIND(":",BX42)-3),LEFT(BX42,FIND("(",BX42)-2)))</f>
        <v/>
      </c>
      <c r="BR42" s="147" t="str">
        <f>IF(BX42="","",MID(BX42,FIND("(",BX42)+1,4))</f>
        <v/>
      </c>
      <c r="BS42" s="148" t="str">
        <f>IF(ISNUMBER(SEARCH("*female*",BX42)),"female",IF(ISNUMBER(SEARCH("*male*",BX42)),"male",""))</f>
        <v/>
      </c>
      <c r="BT42" s="149" t="str">
        <f>IF(BX42="","",IF(ISERROR(MID(BX42,FIND("male,",BX42)+6,(FIND(")",BX42)-(FIND("male,",BX42)+6))))=TRUE,"missing/error",MID(BX42,FIND("male,",BX42)+6,(FIND(")",BX42)-(FIND("male,",BX42)+6)))))</f>
        <v/>
      </c>
      <c r="BU42" s="150" t="str">
        <f>IF(BQ42="","",(MID(BQ42,(SEARCH("^^",SUBSTITUTE(BQ42," ","^^",LEN(BQ42)-LEN(SUBSTITUTE(BQ42," ","")))))+1,99)&amp;"_"&amp;LEFT(BQ42,FIND(" ",BQ42)-1)&amp;"_"&amp;BR42))</f>
        <v/>
      </c>
      <c r="BV42" s="117" t="str">
        <f>IF(BX42="","",IF((LEN(BX42)-LEN(SUBSTITUTE(BX42,"male","")))/LEN("male")&gt;1,"!",IF(RIGHT(BX42,1)=")","",IF(RIGHT(BX42,2)=") ","",IF(RIGHT(BX42,2)=").","","!!")))))</f>
        <v/>
      </c>
      <c r="BW42" s="114"/>
      <c r="BX42" s="168"/>
      <c r="BY42" s="143" t="str">
        <f>IF(CC42="","",ministers_outercabinet!CB$3)</f>
        <v/>
      </c>
      <c r="BZ42" s="144" t="str">
        <f>IF(CC42="","",ministers_outercabinet!CB$1)</f>
        <v/>
      </c>
      <c r="CA42" s="145"/>
      <c r="CB42" s="151"/>
      <c r="CC42" s="146" t="str">
        <f>IF(CJ42="","",IF(ISNUMBER(SEARCH(":",CJ42)),MID(CJ42,FIND(":",CJ42)+2,FIND("(",CJ42)-FIND(":",CJ42)-3),LEFT(CJ42,FIND("(",CJ42)-2)))</f>
        <v/>
      </c>
      <c r="CD42" s="147" t="str">
        <f>IF(CJ42="","",MID(CJ42,FIND("(",CJ42)+1,4))</f>
        <v/>
      </c>
      <c r="CE42" s="148" t="str">
        <f>IF(ISNUMBER(SEARCH("*female*",CJ42)),"female",IF(ISNUMBER(SEARCH("*male*",CJ42)),"male",""))</f>
        <v/>
      </c>
      <c r="CF42" s="149" t="str">
        <f>IF(CJ42="","",IF(ISERROR(MID(CJ42,FIND("male,",CJ42)+6,(FIND(")",CJ42)-(FIND("male,",CJ42)+6))))=TRUE,"missing/error",MID(CJ42,FIND("male,",CJ42)+6,(FIND(")",CJ42)-(FIND("male,",CJ42)+6)))))</f>
        <v/>
      </c>
      <c r="CG42" s="150" t="str">
        <f>IF(CC42="","",(MID(CC42,(SEARCH("^^",SUBSTITUTE(CC42," ","^^",LEN(CC42)-LEN(SUBSTITUTE(CC42," ","")))))+1,99)&amp;"_"&amp;LEFT(CC42,FIND(" ",CC42)-1)&amp;"_"&amp;CD42))</f>
        <v/>
      </c>
      <c r="CH42" s="117" t="str">
        <f>IF(CJ42="","",IF((LEN(CJ42)-LEN(SUBSTITUTE(CJ42,"male","")))/LEN("male")&gt;1,"!",IF(RIGHT(CJ42,1)=")","",IF(RIGHT(CJ42,2)=") ","",IF(RIGHT(CJ42,2)=").","","!!")))))</f>
        <v/>
      </c>
      <c r="CI42" s="114"/>
      <c r="CJ42" s="168"/>
      <c r="CK42" s="143" t="str">
        <f>IF(CO42="","",ministers_outercabinet!CN$3)</f>
        <v/>
      </c>
      <c r="CL42" s="144" t="str">
        <f>IF(CO42="","",ministers_outercabinet!CN$1)</f>
        <v/>
      </c>
      <c r="CM42" s="145"/>
      <c r="CN42" s="151"/>
      <c r="CO42" s="146" t="str">
        <f>IF(CV42="","",IF(ISNUMBER(SEARCH(":",CV42)),MID(CV42,FIND(":",CV42)+2,FIND("(",CV42)-FIND(":",CV42)-3),LEFT(CV42,FIND("(",CV42)-2)))</f>
        <v/>
      </c>
      <c r="CP42" s="147" t="str">
        <f>IF(CV42="","",MID(CV42,FIND("(",CV42)+1,4))</f>
        <v/>
      </c>
      <c r="CQ42" s="148" t="str">
        <f>IF(ISNUMBER(SEARCH("*female*",CV42)),"female",IF(ISNUMBER(SEARCH("*male*",CV42)),"male",""))</f>
        <v/>
      </c>
      <c r="CR42" s="149" t="str">
        <f>IF(CV42="","",IF(ISERROR(MID(CV42,FIND("male,",CV42)+6,(FIND(")",CV42)-(FIND("male,",CV42)+6))))=TRUE,"missing/error",MID(CV42,FIND("male,",CV42)+6,(FIND(")",CV42)-(FIND("male,",CV42)+6)))))</f>
        <v/>
      </c>
      <c r="CS42" s="150" t="str">
        <f>IF(CO42="","",(MID(CO42,(SEARCH("^^",SUBSTITUTE(CO42," ","^^",LEN(CO42)-LEN(SUBSTITUTE(CO42," ","")))))+1,99)&amp;"_"&amp;LEFT(CO42,FIND(" ",CO42)-1)&amp;"_"&amp;CP42))</f>
        <v/>
      </c>
      <c r="CT42" s="117" t="str">
        <f>IF(CV42="","",IF((LEN(CV42)-LEN(SUBSTITUTE(CV42,"male","")))/LEN("male")&gt;1,"!",IF(RIGHT(CV42,1)=")","",IF(RIGHT(CV42,2)=") ","",IF(RIGHT(CV42,2)=").","","!!")))))</f>
        <v/>
      </c>
      <c r="CU42" s="114"/>
      <c r="CV42" s="168"/>
      <c r="CW42" s="143" t="str">
        <f>IF(DA42="","",ministers_outercabinet!CZ$3)</f>
        <v/>
      </c>
      <c r="CX42" s="144" t="str">
        <f>IF(DA42="","",ministers_outercabinet!CZ$1)</f>
        <v/>
      </c>
      <c r="CY42" s="145"/>
      <c r="CZ42" s="151"/>
      <c r="DA42" s="146" t="str">
        <f>IF(DH42="","",IF(ISNUMBER(SEARCH(":",DH42)),MID(DH42,FIND(":",DH42)+2,FIND("(",DH42)-FIND(":",DH42)-3),LEFT(DH42,FIND("(",DH42)-2)))</f>
        <v/>
      </c>
      <c r="DB42" s="147" t="str">
        <f>IF(DH42="","",MID(DH42,FIND("(",DH42)+1,4))</f>
        <v/>
      </c>
      <c r="DC42" s="148" t="str">
        <f>IF(ISNUMBER(SEARCH("*female*",DH42)),"female",IF(ISNUMBER(SEARCH("*male*",DH42)),"male",""))</f>
        <v/>
      </c>
      <c r="DD42" s="149" t="str">
        <f>IF(DH42="","",IF(ISERROR(MID(DH42,FIND("male,",DH42)+6,(FIND(")",DH42)-(FIND("male,",DH42)+6))))=TRUE,"missing/error",MID(DH42,FIND("male,",DH42)+6,(FIND(")",DH42)-(FIND("male,",DH42)+6)))))</f>
        <v/>
      </c>
      <c r="DE42" s="150" t="str">
        <f>IF(DA42="","",(MID(DA42,(SEARCH("^^",SUBSTITUTE(DA42," ","^^",LEN(DA42)-LEN(SUBSTITUTE(DA42," ","")))))+1,99)&amp;"_"&amp;LEFT(DA42,FIND(" ",DA42)-1)&amp;"_"&amp;DB42))</f>
        <v/>
      </c>
      <c r="DF42" s="117" t="str">
        <f>IF(DH42="","",IF((LEN(DH42)-LEN(SUBSTITUTE(DH42,"male","")))/LEN("male")&gt;1,"!",IF(RIGHT(DH42,1)=")","",IF(RIGHT(DH42,2)=") ","",IF(RIGHT(DH42,2)=").","","!!")))))</f>
        <v/>
      </c>
      <c r="DG42" s="114"/>
      <c r="DH42" s="168"/>
      <c r="DI42" s="143" t="str">
        <f>IF(DM42="","",ministers_outercabinet!DL$3)</f>
        <v/>
      </c>
      <c r="DJ42" s="144" t="str">
        <f>IF(DM42="","",ministers_outercabinet!DL$1)</f>
        <v/>
      </c>
      <c r="DK42" s="145"/>
      <c r="DL42" s="151"/>
      <c r="DM42" s="146" t="str">
        <f>IF(DT42="","",IF(ISNUMBER(SEARCH(":",DT42)),MID(DT42,FIND(":",DT42)+2,FIND("(",DT42)-FIND(":",DT42)-3),LEFT(DT42,FIND("(",DT42)-2)))</f>
        <v/>
      </c>
      <c r="DN42" s="147" t="str">
        <f>IF(DT42="","",MID(DT42,FIND("(",DT42)+1,4))</f>
        <v/>
      </c>
      <c r="DO42" s="148" t="str">
        <f>IF(ISNUMBER(SEARCH("*female*",DT42)),"female",IF(ISNUMBER(SEARCH("*male*",DT42)),"male",""))</f>
        <v/>
      </c>
      <c r="DP42" s="149" t="str">
        <f>IF(DT42="","",IF(ISERROR(MID(DT42,FIND("male,",DT42)+6,(FIND(")",DT42)-(FIND("male,",DT42)+6))))=TRUE,"missing/error",MID(DT42,FIND("male,",DT42)+6,(FIND(")",DT42)-(FIND("male,",DT42)+6)))))</f>
        <v/>
      </c>
      <c r="DQ42" s="150" t="str">
        <f>IF(DM42="","",(MID(DM42,(SEARCH("^^",SUBSTITUTE(DM42," ","^^",LEN(DM42)-LEN(SUBSTITUTE(DM42," ","")))))+1,99)&amp;"_"&amp;LEFT(DM42,FIND(" ",DM42)-1)&amp;"_"&amp;DN42))</f>
        <v/>
      </c>
      <c r="DR42" s="117" t="str">
        <f>IF(DT42="","",IF((LEN(DT42)-LEN(SUBSTITUTE(DT42,"male","")))/LEN("male")&gt;1,"!",IF(RIGHT(DT42,1)=")","",IF(RIGHT(DT42,2)=") ","",IF(RIGHT(DT42,2)=").","","!!")))))</f>
        <v/>
      </c>
      <c r="DS42" s="114"/>
      <c r="DT42" s="168"/>
      <c r="DU42" s="143" t="str">
        <f>IF(DY42="","",ministers_outercabinet!DX$3)</f>
        <v/>
      </c>
      <c r="DV42" s="144" t="str">
        <f>IF(DY42="","",ministers_outercabinet!DX$1)</f>
        <v/>
      </c>
      <c r="DW42" s="145"/>
      <c r="DX42" s="151"/>
      <c r="DY42" s="146" t="str">
        <f>IF(EF42="","",IF(ISNUMBER(SEARCH(":",EF42)),MID(EF42,FIND(":",EF42)+2,FIND("(",EF42)-FIND(":",EF42)-3),LEFT(EF42,FIND("(",EF42)-2)))</f>
        <v/>
      </c>
      <c r="DZ42" s="147" t="str">
        <f>IF(EF42="","",MID(EF42,FIND("(",EF42)+1,4))</f>
        <v/>
      </c>
      <c r="EA42" s="148" t="str">
        <f>IF(ISNUMBER(SEARCH("*female*",EF42)),"female",IF(ISNUMBER(SEARCH("*male*",EF42)),"male",""))</f>
        <v/>
      </c>
      <c r="EB42" s="149" t="str">
        <f>IF(EF42="","",IF(ISERROR(MID(EF42,FIND("male,",EF42)+6,(FIND(")",EF42)-(FIND("male,",EF42)+6))))=TRUE,"missing/error",MID(EF42,FIND("male,",EF42)+6,(FIND(")",EF42)-(FIND("male,",EF42)+6)))))</f>
        <v/>
      </c>
      <c r="EC42" s="150" t="str">
        <f>IF(DY42="","",(MID(DY42,(SEARCH("^^",SUBSTITUTE(DY42," ","^^",LEN(DY42)-LEN(SUBSTITUTE(DY42," ","")))))+1,99)&amp;"_"&amp;LEFT(DY42,FIND(" ",DY42)-1)&amp;"_"&amp;DZ42))</f>
        <v/>
      </c>
      <c r="ED42" s="117" t="str">
        <f>IF(EF42="","",IF((LEN(EF42)-LEN(SUBSTITUTE(EF42,"male","")))/LEN("male")&gt;1,"!",IF(RIGHT(EF42,1)=")","",IF(RIGHT(EF42,2)=") ","",IF(RIGHT(EF42,2)=").","","!!")))))</f>
        <v/>
      </c>
      <c r="EE42" s="114"/>
      <c r="EF42" s="168"/>
    </row>
    <row r="43" spans="1:136" ht="13.5" customHeight="1">
      <c r="A43" s="126"/>
      <c r="B43" s="114" t="s">
        <v>541</v>
      </c>
      <c r="D43" s="168"/>
      <c r="E43" s="143" t="str">
        <f>IF(I43="","",ministers_outercabinet!E$3)</f>
        <v/>
      </c>
      <c r="F43" s="144" t="str">
        <f>IF(I43="","",ministers_outercabinet!E$1)</f>
        <v/>
      </c>
      <c r="G43" s="145" t="s">
        <v>292</v>
      </c>
      <c r="H43" s="145" t="str">
        <f>IF(I43="","",ministers_outercabinet!E$3)</f>
        <v/>
      </c>
      <c r="I43" s="146" t="str">
        <f t="shared" si="6"/>
        <v/>
      </c>
      <c r="J43" s="147" t="str">
        <f t="shared" si="7"/>
        <v/>
      </c>
      <c r="K43" s="148" t="str">
        <f t="shared" si="8"/>
        <v/>
      </c>
      <c r="L43" s="149" t="str">
        <f t="shared" si="9"/>
        <v/>
      </c>
      <c r="M43" s="150" t="str">
        <f t="shared" si="10"/>
        <v/>
      </c>
      <c r="N43" s="117" t="str">
        <f t="shared" si="5"/>
        <v/>
      </c>
      <c r="O43" s="114"/>
      <c r="P43" s="168"/>
      <c r="Q43" s="143" t="str">
        <f>IF(U43="","",ministers_outercabinet!T$3)</f>
        <v/>
      </c>
      <c r="R43" s="144" t="str">
        <f>IF(U43="","",ministers_outercabinet!T$1)</f>
        <v/>
      </c>
      <c r="S43" s="145"/>
      <c r="T43" s="151"/>
      <c r="U43" s="146" t="str">
        <f>IF(AB43="","",IF(ISNUMBER(SEARCH(":",AB43)),MID(AB43,FIND(":",AB43)+2,FIND("(",AB43)-FIND(":",AB43)-3),LEFT(AB43,FIND("(",AB43)-2)))</f>
        <v/>
      </c>
      <c r="V43" s="147" t="str">
        <f>IF(AB43="","",MID(AB43,FIND("(",AB43)+1,4))</f>
        <v/>
      </c>
      <c r="W43" s="148" t="str">
        <f>IF(ISNUMBER(SEARCH("*female*",AB43)),"female",IF(ISNUMBER(SEARCH("*male*",AB43)),"male",""))</f>
        <v/>
      </c>
      <c r="X43" s="149" t="str">
        <f>IF(AB43="","",IF(ISERROR(MID(AB43,FIND("male,",AB43)+6,(FIND(")",AB43)-(FIND("male,",AB43)+6))))=TRUE,"missing/error",MID(AB43,FIND("male,",AB43)+6,(FIND(")",AB43)-(FIND("male,",AB43)+6)))))</f>
        <v/>
      </c>
      <c r="Y43" s="150" t="str">
        <f>IF(U43="","",(MID(U43,(SEARCH("^^",SUBSTITUTE(U43," ","^^",LEN(U43)-LEN(SUBSTITUTE(U43," ","")))))+1,99)&amp;"_"&amp;LEFT(U43,FIND(" ",U43)-1)&amp;"_"&amp;V43))</f>
        <v/>
      </c>
      <c r="Z43" s="117" t="str">
        <f>IF(AB43="","",IF((LEN(AB43)-LEN(SUBSTITUTE(AB43,"male","")))/LEN("male")&gt;1,"!",IF(RIGHT(AB43,1)=")","",IF(RIGHT(AB43,2)=") ","",IF(RIGHT(AB43,2)=").","","!!")))))</f>
        <v/>
      </c>
      <c r="AA43" s="114"/>
      <c r="AB43" s="168"/>
      <c r="AC43" s="143" t="str">
        <f>IF(AG43="","",ministers_outercabinet!AF$3)</f>
        <v/>
      </c>
      <c r="AD43" s="144" t="str">
        <f>IF(AG43="","",ministers_outercabinet!AF$1)</f>
        <v/>
      </c>
      <c r="AE43" s="145"/>
      <c r="AF43" s="151"/>
      <c r="AG43" s="146" t="str">
        <f>IF(AN43="","",IF(ISNUMBER(SEARCH(":",AN43)),MID(AN43,FIND(":",AN43)+2,FIND("(",AN43)-FIND(":",AN43)-3),LEFT(AN43,FIND("(",AN43)-2)))</f>
        <v/>
      </c>
      <c r="AH43" s="147" t="str">
        <f>IF(AN43="","",MID(AN43,FIND("(",AN43)+1,4))</f>
        <v/>
      </c>
      <c r="AI43" s="148" t="str">
        <f>IF(ISNUMBER(SEARCH("*female*",AN43)),"female",IF(ISNUMBER(SEARCH("*male*",AN43)),"male",""))</f>
        <v/>
      </c>
      <c r="AJ43" s="149" t="str">
        <f>IF(AN43="","",IF(ISERROR(MID(AN43,FIND("male,",AN43)+6,(FIND(")",AN43)-(FIND("male,",AN43)+6))))=TRUE,"missing/error",MID(AN43,FIND("male,",AN43)+6,(FIND(")",AN43)-(FIND("male,",AN43)+6)))))</f>
        <v/>
      </c>
      <c r="AK43" s="150" t="str">
        <f>IF(AG43="","",(MID(AG43,(SEARCH("^^",SUBSTITUTE(AG43," ","^^",LEN(AG43)-LEN(SUBSTITUTE(AG43," ","")))))+1,99)&amp;"_"&amp;LEFT(AG43,FIND(" ",AG43)-1)&amp;"_"&amp;AH43))</f>
        <v/>
      </c>
      <c r="AL43" s="117" t="str">
        <f>IF(AN43="","",IF((LEN(AN43)-LEN(SUBSTITUTE(AN43,"male","")))/LEN("male")&gt;1,"!",IF(RIGHT(AN43,1)=")","",IF(RIGHT(AN43,2)=") ","",IF(RIGHT(AN43,2)=").","","!!")))))</f>
        <v/>
      </c>
      <c r="AM43" s="114"/>
      <c r="AN43" s="168"/>
      <c r="AO43" s="143" t="str">
        <f>IF(AS43="","",ministers_outercabinet!AR$3)</f>
        <v/>
      </c>
      <c r="AP43" s="144" t="str">
        <f>IF(AS43="","",ministers_outercabinet!AR$1)</f>
        <v/>
      </c>
      <c r="AQ43" s="145"/>
      <c r="AR43" s="151"/>
      <c r="AS43" s="146" t="str">
        <f>IF(AZ43="","",IF(ISNUMBER(SEARCH(":",AZ43)),MID(AZ43,FIND(":",AZ43)+2,FIND("(",AZ43)-FIND(":",AZ43)-3),LEFT(AZ43,FIND("(",AZ43)-2)))</f>
        <v/>
      </c>
      <c r="AT43" s="147" t="str">
        <f>IF(AZ43="","",MID(AZ43,FIND("(",AZ43)+1,4))</f>
        <v/>
      </c>
      <c r="AU43" s="148" t="str">
        <f>IF(ISNUMBER(SEARCH("*female*",AZ43)),"female",IF(ISNUMBER(SEARCH("*male*",AZ43)),"male",""))</f>
        <v/>
      </c>
      <c r="AV43" s="149" t="str">
        <f>IF(AZ43="","",IF(ISERROR(MID(AZ43,FIND("male,",AZ43)+6,(FIND(")",AZ43)-(FIND("male,",AZ43)+6))))=TRUE,"missing/error",MID(AZ43,FIND("male,",AZ43)+6,(FIND(")",AZ43)-(FIND("male,",AZ43)+6)))))</f>
        <v/>
      </c>
      <c r="AW43" s="150" t="str">
        <f>IF(AS43="","",(MID(AS43,(SEARCH("^^",SUBSTITUTE(AS43," ","^^",LEN(AS43)-LEN(SUBSTITUTE(AS43," ","")))))+1,99)&amp;"_"&amp;LEFT(AS43,FIND(" ",AS43)-1)&amp;"_"&amp;AT43))</f>
        <v/>
      </c>
      <c r="AX43" s="117" t="str">
        <f>IF(AZ43="","",IF((LEN(AZ43)-LEN(SUBSTITUTE(AZ43,"male","")))/LEN("male")&gt;1,"!",IF(RIGHT(AZ43,1)=")","",IF(RIGHT(AZ43,2)=") ","",IF(RIGHT(AZ43,2)=").","","!!")))))</f>
        <v/>
      </c>
      <c r="AY43" s="114"/>
      <c r="AZ43" s="168"/>
      <c r="BA43" s="143" t="str">
        <f>IF(BE43="","",ministers_outercabinet!BD$3)</f>
        <v/>
      </c>
      <c r="BB43" s="144" t="str">
        <f>IF(BE43="","",ministers_outercabinet!BD$1)</f>
        <v/>
      </c>
      <c r="BC43" s="145"/>
      <c r="BD43" s="151"/>
      <c r="BE43" s="146" t="str">
        <f>IF(BL43="","",IF(ISNUMBER(SEARCH(":",BL43)),MID(BL43,FIND(":",BL43)+2,FIND("(",BL43)-FIND(":",BL43)-3),LEFT(BL43,FIND("(",BL43)-2)))</f>
        <v/>
      </c>
      <c r="BF43" s="147" t="str">
        <f>IF(BL43="","",MID(BL43,FIND("(",BL43)+1,4))</f>
        <v/>
      </c>
      <c r="BG43" s="148" t="str">
        <f>IF(ISNUMBER(SEARCH("*female*",BL43)),"female",IF(ISNUMBER(SEARCH("*male*",BL43)),"male",""))</f>
        <v/>
      </c>
      <c r="BH43" s="149" t="str">
        <f>IF(BL43="","",IF(ISERROR(MID(BL43,FIND("male,",BL43)+6,(FIND(")",BL43)-(FIND("male,",BL43)+6))))=TRUE,"missing/error",MID(BL43,FIND("male,",BL43)+6,(FIND(")",BL43)-(FIND("male,",BL43)+6)))))</f>
        <v/>
      </c>
      <c r="BI43" s="150" t="str">
        <f>IF(BE43="","",(MID(BE43,(SEARCH("^^",SUBSTITUTE(BE43," ","^^",LEN(BE43)-LEN(SUBSTITUTE(BE43," ","")))))+1,99)&amp;"_"&amp;LEFT(BE43,FIND(" ",BE43)-1)&amp;"_"&amp;BF43))</f>
        <v/>
      </c>
      <c r="BJ43" s="117" t="str">
        <f>IF(BL43="","",IF((LEN(BL43)-LEN(SUBSTITUTE(BL43,"male","")))/LEN("male")&gt;1,"!",IF(RIGHT(BL43,1)=")","",IF(RIGHT(BL43,2)=") ","",IF(RIGHT(BL43,2)=").","","!!")))))</f>
        <v/>
      </c>
      <c r="BK43" s="114"/>
      <c r="BL43" s="168"/>
      <c r="BM43" s="143" t="str">
        <f>IF(BQ43="","",ministers_outercabinet!BP$3)</f>
        <v/>
      </c>
      <c r="BN43" s="144" t="str">
        <f>IF(BQ43="","",ministers_outercabinet!BP$1)</f>
        <v/>
      </c>
      <c r="BO43" s="145"/>
      <c r="BP43" s="151"/>
      <c r="BQ43" s="146" t="str">
        <f>IF(BX43="","",IF(ISNUMBER(SEARCH(":",BX43)),MID(BX43,FIND(":",BX43)+2,FIND("(",BX43)-FIND(":",BX43)-3),LEFT(BX43,FIND("(",BX43)-2)))</f>
        <v/>
      </c>
      <c r="BR43" s="147" t="str">
        <f>IF(BX43="","",MID(BX43,FIND("(",BX43)+1,4))</f>
        <v/>
      </c>
      <c r="BS43" s="148" t="str">
        <f>IF(ISNUMBER(SEARCH("*female*",BX43)),"female",IF(ISNUMBER(SEARCH("*male*",BX43)),"male",""))</f>
        <v/>
      </c>
      <c r="BT43" s="149" t="str">
        <f>IF(BX43="","",IF(ISERROR(MID(BX43,FIND("male,",BX43)+6,(FIND(")",BX43)-(FIND("male,",BX43)+6))))=TRUE,"missing/error",MID(BX43,FIND("male,",BX43)+6,(FIND(")",BX43)-(FIND("male,",BX43)+6)))))</f>
        <v/>
      </c>
      <c r="BU43" s="150" t="str">
        <f>IF(BQ43="","",(MID(BQ43,(SEARCH("^^",SUBSTITUTE(BQ43," ","^^",LEN(BQ43)-LEN(SUBSTITUTE(BQ43," ","")))))+1,99)&amp;"_"&amp;LEFT(BQ43,FIND(" ",BQ43)-1)&amp;"_"&amp;BR43))</f>
        <v/>
      </c>
      <c r="BV43" s="117" t="str">
        <f>IF(BX43="","",IF((LEN(BX43)-LEN(SUBSTITUTE(BX43,"male","")))/LEN("male")&gt;1,"!",IF(RIGHT(BX43,1)=")","",IF(RIGHT(BX43,2)=") ","",IF(RIGHT(BX43,2)=").","","!!")))))</f>
        <v/>
      </c>
      <c r="BW43" s="114"/>
      <c r="BX43" s="168"/>
      <c r="BY43" s="143" t="str">
        <f>IF(CC43="","",ministers_outercabinet!CB$3)</f>
        <v/>
      </c>
      <c r="BZ43" s="144" t="str">
        <f>IF(CC43="","",ministers_outercabinet!CB$1)</f>
        <v/>
      </c>
      <c r="CA43" s="145"/>
      <c r="CB43" s="151"/>
      <c r="CC43" s="146" t="str">
        <f>IF(CJ43="","",IF(ISNUMBER(SEARCH(":",CJ43)),MID(CJ43,FIND(":",CJ43)+2,FIND("(",CJ43)-FIND(":",CJ43)-3),LEFT(CJ43,FIND("(",CJ43)-2)))</f>
        <v/>
      </c>
      <c r="CD43" s="147" t="str">
        <f>IF(CJ43="","",MID(CJ43,FIND("(",CJ43)+1,4))</f>
        <v/>
      </c>
      <c r="CE43" s="148" t="str">
        <f>IF(ISNUMBER(SEARCH("*female*",CJ43)),"female",IF(ISNUMBER(SEARCH("*male*",CJ43)),"male",""))</f>
        <v/>
      </c>
      <c r="CF43" s="149" t="str">
        <f>IF(CJ43="","",IF(ISERROR(MID(CJ43,FIND("male,",CJ43)+6,(FIND(")",CJ43)-(FIND("male,",CJ43)+6))))=TRUE,"missing/error",MID(CJ43,FIND("male,",CJ43)+6,(FIND(")",CJ43)-(FIND("male,",CJ43)+6)))))</f>
        <v/>
      </c>
      <c r="CG43" s="150" t="str">
        <f>IF(CC43="","",(MID(CC43,(SEARCH("^^",SUBSTITUTE(CC43," ","^^",LEN(CC43)-LEN(SUBSTITUTE(CC43," ","")))))+1,99)&amp;"_"&amp;LEFT(CC43,FIND(" ",CC43)-1)&amp;"_"&amp;CD43))</f>
        <v/>
      </c>
      <c r="CH43" s="117" t="str">
        <f>IF(CJ43="","",IF((LEN(CJ43)-LEN(SUBSTITUTE(CJ43,"male","")))/LEN("male")&gt;1,"!",IF(RIGHT(CJ43,1)=")","",IF(RIGHT(CJ43,2)=") ","",IF(RIGHT(CJ43,2)=").","","!!")))))</f>
        <v/>
      </c>
      <c r="CI43" s="114"/>
      <c r="CJ43" s="168"/>
      <c r="CK43" s="143" t="str">
        <f>IF(CO43="","",ministers_outercabinet!CN$3)</f>
        <v/>
      </c>
      <c r="CL43" s="144" t="str">
        <f>IF(CO43="","",ministers_outercabinet!CN$1)</f>
        <v/>
      </c>
      <c r="CM43" s="145"/>
      <c r="CN43" s="151"/>
      <c r="CO43" s="146" t="str">
        <f>IF(CV43="","",IF(ISNUMBER(SEARCH(":",CV43)),MID(CV43,FIND(":",CV43)+2,FIND("(",CV43)-FIND(":",CV43)-3),LEFT(CV43,FIND("(",CV43)-2)))</f>
        <v/>
      </c>
      <c r="CP43" s="147" t="str">
        <f>IF(CV43="","",MID(CV43,FIND("(",CV43)+1,4))</f>
        <v/>
      </c>
      <c r="CQ43" s="148" t="str">
        <f>IF(ISNUMBER(SEARCH("*female*",CV43)),"female",IF(ISNUMBER(SEARCH("*male*",CV43)),"male",""))</f>
        <v/>
      </c>
      <c r="CR43" s="149" t="str">
        <f>IF(CV43="","",IF(ISERROR(MID(CV43,FIND("male,",CV43)+6,(FIND(")",CV43)-(FIND("male,",CV43)+6))))=TRUE,"missing/error",MID(CV43,FIND("male,",CV43)+6,(FIND(")",CV43)-(FIND("male,",CV43)+6)))))</f>
        <v/>
      </c>
      <c r="CS43" s="150" t="str">
        <f>IF(CO43="","",(MID(CO43,(SEARCH("^^",SUBSTITUTE(CO43," ","^^",LEN(CO43)-LEN(SUBSTITUTE(CO43," ","")))))+1,99)&amp;"_"&amp;LEFT(CO43,FIND(" ",CO43)-1)&amp;"_"&amp;CP43))</f>
        <v/>
      </c>
      <c r="CT43" s="117" t="str">
        <f>IF(CV43="","",IF((LEN(CV43)-LEN(SUBSTITUTE(CV43,"male","")))/LEN("male")&gt;1,"!",IF(RIGHT(CV43,1)=")","",IF(RIGHT(CV43,2)=") ","",IF(RIGHT(CV43,2)=").","","!!")))))</f>
        <v/>
      </c>
      <c r="CU43" s="114"/>
      <c r="CV43" s="168"/>
      <c r="CW43" s="143" t="str">
        <f>IF(DA43="","",ministers_outercabinet!CZ$3)</f>
        <v/>
      </c>
      <c r="CX43" s="144" t="str">
        <f>IF(DA43="","",ministers_outercabinet!CZ$1)</f>
        <v/>
      </c>
      <c r="CY43" s="145"/>
      <c r="CZ43" s="151"/>
      <c r="DA43" s="146" t="str">
        <f>IF(DH43="","",IF(ISNUMBER(SEARCH(":",DH43)),MID(DH43,FIND(":",DH43)+2,FIND("(",DH43)-FIND(":",DH43)-3),LEFT(DH43,FIND("(",DH43)-2)))</f>
        <v/>
      </c>
      <c r="DB43" s="147" t="str">
        <f>IF(DH43="","",MID(DH43,FIND("(",DH43)+1,4))</f>
        <v/>
      </c>
      <c r="DC43" s="148" t="str">
        <f>IF(ISNUMBER(SEARCH("*female*",DH43)),"female",IF(ISNUMBER(SEARCH("*male*",DH43)),"male",""))</f>
        <v/>
      </c>
      <c r="DD43" s="149" t="str">
        <f>IF(DH43="","",IF(ISERROR(MID(DH43,FIND("male,",DH43)+6,(FIND(")",DH43)-(FIND("male,",DH43)+6))))=TRUE,"missing/error",MID(DH43,FIND("male,",DH43)+6,(FIND(")",DH43)-(FIND("male,",DH43)+6)))))</f>
        <v/>
      </c>
      <c r="DE43" s="150" t="str">
        <f>IF(DA43="","",(MID(DA43,(SEARCH("^^",SUBSTITUTE(DA43," ","^^",LEN(DA43)-LEN(SUBSTITUTE(DA43," ","")))))+1,99)&amp;"_"&amp;LEFT(DA43,FIND(" ",DA43)-1)&amp;"_"&amp;DB43))</f>
        <v/>
      </c>
      <c r="DF43" s="117" t="str">
        <f>IF(DH43="","",IF((LEN(DH43)-LEN(SUBSTITUTE(DH43,"male","")))/LEN("male")&gt;1,"!",IF(RIGHT(DH43,1)=")","",IF(RIGHT(DH43,2)=") ","",IF(RIGHT(DH43,2)=").","","!!")))))</f>
        <v/>
      </c>
      <c r="DG43" s="114"/>
      <c r="DH43" s="168"/>
      <c r="DI43" s="143" t="str">
        <f>IF(DM43="","",ministers_outercabinet!DL$3)</f>
        <v/>
      </c>
      <c r="DJ43" s="144" t="str">
        <f>IF(DM43="","",ministers_outercabinet!DL$1)</f>
        <v/>
      </c>
      <c r="DK43" s="145"/>
      <c r="DL43" s="151"/>
      <c r="DM43" s="146" t="str">
        <f>IF(DT43="","",IF(ISNUMBER(SEARCH(":",DT43)),MID(DT43,FIND(":",DT43)+2,FIND("(",DT43)-FIND(":",DT43)-3),LEFT(DT43,FIND("(",DT43)-2)))</f>
        <v/>
      </c>
      <c r="DN43" s="147" t="str">
        <f>IF(DT43="","",MID(DT43,FIND("(",DT43)+1,4))</f>
        <v/>
      </c>
      <c r="DO43" s="148" t="str">
        <f>IF(ISNUMBER(SEARCH("*female*",DT43)),"female",IF(ISNUMBER(SEARCH("*male*",DT43)),"male",""))</f>
        <v/>
      </c>
      <c r="DP43" s="149" t="str">
        <f>IF(DT43="","",IF(ISERROR(MID(DT43,FIND("male,",DT43)+6,(FIND(")",DT43)-(FIND("male,",DT43)+6))))=TRUE,"missing/error",MID(DT43,FIND("male,",DT43)+6,(FIND(")",DT43)-(FIND("male,",DT43)+6)))))</f>
        <v/>
      </c>
      <c r="DQ43" s="150" t="str">
        <f>IF(DM43="","",(MID(DM43,(SEARCH("^^",SUBSTITUTE(DM43," ","^^",LEN(DM43)-LEN(SUBSTITUTE(DM43," ","")))))+1,99)&amp;"_"&amp;LEFT(DM43,FIND(" ",DM43)-1)&amp;"_"&amp;DN43))</f>
        <v/>
      </c>
      <c r="DR43" s="117" t="str">
        <f>IF(DT43="","",IF((LEN(DT43)-LEN(SUBSTITUTE(DT43,"male","")))/LEN("male")&gt;1,"!",IF(RIGHT(DT43,1)=")","",IF(RIGHT(DT43,2)=") ","",IF(RIGHT(DT43,2)=").","","!!")))))</f>
        <v/>
      </c>
      <c r="DS43" s="114"/>
      <c r="DT43" s="168"/>
      <c r="DU43" s="143" t="str">
        <f>IF(DY43="","",ministers_outercabinet!DX$3)</f>
        <v/>
      </c>
      <c r="DV43" s="144" t="str">
        <f>IF(DY43="","",ministers_outercabinet!DX$1)</f>
        <v/>
      </c>
      <c r="DW43" s="145"/>
      <c r="DX43" s="151"/>
      <c r="DY43" s="146" t="str">
        <f>IF(EF43="","",IF(ISNUMBER(SEARCH(":",EF43)),MID(EF43,FIND(":",EF43)+2,FIND("(",EF43)-FIND(":",EF43)-3),LEFT(EF43,FIND("(",EF43)-2)))</f>
        <v/>
      </c>
      <c r="DZ43" s="147" t="str">
        <f>IF(EF43="","",MID(EF43,FIND("(",EF43)+1,4))</f>
        <v/>
      </c>
      <c r="EA43" s="148" t="str">
        <f>IF(ISNUMBER(SEARCH("*female*",EF43)),"female",IF(ISNUMBER(SEARCH("*male*",EF43)),"male",""))</f>
        <v/>
      </c>
      <c r="EB43" s="149" t="str">
        <f>IF(EF43="","",IF(ISERROR(MID(EF43,FIND("male,",EF43)+6,(FIND(")",EF43)-(FIND("male,",EF43)+6))))=TRUE,"missing/error",MID(EF43,FIND("male,",EF43)+6,(FIND(")",EF43)-(FIND("male,",EF43)+6)))))</f>
        <v/>
      </c>
      <c r="EC43" s="150" t="str">
        <f>IF(DY43="","",(MID(DY43,(SEARCH("^^",SUBSTITUTE(DY43," ","^^",LEN(DY43)-LEN(SUBSTITUTE(DY43," ","")))))+1,99)&amp;"_"&amp;LEFT(DY43,FIND(" ",DY43)-1)&amp;"_"&amp;DZ43))</f>
        <v/>
      </c>
      <c r="ED43" s="117" t="str">
        <f>IF(EF43="","",IF((LEN(EF43)-LEN(SUBSTITUTE(EF43,"male","")))/LEN("male")&gt;1,"!",IF(RIGHT(EF43,1)=")","",IF(RIGHT(EF43,2)=") ","",IF(RIGHT(EF43,2)=").","","!!")))))</f>
        <v/>
      </c>
      <c r="EE43" s="114"/>
      <c r="EF43" s="168"/>
    </row>
    <row r="44" spans="1:136" ht="13.5" customHeight="1">
      <c r="A44" s="126"/>
      <c r="B44" s="114" t="s">
        <v>541</v>
      </c>
      <c r="D44" s="168"/>
      <c r="E44" s="143" t="str">
        <f>IF(I44="","",ministers_outercabinet!E$3)</f>
        <v/>
      </c>
      <c r="F44" s="144" t="str">
        <f>IF(I44="","",ministers_outercabinet!E$1)</f>
        <v/>
      </c>
      <c r="G44" s="145" t="s">
        <v>292</v>
      </c>
      <c r="H44" s="145" t="str">
        <f>IF(I44="","",ministers_outercabinet!E$3)</f>
        <v/>
      </c>
      <c r="I44" s="146" t="str">
        <f t="shared" si="6"/>
        <v/>
      </c>
      <c r="J44" s="147" t="str">
        <f t="shared" si="7"/>
        <v/>
      </c>
      <c r="K44" s="148" t="str">
        <f t="shared" si="8"/>
        <v/>
      </c>
      <c r="L44" s="149" t="str">
        <f t="shared" si="9"/>
        <v/>
      </c>
      <c r="M44" s="150" t="str">
        <f t="shared" si="10"/>
        <v/>
      </c>
      <c r="N44" s="117" t="str">
        <f t="shared" si="5"/>
        <v/>
      </c>
      <c r="O44" s="114"/>
      <c r="P44" s="168"/>
      <c r="Q44" s="143"/>
      <c r="R44" s="144"/>
      <c r="S44" s="145"/>
      <c r="T44" s="151"/>
      <c r="U44" s="146"/>
      <c r="V44" s="147"/>
      <c r="W44" s="148"/>
      <c r="X44" s="149"/>
      <c r="Y44" s="150"/>
      <c r="AA44" s="114"/>
      <c r="AB44" s="168"/>
      <c r="AC44" s="143"/>
      <c r="AD44" s="144"/>
      <c r="AE44" s="145"/>
      <c r="AF44" s="151"/>
      <c r="AG44" s="146"/>
      <c r="AH44" s="147"/>
      <c r="AI44" s="148"/>
      <c r="AJ44" s="149"/>
      <c r="AK44" s="150"/>
      <c r="AM44" s="114"/>
      <c r="AN44" s="168"/>
      <c r="AO44" s="143"/>
      <c r="AP44" s="144"/>
      <c r="AQ44" s="145"/>
      <c r="AR44" s="151"/>
      <c r="AS44" s="146"/>
      <c r="AT44" s="147"/>
      <c r="AU44" s="148"/>
      <c r="AV44" s="149"/>
      <c r="AW44" s="150"/>
      <c r="AY44" s="114"/>
      <c r="AZ44" s="168"/>
      <c r="BA44" s="143"/>
      <c r="BB44" s="144"/>
      <c r="BC44" s="145"/>
      <c r="BD44" s="151"/>
      <c r="BE44" s="146"/>
      <c r="BF44" s="147"/>
      <c r="BG44" s="148"/>
      <c r="BH44" s="149"/>
      <c r="BI44" s="150"/>
      <c r="BK44" s="114"/>
      <c r="BL44" s="168"/>
      <c r="BM44" s="143"/>
      <c r="BN44" s="144"/>
      <c r="BO44" s="145"/>
      <c r="BP44" s="151"/>
      <c r="BQ44" s="146"/>
      <c r="BR44" s="147"/>
      <c r="BS44" s="148"/>
      <c r="BT44" s="149"/>
      <c r="BU44" s="150"/>
      <c r="BW44" s="114"/>
      <c r="BX44" s="168"/>
      <c r="BY44" s="143"/>
      <c r="BZ44" s="144"/>
      <c r="CA44" s="145"/>
      <c r="CB44" s="151"/>
      <c r="CC44" s="146"/>
      <c r="CD44" s="147"/>
      <c r="CE44" s="148"/>
      <c r="CF44" s="149"/>
      <c r="CG44" s="150"/>
      <c r="CI44" s="114"/>
      <c r="CJ44" s="168"/>
      <c r="CK44" s="143"/>
      <c r="CL44" s="144"/>
      <c r="CM44" s="145"/>
      <c r="CN44" s="151"/>
      <c r="CO44" s="146"/>
      <c r="CP44" s="147"/>
      <c r="CQ44" s="148"/>
      <c r="CR44" s="149"/>
      <c r="CS44" s="150"/>
      <c r="CU44" s="114"/>
      <c r="CV44" s="168"/>
      <c r="CW44" s="143"/>
      <c r="CX44" s="144"/>
      <c r="CY44" s="145"/>
      <c r="CZ44" s="151"/>
      <c r="DA44" s="146"/>
      <c r="DB44" s="147"/>
      <c r="DC44" s="148"/>
      <c r="DD44" s="149"/>
      <c r="DE44" s="150"/>
      <c r="DG44" s="114"/>
      <c r="DH44" s="168"/>
      <c r="DI44" s="143"/>
      <c r="DJ44" s="144"/>
      <c r="DK44" s="145"/>
      <c r="DL44" s="151"/>
      <c r="DM44" s="146"/>
      <c r="DN44" s="147"/>
      <c r="DO44" s="148"/>
      <c r="DP44" s="149"/>
      <c r="DQ44" s="150"/>
      <c r="DS44" s="114"/>
      <c r="DT44" s="168"/>
      <c r="DU44" s="143"/>
      <c r="DV44" s="144"/>
      <c r="DW44" s="145"/>
      <c r="DX44" s="151"/>
      <c r="DY44" s="146"/>
      <c r="DZ44" s="147"/>
      <c r="EA44" s="148"/>
      <c r="EB44" s="149"/>
      <c r="EC44" s="150"/>
      <c r="EE44" s="114"/>
      <c r="EF44" s="168"/>
    </row>
    <row r="45" spans="1:136" ht="13.5" customHeight="1">
      <c r="A45" s="126"/>
      <c r="B45" s="114" t="s">
        <v>1165</v>
      </c>
      <c r="D45" s="168"/>
      <c r="E45" s="143" t="str">
        <f>IF(I45="","",ministers_outercabinet!E$3)</f>
        <v/>
      </c>
      <c r="F45" s="144" t="str">
        <f>IF(I45="","",ministers_outercabinet!E$1)</f>
        <v/>
      </c>
      <c r="G45" s="145" t="s">
        <v>292</v>
      </c>
      <c r="H45" s="145" t="str">
        <f>IF(I45="","",ministers_outercabinet!E$3)</f>
        <v/>
      </c>
      <c r="I45" s="146" t="str">
        <f t="shared" si="6"/>
        <v/>
      </c>
      <c r="J45" s="147" t="str">
        <f t="shared" si="7"/>
        <v/>
      </c>
      <c r="K45" s="148" t="str">
        <f t="shared" si="8"/>
        <v/>
      </c>
      <c r="L45" s="149" t="str">
        <f t="shared" si="9"/>
        <v/>
      </c>
      <c r="M45" s="150" t="str">
        <f t="shared" si="10"/>
        <v/>
      </c>
      <c r="N45" s="117" t="str">
        <f t="shared" si="5"/>
        <v/>
      </c>
      <c r="O45" s="114"/>
      <c r="P45" s="168"/>
      <c r="Q45" s="143"/>
      <c r="R45" s="144"/>
      <c r="S45" s="145"/>
      <c r="T45" s="151"/>
      <c r="U45" s="146"/>
      <c r="V45" s="147"/>
      <c r="W45" s="148"/>
      <c r="X45" s="149"/>
      <c r="Y45" s="150"/>
      <c r="AA45" s="114"/>
      <c r="AB45" s="168"/>
      <c r="AC45" s="143"/>
      <c r="AD45" s="144"/>
      <c r="AE45" s="145"/>
      <c r="AF45" s="151"/>
      <c r="AG45" s="146"/>
      <c r="AH45" s="147"/>
      <c r="AI45" s="148"/>
      <c r="AJ45" s="149"/>
      <c r="AK45" s="150"/>
      <c r="AM45" s="114"/>
      <c r="AN45" s="168"/>
      <c r="AO45" s="143"/>
      <c r="AP45" s="144"/>
      <c r="AQ45" s="145"/>
      <c r="AR45" s="151"/>
      <c r="AS45" s="146"/>
      <c r="AT45" s="147"/>
      <c r="AU45" s="148"/>
      <c r="AV45" s="149"/>
      <c r="AW45" s="150"/>
      <c r="AY45" s="114"/>
      <c r="AZ45" s="168"/>
      <c r="BA45" s="143"/>
      <c r="BB45" s="144"/>
      <c r="BC45" s="145"/>
      <c r="BD45" s="151"/>
      <c r="BE45" s="146"/>
      <c r="BF45" s="147"/>
      <c r="BG45" s="148"/>
      <c r="BH45" s="149"/>
      <c r="BI45" s="150"/>
      <c r="BK45" s="114"/>
      <c r="BL45" s="168"/>
      <c r="BM45" s="143"/>
      <c r="BN45" s="144"/>
      <c r="BO45" s="145"/>
      <c r="BP45" s="151"/>
      <c r="BQ45" s="146"/>
      <c r="BR45" s="147"/>
      <c r="BS45" s="148"/>
      <c r="BT45" s="149"/>
      <c r="BU45" s="150"/>
      <c r="BW45" s="114"/>
      <c r="BX45" s="168"/>
      <c r="BY45" s="143"/>
      <c r="BZ45" s="144"/>
      <c r="CA45" s="145"/>
      <c r="CB45" s="151"/>
      <c r="CC45" s="146"/>
      <c r="CD45" s="147"/>
      <c r="CE45" s="148"/>
      <c r="CF45" s="149"/>
      <c r="CG45" s="150"/>
      <c r="CI45" s="114"/>
      <c r="CJ45" s="168"/>
      <c r="CK45" s="143"/>
      <c r="CL45" s="144"/>
      <c r="CM45" s="145"/>
      <c r="CN45" s="151"/>
      <c r="CO45" s="146"/>
      <c r="CP45" s="147"/>
      <c r="CQ45" s="148"/>
      <c r="CR45" s="149"/>
      <c r="CS45" s="150"/>
      <c r="CU45" s="114"/>
      <c r="CV45" s="168"/>
      <c r="CW45" s="143"/>
      <c r="CX45" s="144"/>
      <c r="CY45" s="145"/>
      <c r="CZ45" s="151"/>
      <c r="DA45" s="146"/>
      <c r="DB45" s="147"/>
      <c r="DC45" s="148"/>
      <c r="DD45" s="149"/>
      <c r="DE45" s="150"/>
      <c r="DG45" s="114"/>
      <c r="DH45" s="168"/>
      <c r="DI45" s="143"/>
      <c r="DJ45" s="144"/>
      <c r="DK45" s="145"/>
      <c r="DL45" s="151"/>
      <c r="DM45" s="146"/>
      <c r="DN45" s="147"/>
      <c r="DO45" s="148"/>
      <c r="DP45" s="149"/>
      <c r="DQ45" s="150"/>
      <c r="DS45" s="114"/>
      <c r="DT45" s="168"/>
      <c r="DU45" s="143"/>
      <c r="DV45" s="144"/>
      <c r="DW45" s="145"/>
      <c r="DX45" s="151"/>
      <c r="DY45" s="146"/>
      <c r="DZ45" s="147"/>
      <c r="EA45" s="148"/>
      <c r="EB45" s="149"/>
      <c r="EC45" s="150"/>
      <c r="EE45" s="114"/>
      <c r="EF45" s="168"/>
    </row>
    <row r="46" spans="1:136" ht="13.5" customHeight="1">
      <c r="A46" s="126"/>
      <c r="B46" s="114" t="s">
        <v>1188</v>
      </c>
      <c r="D46" s="168"/>
      <c r="E46" s="143">
        <f>IF(I46="","",ministers_outercabinet!E$3)</f>
        <v>42323</v>
      </c>
      <c r="F46" s="144" t="str">
        <f>IF(I46="","",ministers_outercabinet!E$1)</f>
        <v>Turnbull I</v>
      </c>
      <c r="G46" s="145">
        <v>42268</v>
      </c>
      <c r="H46" s="145">
        <f>IF(I46="","",ministers_outercabinet!E$3)</f>
        <v>42323</v>
      </c>
      <c r="I46" s="146" t="str">
        <f t="shared" ref="I46" si="11">IF(P46="","",IF(ISNUMBER(SEARCH(":",P46)),MID(P46,FIND(":",P46)+2,FIND("(",P46)-FIND(":",P46)-3),LEFT(P46,FIND("(",P46)-2)))</f>
        <v>Luke Hartsuyker</v>
      </c>
      <c r="J46" s="147" t="str">
        <f t="shared" ref="J46" si="12">IF(P46="","",MID(P46,FIND("(",P46)+1,4))</f>
        <v>1959</v>
      </c>
      <c r="K46" s="148" t="str">
        <f t="shared" ref="K46" si="13">IF(ISNUMBER(SEARCH("*female*",P46)),"female",IF(ISNUMBER(SEARCH("*male*",P46)),"male",""))</f>
        <v>male</v>
      </c>
      <c r="L46" s="149" t="str">
        <f t="shared" ref="L46" si="14">IF(P46="","",IF(ISERROR(MID(P46,FIND("male,",P46)+6,(FIND(")",P46)-(FIND("male,",P46)+6))))=TRUE,"missing/error",MID(P46,FIND("male,",P46)+6,(FIND(")",P46)-(FIND("male,",P46)+6)))))</f>
        <v>The Nationals</v>
      </c>
      <c r="M46" s="150" t="str">
        <f t="shared" ref="M46" si="15">IF(I46="","",(MID(I46,(SEARCH("^^",SUBSTITUTE(I46," ","^^",LEN(I46)-LEN(SUBSTITUTE(I46," ","")))))+1,99)&amp;"_"&amp;LEFT(I46,FIND(" ",I46)-1)&amp;"_"&amp;J46))</f>
        <v>Hartsuyker_Luke_1959</v>
      </c>
      <c r="N46" s="117" t="str">
        <f t="shared" ref="N46" si="16">IF(P46="","",IF((LEN(P46)-LEN(SUBSTITUTE(P46,"male","")))/LEN("male")&gt;1,"!",IF(RIGHT(P46,1)=")","",IF(RIGHT(P46,2)=") ","",IF(RIGHT(P46,2)=").","","!!")))))</f>
        <v/>
      </c>
      <c r="O46" s="114"/>
      <c r="P46" s="168" t="s">
        <v>1187</v>
      </c>
      <c r="Q46" s="143"/>
      <c r="R46" s="144"/>
      <c r="S46" s="145"/>
      <c r="T46" s="151"/>
      <c r="U46" s="146"/>
      <c r="V46" s="147"/>
      <c r="W46" s="148"/>
      <c r="X46" s="149"/>
      <c r="Y46" s="150"/>
      <c r="AA46" s="114"/>
      <c r="AB46" s="168"/>
      <c r="AC46" s="143"/>
      <c r="AD46" s="144"/>
      <c r="AE46" s="145"/>
      <c r="AF46" s="151"/>
      <c r="AG46" s="146"/>
      <c r="AH46" s="147"/>
      <c r="AI46" s="148"/>
      <c r="AJ46" s="149"/>
      <c r="AK46" s="150"/>
      <c r="AM46" s="114"/>
      <c r="AN46" s="168"/>
      <c r="AO46" s="143"/>
      <c r="AP46" s="144"/>
      <c r="AQ46" s="145"/>
      <c r="AR46" s="151"/>
      <c r="AS46" s="146"/>
      <c r="AT46" s="147"/>
      <c r="AU46" s="148"/>
      <c r="AV46" s="149"/>
      <c r="AW46" s="150"/>
      <c r="AY46" s="114"/>
      <c r="AZ46" s="168"/>
      <c r="BA46" s="143"/>
      <c r="BB46" s="144"/>
      <c r="BC46" s="145"/>
      <c r="BD46" s="151"/>
      <c r="BE46" s="146"/>
      <c r="BF46" s="147"/>
      <c r="BG46" s="148"/>
      <c r="BH46" s="149"/>
      <c r="BI46" s="150"/>
      <c r="BK46" s="114"/>
      <c r="BL46" s="168"/>
      <c r="BM46" s="143"/>
      <c r="BN46" s="144"/>
      <c r="BO46" s="145"/>
      <c r="BP46" s="151"/>
      <c r="BQ46" s="146"/>
      <c r="BR46" s="147"/>
      <c r="BS46" s="148"/>
      <c r="BT46" s="149"/>
      <c r="BU46" s="150"/>
      <c r="BW46" s="114"/>
      <c r="BX46" s="168"/>
      <c r="BY46" s="143"/>
      <c r="BZ46" s="144"/>
      <c r="CA46" s="145"/>
      <c r="CB46" s="151"/>
      <c r="CC46" s="146"/>
      <c r="CD46" s="147"/>
      <c r="CE46" s="148"/>
      <c r="CF46" s="149"/>
      <c r="CG46" s="150"/>
      <c r="CI46" s="114"/>
      <c r="CJ46" s="168"/>
      <c r="CK46" s="143"/>
      <c r="CL46" s="144"/>
      <c r="CM46" s="145"/>
      <c r="CN46" s="151"/>
      <c r="CO46" s="146"/>
      <c r="CP46" s="147"/>
      <c r="CQ46" s="148"/>
      <c r="CR46" s="149"/>
      <c r="CS46" s="150"/>
      <c r="CU46" s="114"/>
      <c r="CV46" s="168"/>
      <c r="CW46" s="143"/>
      <c r="CX46" s="144"/>
      <c r="CY46" s="145"/>
      <c r="CZ46" s="151"/>
      <c r="DA46" s="146"/>
      <c r="DB46" s="147"/>
      <c r="DC46" s="148"/>
      <c r="DD46" s="149"/>
      <c r="DE46" s="150"/>
      <c r="DG46" s="114"/>
      <c r="DH46" s="168"/>
      <c r="DI46" s="143"/>
      <c r="DJ46" s="144"/>
      <c r="DK46" s="145"/>
      <c r="DL46" s="151"/>
      <c r="DM46" s="146"/>
      <c r="DN46" s="147"/>
      <c r="DO46" s="148"/>
      <c r="DP46" s="149"/>
      <c r="DQ46" s="150"/>
      <c r="DS46" s="114"/>
      <c r="DT46" s="168"/>
      <c r="DU46" s="143"/>
      <c r="DV46" s="144"/>
      <c r="DW46" s="145"/>
      <c r="DX46" s="151"/>
      <c r="DY46" s="146"/>
      <c r="DZ46" s="147"/>
      <c r="EA46" s="148"/>
      <c r="EB46" s="149"/>
      <c r="EC46" s="150"/>
      <c r="EE46" s="114"/>
      <c r="EF46" s="168"/>
    </row>
    <row r="47" spans="1:136" ht="13.5" customHeight="1">
      <c r="A47" s="126"/>
      <c r="B47" s="114" t="s">
        <v>539</v>
      </c>
      <c r="D47" s="168"/>
      <c r="E47" s="143" t="str">
        <f>IF(I47="","",ministers_outercabinet!E$3)</f>
        <v/>
      </c>
      <c r="F47" s="144" t="str">
        <f>IF(I47="","",ministers_outercabinet!E$1)</f>
        <v/>
      </c>
      <c r="G47" s="145" t="s">
        <v>292</v>
      </c>
      <c r="H47" s="145" t="str">
        <f>IF(I47="","",ministers_outercabinet!E$3)</f>
        <v/>
      </c>
      <c r="I47" s="146" t="str">
        <f t="shared" si="6"/>
        <v/>
      </c>
      <c r="J47" s="147" t="str">
        <f t="shared" si="7"/>
        <v/>
      </c>
      <c r="K47" s="148" t="str">
        <f t="shared" si="8"/>
        <v/>
      </c>
      <c r="L47" s="149" t="str">
        <f t="shared" si="9"/>
        <v/>
      </c>
      <c r="M47" s="150" t="str">
        <f t="shared" si="10"/>
        <v/>
      </c>
      <c r="N47" s="117" t="str">
        <f t="shared" si="5"/>
        <v/>
      </c>
      <c r="O47" s="114"/>
      <c r="P47" s="168"/>
      <c r="Q47" s="143" t="str">
        <f>IF(U47="","",ministers_outercabinet!T$3)</f>
        <v/>
      </c>
      <c r="R47" s="144" t="str">
        <f>IF(U47="","",ministers_outercabinet!T$1)</f>
        <v/>
      </c>
      <c r="S47" s="145"/>
      <c r="T47" s="151"/>
      <c r="U47" s="146" t="str">
        <f>IF(AB47="","",IF(ISNUMBER(SEARCH(":",AB47)),MID(AB47,FIND(":",AB47)+2,FIND("(",AB47)-FIND(":",AB47)-3),LEFT(AB47,FIND("(",AB47)-2)))</f>
        <v/>
      </c>
      <c r="V47" s="147" t="str">
        <f>IF(AB47="","",MID(AB47,FIND("(",AB47)+1,4))</f>
        <v/>
      </c>
      <c r="W47" s="148" t="str">
        <f>IF(ISNUMBER(SEARCH("*female*",AB47)),"female",IF(ISNUMBER(SEARCH("*male*",AB47)),"male",""))</f>
        <v/>
      </c>
      <c r="X47" s="149" t="str">
        <f>IF(AB47="","",IF(ISERROR(MID(AB47,FIND("male,",AB47)+6,(FIND(")",AB47)-(FIND("male,",AB47)+6))))=TRUE,"missing/error",MID(AB47,FIND("male,",AB47)+6,(FIND(")",AB47)-(FIND("male,",AB47)+6)))))</f>
        <v/>
      </c>
      <c r="Y47" s="150" t="str">
        <f>IF(U47="","",(MID(U47,(SEARCH("^^",SUBSTITUTE(U47," ","^^",LEN(U47)-LEN(SUBSTITUTE(U47," ","")))))+1,99)&amp;"_"&amp;LEFT(U47,FIND(" ",U47)-1)&amp;"_"&amp;V47))</f>
        <v/>
      </c>
      <c r="Z47" s="117" t="str">
        <f>IF(AB47="","",IF((LEN(AB47)-LEN(SUBSTITUTE(AB47,"male","")))/LEN("male")&gt;1,"!",IF(RIGHT(AB47,1)=")","",IF(RIGHT(AB47,2)=") ","",IF(RIGHT(AB47,2)=").","","!!")))))</f>
        <v/>
      </c>
      <c r="AA47" s="114"/>
      <c r="AB47" s="168"/>
      <c r="AC47" s="143" t="str">
        <f>IF(AG47="","",ministers_outercabinet!AF$3)</f>
        <v/>
      </c>
      <c r="AD47" s="144" t="str">
        <f>IF(AG47="","",ministers_outercabinet!AF$1)</f>
        <v/>
      </c>
      <c r="AE47" s="145"/>
      <c r="AF47" s="151"/>
      <c r="AG47" s="146" t="str">
        <f>IF(AN47="","",IF(ISNUMBER(SEARCH(":",AN47)),MID(AN47,FIND(":",AN47)+2,FIND("(",AN47)-FIND(":",AN47)-3),LEFT(AN47,FIND("(",AN47)-2)))</f>
        <v/>
      </c>
      <c r="AH47" s="147" t="str">
        <f>IF(AN47="","",MID(AN47,FIND("(",AN47)+1,4))</f>
        <v/>
      </c>
      <c r="AI47" s="148" t="str">
        <f>IF(ISNUMBER(SEARCH("*female*",AN47)),"female",IF(ISNUMBER(SEARCH("*male*",AN47)),"male",""))</f>
        <v/>
      </c>
      <c r="AJ47" s="149" t="str">
        <f>IF(AN47="","",IF(ISERROR(MID(AN47,FIND("male,",AN47)+6,(FIND(")",AN47)-(FIND("male,",AN47)+6))))=TRUE,"missing/error",MID(AN47,FIND("male,",AN47)+6,(FIND(")",AN47)-(FIND("male,",AN47)+6)))))</f>
        <v/>
      </c>
      <c r="AK47" s="150" t="str">
        <f>IF(AG47="","",(MID(AG47,(SEARCH("^^",SUBSTITUTE(AG47," ","^^",LEN(AG47)-LEN(SUBSTITUTE(AG47," ","")))))+1,99)&amp;"_"&amp;LEFT(AG47,FIND(" ",AG47)-1)&amp;"_"&amp;AH47))</f>
        <v/>
      </c>
      <c r="AL47" s="117" t="str">
        <f>IF(AN47="","",IF((LEN(AN47)-LEN(SUBSTITUTE(AN47,"male","")))/LEN("male")&gt;1,"!",IF(RIGHT(AN47,1)=")","",IF(RIGHT(AN47,2)=") ","",IF(RIGHT(AN47,2)=").","","!!")))))</f>
        <v/>
      </c>
      <c r="AM47" s="114"/>
      <c r="AN47" s="168"/>
      <c r="AO47" s="143" t="str">
        <f>IF(AS47="","",ministers_outercabinet!AR$3)</f>
        <v/>
      </c>
      <c r="AP47" s="144" t="str">
        <f>IF(AS47="","",ministers_outercabinet!AR$1)</f>
        <v/>
      </c>
      <c r="AQ47" s="145"/>
      <c r="AR47" s="151"/>
      <c r="AS47" s="146" t="str">
        <f>IF(AZ47="","",IF(ISNUMBER(SEARCH(":",AZ47)),MID(AZ47,FIND(":",AZ47)+2,FIND("(",AZ47)-FIND(":",AZ47)-3),LEFT(AZ47,FIND("(",AZ47)-2)))</f>
        <v/>
      </c>
      <c r="AT47" s="147" t="str">
        <f>IF(AZ47="","",MID(AZ47,FIND("(",AZ47)+1,4))</f>
        <v/>
      </c>
      <c r="AU47" s="148" t="str">
        <f>IF(ISNUMBER(SEARCH("*female*",AZ47)),"female",IF(ISNUMBER(SEARCH("*male*",AZ47)),"male",""))</f>
        <v/>
      </c>
      <c r="AV47" s="149" t="str">
        <f>IF(AZ47="","",IF(ISERROR(MID(AZ47,FIND("male,",AZ47)+6,(FIND(")",AZ47)-(FIND("male,",AZ47)+6))))=TRUE,"missing/error",MID(AZ47,FIND("male,",AZ47)+6,(FIND(")",AZ47)-(FIND("male,",AZ47)+6)))))</f>
        <v/>
      </c>
      <c r="AW47" s="150" t="str">
        <f>IF(AS47="","",(MID(AS47,(SEARCH("^^",SUBSTITUTE(AS47," ","^^",LEN(AS47)-LEN(SUBSTITUTE(AS47," ","")))))+1,99)&amp;"_"&amp;LEFT(AS47,FIND(" ",AS47)-1)&amp;"_"&amp;AT47))</f>
        <v/>
      </c>
      <c r="AX47" s="117" t="str">
        <f>IF(AZ47="","",IF((LEN(AZ47)-LEN(SUBSTITUTE(AZ47,"male","")))/LEN("male")&gt;1,"!",IF(RIGHT(AZ47,1)=")","",IF(RIGHT(AZ47,2)=") ","",IF(RIGHT(AZ47,2)=").","","!!")))))</f>
        <v/>
      </c>
      <c r="AY47" s="114"/>
      <c r="AZ47" s="168"/>
      <c r="BA47" s="143" t="str">
        <f>IF(BE47="","",ministers_outercabinet!BD$3)</f>
        <v/>
      </c>
      <c r="BB47" s="144" t="str">
        <f>IF(BE47="","",ministers_outercabinet!BD$1)</f>
        <v/>
      </c>
      <c r="BC47" s="145"/>
      <c r="BD47" s="151"/>
      <c r="BE47" s="146" t="str">
        <f>IF(BL47="","",IF(ISNUMBER(SEARCH(":",BL47)),MID(BL47,FIND(":",BL47)+2,FIND("(",BL47)-FIND(":",BL47)-3),LEFT(BL47,FIND("(",BL47)-2)))</f>
        <v/>
      </c>
      <c r="BF47" s="147" t="str">
        <f>IF(BL47="","",MID(BL47,FIND("(",BL47)+1,4))</f>
        <v/>
      </c>
      <c r="BG47" s="148" t="str">
        <f>IF(ISNUMBER(SEARCH("*female*",BL47)),"female",IF(ISNUMBER(SEARCH("*male*",BL47)),"male",""))</f>
        <v/>
      </c>
      <c r="BH47" s="149" t="str">
        <f>IF(BL47="","",IF(ISERROR(MID(BL47,FIND("male,",BL47)+6,(FIND(")",BL47)-(FIND("male,",BL47)+6))))=TRUE,"missing/error",MID(BL47,FIND("male,",BL47)+6,(FIND(")",BL47)-(FIND("male,",BL47)+6)))))</f>
        <v/>
      </c>
      <c r="BI47" s="150" t="str">
        <f>IF(BE47="","",(MID(BE47,(SEARCH("^^",SUBSTITUTE(BE47," ","^^",LEN(BE47)-LEN(SUBSTITUTE(BE47," ","")))))+1,99)&amp;"_"&amp;LEFT(BE47,FIND(" ",BE47)-1)&amp;"_"&amp;BF47))</f>
        <v/>
      </c>
      <c r="BJ47" s="117" t="str">
        <f>IF(BL47="","",IF((LEN(BL47)-LEN(SUBSTITUTE(BL47,"male","")))/LEN("male")&gt;1,"!",IF(RIGHT(BL47,1)=")","",IF(RIGHT(BL47,2)=") ","",IF(RIGHT(BL47,2)=").","","!!")))))</f>
        <v/>
      </c>
      <c r="BK47" s="114"/>
      <c r="BL47" s="168"/>
      <c r="BM47" s="143" t="str">
        <f>IF(BQ47="","",ministers_outercabinet!BP$3)</f>
        <v/>
      </c>
      <c r="BN47" s="144" t="str">
        <f>IF(BQ47="","",ministers_outercabinet!BP$1)</f>
        <v/>
      </c>
      <c r="BO47" s="145"/>
      <c r="BP47" s="151"/>
      <c r="BQ47" s="146" t="str">
        <f>IF(BX47="","",IF(ISNUMBER(SEARCH(":",BX47)),MID(BX47,FIND(":",BX47)+2,FIND("(",BX47)-FIND(":",BX47)-3),LEFT(BX47,FIND("(",BX47)-2)))</f>
        <v/>
      </c>
      <c r="BR47" s="147" t="str">
        <f>IF(BX47="","",MID(BX47,FIND("(",BX47)+1,4))</f>
        <v/>
      </c>
      <c r="BS47" s="148" t="str">
        <f>IF(ISNUMBER(SEARCH("*female*",BX47)),"female",IF(ISNUMBER(SEARCH("*male*",BX47)),"male",""))</f>
        <v/>
      </c>
      <c r="BT47" s="149" t="str">
        <f>IF(BX47="","",IF(ISERROR(MID(BX47,FIND("male,",BX47)+6,(FIND(")",BX47)-(FIND("male,",BX47)+6))))=TRUE,"missing/error",MID(BX47,FIND("male,",BX47)+6,(FIND(")",BX47)-(FIND("male,",BX47)+6)))))</f>
        <v/>
      </c>
      <c r="BU47" s="150" t="str">
        <f>IF(BQ47="","",(MID(BQ47,(SEARCH("^^",SUBSTITUTE(BQ47," ","^^",LEN(BQ47)-LEN(SUBSTITUTE(BQ47," ","")))))+1,99)&amp;"_"&amp;LEFT(BQ47,FIND(" ",BQ47)-1)&amp;"_"&amp;BR47))</f>
        <v/>
      </c>
      <c r="BV47" s="117" t="str">
        <f>IF(BX47="","",IF((LEN(BX47)-LEN(SUBSTITUTE(BX47,"male","")))/LEN("male")&gt;1,"!",IF(RIGHT(BX47,1)=")","",IF(RIGHT(BX47,2)=") ","",IF(RIGHT(BX47,2)=").","","!!")))))</f>
        <v/>
      </c>
      <c r="BW47" s="114"/>
      <c r="BX47" s="168"/>
      <c r="BY47" s="143" t="str">
        <f>IF(CC47="","",ministers_outercabinet!CB$3)</f>
        <v/>
      </c>
      <c r="BZ47" s="144" t="str">
        <f>IF(CC47="","",ministers_outercabinet!CB$1)</f>
        <v/>
      </c>
      <c r="CA47" s="145"/>
      <c r="CB47" s="151"/>
      <c r="CC47" s="146" t="str">
        <f>IF(CJ47="","",IF(ISNUMBER(SEARCH(":",CJ47)),MID(CJ47,FIND(":",CJ47)+2,FIND("(",CJ47)-FIND(":",CJ47)-3),LEFT(CJ47,FIND("(",CJ47)-2)))</f>
        <v/>
      </c>
      <c r="CD47" s="147" t="str">
        <f>IF(CJ47="","",MID(CJ47,FIND("(",CJ47)+1,4))</f>
        <v/>
      </c>
      <c r="CE47" s="148" t="str">
        <f>IF(ISNUMBER(SEARCH("*female*",CJ47)),"female",IF(ISNUMBER(SEARCH("*male*",CJ47)),"male",""))</f>
        <v/>
      </c>
      <c r="CF47" s="149" t="str">
        <f>IF(CJ47="","",IF(ISERROR(MID(CJ47,FIND("male,",CJ47)+6,(FIND(")",CJ47)-(FIND("male,",CJ47)+6))))=TRUE,"missing/error",MID(CJ47,FIND("male,",CJ47)+6,(FIND(")",CJ47)-(FIND("male,",CJ47)+6)))))</f>
        <v/>
      </c>
      <c r="CG47" s="150" t="str">
        <f>IF(CC47="","",(MID(CC47,(SEARCH("^^",SUBSTITUTE(CC47," ","^^",LEN(CC47)-LEN(SUBSTITUTE(CC47," ","")))))+1,99)&amp;"_"&amp;LEFT(CC47,FIND(" ",CC47)-1)&amp;"_"&amp;CD47))</f>
        <v/>
      </c>
      <c r="CH47" s="117" t="str">
        <f>IF(CJ47="","",IF((LEN(CJ47)-LEN(SUBSTITUTE(CJ47,"male","")))/LEN("male")&gt;1,"!",IF(RIGHT(CJ47,1)=")","",IF(RIGHT(CJ47,2)=") ","",IF(RIGHT(CJ47,2)=").","","!!")))))</f>
        <v/>
      </c>
      <c r="CI47" s="114"/>
      <c r="CJ47" s="168"/>
      <c r="CK47" s="143" t="str">
        <f>IF(CO47="","",ministers_outercabinet!CN$3)</f>
        <v/>
      </c>
      <c r="CL47" s="144" t="str">
        <f>IF(CO47="","",ministers_outercabinet!CN$1)</f>
        <v/>
      </c>
      <c r="CM47" s="145"/>
      <c r="CN47" s="151"/>
      <c r="CO47" s="146" t="str">
        <f>IF(CV47="","",IF(ISNUMBER(SEARCH(":",CV47)),MID(CV47,FIND(":",CV47)+2,FIND("(",CV47)-FIND(":",CV47)-3),LEFT(CV47,FIND("(",CV47)-2)))</f>
        <v/>
      </c>
      <c r="CP47" s="147" t="str">
        <f>IF(CV47="","",MID(CV47,FIND("(",CV47)+1,4))</f>
        <v/>
      </c>
      <c r="CQ47" s="148" t="str">
        <f>IF(ISNUMBER(SEARCH("*female*",CV47)),"female",IF(ISNUMBER(SEARCH("*male*",CV47)),"male",""))</f>
        <v/>
      </c>
      <c r="CR47" s="149" t="str">
        <f>IF(CV47="","",IF(ISERROR(MID(CV47,FIND("male,",CV47)+6,(FIND(")",CV47)-(FIND("male,",CV47)+6))))=TRUE,"missing/error",MID(CV47,FIND("male,",CV47)+6,(FIND(")",CV47)-(FIND("male,",CV47)+6)))))</f>
        <v/>
      </c>
      <c r="CS47" s="150" t="str">
        <f>IF(CO47="","",(MID(CO47,(SEARCH("^^",SUBSTITUTE(CO47," ","^^",LEN(CO47)-LEN(SUBSTITUTE(CO47," ","")))))+1,99)&amp;"_"&amp;LEFT(CO47,FIND(" ",CO47)-1)&amp;"_"&amp;CP47))</f>
        <v/>
      </c>
      <c r="CT47" s="117" t="str">
        <f>IF(CV47="","",IF((LEN(CV47)-LEN(SUBSTITUTE(CV47,"male","")))/LEN("male")&gt;1,"!",IF(RIGHT(CV47,1)=")","",IF(RIGHT(CV47,2)=") ","",IF(RIGHT(CV47,2)=").","","!!")))))</f>
        <v/>
      </c>
      <c r="CU47" s="114"/>
      <c r="CV47" s="168"/>
      <c r="CW47" s="143" t="str">
        <f>IF(DA47="","",ministers_outercabinet!CZ$3)</f>
        <v/>
      </c>
      <c r="CX47" s="144" t="str">
        <f>IF(DA47="","",ministers_outercabinet!CZ$1)</f>
        <v/>
      </c>
      <c r="CY47" s="145"/>
      <c r="CZ47" s="151"/>
      <c r="DA47" s="146" t="str">
        <f>IF(DH47="","",IF(ISNUMBER(SEARCH(":",DH47)),MID(DH47,FIND(":",DH47)+2,FIND("(",DH47)-FIND(":",DH47)-3),LEFT(DH47,FIND("(",DH47)-2)))</f>
        <v/>
      </c>
      <c r="DB47" s="147" t="str">
        <f>IF(DH47="","",MID(DH47,FIND("(",DH47)+1,4))</f>
        <v/>
      </c>
      <c r="DC47" s="148" t="str">
        <f>IF(ISNUMBER(SEARCH("*female*",DH47)),"female",IF(ISNUMBER(SEARCH("*male*",DH47)),"male",""))</f>
        <v/>
      </c>
      <c r="DD47" s="149" t="str">
        <f>IF(DH47="","",IF(ISERROR(MID(DH47,FIND("male,",DH47)+6,(FIND(")",DH47)-(FIND("male,",DH47)+6))))=TRUE,"missing/error",MID(DH47,FIND("male,",DH47)+6,(FIND(")",DH47)-(FIND("male,",DH47)+6)))))</f>
        <v/>
      </c>
      <c r="DE47" s="150" t="str">
        <f>IF(DA47="","",(MID(DA47,(SEARCH("^^",SUBSTITUTE(DA47," ","^^",LEN(DA47)-LEN(SUBSTITUTE(DA47," ","")))))+1,99)&amp;"_"&amp;LEFT(DA47,FIND(" ",DA47)-1)&amp;"_"&amp;DB47))</f>
        <v/>
      </c>
      <c r="DF47" s="117" t="str">
        <f>IF(DH47="","",IF((LEN(DH47)-LEN(SUBSTITUTE(DH47,"male","")))/LEN("male")&gt;1,"!",IF(RIGHT(DH47,1)=")","",IF(RIGHT(DH47,2)=") ","",IF(RIGHT(DH47,2)=").","","!!")))))</f>
        <v/>
      </c>
      <c r="DG47" s="114"/>
      <c r="DH47" s="168"/>
      <c r="DI47" s="143" t="str">
        <f>IF(DM47="","",ministers_outercabinet!DL$3)</f>
        <v/>
      </c>
      <c r="DJ47" s="144" t="str">
        <f>IF(DM47="","",ministers_outercabinet!DL$1)</f>
        <v/>
      </c>
      <c r="DK47" s="145"/>
      <c r="DL47" s="151"/>
      <c r="DM47" s="146" t="str">
        <f>IF(DT47="","",IF(ISNUMBER(SEARCH(":",DT47)),MID(DT47,FIND(":",DT47)+2,FIND("(",DT47)-FIND(":",DT47)-3),LEFT(DT47,FIND("(",DT47)-2)))</f>
        <v/>
      </c>
      <c r="DN47" s="147" t="str">
        <f>IF(DT47="","",MID(DT47,FIND("(",DT47)+1,4))</f>
        <v/>
      </c>
      <c r="DO47" s="148" t="str">
        <f>IF(ISNUMBER(SEARCH("*female*",DT47)),"female",IF(ISNUMBER(SEARCH("*male*",DT47)),"male",""))</f>
        <v/>
      </c>
      <c r="DP47" s="149" t="str">
        <f>IF(DT47="","",IF(ISERROR(MID(DT47,FIND("male,",DT47)+6,(FIND(")",DT47)-(FIND("male,",DT47)+6))))=TRUE,"missing/error",MID(DT47,FIND("male,",DT47)+6,(FIND(")",DT47)-(FIND("male,",DT47)+6)))))</f>
        <v/>
      </c>
      <c r="DQ47" s="150" t="str">
        <f>IF(DM47="","",(MID(DM47,(SEARCH("^^",SUBSTITUTE(DM47," ","^^",LEN(DM47)-LEN(SUBSTITUTE(DM47," ","")))))+1,99)&amp;"_"&amp;LEFT(DM47,FIND(" ",DM47)-1)&amp;"_"&amp;DN47))</f>
        <v/>
      </c>
      <c r="DR47" s="117" t="str">
        <f>IF(DT47="","",IF((LEN(DT47)-LEN(SUBSTITUTE(DT47,"male","")))/LEN("male")&gt;1,"!",IF(RIGHT(DT47,1)=")","",IF(RIGHT(DT47,2)=") ","",IF(RIGHT(DT47,2)=").","","!!")))))</f>
        <v/>
      </c>
      <c r="DS47" s="114"/>
      <c r="DT47" s="168"/>
      <c r="DU47" s="143" t="str">
        <f>IF(DY47="","",ministers_outercabinet!DX$3)</f>
        <v/>
      </c>
      <c r="DV47" s="144" t="str">
        <f>IF(DY47="","",ministers_outercabinet!DX$1)</f>
        <v/>
      </c>
      <c r="DW47" s="145"/>
      <c r="DX47" s="151"/>
      <c r="DY47" s="146" t="str">
        <f>IF(EF47="","",IF(ISNUMBER(SEARCH(":",EF47)),MID(EF47,FIND(":",EF47)+2,FIND("(",EF47)-FIND(":",EF47)-3),LEFT(EF47,FIND("(",EF47)-2)))</f>
        <v/>
      </c>
      <c r="DZ47" s="147" t="str">
        <f>IF(EF47="","",MID(EF47,FIND("(",EF47)+1,4))</f>
        <v/>
      </c>
      <c r="EA47" s="148" t="str">
        <f>IF(ISNUMBER(SEARCH("*female*",EF47)),"female",IF(ISNUMBER(SEARCH("*male*",EF47)),"male",""))</f>
        <v/>
      </c>
      <c r="EB47" s="149" t="str">
        <f>IF(EF47="","",IF(ISERROR(MID(EF47,FIND("male,",EF47)+6,(FIND(")",EF47)-(FIND("male,",EF47)+6))))=TRUE,"missing/error",MID(EF47,FIND("male,",EF47)+6,(FIND(")",EF47)-(FIND("male,",EF47)+6)))))</f>
        <v/>
      </c>
      <c r="EC47" s="150" t="str">
        <f>IF(DY47="","",(MID(DY47,(SEARCH("^^",SUBSTITUTE(DY47," ","^^",LEN(DY47)-LEN(SUBSTITUTE(DY47," ","")))))+1,99)&amp;"_"&amp;LEFT(DY47,FIND(" ",DY47)-1)&amp;"_"&amp;DZ47))</f>
        <v/>
      </c>
      <c r="ED47" s="117" t="str">
        <f>IF(EF47="","",IF((LEN(EF47)-LEN(SUBSTITUTE(EF47,"male","")))/LEN("male")&gt;1,"!",IF(RIGHT(EF47,1)=")","",IF(RIGHT(EF47,2)=") ","",IF(RIGHT(EF47,2)=").","","!!")))))</f>
        <v/>
      </c>
      <c r="EE47" s="114"/>
      <c r="EF47" s="168"/>
    </row>
    <row r="48" spans="1:136" ht="13.5" customHeight="1">
      <c r="A48" s="126"/>
      <c r="B48" s="114" t="s">
        <v>538</v>
      </c>
      <c r="D48" s="168"/>
      <c r="E48" s="143" t="str">
        <f>IF(I48="","",ministers_outercabinet!E$3)</f>
        <v/>
      </c>
      <c r="F48" s="144" t="str">
        <f>IF(I48="","",ministers_outercabinet!E$1)</f>
        <v/>
      </c>
      <c r="G48" s="145" t="s">
        <v>292</v>
      </c>
      <c r="H48" s="145" t="str">
        <f>IF(I48="","",ministers_outercabinet!E$3)</f>
        <v/>
      </c>
      <c r="I48" s="146" t="str">
        <f t="shared" si="6"/>
        <v/>
      </c>
      <c r="J48" s="147" t="str">
        <f t="shared" si="7"/>
        <v/>
      </c>
      <c r="K48" s="148" t="str">
        <f t="shared" si="8"/>
        <v/>
      </c>
      <c r="L48" s="149" t="str">
        <f t="shared" si="9"/>
        <v/>
      </c>
      <c r="M48" s="150" t="str">
        <f t="shared" si="10"/>
        <v/>
      </c>
      <c r="N48" s="117" t="str">
        <f t="shared" si="5"/>
        <v/>
      </c>
      <c r="O48" s="114"/>
      <c r="P48" s="168"/>
      <c r="Q48" s="143" t="str">
        <f>IF(U48="","",ministers_outercabinet!T$3)</f>
        <v/>
      </c>
      <c r="R48" s="144" t="str">
        <f>IF(U48="","",ministers_outercabinet!T$1)</f>
        <v/>
      </c>
      <c r="S48" s="145"/>
      <c r="T48" s="151"/>
      <c r="U48" s="146" t="str">
        <f>IF(AB48="","",IF(ISNUMBER(SEARCH(":",AB48)),MID(AB48,FIND(":",AB48)+2,FIND("(",AB48)-FIND(":",AB48)-3),LEFT(AB48,FIND("(",AB48)-2)))</f>
        <v/>
      </c>
      <c r="V48" s="147" t="str">
        <f>IF(AB48="","",MID(AB48,FIND("(",AB48)+1,4))</f>
        <v/>
      </c>
      <c r="W48" s="148" t="str">
        <f>IF(ISNUMBER(SEARCH("*female*",AB48)),"female",IF(ISNUMBER(SEARCH("*male*",AB48)),"male",""))</f>
        <v/>
      </c>
      <c r="X48" s="149" t="str">
        <f>IF(AB48="","",IF(ISERROR(MID(AB48,FIND("male,",AB48)+6,(FIND(")",AB48)-(FIND("male,",AB48)+6))))=TRUE,"missing/error",MID(AB48,FIND("male,",AB48)+6,(FIND(")",AB48)-(FIND("male,",AB48)+6)))))</f>
        <v/>
      </c>
      <c r="Y48" s="150" t="str">
        <f>IF(U48="","",(MID(U48,(SEARCH("^^",SUBSTITUTE(U48," ","^^",LEN(U48)-LEN(SUBSTITUTE(U48," ","")))))+1,99)&amp;"_"&amp;LEFT(U48,FIND(" ",U48)-1)&amp;"_"&amp;V48))</f>
        <v/>
      </c>
      <c r="Z48" s="117" t="str">
        <f>IF(AB48="","",IF((LEN(AB48)-LEN(SUBSTITUTE(AB48,"male","")))/LEN("male")&gt;1,"!",IF(RIGHT(AB48,1)=")","",IF(RIGHT(AB48,2)=") ","",IF(RIGHT(AB48,2)=").","","!!")))))</f>
        <v/>
      </c>
      <c r="AA48" s="114"/>
      <c r="AB48" s="168"/>
      <c r="AC48" s="143" t="str">
        <f>IF(AG48="","",ministers_outercabinet!AF$3)</f>
        <v/>
      </c>
      <c r="AD48" s="144" t="str">
        <f>IF(AG48="","",ministers_outercabinet!AF$1)</f>
        <v/>
      </c>
      <c r="AE48" s="145"/>
      <c r="AF48" s="151"/>
      <c r="AG48" s="146" t="str">
        <f>IF(AN48="","",IF(ISNUMBER(SEARCH(":",AN48)),MID(AN48,FIND(":",AN48)+2,FIND("(",AN48)-FIND(":",AN48)-3),LEFT(AN48,FIND("(",AN48)-2)))</f>
        <v/>
      </c>
      <c r="AH48" s="147" t="str">
        <f>IF(AN48="","",MID(AN48,FIND("(",AN48)+1,4))</f>
        <v/>
      </c>
      <c r="AI48" s="148" t="str">
        <f>IF(ISNUMBER(SEARCH("*female*",AN48)),"female",IF(ISNUMBER(SEARCH("*male*",AN48)),"male",""))</f>
        <v/>
      </c>
      <c r="AJ48" s="149" t="str">
        <f>IF(AN48="","",IF(ISERROR(MID(AN48,FIND("male,",AN48)+6,(FIND(")",AN48)-(FIND("male,",AN48)+6))))=TRUE,"missing/error",MID(AN48,FIND("male,",AN48)+6,(FIND(")",AN48)-(FIND("male,",AN48)+6)))))</f>
        <v/>
      </c>
      <c r="AK48" s="150" t="str">
        <f>IF(AG48="","",(MID(AG48,(SEARCH("^^",SUBSTITUTE(AG48," ","^^",LEN(AG48)-LEN(SUBSTITUTE(AG48," ","")))))+1,99)&amp;"_"&amp;LEFT(AG48,FIND(" ",AG48)-1)&amp;"_"&amp;AH48))</f>
        <v/>
      </c>
      <c r="AL48" s="117" t="str">
        <f>IF(AN48="","",IF((LEN(AN48)-LEN(SUBSTITUTE(AN48,"male","")))/LEN("male")&gt;1,"!",IF(RIGHT(AN48,1)=")","",IF(RIGHT(AN48,2)=") ","",IF(RIGHT(AN48,2)=").","","!!")))))</f>
        <v/>
      </c>
      <c r="AM48" s="114"/>
      <c r="AN48" s="168"/>
      <c r="AO48" s="143" t="str">
        <f>IF(AS48="","",ministers_outercabinet!AR$3)</f>
        <v/>
      </c>
      <c r="AP48" s="144" t="str">
        <f>IF(AS48="","",ministers_outercabinet!AR$1)</f>
        <v/>
      </c>
      <c r="AQ48" s="145"/>
      <c r="AR48" s="151"/>
      <c r="AS48" s="146" t="str">
        <f>IF(AZ48="","",IF(ISNUMBER(SEARCH(":",AZ48)),MID(AZ48,FIND(":",AZ48)+2,FIND("(",AZ48)-FIND(":",AZ48)-3),LEFT(AZ48,FIND("(",AZ48)-2)))</f>
        <v/>
      </c>
      <c r="AT48" s="147" t="str">
        <f>IF(AZ48="","",MID(AZ48,FIND("(",AZ48)+1,4))</f>
        <v/>
      </c>
      <c r="AU48" s="148" t="str">
        <f>IF(ISNUMBER(SEARCH("*female*",AZ48)),"female",IF(ISNUMBER(SEARCH("*male*",AZ48)),"male",""))</f>
        <v/>
      </c>
      <c r="AV48" s="149" t="str">
        <f>IF(AZ48="","",IF(ISERROR(MID(AZ48,FIND("male,",AZ48)+6,(FIND(")",AZ48)-(FIND("male,",AZ48)+6))))=TRUE,"missing/error",MID(AZ48,FIND("male,",AZ48)+6,(FIND(")",AZ48)-(FIND("male,",AZ48)+6)))))</f>
        <v/>
      </c>
      <c r="AW48" s="150" t="str">
        <f>IF(AS48="","",(MID(AS48,(SEARCH("^^",SUBSTITUTE(AS48," ","^^",LEN(AS48)-LEN(SUBSTITUTE(AS48," ","")))))+1,99)&amp;"_"&amp;LEFT(AS48,FIND(" ",AS48)-1)&amp;"_"&amp;AT48))</f>
        <v/>
      </c>
      <c r="AX48" s="117" t="str">
        <f>IF(AZ48="","",IF((LEN(AZ48)-LEN(SUBSTITUTE(AZ48,"male","")))/LEN("male")&gt;1,"!",IF(RIGHT(AZ48,1)=")","",IF(RIGHT(AZ48,2)=") ","",IF(RIGHT(AZ48,2)=").","","!!")))))</f>
        <v/>
      </c>
      <c r="AY48" s="114"/>
      <c r="AZ48" s="168"/>
      <c r="BA48" s="143" t="str">
        <f>IF(BE48="","",ministers_outercabinet!BD$3)</f>
        <v/>
      </c>
      <c r="BB48" s="144" t="str">
        <f>IF(BE48="","",ministers_outercabinet!BD$1)</f>
        <v/>
      </c>
      <c r="BC48" s="145"/>
      <c r="BD48" s="151"/>
      <c r="BE48" s="146" t="str">
        <f>IF(BL48="","",IF(ISNUMBER(SEARCH(":",BL48)),MID(BL48,FIND(":",BL48)+2,FIND("(",BL48)-FIND(":",BL48)-3),LEFT(BL48,FIND("(",BL48)-2)))</f>
        <v/>
      </c>
      <c r="BF48" s="147" t="str">
        <f>IF(BL48="","",MID(BL48,FIND("(",BL48)+1,4))</f>
        <v/>
      </c>
      <c r="BG48" s="148" t="str">
        <f>IF(ISNUMBER(SEARCH("*female*",BL48)),"female",IF(ISNUMBER(SEARCH("*male*",BL48)),"male",""))</f>
        <v/>
      </c>
      <c r="BH48" s="149" t="str">
        <f>IF(BL48="","",IF(ISERROR(MID(BL48,FIND("male,",BL48)+6,(FIND(")",BL48)-(FIND("male,",BL48)+6))))=TRUE,"missing/error",MID(BL48,FIND("male,",BL48)+6,(FIND(")",BL48)-(FIND("male,",BL48)+6)))))</f>
        <v/>
      </c>
      <c r="BI48" s="150" t="str">
        <f>IF(BE48="","",(MID(BE48,(SEARCH("^^",SUBSTITUTE(BE48," ","^^",LEN(BE48)-LEN(SUBSTITUTE(BE48," ","")))))+1,99)&amp;"_"&amp;LEFT(BE48,FIND(" ",BE48)-1)&amp;"_"&amp;BF48))</f>
        <v/>
      </c>
      <c r="BJ48" s="117" t="str">
        <f>IF(BL48="","",IF((LEN(BL48)-LEN(SUBSTITUTE(BL48,"male","")))/LEN("male")&gt;1,"!",IF(RIGHT(BL48,1)=")","",IF(RIGHT(BL48,2)=") ","",IF(RIGHT(BL48,2)=").","","!!")))))</f>
        <v/>
      </c>
      <c r="BK48" s="114"/>
      <c r="BL48" s="168"/>
      <c r="BM48" s="143" t="str">
        <f>IF(BQ48="","",ministers_outercabinet!BP$3)</f>
        <v/>
      </c>
      <c r="BN48" s="144" t="str">
        <f>IF(BQ48="","",ministers_outercabinet!BP$1)</f>
        <v/>
      </c>
      <c r="BO48" s="145"/>
      <c r="BP48" s="151"/>
      <c r="BQ48" s="146" t="str">
        <f>IF(BX48="","",IF(ISNUMBER(SEARCH(":",BX48)),MID(BX48,FIND(":",BX48)+2,FIND("(",BX48)-FIND(":",BX48)-3),LEFT(BX48,FIND("(",BX48)-2)))</f>
        <v/>
      </c>
      <c r="BR48" s="147" t="str">
        <f>IF(BX48="","",MID(BX48,FIND("(",BX48)+1,4))</f>
        <v/>
      </c>
      <c r="BS48" s="148" t="str">
        <f>IF(ISNUMBER(SEARCH("*female*",BX48)),"female",IF(ISNUMBER(SEARCH("*male*",BX48)),"male",""))</f>
        <v/>
      </c>
      <c r="BT48" s="149" t="str">
        <f>IF(BX48="","",IF(ISERROR(MID(BX48,FIND("male,",BX48)+6,(FIND(")",BX48)-(FIND("male,",BX48)+6))))=TRUE,"missing/error",MID(BX48,FIND("male,",BX48)+6,(FIND(")",BX48)-(FIND("male,",BX48)+6)))))</f>
        <v/>
      </c>
      <c r="BU48" s="150" t="str">
        <f>IF(BQ48="","",(MID(BQ48,(SEARCH("^^",SUBSTITUTE(BQ48," ","^^",LEN(BQ48)-LEN(SUBSTITUTE(BQ48," ","")))))+1,99)&amp;"_"&amp;LEFT(BQ48,FIND(" ",BQ48)-1)&amp;"_"&amp;BR48))</f>
        <v/>
      </c>
      <c r="BV48" s="117" t="str">
        <f>IF(BX48="","",IF((LEN(BX48)-LEN(SUBSTITUTE(BX48,"male","")))/LEN("male")&gt;1,"!",IF(RIGHT(BX48,1)=")","",IF(RIGHT(BX48,2)=") ","",IF(RIGHT(BX48,2)=").","","!!")))))</f>
        <v/>
      </c>
      <c r="BW48" s="114"/>
      <c r="BX48" s="168"/>
      <c r="BY48" s="143" t="str">
        <f>IF(CC48="","",ministers_outercabinet!CB$3)</f>
        <v/>
      </c>
      <c r="BZ48" s="144" t="str">
        <f>IF(CC48="","",ministers_outercabinet!CB$1)</f>
        <v/>
      </c>
      <c r="CA48" s="145"/>
      <c r="CB48" s="151"/>
      <c r="CC48" s="146" t="str">
        <f>IF(CJ48="","",IF(ISNUMBER(SEARCH(":",CJ48)),MID(CJ48,FIND(":",CJ48)+2,FIND("(",CJ48)-FIND(":",CJ48)-3),LEFT(CJ48,FIND("(",CJ48)-2)))</f>
        <v/>
      </c>
      <c r="CD48" s="147" t="str">
        <f>IF(CJ48="","",MID(CJ48,FIND("(",CJ48)+1,4))</f>
        <v/>
      </c>
      <c r="CE48" s="148" t="str">
        <f>IF(ISNUMBER(SEARCH("*female*",CJ48)),"female",IF(ISNUMBER(SEARCH("*male*",CJ48)),"male",""))</f>
        <v/>
      </c>
      <c r="CF48" s="149" t="str">
        <f>IF(CJ48="","",IF(ISERROR(MID(CJ48,FIND("male,",CJ48)+6,(FIND(")",CJ48)-(FIND("male,",CJ48)+6))))=TRUE,"missing/error",MID(CJ48,FIND("male,",CJ48)+6,(FIND(")",CJ48)-(FIND("male,",CJ48)+6)))))</f>
        <v/>
      </c>
      <c r="CG48" s="150" t="str">
        <f>IF(CC48="","",(MID(CC48,(SEARCH("^^",SUBSTITUTE(CC48," ","^^",LEN(CC48)-LEN(SUBSTITUTE(CC48," ","")))))+1,99)&amp;"_"&amp;LEFT(CC48,FIND(" ",CC48)-1)&amp;"_"&amp;CD48))</f>
        <v/>
      </c>
      <c r="CH48" s="117" t="str">
        <f>IF(CJ48="","",IF((LEN(CJ48)-LEN(SUBSTITUTE(CJ48,"male","")))/LEN("male")&gt;1,"!",IF(RIGHT(CJ48,1)=")","",IF(RIGHT(CJ48,2)=") ","",IF(RIGHT(CJ48,2)=").","","!!")))))</f>
        <v/>
      </c>
      <c r="CI48" s="114"/>
      <c r="CJ48" s="168"/>
      <c r="CK48" s="143" t="str">
        <f>IF(CO48="","",ministers_outercabinet!CN$3)</f>
        <v/>
      </c>
      <c r="CL48" s="144" t="str">
        <f>IF(CO48="","",ministers_outercabinet!CN$1)</f>
        <v/>
      </c>
      <c r="CM48" s="145"/>
      <c r="CN48" s="151"/>
      <c r="CO48" s="146" t="str">
        <f>IF(CV48="","",IF(ISNUMBER(SEARCH(":",CV48)),MID(CV48,FIND(":",CV48)+2,FIND("(",CV48)-FIND(":",CV48)-3),LEFT(CV48,FIND("(",CV48)-2)))</f>
        <v/>
      </c>
      <c r="CP48" s="147" t="str">
        <f>IF(CV48="","",MID(CV48,FIND("(",CV48)+1,4))</f>
        <v/>
      </c>
      <c r="CQ48" s="148" t="str">
        <f>IF(ISNUMBER(SEARCH("*female*",CV48)),"female",IF(ISNUMBER(SEARCH("*male*",CV48)),"male",""))</f>
        <v/>
      </c>
      <c r="CR48" s="149" t="str">
        <f>IF(CV48="","",IF(ISERROR(MID(CV48,FIND("male,",CV48)+6,(FIND(")",CV48)-(FIND("male,",CV48)+6))))=TRUE,"missing/error",MID(CV48,FIND("male,",CV48)+6,(FIND(")",CV48)-(FIND("male,",CV48)+6)))))</f>
        <v/>
      </c>
      <c r="CS48" s="150" t="str">
        <f>IF(CO48="","",(MID(CO48,(SEARCH("^^",SUBSTITUTE(CO48," ","^^",LEN(CO48)-LEN(SUBSTITUTE(CO48," ","")))))+1,99)&amp;"_"&amp;LEFT(CO48,FIND(" ",CO48)-1)&amp;"_"&amp;CP48))</f>
        <v/>
      </c>
      <c r="CT48" s="117" t="str">
        <f>IF(CV48="","",IF((LEN(CV48)-LEN(SUBSTITUTE(CV48,"male","")))/LEN("male")&gt;1,"!",IF(RIGHT(CV48,1)=")","",IF(RIGHT(CV48,2)=") ","",IF(RIGHT(CV48,2)=").","","!!")))))</f>
        <v/>
      </c>
      <c r="CU48" s="114"/>
      <c r="CV48" s="168"/>
      <c r="CW48" s="143" t="str">
        <f>IF(DA48="","",ministers_outercabinet!CZ$3)</f>
        <v/>
      </c>
      <c r="CX48" s="144" t="str">
        <f>IF(DA48="","",ministers_outercabinet!CZ$1)</f>
        <v/>
      </c>
      <c r="CY48" s="145"/>
      <c r="CZ48" s="151"/>
      <c r="DA48" s="146" t="str">
        <f>IF(DH48="","",IF(ISNUMBER(SEARCH(":",DH48)),MID(DH48,FIND(":",DH48)+2,FIND("(",DH48)-FIND(":",DH48)-3),LEFT(DH48,FIND("(",DH48)-2)))</f>
        <v/>
      </c>
      <c r="DB48" s="147" t="str">
        <f>IF(DH48="","",MID(DH48,FIND("(",DH48)+1,4))</f>
        <v/>
      </c>
      <c r="DC48" s="148" t="str">
        <f>IF(ISNUMBER(SEARCH("*female*",DH48)),"female",IF(ISNUMBER(SEARCH("*male*",DH48)),"male",""))</f>
        <v/>
      </c>
      <c r="DD48" s="149" t="str">
        <f>IF(DH48="","",IF(ISERROR(MID(DH48,FIND("male,",DH48)+6,(FIND(")",DH48)-(FIND("male,",DH48)+6))))=TRUE,"missing/error",MID(DH48,FIND("male,",DH48)+6,(FIND(")",DH48)-(FIND("male,",DH48)+6)))))</f>
        <v/>
      </c>
      <c r="DE48" s="150" t="str">
        <f>IF(DA48="","",(MID(DA48,(SEARCH("^^",SUBSTITUTE(DA48," ","^^",LEN(DA48)-LEN(SUBSTITUTE(DA48," ","")))))+1,99)&amp;"_"&amp;LEFT(DA48,FIND(" ",DA48)-1)&amp;"_"&amp;DB48))</f>
        <v/>
      </c>
      <c r="DF48" s="117" t="str">
        <f>IF(DH48="","",IF((LEN(DH48)-LEN(SUBSTITUTE(DH48,"male","")))/LEN("male")&gt;1,"!",IF(RIGHT(DH48,1)=")","",IF(RIGHT(DH48,2)=") ","",IF(RIGHT(DH48,2)=").","","!!")))))</f>
        <v/>
      </c>
      <c r="DG48" s="114"/>
      <c r="DH48" s="168"/>
      <c r="DI48" s="143" t="str">
        <f>IF(DM48="","",ministers_outercabinet!DL$3)</f>
        <v/>
      </c>
      <c r="DJ48" s="144" t="str">
        <f>IF(DM48="","",ministers_outercabinet!DL$1)</f>
        <v/>
      </c>
      <c r="DK48" s="145"/>
      <c r="DL48" s="151"/>
      <c r="DM48" s="146" t="str">
        <f>IF(DT48="","",IF(ISNUMBER(SEARCH(":",DT48)),MID(DT48,FIND(":",DT48)+2,FIND("(",DT48)-FIND(":",DT48)-3),LEFT(DT48,FIND("(",DT48)-2)))</f>
        <v/>
      </c>
      <c r="DN48" s="147" t="str">
        <f>IF(DT48="","",MID(DT48,FIND("(",DT48)+1,4))</f>
        <v/>
      </c>
      <c r="DO48" s="148" t="str">
        <f>IF(ISNUMBER(SEARCH("*female*",DT48)),"female",IF(ISNUMBER(SEARCH("*male*",DT48)),"male",""))</f>
        <v/>
      </c>
      <c r="DP48" s="149" t="str">
        <f>IF(DT48="","",IF(ISERROR(MID(DT48,FIND("male,",DT48)+6,(FIND(")",DT48)-(FIND("male,",DT48)+6))))=TRUE,"missing/error",MID(DT48,FIND("male,",DT48)+6,(FIND(")",DT48)-(FIND("male,",DT48)+6)))))</f>
        <v/>
      </c>
      <c r="DQ48" s="150" t="str">
        <f>IF(DM48="","",(MID(DM48,(SEARCH("^^",SUBSTITUTE(DM48," ","^^",LEN(DM48)-LEN(SUBSTITUTE(DM48," ","")))))+1,99)&amp;"_"&amp;LEFT(DM48,FIND(" ",DM48)-1)&amp;"_"&amp;DN48))</f>
        <v/>
      </c>
      <c r="DR48" s="117" t="str">
        <f>IF(DT48="","",IF((LEN(DT48)-LEN(SUBSTITUTE(DT48,"male","")))/LEN("male")&gt;1,"!",IF(RIGHT(DT48,1)=")","",IF(RIGHT(DT48,2)=") ","",IF(RIGHT(DT48,2)=").","","!!")))))</f>
        <v/>
      </c>
      <c r="DS48" s="114"/>
      <c r="DT48" s="168"/>
      <c r="DU48" s="143" t="str">
        <f>IF(DY48="","",ministers_outercabinet!DX$3)</f>
        <v/>
      </c>
      <c r="DV48" s="144" t="str">
        <f>IF(DY48="","",ministers_outercabinet!DX$1)</f>
        <v/>
      </c>
      <c r="DW48" s="145"/>
      <c r="DX48" s="151"/>
      <c r="DY48" s="146" t="str">
        <f>IF(EF48="","",IF(ISNUMBER(SEARCH(":",EF48)),MID(EF48,FIND(":",EF48)+2,FIND("(",EF48)-FIND(":",EF48)-3),LEFT(EF48,FIND("(",EF48)-2)))</f>
        <v/>
      </c>
      <c r="DZ48" s="147" t="str">
        <f>IF(EF48="","",MID(EF48,FIND("(",EF48)+1,4))</f>
        <v/>
      </c>
      <c r="EA48" s="148" t="str">
        <f>IF(ISNUMBER(SEARCH("*female*",EF48)),"female",IF(ISNUMBER(SEARCH("*male*",EF48)),"male",""))</f>
        <v/>
      </c>
      <c r="EB48" s="149" t="str">
        <f>IF(EF48="","",IF(ISERROR(MID(EF48,FIND("male,",EF48)+6,(FIND(")",EF48)-(FIND("male,",EF48)+6))))=TRUE,"missing/error",MID(EF48,FIND("male,",EF48)+6,(FIND(")",EF48)-(FIND("male,",EF48)+6)))))</f>
        <v/>
      </c>
      <c r="EC48" s="150" t="str">
        <f>IF(DY48="","",(MID(DY48,(SEARCH("^^",SUBSTITUTE(DY48," ","^^",LEN(DY48)-LEN(SUBSTITUTE(DY48," ","")))))+1,99)&amp;"_"&amp;LEFT(DY48,FIND(" ",DY48)-1)&amp;"_"&amp;DZ48))</f>
        <v/>
      </c>
      <c r="ED48" s="117" t="str">
        <f>IF(EF48="","",IF((LEN(EF48)-LEN(SUBSTITUTE(EF48,"male","")))/LEN("male")&gt;1,"!",IF(RIGHT(EF48,1)=")","",IF(RIGHT(EF48,2)=") ","",IF(RIGHT(EF48,2)=").","","!!")))))</f>
        <v/>
      </c>
      <c r="EE48" s="114"/>
      <c r="EF48" s="168"/>
    </row>
    <row r="49" spans="1:136" ht="13.5" customHeight="1">
      <c r="A49" s="126"/>
      <c r="B49" s="114" t="s">
        <v>538</v>
      </c>
      <c r="D49" s="168"/>
      <c r="E49" s="143" t="str">
        <f>IF(I49="","",ministers_outercabinet!E$3)</f>
        <v/>
      </c>
      <c r="F49" s="144" t="str">
        <f>IF(I49="","",ministers_outercabinet!E$1)</f>
        <v/>
      </c>
      <c r="G49" s="145" t="s">
        <v>292</v>
      </c>
      <c r="H49" s="145" t="str">
        <f>IF(I49="","",ministers_outercabinet!E$3)</f>
        <v/>
      </c>
      <c r="I49" s="146" t="str">
        <f t="shared" si="6"/>
        <v/>
      </c>
      <c r="J49" s="147" t="str">
        <f t="shared" si="7"/>
        <v/>
      </c>
      <c r="K49" s="148" t="str">
        <f t="shared" si="8"/>
        <v/>
      </c>
      <c r="L49" s="149" t="str">
        <f t="shared" si="9"/>
        <v/>
      </c>
      <c r="M49" s="150" t="str">
        <f t="shared" si="10"/>
        <v/>
      </c>
      <c r="N49" s="117" t="str">
        <f t="shared" si="5"/>
        <v/>
      </c>
      <c r="O49" s="114"/>
      <c r="P49" s="168"/>
      <c r="Q49" s="143"/>
      <c r="R49" s="144"/>
      <c r="S49" s="145"/>
      <c r="T49" s="151"/>
      <c r="U49" s="146"/>
      <c r="V49" s="147"/>
      <c r="W49" s="148"/>
      <c r="X49" s="149"/>
      <c r="Y49" s="150"/>
      <c r="AA49" s="114"/>
      <c r="AB49" s="168"/>
      <c r="AC49" s="143"/>
      <c r="AD49" s="144"/>
      <c r="AE49" s="145"/>
      <c r="AF49" s="151"/>
      <c r="AG49" s="146"/>
      <c r="AH49" s="147"/>
      <c r="AI49" s="148"/>
      <c r="AJ49" s="149"/>
      <c r="AK49" s="150"/>
      <c r="AM49" s="114"/>
      <c r="AN49" s="168"/>
      <c r="AO49" s="143"/>
      <c r="AP49" s="144"/>
      <c r="AQ49" s="145"/>
      <c r="AR49" s="151"/>
      <c r="AS49" s="146"/>
      <c r="AT49" s="147"/>
      <c r="AU49" s="148"/>
      <c r="AV49" s="149"/>
      <c r="AW49" s="150"/>
      <c r="AY49" s="114"/>
      <c r="AZ49" s="168"/>
      <c r="BA49" s="143"/>
      <c r="BB49" s="144"/>
      <c r="BC49" s="145"/>
      <c r="BD49" s="151"/>
      <c r="BE49" s="146"/>
      <c r="BF49" s="147"/>
      <c r="BG49" s="148"/>
      <c r="BH49" s="149"/>
      <c r="BI49" s="150"/>
      <c r="BK49" s="114"/>
      <c r="BL49" s="168"/>
      <c r="BM49" s="143"/>
      <c r="BN49" s="144"/>
      <c r="BO49" s="145"/>
      <c r="BP49" s="151"/>
      <c r="BQ49" s="146"/>
      <c r="BR49" s="147"/>
      <c r="BS49" s="148"/>
      <c r="BT49" s="149"/>
      <c r="BU49" s="150"/>
      <c r="BW49" s="114"/>
      <c r="BX49" s="168"/>
      <c r="BY49" s="143"/>
      <c r="BZ49" s="144"/>
      <c r="CA49" s="145"/>
      <c r="CB49" s="151"/>
      <c r="CC49" s="146"/>
      <c r="CD49" s="147"/>
      <c r="CE49" s="148"/>
      <c r="CF49" s="149"/>
      <c r="CG49" s="150"/>
      <c r="CI49" s="114"/>
      <c r="CJ49" s="168"/>
      <c r="CK49" s="143"/>
      <c r="CL49" s="144"/>
      <c r="CM49" s="145"/>
      <c r="CN49" s="151"/>
      <c r="CO49" s="146"/>
      <c r="CP49" s="147"/>
      <c r="CQ49" s="148"/>
      <c r="CR49" s="149"/>
      <c r="CS49" s="150"/>
      <c r="CU49" s="114"/>
      <c r="CV49" s="168"/>
      <c r="CW49" s="143"/>
      <c r="CX49" s="144"/>
      <c r="CY49" s="145"/>
      <c r="CZ49" s="151"/>
      <c r="DA49" s="146"/>
      <c r="DB49" s="147"/>
      <c r="DC49" s="148"/>
      <c r="DD49" s="149"/>
      <c r="DE49" s="150"/>
      <c r="DG49" s="114"/>
      <c r="DH49" s="168"/>
      <c r="DI49" s="143"/>
      <c r="DJ49" s="144"/>
      <c r="DK49" s="145"/>
      <c r="DL49" s="151"/>
      <c r="DM49" s="146"/>
      <c r="DN49" s="147"/>
      <c r="DO49" s="148"/>
      <c r="DP49" s="149"/>
      <c r="DQ49" s="150"/>
      <c r="DS49" s="114"/>
      <c r="DT49" s="168"/>
      <c r="DU49" s="143"/>
      <c r="DV49" s="144"/>
      <c r="DW49" s="145"/>
      <c r="DX49" s="151"/>
      <c r="DY49" s="146"/>
      <c r="DZ49" s="147"/>
      <c r="EA49" s="148"/>
      <c r="EB49" s="149"/>
      <c r="EC49" s="150"/>
      <c r="EE49" s="114"/>
      <c r="EF49" s="168"/>
    </row>
    <row r="50" spans="1:136" ht="13.5" customHeight="1">
      <c r="A50" s="126"/>
      <c r="B50" s="114" t="s">
        <v>705</v>
      </c>
      <c r="D50" s="168"/>
      <c r="E50" s="143" t="str">
        <f>IF(I50="","",ministers_outercabinet!E$3)</f>
        <v/>
      </c>
      <c r="F50" s="144" t="str">
        <f>IF(I50="","",ministers_outercabinet!E$1)</f>
        <v/>
      </c>
      <c r="G50" s="145" t="s">
        <v>292</v>
      </c>
      <c r="H50" s="145" t="str">
        <f>IF(I50="","",ministers_outercabinet!E$3)</f>
        <v/>
      </c>
      <c r="I50" s="146" t="str">
        <f t="shared" si="6"/>
        <v/>
      </c>
      <c r="J50" s="147" t="str">
        <f t="shared" si="7"/>
        <v/>
      </c>
      <c r="K50" s="148" t="str">
        <f t="shared" si="8"/>
        <v/>
      </c>
      <c r="L50" s="149" t="str">
        <f t="shared" si="9"/>
        <v/>
      </c>
      <c r="M50" s="150" t="str">
        <f t="shared" si="10"/>
        <v/>
      </c>
      <c r="N50" s="117" t="str">
        <f t="shared" si="5"/>
        <v/>
      </c>
      <c r="O50" s="114"/>
      <c r="P50" s="168"/>
      <c r="Q50" s="143"/>
      <c r="R50" s="144"/>
      <c r="S50" s="145"/>
      <c r="T50" s="151"/>
      <c r="U50" s="146"/>
      <c r="V50" s="147"/>
      <c r="W50" s="148"/>
      <c r="X50" s="149"/>
      <c r="Y50" s="150"/>
      <c r="AA50" s="114"/>
      <c r="AB50" s="168"/>
      <c r="AC50" s="143"/>
      <c r="AD50" s="144"/>
      <c r="AE50" s="145"/>
      <c r="AF50" s="151"/>
      <c r="AG50" s="146"/>
      <c r="AH50" s="147"/>
      <c r="AI50" s="148"/>
      <c r="AJ50" s="149"/>
      <c r="AK50" s="150"/>
      <c r="AM50" s="114"/>
      <c r="AN50" s="168"/>
      <c r="AO50" s="143"/>
      <c r="AP50" s="144"/>
      <c r="AQ50" s="145"/>
      <c r="AR50" s="151"/>
      <c r="AS50" s="146"/>
      <c r="AT50" s="147"/>
      <c r="AU50" s="148"/>
      <c r="AV50" s="149"/>
      <c r="AW50" s="150"/>
      <c r="AY50" s="114"/>
      <c r="AZ50" s="168"/>
      <c r="BA50" s="143"/>
      <c r="BB50" s="144"/>
      <c r="BC50" s="145"/>
      <c r="BD50" s="151"/>
      <c r="BE50" s="146"/>
      <c r="BF50" s="147"/>
      <c r="BG50" s="148"/>
      <c r="BH50" s="149"/>
      <c r="BI50" s="150"/>
      <c r="BK50" s="114"/>
      <c r="BL50" s="168"/>
      <c r="BM50" s="143"/>
      <c r="BN50" s="144"/>
      <c r="BO50" s="145"/>
      <c r="BP50" s="151"/>
      <c r="BQ50" s="146"/>
      <c r="BR50" s="147"/>
      <c r="BS50" s="148"/>
      <c r="BT50" s="149"/>
      <c r="BU50" s="150"/>
      <c r="BW50" s="114"/>
      <c r="BX50" s="168"/>
      <c r="BY50" s="143"/>
      <c r="BZ50" s="144"/>
      <c r="CA50" s="145"/>
      <c r="CB50" s="151"/>
      <c r="CC50" s="146"/>
      <c r="CD50" s="147"/>
      <c r="CE50" s="148"/>
      <c r="CF50" s="149"/>
      <c r="CG50" s="150"/>
      <c r="CI50" s="114"/>
      <c r="CJ50" s="168"/>
      <c r="CK50" s="143"/>
      <c r="CL50" s="144"/>
      <c r="CM50" s="145"/>
      <c r="CN50" s="151"/>
      <c r="CO50" s="146"/>
      <c r="CP50" s="147"/>
      <c r="CQ50" s="148"/>
      <c r="CR50" s="149"/>
      <c r="CS50" s="150"/>
      <c r="CU50" s="114"/>
      <c r="CV50" s="168"/>
      <c r="CW50" s="143"/>
      <c r="CX50" s="144"/>
      <c r="CY50" s="145"/>
      <c r="CZ50" s="151"/>
      <c r="DA50" s="146"/>
      <c r="DB50" s="147"/>
      <c r="DC50" s="148"/>
      <c r="DD50" s="149"/>
      <c r="DE50" s="150"/>
      <c r="DG50" s="114"/>
      <c r="DH50" s="168"/>
      <c r="DI50" s="143"/>
      <c r="DJ50" s="144"/>
      <c r="DK50" s="145"/>
      <c r="DL50" s="151"/>
      <c r="DM50" s="146"/>
      <c r="DN50" s="147"/>
      <c r="DO50" s="148"/>
      <c r="DP50" s="149"/>
      <c r="DQ50" s="150"/>
      <c r="DS50" s="114"/>
      <c r="DT50" s="168"/>
      <c r="DU50" s="143"/>
      <c r="DV50" s="144"/>
      <c r="DW50" s="145"/>
      <c r="DX50" s="151"/>
      <c r="DY50" s="146"/>
      <c r="DZ50" s="147"/>
      <c r="EA50" s="148"/>
      <c r="EB50" s="149"/>
      <c r="EC50" s="150"/>
      <c r="EE50" s="114"/>
      <c r="EF50" s="168"/>
    </row>
    <row r="51" spans="1:136" ht="13.5" customHeight="1">
      <c r="A51" s="126"/>
      <c r="B51" s="173" t="s">
        <v>722</v>
      </c>
      <c r="D51" s="168"/>
      <c r="E51" s="143" t="str">
        <f>IF(I51="","",ministers_outercabinet!E$3)</f>
        <v/>
      </c>
      <c r="F51" s="144" t="str">
        <f>IF(I51="","",ministers_outercabinet!E$1)</f>
        <v/>
      </c>
      <c r="G51" s="145" t="s">
        <v>292</v>
      </c>
      <c r="H51" s="145" t="str">
        <f>IF(I51="","",ministers_outercabinet!E$3)</f>
        <v/>
      </c>
      <c r="I51" s="146" t="str">
        <f t="shared" si="6"/>
        <v/>
      </c>
      <c r="J51" s="147" t="str">
        <f t="shared" si="7"/>
        <v/>
      </c>
      <c r="K51" s="148" t="str">
        <f t="shared" si="8"/>
        <v/>
      </c>
      <c r="L51" s="149" t="str">
        <f t="shared" si="9"/>
        <v/>
      </c>
      <c r="M51" s="150" t="str">
        <f t="shared" si="10"/>
        <v/>
      </c>
      <c r="N51" s="117" t="str">
        <f t="shared" si="5"/>
        <v/>
      </c>
      <c r="O51" s="114"/>
      <c r="P51" s="168"/>
      <c r="Q51" s="143"/>
      <c r="R51" s="144"/>
      <c r="S51" s="145"/>
      <c r="T51" s="151"/>
      <c r="U51" s="146"/>
      <c r="V51" s="147"/>
      <c r="W51" s="148"/>
      <c r="X51" s="149"/>
      <c r="Y51" s="150"/>
      <c r="AA51" s="114"/>
      <c r="AB51" s="168"/>
      <c r="AC51" s="143"/>
      <c r="AD51" s="144"/>
      <c r="AE51" s="145"/>
      <c r="AF51" s="151"/>
      <c r="AG51" s="146"/>
      <c r="AH51" s="147"/>
      <c r="AI51" s="148"/>
      <c r="AJ51" s="149"/>
      <c r="AK51" s="150"/>
      <c r="AM51" s="114"/>
      <c r="AN51" s="168"/>
      <c r="AO51" s="143"/>
      <c r="AP51" s="144"/>
      <c r="AQ51" s="145"/>
      <c r="AR51" s="151"/>
      <c r="AS51" s="146"/>
      <c r="AT51" s="147"/>
      <c r="AU51" s="148"/>
      <c r="AV51" s="149"/>
      <c r="AW51" s="150"/>
      <c r="AY51" s="114"/>
      <c r="AZ51" s="168"/>
      <c r="BA51" s="143"/>
      <c r="BB51" s="144"/>
      <c r="BC51" s="145"/>
      <c r="BD51" s="151"/>
      <c r="BE51" s="146"/>
      <c r="BF51" s="147"/>
      <c r="BG51" s="148"/>
      <c r="BH51" s="149"/>
      <c r="BI51" s="150"/>
      <c r="BK51" s="114"/>
      <c r="BL51" s="168"/>
      <c r="BM51" s="143"/>
      <c r="BN51" s="144"/>
      <c r="BO51" s="145"/>
      <c r="BP51" s="151"/>
      <c r="BQ51" s="146"/>
      <c r="BR51" s="147"/>
      <c r="BS51" s="148"/>
      <c r="BT51" s="149"/>
      <c r="BU51" s="150"/>
      <c r="BW51" s="114"/>
      <c r="BX51" s="168"/>
      <c r="BY51" s="143"/>
      <c r="BZ51" s="144"/>
      <c r="CA51" s="145"/>
      <c r="CB51" s="151"/>
      <c r="CC51" s="146"/>
      <c r="CD51" s="147"/>
      <c r="CE51" s="148"/>
      <c r="CF51" s="149"/>
      <c r="CG51" s="150"/>
      <c r="CI51" s="114"/>
      <c r="CJ51" s="168"/>
      <c r="CK51" s="143"/>
      <c r="CL51" s="144"/>
      <c r="CM51" s="145"/>
      <c r="CN51" s="151"/>
      <c r="CO51" s="146"/>
      <c r="CP51" s="147"/>
      <c r="CQ51" s="148"/>
      <c r="CR51" s="149"/>
      <c r="CS51" s="150"/>
      <c r="CU51" s="114"/>
      <c r="CV51" s="168"/>
      <c r="CW51" s="143"/>
      <c r="CX51" s="144"/>
      <c r="CY51" s="145"/>
      <c r="CZ51" s="151"/>
      <c r="DA51" s="146"/>
      <c r="DB51" s="147"/>
      <c r="DC51" s="148"/>
      <c r="DD51" s="149"/>
      <c r="DE51" s="150"/>
      <c r="DG51" s="114"/>
      <c r="DH51" s="168"/>
      <c r="DI51" s="143"/>
      <c r="DJ51" s="144"/>
      <c r="DK51" s="145"/>
      <c r="DL51" s="151"/>
      <c r="DM51" s="146"/>
      <c r="DN51" s="147"/>
      <c r="DO51" s="148"/>
      <c r="DP51" s="149"/>
      <c r="DQ51" s="150"/>
      <c r="DS51" s="114"/>
      <c r="DT51" s="168"/>
      <c r="DU51" s="143"/>
      <c r="DV51" s="144"/>
      <c r="DW51" s="145"/>
      <c r="DX51" s="151"/>
      <c r="DY51" s="146"/>
      <c r="DZ51" s="147"/>
      <c r="EA51" s="148"/>
      <c r="EB51" s="149"/>
      <c r="EC51" s="150"/>
      <c r="EE51" s="114"/>
      <c r="EF51" s="168"/>
    </row>
    <row r="52" spans="1:136" ht="13.5" customHeight="1">
      <c r="A52" s="126"/>
      <c r="B52" s="173" t="s">
        <v>719</v>
      </c>
      <c r="D52" s="168"/>
      <c r="E52" s="143" t="str">
        <f>IF(I52="","",ministers_outercabinet!E$3)</f>
        <v/>
      </c>
      <c r="F52" s="144" t="str">
        <f>IF(I52="","",ministers_outercabinet!E$1)</f>
        <v/>
      </c>
      <c r="G52" s="145" t="s">
        <v>292</v>
      </c>
      <c r="H52" s="145" t="str">
        <f>IF(I52="","",ministers_outercabinet!E$3)</f>
        <v/>
      </c>
      <c r="I52" s="146" t="str">
        <f t="shared" si="6"/>
        <v/>
      </c>
      <c r="J52" s="147" t="str">
        <f t="shared" si="7"/>
        <v/>
      </c>
      <c r="K52" s="148" t="str">
        <f t="shared" si="8"/>
        <v/>
      </c>
      <c r="L52" s="149" t="str">
        <f t="shared" si="9"/>
        <v/>
      </c>
      <c r="M52" s="150" t="str">
        <f t="shared" si="10"/>
        <v/>
      </c>
      <c r="N52" s="117" t="str">
        <f t="shared" si="5"/>
        <v/>
      </c>
      <c r="O52" s="114"/>
      <c r="P52" s="168"/>
      <c r="Q52" s="143"/>
      <c r="R52" s="144"/>
      <c r="S52" s="145"/>
      <c r="T52" s="151"/>
      <c r="U52" s="146"/>
      <c r="V52" s="147"/>
      <c r="W52" s="148"/>
      <c r="X52" s="149"/>
      <c r="Y52" s="150"/>
      <c r="AA52" s="114"/>
      <c r="AB52" s="168"/>
      <c r="AC52" s="143"/>
      <c r="AD52" s="144"/>
      <c r="AE52" s="145"/>
      <c r="AF52" s="151"/>
      <c r="AG52" s="146"/>
      <c r="AH52" s="147"/>
      <c r="AI52" s="148"/>
      <c r="AJ52" s="149"/>
      <c r="AK52" s="150"/>
      <c r="AM52" s="114"/>
      <c r="AN52" s="168"/>
      <c r="AO52" s="143"/>
      <c r="AP52" s="144"/>
      <c r="AQ52" s="145"/>
      <c r="AR52" s="151"/>
      <c r="AS52" s="146"/>
      <c r="AT52" s="147"/>
      <c r="AU52" s="148"/>
      <c r="AV52" s="149"/>
      <c r="AW52" s="150"/>
      <c r="AY52" s="114"/>
      <c r="AZ52" s="168"/>
      <c r="BA52" s="143"/>
      <c r="BB52" s="144"/>
      <c r="BC52" s="145"/>
      <c r="BD52" s="151"/>
      <c r="BE52" s="146"/>
      <c r="BF52" s="147"/>
      <c r="BG52" s="148"/>
      <c r="BH52" s="149"/>
      <c r="BI52" s="150"/>
      <c r="BK52" s="114"/>
      <c r="BL52" s="168"/>
      <c r="BM52" s="143"/>
      <c r="BN52" s="144"/>
      <c r="BO52" s="145"/>
      <c r="BP52" s="151"/>
      <c r="BQ52" s="146"/>
      <c r="BR52" s="147"/>
      <c r="BS52" s="148"/>
      <c r="BT52" s="149"/>
      <c r="BU52" s="150"/>
      <c r="BW52" s="114"/>
      <c r="BX52" s="168"/>
      <c r="BY52" s="143"/>
      <c r="BZ52" s="144"/>
      <c r="CA52" s="145"/>
      <c r="CB52" s="151"/>
      <c r="CC52" s="146"/>
      <c r="CD52" s="147"/>
      <c r="CE52" s="148"/>
      <c r="CF52" s="149"/>
      <c r="CG52" s="150"/>
      <c r="CI52" s="114"/>
      <c r="CJ52" s="168"/>
      <c r="CK52" s="143"/>
      <c r="CL52" s="144"/>
      <c r="CM52" s="145"/>
      <c r="CN52" s="151"/>
      <c r="CO52" s="146"/>
      <c r="CP52" s="147"/>
      <c r="CQ52" s="148"/>
      <c r="CR52" s="149"/>
      <c r="CS52" s="150"/>
      <c r="CU52" s="114"/>
      <c r="CV52" s="168"/>
      <c r="CW52" s="143"/>
      <c r="CX52" s="144"/>
      <c r="CY52" s="145"/>
      <c r="CZ52" s="151"/>
      <c r="DA52" s="146"/>
      <c r="DB52" s="147"/>
      <c r="DC52" s="148"/>
      <c r="DD52" s="149"/>
      <c r="DE52" s="150"/>
      <c r="DG52" s="114"/>
      <c r="DH52" s="168"/>
      <c r="DI52" s="143"/>
      <c r="DJ52" s="144"/>
      <c r="DK52" s="145"/>
      <c r="DL52" s="151"/>
      <c r="DM52" s="146"/>
      <c r="DN52" s="147"/>
      <c r="DO52" s="148"/>
      <c r="DP52" s="149"/>
      <c r="DQ52" s="150"/>
      <c r="DS52" s="114"/>
      <c r="DT52" s="168"/>
      <c r="DU52" s="143"/>
      <c r="DV52" s="144"/>
      <c r="DW52" s="145"/>
      <c r="DX52" s="151"/>
      <c r="DY52" s="146"/>
      <c r="DZ52" s="147"/>
      <c r="EA52" s="148"/>
      <c r="EB52" s="149"/>
      <c r="EC52" s="150"/>
      <c r="EE52" s="114"/>
      <c r="EF52" s="168"/>
    </row>
    <row r="53" spans="1:136" ht="13.5" customHeight="1">
      <c r="A53" s="126"/>
      <c r="B53" s="173" t="s">
        <v>764</v>
      </c>
      <c r="D53" s="168"/>
      <c r="E53" s="143" t="str">
        <f>IF(I53="","",ministers_outercabinet!E$3)</f>
        <v/>
      </c>
      <c r="F53" s="144" t="str">
        <f>IF(I53="","",ministers_outercabinet!E$1)</f>
        <v/>
      </c>
      <c r="G53" s="145" t="s">
        <v>292</v>
      </c>
      <c r="H53" s="145" t="str">
        <f>IF(I53="","",ministers_outercabinet!E$3)</f>
        <v/>
      </c>
      <c r="I53" s="146" t="str">
        <f t="shared" si="6"/>
        <v/>
      </c>
      <c r="J53" s="147" t="str">
        <f t="shared" si="7"/>
        <v/>
      </c>
      <c r="K53" s="148" t="str">
        <f t="shared" si="8"/>
        <v/>
      </c>
      <c r="L53" s="149" t="str">
        <f t="shared" si="9"/>
        <v/>
      </c>
      <c r="M53" s="150" t="str">
        <f t="shared" si="10"/>
        <v/>
      </c>
      <c r="N53" s="117" t="str">
        <f t="shared" si="5"/>
        <v/>
      </c>
      <c r="O53" s="114"/>
      <c r="P53" s="168"/>
      <c r="Q53" s="143"/>
      <c r="R53" s="144"/>
      <c r="S53" s="145"/>
      <c r="T53" s="151"/>
      <c r="U53" s="146"/>
      <c r="V53" s="147"/>
      <c r="W53" s="148"/>
      <c r="X53" s="149"/>
      <c r="Y53" s="150"/>
      <c r="AA53" s="114"/>
      <c r="AB53" s="168"/>
      <c r="AC53" s="143"/>
      <c r="AD53" s="144"/>
      <c r="AE53" s="145"/>
      <c r="AF53" s="151"/>
      <c r="AG53" s="146"/>
      <c r="AH53" s="147"/>
      <c r="AI53" s="148"/>
      <c r="AJ53" s="149"/>
      <c r="AK53" s="150"/>
      <c r="AM53" s="114"/>
      <c r="AN53" s="168"/>
      <c r="AO53" s="143"/>
      <c r="AP53" s="144"/>
      <c r="AQ53" s="145"/>
      <c r="AR53" s="151"/>
      <c r="AS53" s="146"/>
      <c r="AT53" s="147"/>
      <c r="AU53" s="148"/>
      <c r="AV53" s="149"/>
      <c r="AW53" s="150"/>
      <c r="AY53" s="114"/>
      <c r="AZ53" s="168"/>
      <c r="BA53" s="143"/>
      <c r="BB53" s="144"/>
      <c r="BC53" s="145"/>
      <c r="BD53" s="151"/>
      <c r="BE53" s="146"/>
      <c r="BF53" s="147"/>
      <c r="BG53" s="148"/>
      <c r="BH53" s="149"/>
      <c r="BI53" s="150"/>
      <c r="BK53" s="114"/>
      <c r="BL53" s="168"/>
      <c r="BM53" s="143"/>
      <c r="BN53" s="144"/>
      <c r="BO53" s="145"/>
      <c r="BP53" s="151"/>
      <c r="BQ53" s="146"/>
      <c r="BR53" s="147"/>
      <c r="BS53" s="148"/>
      <c r="BT53" s="149"/>
      <c r="BU53" s="150"/>
      <c r="BW53" s="114"/>
      <c r="BX53" s="168"/>
      <c r="BY53" s="143"/>
      <c r="BZ53" s="144"/>
      <c r="CA53" s="145"/>
      <c r="CB53" s="151"/>
      <c r="CC53" s="146"/>
      <c r="CD53" s="147"/>
      <c r="CE53" s="148"/>
      <c r="CF53" s="149"/>
      <c r="CG53" s="150"/>
      <c r="CI53" s="114"/>
      <c r="CJ53" s="168"/>
      <c r="CK53" s="143"/>
      <c r="CL53" s="144"/>
      <c r="CM53" s="145"/>
      <c r="CN53" s="151"/>
      <c r="CO53" s="146"/>
      <c r="CP53" s="147"/>
      <c r="CQ53" s="148"/>
      <c r="CR53" s="149"/>
      <c r="CS53" s="150"/>
      <c r="CU53" s="114"/>
      <c r="CV53" s="168"/>
      <c r="CW53" s="143"/>
      <c r="CX53" s="144"/>
      <c r="CY53" s="145"/>
      <c r="CZ53" s="151"/>
      <c r="DA53" s="146"/>
      <c r="DB53" s="147"/>
      <c r="DC53" s="148"/>
      <c r="DD53" s="149"/>
      <c r="DE53" s="150"/>
      <c r="DG53" s="114"/>
      <c r="DH53" s="168"/>
      <c r="DI53" s="143"/>
      <c r="DJ53" s="144"/>
      <c r="DK53" s="145"/>
      <c r="DL53" s="151"/>
      <c r="DM53" s="146"/>
      <c r="DN53" s="147"/>
      <c r="DO53" s="148"/>
      <c r="DP53" s="149"/>
      <c r="DQ53" s="150"/>
      <c r="DS53" s="114"/>
      <c r="DT53" s="168"/>
      <c r="DU53" s="143"/>
      <c r="DV53" s="144"/>
      <c r="DW53" s="145"/>
      <c r="DX53" s="151"/>
      <c r="DY53" s="146"/>
      <c r="DZ53" s="147"/>
      <c r="EA53" s="148"/>
      <c r="EB53" s="149"/>
      <c r="EC53" s="150"/>
      <c r="EE53" s="114"/>
      <c r="EF53" s="168"/>
    </row>
    <row r="54" spans="1:136" ht="13.5" customHeight="1">
      <c r="A54" s="126"/>
      <c r="B54" s="114" t="s">
        <v>542</v>
      </c>
      <c r="D54" s="168"/>
      <c r="E54" s="143" t="str">
        <f>IF(I54="","",ministers_outercabinet!E$3)</f>
        <v/>
      </c>
      <c r="F54" s="144" t="str">
        <f>IF(I54="","",ministers_outercabinet!E$1)</f>
        <v/>
      </c>
      <c r="G54" s="145" t="s">
        <v>292</v>
      </c>
      <c r="H54" s="145" t="str">
        <f>IF(I54="","",ministers_outercabinet!E$3)</f>
        <v/>
      </c>
      <c r="I54" s="146" t="str">
        <f t="shared" si="6"/>
        <v/>
      </c>
      <c r="J54" s="147" t="str">
        <f t="shared" si="7"/>
        <v/>
      </c>
      <c r="K54" s="148" t="str">
        <f t="shared" si="8"/>
        <v/>
      </c>
      <c r="L54" s="149" t="str">
        <f t="shared" si="9"/>
        <v/>
      </c>
      <c r="M54" s="150" t="str">
        <f t="shared" si="10"/>
        <v/>
      </c>
      <c r="N54" s="117" t="str">
        <f t="shared" si="5"/>
        <v/>
      </c>
      <c r="O54" s="114"/>
      <c r="P54" s="168"/>
      <c r="Q54" s="143" t="str">
        <f>IF(U54="","",ministers_outercabinet!T$3)</f>
        <v/>
      </c>
      <c r="R54" s="144" t="str">
        <f>IF(U54="","",ministers_outercabinet!T$1)</f>
        <v/>
      </c>
      <c r="S54" s="145"/>
      <c r="T54" s="151"/>
      <c r="U54" s="146" t="str">
        <f>IF(AB54="","",IF(ISNUMBER(SEARCH(":",AB54)),MID(AB54,FIND(":",AB54)+2,FIND("(",AB54)-FIND(":",AB54)-3),LEFT(AB54,FIND("(",AB54)-2)))</f>
        <v/>
      </c>
      <c r="V54" s="147" t="str">
        <f>IF(AB54="","",MID(AB54,FIND("(",AB54)+1,4))</f>
        <v/>
      </c>
      <c r="W54" s="148" t="str">
        <f>IF(ISNUMBER(SEARCH("*female*",AB54)),"female",IF(ISNUMBER(SEARCH("*male*",AB54)),"male",""))</f>
        <v/>
      </c>
      <c r="X54" s="149" t="str">
        <f>IF(AB54="","",IF(ISERROR(MID(AB54,FIND("male,",AB54)+6,(FIND(")",AB54)-(FIND("male,",AB54)+6))))=TRUE,"missing/error",MID(AB54,FIND("male,",AB54)+6,(FIND(")",AB54)-(FIND("male,",AB54)+6)))))</f>
        <v/>
      </c>
      <c r="Y54" s="150" t="str">
        <f>IF(U54="","",(MID(U54,(SEARCH("^^",SUBSTITUTE(U54," ","^^",LEN(U54)-LEN(SUBSTITUTE(U54," ","")))))+1,99)&amp;"_"&amp;LEFT(U54,FIND(" ",U54)-1)&amp;"_"&amp;V54))</f>
        <v/>
      </c>
      <c r="Z54" s="117" t="str">
        <f>IF(AB54="","",IF((LEN(AB54)-LEN(SUBSTITUTE(AB54,"male","")))/LEN("male")&gt;1,"!",IF(RIGHT(AB54,1)=")","",IF(RIGHT(AB54,2)=") ","",IF(RIGHT(AB54,2)=").","","!!")))))</f>
        <v/>
      </c>
      <c r="AA54" s="114"/>
      <c r="AB54" s="168"/>
      <c r="AC54" s="143" t="str">
        <f>IF(AG54="","",ministers_outercabinet!AF$3)</f>
        <v/>
      </c>
      <c r="AD54" s="144" t="str">
        <f>IF(AG54="","",ministers_outercabinet!AF$1)</f>
        <v/>
      </c>
      <c r="AE54" s="145"/>
      <c r="AF54" s="151"/>
      <c r="AG54" s="146" t="str">
        <f>IF(AN54="","",IF(ISNUMBER(SEARCH(":",AN54)),MID(AN54,FIND(":",AN54)+2,FIND("(",AN54)-FIND(":",AN54)-3),LEFT(AN54,FIND("(",AN54)-2)))</f>
        <v/>
      </c>
      <c r="AH54" s="147" t="str">
        <f>IF(AN54="","",MID(AN54,FIND("(",AN54)+1,4))</f>
        <v/>
      </c>
      <c r="AI54" s="148" t="str">
        <f>IF(ISNUMBER(SEARCH("*female*",AN54)),"female",IF(ISNUMBER(SEARCH("*male*",AN54)),"male",""))</f>
        <v/>
      </c>
      <c r="AJ54" s="149" t="str">
        <f>IF(AN54="","",IF(ISERROR(MID(AN54,FIND("male,",AN54)+6,(FIND(")",AN54)-(FIND("male,",AN54)+6))))=TRUE,"missing/error",MID(AN54,FIND("male,",AN54)+6,(FIND(")",AN54)-(FIND("male,",AN54)+6)))))</f>
        <v/>
      </c>
      <c r="AK54" s="150" t="str">
        <f>IF(AG54="","",(MID(AG54,(SEARCH("^^",SUBSTITUTE(AG54," ","^^",LEN(AG54)-LEN(SUBSTITUTE(AG54," ","")))))+1,99)&amp;"_"&amp;LEFT(AG54,FIND(" ",AG54)-1)&amp;"_"&amp;AH54))</f>
        <v/>
      </c>
      <c r="AL54" s="117" t="str">
        <f>IF(AN54="","",IF((LEN(AN54)-LEN(SUBSTITUTE(AN54,"male","")))/LEN("male")&gt;1,"!",IF(RIGHT(AN54,1)=")","",IF(RIGHT(AN54,2)=") ","",IF(RIGHT(AN54,2)=").","","!!")))))</f>
        <v/>
      </c>
      <c r="AM54" s="114"/>
      <c r="AN54" s="168"/>
      <c r="AO54" s="143" t="str">
        <f>IF(AS54="","",ministers_outercabinet!AR$3)</f>
        <v/>
      </c>
      <c r="AP54" s="144" t="str">
        <f>IF(AS54="","",ministers_outercabinet!AR$1)</f>
        <v/>
      </c>
      <c r="AQ54" s="145"/>
      <c r="AR54" s="151"/>
      <c r="AS54" s="146" t="str">
        <f>IF(AZ54="","",IF(ISNUMBER(SEARCH(":",AZ54)),MID(AZ54,FIND(":",AZ54)+2,FIND("(",AZ54)-FIND(":",AZ54)-3),LEFT(AZ54,FIND("(",AZ54)-2)))</f>
        <v/>
      </c>
      <c r="AT54" s="147" t="str">
        <f>IF(AZ54="","",MID(AZ54,FIND("(",AZ54)+1,4))</f>
        <v/>
      </c>
      <c r="AU54" s="148" t="str">
        <f>IF(ISNUMBER(SEARCH("*female*",AZ54)),"female",IF(ISNUMBER(SEARCH("*male*",AZ54)),"male",""))</f>
        <v/>
      </c>
      <c r="AV54" s="149" t="str">
        <f>IF(AZ54="","",IF(ISERROR(MID(AZ54,FIND("male,",AZ54)+6,(FIND(")",AZ54)-(FIND("male,",AZ54)+6))))=TRUE,"missing/error",MID(AZ54,FIND("male,",AZ54)+6,(FIND(")",AZ54)-(FIND("male,",AZ54)+6)))))</f>
        <v/>
      </c>
      <c r="AW54" s="150" t="str">
        <f>IF(AS54="","",(MID(AS54,(SEARCH("^^",SUBSTITUTE(AS54," ","^^",LEN(AS54)-LEN(SUBSTITUTE(AS54," ","")))))+1,99)&amp;"_"&amp;LEFT(AS54,FIND(" ",AS54)-1)&amp;"_"&amp;AT54))</f>
        <v/>
      </c>
      <c r="AX54" s="117" t="str">
        <f>IF(AZ54="","",IF((LEN(AZ54)-LEN(SUBSTITUTE(AZ54,"male","")))/LEN("male")&gt;1,"!",IF(RIGHT(AZ54,1)=")","",IF(RIGHT(AZ54,2)=") ","",IF(RIGHT(AZ54,2)=").","","!!")))))</f>
        <v/>
      </c>
      <c r="AY54" s="114"/>
      <c r="AZ54" s="168"/>
      <c r="BA54" s="143" t="str">
        <f>IF(BE54="","",ministers_outercabinet!BD$3)</f>
        <v/>
      </c>
      <c r="BB54" s="144" t="str">
        <f>IF(BE54="","",ministers_outercabinet!BD$1)</f>
        <v/>
      </c>
      <c r="BC54" s="145"/>
      <c r="BD54" s="151"/>
      <c r="BE54" s="146" t="str">
        <f>IF(BL54="","",IF(ISNUMBER(SEARCH(":",BL54)),MID(BL54,FIND(":",BL54)+2,FIND("(",BL54)-FIND(":",BL54)-3),LEFT(BL54,FIND("(",BL54)-2)))</f>
        <v/>
      </c>
      <c r="BF54" s="147" t="str">
        <f>IF(BL54="","",MID(BL54,FIND("(",BL54)+1,4))</f>
        <v/>
      </c>
      <c r="BG54" s="148" t="str">
        <f>IF(ISNUMBER(SEARCH("*female*",BL54)),"female",IF(ISNUMBER(SEARCH("*male*",BL54)),"male",""))</f>
        <v/>
      </c>
      <c r="BH54" s="149" t="str">
        <f>IF(BL54="","",IF(ISERROR(MID(BL54,FIND("male,",BL54)+6,(FIND(")",BL54)-(FIND("male,",BL54)+6))))=TRUE,"missing/error",MID(BL54,FIND("male,",BL54)+6,(FIND(")",BL54)-(FIND("male,",BL54)+6)))))</f>
        <v/>
      </c>
      <c r="BI54" s="150" t="str">
        <f>IF(BE54="","",(MID(BE54,(SEARCH("^^",SUBSTITUTE(BE54," ","^^",LEN(BE54)-LEN(SUBSTITUTE(BE54," ","")))))+1,99)&amp;"_"&amp;LEFT(BE54,FIND(" ",BE54)-1)&amp;"_"&amp;BF54))</f>
        <v/>
      </c>
      <c r="BJ54" s="117" t="str">
        <f>IF(BL54="","",IF((LEN(BL54)-LEN(SUBSTITUTE(BL54,"male","")))/LEN("male")&gt;1,"!",IF(RIGHT(BL54,1)=")","",IF(RIGHT(BL54,2)=") ","",IF(RIGHT(BL54,2)=").","","!!")))))</f>
        <v/>
      </c>
      <c r="BK54" s="114"/>
      <c r="BL54" s="168"/>
      <c r="BM54" s="143" t="str">
        <f>IF(BQ54="","",ministers_outercabinet!BP$3)</f>
        <v/>
      </c>
      <c r="BN54" s="144" t="str">
        <f>IF(BQ54="","",ministers_outercabinet!BP$1)</f>
        <v/>
      </c>
      <c r="BO54" s="145"/>
      <c r="BP54" s="151"/>
      <c r="BQ54" s="146" t="str">
        <f>IF(BX54="","",IF(ISNUMBER(SEARCH(":",BX54)),MID(BX54,FIND(":",BX54)+2,FIND("(",BX54)-FIND(":",BX54)-3),LEFT(BX54,FIND("(",BX54)-2)))</f>
        <v/>
      </c>
      <c r="BR54" s="147" t="str">
        <f>IF(BX54="","",MID(BX54,FIND("(",BX54)+1,4))</f>
        <v/>
      </c>
      <c r="BS54" s="148" t="str">
        <f>IF(ISNUMBER(SEARCH("*female*",BX54)),"female",IF(ISNUMBER(SEARCH("*male*",BX54)),"male",""))</f>
        <v/>
      </c>
      <c r="BT54" s="149" t="str">
        <f>IF(BX54="","",IF(ISERROR(MID(BX54,FIND("male,",BX54)+6,(FIND(")",BX54)-(FIND("male,",BX54)+6))))=TRUE,"missing/error",MID(BX54,FIND("male,",BX54)+6,(FIND(")",BX54)-(FIND("male,",BX54)+6)))))</f>
        <v/>
      </c>
      <c r="BU54" s="150" t="str">
        <f>IF(BQ54="","",(MID(BQ54,(SEARCH("^^",SUBSTITUTE(BQ54," ","^^",LEN(BQ54)-LEN(SUBSTITUTE(BQ54," ","")))))+1,99)&amp;"_"&amp;LEFT(BQ54,FIND(" ",BQ54)-1)&amp;"_"&amp;BR54))</f>
        <v/>
      </c>
      <c r="BV54" s="117" t="str">
        <f>IF(BX54="","",IF((LEN(BX54)-LEN(SUBSTITUTE(BX54,"male","")))/LEN("male")&gt;1,"!",IF(RIGHT(BX54,1)=")","",IF(RIGHT(BX54,2)=") ","",IF(RIGHT(BX54,2)=").","","!!")))))</f>
        <v/>
      </c>
      <c r="BW54" s="114"/>
      <c r="BX54" s="168"/>
      <c r="BY54" s="143" t="str">
        <f>IF(CC54="","",ministers_outercabinet!CB$3)</f>
        <v/>
      </c>
      <c r="BZ54" s="144" t="str">
        <f>IF(CC54="","",ministers_outercabinet!CB$1)</f>
        <v/>
      </c>
      <c r="CA54" s="145"/>
      <c r="CB54" s="151"/>
      <c r="CC54" s="146" t="str">
        <f>IF(CJ54="","",IF(ISNUMBER(SEARCH(":",CJ54)),MID(CJ54,FIND(":",CJ54)+2,FIND("(",CJ54)-FIND(":",CJ54)-3),LEFT(CJ54,FIND("(",CJ54)-2)))</f>
        <v/>
      </c>
      <c r="CD54" s="147" t="str">
        <f>IF(CJ54="","",MID(CJ54,FIND("(",CJ54)+1,4))</f>
        <v/>
      </c>
      <c r="CE54" s="148" t="str">
        <f>IF(ISNUMBER(SEARCH("*female*",CJ54)),"female",IF(ISNUMBER(SEARCH("*male*",CJ54)),"male",""))</f>
        <v/>
      </c>
      <c r="CF54" s="149" t="str">
        <f>IF(CJ54="","",IF(ISERROR(MID(CJ54,FIND("male,",CJ54)+6,(FIND(")",CJ54)-(FIND("male,",CJ54)+6))))=TRUE,"missing/error",MID(CJ54,FIND("male,",CJ54)+6,(FIND(")",CJ54)-(FIND("male,",CJ54)+6)))))</f>
        <v/>
      </c>
      <c r="CG54" s="150" t="str">
        <f>IF(CC54="","",(MID(CC54,(SEARCH("^^",SUBSTITUTE(CC54," ","^^",LEN(CC54)-LEN(SUBSTITUTE(CC54," ","")))))+1,99)&amp;"_"&amp;LEFT(CC54,FIND(" ",CC54)-1)&amp;"_"&amp;CD54))</f>
        <v/>
      </c>
      <c r="CH54" s="117" t="str">
        <f>IF(CJ54="","",IF((LEN(CJ54)-LEN(SUBSTITUTE(CJ54,"male","")))/LEN("male")&gt;1,"!",IF(RIGHT(CJ54,1)=")","",IF(RIGHT(CJ54,2)=") ","",IF(RIGHT(CJ54,2)=").","","!!")))))</f>
        <v/>
      </c>
      <c r="CI54" s="114"/>
      <c r="CJ54" s="168"/>
      <c r="CK54" s="143" t="str">
        <f>IF(CO54="","",ministers_outercabinet!CN$3)</f>
        <v/>
      </c>
      <c r="CL54" s="144" t="str">
        <f>IF(CO54="","",ministers_outercabinet!CN$1)</f>
        <v/>
      </c>
      <c r="CM54" s="145"/>
      <c r="CN54" s="151"/>
      <c r="CO54" s="146" t="str">
        <f>IF(CV54="","",IF(ISNUMBER(SEARCH(":",CV54)),MID(CV54,FIND(":",CV54)+2,FIND("(",CV54)-FIND(":",CV54)-3),LEFT(CV54,FIND("(",CV54)-2)))</f>
        <v/>
      </c>
      <c r="CP54" s="147" t="str">
        <f>IF(CV54="","",MID(CV54,FIND("(",CV54)+1,4))</f>
        <v/>
      </c>
      <c r="CQ54" s="148" t="str">
        <f>IF(ISNUMBER(SEARCH("*female*",CV54)),"female",IF(ISNUMBER(SEARCH("*male*",CV54)),"male",""))</f>
        <v/>
      </c>
      <c r="CR54" s="149" t="str">
        <f>IF(CV54="","",IF(ISERROR(MID(CV54,FIND("male,",CV54)+6,(FIND(")",CV54)-(FIND("male,",CV54)+6))))=TRUE,"missing/error",MID(CV54,FIND("male,",CV54)+6,(FIND(")",CV54)-(FIND("male,",CV54)+6)))))</f>
        <v/>
      </c>
      <c r="CS54" s="150" t="str">
        <f>IF(CO54="","",(MID(CO54,(SEARCH("^^",SUBSTITUTE(CO54," ","^^",LEN(CO54)-LEN(SUBSTITUTE(CO54," ","")))))+1,99)&amp;"_"&amp;LEFT(CO54,FIND(" ",CO54)-1)&amp;"_"&amp;CP54))</f>
        <v/>
      </c>
      <c r="CT54" s="117" t="str">
        <f>IF(CV54="","",IF((LEN(CV54)-LEN(SUBSTITUTE(CV54,"male","")))/LEN("male")&gt;1,"!",IF(RIGHT(CV54,1)=")","",IF(RIGHT(CV54,2)=") ","",IF(RIGHT(CV54,2)=").","","!!")))))</f>
        <v/>
      </c>
      <c r="CU54" s="114"/>
      <c r="CV54" s="168"/>
      <c r="CW54" s="143" t="str">
        <f>IF(DA54="","",ministers_outercabinet!CZ$3)</f>
        <v/>
      </c>
      <c r="CX54" s="144" t="str">
        <f>IF(DA54="","",ministers_outercabinet!CZ$1)</f>
        <v/>
      </c>
      <c r="CY54" s="145"/>
      <c r="CZ54" s="151"/>
      <c r="DA54" s="146" t="str">
        <f>IF(DH54="","",IF(ISNUMBER(SEARCH(":",DH54)),MID(DH54,FIND(":",DH54)+2,FIND("(",DH54)-FIND(":",DH54)-3),LEFT(DH54,FIND("(",DH54)-2)))</f>
        <v/>
      </c>
      <c r="DB54" s="147" t="str">
        <f>IF(DH54="","",MID(DH54,FIND("(",DH54)+1,4))</f>
        <v/>
      </c>
      <c r="DC54" s="148" t="str">
        <f>IF(ISNUMBER(SEARCH("*female*",DH54)),"female",IF(ISNUMBER(SEARCH("*male*",DH54)),"male",""))</f>
        <v/>
      </c>
      <c r="DD54" s="149" t="str">
        <f>IF(DH54="","",IF(ISERROR(MID(DH54,FIND("male,",DH54)+6,(FIND(")",DH54)-(FIND("male,",DH54)+6))))=TRUE,"missing/error",MID(DH54,FIND("male,",DH54)+6,(FIND(")",DH54)-(FIND("male,",DH54)+6)))))</f>
        <v/>
      </c>
      <c r="DE54" s="150" t="str">
        <f>IF(DA54="","",(MID(DA54,(SEARCH("^^",SUBSTITUTE(DA54," ","^^",LEN(DA54)-LEN(SUBSTITUTE(DA54," ","")))))+1,99)&amp;"_"&amp;LEFT(DA54,FIND(" ",DA54)-1)&amp;"_"&amp;DB54))</f>
        <v/>
      </c>
      <c r="DF54" s="117" t="str">
        <f>IF(DH54="","",IF((LEN(DH54)-LEN(SUBSTITUTE(DH54,"male","")))/LEN("male")&gt;1,"!",IF(RIGHT(DH54,1)=")","",IF(RIGHT(DH54,2)=") ","",IF(RIGHT(DH54,2)=").","","!!")))))</f>
        <v/>
      </c>
      <c r="DG54" s="114"/>
      <c r="DH54" s="168"/>
      <c r="DI54" s="143" t="str">
        <f>IF(DM54="","",ministers_outercabinet!DL$3)</f>
        <v/>
      </c>
      <c r="DJ54" s="144" t="str">
        <f>IF(DM54="","",ministers_outercabinet!DL$1)</f>
        <v/>
      </c>
      <c r="DK54" s="145"/>
      <c r="DL54" s="151"/>
      <c r="DM54" s="146" t="str">
        <f>IF(DT54="","",IF(ISNUMBER(SEARCH(":",DT54)),MID(DT54,FIND(":",DT54)+2,FIND("(",DT54)-FIND(":",DT54)-3),LEFT(DT54,FIND("(",DT54)-2)))</f>
        <v/>
      </c>
      <c r="DN54" s="147" t="str">
        <f>IF(DT54="","",MID(DT54,FIND("(",DT54)+1,4))</f>
        <v/>
      </c>
      <c r="DO54" s="148" t="str">
        <f>IF(ISNUMBER(SEARCH("*female*",DT54)),"female",IF(ISNUMBER(SEARCH("*male*",DT54)),"male",""))</f>
        <v/>
      </c>
      <c r="DP54" s="149" t="str">
        <f>IF(DT54="","",IF(ISERROR(MID(DT54,FIND("male,",DT54)+6,(FIND(")",DT54)-(FIND("male,",DT54)+6))))=TRUE,"missing/error",MID(DT54,FIND("male,",DT54)+6,(FIND(")",DT54)-(FIND("male,",DT54)+6)))))</f>
        <v/>
      </c>
      <c r="DQ54" s="150" t="str">
        <f>IF(DM54="","",(MID(DM54,(SEARCH("^^",SUBSTITUTE(DM54," ","^^",LEN(DM54)-LEN(SUBSTITUTE(DM54," ","")))))+1,99)&amp;"_"&amp;LEFT(DM54,FIND(" ",DM54)-1)&amp;"_"&amp;DN54))</f>
        <v/>
      </c>
      <c r="DR54" s="117" t="str">
        <f>IF(DT54="","",IF((LEN(DT54)-LEN(SUBSTITUTE(DT54,"male","")))/LEN("male")&gt;1,"!",IF(RIGHT(DT54,1)=")","",IF(RIGHT(DT54,2)=") ","",IF(RIGHT(DT54,2)=").","","!!")))))</f>
        <v/>
      </c>
      <c r="DS54" s="114"/>
      <c r="DT54" s="168"/>
      <c r="DU54" s="143" t="str">
        <f>IF(DY54="","",ministers_outercabinet!DX$3)</f>
        <v/>
      </c>
      <c r="DV54" s="144" t="str">
        <f>IF(DY54="","",ministers_outercabinet!DX$1)</f>
        <v/>
      </c>
      <c r="DW54" s="145"/>
      <c r="DX54" s="151"/>
      <c r="DY54" s="146" t="str">
        <f>IF(EF54="","",IF(ISNUMBER(SEARCH(":",EF54)),MID(EF54,FIND(":",EF54)+2,FIND("(",EF54)-FIND(":",EF54)-3),LEFT(EF54,FIND("(",EF54)-2)))</f>
        <v/>
      </c>
      <c r="DZ54" s="147" t="str">
        <f>IF(EF54="","",MID(EF54,FIND("(",EF54)+1,4))</f>
        <v/>
      </c>
      <c r="EA54" s="148" t="str">
        <f>IF(ISNUMBER(SEARCH("*female*",EF54)),"female",IF(ISNUMBER(SEARCH("*male*",EF54)),"male",""))</f>
        <v/>
      </c>
      <c r="EB54" s="149" t="str">
        <f>IF(EF54="","",IF(ISERROR(MID(EF54,FIND("male,",EF54)+6,(FIND(")",EF54)-(FIND("male,",EF54)+6))))=TRUE,"missing/error",MID(EF54,FIND("male,",EF54)+6,(FIND(")",EF54)-(FIND("male,",EF54)+6)))))</f>
        <v/>
      </c>
      <c r="EC54" s="150" t="str">
        <f>IF(DY54="","",(MID(DY54,(SEARCH("^^",SUBSTITUTE(DY54," ","^^",LEN(DY54)-LEN(SUBSTITUTE(DY54," ","")))))+1,99)&amp;"_"&amp;LEFT(DY54,FIND(" ",DY54)-1)&amp;"_"&amp;DZ54))</f>
        <v/>
      </c>
      <c r="ED54" s="117" t="str">
        <f>IF(EF54="","",IF((LEN(EF54)-LEN(SUBSTITUTE(EF54,"male","")))/LEN("male")&gt;1,"!",IF(RIGHT(EF54,1)=")","",IF(RIGHT(EF54,2)=") ","",IF(RIGHT(EF54,2)=").","","!!")))))</f>
        <v/>
      </c>
      <c r="EE54" s="114"/>
      <c r="EF54" s="168"/>
    </row>
    <row r="55" spans="1:136" ht="13.5" customHeight="1">
      <c r="A55" s="126"/>
      <c r="B55" s="114" t="s">
        <v>542</v>
      </c>
      <c r="D55" s="168"/>
      <c r="E55" s="143" t="str">
        <f>IF(I55="","",ministers_outercabinet!E$3)</f>
        <v/>
      </c>
      <c r="F55" s="144" t="str">
        <f>IF(I55="","",ministers_outercabinet!E$1)</f>
        <v/>
      </c>
      <c r="G55" s="145" t="s">
        <v>292</v>
      </c>
      <c r="H55" s="145" t="str">
        <f>IF(I55="","",ministers_outercabinet!E$3)</f>
        <v/>
      </c>
      <c r="I55" s="146" t="str">
        <f t="shared" si="6"/>
        <v/>
      </c>
      <c r="J55" s="147" t="str">
        <f t="shared" si="7"/>
        <v/>
      </c>
      <c r="K55" s="148" t="str">
        <f t="shared" si="8"/>
        <v/>
      </c>
      <c r="L55" s="149" t="str">
        <f t="shared" si="9"/>
        <v/>
      </c>
      <c r="M55" s="150" t="str">
        <f t="shared" si="10"/>
        <v/>
      </c>
      <c r="N55" s="117" t="str">
        <f t="shared" si="5"/>
        <v/>
      </c>
      <c r="O55" s="114"/>
      <c r="P55" s="168"/>
      <c r="Q55" s="143"/>
      <c r="R55" s="144"/>
      <c r="S55" s="145"/>
      <c r="T55" s="151"/>
      <c r="U55" s="146"/>
      <c r="V55" s="147"/>
      <c r="W55" s="148"/>
      <c r="X55" s="149"/>
      <c r="Y55" s="150"/>
      <c r="AA55" s="114"/>
      <c r="AB55" s="168"/>
      <c r="AC55" s="143"/>
      <c r="AD55" s="144"/>
      <c r="AE55" s="145"/>
      <c r="AF55" s="151"/>
      <c r="AG55" s="146"/>
      <c r="AH55" s="147"/>
      <c r="AI55" s="148"/>
      <c r="AJ55" s="149"/>
      <c r="AK55" s="150"/>
      <c r="AM55" s="114"/>
      <c r="AN55" s="168"/>
      <c r="AO55" s="143"/>
      <c r="AP55" s="144"/>
      <c r="AQ55" s="145"/>
      <c r="AR55" s="151"/>
      <c r="AS55" s="146"/>
      <c r="AT55" s="147"/>
      <c r="AU55" s="148"/>
      <c r="AV55" s="149"/>
      <c r="AW55" s="150"/>
      <c r="AY55" s="114"/>
      <c r="AZ55" s="168"/>
      <c r="BA55" s="143"/>
      <c r="BB55" s="144"/>
      <c r="BC55" s="145"/>
      <c r="BD55" s="151"/>
      <c r="BE55" s="146"/>
      <c r="BF55" s="147"/>
      <c r="BG55" s="148"/>
      <c r="BH55" s="149"/>
      <c r="BI55" s="150"/>
      <c r="BK55" s="114"/>
      <c r="BL55" s="168"/>
      <c r="BM55" s="143"/>
      <c r="BN55" s="144"/>
      <c r="BO55" s="145"/>
      <c r="BP55" s="151"/>
      <c r="BQ55" s="146"/>
      <c r="BR55" s="147"/>
      <c r="BS55" s="148"/>
      <c r="BT55" s="149"/>
      <c r="BU55" s="150"/>
      <c r="BW55" s="114"/>
      <c r="BX55" s="168"/>
      <c r="BY55" s="143"/>
      <c r="BZ55" s="144"/>
      <c r="CA55" s="145"/>
      <c r="CB55" s="151"/>
      <c r="CC55" s="146"/>
      <c r="CD55" s="147"/>
      <c r="CE55" s="148"/>
      <c r="CF55" s="149"/>
      <c r="CG55" s="150"/>
      <c r="CI55" s="114"/>
      <c r="CJ55" s="168"/>
      <c r="CK55" s="143"/>
      <c r="CL55" s="144"/>
      <c r="CM55" s="145"/>
      <c r="CN55" s="151"/>
      <c r="CO55" s="146"/>
      <c r="CP55" s="147"/>
      <c r="CQ55" s="148"/>
      <c r="CR55" s="149"/>
      <c r="CS55" s="150"/>
      <c r="CU55" s="114"/>
      <c r="CV55" s="168"/>
      <c r="CW55" s="143"/>
      <c r="CX55" s="144"/>
      <c r="CY55" s="145"/>
      <c r="CZ55" s="151"/>
      <c r="DA55" s="146"/>
      <c r="DB55" s="147"/>
      <c r="DC55" s="148"/>
      <c r="DD55" s="149"/>
      <c r="DE55" s="150"/>
      <c r="DG55" s="114"/>
      <c r="DH55" s="168"/>
      <c r="DI55" s="143"/>
      <c r="DJ55" s="144"/>
      <c r="DK55" s="145"/>
      <c r="DL55" s="151"/>
      <c r="DM55" s="146"/>
      <c r="DN55" s="147"/>
      <c r="DO55" s="148"/>
      <c r="DP55" s="149"/>
      <c r="DQ55" s="150"/>
      <c r="DS55" s="114"/>
      <c r="DT55" s="168"/>
      <c r="DU55" s="143"/>
      <c r="DV55" s="144"/>
      <c r="DW55" s="145"/>
      <c r="DX55" s="151"/>
      <c r="DY55" s="146"/>
      <c r="DZ55" s="147"/>
      <c r="EA55" s="148"/>
      <c r="EB55" s="149"/>
      <c r="EC55" s="150"/>
      <c r="EE55" s="114"/>
      <c r="EF55" s="168"/>
    </row>
    <row r="56" spans="1:136" ht="13.5" customHeight="1">
      <c r="A56" s="126"/>
      <c r="B56" s="114" t="s">
        <v>543</v>
      </c>
      <c r="D56" s="168"/>
      <c r="E56" s="143" t="str">
        <f>IF(I56="","",ministers_outercabinet!E$3)</f>
        <v/>
      </c>
      <c r="F56" s="144" t="str">
        <f>IF(I56="","",ministers_outercabinet!E$1)</f>
        <v/>
      </c>
      <c r="G56" s="145" t="s">
        <v>292</v>
      </c>
      <c r="H56" s="145" t="str">
        <f>IF(I56="","",ministers_outercabinet!E$3)</f>
        <v/>
      </c>
      <c r="I56" s="146" t="str">
        <f t="shared" si="6"/>
        <v/>
      </c>
      <c r="J56" s="147" t="str">
        <f t="shared" si="7"/>
        <v/>
      </c>
      <c r="K56" s="148" t="str">
        <f t="shared" si="8"/>
        <v/>
      </c>
      <c r="L56" s="149" t="str">
        <f t="shared" si="9"/>
        <v/>
      </c>
      <c r="M56" s="150" t="str">
        <f t="shared" si="10"/>
        <v/>
      </c>
      <c r="N56" s="117" t="str">
        <f t="shared" si="5"/>
        <v/>
      </c>
      <c r="O56" s="114"/>
      <c r="P56" s="168"/>
      <c r="Q56" s="143" t="str">
        <f>IF(U56="","",ministers_outercabinet!T$3)</f>
        <v/>
      </c>
      <c r="R56" s="144" t="str">
        <f>IF(U56="","",ministers_outercabinet!T$1)</f>
        <v/>
      </c>
      <c r="S56" s="145"/>
      <c r="T56" s="151"/>
      <c r="U56" s="146" t="str">
        <f>IF(AB56="","",IF(ISNUMBER(SEARCH(":",AB56)),MID(AB56,FIND(":",AB56)+2,FIND("(",AB56)-FIND(":",AB56)-3),LEFT(AB56,FIND("(",AB56)-2)))</f>
        <v/>
      </c>
      <c r="V56" s="147" t="str">
        <f>IF(AB56="","",MID(AB56,FIND("(",AB56)+1,4))</f>
        <v/>
      </c>
      <c r="W56" s="148" t="str">
        <f>IF(ISNUMBER(SEARCH("*female*",AB56)),"female",IF(ISNUMBER(SEARCH("*male*",AB56)),"male",""))</f>
        <v/>
      </c>
      <c r="X56" s="149" t="str">
        <f>IF(AB56="","",IF(ISERROR(MID(AB56,FIND("male,",AB56)+6,(FIND(")",AB56)-(FIND("male,",AB56)+6))))=TRUE,"missing/error",MID(AB56,FIND("male,",AB56)+6,(FIND(")",AB56)-(FIND("male,",AB56)+6)))))</f>
        <v/>
      </c>
      <c r="Y56" s="150" t="str">
        <f>IF(U56="","",(MID(U56,(SEARCH("^^",SUBSTITUTE(U56," ","^^",LEN(U56)-LEN(SUBSTITUTE(U56," ","")))))+1,99)&amp;"_"&amp;LEFT(U56,FIND(" ",U56)-1)&amp;"_"&amp;V56))</f>
        <v/>
      </c>
      <c r="Z56" s="117" t="str">
        <f>IF(AB56="","",IF((LEN(AB56)-LEN(SUBSTITUTE(AB56,"male","")))/LEN("male")&gt;1,"!",IF(RIGHT(AB56,1)=")","",IF(RIGHT(AB56,2)=") ","",IF(RIGHT(AB56,2)=").","","!!")))))</f>
        <v/>
      </c>
      <c r="AA56" s="114"/>
      <c r="AB56" s="168"/>
      <c r="AC56" s="143" t="str">
        <f>IF(AG56="","",ministers_outercabinet!AF$3)</f>
        <v/>
      </c>
      <c r="AD56" s="144" t="str">
        <f>IF(AG56="","",ministers_outercabinet!AF$1)</f>
        <v/>
      </c>
      <c r="AE56" s="145"/>
      <c r="AF56" s="151"/>
      <c r="AG56" s="146" t="str">
        <f>IF(AN56="","",IF(ISNUMBER(SEARCH(":",AN56)),MID(AN56,FIND(":",AN56)+2,FIND("(",AN56)-FIND(":",AN56)-3),LEFT(AN56,FIND("(",AN56)-2)))</f>
        <v/>
      </c>
      <c r="AH56" s="147" t="str">
        <f>IF(AN56="","",MID(AN56,FIND("(",AN56)+1,4))</f>
        <v/>
      </c>
      <c r="AI56" s="148" t="str">
        <f>IF(ISNUMBER(SEARCH("*female*",AN56)),"female",IF(ISNUMBER(SEARCH("*male*",AN56)),"male",""))</f>
        <v/>
      </c>
      <c r="AJ56" s="149" t="str">
        <f>IF(AN56="","",IF(ISERROR(MID(AN56,FIND("male,",AN56)+6,(FIND(")",AN56)-(FIND("male,",AN56)+6))))=TRUE,"missing/error",MID(AN56,FIND("male,",AN56)+6,(FIND(")",AN56)-(FIND("male,",AN56)+6)))))</f>
        <v/>
      </c>
      <c r="AK56" s="150" t="str">
        <f>IF(AG56="","",(MID(AG56,(SEARCH("^^",SUBSTITUTE(AG56," ","^^",LEN(AG56)-LEN(SUBSTITUTE(AG56," ","")))))+1,99)&amp;"_"&amp;LEFT(AG56,FIND(" ",AG56)-1)&amp;"_"&amp;AH56))</f>
        <v/>
      </c>
      <c r="AL56" s="117" t="str">
        <f>IF(AN56="","",IF((LEN(AN56)-LEN(SUBSTITUTE(AN56,"male","")))/LEN("male")&gt;1,"!",IF(RIGHT(AN56,1)=")","",IF(RIGHT(AN56,2)=") ","",IF(RIGHT(AN56,2)=").","","!!")))))</f>
        <v/>
      </c>
      <c r="AM56" s="114"/>
      <c r="AN56" s="168"/>
      <c r="AO56" s="143" t="str">
        <f>IF(AS56="","",ministers_outercabinet!AR$3)</f>
        <v/>
      </c>
      <c r="AP56" s="144" t="str">
        <f>IF(AS56="","",ministers_outercabinet!AR$1)</f>
        <v/>
      </c>
      <c r="AQ56" s="145"/>
      <c r="AR56" s="151"/>
      <c r="AS56" s="146" t="str">
        <f>IF(AZ56="","",IF(ISNUMBER(SEARCH(":",AZ56)),MID(AZ56,FIND(":",AZ56)+2,FIND("(",AZ56)-FIND(":",AZ56)-3),LEFT(AZ56,FIND("(",AZ56)-2)))</f>
        <v/>
      </c>
      <c r="AT56" s="147" t="str">
        <f>IF(AZ56="","",MID(AZ56,FIND("(",AZ56)+1,4))</f>
        <v/>
      </c>
      <c r="AU56" s="148" t="str">
        <f>IF(ISNUMBER(SEARCH("*female*",AZ56)),"female",IF(ISNUMBER(SEARCH("*male*",AZ56)),"male",""))</f>
        <v/>
      </c>
      <c r="AV56" s="149" t="str">
        <f>IF(AZ56="","",IF(ISERROR(MID(AZ56,FIND("male,",AZ56)+6,(FIND(")",AZ56)-(FIND("male,",AZ56)+6))))=TRUE,"missing/error",MID(AZ56,FIND("male,",AZ56)+6,(FIND(")",AZ56)-(FIND("male,",AZ56)+6)))))</f>
        <v/>
      </c>
      <c r="AW56" s="150" t="str">
        <f>IF(AS56="","",(MID(AS56,(SEARCH("^^",SUBSTITUTE(AS56," ","^^",LEN(AS56)-LEN(SUBSTITUTE(AS56," ","")))))+1,99)&amp;"_"&amp;LEFT(AS56,FIND(" ",AS56)-1)&amp;"_"&amp;AT56))</f>
        <v/>
      </c>
      <c r="AX56" s="117" t="str">
        <f>IF(AZ56="","",IF((LEN(AZ56)-LEN(SUBSTITUTE(AZ56,"male","")))/LEN("male")&gt;1,"!",IF(RIGHT(AZ56,1)=")","",IF(RIGHT(AZ56,2)=") ","",IF(RIGHT(AZ56,2)=").","","!!")))))</f>
        <v/>
      </c>
      <c r="AY56" s="114"/>
      <c r="AZ56" s="168"/>
      <c r="BA56" s="143" t="str">
        <f>IF(BE56="","",ministers_outercabinet!BD$3)</f>
        <v/>
      </c>
      <c r="BB56" s="144" t="str">
        <f>IF(BE56="","",ministers_outercabinet!BD$1)</f>
        <v/>
      </c>
      <c r="BC56" s="145"/>
      <c r="BD56" s="151"/>
      <c r="BE56" s="146" t="str">
        <f>IF(BL56="","",IF(ISNUMBER(SEARCH(":",BL56)),MID(BL56,FIND(":",BL56)+2,FIND("(",BL56)-FIND(":",BL56)-3),LEFT(BL56,FIND("(",BL56)-2)))</f>
        <v/>
      </c>
      <c r="BF56" s="147" t="str">
        <f>IF(BL56="","",MID(BL56,FIND("(",BL56)+1,4))</f>
        <v/>
      </c>
      <c r="BG56" s="148" t="str">
        <f>IF(ISNUMBER(SEARCH("*female*",BL56)),"female",IF(ISNUMBER(SEARCH("*male*",BL56)),"male",""))</f>
        <v/>
      </c>
      <c r="BH56" s="149" t="str">
        <f>IF(BL56="","",IF(ISERROR(MID(BL56,FIND("male,",BL56)+6,(FIND(")",BL56)-(FIND("male,",BL56)+6))))=TRUE,"missing/error",MID(BL56,FIND("male,",BL56)+6,(FIND(")",BL56)-(FIND("male,",BL56)+6)))))</f>
        <v/>
      </c>
      <c r="BI56" s="150" t="str">
        <f>IF(BE56="","",(MID(BE56,(SEARCH("^^",SUBSTITUTE(BE56," ","^^",LEN(BE56)-LEN(SUBSTITUTE(BE56," ","")))))+1,99)&amp;"_"&amp;LEFT(BE56,FIND(" ",BE56)-1)&amp;"_"&amp;BF56))</f>
        <v/>
      </c>
      <c r="BJ56" s="117" t="str">
        <f>IF(BL56="","",IF((LEN(BL56)-LEN(SUBSTITUTE(BL56,"male","")))/LEN("male")&gt;1,"!",IF(RIGHT(BL56,1)=")","",IF(RIGHT(BL56,2)=") ","",IF(RIGHT(BL56,2)=").","","!!")))))</f>
        <v/>
      </c>
      <c r="BK56" s="114"/>
      <c r="BL56" s="168"/>
      <c r="BM56" s="143" t="str">
        <f>IF(BQ56="","",ministers_outercabinet!BP$3)</f>
        <v/>
      </c>
      <c r="BN56" s="144" t="str">
        <f>IF(BQ56="","",ministers_outercabinet!BP$1)</f>
        <v/>
      </c>
      <c r="BO56" s="145"/>
      <c r="BP56" s="151"/>
      <c r="BQ56" s="146" t="str">
        <f>IF(BX56="","",IF(ISNUMBER(SEARCH(":",BX56)),MID(BX56,FIND(":",BX56)+2,FIND("(",BX56)-FIND(":",BX56)-3),LEFT(BX56,FIND("(",BX56)-2)))</f>
        <v/>
      </c>
      <c r="BR56" s="147" t="str">
        <f>IF(BX56="","",MID(BX56,FIND("(",BX56)+1,4))</f>
        <v/>
      </c>
      <c r="BS56" s="148" t="str">
        <f>IF(ISNUMBER(SEARCH("*female*",BX56)),"female",IF(ISNUMBER(SEARCH("*male*",BX56)),"male",""))</f>
        <v/>
      </c>
      <c r="BT56" s="149" t="str">
        <f>IF(BX56="","",IF(ISERROR(MID(BX56,FIND("male,",BX56)+6,(FIND(")",BX56)-(FIND("male,",BX56)+6))))=TRUE,"missing/error",MID(BX56,FIND("male,",BX56)+6,(FIND(")",BX56)-(FIND("male,",BX56)+6)))))</f>
        <v/>
      </c>
      <c r="BU56" s="150" t="str">
        <f>IF(BQ56="","",(MID(BQ56,(SEARCH("^^",SUBSTITUTE(BQ56," ","^^",LEN(BQ56)-LEN(SUBSTITUTE(BQ56," ","")))))+1,99)&amp;"_"&amp;LEFT(BQ56,FIND(" ",BQ56)-1)&amp;"_"&amp;BR56))</f>
        <v/>
      </c>
      <c r="BV56" s="117" t="str">
        <f>IF(BX56="","",IF((LEN(BX56)-LEN(SUBSTITUTE(BX56,"male","")))/LEN("male")&gt;1,"!",IF(RIGHT(BX56,1)=")","",IF(RIGHT(BX56,2)=") ","",IF(RIGHT(BX56,2)=").","","!!")))))</f>
        <v/>
      </c>
      <c r="BW56" s="114"/>
      <c r="BX56" s="168"/>
      <c r="BY56" s="143" t="str">
        <f>IF(CC56="","",ministers_outercabinet!CB$3)</f>
        <v/>
      </c>
      <c r="BZ56" s="144" t="str">
        <f>IF(CC56="","",ministers_outercabinet!CB$1)</f>
        <v/>
      </c>
      <c r="CA56" s="145"/>
      <c r="CB56" s="151"/>
      <c r="CC56" s="146" t="str">
        <f>IF(CJ56="","",IF(ISNUMBER(SEARCH(":",CJ56)),MID(CJ56,FIND(":",CJ56)+2,FIND("(",CJ56)-FIND(":",CJ56)-3),LEFT(CJ56,FIND("(",CJ56)-2)))</f>
        <v/>
      </c>
      <c r="CD56" s="147" t="str">
        <f>IF(CJ56="","",MID(CJ56,FIND("(",CJ56)+1,4))</f>
        <v/>
      </c>
      <c r="CE56" s="148" t="str">
        <f>IF(ISNUMBER(SEARCH("*female*",CJ56)),"female",IF(ISNUMBER(SEARCH("*male*",CJ56)),"male",""))</f>
        <v/>
      </c>
      <c r="CF56" s="149" t="str">
        <f>IF(CJ56="","",IF(ISERROR(MID(CJ56,FIND("male,",CJ56)+6,(FIND(")",CJ56)-(FIND("male,",CJ56)+6))))=TRUE,"missing/error",MID(CJ56,FIND("male,",CJ56)+6,(FIND(")",CJ56)-(FIND("male,",CJ56)+6)))))</f>
        <v/>
      </c>
      <c r="CG56" s="150" t="str">
        <f>IF(CC56="","",(MID(CC56,(SEARCH("^^",SUBSTITUTE(CC56," ","^^",LEN(CC56)-LEN(SUBSTITUTE(CC56," ","")))))+1,99)&amp;"_"&amp;LEFT(CC56,FIND(" ",CC56)-1)&amp;"_"&amp;CD56))</f>
        <v/>
      </c>
      <c r="CH56" s="117" t="str">
        <f>IF(CJ56="","",IF((LEN(CJ56)-LEN(SUBSTITUTE(CJ56,"male","")))/LEN("male")&gt;1,"!",IF(RIGHT(CJ56,1)=")","",IF(RIGHT(CJ56,2)=") ","",IF(RIGHT(CJ56,2)=").","","!!")))))</f>
        <v/>
      </c>
      <c r="CI56" s="114"/>
      <c r="CJ56" s="168"/>
      <c r="CK56" s="143" t="str">
        <f>IF(CO56="","",ministers_outercabinet!CN$3)</f>
        <v/>
      </c>
      <c r="CL56" s="144" t="str">
        <f>IF(CO56="","",ministers_outercabinet!CN$1)</f>
        <v/>
      </c>
      <c r="CM56" s="145"/>
      <c r="CN56" s="151"/>
      <c r="CO56" s="146" t="str">
        <f>IF(CV56="","",IF(ISNUMBER(SEARCH(":",CV56)),MID(CV56,FIND(":",CV56)+2,FIND("(",CV56)-FIND(":",CV56)-3),LEFT(CV56,FIND("(",CV56)-2)))</f>
        <v/>
      </c>
      <c r="CP56" s="147" t="str">
        <f>IF(CV56="","",MID(CV56,FIND("(",CV56)+1,4))</f>
        <v/>
      </c>
      <c r="CQ56" s="148" t="str">
        <f>IF(ISNUMBER(SEARCH("*female*",CV56)),"female",IF(ISNUMBER(SEARCH("*male*",CV56)),"male",""))</f>
        <v/>
      </c>
      <c r="CR56" s="149" t="str">
        <f>IF(CV56="","",IF(ISERROR(MID(CV56,FIND("male,",CV56)+6,(FIND(")",CV56)-(FIND("male,",CV56)+6))))=TRUE,"missing/error",MID(CV56,FIND("male,",CV56)+6,(FIND(")",CV56)-(FIND("male,",CV56)+6)))))</f>
        <v/>
      </c>
      <c r="CS56" s="150" t="str">
        <f>IF(CO56="","",(MID(CO56,(SEARCH("^^",SUBSTITUTE(CO56," ","^^",LEN(CO56)-LEN(SUBSTITUTE(CO56," ","")))))+1,99)&amp;"_"&amp;LEFT(CO56,FIND(" ",CO56)-1)&amp;"_"&amp;CP56))</f>
        <v/>
      </c>
      <c r="CT56" s="117" t="str">
        <f>IF(CV56="","",IF((LEN(CV56)-LEN(SUBSTITUTE(CV56,"male","")))/LEN("male")&gt;1,"!",IF(RIGHT(CV56,1)=")","",IF(RIGHT(CV56,2)=") ","",IF(RIGHT(CV56,2)=").","","!!")))))</f>
        <v/>
      </c>
      <c r="CU56" s="114"/>
      <c r="CV56" s="168"/>
      <c r="CW56" s="143" t="str">
        <f>IF(DA56="","",ministers_outercabinet!CZ$3)</f>
        <v/>
      </c>
      <c r="CX56" s="144" t="str">
        <f>IF(DA56="","",ministers_outercabinet!CZ$1)</f>
        <v/>
      </c>
      <c r="CY56" s="145"/>
      <c r="CZ56" s="151"/>
      <c r="DA56" s="146" t="str">
        <f>IF(DH56="","",IF(ISNUMBER(SEARCH(":",DH56)),MID(DH56,FIND(":",DH56)+2,FIND("(",DH56)-FIND(":",DH56)-3),LEFT(DH56,FIND("(",DH56)-2)))</f>
        <v/>
      </c>
      <c r="DB56" s="147" t="str">
        <f>IF(DH56="","",MID(DH56,FIND("(",DH56)+1,4))</f>
        <v/>
      </c>
      <c r="DC56" s="148" t="str">
        <f>IF(ISNUMBER(SEARCH("*female*",DH56)),"female",IF(ISNUMBER(SEARCH("*male*",DH56)),"male",""))</f>
        <v/>
      </c>
      <c r="DD56" s="149" t="str">
        <f>IF(DH56="","",IF(ISERROR(MID(DH56,FIND("male,",DH56)+6,(FIND(")",DH56)-(FIND("male,",DH56)+6))))=TRUE,"missing/error",MID(DH56,FIND("male,",DH56)+6,(FIND(")",DH56)-(FIND("male,",DH56)+6)))))</f>
        <v/>
      </c>
      <c r="DE56" s="150" t="str">
        <f>IF(DA56="","",(MID(DA56,(SEARCH("^^",SUBSTITUTE(DA56," ","^^",LEN(DA56)-LEN(SUBSTITUTE(DA56," ","")))))+1,99)&amp;"_"&amp;LEFT(DA56,FIND(" ",DA56)-1)&amp;"_"&amp;DB56))</f>
        <v/>
      </c>
      <c r="DF56" s="117" t="str">
        <f>IF(DH56="","",IF((LEN(DH56)-LEN(SUBSTITUTE(DH56,"male","")))/LEN("male")&gt;1,"!",IF(RIGHT(DH56,1)=")","",IF(RIGHT(DH56,2)=") ","",IF(RIGHT(DH56,2)=").","","!!")))))</f>
        <v/>
      </c>
      <c r="DG56" s="114"/>
      <c r="DH56" s="168"/>
      <c r="DI56" s="143" t="str">
        <f>IF(DM56="","",ministers_outercabinet!DL$3)</f>
        <v/>
      </c>
      <c r="DJ56" s="144" t="str">
        <f>IF(DM56="","",ministers_outercabinet!DL$1)</f>
        <v/>
      </c>
      <c r="DK56" s="145"/>
      <c r="DL56" s="151"/>
      <c r="DM56" s="146" t="str">
        <f>IF(DT56="","",IF(ISNUMBER(SEARCH(":",DT56)),MID(DT56,FIND(":",DT56)+2,FIND("(",DT56)-FIND(":",DT56)-3),LEFT(DT56,FIND("(",DT56)-2)))</f>
        <v/>
      </c>
      <c r="DN56" s="147" t="str">
        <f>IF(DT56="","",MID(DT56,FIND("(",DT56)+1,4))</f>
        <v/>
      </c>
      <c r="DO56" s="148" t="str">
        <f>IF(ISNUMBER(SEARCH("*female*",DT56)),"female",IF(ISNUMBER(SEARCH("*male*",DT56)),"male",""))</f>
        <v/>
      </c>
      <c r="DP56" s="149" t="str">
        <f>IF(DT56="","",IF(ISERROR(MID(DT56,FIND("male,",DT56)+6,(FIND(")",DT56)-(FIND("male,",DT56)+6))))=TRUE,"missing/error",MID(DT56,FIND("male,",DT56)+6,(FIND(")",DT56)-(FIND("male,",DT56)+6)))))</f>
        <v/>
      </c>
      <c r="DQ56" s="150" t="str">
        <f>IF(DM56="","",(MID(DM56,(SEARCH("^^",SUBSTITUTE(DM56," ","^^",LEN(DM56)-LEN(SUBSTITUTE(DM56," ","")))))+1,99)&amp;"_"&amp;LEFT(DM56,FIND(" ",DM56)-1)&amp;"_"&amp;DN56))</f>
        <v/>
      </c>
      <c r="DR56" s="117" t="str">
        <f>IF(DT56="","",IF((LEN(DT56)-LEN(SUBSTITUTE(DT56,"male","")))/LEN("male")&gt;1,"!",IF(RIGHT(DT56,1)=")","",IF(RIGHT(DT56,2)=") ","",IF(RIGHT(DT56,2)=").","","!!")))))</f>
        <v/>
      </c>
      <c r="DS56" s="114"/>
      <c r="DT56" s="168"/>
      <c r="DU56" s="143" t="str">
        <f>IF(DY56="","",ministers_outercabinet!DX$3)</f>
        <v/>
      </c>
      <c r="DV56" s="144" t="str">
        <f>IF(DY56="","",ministers_outercabinet!DX$1)</f>
        <v/>
      </c>
      <c r="DW56" s="145"/>
      <c r="DX56" s="151"/>
      <c r="DY56" s="146" t="str">
        <f>IF(EF56="","",IF(ISNUMBER(SEARCH(":",EF56)),MID(EF56,FIND(":",EF56)+2,FIND("(",EF56)-FIND(":",EF56)-3),LEFT(EF56,FIND("(",EF56)-2)))</f>
        <v/>
      </c>
      <c r="DZ56" s="147" t="str">
        <f>IF(EF56="","",MID(EF56,FIND("(",EF56)+1,4))</f>
        <v/>
      </c>
      <c r="EA56" s="148" t="str">
        <f>IF(ISNUMBER(SEARCH("*female*",EF56)),"female",IF(ISNUMBER(SEARCH("*male*",EF56)),"male",""))</f>
        <v/>
      </c>
      <c r="EB56" s="149" t="str">
        <f>IF(EF56="","",IF(ISERROR(MID(EF56,FIND("male,",EF56)+6,(FIND(")",EF56)-(FIND("male,",EF56)+6))))=TRUE,"missing/error",MID(EF56,FIND("male,",EF56)+6,(FIND(")",EF56)-(FIND("male,",EF56)+6)))))</f>
        <v/>
      </c>
      <c r="EC56" s="150" t="str">
        <f>IF(DY56="","",(MID(DY56,(SEARCH("^^",SUBSTITUTE(DY56," ","^^",LEN(DY56)-LEN(SUBSTITUTE(DY56," ","")))))+1,99)&amp;"_"&amp;LEFT(DY56,FIND(" ",DY56)-1)&amp;"_"&amp;DZ56))</f>
        <v/>
      </c>
      <c r="ED56" s="117" t="str">
        <f>IF(EF56="","",IF((LEN(EF56)-LEN(SUBSTITUTE(EF56,"male","")))/LEN("male")&gt;1,"!",IF(RIGHT(EF56,1)=")","",IF(RIGHT(EF56,2)=") ","",IF(RIGHT(EF56,2)=").","","!!")))))</f>
        <v/>
      </c>
      <c r="EE56" s="114"/>
      <c r="EF56" s="168"/>
    </row>
    <row r="57" spans="1:136" ht="13.5" customHeight="1">
      <c r="A57" s="126"/>
      <c r="B57" s="114" t="s">
        <v>543</v>
      </c>
      <c r="D57" s="168"/>
      <c r="E57" s="143" t="str">
        <f>IF(I57="","",ministers_outercabinet!E$3)</f>
        <v/>
      </c>
      <c r="F57" s="144" t="str">
        <f>IF(I57="","",ministers_outercabinet!E$1)</f>
        <v/>
      </c>
      <c r="G57" s="145" t="s">
        <v>292</v>
      </c>
      <c r="H57" s="145" t="str">
        <f>IF(I57="","",ministers_outercabinet!E$3)</f>
        <v/>
      </c>
      <c r="I57" s="146" t="str">
        <f t="shared" si="6"/>
        <v/>
      </c>
      <c r="J57" s="147" t="str">
        <f t="shared" si="7"/>
        <v/>
      </c>
      <c r="K57" s="148" t="str">
        <f t="shared" si="8"/>
        <v/>
      </c>
      <c r="L57" s="149" t="str">
        <f t="shared" si="9"/>
        <v/>
      </c>
      <c r="M57" s="150" t="str">
        <f t="shared" si="10"/>
        <v/>
      </c>
      <c r="N57" s="117" t="str">
        <f t="shared" si="5"/>
        <v/>
      </c>
      <c r="O57" s="114"/>
      <c r="P57" s="168"/>
      <c r="Q57" s="143"/>
      <c r="R57" s="144"/>
      <c r="S57" s="145"/>
      <c r="T57" s="151"/>
      <c r="U57" s="146"/>
      <c r="V57" s="147"/>
      <c r="W57" s="148"/>
      <c r="X57" s="149"/>
      <c r="Y57" s="150"/>
      <c r="AA57" s="114"/>
      <c r="AB57" s="168"/>
      <c r="AC57" s="143"/>
      <c r="AD57" s="144"/>
      <c r="AE57" s="145"/>
      <c r="AF57" s="151"/>
      <c r="AG57" s="146"/>
      <c r="AH57" s="147"/>
      <c r="AI57" s="148"/>
      <c r="AJ57" s="149"/>
      <c r="AK57" s="150"/>
      <c r="AM57" s="114"/>
      <c r="AN57" s="168"/>
      <c r="AO57" s="143"/>
      <c r="AP57" s="144"/>
      <c r="AQ57" s="145"/>
      <c r="AR57" s="151"/>
      <c r="AS57" s="146"/>
      <c r="AT57" s="147"/>
      <c r="AU57" s="148"/>
      <c r="AV57" s="149"/>
      <c r="AW57" s="150"/>
      <c r="AY57" s="114"/>
      <c r="AZ57" s="168"/>
      <c r="BA57" s="143"/>
      <c r="BB57" s="144"/>
      <c r="BC57" s="145"/>
      <c r="BD57" s="151"/>
      <c r="BE57" s="146"/>
      <c r="BF57" s="147"/>
      <c r="BG57" s="148"/>
      <c r="BH57" s="149"/>
      <c r="BI57" s="150"/>
      <c r="BK57" s="114"/>
      <c r="BL57" s="168"/>
      <c r="BM57" s="143"/>
      <c r="BN57" s="144"/>
      <c r="BO57" s="145"/>
      <c r="BP57" s="151"/>
      <c r="BQ57" s="146"/>
      <c r="BR57" s="147"/>
      <c r="BS57" s="148"/>
      <c r="BT57" s="149"/>
      <c r="BU57" s="150"/>
      <c r="BW57" s="114"/>
      <c r="BX57" s="168"/>
      <c r="BY57" s="143"/>
      <c r="BZ57" s="144"/>
      <c r="CA57" s="145"/>
      <c r="CB57" s="151"/>
      <c r="CC57" s="146"/>
      <c r="CD57" s="147"/>
      <c r="CE57" s="148"/>
      <c r="CF57" s="149"/>
      <c r="CG57" s="150"/>
      <c r="CI57" s="114"/>
      <c r="CJ57" s="168"/>
      <c r="CK57" s="143"/>
      <c r="CL57" s="144"/>
      <c r="CM57" s="145"/>
      <c r="CN57" s="151"/>
      <c r="CO57" s="146"/>
      <c r="CP57" s="147"/>
      <c r="CQ57" s="148"/>
      <c r="CR57" s="149"/>
      <c r="CS57" s="150"/>
      <c r="CU57" s="114"/>
      <c r="CV57" s="168"/>
      <c r="CW57" s="143"/>
      <c r="CX57" s="144"/>
      <c r="CY57" s="145"/>
      <c r="CZ57" s="151"/>
      <c r="DA57" s="146"/>
      <c r="DB57" s="147"/>
      <c r="DC57" s="148"/>
      <c r="DD57" s="149"/>
      <c r="DE57" s="150"/>
      <c r="DG57" s="114"/>
      <c r="DH57" s="168"/>
      <c r="DI57" s="143"/>
      <c r="DJ57" s="144"/>
      <c r="DK57" s="145"/>
      <c r="DL57" s="151"/>
      <c r="DM57" s="146"/>
      <c r="DN57" s="147"/>
      <c r="DO57" s="148"/>
      <c r="DP57" s="149"/>
      <c r="DQ57" s="150"/>
      <c r="DS57" s="114"/>
      <c r="DT57" s="168"/>
      <c r="DU57" s="143"/>
      <c r="DV57" s="144"/>
      <c r="DW57" s="145"/>
      <c r="DX57" s="151"/>
      <c r="DY57" s="146"/>
      <c r="DZ57" s="147"/>
      <c r="EA57" s="148"/>
      <c r="EB57" s="149"/>
      <c r="EC57" s="150"/>
      <c r="EE57" s="114"/>
      <c r="EF57" s="168"/>
    </row>
    <row r="58" spans="1:136" ht="13.5" customHeight="1">
      <c r="A58" s="126"/>
      <c r="B58" s="114" t="s">
        <v>540</v>
      </c>
      <c r="D58" s="168"/>
      <c r="E58" s="143" t="str">
        <f>IF(I58="","",ministers_outercabinet!E$3)</f>
        <v/>
      </c>
      <c r="F58" s="144" t="str">
        <f>IF(I58="","",ministers_outercabinet!E$1)</f>
        <v/>
      </c>
      <c r="G58" s="145" t="s">
        <v>292</v>
      </c>
      <c r="H58" s="145" t="str">
        <f>IF(I58="","",ministers_outercabinet!E$3)</f>
        <v/>
      </c>
      <c r="I58" s="146" t="str">
        <f t="shared" si="6"/>
        <v/>
      </c>
      <c r="J58" s="147" t="str">
        <f t="shared" si="7"/>
        <v/>
      </c>
      <c r="K58" s="148" t="str">
        <f t="shared" si="8"/>
        <v/>
      </c>
      <c r="L58" s="149" t="str">
        <f t="shared" si="9"/>
        <v/>
      </c>
      <c r="M58" s="150" t="str">
        <f t="shared" si="10"/>
        <v/>
      </c>
      <c r="N58" s="117" t="str">
        <f t="shared" si="5"/>
        <v/>
      </c>
      <c r="O58" s="114"/>
      <c r="P58" s="168"/>
      <c r="Q58" s="143" t="str">
        <f>IF(U58="","",ministers_outercabinet!T$3)</f>
        <v/>
      </c>
      <c r="R58" s="144" t="str">
        <f>IF(U58="","",ministers_outercabinet!T$1)</f>
        <v/>
      </c>
      <c r="S58" s="145"/>
      <c r="T58" s="151"/>
      <c r="U58" s="146" t="str">
        <f>IF(AB58="","",IF(ISNUMBER(SEARCH(":",AB58)),MID(AB58,FIND(":",AB58)+2,FIND("(",AB58)-FIND(":",AB58)-3),LEFT(AB58,FIND("(",AB58)-2)))</f>
        <v/>
      </c>
      <c r="V58" s="147" t="str">
        <f>IF(AB58="","",MID(AB58,FIND("(",AB58)+1,4))</f>
        <v/>
      </c>
      <c r="W58" s="148" t="str">
        <f>IF(ISNUMBER(SEARCH("*female*",AB58)),"female",IF(ISNUMBER(SEARCH("*male*",AB58)),"male",""))</f>
        <v/>
      </c>
      <c r="X58" s="149" t="str">
        <f>IF(AB58="","",IF(ISERROR(MID(AB58,FIND("male,",AB58)+6,(FIND(")",AB58)-(FIND("male,",AB58)+6))))=TRUE,"missing/error",MID(AB58,FIND("male,",AB58)+6,(FIND(")",AB58)-(FIND("male,",AB58)+6)))))</f>
        <v/>
      </c>
      <c r="Y58" s="150" t="str">
        <f>IF(U58="","",(MID(U58,(SEARCH("^^",SUBSTITUTE(U58," ","^^",LEN(U58)-LEN(SUBSTITUTE(U58," ","")))))+1,99)&amp;"_"&amp;LEFT(U58,FIND(" ",U58)-1)&amp;"_"&amp;V58))</f>
        <v/>
      </c>
      <c r="Z58" s="117" t="str">
        <f>IF(AB58="","",IF((LEN(AB58)-LEN(SUBSTITUTE(AB58,"male","")))/LEN("male")&gt;1,"!",IF(RIGHT(AB58,1)=")","",IF(RIGHT(AB58,2)=") ","",IF(RIGHT(AB58,2)=").","","!!")))))</f>
        <v/>
      </c>
      <c r="AA58" s="114"/>
      <c r="AB58" s="168"/>
      <c r="AC58" s="143" t="str">
        <f>IF(AG58="","",ministers_outercabinet!AF$3)</f>
        <v/>
      </c>
      <c r="AD58" s="144" t="str">
        <f>IF(AG58="","",ministers_outercabinet!AF$1)</f>
        <v/>
      </c>
      <c r="AE58" s="145"/>
      <c r="AF58" s="151"/>
      <c r="AG58" s="146" t="str">
        <f>IF(AN58="","",IF(ISNUMBER(SEARCH(":",AN58)),MID(AN58,FIND(":",AN58)+2,FIND("(",AN58)-FIND(":",AN58)-3),LEFT(AN58,FIND("(",AN58)-2)))</f>
        <v/>
      </c>
      <c r="AH58" s="147" t="str">
        <f>IF(AN58="","",MID(AN58,FIND("(",AN58)+1,4))</f>
        <v/>
      </c>
      <c r="AI58" s="148" t="str">
        <f>IF(ISNUMBER(SEARCH("*female*",AN58)),"female",IF(ISNUMBER(SEARCH("*male*",AN58)),"male",""))</f>
        <v/>
      </c>
      <c r="AJ58" s="149" t="str">
        <f>IF(AN58="","",IF(ISERROR(MID(AN58,FIND("male,",AN58)+6,(FIND(")",AN58)-(FIND("male,",AN58)+6))))=TRUE,"missing/error",MID(AN58,FIND("male,",AN58)+6,(FIND(")",AN58)-(FIND("male,",AN58)+6)))))</f>
        <v/>
      </c>
      <c r="AK58" s="150" t="str">
        <f>IF(AG58="","",(MID(AG58,(SEARCH("^^",SUBSTITUTE(AG58," ","^^",LEN(AG58)-LEN(SUBSTITUTE(AG58," ","")))))+1,99)&amp;"_"&amp;LEFT(AG58,FIND(" ",AG58)-1)&amp;"_"&amp;AH58))</f>
        <v/>
      </c>
      <c r="AL58" s="117" t="str">
        <f>IF(AN58="","",IF((LEN(AN58)-LEN(SUBSTITUTE(AN58,"male","")))/LEN("male")&gt;1,"!",IF(RIGHT(AN58,1)=")","",IF(RIGHT(AN58,2)=") ","",IF(RIGHT(AN58,2)=").","","!!")))))</f>
        <v/>
      </c>
      <c r="AM58" s="114"/>
      <c r="AN58" s="168"/>
      <c r="AO58" s="143" t="str">
        <f>IF(AS58="","",ministers_outercabinet!AR$3)</f>
        <v/>
      </c>
      <c r="AP58" s="144" t="str">
        <f>IF(AS58="","",ministers_outercabinet!AR$1)</f>
        <v/>
      </c>
      <c r="AQ58" s="145"/>
      <c r="AR58" s="151"/>
      <c r="AS58" s="146" t="str">
        <f>IF(AZ58="","",IF(ISNUMBER(SEARCH(":",AZ58)),MID(AZ58,FIND(":",AZ58)+2,FIND("(",AZ58)-FIND(":",AZ58)-3),LEFT(AZ58,FIND("(",AZ58)-2)))</f>
        <v/>
      </c>
      <c r="AT58" s="147" t="str">
        <f>IF(AZ58="","",MID(AZ58,FIND("(",AZ58)+1,4))</f>
        <v/>
      </c>
      <c r="AU58" s="148" t="str">
        <f>IF(ISNUMBER(SEARCH("*female*",AZ58)),"female",IF(ISNUMBER(SEARCH("*male*",AZ58)),"male",""))</f>
        <v/>
      </c>
      <c r="AV58" s="149" t="str">
        <f>IF(AZ58="","",IF(ISERROR(MID(AZ58,FIND("male,",AZ58)+6,(FIND(")",AZ58)-(FIND("male,",AZ58)+6))))=TRUE,"missing/error",MID(AZ58,FIND("male,",AZ58)+6,(FIND(")",AZ58)-(FIND("male,",AZ58)+6)))))</f>
        <v/>
      </c>
      <c r="AW58" s="150" t="str">
        <f>IF(AS58="","",(MID(AS58,(SEARCH("^^",SUBSTITUTE(AS58," ","^^",LEN(AS58)-LEN(SUBSTITUTE(AS58," ","")))))+1,99)&amp;"_"&amp;LEFT(AS58,FIND(" ",AS58)-1)&amp;"_"&amp;AT58))</f>
        <v/>
      </c>
      <c r="AX58" s="117" t="str">
        <f>IF(AZ58="","",IF((LEN(AZ58)-LEN(SUBSTITUTE(AZ58,"male","")))/LEN("male")&gt;1,"!",IF(RIGHT(AZ58,1)=")","",IF(RIGHT(AZ58,2)=") ","",IF(RIGHT(AZ58,2)=").","","!!")))))</f>
        <v/>
      </c>
      <c r="AY58" s="114"/>
      <c r="AZ58" s="168"/>
      <c r="BA58" s="143" t="str">
        <f>IF(BE58="","",ministers_outercabinet!BD$3)</f>
        <v/>
      </c>
      <c r="BB58" s="144" t="str">
        <f>IF(BE58="","",ministers_outercabinet!BD$1)</f>
        <v/>
      </c>
      <c r="BC58" s="145"/>
      <c r="BD58" s="151"/>
      <c r="BE58" s="146" t="str">
        <f>IF(BL58="","",IF(ISNUMBER(SEARCH(":",BL58)),MID(BL58,FIND(":",BL58)+2,FIND("(",BL58)-FIND(":",BL58)-3),LEFT(BL58,FIND("(",BL58)-2)))</f>
        <v/>
      </c>
      <c r="BF58" s="147" t="str">
        <f>IF(BL58="","",MID(BL58,FIND("(",BL58)+1,4))</f>
        <v/>
      </c>
      <c r="BG58" s="148" t="str">
        <f>IF(ISNUMBER(SEARCH("*female*",BL58)),"female",IF(ISNUMBER(SEARCH("*male*",BL58)),"male",""))</f>
        <v/>
      </c>
      <c r="BH58" s="149" t="str">
        <f>IF(BL58="","",IF(ISERROR(MID(BL58,FIND("male,",BL58)+6,(FIND(")",BL58)-(FIND("male,",BL58)+6))))=TRUE,"missing/error",MID(BL58,FIND("male,",BL58)+6,(FIND(")",BL58)-(FIND("male,",BL58)+6)))))</f>
        <v/>
      </c>
      <c r="BI58" s="150" t="str">
        <f>IF(BE58="","",(MID(BE58,(SEARCH("^^",SUBSTITUTE(BE58," ","^^",LEN(BE58)-LEN(SUBSTITUTE(BE58," ","")))))+1,99)&amp;"_"&amp;LEFT(BE58,FIND(" ",BE58)-1)&amp;"_"&amp;BF58))</f>
        <v/>
      </c>
      <c r="BJ58" s="117" t="str">
        <f>IF(BL58="","",IF((LEN(BL58)-LEN(SUBSTITUTE(BL58,"male","")))/LEN("male")&gt;1,"!",IF(RIGHT(BL58,1)=")","",IF(RIGHT(BL58,2)=") ","",IF(RIGHT(BL58,2)=").","","!!")))))</f>
        <v/>
      </c>
      <c r="BK58" s="114"/>
      <c r="BL58" s="168"/>
      <c r="BM58" s="143" t="str">
        <f>IF(BQ58="","",ministers_outercabinet!BP$3)</f>
        <v/>
      </c>
      <c r="BN58" s="144" t="str">
        <f>IF(BQ58="","",ministers_outercabinet!BP$1)</f>
        <v/>
      </c>
      <c r="BO58" s="145"/>
      <c r="BP58" s="151"/>
      <c r="BQ58" s="146" t="str">
        <f>IF(BX58="","",IF(ISNUMBER(SEARCH(":",BX58)),MID(BX58,FIND(":",BX58)+2,FIND("(",BX58)-FIND(":",BX58)-3),LEFT(BX58,FIND("(",BX58)-2)))</f>
        <v/>
      </c>
      <c r="BR58" s="147" t="str">
        <f>IF(BX58="","",MID(BX58,FIND("(",BX58)+1,4))</f>
        <v/>
      </c>
      <c r="BS58" s="148" t="str">
        <f>IF(ISNUMBER(SEARCH("*female*",BX58)),"female",IF(ISNUMBER(SEARCH("*male*",BX58)),"male",""))</f>
        <v/>
      </c>
      <c r="BT58" s="149" t="str">
        <f>IF(BX58="","",IF(ISERROR(MID(BX58,FIND("male,",BX58)+6,(FIND(")",BX58)-(FIND("male,",BX58)+6))))=TRUE,"missing/error",MID(BX58,FIND("male,",BX58)+6,(FIND(")",BX58)-(FIND("male,",BX58)+6)))))</f>
        <v/>
      </c>
      <c r="BU58" s="150" t="str">
        <f>IF(BQ58="","",(MID(BQ58,(SEARCH("^^",SUBSTITUTE(BQ58," ","^^",LEN(BQ58)-LEN(SUBSTITUTE(BQ58," ","")))))+1,99)&amp;"_"&amp;LEFT(BQ58,FIND(" ",BQ58)-1)&amp;"_"&amp;BR58))</f>
        <v/>
      </c>
      <c r="BV58" s="117" t="str">
        <f>IF(BX58="","",IF((LEN(BX58)-LEN(SUBSTITUTE(BX58,"male","")))/LEN("male")&gt;1,"!",IF(RIGHT(BX58,1)=")","",IF(RIGHT(BX58,2)=") ","",IF(RIGHT(BX58,2)=").","","!!")))))</f>
        <v/>
      </c>
      <c r="BW58" s="114"/>
      <c r="BX58" s="168"/>
      <c r="BY58" s="143" t="str">
        <f>IF(CC58="","",ministers_outercabinet!CB$3)</f>
        <v/>
      </c>
      <c r="BZ58" s="144" t="str">
        <f>IF(CC58="","",ministers_outercabinet!CB$1)</f>
        <v/>
      </c>
      <c r="CA58" s="145"/>
      <c r="CB58" s="151"/>
      <c r="CC58" s="146" t="str">
        <f>IF(CJ58="","",IF(ISNUMBER(SEARCH(":",CJ58)),MID(CJ58,FIND(":",CJ58)+2,FIND("(",CJ58)-FIND(":",CJ58)-3),LEFT(CJ58,FIND("(",CJ58)-2)))</f>
        <v/>
      </c>
      <c r="CD58" s="147" t="str">
        <f>IF(CJ58="","",MID(CJ58,FIND("(",CJ58)+1,4))</f>
        <v/>
      </c>
      <c r="CE58" s="148" t="str">
        <f>IF(ISNUMBER(SEARCH("*female*",CJ58)),"female",IF(ISNUMBER(SEARCH("*male*",CJ58)),"male",""))</f>
        <v/>
      </c>
      <c r="CF58" s="149" t="str">
        <f>IF(CJ58="","",IF(ISERROR(MID(CJ58,FIND("male,",CJ58)+6,(FIND(")",CJ58)-(FIND("male,",CJ58)+6))))=TRUE,"missing/error",MID(CJ58,FIND("male,",CJ58)+6,(FIND(")",CJ58)-(FIND("male,",CJ58)+6)))))</f>
        <v/>
      </c>
      <c r="CG58" s="150" t="str">
        <f>IF(CC58="","",(MID(CC58,(SEARCH("^^",SUBSTITUTE(CC58," ","^^",LEN(CC58)-LEN(SUBSTITUTE(CC58," ","")))))+1,99)&amp;"_"&amp;LEFT(CC58,FIND(" ",CC58)-1)&amp;"_"&amp;CD58))</f>
        <v/>
      </c>
      <c r="CH58" s="117" t="str">
        <f>IF(CJ58="","",IF((LEN(CJ58)-LEN(SUBSTITUTE(CJ58,"male","")))/LEN("male")&gt;1,"!",IF(RIGHT(CJ58,1)=")","",IF(RIGHT(CJ58,2)=") ","",IF(RIGHT(CJ58,2)=").","","!!")))))</f>
        <v/>
      </c>
      <c r="CI58" s="114"/>
      <c r="CJ58" s="168"/>
      <c r="CK58" s="143" t="str">
        <f>IF(CO58="","",ministers_outercabinet!CN$3)</f>
        <v/>
      </c>
      <c r="CL58" s="144" t="str">
        <f>IF(CO58="","",ministers_outercabinet!CN$1)</f>
        <v/>
      </c>
      <c r="CM58" s="145"/>
      <c r="CN58" s="151"/>
      <c r="CO58" s="146" t="str">
        <f>IF(CV58="","",IF(ISNUMBER(SEARCH(":",CV58)),MID(CV58,FIND(":",CV58)+2,FIND("(",CV58)-FIND(":",CV58)-3),LEFT(CV58,FIND("(",CV58)-2)))</f>
        <v/>
      </c>
      <c r="CP58" s="147" t="str">
        <f>IF(CV58="","",MID(CV58,FIND("(",CV58)+1,4))</f>
        <v/>
      </c>
      <c r="CQ58" s="148" t="str">
        <f>IF(ISNUMBER(SEARCH("*female*",CV58)),"female",IF(ISNUMBER(SEARCH("*male*",CV58)),"male",""))</f>
        <v/>
      </c>
      <c r="CR58" s="149" t="str">
        <f>IF(CV58="","",IF(ISERROR(MID(CV58,FIND("male,",CV58)+6,(FIND(")",CV58)-(FIND("male,",CV58)+6))))=TRUE,"missing/error",MID(CV58,FIND("male,",CV58)+6,(FIND(")",CV58)-(FIND("male,",CV58)+6)))))</f>
        <v/>
      </c>
      <c r="CS58" s="150" t="str">
        <f>IF(CO58="","",(MID(CO58,(SEARCH("^^",SUBSTITUTE(CO58," ","^^",LEN(CO58)-LEN(SUBSTITUTE(CO58," ","")))))+1,99)&amp;"_"&amp;LEFT(CO58,FIND(" ",CO58)-1)&amp;"_"&amp;CP58))</f>
        <v/>
      </c>
      <c r="CT58" s="117" t="str">
        <f>IF(CV58="","",IF((LEN(CV58)-LEN(SUBSTITUTE(CV58,"male","")))/LEN("male")&gt;1,"!",IF(RIGHT(CV58,1)=")","",IF(RIGHT(CV58,2)=") ","",IF(RIGHT(CV58,2)=").","","!!")))))</f>
        <v/>
      </c>
      <c r="CU58" s="114"/>
      <c r="CV58" s="168"/>
      <c r="CW58" s="143" t="str">
        <f>IF(DA58="","",ministers_outercabinet!CZ$3)</f>
        <v/>
      </c>
      <c r="CX58" s="144" t="str">
        <f>IF(DA58="","",ministers_outercabinet!CZ$1)</f>
        <v/>
      </c>
      <c r="CY58" s="145"/>
      <c r="CZ58" s="151"/>
      <c r="DA58" s="146" t="str">
        <f>IF(DH58="","",IF(ISNUMBER(SEARCH(":",DH58)),MID(DH58,FIND(":",DH58)+2,FIND("(",DH58)-FIND(":",DH58)-3),LEFT(DH58,FIND("(",DH58)-2)))</f>
        <v/>
      </c>
      <c r="DB58" s="147" t="str">
        <f>IF(DH58="","",MID(DH58,FIND("(",DH58)+1,4))</f>
        <v/>
      </c>
      <c r="DC58" s="148" t="str">
        <f>IF(ISNUMBER(SEARCH("*female*",DH58)),"female",IF(ISNUMBER(SEARCH("*male*",DH58)),"male",""))</f>
        <v/>
      </c>
      <c r="DD58" s="149" t="str">
        <f>IF(DH58="","",IF(ISERROR(MID(DH58,FIND("male,",DH58)+6,(FIND(")",DH58)-(FIND("male,",DH58)+6))))=TRUE,"missing/error",MID(DH58,FIND("male,",DH58)+6,(FIND(")",DH58)-(FIND("male,",DH58)+6)))))</f>
        <v/>
      </c>
      <c r="DE58" s="150" t="str">
        <f>IF(DA58="","",(MID(DA58,(SEARCH("^^",SUBSTITUTE(DA58," ","^^",LEN(DA58)-LEN(SUBSTITUTE(DA58," ","")))))+1,99)&amp;"_"&amp;LEFT(DA58,FIND(" ",DA58)-1)&amp;"_"&amp;DB58))</f>
        <v/>
      </c>
      <c r="DF58" s="117" t="str">
        <f>IF(DH58="","",IF((LEN(DH58)-LEN(SUBSTITUTE(DH58,"male","")))/LEN("male")&gt;1,"!",IF(RIGHT(DH58,1)=")","",IF(RIGHT(DH58,2)=") ","",IF(RIGHT(DH58,2)=").","","!!")))))</f>
        <v/>
      </c>
      <c r="DG58" s="114"/>
      <c r="DH58" s="168"/>
      <c r="DI58" s="143" t="str">
        <f>IF(DM58="","",ministers_outercabinet!DL$3)</f>
        <v/>
      </c>
      <c r="DJ58" s="144" t="str">
        <f>IF(DM58="","",ministers_outercabinet!DL$1)</f>
        <v/>
      </c>
      <c r="DK58" s="145"/>
      <c r="DL58" s="151"/>
      <c r="DM58" s="146" t="str">
        <f>IF(DT58="","",IF(ISNUMBER(SEARCH(":",DT58)),MID(DT58,FIND(":",DT58)+2,FIND("(",DT58)-FIND(":",DT58)-3),LEFT(DT58,FIND("(",DT58)-2)))</f>
        <v/>
      </c>
      <c r="DN58" s="147" t="str">
        <f>IF(DT58="","",MID(DT58,FIND("(",DT58)+1,4))</f>
        <v/>
      </c>
      <c r="DO58" s="148" t="str">
        <f>IF(ISNUMBER(SEARCH("*female*",DT58)),"female",IF(ISNUMBER(SEARCH("*male*",DT58)),"male",""))</f>
        <v/>
      </c>
      <c r="DP58" s="149" t="str">
        <f>IF(DT58="","",IF(ISERROR(MID(DT58,FIND("male,",DT58)+6,(FIND(")",DT58)-(FIND("male,",DT58)+6))))=TRUE,"missing/error",MID(DT58,FIND("male,",DT58)+6,(FIND(")",DT58)-(FIND("male,",DT58)+6)))))</f>
        <v/>
      </c>
      <c r="DQ58" s="150" t="str">
        <f>IF(DM58="","",(MID(DM58,(SEARCH("^^",SUBSTITUTE(DM58," ","^^",LEN(DM58)-LEN(SUBSTITUTE(DM58," ","")))))+1,99)&amp;"_"&amp;LEFT(DM58,FIND(" ",DM58)-1)&amp;"_"&amp;DN58))</f>
        <v/>
      </c>
      <c r="DR58" s="117" t="str">
        <f>IF(DT58="","",IF((LEN(DT58)-LEN(SUBSTITUTE(DT58,"male","")))/LEN("male")&gt;1,"!",IF(RIGHT(DT58,1)=")","",IF(RIGHT(DT58,2)=") ","",IF(RIGHT(DT58,2)=").","","!!")))))</f>
        <v/>
      </c>
      <c r="DS58" s="114"/>
      <c r="DT58" s="168"/>
      <c r="DU58" s="143" t="str">
        <f>IF(DY58="","",ministers_outercabinet!DX$3)</f>
        <v/>
      </c>
      <c r="DV58" s="144" t="str">
        <f>IF(DY58="","",ministers_outercabinet!DX$1)</f>
        <v/>
      </c>
      <c r="DW58" s="145"/>
      <c r="DX58" s="151"/>
      <c r="DY58" s="146" t="str">
        <f>IF(EF58="","",IF(ISNUMBER(SEARCH(":",EF58)),MID(EF58,FIND(":",EF58)+2,FIND("(",EF58)-FIND(":",EF58)-3),LEFT(EF58,FIND("(",EF58)-2)))</f>
        <v/>
      </c>
      <c r="DZ58" s="147" t="str">
        <f>IF(EF58="","",MID(EF58,FIND("(",EF58)+1,4))</f>
        <v/>
      </c>
      <c r="EA58" s="148" t="str">
        <f>IF(ISNUMBER(SEARCH("*female*",EF58)),"female",IF(ISNUMBER(SEARCH("*male*",EF58)),"male",""))</f>
        <v/>
      </c>
      <c r="EB58" s="149" t="str">
        <f>IF(EF58="","",IF(ISERROR(MID(EF58,FIND("male,",EF58)+6,(FIND(")",EF58)-(FIND("male,",EF58)+6))))=TRUE,"missing/error",MID(EF58,FIND("male,",EF58)+6,(FIND(")",EF58)-(FIND("male,",EF58)+6)))))</f>
        <v/>
      </c>
      <c r="EC58" s="150" t="str">
        <f>IF(DY58="","",(MID(DY58,(SEARCH("^^",SUBSTITUTE(DY58," ","^^",LEN(DY58)-LEN(SUBSTITUTE(DY58," ","")))))+1,99)&amp;"_"&amp;LEFT(DY58,FIND(" ",DY58)-1)&amp;"_"&amp;DZ58))</f>
        <v/>
      </c>
      <c r="ED58" s="117" t="str">
        <f>IF(EF58="","",IF((LEN(EF58)-LEN(SUBSTITUTE(EF58,"male","")))/LEN("male")&gt;1,"!",IF(RIGHT(EF58,1)=")","",IF(RIGHT(EF58,2)=") ","",IF(RIGHT(EF58,2)=").","","!!")))))</f>
        <v/>
      </c>
      <c r="EE58" s="114"/>
      <c r="EF58" s="168"/>
    </row>
    <row r="59" spans="1:136" ht="13.5" customHeight="1">
      <c r="A59" s="126"/>
      <c r="B59" s="175" t="s">
        <v>540</v>
      </c>
      <c r="D59" s="168"/>
      <c r="E59" s="143" t="str">
        <f>IF(I59="","",ministers_outercabinet!E$3)</f>
        <v/>
      </c>
      <c r="F59" s="144" t="str">
        <f>IF(I59="","",ministers_outercabinet!E$1)</f>
        <v/>
      </c>
      <c r="G59" s="145" t="s">
        <v>292</v>
      </c>
      <c r="H59" s="145" t="str">
        <f>IF(I59="","",ministers_outercabinet!E$3)</f>
        <v/>
      </c>
      <c r="I59" s="146" t="str">
        <f t="shared" si="6"/>
        <v/>
      </c>
      <c r="J59" s="147" t="str">
        <f t="shared" si="7"/>
        <v/>
      </c>
      <c r="K59" s="148" t="str">
        <f t="shared" si="8"/>
        <v/>
      </c>
      <c r="L59" s="149" t="str">
        <f t="shared" si="9"/>
        <v/>
      </c>
      <c r="M59" s="150" t="str">
        <f t="shared" si="10"/>
        <v/>
      </c>
      <c r="N59" s="117" t="str">
        <f t="shared" si="5"/>
        <v/>
      </c>
      <c r="O59" s="114"/>
      <c r="P59" s="168"/>
      <c r="Q59" s="143"/>
      <c r="R59" s="144"/>
      <c r="S59" s="145"/>
      <c r="T59" s="151"/>
      <c r="U59" s="146"/>
      <c r="V59" s="147"/>
      <c r="W59" s="148"/>
      <c r="X59" s="149"/>
      <c r="Y59" s="150"/>
      <c r="AA59" s="114"/>
      <c r="AB59" s="168"/>
      <c r="AC59" s="143"/>
      <c r="AD59" s="144"/>
      <c r="AE59" s="145"/>
      <c r="AF59" s="151"/>
      <c r="AG59" s="146"/>
      <c r="AH59" s="147"/>
      <c r="AI59" s="148"/>
      <c r="AJ59" s="149"/>
      <c r="AK59" s="150"/>
      <c r="AM59" s="114"/>
      <c r="AN59" s="168"/>
      <c r="AO59" s="143"/>
      <c r="AP59" s="144"/>
      <c r="AQ59" s="145"/>
      <c r="AR59" s="151"/>
      <c r="AS59" s="146"/>
      <c r="AT59" s="147"/>
      <c r="AU59" s="148"/>
      <c r="AV59" s="149"/>
      <c r="AW59" s="150"/>
      <c r="AY59" s="114"/>
      <c r="AZ59" s="168"/>
      <c r="BA59" s="143"/>
      <c r="BB59" s="144"/>
      <c r="BC59" s="145"/>
      <c r="BD59" s="151"/>
      <c r="BE59" s="146"/>
      <c r="BF59" s="147"/>
      <c r="BG59" s="148"/>
      <c r="BH59" s="149"/>
      <c r="BI59" s="150"/>
      <c r="BK59" s="114"/>
      <c r="BL59" s="168"/>
      <c r="BM59" s="143"/>
      <c r="BN59" s="144"/>
      <c r="BO59" s="145"/>
      <c r="BP59" s="151"/>
      <c r="BQ59" s="146"/>
      <c r="BR59" s="147"/>
      <c r="BS59" s="148"/>
      <c r="BT59" s="149"/>
      <c r="BU59" s="150"/>
      <c r="BW59" s="114"/>
      <c r="BX59" s="168"/>
      <c r="BY59" s="143"/>
      <c r="BZ59" s="144"/>
      <c r="CA59" s="145"/>
      <c r="CB59" s="151"/>
      <c r="CC59" s="146"/>
      <c r="CD59" s="147"/>
      <c r="CE59" s="148"/>
      <c r="CF59" s="149"/>
      <c r="CG59" s="150"/>
      <c r="CI59" s="114"/>
      <c r="CJ59" s="168"/>
      <c r="CK59" s="143"/>
      <c r="CL59" s="144"/>
      <c r="CM59" s="145"/>
      <c r="CN59" s="151"/>
      <c r="CO59" s="146"/>
      <c r="CP59" s="147"/>
      <c r="CQ59" s="148"/>
      <c r="CR59" s="149"/>
      <c r="CS59" s="150"/>
      <c r="CU59" s="114"/>
      <c r="CV59" s="168"/>
      <c r="CW59" s="143"/>
      <c r="CX59" s="144"/>
      <c r="CY59" s="145"/>
      <c r="CZ59" s="151"/>
      <c r="DA59" s="146"/>
      <c r="DB59" s="147"/>
      <c r="DC59" s="148"/>
      <c r="DD59" s="149"/>
      <c r="DE59" s="150"/>
      <c r="DG59" s="114"/>
      <c r="DH59" s="168"/>
      <c r="DI59" s="143"/>
      <c r="DJ59" s="144"/>
      <c r="DK59" s="145"/>
      <c r="DL59" s="151"/>
      <c r="DM59" s="146"/>
      <c r="DN59" s="147"/>
      <c r="DO59" s="148"/>
      <c r="DP59" s="149"/>
      <c r="DQ59" s="150"/>
      <c r="DS59" s="114"/>
      <c r="DT59" s="168"/>
      <c r="DU59" s="143"/>
      <c r="DV59" s="144"/>
      <c r="DW59" s="145"/>
      <c r="DX59" s="151"/>
      <c r="DY59" s="146"/>
      <c r="DZ59" s="147"/>
      <c r="EA59" s="148"/>
      <c r="EB59" s="149"/>
      <c r="EC59" s="150"/>
      <c r="EE59" s="114"/>
      <c r="EF59" s="168"/>
    </row>
    <row r="60" spans="1:136" ht="13.5" customHeight="1">
      <c r="A60" s="126"/>
      <c r="B60" s="114" t="s">
        <v>768</v>
      </c>
      <c r="D60" s="168"/>
      <c r="E60" s="143" t="str">
        <f>IF(I60="","",ministers_outercabinet!E$3)</f>
        <v/>
      </c>
      <c r="F60" s="144" t="str">
        <f>IF(I60="","",ministers_outercabinet!E$1)</f>
        <v/>
      </c>
      <c r="G60" s="145" t="s">
        <v>292</v>
      </c>
      <c r="H60" s="145" t="str">
        <f>IF(I60="","",ministers_outercabinet!E$3)</f>
        <v/>
      </c>
      <c r="I60" s="146" t="str">
        <f t="shared" si="6"/>
        <v/>
      </c>
      <c r="J60" s="147" t="str">
        <f t="shared" si="7"/>
        <v/>
      </c>
      <c r="K60" s="148" t="str">
        <f t="shared" si="8"/>
        <v/>
      </c>
      <c r="L60" s="149" t="str">
        <f t="shared" si="9"/>
        <v/>
      </c>
      <c r="M60" s="150" t="str">
        <f t="shared" si="10"/>
        <v/>
      </c>
      <c r="N60" s="117" t="str">
        <f t="shared" si="5"/>
        <v/>
      </c>
      <c r="O60" s="114"/>
      <c r="P60" s="168"/>
      <c r="Q60" s="143"/>
      <c r="R60" s="144"/>
      <c r="S60" s="145"/>
      <c r="T60" s="151"/>
      <c r="U60" s="146"/>
      <c r="V60" s="147"/>
      <c r="W60" s="148"/>
      <c r="X60" s="149"/>
      <c r="Y60" s="150"/>
      <c r="AA60" s="114"/>
      <c r="AB60" s="168"/>
      <c r="AC60" s="143"/>
      <c r="AD60" s="144"/>
      <c r="AE60" s="145"/>
      <c r="AF60" s="151"/>
      <c r="AG60" s="146"/>
      <c r="AH60" s="147"/>
      <c r="AI60" s="148"/>
      <c r="AJ60" s="149"/>
      <c r="AK60" s="150"/>
      <c r="AM60" s="114"/>
      <c r="AN60" s="168"/>
      <c r="AO60" s="143"/>
      <c r="AP60" s="144"/>
      <c r="AQ60" s="145"/>
      <c r="AR60" s="151"/>
      <c r="AS60" s="146"/>
      <c r="AT60" s="147"/>
      <c r="AU60" s="148"/>
      <c r="AV60" s="149"/>
      <c r="AW60" s="150"/>
      <c r="AY60" s="114"/>
      <c r="AZ60" s="168"/>
      <c r="BA60" s="143"/>
      <c r="BB60" s="144"/>
      <c r="BC60" s="145"/>
      <c r="BD60" s="151"/>
      <c r="BE60" s="146"/>
      <c r="BF60" s="147"/>
      <c r="BG60" s="148"/>
      <c r="BH60" s="149"/>
      <c r="BI60" s="150"/>
      <c r="BK60" s="114"/>
      <c r="BL60" s="168"/>
      <c r="BM60" s="143"/>
      <c r="BN60" s="144"/>
      <c r="BO60" s="145"/>
      <c r="BP60" s="151"/>
      <c r="BQ60" s="146"/>
      <c r="BR60" s="147"/>
      <c r="BS60" s="148"/>
      <c r="BT60" s="149"/>
      <c r="BU60" s="150"/>
      <c r="BW60" s="114"/>
      <c r="BX60" s="168"/>
      <c r="BY60" s="143"/>
      <c r="BZ60" s="144"/>
      <c r="CA60" s="145"/>
      <c r="CB60" s="151"/>
      <c r="CC60" s="146"/>
      <c r="CD60" s="147"/>
      <c r="CE60" s="148"/>
      <c r="CF60" s="149"/>
      <c r="CG60" s="150"/>
      <c r="CI60" s="114"/>
      <c r="CJ60" s="168"/>
      <c r="CK60" s="143"/>
      <c r="CL60" s="144"/>
      <c r="CM60" s="145"/>
      <c r="CN60" s="151"/>
      <c r="CO60" s="146"/>
      <c r="CP60" s="147"/>
      <c r="CQ60" s="148"/>
      <c r="CR60" s="149"/>
      <c r="CS60" s="150"/>
      <c r="CU60" s="114"/>
      <c r="CV60" s="168"/>
      <c r="CW60" s="143"/>
      <c r="CX60" s="144"/>
      <c r="CY60" s="145"/>
      <c r="CZ60" s="151"/>
      <c r="DA60" s="146"/>
      <c r="DB60" s="147"/>
      <c r="DC60" s="148"/>
      <c r="DD60" s="149"/>
      <c r="DE60" s="150"/>
      <c r="DG60" s="114"/>
      <c r="DH60" s="168"/>
      <c r="DI60" s="143"/>
      <c r="DJ60" s="144"/>
      <c r="DK60" s="145"/>
      <c r="DL60" s="151"/>
      <c r="DM60" s="146"/>
      <c r="DN60" s="147"/>
      <c r="DO60" s="148"/>
      <c r="DP60" s="149"/>
      <c r="DQ60" s="150"/>
      <c r="DS60" s="114"/>
      <c r="DT60" s="168"/>
      <c r="DU60" s="143"/>
      <c r="DV60" s="144"/>
      <c r="DW60" s="145"/>
      <c r="DX60" s="151"/>
      <c r="DY60" s="146"/>
      <c r="DZ60" s="147"/>
      <c r="EA60" s="148"/>
      <c r="EB60" s="149"/>
      <c r="EC60" s="150"/>
      <c r="EE60" s="114"/>
      <c r="EF60" s="168"/>
    </row>
    <row r="61" spans="1:136" ht="13.5" customHeight="1">
      <c r="A61" s="126"/>
      <c r="B61" s="114" t="s">
        <v>769</v>
      </c>
      <c r="D61" s="168"/>
      <c r="E61" s="143" t="str">
        <f>IF(I61="","",ministers_outercabinet!E$3)</f>
        <v/>
      </c>
      <c r="F61" s="144" t="str">
        <f>IF(I61="","",ministers_outercabinet!E$1)</f>
        <v/>
      </c>
      <c r="G61" s="145" t="s">
        <v>292</v>
      </c>
      <c r="H61" s="145" t="str">
        <f>IF(I61="","",ministers_outercabinet!E$3)</f>
        <v/>
      </c>
      <c r="I61" s="146" t="str">
        <f t="shared" si="6"/>
        <v/>
      </c>
      <c r="J61" s="147" t="str">
        <f t="shared" si="7"/>
        <v/>
      </c>
      <c r="K61" s="148" t="str">
        <f t="shared" si="8"/>
        <v/>
      </c>
      <c r="L61" s="149" t="str">
        <f t="shared" si="9"/>
        <v/>
      </c>
      <c r="M61" s="150" t="str">
        <f t="shared" si="10"/>
        <v/>
      </c>
      <c r="N61" s="117" t="str">
        <f t="shared" si="5"/>
        <v/>
      </c>
      <c r="O61" s="114"/>
      <c r="P61" s="168"/>
      <c r="Q61" s="143"/>
      <c r="R61" s="144"/>
      <c r="S61" s="145"/>
      <c r="T61" s="151"/>
      <c r="U61" s="146"/>
      <c r="V61" s="147"/>
      <c r="W61" s="148"/>
      <c r="X61" s="149"/>
      <c r="Y61" s="150"/>
      <c r="AA61" s="114"/>
      <c r="AB61" s="168"/>
      <c r="AC61" s="143"/>
      <c r="AD61" s="144"/>
      <c r="AE61" s="145"/>
      <c r="AF61" s="151"/>
      <c r="AG61" s="146"/>
      <c r="AH61" s="147"/>
      <c r="AI61" s="148"/>
      <c r="AJ61" s="149"/>
      <c r="AK61" s="150"/>
      <c r="AM61" s="114"/>
      <c r="AN61" s="168"/>
      <c r="AO61" s="143"/>
      <c r="AP61" s="144"/>
      <c r="AQ61" s="145"/>
      <c r="AR61" s="151"/>
      <c r="AS61" s="146"/>
      <c r="AT61" s="147"/>
      <c r="AU61" s="148"/>
      <c r="AV61" s="149"/>
      <c r="AW61" s="150"/>
      <c r="AY61" s="114"/>
      <c r="AZ61" s="168"/>
      <c r="BA61" s="143"/>
      <c r="BB61" s="144"/>
      <c r="BC61" s="145"/>
      <c r="BD61" s="151"/>
      <c r="BE61" s="146"/>
      <c r="BF61" s="147"/>
      <c r="BG61" s="148"/>
      <c r="BH61" s="149"/>
      <c r="BI61" s="150"/>
      <c r="BK61" s="114"/>
      <c r="BL61" s="168"/>
      <c r="BM61" s="143"/>
      <c r="BN61" s="144"/>
      <c r="BO61" s="145"/>
      <c r="BP61" s="151"/>
      <c r="BQ61" s="146"/>
      <c r="BR61" s="147"/>
      <c r="BS61" s="148"/>
      <c r="BT61" s="149"/>
      <c r="BU61" s="150"/>
      <c r="BW61" s="114"/>
      <c r="BX61" s="168"/>
      <c r="BY61" s="143"/>
      <c r="BZ61" s="144"/>
      <c r="CA61" s="145"/>
      <c r="CB61" s="151"/>
      <c r="CC61" s="146"/>
      <c r="CD61" s="147"/>
      <c r="CE61" s="148"/>
      <c r="CF61" s="149"/>
      <c r="CG61" s="150"/>
      <c r="CI61" s="114"/>
      <c r="CJ61" s="168"/>
      <c r="CK61" s="143"/>
      <c r="CL61" s="144"/>
      <c r="CM61" s="145"/>
      <c r="CN61" s="151"/>
      <c r="CO61" s="146"/>
      <c r="CP61" s="147"/>
      <c r="CQ61" s="148"/>
      <c r="CR61" s="149"/>
      <c r="CS61" s="150"/>
      <c r="CU61" s="114"/>
      <c r="CV61" s="168"/>
      <c r="CW61" s="143"/>
      <c r="CX61" s="144"/>
      <c r="CY61" s="145"/>
      <c r="CZ61" s="151"/>
      <c r="DA61" s="146"/>
      <c r="DB61" s="147"/>
      <c r="DC61" s="148"/>
      <c r="DD61" s="149"/>
      <c r="DE61" s="150"/>
      <c r="DG61" s="114"/>
      <c r="DH61" s="168"/>
      <c r="DI61" s="143"/>
      <c r="DJ61" s="144"/>
      <c r="DK61" s="145"/>
      <c r="DL61" s="151"/>
      <c r="DM61" s="146"/>
      <c r="DN61" s="147"/>
      <c r="DO61" s="148"/>
      <c r="DP61" s="149"/>
      <c r="DQ61" s="150"/>
      <c r="DS61" s="114"/>
      <c r="DT61" s="168"/>
      <c r="DU61" s="143"/>
      <c r="DV61" s="144"/>
      <c r="DW61" s="145"/>
      <c r="DX61" s="151"/>
      <c r="DY61" s="146"/>
      <c r="DZ61" s="147"/>
      <c r="EA61" s="148"/>
      <c r="EB61" s="149"/>
      <c r="EC61" s="150"/>
      <c r="EE61" s="114"/>
      <c r="EF61" s="168"/>
    </row>
    <row r="62" spans="1:136" ht="13.5" customHeight="1">
      <c r="A62" s="126"/>
      <c r="B62" s="117" t="s">
        <v>586</v>
      </c>
      <c r="E62" s="143" t="str">
        <f>IF(I62="","",ministers_outercabinet!E$3)</f>
        <v/>
      </c>
      <c r="F62" s="144" t="str">
        <f>IF(I62="","",ministers_outercabinet!E$1)</f>
        <v/>
      </c>
      <c r="G62" s="145" t="s">
        <v>292</v>
      </c>
      <c r="H62" s="145" t="str">
        <f>IF(I62="","",ministers_outercabinet!E$3)</f>
        <v/>
      </c>
      <c r="I62" s="146" t="str">
        <f t="shared" si="6"/>
        <v/>
      </c>
      <c r="J62" s="147" t="str">
        <f t="shared" si="7"/>
        <v/>
      </c>
      <c r="K62" s="148" t="str">
        <f t="shared" si="8"/>
        <v/>
      </c>
      <c r="L62" s="149" t="str">
        <f t="shared" si="9"/>
        <v/>
      </c>
      <c r="M62" s="150" t="str">
        <f t="shared" si="10"/>
        <v/>
      </c>
      <c r="N62" s="117" t="str">
        <f t="shared" si="5"/>
        <v/>
      </c>
      <c r="O62" s="114"/>
      <c r="P62" s="168"/>
      <c r="Q62" s="143" t="str">
        <f>IF(U62="","",ministers_outercabinet!T$3)</f>
        <v/>
      </c>
      <c r="R62" s="144" t="str">
        <f>IF(U62="","",ministers_outercabinet!T$1)</f>
        <v/>
      </c>
      <c r="S62" s="145"/>
      <c r="T62" s="151"/>
      <c r="U62" s="146" t="str">
        <f>IF(AB62="","",IF(ISNUMBER(SEARCH(":",AB62)),MID(AB62,FIND(":",AB62)+2,FIND("(",AB62)-FIND(":",AB62)-3),LEFT(AB62,FIND("(",AB62)-2)))</f>
        <v/>
      </c>
      <c r="V62" s="147" t="str">
        <f>IF(AB62="","",MID(AB62,FIND("(",AB62)+1,4))</f>
        <v/>
      </c>
      <c r="W62" s="148" t="str">
        <f>IF(ISNUMBER(SEARCH("*female*",AB62)),"female",IF(ISNUMBER(SEARCH("*male*",AB62)),"male",""))</f>
        <v/>
      </c>
      <c r="X62" s="149" t="str">
        <f>IF(AB62="","",IF(ISERROR(MID(AB62,FIND("male,",AB62)+6,(FIND(")",AB62)-(FIND("male,",AB62)+6))))=TRUE,"missing/error",MID(AB62,FIND("male,",AB62)+6,(FIND(")",AB62)-(FIND("male,",AB62)+6)))))</f>
        <v/>
      </c>
      <c r="Y62" s="150" t="str">
        <f>IF(U62="","",(MID(U62,(SEARCH("^^",SUBSTITUTE(U62," ","^^",LEN(U62)-LEN(SUBSTITUTE(U62," ","")))))+1,99)&amp;"_"&amp;LEFT(U62,FIND(" ",U62)-1)&amp;"_"&amp;V62))</f>
        <v/>
      </c>
      <c r="Z62" s="117" t="str">
        <f>IF(AB62="","",IF((LEN(AB62)-LEN(SUBSTITUTE(AB62,"male","")))/LEN("male")&gt;1,"!",IF(RIGHT(AB62,1)=")","",IF(RIGHT(AB62,2)=") ","",IF(RIGHT(AB62,2)=").","","!!")))))</f>
        <v/>
      </c>
      <c r="AA62" s="114"/>
      <c r="AB62" s="168"/>
      <c r="AC62" s="143" t="str">
        <f>IF(AG62="","",ministers_outercabinet!AF$3)</f>
        <v/>
      </c>
      <c r="AD62" s="144" t="str">
        <f>IF(AG62="","",ministers_outercabinet!AF$1)</f>
        <v/>
      </c>
      <c r="AE62" s="145"/>
      <c r="AF62" s="151"/>
      <c r="AG62" s="146" t="str">
        <f>IF(AN62="","",IF(ISNUMBER(SEARCH(":",AN62)),MID(AN62,FIND(":",AN62)+2,FIND("(",AN62)-FIND(":",AN62)-3),LEFT(AN62,FIND("(",AN62)-2)))</f>
        <v/>
      </c>
      <c r="AH62" s="147" t="str">
        <f>IF(AN62="","",MID(AN62,FIND("(",AN62)+1,4))</f>
        <v/>
      </c>
      <c r="AI62" s="148" t="str">
        <f>IF(ISNUMBER(SEARCH("*female*",AN62)),"female",IF(ISNUMBER(SEARCH("*male*",AN62)),"male",""))</f>
        <v/>
      </c>
      <c r="AJ62" s="149" t="str">
        <f>IF(AN62="","",IF(ISERROR(MID(AN62,FIND("male,",AN62)+6,(FIND(")",AN62)-(FIND("male,",AN62)+6))))=TRUE,"missing/error",MID(AN62,FIND("male,",AN62)+6,(FIND(")",AN62)-(FIND("male,",AN62)+6)))))</f>
        <v/>
      </c>
      <c r="AK62" s="150" t="str">
        <f>IF(AG62="","",(MID(AG62,(SEARCH("^^",SUBSTITUTE(AG62," ","^^",LEN(AG62)-LEN(SUBSTITUTE(AG62," ","")))))+1,99)&amp;"_"&amp;LEFT(AG62,FIND(" ",AG62)-1)&amp;"_"&amp;AH62))</f>
        <v/>
      </c>
      <c r="AL62" s="117" t="str">
        <f>IF(AN62="","",IF((LEN(AN62)-LEN(SUBSTITUTE(AN62,"male","")))/LEN("male")&gt;1,"!",IF(RIGHT(AN62,1)=")","",IF(RIGHT(AN62,2)=") ","",IF(RIGHT(AN62,2)=").","","!!")))))</f>
        <v/>
      </c>
      <c r="AM62" s="114"/>
      <c r="AN62" s="168"/>
      <c r="AO62" s="143" t="str">
        <f>IF(AS62="","",ministers_outercabinet!AR$3)</f>
        <v/>
      </c>
      <c r="AP62" s="144" t="str">
        <f>IF(AS62="","",ministers_outercabinet!AR$1)</f>
        <v/>
      </c>
      <c r="AQ62" s="145"/>
      <c r="AR62" s="151"/>
      <c r="AS62" s="146" t="str">
        <f>IF(AZ62="","",IF(ISNUMBER(SEARCH(":",AZ62)),MID(AZ62,FIND(":",AZ62)+2,FIND("(",AZ62)-FIND(":",AZ62)-3),LEFT(AZ62,FIND("(",AZ62)-2)))</f>
        <v/>
      </c>
      <c r="AT62" s="147" t="str">
        <f>IF(AZ62="","",MID(AZ62,FIND("(",AZ62)+1,4))</f>
        <v/>
      </c>
      <c r="AU62" s="148" t="str">
        <f>IF(ISNUMBER(SEARCH("*female*",AZ62)),"female",IF(ISNUMBER(SEARCH("*male*",AZ62)),"male",""))</f>
        <v/>
      </c>
      <c r="AV62" s="149" t="str">
        <f>IF(AZ62="","",IF(ISERROR(MID(AZ62,FIND("male,",AZ62)+6,(FIND(")",AZ62)-(FIND("male,",AZ62)+6))))=TRUE,"missing/error",MID(AZ62,FIND("male,",AZ62)+6,(FIND(")",AZ62)-(FIND("male,",AZ62)+6)))))</f>
        <v/>
      </c>
      <c r="AW62" s="150" t="str">
        <f>IF(AS62="","",(MID(AS62,(SEARCH("^^",SUBSTITUTE(AS62," ","^^",LEN(AS62)-LEN(SUBSTITUTE(AS62," ","")))))+1,99)&amp;"_"&amp;LEFT(AS62,FIND(" ",AS62)-1)&amp;"_"&amp;AT62))</f>
        <v/>
      </c>
      <c r="AX62" s="117" t="str">
        <f>IF(AZ62="","",IF((LEN(AZ62)-LEN(SUBSTITUTE(AZ62,"male","")))/LEN("male")&gt;1,"!",IF(RIGHT(AZ62,1)=")","",IF(RIGHT(AZ62,2)=") ","",IF(RIGHT(AZ62,2)=").","","!!")))))</f>
        <v/>
      </c>
      <c r="AY62" s="114"/>
      <c r="AZ62" s="168"/>
      <c r="BA62" s="143" t="str">
        <f>IF(BE62="","",ministers_outercabinet!BD$3)</f>
        <v/>
      </c>
      <c r="BB62" s="144" t="str">
        <f>IF(BE62="","",ministers_outercabinet!BD$1)</f>
        <v/>
      </c>
      <c r="BC62" s="145"/>
      <c r="BD62" s="151"/>
      <c r="BE62" s="146" t="str">
        <f>IF(BL62="","",IF(ISNUMBER(SEARCH(":",BL62)),MID(BL62,FIND(":",BL62)+2,FIND("(",BL62)-FIND(":",BL62)-3),LEFT(BL62,FIND("(",BL62)-2)))</f>
        <v/>
      </c>
      <c r="BF62" s="147" t="str">
        <f>IF(BL62="","",MID(BL62,FIND("(",BL62)+1,4))</f>
        <v/>
      </c>
      <c r="BG62" s="148" t="str">
        <f>IF(ISNUMBER(SEARCH("*female*",BL62)),"female",IF(ISNUMBER(SEARCH("*male*",BL62)),"male",""))</f>
        <v/>
      </c>
      <c r="BH62" s="149" t="str">
        <f>IF(BL62="","",IF(ISERROR(MID(BL62,FIND("male,",BL62)+6,(FIND(")",BL62)-(FIND("male,",BL62)+6))))=TRUE,"missing/error",MID(BL62,FIND("male,",BL62)+6,(FIND(")",BL62)-(FIND("male,",BL62)+6)))))</f>
        <v/>
      </c>
      <c r="BI62" s="150" t="str">
        <f>IF(BE62="","",(MID(BE62,(SEARCH("^^",SUBSTITUTE(BE62," ","^^",LEN(BE62)-LEN(SUBSTITUTE(BE62," ","")))))+1,99)&amp;"_"&amp;LEFT(BE62,FIND(" ",BE62)-1)&amp;"_"&amp;BF62))</f>
        <v/>
      </c>
      <c r="BJ62" s="117" t="str">
        <f>IF(BL62="","",IF((LEN(BL62)-LEN(SUBSTITUTE(BL62,"male","")))/LEN("male")&gt;1,"!",IF(RIGHT(BL62,1)=")","",IF(RIGHT(BL62,2)=") ","",IF(RIGHT(BL62,2)=").","","!!")))))</f>
        <v/>
      </c>
      <c r="BK62" s="114"/>
      <c r="BL62" s="168"/>
      <c r="BM62" s="143" t="str">
        <f>IF(BQ62="","",ministers_outercabinet!BP$3)</f>
        <v/>
      </c>
      <c r="BN62" s="144" t="str">
        <f>IF(BQ62="","",ministers_outercabinet!BP$1)</f>
        <v/>
      </c>
      <c r="BO62" s="145"/>
      <c r="BP62" s="151"/>
      <c r="BQ62" s="146" t="str">
        <f>IF(BX62="","",IF(ISNUMBER(SEARCH(":",BX62)),MID(BX62,FIND(":",BX62)+2,FIND("(",BX62)-FIND(":",BX62)-3),LEFT(BX62,FIND("(",BX62)-2)))</f>
        <v/>
      </c>
      <c r="BR62" s="147" t="str">
        <f>IF(BX62="","",MID(BX62,FIND("(",BX62)+1,4))</f>
        <v/>
      </c>
      <c r="BS62" s="148" t="str">
        <f>IF(ISNUMBER(SEARCH("*female*",BX62)),"female",IF(ISNUMBER(SEARCH("*male*",BX62)),"male",""))</f>
        <v/>
      </c>
      <c r="BT62" s="149" t="str">
        <f>IF(BX62="","",IF(ISERROR(MID(BX62,FIND("male,",BX62)+6,(FIND(")",BX62)-(FIND("male,",BX62)+6))))=TRUE,"missing/error",MID(BX62,FIND("male,",BX62)+6,(FIND(")",BX62)-(FIND("male,",BX62)+6)))))</f>
        <v/>
      </c>
      <c r="BU62" s="150" t="str">
        <f>IF(BQ62="","",(MID(BQ62,(SEARCH("^^",SUBSTITUTE(BQ62," ","^^",LEN(BQ62)-LEN(SUBSTITUTE(BQ62," ","")))))+1,99)&amp;"_"&amp;LEFT(BQ62,FIND(" ",BQ62)-1)&amp;"_"&amp;BR62))</f>
        <v/>
      </c>
      <c r="BV62" s="117" t="str">
        <f>IF(BX62="","",IF((LEN(BX62)-LEN(SUBSTITUTE(BX62,"male","")))/LEN("male")&gt;1,"!",IF(RIGHT(BX62,1)=")","",IF(RIGHT(BX62,2)=") ","",IF(RIGHT(BX62,2)=").","","!!")))))</f>
        <v/>
      </c>
      <c r="BW62" s="114"/>
      <c r="BX62" s="168"/>
      <c r="BY62" s="143" t="str">
        <f>IF(CC62="","",ministers_outercabinet!CB$3)</f>
        <v/>
      </c>
      <c r="BZ62" s="144" t="str">
        <f>IF(CC62="","",ministers_outercabinet!CB$1)</f>
        <v/>
      </c>
      <c r="CA62" s="145"/>
      <c r="CB62" s="151"/>
      <c r="CC62" s="146" t="str">
        <f>IF(CJ62="","",IF(ISNUMBER(SEARCH(":",CJ62)),MID(CJ62,FIND(":",CJ62)+2,FIND("(",CJ62)-FIND(":",CJ62)-3),LEFT(CJ62,FIND("(",CJ62)-2)))</f>
        <v/>
      </c>
      <c r="CD62" s="147" t="str">
        <f>IF(CJ62="","",MID(CJ62,FIND("(",CJ62)+1,4))</f>
        <v/>
      </c>
      <c r="CE62" s="148" t="str">
        <f>IF(ISNUMBER(SEARCH("*female*",CJ62)),"female",IF(ISNUMBER(SEARCH("*male*",CJ62)),"male",""))</f>
        <v/>
      </c>
      <c r="CF62" s="149" t="str">
        <f>IF(CJ62="","",IF(ISERROR(MID(CJ62,FIND("male,",CJ62)+6,(FIND(")",CJ62)-(FIND("male,",CJ62)+6))))=TRUE,"missing/error",MID(CJ62,FIND("male,",CJ62)+6,(FIND(")",CJ62)-(FIND("male,",CJ62)+6)))))</f>
        <v/>
      </c>
      <c r="CG62" s="150" t="str">
        <f>IF(CC62="","",(MID(CC62,(SEARCH("^^",SUBSTITUTE(CC62," ","^^",LEN(CC62)-LEN(SUBSTITUTE(CC62," ","")))))+1,99)&amp;"_"&amp;LEFT(CC62,FIND(" ",CC62)-1)&amp;"_"&amp;CD62))</f>
        <v/>
      </c>
      <c r="CH62" s="117" t="str">
        <f>IF(CJ62="","",IF((LEN(CJ62)-LEN(SUBSTITUTE(CJ62,"male","")))/LEN("male")&gt;1,"!",IF(RIGHT(CJ62,1)=")","",IF(RIGHT(CJ62,2)=") ","",IF(RIGHT(CJ62,2)=").","","!!")))))</f>
        <v/>
      </c>
      <c r="CI62" s="114"/>
      <c r="CJ62" s="168"/>
      <c r="CK62" s="143" t="str">
        <f>IF(CO62="","",ministers_outercabinet!CN$3)</f>
        <v/>
      </c>
      <c r="CL62" s="144" t="str">
        <f>IF(CO62="","",ministers_outercabinet!CN$1)</f>
        <v/>
      </c>
      <c r="CM62" s="145"/>
      <c r="CN62" s="151"/>
      <c r="CO62" s="146" t="str">
        <f>IF(CV62="","",IF(ISNUMBER(SEARCH(":",CV62)),MID(CV62,FIND(":",CV62)+2,FIND("(",CV62)-FIND(":",CV62)-3),LEFT(CV62,FIND("(",CV62)-2)))</f>
        <v/>
      </c>
      <c r="CP62" s="147" t="str">
        <f>IF(CV62="","",MID(CV62,FIND("(",CV62)+1,4))</f>
        <v/>
      </c>
      <c r="CQ62" s="148" t="str">
        <f>IF(ISNUMBER(SEARCH("*female*",CV62)),"female",IF(ISNUMBER(SEARCH("*male*",CV62)),"male",""))</f>
        <v/>
      </c>
      <c r="CR62" s="149" t="str">
        <f>IF(CV62="","",IF(ISERROR(MID(CV62,FIND("male,",CV62)+6,(FIND(")",CV62)-(FIND("male,",CV62)+6))))=TRUE,"missing/error",MID(CV62,FIND("male,",CV62)+6,(FIND(")",CV62)-(FIND("male,",CV62)+6)))))</f>
        <v/>
      </c>
      <c r="CS62" s="150" t="str">
        <f>IF(CO62="","",(MID(CO62,(SEARCH("^^",SUBSTITUTE(CO62," ","^^",LEN(CO62)-LEN(SUBSTITUTE(CO62," ","")))))+1,99)&amp;"_"&amp;LEFT(CO62,FIND(" ",CO62)-1)&amp;"_"&amp;CP62))</f>
        <v/>
      </c>
      <c r="CT62" s="117" t="str">
        <f>IF(CV62="","",IF((LEN(CV62)-LEN(SUBSTITUTE(CV62,"male","")))/LEN("male")&gt;1,"!",IF(RIGHT(CV62,1)=")","",IF(RIGHT(CV62,2)=") ","",IF(RIGHT(CV62,2)=").","","!!")))))</f>
        <v/>
      </c>
      <c r="CU62" s="114"/>
      <c r="CV62" s="168"/>
      <c r="CW62" s="143" t="str">
        <f>IF(DA62="","",ministers_outercabinet!CZ$3)</f>
        <v/>
      </c>
      <c r="CX62" s="144" t="str">
        <f>IF(DA62="","",ministers_outercabinet!CZ$1)</f>
        <v/>
      </c>
      <c r="CY62" s="145"/>
      <c r="CZ62" s="151"/>
      <c r="DA62" s="146" t="str">
        <f>IF(DH62="","",IF(ISNUMBER(SEARCH(":",DH62)),MID(DH62,FIND(":",DH62)+2,FIND("(",DH62)-FIND(":",DH62)-3),LEFT(DH62,FIND("(",DH62)-2)))</f>
        <v/>
      </c>
      <c r="DB62" s="147" t="str">
        <f>IF(DH62="","",MID(DH62,FIND("(",DH62)+1,4))</f>
        <v/>
      </c>
      <c r="DC62" s="148" t="str">
        <f>IF(ISNUMBER(SEARCH("*female*",DH62)),"female",IF(ISNUMBER(SEARCH("*male*",DH62)),"male",""))</f>
        <v/>
      </c>
      <c r="DD62" s="149" t="str">
        <f>IF(DH62="","",IF(ISERROR(MID(DH62,FIND("male,",DH62)+6,(FIND(")",DH62)-(FIND("male,",DH62)+6))))=TRUE,"missing/error",MID(DH62,FIND("male,",DH62)+6,(FIND(")",DH62)-(FIND("male,",DH62)+6)))))</f>
        <v/>
      </c>
      <c r="DE62" s="150" t="str">
        <f>IF(DA62="","",(MID(DA62,(SEARCH("^^",SUBSTITUTE(DA62," ","^^",LEN(DA62)-LEN(SUBSTITUTE(DA62," ","")))))+1,99)&amp;"_"&amp;LEFT(DA62,FIND(" ",DA62)-1)&amp;"_"&amp;DB62))</f>
        <v/>
      </c>
      <c r="DF62" s="117" t="str">
        <f>IF(DH62="","",IF((LEN(DH62)-LEN(SUBSTITUTE(DH62,"male","")))/LEN("male")&gt;1,"!",IF(RIGHT(DH62,1)=")","",IF(RIGHT(DH62,2)=") ","",IF(RIGHT(DH62,2)=").","","!!")))))</f>
        <v/>
      </c>
      <c r="DG62" s="114"/>
      <c r="DH62" s="168"/>
      <c r="DI62" s="143" t="str">
        <f>IF(DM62="","",ministers_outercabinet!DL$3)</f>
        <v/>
      </c>
      <c r="DJ62" s="144" t="str">
        <f>IF(DM62="","",ministers_outercabinet!DL$1)</f>
        <v/>
      </c>
      <c r="DK62" s="145"/>
      <c r="DL62" s="151"/>
      <c r="DM62" s="146" t="str">
        <f>IF(DT62="","",IF(ISNUMBER(SEARCH(":",DT62)),MID(DT62,FIND(":",DT62)+2,FIND("(",DT62)-FIND(":",DT62)-3),LEFT(DT62,FIND("(",DT62)-2)))</f>
        <v/>
      </c>
      <c r="DN62" s="147" t="str">
        <f>IF(DT62="","",MID(DT62,FIND("(",DT62)+1,4))</f>
        <v/>
      </c>
      <c r="DO62" s="148" t="str">
        <f>IF(ISNUMBER(SEARCH("*female*",DT62)),"female",IF(ISNUMBER(SEARCH("*male*",DT62)),"male",""))</f>
        <v/>
      </c>
      <c r="DP62" s="149" t="str">
        <f>IF(DT62="","",IF(ISERROR(MID(DT62,FIND("male,",DT62)+6,(FIND(")",DT62)-(FIND("male,",DT62)+6))))=TRUE,"missing/error",MID(DT62,FIND("male,",DT62)+6,(FIND(")",DT62)-(FIND("male,",DT62)+6)))))</f>
        <v/>
      </c>
      <c r="DQ62" s="150" t="str">
        <f>IF(DM62="","",(MID(DM62,(SEARCH("^^",SUBSTITUTE(DM62," ","^^",LEN(DM62)-LEN(SUBSTITUTE(DM62," ","")))))+1,99)&amp;"_"&amp;LEFT(DM62,FIND(" ",DM62)-1)&amp;"_"&amp;DN62))</f>
        <v/>
      </c>
      <c r="DR62" s="117" t="str">
        <f>IF(DT62="","",IF((LEN(DT62)-LEN(SUBSTITUTE(DT62,"male","")))/LEN("male")&gt;1,"!",IF(RIGHT(DT62,1)=")","",IF(RIGHT(DT62,2)=") ","",IF(RIGHT(DT62,2)=").","","!!")))))</f>
        <v/>
      </c>
      <c r="DS62" s="114"/>
      <c r="DT62" s="168"/>
      <c r="DU62" s="143" t="str">
        <f>IF(DY62="","",ministers_outercabinet!DX$3)</f>
        <v/>
      </c>
      <c r="DV62" s="144" t="str">
        <f>IF(DY62="","",ministers_outercabinet!DX$1)</f>
        <v/>
      </c>
      <c r="DW62" s="145"/>
      <c r="DX62" s="151"/>
      <c r="DY62" s="146" t="str">
        <f>IF(EF62="","",IF(ISNUMBER(SEARCH(":",EF62)),MID(EF62,FIND(":",EF62)+2,FIND("(",EF62)-FIND(":",EF62)-3),LEFT(EF62,FIND("(",EF62)-2)))</f>
        <v/>
      </c>
      <c r="DZ62" s="147" t="str">
        <f>IF(EF62="","",MID(EF62,FIND("(",EF62)+1,4))</f>
        <v/>
      </c>
      <c r="EA62" s="148" t="str">
        <f>IF(ISNUMBER(SEARCH("*female*",EF62)),"female",IF(ISNUMBER(SEARCH("*male*",EF62)),"male",""))</f>
        <v/>
      </c>
      <c r="EB62" s="149" t="str">
        <f>IF(EF62="","",IF(ISERROR(MID(EF62,FIND("male,",EF62)+6,(FIND(")",EF62)-(FIND("male,",EF62)+6))))=TRUE,"missing/error",MID(EF62,FIND("male,",EF62)+6,(FIND(")",EF62)-(FIND("male,",EF62)+6)))))</f>
        <v/>
      </c>
      <c r="EC62" s="150" t="str">
        <f>IF(DY62="","",(MID(DY62,(SEARCH("^^",SUBSTITUTE(DY62," ","^^",LEN(DY62)-LEN(SUBSTITUTE(DY62," ","")))))+1,99)&amp;"_"&amp;LEFT(DY62,FIND(" ",DY62)-1)&amp;"_"&amp;DZ62))</f>
        <v/>
      </c>
      <c r="ED62" s="117" t="str">
        <f>IF(EF62="","",IF((LEN(EF62)-LEN(SUBSTITUTE(EF62,"male","")))/LEN("male")&gt;1,"!",IF(RIGHT(EF62,1)=")","",IF(RIGHT(EF62,2)=") ","",IF(RIGHT(EF62,2)=").","","!!")))))</f>
        <v/>
      </c>
      <c r="EE62" s="114"/>
      <c r="EF62" s="168"/>
    </row>
    <row r="63" spans="1:136" ht="13.5" customHeight="1">
      <c r="A63" s="126"/>
      <c r="B63" s="117" t="s">
        <v>740</v>
      </c>
      <c r="E63" s="143" t="str">
        <f>IF(I63="","",ministers_outercabinet!E$3)</f>
        <v/>
      </c>
      <c r="F63" s="144" t="str">
        <f>IF(I63="","",ministers_outercabinet!E$1)</f>
        <v/>
      </c>
      <c r="G63" s="145" t="s">
        <v>292</v>
      </c>
      <c r="H63" s="145" t="str">
        <f>IF(I63="","",ministers_outercabinet!E$3)</f>
        <v/>
      </c>
      <c r="I63" s="146" t="str">
        <f t="shared" si="6"/>
        <v/>
      </c>
      <c r="J63" s="147" t="str">
        <f t="shared" si="7"/>
        <v/>
      </c>
      <c r="K63" s="148" t="str">
        <f t="shared" si="8"/>
        <v/>
      </c>
      <c r="L63" s="149" t="str">
        <f t="shared" si="9"/>
        <v/>
      </c>
      <c r="M63" s="150" t="str">
        <f t="shared" si="10"/>
        <v/>
      </c>
      <c r="N63" s="117" t="str">
        <f t="shared" si="5"/>
        <v/>
      </c>
      <c r="O63" s="114"/>
      <c r="P63" s="168"/>
      <c r="Q63" s="143"/>
      <c r="R63" s="144"/>
      <c r="S63" s="145"/>
      <c r="T63" s="151"/>
      <c r="U63" s="146"/>
      <c r="V63" s="147"/>
      <c r="W63" s="148"/>
      <c r="X63" s="149"/>
      <c r="Y63" s="150"/>
      <c r="AA63" s="114"/>
      <c r="AB63" s="168"/>
      <c r="AC63" s="143"/>
      <c r="AD63" s="144"/>
      <c r="AE63" s="145"/>
      <c r="AF63" s="151"/>
      <c r="AG63" s="146"/>
      <c r="AH63" s="147"/>
      <c r="AI63" s="148"/>
      <c r="AJ63" s="149"/>
      <c r="AK63" s="150"/>
      <c r="AM63" s="114"/>
      <c r="AN63" s="168"/>
      <c r="AO63" s="143"/>
      <c r="AP63" s="144"/>
      <c r="AQ63" s="145"/>
      <c r="AR63" s="151"/>
      <c r="AS63" s="146"/>
      <c r="AT63" s="147"/>
      <c r="AU63" s="148"/>
      <c r="AV63" s="149"/>
      <c r="AW63" s="150"/>
      <c r="AY63" s="114"/>
      <c r="AZ63" s="168"/>
      <c r="BA63" s="143"/>
      <c r="BB63" s="144"/>
      <c r="BC63" s="145"/>
      <c r="BD63" s="151"/>
      <c r="BE63" s="146"/>
      <c r="BF63" s="147"/>
      <c r="BG63" s="148"/>
      <c r="BH63" s="149"/>
      <c r="BI63" s="150"/>
      <c r="BK63" s="114"/>
      <c r="BL63" s="168"/>
      <c r="BM63" s="143"/>
      <c r="BN63" s="144"/>
      <c r="BO63" s="145"/>
      <c r="BP63" s="151"/>
      <c r="BQ63" s="146"/>
      <c r="BR63" s="147"/>
      <c r="BS63" s="148"/>
      <c r="BT63" s="149"/>
      <c r="BU63" s="150"/>
      <c r="BW63" s="114"/>
      <c r="BX63" s="168"/>
      <c r="BY63" s="143"/>
      <c r="BZ63" s="144"/>
      <c r="CA63" s="145"/>
      <c r="CB63" s="151"/>
      <c r="CC63" s="146"/>
      <c r="CD63" s="147"/>
      <c r="CE63" s="148"/>
      <c r="CF63" s="149"/>
      <c r="CG63" s="150"/>
      <c r="CI63" s="114"/>
      <c r="CJ63" s="168"/>
      <c r="CK63" s="143"/>
      <c r="CL63" s="144"/>
      <c r="CM63" s="145"/>
      <c r="CN63" s="151"/>
      <c r="CO63" s="146"/>
      <c r="CP63" s="147"/>
      <c r="CQ63" s="148"/>
      <c r="CR63" s="149"/>
      <c r="CS63" s="150"/>
      <c r="CU63" s="114"/>
      <c r="CV63" s="168"/>
      <c r="CW63" s="143"/>
      <c r="CX63" s="144"/>
      <c r="CY63" s="145"/>
      <c r="CZ63" s="151"/>
      <c r="DA63" s="146"/>
      <c r="DB63" s="147"/>
      <c r="DC63" s="148"/>
      <c r="DD63" s="149"/>
      <c r="DE63" s="150"/>
      <c r="DG63" s="114"/>
      <c r="DH63" s="168"/>
      <c r="DI63" s="143"/>
      <c r="DJ63" s="144"/>
      <c r="DK63" s="145"/>
      <c r="DL63" s="151"/>
      <c r="DM63" s="146"/>
      <c r="DN63" s="147"/>
      <c r="DO63" s="148"/>
      <c r="DP63" s="149"/>
      <c r="DQ63" s="150"/>
      <c r="DS63" s="114"/>
      <c r="DT63" s="168"/>
      <c r="DU63" s="143"/>
      <c r="DV63" s="144"/>
      <c r="DW63" s="145"/>
      <c r="DX63" s="151"/>
      <c r="DY63" s="146"/>
      <c r="DZ63" s="147"/>
      <c r="EA63" s="148"/>
      <c r="EB63" s="149"/>
      <c r="EC63" s="150"/>
      <c r="EE63" s="114"/>
      <c r="EF63" s="168"/>
    </row>
    <row r="64" spans="1:136" ht="13.5" customHeight="1">
      <c r="A64" s="126"/>
      <c r="B64" s="117" t="s">
        <v>740</v>
      </c>
      <c r="E64" s="143" t="str">
        <f>IF(I64="","",ministers_outercabinet!E$3)</f>
        <v/>
      </c>
      <c r="F64" s="144" t="str">
        <f>IF(I64="","",ministers_outercabinet!E$1)</f>
        <v/>
      </c>
      <c r="G64" s="145" t="s">
        <v>292</v>
      </c>
      <c r="H64" s="145" t="str">
        <f>IF(I64="","",ministers_outercabinet!E$3)</f>
        <v/>
      </c>
      <c r="I64" s="146" t="str">
        <f t="shared" si="6"/>
        <v/>
      </c>
      <c r="J64" s="147" t="str">
        <f t="shared" si="7"/>
        <v/>
      </c>
      <c r="K64" s="148" t="str">
        <f t="shared" si="8"/>
        <v/>
      </c>
      <c r="L64" s="149" t="str">
        <f t="shared" si="9"/>
        <v/>
      </c>
      <c r="M64" s="150" t="str">
        <f t="shared" si="10"/>
        <v/>
      </c>
      <c r="N64" s="117" t="str">
        <f t="shared" si="5"/>
        <v/>
      </c>
      <c r="O64" s="114"/>
      <c r="P64" s="168"/>
      <c r="Q64" s="143"/>
      <c r="R64" s="144"/>
      <c r="S64" s="145"/>
      <c r="T64" s="151"/>
      <c r="U64" s="146"/>
      <c r="V64" s="147"/>
      <c r="W64" s="148"/>
      <c r="X64" s="149"/>
      <c r="Y64" s="150"/>
      <c r="AA64" s="114"/>
      <c r="AB64" s="168"/>
      <c r="AC64" s="143"/>
      <c r="AD64" s="144"/>
      <c r="AE64" s="145"/>
      <c r="AF64" s="151"/>
      <c r="AG64" s="146"/>
      <c r="AH64" s="147"/>
      <c r="AI64" s="148"/>
      <c r="AJ64" s="149"/>
      <c r="AK64" s="150"/>
      <c r="AM64" s="114"/>
      <c r="AN64" s="168"/>
      <c r="AO64" s="143"/>
      <c r="AP64" s="144"/>
      <c r="AQ64" s="145"/>
      <c r="AR64" s="151"/>
      <c r="AS64" s="146"/>
      <c r="AT64" s="147"/>
      <c r="AU64" s="148"/>
      <c r="AV64" s="149"/>
      <c r="AW64" s="150"/>
      <c r="AY64" s="114"/>
      <c r="AZ64" s="168"/>
      <c r="BA64" s="143"/>
      <c r="BB64" s="144"/>
      <c r="BC64" s="145"/>
      <c r="BD64" s="151"/>
      <c r="BE64" s="146"/>
      <c r="BF64" s="147"/>
      <c r="BG64" s="148"/>
      <c r="BH64" s="149"/>
      <c r="BI64" s="150"/>
      <c r="BK64" s="114"/>
      <c r="BL64" s="168"/>
      <c r="BM64" s="143"/>
      <c r="BN64" s="144"/>
      <c r="BO64" s="145"/>
      <c r="BP64" s="151"/>
      <c r="BQ64" s="146"/>
      <c r="BR64" s="147"/>
      <c r="BS64" s="148"/>
      <c r="BT64" s="149"/>
      <c r="BU64" s="150"/>
      <c r="BW64" s="114"/>
      <c r="BX64" s="168"/>
      <c r="BY64" s="143"/>
      <c r="BZ64" s="144"/>
      <c r="CA64" s="145"/>
      <c r="CB64" s="151"/>
      <c r="CC64" s="146"/>
      <c r="CD64" s="147"/>
      <c r="CE64" s="148"/>
      <c r="CF64" s="149"/>
      <c r="CG64" s="150"/>
      <c r="CI64" s="114"/>
      <c r="CJ64" s="168"/>
      <c r="CK64" s="143"/>
      <c r="CL64" s="144"/>
      <c r="CM64" s="145"/>
      <c r="CN64" s="151"/>
      <c r="CO64" s="146"/>
      <c r="CP64" s="147"/>
      <c r="CQ64" s="148"/>
      <c r="CR64" s="149"/>
      <c r="CS64" s="150"/>
      <c r="CU64" s="114"/>
      <c r="CV64" s="168"/>
      <c r="CW64" s="143"/>
      <c r="CX64" s="144"/>
      <c r="CY64" s="145"/>
      <c r="CZ64" s="151"/>
      <c r="DA64" s="146"/>
      <c r="DB64" s="147"/>
      <c r="DC64" s="148"/>
      <c r="DD64" s="149"/>
      <c r="DE64" s="150"/>
      <c r="DG64" s="114"/>
      <c r="DH64" s="168"/>
      <c r="DI64" s="143"/>
      <c r="DJ64" s="144"/>
      <c r="DK64" s="145"/>
      <c r="DL64" s="151"/>
      <c r="DM64" s="146"/>
      <c r="DN64" s="147"/>
      <c r="DO64" s="148"/>
      <c r="DP64" s="149"/>
      <c r="DQ64" s="150"/>
      <c r="DS64" s="114"/>
      <c r="DT64" s="168"/>
      <c r="DU64" s="143"/>
      <c r="DV64" s="144"/>
      <c r="DW64" s="145"/>
      <c r="DX64" s="151"/>
      <c r="DY64" s="146"/>
      <c r="DZ64" s="147"/>
      <c r="EA64" s="148"/>
      <c r="EB64" s="149"/>
      <c r="EC64" s="150"/>
      <c r="EE64" s="114"/>
      <c r="EF64" s="168"/>
    </row>
    <row r="65" spans="1:136" ht="13.5" customHeight="1">
      <c r="A65" s="126"/>
      <c r="B65" s="117" t="s">
        <v>740</v>
      </c>
      <c r="E65" s="143" t="str">
        <f>IF(I65="","",ministers_outercabinet!E$3)</f>
        <v/>
      </c>
      <c r="F65" s="144" t="str">
        <f>IF(I65="","",ministers_outercabinet!E$1)</f>
        <v/>
      </c>
      <c r="G65" s="145" t="s">
        <v>292</v>
      </c>
      <c r="H65" s="145" t="str">
        <f>IF(I65="","",ministers_outercabinet!E$3)</f>
        <v/>
      </c>
      <c r="I65" s="146" t="str">
        <f t="shared" si="6"/>
        <v/>
      </c>
      <c r="J65" s="147" t="str">
        <f t="shared" si="7"/>
        <v/>
      </c>
      <c r="K65" s="148" t="str">
        <f t="shared" si="8"/>
        <v/>
      </c>
      <c r="L65" s="149" t="str">
        <f t="shared" si="9"/>
        <v/>
      </c>
      <c r="M65" s="150" t="str">
        <f t="shared" si="10"/>
        <v/>
      </c>
      <c r="N65" s="117" t="str">
        <f t="shared" si="5"/>
        <v/>
      </c>
      <c r="O65" s="114"/>
      <c r="P65" s="168"/>
      <c r="Q65" s="143"/>
      <c r="R65" s="144"/>
      <c r="S65" s="145"/>
      <c r="T65" s="151"/>
      <c r="U65" s="146"/>
      <c r="V65" s="147"/>
      <c r="W65" s="148"/>
      <c r="X65" s="149"/>
      <c r="Y65" s="150"/>
      <c r="AA65" s="114"/>
      <c r="AB65" s="168"/>
      <c r="AC65" s="143"/>
      <c r="AD65" s="144"/>
      <c r="AE65" s="145"/>
      <c r="AF65" s="151"/>
      <c r="AG65" s="146"/>
      <c r="AH65" s="147"/>
      <c r="AI65" s="148"/>
      <c r="AJ65" s="149"/>
      <c r="AK65" s="150"/>
      <c r="AM65" s="114"/>
      <c r="AN65" s="168"/>
      <c r="AO65" s="143"/>
      <c r="AP65" s="144"/>
      <c r="AQ65" s="145"/>
      <c r="AR65" s="151"/>
      <c r="AS65" s="146"/>
      <c r="AT65" s="147"/>
      <c r="AU65" s="148"/>
      <c r="AV65" s="149"/>
      <c r="AW65" s="150"/>
      <c r="AY65" s="114"/>
      <c r="AZ65" s="168"/>
      <c r="BA65" s="143"/>
      <c r="BB65" s="144"/>
      <c r="BC65" s="145"/>
      <c r="BD65" s="151"/>
      <c r="BE65" s="146"/>
      <c r="BF65" s="147"/>
      <c r="BG65" s="148"/>
      <c r="BH65" s="149"/>
      <c r="BI65" s="150"/>
      <c r="BK65" s="114"/>
      <c r="BL65" s="168"/>
      <c r="BM65" s="143"/>
      <c r="BN65" s="144"/>
      <c r="BO65" s="145"/>
      <c r="BP65" s="151"/>
      <c r="BQ65" s="146"/>
      <c r="BR65" s="147"/>
      <c r="BS65" s="148"/>
      <c r="BT65" s="149"/>
      <c r="BU65" s="150"/>
      <c r="BW65" s="114"/>
      <c r="BX65" s="168"/>
      <c r="BY65" s="143"/>
      <c r="BZ65" s="144"/>
      <c r="CA65" s="145"/>
      <c r="CB65" s="151"/>
      <c r="CC65" s="146"/>
      <c r="CD65" s="147"/>
      <c r="CE65" s="148"/>
      <c r="CF65" s="149"/>
      <c r="CG65" s="150"/>
      <c r="CI65" s="114"/>
      <c r="CJ65" s="168"/>
      <c r="CK65" s="143"/>
      <c r="CL65" s="144"/>
      <c r="CM65" s="145"/>
      <c r="CN65" s="151"/>
      <c r="CO65" s="146"/>
      <c r="CP65" s="147"/>
      <c r="CQ65" s="148"/>
      <c r="CR65" s="149"/>
      <c r="CS65" s="150"/>
      <c r="CU65" s="114"/>
      <c r="CV65" s="168"/>
      <c r="CW65" s="143"/>
      <c r="CX65" s="144"/>
      <c r="CY65" s="145"/>
      <c r="CZ65" s="151"/>
      <c r="DA65" s="146"/>
      <c r="DB65" s="147"/>
      <c r="DC65" s="148"/>
      <c r="DD65" s="149"/>
      <c r="DE65" s="150"/>
      <c r="DG65" s="114"/>
      <c r="DH65" s="168"/>
      <c r="DI65" s="143"/>
      <c r="DJ65" s="144"/>
      <c r="DK65" s="145"/>
      <c r="DL65" s="151"/>
      <c r="DM65" s="146"/>
      <c r="DN65" s="147"/>
      <c r="DO65" s="148"/>
      <c r="DP65" s="149"/>
      <c r="DQ65" s="150"/>
      <c r="DS65" s="114"/>
      <c r="DT65" s="168"/>
      <c r="DU65" s="143"/>
      <c r="DV65" s="144"/>
      <c r="DW65" s="145"/>
      <c r="DX65" s="151"/>
      <c r="DY65" s="146"/>
      <c r="DZ65" s="147"/>
      <c r="EA65" s="148"/>
      <c r="EB65" s="149"/>
      <c r="EC65" s="150"/>
      <c r="EE65" s="114"/>
      <c r="EF65" s="168"/>
    </row>
    <row r="66" spans="1:136" ht="13.5" customHeight="1">
      <c r="A66" s="126"/>
      <c r="B66" s="117" t="s">
        <v>763</v>
      </c>
      <c r="E66" s="143" t="str">
        <f>IF(I66="","",ministers_outercabinet!E$3)</f>
        <v/>
      </c>
      <c r="F66" s="144" t="str">
        <f>IF(I66="","",ministers_outercabinet!E$1)</f>
        <v/>
      </c>
      <c r="G66" s="145" t="s">
        <v>292</v>
      </c>
      <c r="H66" s="145" t="str">
        <f>IF(I66="","",ministers_outercabinet!E$3)</f>
        <v/>
      </c>
      <c r="I66" s="146" t="str">
        <f t="shared" si="6"/>
        <v/>
      </c>
      <c r="J66" s="147" t="str">
        <f t="shared" si="7"/>
        <v/>
      </c>
      <c r="K66" s="148" t="str">
        <f t="shared" si="8"/>
        <v/>
      </c>
      <c r="L66" s="149" t="str">
        <f t="shared" si="9"/>
        <v/>
      </c>
      <c r="M66" s="150" t="str">
        <f t="shared" si="10"/>
        <v/>
      </c>
      <c r="N66" s="117" t="str">
        <f t="shared" si="5"/>
        <v/>
      </c>
      <c r="O66" s="114"/>
      <c r="P66" s="168"/>
      <c r="Q66" s="143"/>
      <c r="R66" s="144"/>
      <c r="S66" s="145"/>
      <c r="T66" s="151"/>
      <c r="U66" s="146"/>
      <c r="V66" s="147"/>
      <c r="W66" s="148"/>
      <c r="X66" s="149"/>
      <c r="Y66" s="150"/>
      <c r="AA66" s="114"/>
      <c r="AB66" s="168"/>
      <c r="AC66" s="143"/>
      <c r="AD66" s="144"/>
      <c r="AE66" s="145"/>
      <c r="AF66" s="151"/>
      <c r="AG66" s="146"/>
      <c r="AH66" s="147"/>
      <c r="AI66" s="148"/>
      <c r="AJ66" s="149"/>
      <c r="AK66" s="150"/>
      <c r="AM66" s="114"/>
      <c r="AN66" s="168"/>
      <c r="AO66" s="143"/>
      <c r="AP66" s="144"/>
      <c r="AQ66" s="145"/>
      <c r="AR66" s="151"/>
      <c r="AS66" s="146"/>
      <c r="AT66" s="147"/>
      <c r="AU66" s="148"/>
      <c r="AV66" s="149"/>
      <c r="AW66" s="150"/>
      <c r="AY66" s="114"/>
      <c r="AZ66" s="168"/>
      <c r="BA66" s="143"/>
      <c r="BB66" s="144"/>
      <c r="BC66" s="145"/>
      <c r="BD66" s="151"/>
      <c r="BE66" s="146"/>
      <c r="BF66" s="147"/>
      <c r="BG66" s="148"/>
      <c r="BH66" s="149"/>
      <c r="BI66" s="150"/>
      <c r="BK66" s="114"/>
      <c r="BL66" s="168"/>
      <c r="BM66" s="143"/>
      <c r="BN66" s="144"/>
      <c r="BO66" s="145"/>
      <c r="BP66" s="151"/>
      <c r="BQ66" s="146"/>
      <c r="BR66" s="147"/>
      <c r="BS66" s="148"/>
      <c r="BT66" s="149"/>
      <c r="BU66" s="150"/>
      <c r="BW66" s="114"/>
      <c r="BX66" s="168"/>
      <c r="BY66" s="143"/>
      <c r="BZ66" s="144"/>
      <c r="CA66" s="145"/>
      <c r="CB66" s="151"/>
      <c r="CC66" s="146"/>
      <c r="CD66" s="147"/>
      <c r="CE66" s="148"/>
      <c r="CF66" s="149"/>
      <c r="CG66" s="150"/>
      <c r="CI66" s="114"/>
      <c r="CJ66" s="168"/>
      <c r="CK66" s="143"/>
      <c r="CL66" s="144"/>
      <c r="CM66" s="145"/>
      <c r="CN66" s="151"/>
      <c r="CO66" s="146"/>
      <c r="CP66" s="147"/>
      <c r="CQ66" s="148"/>
      <c r="CR66" s="149"/>
      <c r="CS66" s="150"/>
      <c r="CU66" s="114"/>
      <c r="CV66" s="168"/>
      <c r="CW66" s="143"/>
      <c r="CX66" s="144"/>
      <c r="CY66" s="145"/>
      <c r="CZ66" s="151"/>
      <c r="DA66" s="146"/>
      <c r="DB66" s="147"/>
      <c r="DC66" s="148"/>
      <c r="DD66" s="149"/>
      <c r="DE66" s="150"/>
      <c r="DG66" s="114"/>
      <c r="DH66" s="168"/>
      <c r="DI66" s="143"/>
      <c r="DJ66" s="144"/>
      <c r="DK66" s="145"/>
      <c r="DL66" s="151"/>
      <c r="DM66" s="146"/>
      <c r="DN66" s="147"/>
      <c r="DO66" s="148"/>
      <c r="DP66" s="149"/>
      <c r="DQ66" s="150"/>
      <c r="DS66" s="114"/>
      <c r="DT66" s="168"/>
      <c r="DU66" s="143"/>
      <c r="DV66" s="144"/>
      <c r="DW66" s="145"/>
      <c r="DX66" s="151"/>
      <c r="DY66" s="146"/>
      <c r="DZ66" s="147"/>
      <c r="EA66" s="148"/>
      <c r="EB66" s="149"/>
      <c r="EC66" s="150"/>
      <c r="EE66" s="114"/>
      <c r="EF66" s="168"/>
    </row>
    <row r="67" spans="1:136" ht="13.5" customHeight="1">
      <c r="A67" s="126"/>
      <c r="B67" s="114" t="s">
        <v>532</v>
      </c>
      <c r="D67" s="168"/>
      <c r="E67" s="143" t="str">
        <f>IF(I67="","",ministers_outercabinet!E$3)</f>
        <v/>
      </c>
      <c r="F67" s="144" t="str">
        <f>IF(I67="","",ministers_outercabinet!E$1)</f>
        <v/>
      </c>
      <c r="G67" s="145" t="s">
        <v>292</v>
      </c>
      <c r="H67" s="145" t="str">
        <f>IF(I67="","",ministers_outercabinet!E$3)</f>
        <v/>
      </c>
      <c r="I67" s="146" t="str">
        <f t="shared" si="6"/>
        <v/>
      </c>
      <c r="J67" s="147" t="str">
        <f t="shared" si="7"/>
        <v/>
      </c>
      <c r="K67" s="148" t="str">
        <f t="shared" si="8"/>
        <v/>
      </c>
      <c r="L67" s="149" t="str">
        <f t="shared" si="9"/>
        <v/>
      </c>
      <c r="M67" s="150" t="str">
        <f t="shared" si="10"/>
        <v/>
      </c>
      <c r="N67" s="117" t="str">
        <f t="shared" si="5"/>
        <v/>
      </c>
      <c r="O67" s="114"/>
      <c r="P67" s="168"/>
      <c r="Q67" s="143" t="str">
        <f>IF(U67="","",ministers_outercabinet!T$3)</f>
        <v/>
      </c>
      <c r="R67" s="144" t="str">
        <f>IF(U67="","",ministers_outercabinet!T$1)</f>
        <v/>
      </c>
      <c r="S67" s="145"/>
      <c r="T67" s="151"/>
      <c r="U67" s="146" t="str">
        <f>IF(AB67="","",IF(ISNUMBER(SEARCH(":",AB67)),MID(AB67,FIND(":",AB67)+2,FIND("(",AB67)-FIND(":",AB67)-3),LEFT(AB67,FIND("(",AB67)-2)))</f>
        <v/>
      </c>
      <c r="V67" s="147" t="str">
        <f>IF(AB67="","",MID(AB67,FIND("(",AB67)+1,4))</f>
        <v/>
      </c>
      <c r="W67" s="148" t="str">
        <f>IF(ISNUMBER(SEARCH("*female*",AB67)),"female",IF(ISNUMBER(SEARCH("*male*",AB67)),"male",""))</f>
        <v/>
      </c>
      <c r="X67" s="149" t="str">
        <f>IF(AB67="","",IF(ISERROR(MID(AB67,FIND("male,",AB67)+6,(FIND(")",AB67)-(FIND("male,",AB67)+6))))=TRUE,"missing/error",MID(AB67,FIND("male,",AB67)+6,(FIND(")",AB67)-(FIND("male,",AB67)+6)))))</f>
        <v/>
      </c>
      <c r="Y67" s="150" t="str">
        <f>IF(U67="","",(MID(U67,(SEARCH("^^",SUBSTITUTE(U67," ","^^",LEN(U67)-LEN(SUBSTITUTE(U67," ","")))))+1,99)&amp;"_"&amp;LEFT(U67,FIND(" ",U67)-1)&amp;"_"&amp;V67))</f>
        <v/>
      </c>
      <c r="Z67" s="117" t="str">
        <f>IF(AB67="","",IF((LEN(AB67)-LEN(SUBSTITUTE(AB67,"male","")))/LEN("male")&gt;1,"!",IF(RIGHT(AB67,1)=")","",IF(RIGHT(AB67,2)=") ","",IF(RIGHT(AB67,2)=").","","!!")))))</f>
        <v/>
      </c>
      <c r="AA67" s="114"/>
      <c r="AB67" s="168"/>
      <c r="AC67" s="143" t="str">
        <f>IF(AG67="","",ministers_outercabinet!AF$3)</f>
        <v/>
      </c>
      <c r="AD67" s="144" t="str">
        <f>IF(AG67="","",ministers_outercabinet!AF$1)</f>
        <v/>
      </c>
      <c r="AE67" s="145"/>
      <c r="AF67" s="151"/>
      <c r="AG67" s="146" t="str">
        <f>IF(AN67="","",IF(ISNUMBER(SEARCH(":",AN67)),MID(AN67,FIND(":",AN67)+2,FIND("(",AN67)-FIND(":",AN67)-3),LEFT(AN67,FIND("(",AN67)-2)))</f>
        <v/>
      </c>
      <c r="AH67" s="147" t="str">
        <f>IF(AN67="","",MID(AN67,FIND("(",AN67)+1,4))</f>
        <v/>
      </c>
      <c r="AI67" s="148" t="str">
        <f>IF(ISNUMBER(SEARCH("*female*",AN67)),"female",IF(ISNUMBER(SEARCH("*male*",AN67)),"male",""))</f>
        <v/>
      </c>
      <c r="AJ67" s="149" t="str">
        <f>IF(AN67="","",IF(ISERROR(MID(AN67,FIND("male,",AN67)+6,(FIND(")",AN67)-(FIND("male,",AN67)+6))))=TRUE,"missing/error",MID(AN67,FIND("male,",AN67)+6,(FIND(")",AN67)-(FIND("male,",AN67)+6)))))</f>
        <v/>
      </c>
      <c r="AK67" s="150" t="str">
        <f>IF(AG67="","",(MID(AG67,(SEARCH("^^",SUBSTITUTE(AG67," ","^^",LEN(AG67)-LEN(SUBSTITUTE(AG67," ","")))))+1,99)&amp;"_"&amp;LEFT(AG67,FIND(" ",AG67)-1)&amp;"_"&amp;AH67))</f>
        <v/>
      </c>
      <c r="AL67" s="117" t="str">
        <f>IF(AN67="","",IF((LEN(AN67)-LEN(SUBSTITUTE(AN67,"male","")))/LEN("male")&gt;1,"!",IF(RIGHT(AN67,1)=")","",IF(RIGHT(AN67,2)=") ","",IF(RIGHT(AN67,2)=").","","!!")))))</f>
        <v/>
      </c>
      <c r="AM67" s="114"/>
      <c r="AN67" s="168"/>
      <c r="AO67" s="143" t="str">
        <f>IF(AS67="","",ministers_outercabinet!AR$3)</f>
        <v/>
      </c>
      <c r="AP67" s="144" t="str">
        <f>IF(AS67="","",ministers_outercabinet!AR$1)</f>
        <v/>
      </c>
      <c r="AQ67" s="145"/>
      <c r="AR67" s="151"/>
      <c r="AS67" s="146" t="str">
        <f>IF(AZ67="","",IF(ISNUMBER(SEARCH(":",AZ67)),MID(AZ67,FIND(":",AZ67)+2,FIND("(",AZ67)-FIND(":",AZ67)-3),LEFT(AZ67,FIND("(",AZ67)-2)))</f>
        <v/>
      </c>
      <c r="AT67" s="147" t="str">
        <f>IF(AZ67="","",MID(AZ67,FIND("(",AZ67)+1,4))</f>
        <v/>
      </c>
      <c r="AU67" s="148" t="str">
        <f>IF(ISNUMBER(SEARCH("*female*",AZ67)),"female",IF(ISNUMBER(SEARCH("*male*",AZ67)),"male",""))</f>
        <v/>
      </c>
      <c r="AV67" s="149" t="str">
        <f>IF(AZ67="","",IF(ISERROR(MID(AZ67,FIND("male,",AZ67)+6,(FIND(")",AZ67)-(FIND("male,",AZ67)+6))))=TRUE,"missing/error",MID(AZ67,FIND("male,",AZ67)+6,(FIND(")",AZ67)-(FIND("male,",AZ67)+6)))))</f>
        <v/>
      </c>
      <c r="AW67" s="150" t="str">
        <f>IF(AS67="","",(MID(AS67,(SEARCH("^^",SUBSTITUTE(AS67," ","^^",LEN(AS67)-LEN(SUBSTITUTE(AS67," ","")))))+1,99)&amp;"_"&amp;LEFT(AS67,FIND(" ",AS67)-1)&amp;"_"&amp;AT67))</f>
        <v/>
      </c>
      <c r="AX67" s="117" t="str">
        <f>IF(AZ67="","",IF((LEN(AZ67)-LEN(SUBSTITUTE(AZ67,"male","")))/LEN("male")&gt;1,"!",IF(RIGHT(AZ67,1)=")","",IF(RIGHT(AZ67,2)=") ","",IF(RIGHT(AZ67,2)=").","","!!")))))</f>
        <v/>
      </c>
      <c r="AY67" s="114"/>
      <c r="AZ67" s="168"/>
      <c r="BA67" s="143" t="str">
        <f>IF(BE67="","",ministers_outercabinet!BD$3)</f>
        <v/>
      </c>
      <c r="BB67" s="144" t="str">
        <f>IF(BE67="","",ministers_outercabinet!BD$1)</f>
        <v/>
      </c>
      <c r="BC67" s="145"/>
      <c r="BD67" s="151"/>
      <c r="BE67" s="146" t="str">
        <f>IF(BL67="","",IF(ISNUMBER(SEARCH(":",BL67)),MID(BL67,FIND(":",BL67)+2,FIND("(",BL67)-FIND(":",BL67)-3),LEFT(BL67,FIND("(",BL67)-2)))</f>
        <v/>
      </c>
      <c r="BF67" s="147" t="str">
        <f>IF(BL67="","",MID(BL67,FIND("(",BL67)+1,4))</f>
        <v/>
      </c>
      <c r="BG67" s="148" t="str">
        <f>IF(ISNUMBER(SEARCH("*female*",BL67)),"female",IF(ISNUMBER(SEARCH("*male*",BL67)),"male",""))</f>
        <v/>
      </c>
      <c r="BH67" s="149" t="str">
        <f>IF(BL67="","",IF(ISERROR(MID(BL67,FIND("male,",BL67)+6,(FIND(")",BL67)-(FIND("male,",BL67)+6))))=TRUE,"missing/error",MID(BL67,FIND("male,",BL67)+6,(FIND(")",BL67)-(FIND("male,",BL67)+6)))))</f>
        <v/>
      </c>
      <c r="BI67" s="150" t="str">
        <f>IF(BE67="","",(MID(BE67,(SEARCH("^^",SUBSTITUTE(BE67," ","^^",LEN(BE67)-LEN(SUBSTITUTE(BE67," ","")))))+1,99)&amp;"_"&amp;LEFT(BE67,FIND(" ",BE67)-1)&amp;"_"&amp;BF67))</f>
        <v/>
      </c>
      <c r="BJ67" s="117" t="str">
        <f>IF(BL67="","",IF((LEN(BL67)-LEN(SUBSTITUTE(BL67,"male","")))/LEN("male")&gt;1,"!",IF(RIGHT(BL67,1)=")","",IF(RIGHT(BL67,2)=") ","",IF(RIGHT(BL67,2)=").","","!!")))))</f>
        <v/>
      </c>
      <c r="BK67" s="114"/>
      <c r="BL67" s="168"/>
      <c r="BM67" s="143" t="str">
        <f>IF(BQ67="","",ministers_outercabinet!BP$3)</f>
        <v/>
      </c>
      <c r="BN67" s="144" t="str">
        <f>IF(BQ67="","",ministers_outercabinet!BP$1)</f>
        <v/>
      </c>
      <c r="BO67" s="145"/>
      <c r="BP67" s="151"/>
      <c r="BQ67" s="146" t="str">
        <f>IF(BX67="","",IF(ISNUMBER(SEARCH(":",BX67)),MID(BX67,FIND(":",BX67)+2,FIND("(",BX67)-FIND(":",BX67)-3),LEFT(BX67,FIND("(",BX67)-2)))</f>
        <v/>
      </c>
      <c r="BR67" s="147" t="str">
        <f>IF(BX67="","",MID(BX67,FIND("(",BX67)+1,4))</f>
        <v/>
      </c>
      <c r="BS67" s="148" t="str">
        <f>IF(ISNUMBER(SEARCH("*female*",BX67)),"female",IF(ISNUMBER(SEARCH("*male*",BX67)),"male",""))</f>
        <v/>
      </c>
      <c r="BT67" s="149" t="str">
        <f>IF(BX67="","",IF(ISERROR(MID(BX67,FIND("male,",BX67)+6,(FIND(")",BX67)-(FIND("male,",BX67)+6))))=TRUE,"missing/error",MID(BX67,FIND("male,",BX67)+6,(FIND(")",BX67)-(FIND("male,",BX67)+6)))))</f>
        <v/>
      </c>
      <c r="BU67" s="150" t="str">
        <f>IF(BQ67="","",(MID(BQ67,(SEARCH("^^",SUBSTITUTE(BQ67," ","^^",LEN(BQ67)-LEN(SUBSTITUTE(BQ67," ","")))))+1,99)&amp;"_"&amp;LEFT(BQ67,FIND(" ",BQ67)-1)&amp;"_"&amp;BR67))</f>
        <v/>
      </c>
      <c r="BV67" s="117" t="str">
        <f>IF(BX67="","",IF((LEN(BX67)-LEN(SUBSTITUTE(BX67,"male","")))/LEN("male")&gt;1,"!",IF(RIGHT(BX67,1)=")","",IF(RIGHT(BX67,2)=") ","",IF(RIGHT(BX67,2)=").","","!!")))))</f>
        <v/>
      </c>
      <c r="BW67" s="114"/>
      <c r="BX67" s="168"/>
      <c r="BY67" s="143" t="str">
        <f>IF(CC67="","",ministers_outercabinet!CB$3)</f>
        <v/>
      </c>
      <c r="BZ67" s="144" t="str">
        <f>IF(CC67="","",ministers_outercabinet!CB$1)</f>
        <v/>
      </c>
      <c r="CA67" s="145"/>
      <c r="CB67" s="151"/>
      <c r="CC67" s="146" t="str">
        <f>IF(CJ67="","",IF(ISNUMBER(SEARCH(":",CJ67)),MID(CJ67,FIND(":",CJ67)+2,FIND("(",CJ67)-FIND(":",CJ67)-3),LEFT(CJ67,FIND("(",CJ67)-2)))</f>
        <v/>
      </c>
      <c r="CD67" s="147" t="str">
        <f>IF(CJ67="","",MID(CJ67,FIND("(",CJ67)+1,4))</f>
        <v/>
      </c>
      <c r="CE67" s="148" t="str">
        <f>IF(ISNUMBER(SEARCH("*female*",CJ67)),"female",IF(ISNUMBER(SEARCH("*male*",CJ67)),"male",""))</f>
        <v/>
      </c>
      <c r="CF67" s="149" t="str">
        <f>IF(CJ67="","",IF(ISERROR(MID(CJ67,FIND("male,",CJ67)+6,(FIND(")",CJ67)-(FIND("male,",CJ67)+6))))=TRUE,"missing/error",MID(CJ67,FIND("male,",CJ67)+6,(FIND(")",CJ67)-(FIND("male,",CJ67)+6)))))</f>
        <v/>
      </c>
      <c r="CG67" s="150" t="str">
        <f>IF(CC67="","",(MID(CC67,(SEARCH("^^",SUBSTITUTE(CC67," ","^^",LEN(CC67)-LEN(SUBSTITUTE(CC67," ","")))))+1,99)&amp;"_"&amp;LEFT(CC67,FIND(" ",CC67)-1)&amp;"_"&amp;CD67))</f>
        <v/>
      </c>
      <c r="CH67" s="117" t="str">
        <f>IF(CJ67="","",IF((LEN(CJ67)-LEN(SUBSTITUTE(CJ67,"male","")))/LEN("male")&gt;1,"!",IF(RIGHT(CJ67,1)=")","",IF(RIGHT(CJ67,2)=") ","",IF(RIGHT(CJ67,2)=").","","!!")))))</f>
        <v/>
      </c>
      <c r="CI67" s="114"/>
      <c r="CJ67" s="168"/>
      <c r="CK67" s="143" t="str">
        <f>IF(CO67="","",ministers_outercabinet!CN$3)</f>
        <v/>
      </c>
      <c r="CL67" s="144" t="str">
        <f>IF(CO67="","",ministers_outercabinet!CN$1)</f>
        <v/>
      </c>
      <c r="CM67" s="145"/>
      <c r="CN67" s="151"/>
      <c r="CO67" s="146" t="str">
        <f>IF(CV67="","",IF(ISNUMBER(SEARCH(":",CV67)),MID(CV67,FIND(":",CV67)+2,FIND("(",CV67)-FIND(":",CV67)-3),LEFT(CV67,FIND("(",CV67)-2)))</f>
        <v/>
      </c>
      <c r="CP67" s="147" t="str">
        <f>IF(CV67="","",MID(CV67,FIND("(",CV67)+1,4))</f>
        <v/>
      </c>
      <c r="CQ67" s="148" t="str">
        <f>IF(ISNUMBER(SEARCH("*female*",CV67)),"female",IF(ISNUMBER(SEARCH("*male*",CV67)),"male",""))</f>
        <v/>
      </c>
      <c r="CR67" s="149" t="str">
        <f>IF(CV67="","",IF(ISERROR(MID(CV67,FIND("male,",CV67)+6,(FIND(")",CV67)-(FIND("male,",CV67)+6))))=TRUE,"missing/error",MID(CV67,FIND("male,",CV67)+6,(FIND(")",CV67)-(FIND("male,",CV67)+6)))))</f>
        <v/>
      </c>
      <c r="CS67" s="150" t="str">
        <f>IF(CO67="","",(MID(CO67,(SEARCH("^^",SUBSTITUTE(CO67," ","^^",LEN(CO67)-LEN(SUBSTITUTE(CO67," ","")))))+1,99)&amp;"_"&amp;LEFT(CO67,FIND(" ",CO67)-1)&amp;"_"&amp;CP67))</f>
        <v/>
      </c>
      <c r="CT67" s="117" t="str">
        <f>IF(CV67="","",IF((LEN(CV67)-LEN(SUBSTITUTE(CV67,"male","")))/LEN("male")&gt;1,"!",IF(RIGHT(CV67,1)=")","",IF(RIGHT(CV67,2)=") ","",IF(RIGHT(CV67,2)=").","","!!")))))</f>
        <v/>
      </c>
      <c r="CU67" s="114"/>
      <c r="CV67" s="168"/>
      <c r="CW67" s="143" t="str">
        <f>IF(DA67="","",ministers_outercabinet!CZ$3)</f>
        <v/>
      </c>
      <c r="CX67" s="144" t="str">
        <f>IF(DA67="","",ministers_outercabinet!CZ$1)</f>
        <v/>
      </c>
      <c r="CY67" s="145"/>
      <c r="CZ67" s="151"/>
      <c r="DA67" s="146" t="str">
        <f>IF(DH67="","",IF(ISNUMBER(SEARCH(":",DH67)),MID(DH67,FIND(":",DH67)+2,FIND("(",DH67)-FIND(":",DH67)-3),LEFT(DH67,FIND("(",DH67)-2)))</f>
        <v/>
      </c>
      <c r="DB67" s="147" t="str">
        <f>IF(DH67="","",MID(DH67,FIND("(",DH67)+1,4))</f>
        <v/>
      </c>
      <c r="DC67" s="148" t="str">
        <f>IF(ISNUMBER(SEARCH("*female*",DH67)),"female",IF(ISNUMBER(SEARCH("*male*",DH67)),"male",""))</f>
        <v/>
      </c>
      <c r="DD67" s="149" t="str">
        <f>IF(DH67="","",IF(ISERROR(MID(DH67,FIND("male,",DH67)+6,(FIND(")",DH67)-(FIND("male,",DH67)+6))))=TRUE,"missing/error",MID(DH67,FIND("male,",DH67)+6,(FIND(")",DH67)-(FIND("male,",DH67)+6)))))</f>
        <v/>
      </c>
      <c r="DE67" s="150" t="str">
        <f>IF(DA67="","",(MID(DA67,(SEARCH("^^",SUBSTITUTE(DA67," ","^^",LEN(DA67)-LEN(SUBSTITUTE(DA67," ","")))))+1,99)&amp;"_"&amp;LEFT(DA67,FIND(" ",DA67)-1)&amp;"_"&amp;DB67))</f>
        <v/>
      </c>
      <c r="DF67" s="117" t="str">
        <f>IF(DH67="","",IF((LEN(DH67)-LEN(SUBSTITUTE(DH67,"male","")))/LEN("male")&gt;1,"!",IF(RIGHT(DH67,1)=")","",IF(RIGHT(DH67,2)=") ","",IF(RIGHT(DH67,2)=").","","!!")))))</f>
        <v/>
      </c>
      <c r="DG67" s="114"/>
      <c r="DH67" s="168"/>
      <c r="DI67" s="143" t="str">
        <f>IF(DM67="","",ministers_outercabinet!DL$3)</f>
        <v/>
      </c>
      <c r="DJ67" s="144" t="str">
        <f>IF(DM67="","",ministers_outercabinet!DL$1)</f>
        <v/>
      </c>
      <c r="DK67" s="145"/>
      <c r="DL67" s="151"/>
      <c r="DM67" s="146" t="str">
        <f>IF(DT67="","",IF(ISNUMBER(SEARCH(":",DT67)),MID(DT67,FIND(":",DT67)+2,FIND("(",DT67)-FIND(":",DT67)-3),LEFT(DT67,FIND("(",DT67)-2)))</f>
        <v/>
      </c>
      <c r="DN67" s="147" t="str">
        <f>IF(DT67="","",MID(DT67,FIND("(",DT67)+1,4))</f>
        <v/>
      </c>
      <c r="DO67" s="148" t="str">
        <f>IF(ISNUMBER(SEARCH("*female*",DT67)),"female",IF(ISNUMBER(SEARCH("*male*",DT67)),"male",""))</f>
        <v/>
      </c>
      <c r="DP67" s="149" t="str">
        <f>IF(DT67="","",IF(ISERROR(MID(DT67,FIND("male,",DT67)+6,(FIND(")",DT67)-(FIND("male,",DT67)+6))))=TRUE,"missing/error",MID(DT67,FIND("male,",DT67)+6,(FIND(")",DT67)-(FIND("male,",DT67)+6)))))</f>
        <v/>
      </c>
      <c r="DQ67" s="150" t="str">
        <f>IF(DM67="","",(MID(DM67,(SEARCH("^^",SUBSTITUTE(DM67," ","^^",LEN(DM67)-LEN(SUBSTITUTE(DM67," ","")))))+1,99)&amp;"_"&amp;LEFT(DM67,FIND(" ",DM67)-1)&amp;"_"&amp;DN67))</f>
        <v/>
      </c>
      <c r="DR67" s="117" t="str">
        <f>IF(DT67="","",IF((LEN(DT67)-LEN(SUBSTITUTE(DT67,"male","")))/LEN("male")&gt;1,"!",IF(RIGHT(DT67,1)=")","",IF(RIGHT(DT67,2)=") ","",IF(RIGHT(DT67,2)=").","","!!")))))</f>
        <v/>
      </c>
      <c r="DS67" s="114"/>
      <c r="DT67" s="168"/>
      <c r="DU67" s="143" t="str">
        <f>IF(DY67="","",ministers_outercabinet!DX$3)</f>
        <v/>
      </c>
      <c r="DV67" s="144" t="str">
        <f>IF(DY67="","",ministers_outercabinet!DX$1)</f>
        <v/>
      </c>
      <c r="DW67" s="145"/>
      <c r="DX67" s="151"/>
      <c r="DY67" s="146" t="str">
        <f>IF(EF67="","",IF(ISNUMBER(SEARCH(":",EF67)),MID(EF67,FIND(":",EF67)+2,FIND("(",EF67)-FIND(":",EF67)-3),LEFT(EF67,FIND("(",EF67)-2)))</f>
        <v/>
      </c>
      <c r="DZ67" s="147" t="str">
        <f>IF(EF67="","",MID(EF67,FIND("(",EF67)+1,4))</f>
        <v/>
      </c>
      <c r="EA67" s="148" t="str">
        <f>IF(ISNUMBER(SEARCH("*female*",EF67)),"female",IF(ISNUMBER(SEARCH("*male*",EF67)),"male",""))</f>
        <v/>
      </c>
      <c r="EB67" s="149" t="str">
        <f>IF(EF67="","",IF(ISERROR(MID(EF67,FIND("male,",EF67)+6,(FIND(")",EF67)-(FIND("male,",EF67)+6))))=TRUE,"missing/error",MID(EF67,FIND("male,",EF67)+6,(FIND(")",EF67)-(FIND("male,",EF67)+6)))))</f>
        <v/>
      </c>
      <c r="EC67" s="150" t="str">
        <f>IF(DY67="","",(MID(DY67,(SEARCH("^^",SUBSTITUTE(DY67," ","^^",LEN(DY67)-LEN(SUBSTITUTE(DY67," ","")))))+1,99)&amp;"_"&amp;LEFT(DY67,FIND(" ",DY67)-1)&amp;"_"&amp;DZ67))</f>
        <v/>
      </c>
      <c r="ED67" s="117" t="str">
        <f>IF(EF67="","",IF((LEN(EF67)-LEN(SUBSTITUTE(EF67,"male","")))/LEN("male")&gt;1,"!",IF(RIGHT(EF67,1)=")","",IF(RIGHT(EF67,2)=") ","",IF(RIGHT(EF67,2)=").","","!!")))))</f>
        <v/>
      </c>
      <c r="EE67" s="114"/>
      <c r="EF67" s="168"/>
    </row>
    <row r="68" spans="1:136" ht="13.5" customHeight="1">
      <c r="A68" s="126"/>
      <c r="B68" s="114" t="s">
        <v>545</v>
      </c>
      <c r="D68" s="168"/>
      <c r="E68" s="143" t="str">
        <f>IF(I68="","",ministers_outercabinet!E$3)</f>
        <v/>
      </c>
      <c r="F68" s="144" t="str">
        <f>IF(I68="","",ministers_outercabinet!E$1)</f>
        <v/>
      </c>
      <c r="G68" s="145" t="s">
        <v>292</v>
      </c>
      <c r="H68" s="145" t="str">
        <f>IF(I68="","",ministers_outercabinet!E$3)</f>
        <v/>
      </c>
      <c r="I68" s="146" t="str">
        <f t="shared" si="6"/>
        <v/>
      </c>
      <c r="J68" s="147" t="str">
        <f t="shared" si="7"/>
        <v/>
      </c>
      <c r="K68" s="148" t="str">
        <f t="shared" si="8"/>
        <v/>
      </c>
      <c r="L68" s="149" t="str">
        <f t="shared" si="9"/>
        <v/>
      </c>
      <c r="M68" s="150" t="str">
        <f t="shared" si="10"/>
        <v/>
      </c>
      <c r="N68" s="117" t="str">
        <f t="shared" si="5"/>
        <v/>
      </c>
      <c r="O68" s="114"/>
      <c r="P68" s="168"/>
      <c r="Q68" s="143" t="str">
        <f>IF(U68="","",ministers_outercabinet!T$3)</f>
        <v/>
      </c>
      <c r="R68" s="144" t="str">
        <f>IF(U68="","",ministers_outercabinet!T$1)</f>
        <v/>
      </c>
      <c r="S68" s="145"/>
      <c r="T68" s="151"/>
      <c r="U68" s="146" t="str">
        <f>IF(AB68="","",IF(ISNUMBER(SEARCH(":",AB68)),MID(AB68,FIND(":",AB68)+2,FIND("(",AB68)-FIND(":",AB68)-3),LEFT(AB68,FIND("(",AB68)-2)))</f>
        <v/>
      </c>
      <c r="V68" s="147" t="str">
        <f>IF(AB68="","",MID(AB68,FIND("(",AB68)+1,4))</f>
        <v/>
      </c>
      <c r="W68" s="148" t="str">
        <f>IF(ISNUMBER(SEARCH("*female*",AB68)),"female",IF(ISNUMBER(SEARCH("*male*",AB68)),"male",""))</f>
        <v/>
      </c>
      <c r="X68" s="149" t="str">
        <f>IF(AB68="","",IF(ISERROR(MID(AB68,FIND("male,",AB68)+6,(FIND(")",AB68)-(FIND("male,",AB68)+6))))=TRUE,"missing/error",MID(AB68,FIND("male,",AB68)+6,(FIND(")",AB68)-(FIND("male,",AB68)+6)))))</f>
        <v/>
      </c>
      <c r="Y68" s="150" t="str">
        <f>IF(U68="","",(MID(U68,(SEARCH("^^",SUBSTITUTE(U68," ","^^",LEN(U68)-LEN(SUBSTITUTE(U68," ","")))))+1,99)&amp;"_"&amp;LEFT(U68,FIND(" ",U68)-1)&amp;"_"&amp;V68))</f>
        <v/>
      </c>
      <c r="Z68" s="117" t="str">
        <f>IF(AB68="","",IF((LEN(AB68)-LEN(SUBSTITUTE(AB68,"male","")))/LEN("male")&gt;1,"!",IF(RIGHT(AB68,1)=")","",IF(RIGHT(AB68,2)=") ","",IF(RIGHT(AB68,2)=").","","!!")))))</f>
        <v/>
      </c>
      <c r="AA68" s="114"/>
      <c r="AB68" s="168"/>
      <c r="AC68" s="143" t="str">
        <f>IF(AG68="","",ministers_outercabinet!AF$3)</f>
        <v/>
      </c>
      <c r="AD68" s="144" t="str">
        <f>IF(AG68="","",ministers_outercabinet!AF$1)</f>
        <v/>
      </c>
      <c r="AE68" s="145"/>
      <c r="AF68" s="151"/>
      <c r="AG68" s="146" t="str">
        <f>IF(AN68="","",IF(ISNUMBER(SEARCH(":",AN68)),MID(AN68,FIND(":",AN68)+2,FIND("(",AN68)-FIND(":",AN68)-3),LEFT(AN68,FIND("(",AN68)-2)))</f>
        <v/>
      </c>
      <c r="AH68" s="147" t="str">
        <f>IF(AN68="","",MID(AN68,FIND("(",AN68)+1,4))</f>
        <v/>
      </c>
      <c r="AI68" s="148" t="str">
        <f>IF(ISNUMBER(SEARCH("*female*",AN68)),"female",IF(ISNUMBER(SEARCH("*male*",AN68)),"male",""))</f>
        <v/>
      </c>
      <c r="AJ68" s="149" t="str">
        <f>IF(AN68="","",IF(ISERROR(MID(AN68,FIND("male,",AN68)+6,(FIND(")",AN68)-(FIND("male,",AN68)+6))))=TRUE,"missing/error",MID(AN68,FIND("male,",AN68)+6,(FIND(")",AN68)-(FIND("male,",AN68)+6)))))</f>
        <v/>
      </c>
      <c r="AK68" s="150" t="str">
        <f>IF(AG68="","",(MID(AG68,(SEARCH("^^",SUBSTITUTE(AG68," ","^^",LEN(AG68)-LEN(SUBSTITUTE(AG68," ","")))))+1,99)&amp;"_"&amp;LEFT(AG68,FIND(" ",AG68)-1)&amp;"_"&amp;AH68))</f>
        <v/>
      </c>
      <c r="AL68" s="117" t="str">
        <f>IF(AN68="","",IF((LEN(AN68)-LEN(SUBSTITUTE(AN68,"male","")))/LEN("male")&gt;1,"!",IF(RIGHT(AN68,1)=")","",IF(RIGHT(AN68,2)=") ","",IF(RIGHT(AN68,2)=").","","!!")))))</f>
        <v/>
      </c>
      <c r="AM68" s="114"/>
      <c r="AN68" s="168"/>
      <c r="AO68" s="143" t="str">
        <f>IF(AS68="","",ministers_outercabinet!AR$3)</f>
        <v/>
      </c>
      <c r="AP68" s="144" t="str">
        <f>IF(AS68="","",ministers_outercabinet!AR$1)</f>
        <v/>
      </c>
      <c r="AQ68" s="145"/>
      <c r="AR68" s="151"/>
      <c r="AS68" s="146" t="str">
        <f>IF(AZ68="","",IF(ISNUMBER(SEARCH(":",AZ68)),MID(AZ68,FIND(":",AZ68)+2,FIND("(",AZ68)-FIND(":",AZ68)-3),LEFT(AZ68,FIND("(",AZ68)-2)))</f>
        <v/>
      </c>
      <c r="AT68" s="147" t="str">
        <f>IF(AZ68="","",MID(AZ68,FIND("(",AZ68)+1,4))</f>
        <v/>
      </c>
      <c r="AU68" s="148" t="str">
        <f>IF(ISNUMBER(SEARCH("*female*",AZ68)),"female",IF(ISNUMBER(SEARCH("*male*",AZ68)),"male",""))</f>
        <v/>
      </c>
      <c r="AV68" s="149" t="str">
        <f>IF(AZ68="","",IF(ISERROR(MID(AZ68,FIND("male,",AZ68)+6,(FIND(")",AZ68)-(FIND("male,",AZ68)+6))))=TRUE,"missing/error",MID(AZ68,FIND("male,",AZ68)+6,(FIND(")",AZ68)-(FIND("male,",AZ68)+6)))))</f>
        <v/>
      </c>
      <c r="AW68" s="150" t="str">
        <f>IF(AS68="","",(MID(AS68,(SEARCH("^^",SUBSTITUTE(AS68," ","^^",LEN(AS68)-LEN(SUBSTITUTE(AS68," ","")))))+1,99)&amp;"_"&amp;LEFT(AS68,FIND(" ",AS68)-1)&amp;"_"&amp;AT68))</f>
        <v/>
      </c>
      <c r="AX68" s="117" t="str">
        <f>IF(AZ68="","",IF((LEN(AZ68)-LEN(SUBSTITUTE(AZ68,"male","")))/LEN("male")&gt;1,"!",IF(RIGHT(AZ68,1)=")","",IF(RIGHT(AZ68,2)=") ","",IF(RIGHT(AZ68,2)=").","","!!")))))</f>
        <v/>
      </c>
      <c r="AY68" s="114"/>
      <c r="AZ68" s="168"/>
      <c r="BA68" s="143" t="str">
        <f>IF(BE68="","",ministers_outercabinet!BD$3)</f>
        <v/>
      </c>
      <c r="BB68" s="144" t="str">
        <f>IF(BE68="","",ministers_outercabinet!BD$1)</f>
        <v/>
      </c>
      <c r="BC68" s="145"/>
      <c r="BD68" s="151"/>
      <c r="BE68" s="146" t="str">
        <f>IF(BL68="","",IF(ISNUMBER(SEARCH(":",BL68)),MID(BL68,FIND(":",BL68)+2,FIND("(",BL68)-FIND(":",BL68)-3),LEFT(BL68,FIND("(",BL68)-2)))</f>
        <v/>
      </c>
      <c r="BF68" s="147" t="str">
        <f>IF(BL68="","",MID(BL68,FIND("(",BL68)+1,4))</f>
        <v/>
      </c>
      <c r="BG68" s="148" t="str">
        <f>IF(ISNUMBER(SEARCH("*female*",BL68)),"female",IF(ISNUMBER(SEARCH("*male*",BL68)),"male",""))</f>
        <v/>
      </c>
      <c r="BH68" s="149" t="str">
        <f>IF(BL68="","",IF(ISERROR(MID(BL68,FIND("male,",BL68)+6,(FIND(")",BL68)-(FIND("male,",BL68)+6))))=TRUE,"missing/error",MID(BL68,FIND("male,",BL68)+6,(FIND(")",BL68)-(FIND("male,",BL68)+6)))))</f>
        <v/>
      </c>
      <c r="BI68" s="150" t="str">
        <f>IF(BE68="","",(MID(BE68,(SEARCH("^^",SUBSTITUTE(BE68," ","^^",LEN(BE68)-LEN(SUBSTITUTE(BE68," ","")))))+1,99)&amp;"_"&amp;LEFT(BE68,FIND(" ",BE68)-1)&amp;"_"&amp;BF68))</f>
        <v/>
      </c>
      <c r="BJ68" s="117" t="str">
        <f>IF(BL68="","",IF((LEN(BL68)-LEN(SUBSTITUTE(BL68,"male","")))/LEN("male")&gt;1,"!",IF(RIGHT(BL68,1)=")","",IF(RIGHT(BL68,2)=") ","",IF(RIGHT(BL68,2)=").","","!!")))))</f>
        <v/>
      </c>
      <c r="BK68" s="114"/>
      <c r="BL68" s="168"/>
      <c r="BM68" s="143" t="str">
        <f>IF(BQ68="","",ministers_outercabinet!BP$3)</f>
        <v/>
      </c>
      <c r="BN68" s="144" t="str">
        <f>IF(BQ68="","",ministers_outercabinet!BP$1)</f>
        <v/>
      </c>
      <c r="BO68" s="145"/>
      <c r="BP68" s="151"/>
      <c r="BQ68" s="146" t="str">
        <f>IF(BX68="","",IF(ISNUMBER(SEARCH(":",BX68)),MID(BX68,FIND(":",BX68)+2,FIND("(",BX68)-FIND(":",BX68)-3),LEFT(BX68,FIND("(",BX68)-2)))</f>
        <v/>
      </c>
      <c r="BR68" s="147" t="str">
        <f>IF(BX68="","",MID(BX68,FIND("(",BX68)+1,4))</f>
        <v/>
      </c>
      <c r="BS68" s="148" t="str">
        <f>IF(ISNUMBER(SEARCH("*female*",BX68)),"female",IF(ISNUMBER(SEARCH("*male*",BX68)),"male",""))</f>
        <v/>
      </c>
      <c r="BT68" s="149" t="str">
        <f>IF(BX68="","",IF(ISERROR(MID(BX68,FIND("male,",BX68)+6,(FIND(")",BX68)-(FIND("male,",BX68)+6))))=TRUE,"missing/error",MID(BX68,FIND("male,",BX68)+6,(FIND(")",BX68)-(FIND("male,",BX68)+6)))))</f>
        <v/>
      </c>
      <c r="BU68" s="150" t="str">
        <f>IF(BQ68="","",(MID(BQ68,(SEARCH("^^",SUBSTITUTE(BQ68," ","^^",LEN(BQ68)-LEN(SUBSTITUTE(BQ68," ","")))))+1,99)&amp;"_"&amp;LEFT(BQ68,FIND(" ",BQ68)-1)&amp;"_"&amp;BR68))</f>
        <v/>
      </c>
      <c r="BV68" s="117" t="str">
        <f>IF(BX68="","",IF((LEN(BX68)-LEN(SUBSTITUTE(BX68,"male","")))/LEN("male")&gt;1,"!",IF(RIGHT(BX68,1)=")","",IF(RIGHT(BX68,2)=") ","",IF(RIGHT(BX68,2)=").","","!!")))))</f>
        <v/>
      </c>
      <c r="BW68" s="114"/>
      <c r="BX68" s="168"/>
      <c r="BY68" s="143" t="str">
        <f>IF(CC68="","",ministers_outercabinet!CB$3)</f>
        <v/>
      </c>
      <c r="BZ68" s="144" t="str">
        <f>IF(CC68="","",ministers_outercabinet!CB$1)</f>
        <v/>
      </c>
      <c r="CA68" s="145"/>
      <c r="CB68" s="151"/>
      <c r="CC68" s="146" t="str">
        <f>IF(CJ68="","",IF(ISNUMBER(SEARCH(":",CJ68)),MID(CJ68,FIND(":",CJ68)+2,FIND("(",CJ68)-FIND(":",CJ68)-3),LEFT(CJ68,FIND("(",CJ68)-2)))</f>
        <v/>
      </c>
      <c r="CD68" s="147" t="str">
        <f>IF(CJ68="","",MID(CJ68,FIND("(",CJ68)+1,4))</f>
        <v/>
      </c>
      <c r="CE68" s="148" t="str">
        <f>IF(ISNUMBER(SEARCH("*female*",CJ68)),"female",IF(ISNUMBER(SEARCH("*male*",CJ68)),"male",""))</f>
        <v/>
      </c>
      <c r="CF68" s="149" t="str">
        <f>IF(CJ68="","",IF(ISERROR(MID(CJ68,FIND("male,",CJ68)+6,(FIND(")",CJ68)-(FIND("male,",CJ68)+6))))=TRUE,"missing/error",MID(CJ68,FIND("male,",CJ68)+6,(FIND(")",CJ68)-(FIND("male,",CJ68)+6)))))</f>
        <v/>
      </c>
      <c r="CG68" s="150" t="str">
        <f>IF(CC68="","",(MID(CC68,(SEARCH("^^",SUBSTITUTE(CC68," ","^^",LEN(CC68)-LEN(SUBSTITUTE(CC68," ","")))))+1,99)&amp;"_"&amp;LEFT(CC68,FIND(" ",CC68)-1)&amp;"_"&amp;CD68))</f>
        <v/>
      </c>
      <c r="CH68" s="117" t="str">
        <f>IF(CJ68="","",IF((LEN(CJ68)-LEN(SUBSTITUTE(CJ68,"male","")))/LEN("male")&gt;1,"!",IF(RIGHT(CJ68,1)=")","",IF(RIGHT(CJ68,2)=") ","",IF(RIGHT(CJ68,2)=").","","!!")))))</f>
        <v/>
      </c>
      <c r="CI68" s="114"/>
      <c r="CJ68" s="168"/>
      <c r="CK68" s="143" t="str">
        <f>IF(CO68="","",ministers_outercabinet!CN$3)</f>
        <v/>
      </c>
      <c r="CL68" s="144" t="str">
        <f>IF(CO68="","",ministers_outercabinet!CN$1)</f>
        <v/>
      </c>
      <c r="CM68" s="145"/>
      <c r="CN68" s="151"/>
      <c r="CO68" s="146" t="str">
        <f>IF(CV68="","",IF(ISNUMBER(SEARCH(":",CV68)),MID(CV68,FIND(":",CV68)+2,FIND("(",CV68)-FIND(":",CV68)-3),LEFT(CV68,FIND("(",CV68)-2)))</f>
        <v/>
      </c>
      <c r="CP68" s="147" t="str">
        <f>IF(CV68="","",MID(CV68,FIND("(",CV68)+1,4))</f>
        <v/>
      </c>
      <c r="CQ68" s="148" t="str">
        <f>IF(ISNUMBER(SEARCH("*female*",CV68)),"female",IF(ISNUMBER(SEARCH("*male*",CV68)),"male",""))</f>
        <v/>
      </c>
      <c r="CR68" s="149" t="str">
        <f>IF(CV68="","",IF(ISERROR(MID(CV68,FIND("male,",CV68)+6,(FIND(")",CV68)-(FIND("male,",CV68)+6))))=TRUE,"missing/error",MID(CV68,FIND("male,",CV68)+6,(FIND(")",CV68)-(FIND("male,",CV68)+6)))))</f>
        <v/>
      </c>
      <c r="CS68" s="150" t="str">
        <f>IF(CO68="","",(MID(CO68,(SEARCH("^^",SUBSTITUTE(CO68," ","^^",LEN(CO68)-LEN(SUBSTITUTE(CO68," ","")))))+1,99)&amp;"_"&amp;LEFT(CO68,FIND(" ",CO68)-1)&amp;"_"&amp;CP68))</f>
        <v/>
      </c>
      <c r="CT68" s="117" t="str">
        <f>IF(CV68="","",IF((LEN(CV68)-LEN(SUBSTITUTE(CV68,"male","")))/LEN("male")&gt;1,"!",IF(RIGHT(CV68,1)=")","",IF(RIGHT(CV68,2)=") ","",IF(RIGHT(CV68,2)=").","","!!")))))</f>
        <v/>
      </c>
      <c r="CU68" s="114"/>
      <c r="CV68" s="168"/>
      <c r="CW68" s="143" t="str">
        <f>IF(DA68="","",ministers_outercabinet!CZ$3)</f>
        <v/>
      </c>
      <c r="CX68" s="144" t="str">
        <f>IF(DA68="","",ministers_outercabinet!CZ$1)</f>
        <v/>
      </c>
      <c r="CY68" s="145"/>
      <c r="CZ68" s="151"/>
      <c r="DA68" s="146" t="str">
        <f>IF(DH68="","",IF(ISNUMBER(SEARCH(":",DH68)),MID(DH68,FIND(":",DH68)+2,FIND("(",DH68)-FIND(":",DH68)-3),LEFT(DH68,FIND("(",DH68)-2)))</f>
        <v/>
      </c>
      <c r="DB68" s="147" t="str">
        <f>IF(DH68="","",MID(DH68,FIND("(",DH68)+1,4))</f>
        <v/>
      </c>
      <c r="DC68" s="148" t="str">
        <f>IF(ISNUMBER(SEARCH("*female*",DH68)),"female",IF(ISNUMBER(SEARCH("*male*",DH68)),"male",""))</f>
        <v/>
      </c>
      <c r="DD68" s="149" t="str">
        <f>IF(DH68="","",IF(ISERROR(MID(DH68,FIND("male,",DH68)+6,(FIND(")",DH68)-(FIND("male,",DH68)+6))))=TRUE,"missing/error",MID(DH68,FIND("male,",DH68)+6,(FIND(")",DH68)-(FIND("male,",DH68)+6)))))</f>
        <v/>
      </c>
      <c r="DE68" s="150" t="str">
        <f>IF(DA68="","",(MID(DA68,(SEARCH("^^",SUBSTITUTE(DA68," ","^^",LEN(DA68)-LEN(SUBSTITUTE(DA68," ","")))))+1,99)&amp;"_"&amp;LEFT(DA68,FIND(" ",DA68)-1)&amp;"_"&amp;DB68))</f>
        <v/>
      </c>
      <c r="DF68" s="117" t="str">
        <f>IF(DH68="","",IF((LEN(DH68)-LEN(SUBSTITUTE(DH68,"male","")))/LEN("male")&gt;1,"!",IF(RIGHT(DH68,1)=")","",IF(RIGHT(DH68,2)=") ","",IF(RIGHT(DH68,2)=").","","!!")))))</f>
        <v/>
      </c>
      <c r="DG68" s="114"/>
      <c r="DH68" s="168"/>
      <c r="DI68" s="143" t="str">
        <f>IF(DM68="","",ministers_outercabinet!DL$3)</f>
        <v/>
      </c>
      <c r="DJ68" s="144" t="str">
        <f>IF(DM68="","",ministers_outercabinet!DL$1)</f>
        <v/>
      </c>
      <c r="DK68" s="145"/>
      <c r="DL68" s="151"/>
      <c r="DM68" s="146" t="str">
        <f>IF(DT68="","",IF(ISNUMBER(SEARCH(":",DT68)),MID(DT68,FIND(":",DT68)+2,FIND("(",DT68)-FIND(":",DT68)-3),LEFT(DT68,FIND("(",DT68)-2)))</f>
        <v/>
      </c>
      <c r="DN68" s="147" t="str">
        <f>IF(DT68="","",MID(DT68,FIND("(",DT68)+1,4))</f>
        <v/>
      </c>
      <c r="DO68" s="148" t="str">
        <f>IF(ISNUMBER(SEARCH("*female*",DT68)),"female",IF(ISNUMBER(SEARCH("*male*",DT68)),"male",""))</f>
        <v/>
      </c>
      <c r="DP68" s="149" t="str">
        <f>IF(DT68="","",IF(ISERROR(MID(DT68,FIND("male,",DT68)+6,(FIND(")",DT68)-(FIND("male,",DT68)+6))))=TRUE,"missing/error",MID(DT68,FIND("male,",DT68)+6,(FIND(")",DT68)-(FIND("male,",DT68)+6)))))</f>
        <v/>
      </c>
      <c r="DQ68" s="150" t="str">
        <f>IF(DM68="","",(MID(DM68,(SEARCH("^^",SUBSTITUTE(DM68," ","^^",LEN(DM68)-LEN(SUBSTITUTE(DM68," ","")))))+1,99)&amp;"_"&amp;LEFT(DM68,FIND(" ",DM68)-1)&amp;"_"&amp;DN68))</f>
        <v/>
      </c>
      <c r="DR68" s="117" t="str">
        <f>IF(DT68="","",IF((LEN(DT68)-LEN(SUBSTITUTE(DT68,"male","")))/LEN("male")&gt;1,"!",IF(RIGHT(DT68,1)=")","",IF(RIGHT(DT68,2)=") ","",IF(RIGHT(DT68,2)=").","","!!")))))</f>
        <v/>
      </c>
      <c r="DS68" s="114"/>
      <c r="DT68" s="168"/>
      <c r="DU68" s="143" t="str">
        <f>IF(DY68="","",ministers_outercabinet!DX$3)</f>
        <v/>
      </c>
      <c r="DV68" s="144" t="str">
        <f>IF(DY68="","",ministers_outercabinet!DX$1)</f>
        <v/>
      </c>
      <c r="DW68" s="145"/>
      <c r="DX68" s="151"/>
      <c r="DY68" s="146" t="str">
        <f>IF(EF68="","",IF(ISNUMBER(SEARCH(":",EF68)),MID(EF68,FIND(":",EF68)+2,FIND("(",EF68)-FIND(":",EF68)-3),LEFT(EF68,FIND("(",EF68)-2)))</f>
        <v/>
      </c>
      <c r="DZ68" s="147" t="str">
        <f>IF(EF68="","",MID(EF68,FIND("(",EF68)+1,4))</f>
        <v/>
      </c>
      <c r="EA68" s="148" t="str">
        <f>IF(ISNUMBER(SEARCH("*female*",EF68)),"female",IF(ISNUMBER(SEARCH("*male*",EF68)),"male",""))</f>
        <v/>
      </c>
      <c r="EB68" s="149" t="str">
        <f>IF(EF68="","",IF(ISERROR(MID(EF68,FIND("male,",EF68)+6,(FIND(")",EF68)-(FIND("male,",EF68)+6))))=TRUE,"missing/error",MID(EF68,FIND("male,",EF68)+6,(FIND(")",EF68)-(FIND("male,",EF68)+6)))))</f>
        <v/>
      </c>
      <c r="EC68" s="150" t="str">
        <f>IF(DY68="","",(MID(DY68,(SEARCH("^^",SUBSTITUTE(DY68," ","^^",LEN(DY68)-LEN(SUBSTITUTE(DY68," ","")))))+1,99)&amp;"_"&amp;LEFT(DY68,FIND(" ",DY68)-1)&amp;"_"&amp;DZ68))</f>
        <v/>
      </c>
      <c r="ED68" s="117" t="str">
        <f>IF(EF68="","",IF((LEN(EF68)-LEN(SUBSTITUTE(EF68,"male","")))/LEN("male")&gt;1,"!",IF(RIGHT(EF68,1)=")","",IF(RIGHT(EF68,2)=") ","",IF(RIGHT(EF68,2)=").","","!!")))))</f>
        <v/>
      </c>
      <c r="EE68" s="114"/>
      <c r="EF68" s="168"/>
    </row>
    <row r="69" spans="1:136" ht="13.5" customHeight="1">
      <c r="A69" s="126"/>
      <c r="B69" s="114" t="s">
        <v>545</v>
      </c>
      <c r="D69" s="168"/>
      <c r="E69" s="143" t="str">
        <f>IF(I69="","",ministers_outercabinet!E$3)</f>
        <v/>
      </c>
      <c r="F69" s="144" t="str">
        <f>IF(I69="","",ministers_outercabinet!E$1)</f>
        <v/>
      </c>
      <c r="G69" s="145" t="s">
        <v>292</v>
      </c>
      <c r="H69" s="145" t="str">
        <f>IF(I69="","",ministers_outercabinet!E$3)</f>
        <v/>
      </c>
      <c r="I69" s="146" t="str">
        <f t="shared" si="6"/>
        <v/>
      </c>
      <c r="J69" s="147" t="str">
        <f t="shared" si="7"/>
        <v/>
      </c>
      <c r="K69" s="148" t="str">
        <f t="shared" si="8"/>
        <v/>
      </c>
      <c r="L69" s="149" t="str">
        <f t="shared" si="9"/>
        <v/>
      </c>
      <c r="M69" s="150" t="str">
        <f t="shared" si="10"/>
        <v/>
      </c>
      <c r="N69" s="117" t="str">
        <f t="shared" si="5"/>
        <v/>
      </c>
      <c r="O69" s="114"/>
      <c r="P69" s="168"/>
      <c r="Q69" s="143"/>
      <c r="R69" s="144"/>
      <c r="S69" s="145"/>
      <c r="T69" s="151"/>
      <c r="U69" s="146"/>
      <c r="V69" s="147"/>
      <c r="W69" s="148"/>
      <c r="X69" s="149"/>
      <c r="Y69" s="150"/>
      <c r="AA69" s="114"/>
      <c r="AB69" s="168"/>
      <c r="AC69" s="143"/>
      <c r="AD69" s="144"/>
      <c r="AE69" s="145"/>
      <c r="AF69" s="151"/>
      <c r="AG69" s="146"/>
      <c r="AH69" s="147"/>
      <c r="AI69" s="148"/>
      <c r="AJ69" s="149"/>
      <c r="AK69" s="150"/>
      <c r="AM69" s="114"/>
      <c r="AN69" s="168"/>
      <c r="AO69" s="143"/>
      <c r="AP69" s="144"/>
      <c r="AQ69" s="145"/>
      <c r="AR69" s="151"/>
      <c r="AS69" s="146"/>
      <c r="AT69" s="147"/>
      <c r="AU69" s="148"/>
      <c r="AV69" s="149"/>
      <c r="AW69" s="150"/>
      <c r="AY69" s="114"/>
      <c r="AZ69" s="168"/>
      <c r="BA69" s="143"/>
      <c r="BB69" s="144"/>
      <c r="BC69" s="145"/>
      <c r="BD69" s="151"/>
      <c r="BE69" s="146"/>
      <c r="BF69" s="147"/>
      <c r="BG69" s="148"/>
      <c r="BH69" s="149"/>
      <c r="BI69" s="150"/>
      <c r="BK69" s="114"/>
      <c r="BL69" s="168"/>
      <c r="BM69" s="143"/>
      <c r="BN69" s="144"/>
      <c r="BO69" s="145"/>
      <c r="BP69" s="151"/>
      <c r="BQ69" s="146"/>
      <c r="BR69" s="147"/>
      <c r="BS69" s="148"/>
      <c r="BT69" s="149"/>
      <c r="BU69" s="150"/>
      <c r="BW69" s="114"/>
      <c r="BX69" s="168"/>
      <c r="BY69" s="143"/>
      <c r="BZ69" s="144"/>
      <c r="CA69" s="145"/>
      <c r="CB69" s="151"/>
      <c r="CC69" s="146"/>
      <c r="CD69" s="147"/>
      <c r="CE69" s="148"/>
      <c r="CF69" s="149"/>
      <c r="CG69" s="150"/>
      <c r="CI69" s="114"/>
      <c r="CJ69" s="168"/>
      <c r="CK69" s="143"/>
      <c r="CL69" s="144"/>
      <c r="CM69" s="145"/>
      <c r="CN69" s="151"/>
      <c r="CO69" s="146"/>
      <c r="CP69" s="147"/>
      <c r="CQ69" s="148"/>
      <c r="CR69" s="149"/>
      <c r="CS69" s="150"/>
      <c r="CU69" s="114"/>
      <c r="CV69" s="168"/>
      <c r="CW69" s="143"/>
      <c r="CX69" s="144"/>
      <c r="CY69" s="145"/>
      <c r="CZ69" s="151"/>
      <c r="DA69" s="146"/>
      <c r="DB69" s="147"/>
      <c r="DC69" s="148"/>
      <c r="DD69" s="149"/>
      <c r="DE69" s="150"/>
      <c r="DG69" s="114"/>
      <c r="DH69" s="168"/>
      <c r="DI69" s="143"/>
      <c r="DJ69" s="144"/>
      <c r="DK69" s="145"/>
      <c r="DL69" s="151"/>
      <c r="DM69" s="146"/>
      <c r="DN69" s="147"/>
      <c r="DO69" s="148"/>
      <c r="DP69" s="149"/>
      <c r="DQ69" s="150"/>
      <c r="DS69" s="114"/>
      <c r="DT69" s="168"/>
      <c r="DU69" s="143"/>
      <c r="DV69" s="144"/>
      <c r="DW69" s="145"/>
      <c r="DX69" s="151"/>
      <c r="DY69" s="146"/>
      <c r="DZ69" s="147"/>
      <c r="EA69" s="148"/>
      <c r="EB69" s="149"/>
      <c r="EC69" s="150"/>
      <c r="EE69" s="114"/>
      <c r="EF69" s="168"/>
    </row>
    <row r="70" spans="1:136" ht="13.5" customHeight="1">
      <c r="A70" s="126"/>
      <c r="B70" s="114" t="s">
        <v>545</v>
      </c>
      <c r="D70" s="168"/>
      <c r="E70" s="143" t="str">
        <f>IF(I70="","",ministers_outercabinet!E$3)</f>
        <v/>
      </c>
      <c r="F70" s="144" t="str">
        <f>IF(I70="","",ministers_outercabinet!E$1)</f>
        <v/>
      </c>
      <c r="G70" s="145" t="s">
        <v>292</v>
      </c>
      <c r="H70" s="145" t="str">
        <f>IF(I70="","",ministers_outercabinet!E$3)</f>
        <v/>
      </c>
      <c r="I70" s="146" t="str">
        <f t="shared" si="6"/>
        <v/>
      </c>
      <c r="J70" s="147" t="str">
        <f t="shared" si="7"/>
        <v/>
      </c>
      <c r="K70" s="148" t="str">
        <f t="shared" si="8"/>
        <v/>
      </c>
      <c r="L70" s="149" t="str">
        <f t="shared" si="9"/>
        <v/>
      </c>
      <c r="M70" s="150" t="str">
        <f t="shared" si="10"/>
        <v/>
      </c>
      <c r="N70" s="117" t="str">
        <f t="shared" si="5"/>
        <v/>
      </c>
      <c r="O70" s="114"/>
      <c r="P70" s="168"/>
      <c r="Q70" s="143"/>
      <c r="R70" s="144"/>
      <c r="S70" s="145"/>
      <c r="T70" s="151"/>
      <c r="U70" s="146"/>
      <c r="V70" s="147"/>
      <c r="W70" s="148"/>
      <c r="X70" s="149"/>
      <c r="Y70" s="150"/>
      <c r="AA70" s="114"/>
      <c r="AB70" s="168"/>
      <c r="AC70" s="143"/>
      <c r="AD70" s="144"/>
      <c r="AE70" s="145"/>
      <c r="AF70" s="151"/>
      <c r="AG70" s="146"/>
      <c r="AH70" s="147"/>
      <c r="AI70" s="148"/>
      <c r="AJ70" s="149"/>
      <c r="AK70" s="150"/>
      <c r="AM70" s="114"/>
      <c r="AN70" s="168"/>
      <c r="AO70" s="143"/>
      <c r="AP70" s="144"/>
      <c r="AQ70" s="145"/>
      <c r="AR70" s="151"/>
      <c r="AS70" s="146"/>
      <c r="AT70" s="147"/>
      <c r="AU70" s="148"/>
      <c r="AV70" s="149"/>
      <c r="AW70" s="150"/>
      <c r="AY70" s="114"/>
      <c r="AZ70" s="168"/>
      <c r="BA70" s="143"/>
      <c r="BB70" s="144"/>
      <c r="BC70" s="145"/>
      <c r="BD70" s="151"/>
      <c r="BE70" s="146"/>
      <c r="BF70" s="147"/>
      <c r="BG70" s="148"/>
      <c r="BH70" s="149"/>
      <c r="BI70" s="150"/>
      <c r="BK70" s="114"/>
      <c r="BL70" s="168"/>
      <c r="BM70" s="143"/>
      <c r="BN70" s="144"/>
      <c r="BO70" s="145"/>
      <c r="BP70" s="151"/>
      <c r="BQ70" s="146"/>
      <c r="BR70" s="147"/>
      <c r="BS70" s="148"/>
      <c r="BT70" s="149"/>
      <c r="BU70" s="150"/>
      <c r="BW70" s="114"/>
      <c r="BX70" s="168"/>
      <c r="BY70" s="143"/>
      <c r="BZ70" s="144"/>
      <c r="CA70" s="145"/>
      <c r="CB70" s="151"/>
      <c r="CC70" s="146"/>
      <c r="CD70" s="147"/>
      <c r="CE70" s="148"/>
      <c r="CF70" s="149"/>
      <c r="CG70" s="150"/>
      <c r="CI70" s="114"/>
      <c r="CJ70" s="168"/>
      <c r="CK70" s="143"/>
      <c r="CL70" s="144"/>
      <c r="CM70" s="145"/>
      <c r="CN70" s="151"/>
      <c r="CO70" s="146"/>
      <c r="CP70" s="147"/>
      <c r="CQ70" s="148"/>
      <c r="CR70" s="149"/>
      <c r="CS70" s="150"/>
      <c r="CU70" s="114"/>
      <c r="CV70" s="168"/>
      <c r="CW70" s="143"/>
      <c r="CX70" s="144"/>
      <c r="CY70" s="145"/>
      <c r="CZ70" s="151"/>
      <c r="DA70" s="146"/>
      <c r="DB70" s="147"/>
      <c r="DC70" s="148"/>
      <c r="DD70" s="149"/>
      <c r="DE70" s="150"/>
      <c r="DG70" s="114"/>
      <c r="DH70" s="168"/>
      <c r="DI70" s="143"/>
      <c r="DJ70" s="144"/>
      <c r="DK70" s="145"/>
      <c r="DL70" s="151"/>
      <c r="DM70" s="146"/>
      <c r="DN70" s="147"/>
      <c r="DO70" s="148"/>
      <c r="DP70" s="149"/>
      <c r="DQ70" s="150"/>
      <c r="DS70" s="114"/>
      <c r="DT70" s="168"/>
      <c r="DU70" s="143"/>
      <c r="DV70" s="144"/>
      <c r="DW70" s="145"/>
      <c r="DX70" s="151"/>
      <c r="DY70" s="146"/>
      <c r="DZ70" s="147"/>
      <c r="EA70" s="148"/>
      <c r="EB70" s="149"/>
      <c r="EC70" s="150"/>
      <c r="EE70" s="114"/>
      <c r="EF70" s="168"/>
    </row>
    <row r="71" spans="1:136" ht="13.5" customHeight="1">
      <c r="A71" s="126"/>
      <c r="B71" s="114" t="s">
        <v>544</v>
      </c>
      <c r="D71" s="168"/>
      <c r="E71" s="143" t="str">
        <f>IF(I71="","",ministers_outercabinet!E$3)</f>
        <v/>
      </c>
      <c r="F71" s="144" t="str">
        <f>IF(I71="","",ministers_outercabinet!E$1)</f>
        <v/>
      </c>
      <c r="G71" s="145" t="s">
        <v>292</v>
      </c>
      <c r="H71" s="145" t="str">
        <f>IF(I71="","",ministers_outercabinet!E$3)</f>
        <v/>
      </c>
      <c r="I71" s="146" t="str">
        <f t="shared" si="6"/>
        <v/>
      </c>
      <c r="J71" s="147" t="str">
        <f t="shared" si="7"/>
        <v/>
      </c>
      <c r="K71" s="148" t="str">
        <f t="shared" si="8"/>
        <v/>
      </c>
      <c r="L71" s="149" t="str">
        <f t="shared" si="9"/>
        <v/>
      </c>
      <c r="M71" s="150" t="str">
        <f t="shared" si="10"/>
        <v/>
      </c>
      <c r="N71" s="117" t="str">
        <f t="shared" si="5"/>
        <v/>
      </c>
      <c r="O71" s="114"/>
      <c r="P71" s="168"/>
      <c r="Q71" s="143" t="str">
        <f>IF(U71="","",ministers_outercabinet!T$3)</f>
        <v/>
      </c>
      <c r="R71" s="144" t="str">
        <f>IF(U71="","",ministers_outercabinet!T$1)</f>
        <v/>
      </c>
      <c r="S71" s="145"/>
      <c r="T71" s="151"/>
      <c r="U71" s="146" t="str">
        <f>IF(AB71="","",IF(ISNUMBER(SEARCH(":",AB71)),MID(AB71,FIND(":",AB71)+2,FIND("(",AB71)-FIND(":",AB71)-3),LEFT(AB71,FIND("(",AB71)-2)))</f>
        <v/>
      </c>
      <c r="V71" s="147" t="str">
        <f>IF(AB71="","",MID(AB71,FIND("(",AB71)+1,4))</f>
        <v/>
      </c>
      <c r="W71" s="148" t="str">
        <f>IF(ISNUMBER(SEARCH("*female*",AB71)),"female",IF(ISNUMBER(SEARCH("*male*",AB71)),"male",""))</f>
        <v/>
      </c>
      <c r="X71" s="149" t="str">
        <f>IF(AB71="","",IF(ISERROR(MID(AB71,FIND("male,",AB71)+6,(FIND(")",AB71)-(FIND("male,",AB71)+6))))=TRUE,"missing/error",MID(AB71,FIND("male,",AB71)+6,(FIND(")",AB71)-(FIND("male,",AB71)+6)))))</f>
        <v/>
      </c>
      <c r="Y71" s="150" t="str">
        <f>IF(U71="","",(MID(U71,(SEARCH("^^",SUBSTITUTE(U71," ","^^",LEN(U71)-LEN(SUBSTITUTE(U71," ","")))))+1,99)&amp;"_"&amp;LEFT(U71,FIND(" ",U71)-1)&amp;"_"&amp;V71))</f>
        <v/>
      </c>
      <c r="Z71" s="117" t="str">
        <f>IF(AB71="","",IF((LEN(AB71)-LEN(SUBSTITUTE(AB71,"male","")))/LEN("male")&gt;1,"!",IF(RIGHT(AB71,1)=")","",IF(RIGHT(AB71,2)=") ","",IF(RIGHT(AB71,2)=").","","!!")))))</f>
        <v/>
      </c>
      <c r="AA71" s="114"/>
      <c r="AB71" s="168"/>
      <c r="AC71" s="143" t="str">
        <f>IF(AG71="","",ministers_outercabinet!AF$3)</f>
        <v/>
      </c>
      <c r="AD71" s="144" t="str">
        <f>IF(AG71="","",ministers_outercabinet!AF$1)</f>
        <v/>
      </c>
      <c r="AE71" s="145"/>
      <c r="AF71" s="151"/>
      <c r="AG71" s="146" t="str">
        <f>IF(AN71="","",IF(ISNUMBER(SEARCH(":",AN71)),MID(AN71,FIND(":",AN71)+2,FIND("(",AN71)-FIND(":",AN71)-3),LEFT(AN71,FIND("(",AN71)-2)))</f>
        <v/>
      </c>
      <c r="AH71" s="147" t="str">
        <f>IF(AN71="","",MID(AN71,FIND("(",AN71)+1,4))</f>
        <v/>
      </c>
      <c r="AI71" s="148" t="str">
        <f>IF(ISNUMBER(SEARCH("*female*",AN71)),"female",IF(ISNUMBER(SEARCH("*male*",AN71)),"male",""))</f>
        <v/>
      </c>
      <c r="AJ71" s="149" t="str">
        <f>IF(AN71="","",IF(ISERROR(MID(AN71,FIND("male,",AN71)+6,(FIND(")",AN71)-(FIND("male,",AN71)+6))))=TRUE,"missing/error",MID(AN71,FIND("male,",AN71)+6,(FIND(")",AN71)-(FIND("male,",AN71)+6)))))</f>
        <v/>
      </c>
      <c r="AK71" s="150" t="str">
        <f>IF(AG71="","",(MID(AG71,(SEARCH("^^",SUBSTITUTE(AG71," ","^^",LEN(AG71)-LEN(SUBSTITUTE(AG71," ","")))))+1,99)&amp;"_"&amp;LEFT(AG71,FIND(" ",AG71)-1)&amp;"_"&amp;AH71))</f>
        <v/>
      </c>
      <c r="AL71" s="117" t="str">
        <f>IF(AN71="","",IF((LEN(AN71)-LEN(SUBSTITUTE(AN71,"male","")))/LEN("male")&gt;1,"!",IF(RIGHT(AN71,1)=")","",IF(RIGHT(AN71,2)=") ","",IF(RIGHT(AN71,2)=").","","!!")))))</f>
        <v/>
      </c>
      <c r="AM71" s="114"/>
      <c r="AN71" s="168"/>
      <c r="AO71" s="143" t="str">
        <f>IF(AS71="","",ministers_outercabinet!AR$3)</f>
        <v/>
      </c>
      <c r="AP71" s="144" t="str">
        <f>IF(AS71="","",ministers_outercabinet!AR$1)</f>
        <v/>
      </c>
      <c r="AQ71" s="145"/>
      <c r="AR71" s="151"/>
      <c r="AS71" s="146" t="str">
        <f>IF(AZ71="","",IF(ISNUMBER(SEARCH(":",AZ71)),MID(AZ71,FIND(":",AZ71)+2,FIND("(",AZ71)-FIND(":",AZ71)-3),LEFT(AZ71,FIND("(",AZ71)-2)))</f>
        <v/>
      </c>
      <c r="AT71" s="147" t="str">
        <f>IF(AZ71="","",MID(AZ71,FIND("(",AZ71)+1,4))</f>
        <v/>
      </c>
      <c r="AU71" s="148" t="str">
        <f>IF(ISNUMBER(SEARCH("*female*",AZ71)),"female",IF(ISNUMBER(SEARCH("*male*",AZ71)),"male",""))</f>
        <v/>
      </c>
      <c r="AV71" s="149" t="str">
        <f>IF(AZ71="","",IF(ISERROR(MID(AZ71,FIND("male,",AZ71)+6,(FIND(")",AZ71)-(FIND("male,",AZ71)+6))))=TRUE,"missing/error",MID(AZ71,FIND("male,",AZ71)+6,(FIND(")",AZ71)-(FIND("male,",AZ71)+6)))))</f>
        <v/>
      </c>
      <c r="AW71" s="150" t="str">
        <f>IF(AS71="","",(MID(AS71,(SEARCH("^^",SUBSTITUTE(AS71," ","^^",LEN(AS71)-LEN(SUBSTITUTE(AS71," ","")))))+1,99)&amp;"_"&amp;LEFT(AS71,FIND(" ",AS71)-1)&amp;"_"&amp;AT71))</f>
        <v/>
      </c>
      <c r="AX71" s="117" t="str">
        <f>IF(AZ71="","",IF((LEN(AZ71)-LEN(SUBSTITUTE(AZ71,"male","")))/LEN("male")&gt;1,"!",IF(RIGHT(AZ71,1)=")","",IF(RIGHT(AZ71,2)=") ","",IF(RIGHT(AZ71,2)=").","","!!")))))</f>
        <v/>
      </c>
      <c r="AY71" s="114"/>
      <c r="AZ71" s="168"/>
      <c r="BA71" s="143" t="str">
        <f>IF(BE71="","",ministers_outercabinet!BD$3)</f>
        <v/>
      </c>
      <c r="BB71" s="144" t="str">
        <f>IF(BE71="","",ministers_outercabinet!BD$1)</f>
        <v/>
      </c>
      <c r="BC71" s="145"/>
      <c r="BD71" s="151"/>
      <c r="BE71" s="146" t="str">
        <f>IF(BL71="","",IF(ISNUMBER(SEARCH(":",BL71)),MID(BL71,FIND(":",BL71)+2,FIND("(",BL71)-FIND(":",BL71)-3),LEFT(BL71,FIND("(",BL71)-2)))</f>
        <v/>
      </c>
      <c r="BF71" s="147" t="str">
        <f>IF(BL71="","",MID(BL71,FIND("(",BL71)+1,4))</f>
        <v/>
      </c>
      <c r="BG71" s="148" t="str">
        <f>IF(ISNUMBER(SEARCH("*female*",BL71)),"female",IF(ISNUMBER(SEARCH("*male*",BL71)),"male",""))</f>
        <v/>
      </c>
      <c r="BH71" s="149" t="str">
        <f>IF(BL71="","",IF(ISERROR(MID(BL71,FIND("male,",BL71)+6,(FIND(")",BL71)-(FIND("male,",BL71)+6))))=TRUE,"missing/error",MID(BL71,FIND("male,",BL71)+6,(FIND(")",BL71)-(FIND("male,",BL71)+6)))))</f>
        <v/>
      </c>
      <c r="BI71" s="150" t="str">
        <f>IF(BE71="","",(MID(BE71,(SEARCH("^^",SUBSTITUTE(BE71," ","^^",LEN(BE71)-LEN(SUBSTITUTE(BE71," ","")))))+1,99)&amp;"_"&amp;LEFT(BE71,FIND(" ",BE71)-1)&amp;"_"&amp;BF71))</f>
        <v/>
      </c>
      <c r="BJ71" s="117" t="str">
        <f>IF(BL71="","",IF((LEN(BL71)-LEN(SUBSTITUTE(BL71,"male","")))/LEN("male")&gt;1,"!",IF(RIGHT(BL71,1)=")","",IF(RIGHT(BL71,2)=") ","",IF(RIGHT(BL71,2)=").","","!!")))))</f>
        <v/>
      </c>
      <c r="BK71" s="114"/>
      <c r="BL71" s="168"/>
      <c r="BM71" s="143" t="str">
        <f>IF(BQ71="","",ministers_outercabinet!BP$3)</f>
        <v/>
      </c>
      <c r="BN71" s="144" t="str">
        <f>IF(BQ71="","",ministers_outercabinet!BP$1)</f>
        <v/>
      </c>
      <c r="BO71" s="145"/>
      <c r="BP71" s="151"/>
      <c r="BQ71" s="146" t="str">
        <f>IF(BX71="","",IF(ISNUMBER(SEARCH(":",BX71)),MID(BX71,FIND(":",BX71)+2,FIND("(",BX71)-FIND(":",BX71)-3),LEFT(BX71,FIND("(",BX71)-2)))</f>
        <v/>
      </c>
      <c r="BR71" s="147" t="str">
        <f>IF(BX71="","",MID(BX71,FIND("(",BX71)+1,4))</f>
        <v/>
      </c>
      <c r="BS71" s="148" t="str">
        <f>IF(ISNUMBER(SEARCH("*female*",BX71)),"female",IF(ISNUMBER(SEARCH("*male*",BX71)),"male",""))</f>
        <v/>
      </c>
      <c r="BT71" s="149" t="str">
        <f>IF(BX71="","",IF(ISERROR(MID(BX71,FIND("male,",BX71)+6,(FIND(")",BX71)-(FIND("male,",BX71)+6))))=TRUE,"missing/error",MID(BX71,FIND("male,",BX71)+6,(FIND(")",BX71)-(FIND("male,",BX71)+6)))))</f>
        <v/>
      </c>
      <c r="BU71" s="150" t="str">
        <f>IF(BQ71="","",(MID(BQ71,(SEARCH("^^",SUBSTITUTE(BQ71," ","^^",LEN(BQ71)-LEN(SUBSTITUTE(BQ71," ","")))))+1,99)&amp;"_"&amp;LEFT(BQ71,FIND(" ",BQ71)-1)&amp;"_"&amp;BR71))</f>
        <v/>
      </c>
      <c r="BV71" s="117" t="str">
        <f>IF(BX71="","",IF((LEN(BX71)-LEN(SUBSTITUTE(BX71,"male","")))/LEN("male")&gt;1,"!",IF(RIGHT(BX71,1)=")","",IF(RIGHT(BX71,2)=") ","",IF(RIGHT(BX71,2)=").","","!!")))))</f>
        <v/>
      </c>
      <c r="BW71" s="114"/>
      <c r="BX71" s="168"/>
      <c r="BY71" s="143" t="str">
        <f>IF(CC71="","",ministers_outercabinet!CB$3)</f>
        <v/>
      </c>
      <c r="BZ71" s="144" t="str">
        <f>IF(CC71="","",ministers_outercabinet!CB$1)</f>
        <v/>
      </c>
      <c r="CA71" s="145"/>
      <c r="CB71" s="151"/>
      <c r="CC71" s="146" t="str">
        <f>IF(CJ71="","",IF(ISNUMBER(SEARCH(":",CJ71)),MID(CJ71,FIND(":",CJ71)+2,FIND("(",CJ71)-FIND(":",CJ71)-3),LEFT(CJ71,FIND("(",CJ71)-2)))</f>
        <v/>
      </c>
      <c r="CD71" s="147" t="str">
        <f>IF(CJ71="","",MID(CJ71,FIND("(",CJ71)+1,4))</f>
        <v/>
      </c>
      <c r="CE71" s="148" t="str">
        <f>IF(ISNUMBER(SEARCH("*female*",CJ71)),"female",IF(ISNUMBER(SEARCH("*male*",CJ71)),"male",""))</f>
        <v/>
      </c>
      <c r="CF71" s="149" t="str">
        <f>IF(CJ71="","",IF(ISERROR(MID(CJ71,FIND("male,",CJ71)+6,(FIND(")",CJ71)-(FIND("male,",CJ71)+6))))=TRUE,"missing/error",MID(CJ71,FIND("male,",CJ71)+6,(FIND(")",CJ71)-(FIND("male,",CJ71)+6)))))</f>
        <v/>
      </c>
      <c r="CG71" s="150" t="str">
        <f>IF(CC71="","",(MID(CC71,(SEARCH("^^",SUBSTITUTE(CC71," ","^^",LEN(CC71)-LEN(SUBSTITUTE(CC71," ","")))))+1,99)&amp;"_"&amp;LEFT(CC71,FIND(" ",CC71)-1)&amp;"_"&amp;CD71))</f>
        <v/>
      </c>
      <c r="CH71" s="117" t="str">
        <f>IF(CJ71="","",IF((LEN(CJ71)-LEN(SUBSTITUTE(CJ71,"male","")))/LEN("male")&gt;1,"!",IF(RIGHT(CJ71,1)=")","",IF(RIGHT(CJ71,2)=") ","",IF(RIGHT(CJ71,2)=").","","!!")))))</f>
        <v/>
      </c>
      <c r="CI71" s="114"/>
      <c r="CJ71" s="168"/>
      <c r="CK71" s="143" t="str">
        <f>IF(CO71="","",ministers_outercabinet!CN$3)</f>
        <v/>
      </c>
      <c r="CL71" s="144" t="str">
        <f>IF(CO71="","",ministers_outercabinet!CN$1)</f>
        <v/>
      </c>
      <c r="CM71" s="145"/>
      <c r="CN71" s="151"/>
      <c r="CO71" s="146" t="str">
        <f>IF(CV71="","",IF(ISNUMBER(SEARCH(":",CV71)),MID(CV71,FIND(":",CV71)+2,FIND("(",CV71)-FIND(":",CV71)-3),LEFT(CV71,FIND("(",CV71)-2)))</f>
        <v/>
      </c>
      <c r="CP71" s="147" t="str">
        <f>IF(CV71="","",MID(CV71,FIND("(",CV71)+1,4))</f>
        <v/>
      </c>
      <c r="CQ71" s="148" t="str">
        <f>IF(ISNUMBER(SEARCH("*female*",CV71)),"female",IF(ISNUMBER(SEARCH("*male*",CV71)),"male",""))</f>
        <v/>
      </c>
      <c r="CR71" s="149" t="str">
        <f>IF(CV71="","",IF(ISERROR(MID(CV71,FIND("male,",CV71)+6,(FIND(")",CV71)-(FIND("male,",CV71)+6))))=TRUE,"missing/error",MID(CV71,FIND("male,",CV71)+6,(FIND(")",CV71)-(FIND("male,",CV71)+6)))))</f>
        <v/>
      </c>
      <c r="CS71" s="150" t="str">
        <f>IF(CO71="","",(MID(CO71,(SEARCH("^^",SUBSTITUTE(CO71," ","^^",LEN(CO71)-LEN(SUBSTITUTE(CO71," ","")))))+1,99)&amp;"_"&amp;LEFT(CO71,FIND(" ",CO71)-1)&amp;"_"&amp;CP71))</f>
        <v/>
      </c>
      <c r="CT71" s="117" t="str">
        <f>IF(CV71="","",IF((LEN(CV71)-LEN(SUBSTITUTE(CV71,"male","")))/LEN("male")&gt;1,"!",IF(RIGHT(CV71,1)=")","",IF(RIGHT(CV71,2)=") ","",IF(RIGHT(CV71,2)=").","","!!")))))</f>
        <v/>
      </c>
      <c r="CU71" s="114"/>
      <c r="CV71" s="168"/>
      <c r="CW71" s="143" t="str">
        <f>IF(DA71="","",ministers_outercabinet!CZ$3)</f>
        <v/>
      </c>
      <c r="CX71" s="144" t="str">
        <f>IF(DA71="","",ministers_outercabinet!CZ$1)</f>
        <v/>
      </c>
      <c r="CY71" s="145"/>
      <c r="CZ71" s="151"/>
      <c r="DA71" s="146" t="str">
        <f>IF(DH71="","",IF(ISNUMBER(SEARCH(":",DH71)),MID(DH71,FIND(":",DH71)+2,FIND("(",DH71)-FIND(":",DH71)-3),LEFT(DH71,FIND("(",DH71)-2)))</f>
        <v/>
      </c>
      <c r="DB71" s="147" t="str">
        <f>IF(DH71="","",MID(DH71,FIND("(",DH71)+1,4))</f>
        <v/>
      </c>
      <c r="DC71" s="148" t="str">
        <f>IF(ISNUMBER(SEARCH("*female*",DH71)),"female",IF(ISNUMBER(SEARCH("*male*",DH71)),"male",""))</f>
        <v/>
      </c>
      <c r="DD71" s="149" t="str">
        <f>IF(DH71="","",IF(ISERROR(MID(DH71,FIND("male,",DH71)+6,(FIND(")",DH71)-(FIND("male,",DH71)+6))))=TRUE,"missing/error",MID(DH71,FIND("male,",DH71)+6,(FIND(")",DH71)-(FIND("male,",DH71)+6)))))</f>
        <v/>
      </c>
      <c r="DE71" s="150" t="str">
        <f>IF(DA71="","",(MID(DA71,(SEARCH("^^",SUBSTITUTE(DA71," ","^^",LEN(DA71)-LEN(SUBSTITUTE(DA71," ","")))))+1,99)&amp;"_"&amp;LEFT(DA71,FIND(" ",DA71)-1)&amp;"_"&amp;DB71))</f>
        <v/>
      </c>
      <c r="DF71" s="117" t="str">
        <f>IF(DH71="","",IF((LEN(DH71)-LEN(SUBSTITUTE(DH71,"male","")))/LEN("male")&gt;1,"!",IF(RIGHT(DH71,1)=")","",IF(RIGHT(DH71,2)=") ","",IF(RIGHT(DH71,2)=").","","!!")))))</f>
        <v/>
      </c>
      <c r="DG71" s="114"/>
      <c r="DH71" s="168"/>
      <c r="DI71" s="143" t="str">
        <f>IF(DM71="","",ministers_outercabinet!DL$3)</f>
        <v/>
      </c>
      <c r="DJ71" s="144" t="str">
        <f>IF(DM71="","",ministers_outercabinet!DL$1)</f>
        <v/>
      </c>
      <c r="DK71" s="145"/>
      <c r="DL71" s="151"/>
      <c r="DM71" s="146" t="str">
        <f>IF(DT71="","",IF(ISNUMBER(SEARCH(":",DT71)),MID(DT71,FIND(":",DT71)+2,FIND("(",DT71)-FIND(":",DT71)-3),LEFT(DT71,FIND("(",DT71)-2)))</f>
        <v/>
      </c>
      <c r="DN71" s="147" t="str">
        <f>IF(DT71="","",MID(DT71,FIND("(",DT71)+1,4))</f>
        <v/>
      </c>
      <c r="DO71" s="148" t="str">
        <f>IF(ISNUMBER(SEARCH("*female*",DT71)),"female",IF(ISNUMBER(SEARCH("*male*",DT71)),"male",""))</f>
        <v/>
      </c>
      <c r="DP71" s="149" t="str">
        <f>IF(DT71="","",IF(ISERROR(MID(DT71,FIND("male,",DT71)+6,(FIND(")",DT71)-(FIND("male,",DT71)+6))))=TRUE,"missing/error",MID(DT71,FIND("male,",DT71)+6,(FIND(")",DT71)-(FIND("male,",DT71)+6)))))</f>
        <v/>
      </c>
      <c r="DQ71" s="150" t="str">
        <f>IF(DM71="","",(MID(DM71,(SEARCH("^^",SUBSTITUTE(DM71," ","^^",LEN(DM71)-LEN(SUBSTITUTE(DM71," ","")))))+1,99)&amp;"_"&amp;LEFT(DM71,FIND(" ",DM71)-1)&amp;"_"&amp;DN71))</f>
        <v/>
      </c>
      <c r="DR71" s="117" t="str">
        <f>IF(DT71="","",IF((LEN(DT71)-LEN(SUBSTITUTE(DT71,"male","")))/LEN("male")&gt;1,"!",IF(RIGHT(DT71,1)=")","",IF(RIGHT(DT71,2)=") ","",IF(RIGHT(DT71,2)=").","","!!")))))</f>
        <v/>
      </c>
      <c r="DS71" s="114"/>
      <c r="DT71" s="168"/>
      <c r="DU71" s="143" t="str">
        <f>IF(DY71="","",ministers_outercabinet!DX$3)</f>
        <v/>
      </c>
      <c r="DV71" s="144" t="str">
        <f>IF(DY71="","",ministers_outercabinet!DX$1)</f>
        <v/>
      </c>
      <c r="DW71" s="145"/>
      <c r="DX71" s="151"/>
      <c r="DY71" s="146" t="str">
        <f>IF(EF71="","",IF(ISNUMBER(SEARCH(":",EF71)),MID(EF71,FIND(":",EF71)+2,FIND("(",EF71)-FIND(":",EF71)-3),LEFT(EF71,FIND("(",EF71)-2)))</f>
        <v/>
      </c>
      <c r="DZ71" s="147" t="str">
        <f>IF(EF71="","",MID(EF71,FIND("(",EF71)+1,4))</f>
        <v/>
      </c>
      <c r="EA71" s="148" t="str">
        <f>IF(ISNUMBER(SEARCH("*female*",EF71)),"female",IF(ISNUMBER(SEARCH("*male*",EF71)),"male",""))</f>
        <v/>
      </c>
      <c r="EB71" s="149" t="str">
        <f>IF(EF71="","",IF(ISERROR(MID(EF71,FIND("male,",EF71)+6,(FIND(")",EF71)-(FIND("male,",EF71)+6))))=TRUE,"missing/error",MID(EF71,FIND("male,",EF71)+6,(FIND(")",EF71)-(FIND("male,",EF71)+6)))))</f>
        <v/>
      </c>
      <c r="EC71" s="150" t="str">
        <f>IF(DY71="","",(MID(DY71,(SEARCH("^^",SUBSTITUTE(DY71," ","^^",LEN(DY71)-LEN(SUBSTITUTE(DY71," ","")))))+1,99)&amp;"_"&amp;LEFT(DY71,FIND(" ",DY71)-1)&amp;"_"&amp;DZ71))</f>
        <v/>
      </c>
      <c r="ED71" s="117" t="str">
        <f>IF(EF71="","",IF((LEN(EF71)-LEN(SUBSTITUTE(EF71,"male","")))/LEN("male")&gt;1,"!",IF(RIGHT(EF71,1)=")","",IF(RIGHT(EF71,2)=") ","",IF(RIGHT(EF71,2)=").","","!!")))))</f>
        <v/>
      </c>
      <c r="EE71" s="114"/>
      <c r="EF71" s="168"/>
    </row>
    <row r="72" spans="1:136" ht="13.5" customHeight="1">
      <c r="A72" s="126"/>
      <c r="B72" s="117" t="s">
        <v>576</v>
      </c>
      <c r="E72" s="143" t="str">
        <f>IF(I72="","",ministers_outercabinet!E$3)</f>
        <v/>
      </c>
      <c r="F72" s="144" t="str">
        <f>IF(I72="","",ministers_outercabinet!E$1)</f>
        <v/>
      </c>
      <c r="G72" s="145" t="s">
        <v>292</v>
      </c>
      <c r="H72" s="145" t="str">
        <f>IF(I72="","",ministers_outercabinet!E$3)</f>
        <v/>
      </c>
      <c r="I72" s="146" t="str">
        <f t="shared" si="6"/>
        <v/>
      </c>
      <c r="J72" s="147" t="str">
        <f t="shared" si="7"/>
        <v/>
      </c>
      <c r="K72" s="148" t="str">
        <f t="shared" si="8"/>
        <v/>
      </c>
      <c r="L72" s="149" t="str">
        <f t="shared" si="9"/>
        <v/>
      </c>
      <c r="M72" s="150" t="str">
        <f t="shared" si="10"/>
        <v/>
      </c>
      <c r="N72" s="117" t="str">
        <f t="shared" si="5"/>
        <v/>
      </c>
      <c r="O72" s="114"/>
      <c r="P72" s="168"/>
      <c r="Q72" s="143" t="str">
        <f>IF(U72="","",ministers_outercabinet!T$3)</f>
        <v/>
      </c>
      <c r="R72" s="144" t="str">
        <f>IF(U72="","",ministers_outercabinet!T$1)</f>
        <v/>
      </c>
      <c r="S72" s="145"/>
      <c r="T72" s="151"/>
      <c r="U72" s="146" t="str">
        <f>IF(AB72="","",IF(ISNUMBER(SEARCH(":",AB72)),MID(AB72,FIND(":",AB72)+2,FIND("(",AB72)-FIND(":",AB72)-3),LEFT(AB72,FIND("(",AB72)-2)))</f>
        <v/>
      </c>
      <c r="V72" s="147" t="str">
        <f>IF(AB72="","",MID(AB72,FIND("(",AB72)+1,4))</f>
        <v/>
      </c>
      <c r="W72" s="148" t="str">
        <f>IF(ISNUMBER(SEARCH("*female*",AB72)),"female",IF(ISNUMBER(SEARCH("*male*",AB72)),"male",""))</f>
        <v/>
      </c>
      <c r="X72" s="149" t="str">
        <f>IF(AB72="","",IF(ISERROR(MID(AB72,FIND("male,",AB72)+6,(FIND(")",AB72)-(FIND("male,",AB72)+6))))=TRUE,"missing/error",MID(AB72,FIND("male,",AB72)+6,(FIND(")",AB72)-(FIND("male,",AB72)+6)))))</f>
        <v/>
      </c>
      <c r="Y72" s="150" t="str">
        <f>IF(U72="","",(MID(U72,(SEARCH("^^",SUBSTITUTE(U72," ","^^",LEN(U72)-LEN(SUBSTITUTE(U72," ","")))))+1,99)&amp;"_"&amp;LEFT(U72,FIND(" ",U72)-1)&amp;"_"&amp;V72))</f>
        <v/>
      </c>
      <c r="Z72" s="117" t="str">
        <f>IF(AB72="","",IF((LEN(AB72)-LEN(SUBSTITUTE(AB72,"male","")))/LEN("male")&gt;1,"!",IF(RIGHT(AB72,1)=")","",IF(RIGHT(AB72,2)=") ","",IF(RIGHT(AB72,2)=").","","!!")))))</f>
        <v/>
      </c>
      <c r="AA72" s="114"/>
      <c r="AB72" s="168"/>
      <c r="AC72" s="143" t="str">
        <f>IF(AG72="","",ministers_outercabinet!AF$3)</f>
        <v/>
      </c>
      <c r="AD72" s="144" t="str">
        <f>IF(AG72="","",ministers_outercabinet!AF$1)</f>
        <v/>
      </c>
      <c r="AE72" s="145"/>
      <c r="AF72" s="151"/>
      <c r="AG72" s="146" t="str">
        <f>IF(AN72="","",IF(ISNUMBER(SEARCH(":",AN72)),MID(AN72,FIND(":",AN72)+2,FIND("(",AN72)-FIND(":",AN72)-3),LEFT(AN72,FIND("(",AN72)-2)))</f>
        <v/>
      </c>
      <c r="AH72" s="147" t="str">
        <f>IF(AN72="","",MID(AN72,FIND("(",AN72)+1,4))</f>
        <v/>
      </c>
      <c r="AI72" s="148" t="str">
        <f>IF(ISNUMBER(SEARCH("*female*",AN72)),"female",IF(ISNUMBER(SEARCH("*male*",AN72)),"male",""))</f>
        <v/>
      </c>
      <c r="AJ72" s="149" t="str">
        <f>IF(AN72="","",IF(ISERROR(MID(AN72,FIND("male,",AN72)+6,(FIND(")",AN72)-(FIND("male,",AN72)+6))))=TRUE,"missing/error",MID(AN72,FIND("male,",AN72)+6,(FIND(")",AN72)-(FIND("male,",AN72)+6)))))</f>
        <v/>
      </c>
      <c r="AK72" s="150" t="str">
        <f>IF(AG72="","",(MID(AG72,(SEARCH("^^",SUBSTITUTE(AG72," ","^^",LEN(AG72)-LEN(SUBSTITUTE(AG72," ","")))))+1,99)&amp;"_"&amp;LEFT(AG72,FIND(" ",AG72)-1)&amp;"_"&amp;AH72))</f>
        <v/>
      </c>
      <c r="AL72" s="117" t="str">
        <f>IF(AN72="","",IF((LEN(AN72)-LEN(SUBSTITUTE(AN72,"male","")))/LEN("male")&gt;1,"!",IF(RIGHT(AN72,1)=")","",IF(RIGHT(AN72,2)=") ","",IF(RIGHT(AN72,2)=").","","!!")))))</f>
        <v/>
      </c>
      <c r="AM72" s="114"/>
      <c r="AN72" s="168"/>
      <c r="AO72" s="143" t="str">
        <f>IF(AS72="","",ministers_outercabinet!AR$3)</f>
        <v/>
      </c>
      <c r="AP72" s="144" t="str">
        <f>IF(AS72="","",ministers_outercabinet!AR$1)</f>
        <v/>
      </c>
      <c r="AQ72" s="145"/>
      <c r="AR72" s="151"/>
      <c r="AS72" s="146" t="str">
        <f>IF(AZ72="","",IF(ISNUMBER(SEARCH(":",AZ72)),MID(AZ72,FIND(":",AZ72)+2,FIND("(",AZ72)-FIND(":",AZ72)-3),LEFT(AZ72,FIND("(",AZ72)-2)))</f>
        <v/>
      </c>
      <c r="AT72" s="147" t="str">
        <f>IF(AZ72="","",MID(AZ72,FIND("(",AZ72)+1,4))</f>
        <v/>
      </c>
      <c r="AU72" s="148" t="str">
        <f>IF(ISNUMBER(SEARCH("*female*",AZ72)),"female",IF(ISNUMBER(SEARCH("*male*",AZ72)),"male",""))</f>
        <v/>
      </c>
      <c r="AV72" s="149" t="str">
        <f>IF(AZ72="","",IF(ISERROR(MID(AZ72,FIND("male,",AZ72)+6,(FIND(")",AZ72)-(FIND("male,",AZ72)+6))))=TRUE,"missing/error",MID(AZ72,FIND("male,",AZ72)+6,(FIND(")",AZ72)-(FIND("male,",AZ72)+6)))))</f>
        <v/>
      </c>
      <c r="AW72" s="150" t="str">
        <f>IF(AS72="","",(MID(AS72,(SEARCH("^^",SUBSTITUTE(AS72," ","^^",LEN(AS72)-LEN(SUBSTITUTE(AS72," ","")))))+1,99)&amp;"_"&amp;LEFT(AS72,FIND(" ",AS72)-1)&amp;"_"&amp;AT72))</f>
        <v/>
      </c>
      <c r="AX72" s="117" t="str">
        <f>IF(AZ72="","",IF((LEN(AZ72)-LEN(SUBSTITUTE(AZ72,"male","")))/LEN("male")&gt;1,"!",IF(RIGHT(AZ72,1)=")","",IF(RIGHT(AZ72,2)=") ","",IF(RIGHT(AZ72,2)=").","","!!")))))</f>
        <v/>
      </c>
      <c r="AY72" s="114"/>
      <c r="AZ72" s="168"/>
      <c r="BA72" s="143" t="str">
        <f>IF(BE72="","",ministers_outercabinet!BD$3)</f>
        <v/>
      </c>
      <c r="BB72" s="144" t="str">
        <f>IF(BE72="","",ministers_outercabinet!BD$1)</f>
        <v/>
      </c>
      <c r="BC72" s="145"/>
      <c r="BD72" s="151"/>
      <c r="BE72" s="146" t="str">
        <f>IF(BL72="","",IF(ISNUMBER(SEARCH(":",BL72)),MID(BL72,FIND(":",BL72)+2,FIND("(",BL72)-FIND(":",BL72)-3),LEFT(BL72,FIND("(",BL72)-2)))</f>
        <v/>
      </c>
      <c r="BF72" s="147" t="str">
        <f>IF(BL72="","",MID(BL72,FIND("(",BL72)+1,4))</f>
        <v/>
      </c>
      <c r="BG72" s="148" t="str">
        <f>IF(ISNUMBER(SEARCH("*female*",BL72)),"female",IF(ISNUMBER(SEARCH("*male*",BL72)),"male",""))</f>
        <v/>
      </c>
      <c r="BH72" s="149" t="str">
        <f>IF(BL72="","",IF(ISERROR(MID(BL72,FIND("male,",BL72)+6,(FIND(")",BL72)-(FIND("male,",BL72)+6))))=TRUE,"missing/error",MID(BL72,FIND("male,",BL72)+6,(FIND(")",BL72)-(FIND("male,",BL72)+6)))))</f>
        <v/>
      </c>
      <c r="BI72" s="150" t="str">
        <f>IF(BE72="","",(MID(BE72,(SEARCH("^^",SUBSTITUTE(BE72," ","^^",LEN(BE72)-LEN(SUBSTITUTE(BE72," ","")))))+1,99)&amp;"_"&amp;LEFT(BE72,FIND(" ",BE72)-1)&amp;"_"&amp;BF72))</f>
        <v/>
      </c>
      <c r="BJ72" s="117" t="str">
        <f>IF(BL72="","",IF((LEN(BL72)-LEN(SUBSTITUTE(BL72,"male","")))/LEN("male")&gt;1,"!",IF(RIGHT(BL72,1)=")","",IF(RIGHT(BL72,2)=") ","",IF(RIGHT(BL72,2)=").","","!!")))))</f>
        <v/>
      </c>
      <c r="BK72" s="114"/>
      <c r="BL72" s="168"/>
      <c r="BM72" s="143" t="str">
        <f>IF(BQ72="","",ministers_outercabinet!BP$3)</f>
        <v/>
      </c>
      <c r="BN72" s="144" t="str">
        <f>IF(BQ72="","",ministers_outercabinet!BP$1)</f>
        <v/>
      </c>
      <c r="BO72" s="145"/>
      <c r="BP72" s="151"/>
      <c r="BQ72" s="146" t="str">
        <f>IF(BX72="","",IF(ISNUMBER(SEARCH(":",BX72)),MID(BX72,FIND(":",BX72)+2,FIND("(",BX72)-FIND(":",BX72)-3),LEFT(BX72,FIND("(",BX72)-2)))</f>
        <v/>
      </c>
      <c r="BR72" s="147" t="str">
        <f>IF(BX72="","",MID(BX72,FIND("(",BX72)+1,4))</f>
        <v/>
      </c>
      <c r="BS72" s="148" t="str">
        <f>IF(ISNUMBER(SEARCH("*female*",BX72)),"female",IF(ISNUMBER(SEARCH("*male*",BX72)),"male",""))</f>
        <v/>
      </c>
      <c r="BT72" s="149" t="str">
        <f>IF(BX72="","",IF(ISERROR(MID(BX72,FIND("male,",BX72)+6,(FIND(")",BX72)-(FIND("male,",BX72)+6))))=TRUE,"missing/error",MID(BX72,FIND("male,",BX72)+6,(FIND(")",BX72)-(FIND("male,",BX72)+6)))))</f>
        <v/>
      </c>
      <c r="BU72" s="150" t="str">
        <f>IF(BQ72="","",(MID(BQ72,(SEARCH("^^",SUBSTITUTE(BQ72," ","^^",LEN(BQ72)-LEN(SUBSTITUTE(BQ72," ","")))))+1,99)&amp;"_"&amp;LEFT(BQ72,FIND(" ",BQ72)-1)&amp;"_"&amp;BR72))</f>
        <v/>
      </c>
      <c r="BV72" s="117" t="str">
        <f>IF(BX72="","",IF((LEN(BX72)-LEN(SUBSTITUTE(BX72,"male","")))/LEN("male")&gt;1,"!",IF(RIGHT(BX72,1)=")","",IF(RIGHT(BX72,2)=") ","",IF(RIGHT(BX72,2)=").","","!!")))))</f>
        <v/>
      </c>
      <c r="BW72" s="114"/>
      <c r="BX72" s="168"/>
      <c r="BY72" s="143" t="str">
        <f>IF(CC72="","",ministers_outercabinet!CB$3)</f>
        <v/>
      </c>
      <c r="BZ72" s="144" t="str">
        <f>IF(CC72="","",ministers_outercabinet!CB$1)</f>
        <v/>
      </c>
      <c r="CA72" s="145"/>
      <c r="CB72" s="151"/>
      <c r="CC72" s="146" t="str">
        <f>IF(CJ72="","",IF(ISNUMBER(SEARCH(":",CJ72)),MID(CJ72,FIND(":",CJ72)+2,FIND("(",CJ72)-FIND(":",CJ72)-3),LEFT(CJ72,FIND("(",CJ72)-2)))</f>
        <v/>
      </c>
      <c r="CD72" s="147" t="str">
        <f>IF(CJ72="","",MID(CJ72,FIND("(",CJ72)+1,4))</f>
        <v/>
      </c>
      <c r="CE72" s="148" t="str">
        <f>IF(ISNUMBER(SEARCH("*female*",CJ72)),"female",IF(ISNUMBER(SEARCH("*male*",CJ72)),"male",""))</f>
        <v/>
      </c>
      <c r="CF72" s="149" t="str">
        <f>IF(CJ72="","",IF(ISERROR(MID(CJ72,FIND("male,",CJ72)+6,(FIND(")",CJ72)-(FIND("male,",CJ72)+6))))=TRUE,"missing/error",MID(CJ72,FIND("male,",CJ72)+6,(FIND(")",CJ72)-(FIND("male,",CJ72)+6)))))</f>
        <v/>
      </c>
      <c r="CG72" s="150" t="str">
        <f>IF(CC72="","",(MID(CC72,(SEARCH("^^",SUBSTITUTE(CC72," ","^^",LEN(CC72)-LEN(SUBSTITUTE(CC72," ","")))))+1,99)&amp;"_"&amp;LEFT(CC72,FIND(" ",CC72)-1)&amp;"_"&amp;CD72))</f>
        <v/>
      </c>
      <c r="CH72" s="117" t="str">
        <f>IF(CJ72="","",IF((LEN(CJ72)-LEN(SUBSTITUTE(CJ72,"male","")))/LEN("male")&gt;1,"!",IF(RIGHT(CJ72,1)=")","",IF(RIGHT(CJ72,2)=") ","",IF(RIGHT(CJ72,2)=").","","!!")))))</f>
        <v/>
      </c>
      <c r="CI72" s="114"/>
      <c r="CJ72" s="168"/>
      <c r="CK72" s="143" t="str">
        <f>IF(CO72="","",ministers_outercabinet!CN$3)</f>
        <v/>
      </c>
      <c r="CL72" s="144" t="str">
        <f>IF(CO72="","",ministers_outercabinet!CN$1)</f>
        <v/>
      </c>
      <c r="CM72" s="145"/>
      <c r="CN72" s="151"/>
      <c r="CO72" s="146" t="str">
        <f>IF(CV72="","",IF(ISNUMBER(SEARCH(":",CV72)),MID(CV72,FIND(":",CV72)+2,FIND("(",CV72)-FIND(":",CV72)-3),LEFT(CV72,FIND("(",CV72)-2)))</f>
        <v/>
      </c>
      <c r="CP72" s="147" t="str">
        <f>IF(CV72="","",MID(CV72,FIND("(",CV72)+1,4))</f>
        <v/>
      </c>
      <c r="CQ72" s="148" t="str">
        <f>IF(ISNUMBER(SEARCH("*female*",CV72)),"female",IF(ISNUMBER(SEARCH("*male*",CV72)),"male",""))</f>
        <v/>
      </c>
      <c r="CR72" s="149" t="str">
        <f>IF(CV72="","",IF(ISERROR(MID(CV72,FIND("male,",CV72)+6,(FIND(")",CV72)-(FIND("male,",CV72)+6))))=TRUE,"missing/error",MID(CV72,FIND("male,",CV72)+6,(FIND(")",CV72)-(FIND("male,",CV72)+6)))))</f>
        <v/>
      </c>
      <c r="CS72" s="150" t="str">
        <f>IF(CO72="","",(MID(CO72,(SEARCH("^^",SUBSTITUTE(CO72," ","^^",LEN(CO72)-LEN(SUBSTITUTE(CO72," ","")))))+1,99)&amp;"_"&amp;LEFT(CO72,FIND(" ",CO72)-1)&amp;"_"&amp;CP72))</f>
        <v/>
      </c>
      <c r="CT72" s="117" t="str">
        <f>IF(CV72="","",IF((LEN(CV72)-LEN(SUBSTITUTE(CV72,"male","")))/LEN("male")&gt;1,"!",IF(RIGHT(CV72,1)=")","",IF(RIGHT(CV72,2)=") ","",IF(RIGHT(CV72,2)=").","","!!")))))</f>
        <v/>
      </c>
      <c r="CU72" s="114"/>
      <c r="CV72" s="168"/>
      <c r="CW72" s="143" t="str">
        <f>IF(DA72="","",ministers_outercabinet!CZ$3)</f>
        <v/>
      </c>
      <c r="CX72" s="144" t="str">
        <f>IF(DA72="","",ministers_outercabinet!CZ$1)</f>
        <v/>
      </c>
      <c r="CY72" s="145"/>
      <c r="CZ72" s="151"/>
      <c r="DA72" s="146" t="str">
        <f>IF(DH72="","",IF(ISNUMBER(SEARCH(":",DH72)),MID(DH72,FIND(":",DH72)+2,FIND("(",DH72)-FIND(":",DH72)-3),LEFT(DH72,FIND("(",DH72)-2)))</f>
        <v/>
      </c>
      <c r="DB72" s="147" t="str">
        <f>IF(DH72="","",MID(DH72,FIND("(",DH72)+1,4))</f>
        <v/>
      </c>
      <c r="DC72" s="148" t="str">
        <f>IF(ISNUMBER(SEARCH("*female*",DH72)),"female",IF(ISNUMBER(SEARCH("*male*",DH72)),"male",""))</f>
        <v/>
      </c>
      <c r="DD72" s="149" t="str">
        <f>IF(DH72="","",IF(ISERROR(MID(DH72,FIND("male,",DH72)+6,(FIND(")",DH72)-(FIND("male,",DH72)+6))))=TRUE,"missing/error",MID(DH72,FIND("male,",DH72)+6,(FIND(")",DH72)-(FIND("male,",DH72)+6)))))</f>
        <v/>
      </c>
      <c r="DE72" s="150" t="str">
        <f>IF(DA72="","",(MID(DA72,(SEARCH("^^",SUBSTITUTE(DA72," ","^^",LEN(DA72)-LEN(SUBSTITUTE(DA72," ","")))))+1,99)&amp;"_"&amp;LEFT(DA72,FIND(" ",DA72)-1)&amp;"_"&amp;DB72))</f>
        <v/>
      </c>
      <c r="DF72" s="117" t="str">
        <f>IF(DH72="","",IF((LEN(DH72)-LEN(SUBSTITUTE(DH72,"male","")))/LEN("male")&gt;1,"!",IF(RIGHT(DH72,1)=")","",IF(RIGHT(DH72,2)=") ","",IF(RIGHT(DH72,2)=").","","!!")))))</f>
        <v/>
      </c>
      <c r="DG72" s="114"/>
      <c r="DH72" s="168"/>
      <c r="DI72" s="143" t="str">
        <f>IF(DM72="","",ministers_outercabinet!DL$3)</f>
        <v/>
      </c>
      <c r="DJ72" s="144" t="str">
        <f>IF(DM72="","",ministers_outercabinet!DL$1)</f>
        <v/>
      </c>
      <c r="DK72" s="145"/>
      <c r="DL72" s="151"/>
      <c r="DM72" s="146" t="str">
        <f>IF(DT72="","",IF(ISNUMBER(SEARCH(":",DT72)),MID(DT72,FIND(":",DT72)+2,FIND("(",DT72)-FIND(":",DT72)-3),LEFT(DT72,FIND("(",DT72)-2)))</f>
        <v/>
      </c>
      <c r="DN72" s="147" t="str">
        <f>IF(DT72="","",MID(DT72,FIND("(",DT72)+1,4))</f>
        <v/>
      </c>
      <c r="DO72" s="148" t="str">
        <f>IF(ISNUMBER(SEARCH("*female*",DT72)),"female",IF(ISNUMBER(SEARCH("*male*",DT72)),"male",""))</f>
        <v/>
      </c>
      <c r="DP72" s="149" t="str">
        <f>IF(DT72="","",IF(ISERROR(MID(DT72,FIND("male,",DT72)+6,(FIND(")",DT72)-(FIND("male,",DT72)+6))))=TRUE,"missing/error",MID(DT72,FIND("male,",DT72)+6,(FIND(")",DT72)-(FIND("male,",DT72)+6)))))</f>
        <v/>
      </c>
      <c r="DQ72" s="150" t="str">
        <f>IF(DM72="","",(MID(DM72,(SEARCH("^^",SUBSTITUTE(DM72," ","^^",LEN(DM72)-LEN(SUBSTITUTE(DM72," ","")))))+1,99)&amp;"_"&amp;LEFT(DM72,FIND(" ",DM72)-1)&amp;"_"&amp;DN72))</f>
        <v/>
      </c>
      <c r="DR72" s="117" t="str">
        <f>IF(DT72="","",IF((LEN(DT72)-LEN(SUBSTITUTE(DT72,"male","")))/LEN("male")&gt;1,"!",IF(RIGHT(DT72,1)=")","",IF(RIGHT(DT72,2)=") ","",IF(RIGHT(DT72,2)=").","","!!")))))</f>
        <v/>
      </c>
      <c r="DS72" s="114"/>
      <c r="DT72" s="168"/>
      <c r="DU72" s="143" t="str">
        <f>IF(DY72="","",ministers_outercabinet!DX$3)</f>
        <v/>
      </c>
      <c r="DV72" s="144" t="str">
        <f>IF(DY72="","",ministers_outercabinet!DX$1)</f>
        <v/>
      </c>
      <c r="DW72" s="145"/>
      <c r="DX72" s="151"/>
      <c r="DY72" s="146" t="str">
        <f>IF(EF72="","",IF(ISNUMBER(SEARCH(":",EF72)),MID(EF72,FIND(":",EF72)+2,FIND("(",EF72)-FIND(":",EF72)-3),LEFT(EF72,FIND("(",EF72)-2)))</f>
        <v/>
      </c>
      <c r="DZ72" s="147" t="str">
        <f>IF(EF72="","",MID(EF72,FIND("(",EF72)+1,4))</f>
        <v/>
      </c>
      <c r="EA72" s="148" t="str">
        <f>IF(ISNUMBER(SEARCH("*female*",EF72)),"female",IF(ISNUMBER(SEARCH("*male*",EF72)),"male",""))</f>
        <v/>
      </c>
      <c r="EB72" s="149" t="str">
        <f>IF(EF72="","",IF(ISERROR(MID(EF72,FIND("male,",EF72)+6,(FIND(")",EF72)-(FIND("male,",EF72)+6))))=TRUE,"missing/error",MID(EF72,FIND("male,",EF72)+6,(FIND(")",EF72)-(FIND("male,",EF72)+6)))))</f>
        <v/>
      </c>
      <c r="EC72" s="150" t="str">
        <f>IF(DY72="","",(MID(DY72,(SEARCH("^^",SUBSTITUTE(DY72," ","^^",LEN(DY72)-LEN(SUBSTITUTE(DY72," ","")))))+1,99)&amp;"_"&amp;LEFT(DY72,FIND(" ",DY72)-1)&amp;"_"&amp;DZ72))</f>
        <v/>
      </c>
      <c r="ED72" s="117" t="str">
        <f>IF(EF72="","",IF((LEN(EF72)-LEN(SUBSTITUTE(EF72,"male","")))/LEN("male")&gt;1,"!",IF(RIGHT(EF72,1)=")","",IF(RIGHT(EF72,2)=") ","",IF(RIGHT(EF72,2)=").","","!!")))))</f>
        <v/>
      </c>
      <c r="EE72" s="114"/>
      <c r="EF72" s="168"/>
    </row>
    <row r="73" spans="1:136" ht="13.5" customHeight="1">
      <c r="A73" s="126"/>
      <c r="B73" s="117" t="s">
        <v>576</v>
      </c>
      <c r="E73" s="143" t="str">
        <f>IF(I73="","",ministers_outercabinet!E$3)</f>
        <v/>
      </c>
      <c r="F73" s="144" t="str">
        <f>IF(I73="","",ministers_outercabinet!E$1)</f>
        <v/>
      </c>
      <c r="G73" s="145" t="s">
        <v>292</v>
      </c>
      <c r="H73" s="145" t="str">
        <f>IF(I73="","",ministers_outercabinet!E$3)</f>
        <v/>
      </c>
      <c r="I73" s="146" t="str">
        <f t="shared" si="6"/>
        <v/>
      </c>
      <c r="J73" s="147" t="str">
        <f t="shared" si="7"/>
        <v/>
      </c>
      <c r="K73" s="148" t="str">
        <f t="shared" si="8"/>
        <v/>
      </c>
      <c r="L73" s="149" t="str">
        <f t="shared" si="9"/>
        <v/>
      </c>
      <c r="M73" s="150" t="str">
        <f t="shared" si="10"/>
        <v/>
      </c>
      <c r="N73" s="117" t="str">
        <f t="shared" si="5"/>
        <v/>
      </c>
      <c r="O73" s="114"/>
      <c r="P73" s="168"/>
      <c r="Q73" s="143"/>
      <c r="R73" s="144"/>
      <c r="S73" s="145"/>
      <c r="T73" s="151"/>
      <c r="U73" s="146"/>
      <c r="V73" s="147"/>
      <c r="W73" s="148"/>
      <c r="X73" s="149"/>
      <c r="Y73" s="150"/>
      <c r="AA73" s="114"/>
      <c r="AB73" s="168"/>
      <c r="AC73" s="143"/>
      <c r="AD73" s="144"/>
      <c r="AE73" s="145"/>
      <c r="AF73" s="151"/>
      <c r="AG73" s="146"/>
      <c r="AH73" s="147"/>
      <c r="AI73" s="148"/>
      <c r="AJ73" s="149"/>
      <c r="AK73" s="150"/>
      <c r="AM73" s="114"/>
      <c r="AN73" s="168"/>
      <c r="AO73" s="143"/>
      <c r="AP73" s="144"/>
      <c r="AQ73" s="145"/>
      <c r="AR73" s="151"/>
      <c r="AS73" s="146"/>
      <c r="AT73" s="147"/>
      <c r="AU73" s="148"/>
      <c r="AV73" s="149"/>
      <c r="AW73" s="150"/>
      <c r="AY73" s="114"/>
      <c r="AZ73" s="168"/>
      <c r="BA73" s="143"/>
      <c r="BB73" s="144"/>
      <c r="BC73" s="145"/>
      <c r="BD73" s="151"/>
      <c r="BE73" s="146"/>
      <c r="BF73" s="147"/>
      <c r="BG73" s="148"/>
      <c r="BH73" s="149"/>
      <c r="BI73" s="150"/>
      <c r="BK73" s="114"/>
      <c r="BL73" s="168"/>
      <c r="BM73" s="143"/>
      <c r="BN73" s="144"/>
      <c r="BO73" s="145"/>
      <c r="BP73" s="151"/>
      <c r="BQ73" s="146"/>
      <c r="BR73" s="147"/>
      <c r="BS73" s="148"/>
      <c r="BT73" s="149"/>
      <c r="BU73" s="150"/>
      <c r="BW73" s="114"/>
      <c r="BX73" s="168"/>
      <c r="BY73" s="143"/>
      <c r="BZ73" s="144"/>
      <c r="CA73" s="145"/>
      <c r="CB73" s="151"/>
      <c r="CC73" s="146"/>
      <c r="CD73" s="147"/>
      <c r="CE73" s="148"/>
      <c r="CF73" s="149"/>
      <c r="CG73" s="150"/>
      <c r="CI73" s="114"/>
      <c r="CJ73" s="168"/>
      <c r="CK73" s="143"/>
      <c r="CL73" s="144"/>
      <c r="CM73" s="145"/>
      <c r="CN73" s="151"/>
      <c r="CO73" s="146"/>
      <c r="CP73" s="147"/>
      <c r="CQ73" s="148"/>
      <c r="CR73" s="149"/>
      <c r="CS73" s="150"/>
      <c r="CU73" s="114"/>
      <c r="CV73" s="168"/>
      <c r="CW73" s="143"/>
      <c r="CX73" s="144"/>
      <c r="CY73" s="145"/>
      <c r="CZ73" s="151"/>
      <c r="DA73" s="146"/>
      <c r="DB73" s="147"/>
      <c r="DC73" s="148"/>
      <c r="DD73" s="149"/>
      <c r="DE73" s="150"/>
      <c r="DG73" s="114"/>
      <c r="DH73" s="168"/>
      <c r="DI73" s="143"/>
      <c r="DJ73" s="144"/>
      <c r="DK73" s="145"/>
      <c r="DL73" s="151"/>
      <c r="DM73" s="146"/>
      <c r="DN73" s="147"/>
      <c r="DO73" s="148"/>
      <c r="DP73" s="149"/>
      <c r="DQ73" s="150"/>
      <c r="DS73" s="114"/>
      <c r="DT73" s="168"/>
      <c r="DU73" s="143"/>
      <c r="DV73" s="144"/>
      <c r="DW73" s="145"/>
      <c r="DX73" s="151"/>
      <c r="DY73" s="146"/>
      <c r="DZ73" s="147"/>
      <c r="EA73" s="148"/>
      <c r="EB73" s="149"/>
      <c r="EC73" s="150"/>
      <c r="EE73" s="114"/>
      <c r="EF73" s="168"/>
    </row>
    <row r="74" spans="1:136" ht="13.5" customHeight="1">
      <c r="A74" s="126"/>
      <c r="B74" s="175" t="s">
        <v>659</v>
      </c>
      <c r="E74" s="143" t="str">
        <f>IF(I74="","",ministers_outercabinet!E$3)</f>
        <v/>
      </c>
      <c r="F74" s="144" t="str">
        <f>IF(I74="","",ministers_outercabinet!E$1)</f>
        <v/>
      </c>
      <c r="G74" s="145" t="s">
        <v>292</v>
      </c>
      <c r="H74" s="145" t="str">
        <f>IF(I74="","",ministers_outercabinet!E$3)</f>
        <v/>
      </c>
      <c r="I74" s="146" t="str">
        <f t="shared" si="6"/>
        <v/>
      </c>
      <c r="J74" s="147" t="str">
        <f t="shared" si="7"/>
        <v/>
      </c>
      <c r="K74" s="148" t="str">
        <f t="shared" si="8"/>
        <v/>
      </c>
      <c r="L74" s="149" t="str">
        <f t="shared" si="9"/>
        <v/>
      </c>
      <c r="M74" s="150" t="str">
        <f t="shared" si="10"/>
        <v/>
      </c>
      <c r="N74" s="117" t="str">
        <f t="shared" si="5"/>
        <v/>
      </c>
      <c r="O74" s="114"/>
      <c r="P74" s="168"/>
      <c r="Q74" s="143"/>
      <c r="R74" s="144"/>
      <c r="S74" s="145"/>
      <c r="T74" s="151"/>
      <c r="U74" s="146"/>
      <c r="V74" s="147"/>
      <c r="W74" s="148"/>
      <c r="X74" s="149"/>
      <c r="Y74" s="150"/>
      <c r="AA74" s="114"/>
      <c r="AB74" s="168"/>
      <c r="AC74" s="143"/>
      <c r="AD74" s="144"/>
      <c r="AE74" s="145"/>
      <c r="AF74" s="151"/>
      <c r="AG74" s="146"/>
      <c r="AH74" s="147"/>
      <c r="AI74" s="148"/>
      <c r="AJ74" s="149"/>
      <c r="AK74" s="150"/>
      <c r="AM74" s="114"/>
      <c r="AN74" s="168"/>
      <c r="AO74" s="143"/>
      <c r="AP74" s="144"/>
      <c r="AQ74" s="145"/>
      <c r="AR74" s="151"/>
      <c r="AS74" s="146"/>
      <c r="AT74" s="147"/>
      <c r="AU74" s="148"/>
      <c r="AV74" s="149"/>
      <c r="AW74" s="150"/>
      <c r="AY74" s="114"/>
      <c r="AZ74" s="168"/>
      <c r="BA74" s="143"/>
      <c r="BB74" s="144"/>
      <c r="BC74" s="145"/>
      <c r="BD74" s="151"/>
      <c r="BE74" s="146"/>
      <c r="BF74" s="147"/>
      <c r="BG74" s="148"/>
      <c r="BH74" s="149"/>
      <c r="BI74" s="150"/>
      <c r="BK74" s="114"/>
      <c r="BL74" s="168"/>
      <c r="BM74" s="143"/>
      <c r="BN74" s="144"/>
      <c r="BO74" s="145"/>
      <c r="BP74" s="151"/>
      <c r="BQ74" s="146"/>
      <c r="BR74" s="147"/>
      <c r="BS74" s="148"/>
      <c r="BT74" s="149"/>
      <c r="BU74" s="150"/>
      <c r="BW74" s="114"/>
      <c r="BX74" s="168"/>
      <c r="BY74" s="143"/>
      <c r="BZ74" s="144"/>
      <c r="CA74" s="145"/>
      <c r="CB74" s="151"/>
      <c r="CC74" s="146"/>
      <c r="CD74" s="147"/>
      <c r="CE74" s="148"/>
      <c r="CF74" s="149"/>
      <c r="CG74" s="150"/>
      <c r="CI74" s="114"/>
      <c r="CJ74" s="168"/>
      <c r="CK74" s="143"/>
      <c r="CL74" s="144"/>
      <c r="CM74" s="145"/>
      <c r="CN74" s="151"/>
      <c r="CO74" s="146"/>
      <c r="CP74" s="147"/>
      <c r="CQ74" s="148"/>
      <c r="CR74" s="149"/>
      <c r="CS74" s="150"/>
      <c r="CU74" s="114"/>
      <c r="CV74" s="168"/>
      <c r="CW74" s="143"/>
      <c r="CX74" s="144"/>
      <c r="CY74" s="145"/>
      <c r="CZ74" s="151"/>
      <c r="DA74" s="146"/>
      <c r="DB74" s="147"/>
      <c r="DC74" s="148"/>
      <c r="DD74" s="149"/>
      <c r="DE74" s="150"/>
      <c r="DG74" s="114"/>
      <c r="DH74" s="168"/>
      <c r="DI74" s="143"/>
      <c r="DJ74" s="144"/>
      <c r="DK74" s="145"/>
      <c r="DL74" s="151"/>
      <c r="DM74" s="146"/>
      <c r="DN74" s="147"/>
      <c r="DO74" s="148"/>
      <c r="DP74" s="149"/>
      <c r="DQ74" s="150"/>
      <c r="DS74" s="114"/>
      <c r="DT74" s="168"/>
      <c r="DU74" s="143"/>
      <c r="DV74" s="144"/>
      <c r="DW74" s="145"/>
      <c r="DX74" s="151"/>
      <c r="DY74" s="146"/>
      <c r="DZ74" s="147"/>
      <c r="EA74" s="148"/>
      <c r="EB74" s="149"/>
      <c r="EC74" s="150"/>
      <c r="EE74" s="114"/>
      <c r="EF74" s="168"/>
    </row>
    <row r="75" spans="1:136" ht="13.5" customHeight="1">
      <c r="A75" s="126"/>
      <c r="B75" s="117" t="s">
        <v>577</v>
      </c>
      <c r="E75" s="143" t="str">
        <f>IF(I75="","",ministers_outercabinet!E$3)</f>
        <v/>
      </c>
      <c r="F75" s="144" t="str">
        <f>IF(I75="","",ministers_outercabinet!E$1)</f>
        <v/>
      </c>
      <c r="G75" s="145" t="s">
        <v>292</v>
      </c>
      <c r="H75" s="145" t="str">
        <f>IF(I75="","",ministers_outercabinet!E$3)</f>
        <v/>
      </c>
      <c r="I75" s="146" t="str">
        <f t="shared" si="6"/>
        <v/>
      </c>
      <c r="J75" s="147" t="str">
        <f t="shared" si="7"/>
        <v/>
      </c>
      <c r="K75" s="148" t="str">
        <f t="shared" si="8"/>
        <v/>
      </c>
      <c r="L75" s="149" t="str">
        <f t="shared" si="9"/>
        <v/>
      </c>
      <c r="M75" s="150" t="str">
        <f t="shared" si="10"/>
        <v/>
      </c>
      <c r="N75" s="117" t="str">
        <f t="shared" si="5"/>
        <v/>
      </c>
      <c r="O75" s="114"/>
      <c r="P75" s="168"/>
      <c r="Q75" s="143" t="str">
        <f>IF(U75="","",ministers_outercabinet!T$3)</f>
        <v/>
      </c>
      <c r="R75" s="144" t="str">
        <f>IF(U75="","",ministers_outercabinet!T$1)</f>
        <v/>
      </c>
      <c r="S75" s="145"/>
      <c r="T75" s="151"/>
      <c r="U75" s="146" t="str">
        <f>IF(AB75="","",IF(ISNUMBER(SEARCH(":",AB75)),MID(AB75,FIND(":",AB75)+2,FIND("(",AB75)-FIND(":",AB75)-3),LEFT(AB75,FIND("(",AB75)-2)))</f>
        <v/>
      </c>
      <c r="V75" s="147" t="str">
        <f>IF(AB75="","",MID(AB75,FIND("(",AB75)+1,4))</f>
        <v/>
      </c>
      <c r="W75" s="148" t="str">
        <f>IF(ISNUMBER(SEARCH("*female*",AB75)),"female",IF(ISNUMBER(SEARCH("*male*",AB75)),"male",""))</f>
        <v/>
      </c>
      <c r="X75" s="149" t="str">
        <f>IF(AB75="","",IF(ISERROR(MID(AB75,FIND("male,",AB75)+6,(FIND(")",AB75)-(FIND("male,",AB75)+6))))=TRUE,"missing/error",MID(AB75,FIND("male,",AB75)+6,(FIND(")",AB75)-(FIND("male,",AB75)+6)))))</f>
        <v/>
      </c>
      <c r="Y75" s="150" t="str">
        <f>IF(U75="","",(MID(U75,(SEARCH("^^",SUBSTITUTE(U75," ","^^",LEN(U75)-LEN(SUBSTITUTE(U75," ","")))))+1,99)&amp;"_"&amp;LEFT(U75,FIND(" ",U75)-1)&amp;"_"&amp;V75))</f>
        <v/>
      </c>
      <c r="Z75" s="117" t="str">
        <f>IF(AB75="","",IF((LEN(AB75)-LEN(SUBSTITUTE(AB75,"male","")))/LEN("male")&gt;1,"!",IF(RIGHT(AB75,1)=")","",IF(RIGHT(AB75,2)=") ","",IF(RIGHT(AB75,2)=").","","!!")))))</f>
        <v/>
      </c>
      <c r="AA75" s="114"/>
      <c r="AB75" s="168"/>
      <c r="AC75" s="143" t="str">
        <f>IF(AG75="","",ministers_outercabinet!AF$3)</f>
        <v/>
      </c>
      <c r="AD75" s="144" t="str">
        <f>IF(AG75="","",ministers_outercabinet!AF$1)</f>
        <v/>
      </c>
      <c r="AE75" s="145"/>
      <c r="AF75" s="151"/>
      <c r="AG75" s="146" t="str">
        <f>IF(AN75="","",IF(ISNUMBER(SEARCH(":",AN75)),MID(AN75,FIND(":",AN75)+2,FIND("(",AN75)-FIND(":",AN75)-3),LEFT(AN75,FIND("(",AN75)-2)))</f>
        <v/>
      </c>
      <c r="AH75" s="147" t="str">
        <f>IF(AN75="","",MID(AN75,FIND("(",AN75)+1,4))</f>
        <v/>
      </c>
      <c r="AI75" s="148" t="str">
        <f>IF(ISNUMBER(SEARCH("*female*",AN75)),"female",IF(ISNUMBER(SEARCH("*male*",AN75)),"male",""))</f>
        <v/>
      </c>
      <c r="AJ75" s="149" t="str">
        <f>IF(AN75="","",IF(ISERROR(MID(AN75,FIND("male,",AN75)+6,(FIND(")",AN75)-(FIND("male,",AN75)+6))))=TRUE,"missing/error",MID(AN75,FIND("male,",AN75)+6,(FIND(")",AN75)-(FIND("male,",AN75)+6)))))</f>
        <v/>
      </c>
      <c r="AK75" s="150" t="str">
        <f>IF(AG75="","",(MID(AG75,(SEARCH("^^",SUBSTITUTE(AG75," ","^^",LEN(AG75)-LEN(SUBSTITUTE(AG75," ","")))))+1,99)&amp;"_"&amp;LEFT(AG75,FIND(" ",AG75)-1)&amp;"_"&amp;AH75))</f>
        <v/>
      </c>
      <c r="AL75" s="117" t="str">
        <f>IF(AN75="","",IF((LEN(AN75)-LEN(SUBSTITUTE(AN75,"male","")))/LEN("male")&gt;1,"!",IF(RIGHT(AN75,1)=")","",IF(RIGHT(AN75,2)=") ","",IF(RIGHT(AN75,2)=").","","!!")))))</f>
        <v/>
      </c>
      <c r="AM75" s="114"/>
      <c r="AN75" s="168"/>
      <c r="AO75" s="143" t="str">
        <f>IF(AS75="","",ministers_outercabinet!AR$3)</f>
        <v/>
      </c>
      <c r="AP75" s="144" t="str">
        <f>IF(AS75="","",ministers_outercabinet!AR$1)</f>
        <v/>
      </c>
      <c r="AQ75" s="145"/>
      <c r="AR75" s="151"/>
      <c r="AS75" s="146" t="str">
        <f>IF(AZ75="","",IF(ISNUMBER(SEARCH(":",AZ75)),MID(AZ75,FIND(":",AZ75)+2,FIND("(",AZ75)-FIND(":",AZ75)-3),LEFT(AZ75,FIND("(",AZ75)-2)))</f>
        <v/>
      </c>
      <c r="AT75" s="147" t="str">
        <f>IF(AZ75="","",MID(AZ75,FIND("(",AZ75)+1,4))</f>
        <v/>
      </c>
      <c r="AU75" s="148" t="str">
        <f>IF(ISNUMBER(SEARCH("*female*",AZ75)),"female",IF(ISNUMBER(SEARCH("*male*",AZ75)),"male",""))</f>
        <v/>
      </c>
      <c r="AV75" s="149" t="str">
        <f>IF(AZ75="","",IF(ISERROR(MID(AZ75,FIND("male,",AZ75)+6,(FIND(")",AZ75)-(FIND("male,",AZ75)+6))))=TRUE,"missing/error",MID(AZ75,FIND("male,",AZ75)+6,(FIND(")",AZ75)-(FIND("male,",AZ75)+6)))))</f>
        <v/>
      </c>
      <c r="AW75" s="150" t="str">
        <f>IF(AS75="","",(MID(AS75,(SEARCH("^^",SUBSTITUTE(AS75," ","^^",LEN(AS75)-LEN(SUBSTITUTE(AS75," ","")))))+1,99)&amp;"_"&amp;LEFT(AS75,FIND(" ",AS75)-1)&amp;"_"&amp;AT75))</f>
        <v/>
      </c>
      <c r="AX75" s="117" t="str">
        <f>IF(AZ75="","",IF((LEN(AZ75)-LEN(SUBSTITUTE(AZ75,"male","")))/LEN("male")&gt;1,"!",IF(RIGHT(AZ75,1)=")","",IF(RIGHT(AZ75,2)=") ","",IF(RIGHT(AZ75,2)=").","","!!")))))</f>
        <v/>
      </c>
      <c r="AY75" s="114"/>
      <c r="AZ75" s="168"/>
      <c r="BA75" s="143" t="str">
        <f>IF(BE75="","",ministers_outercabinet!BD$3)</f>
        <v/>
      </c>
      <c r="BB75" s="144" t="str">
        <f>IF(BE75="","",ministers_outercabinet!BD$1)</f>
        <v/>
      </c>
      <c r="BC75" s="145"/>
      <c r="BD75" s="151"/>
      <c r="BE75" s="146" t="str">
        <f>IF(BL75="","",IF(ISNUMBER(SEARCH(":",BL75)),MID(BL75,FIND(":",BL75)+2,FIND("(",BL75)-FIND(":",BL75)-3),LEFT(BL75,FIND("(",BL75)-2)))</f>
        <v/>
      </c>
      <c r="BF75" s="147" t="str">
        <f>IF(BL75="","",MID(BL75,FIND("(",BL75)+1,4))</f>
        <v/>
      </c>
      <c r="BG75" s="148" t="str">
        <f>IF(ISNUMBER(SEARCH("*female*",BL75)),"female",IF(ISNUMBER(SEARCH("*male*",BL75)),"male",""))</f>
        <v/>
      </c>
      <c r="BH75" s="149" t="str">
        <f>IF(BL75="","",IF(ISERROR(MID(BL75,FIND("male,",BL75)+6,(FIND(")",BL75)-(FIND("male,",BL75)+6))))=TRUE,"missing/error",MID(BL75,FIND("male,",BL75)+6,(FIND(")",BL75)-(FIND("male,",BL75)+6)))))</f>
        <v/>
      </c>
      <c r="BI75" s="150" t="str">
        <f>IF(BE75="","",(MID(BE75,(SEARCH("^^",SUBSTITUTE(BE75," ","^^",LEN(BE75)-LEN(SUBSTITUTE(BE75," ","")))))+1,99)&amp;"_"&amp;LEFT(BE75,FIND(" ",BE75)-1)&amp;"_"&amp;BF75))</f>
        <v/>
      </c>
      <c r="BJ75" s="117" t="str">
        <f>IF(BL75="","",IF((LEN(BL75)-LEN(SUBSTITUTE(BL75,"male","")))/LEN("male")&gt;1,"!",IF(RIGHT(BL75,1)=")","",IF(RIGHT(BL75,2)=") ","",IF(RIGHT(BL75,2)=").","","!!")))))</f>
        <v/>
      </c>
      <c r="BK75" s="114"/>
      <c r="BL75" s="168"/>
      <c r="BM75" s="143" t="str">
        <f>IF(BQ75="","",ministers_outercabinet!BP$3)</f>
        <v/>
      </c>
      <c r="BN75" s="144" t="str">
        <f>IF(BQ75="","",ministers_outercabinet!BP$1)</f>
        <v/>
      </c>
      <c r="BO75" s="145"/>
      <c r="BP75" s="151"/>
      <c r="BQ75" s="146" t="str">
        <f>IF(BX75="","",IF(ISNUMBER(SEARCH(":",BX75)),MID(BX75,FIND(":",BX75)+2,FIND("(",BX75)-FIND(":",BX75)-3),LEFT(BX75,FIND("(",BX75)-2)))</f>
        <v/>
      </c>
      <c r="BR75" s="147" t="str">
        <f>IF(BX75="","",MID(BX75,FIND("(",BX75)+1,4))</f>
        <v/>
      </c>
      <c r="BS75" s="148" t="str">
        <f>IF(ISNUMBER(SEARCH("*female*",BX75)),"female",IF(ISNUMBER(SEARCH("*male*",BX75)),"male",""))</f>
        <v/>
      </c>
      <c r="BT75" s="149" t="str">
        <f>IF(BX75="","",IF(ISERROR(MID(BX75,FIND("male,",BX75)+6,(FIND(")",BX75)-(FIND("male,",BX75)+6))))=TRUE,"missing/error",MID(BX75,FIND("male,",BX75)+6,(FIND(")",BX75)-(FIND("male,",BX75)+6)))))</f>
        <v/>
      </c>
      <c r="BU75" s="150" t="str">
        <f>IF(BQ75="","",(MID(BQ75,(SEARCH("^^",SUBSTITUTE(BQ75," ","^^",LEN(BQ75)-LEN(SUBSTITUTE(BQ75," ","")))))+1,99)&amp;"_"&amp;LEFT(BQ75,FIND(" ",BQ75)-1)&amp;"_"&amp;BR75))</f>
        <v/>
      </c>
      <c r="BV75" s="117" t="str">
        <f>IF(BX75="","",IF((LEN(BX75)-LEN(SUBSTITUTE(BX75,"male","")))/LEN("male")&gt;1,"!",IF(RIGHT(BX75,1)=")","",IF(RIGHT(BX75,2)=") ","",IF(RIGHT(BX75,2)=").","","!!")))))</f>
        <v/>
      </c>
      <c r="BW75" s="114"/>
      <c r="BX75" s="168"/>
      <c r="BY75" s="143" t="str">
        <f>IF(CC75="","",ministers_outercabinet!CB$3)</f>
        <v/>
      </c>
      <c r="BZ75" s="144" t="str">
        <f>IF(CC75="","",ministers_outercabinet!CB$1)</f>
        <v/>
      </c>
      <c r="CA75" s="145"/>
      <c r="CB75" s="151"/>
      <c r="CC75" s="146" t="str">
        <f>IF(CJ75="","",IF(ISNUMBER(SEARCH(":",CJ75)),MID(CJ75,FIND(":",CJ75)+2,FIND("(",CJ75)-FIND(":",CJ75)-3),LEFT(CJ75,FIND("(",CJ75)-2)))</f>
        <v/>
      </c>
      <c r="CD75" s="147" t="str">
        <f>IF(CJ75="","",MID(CJ75,FIND("(",CJ75)+1,4))</f>
        <v/>
      </c>
      <c r="CE75" s="148" t="str">
        <f>IF(ISNUMBER(SEARCH("*female*",CJ75)),"female",IF(ISNUMBER(SEARCH("*male*",CJ75)),"male",""))</f>
        <v/>
      </c>
      <c r="CF75" s="149" t="str">
        <f>IF(CJ75="","",IF(ISERROR(MID(CJ75,FIND("male,",CJ75)+6,(FIND(")",CJ75)-(FIND("male,",CJ75)+6))))=TRUE,"missing/error",MID(CJ75,FIND("male,",CJ75)+6,(FIND(")",CJ75)-(FIND("male,",CJ75)+6)))))</f>
        <v/>
      </c>
      <c r="CG75" s="150" t="str">
        <f>IF(CC75="","",(MID(CC75,(SEARCH("^^",SUBSTITUTE(CC75," ","^^",LEN(CC75)-LEN(SUBSTITUTE(CC75," ","")))))+1,99)&amp;"_"&amp;LEFT(CC75,FIND(" ",CC75)-1)&amp;"_"&amp;CD75))</f>
        <v/>
      </c>
      <c r="CH75" s="117" t="str">
        <f>IF(CJ75="","",IF((LEN(CJ75)-LEN(SUBSTITUTE(CJ75,"male","")))/LEN("male")&gt;1,"!",IF(RIGHT(CJ75,1)=")","",IF(RIGHT(CJ75,2)=") ","",IF(RIGHT(CJ75,2)=").","","!!")))))</f>
        <v/>
      </c>
      <c r="CI75" s="114"/>
      <c r="CJ75" s="168"/>
      <c r="CK75" s="143" t="str">
        <f>IF(CO75="","",ministers_outercabinet!CN$3)</f>
        <v/>
      </c>
      <c r="CL75" s="144" t="str">
        <f>IF(CO75="","",ministers_outercabinet!CN$1)</f>
        <v/>
      </c>
      <c r="CM75" s="145"/>
      <c r="CN75" s="151"/>
      <c r="CO75" s="146" t="str">
        <f>IF(CV75="","",IF(ISNUMBER(SEARCH(":",CV75)),MID(CV75,FIND(":",CV75)+2,FIND("(",CV75)-FIND(":",CV75)-3),LEFT(CV75,FIND("(",CV75)-2)))</f>
        <v/>
      </c>
      <c r="CP75" s="147" t="str">
        <f>IF(CV75="","",MID(CV75,FIND("(",CV75)+1,4))</f>
        <v/>
      </c>
      <c r="CQ75" s="148" t="str">
        <f>IF(ISNUMBER(SEARCH("*female*",CV75)),"female",IF(ISNUMBER(SEARCH("*male*",CV75)),"male",""))</f>
        <v/>
      </c>
      <c r="CR75" s="149" t="str">
        <f>IF(CV75="","",IF(ISERROR(MID(CV75,FIND("male,",CV75)+6,(FIND(")",CV75)-(FIND("male,",CV75)+6))))=TRUE,"missing/error",MID(CV75,FIND("male,",CV75)+6,(FIND(")",CV75)-(FIND("male,",CV75)+6)))))</f>
        <v/>
      </c>
      <c r="CS75" s="150" t="str">
        <f>IF(CO75="","",(MID(CO75,(SEARCH("^^",SUBSTITUTE(CO75," ","^^",LEN(CO75)-LEN(SUBSTITUTE(CO75," ","")))))+1,99)&amp;"_"&amp;LEFT(CO75,FIND(" ",CO75)-1)&amp;"_"&amp;CP75))</f>
        <v/>
      </c>
      <c r="CT75" s="117" t="str">
        <f>IF(CV75="","",IF((LEN(CV75)-LEN(SUBSTITUTE(CV75,"male","")))/LEN("male")&gt;1,"!",IF(RIGHT(CV75,1)=")","",IF(RIGHT(CV75,2)=") ","",IF(RIGHT(CV75,2)=").","","!!")))))</f>
        <v/>
      </c>
      <c r="CU75" s="114"/>
      <c r="CV75" s="168"/>
      <c r="CW75" s="143" t="str">
        <f>IF(DA75="","",ministers_outercabinet!CZ$3)</f>
        <v/>
      </c>
      <c r="CX75" s="144" t="str">
        <f>IF(DA75="","",ministers_outercabinet!CZ$1)</f>
        <v/>
      </c>
      <c r="CY75" s="145"/>
      <c r="CZ75" s="151"/>
      <c r="DA75" s="146" t="str">
        <f>IF(DH75="","",IF(ISNUMBER(SEARCH(":",DH75)),MID(DH75,FIND(":",DH75)+2,FIND("(",DH75)-FIND(":",DH75)-3),LEFT(DH75,FIND("(",DH75)-2)))</f>
        <v/>
      </c>
      <c r="DB75" s="147" t="str">
        <f>IF(DH75="","",MID(DH75,FIND("(",DH75)+1,4))</f>
        <v/>
      </c>
      <c r="DC75" s="148" t="str">
        <f>IF(ISNUMBER(SEARCH("*female*",DH75)),"female",IF(ISNUMBER(SEARCH("*male*",DH75)),"male",""))</f>
        <v/>
      </c>
      <c r="DD75" s="149" t="str">
        <f>IF(DH75="","",IF(ISERROR(MID(DH75,FIND("male,",DH75)+6,(FIND(")",DH75)-(FIND("male,",DH75)+6))))=TRUE,"missing/error",MID(DH75,FIND("male,",DH75)+6,(FIND(")",DH75)-(FIND("male,",DH75)+6)))))</f>
        <v/>
      </c>
      <c r="DE75" s="150" t="str">
        <f>IF(DA75="","",(MID(DA75,(SEARCH("^^",SUBSTITUTE(DA75," ","^^",LEN(DA75)-LEN(SUBSTITUTE(DA75," ","")))))+1,99)&amp;"_"&amp;LEFT(DA75,FIND(" ",DA75)-1)&amp;"_"&amp;DB75))</f>
        <v/>
      </c>
      <c r="DF75" s="117" t="str">
        <f>IF(DH75="","",IF((LEN(DH75)-LEN(SUBSTITUTE(DH75,"male","")))/LEN("male")&gt;1,"!",IF(RIGHT(DH75,1)=")","",IF(RIGHT(DH75,2)=") ","",IF(RIGHT(DH75,2)=").","","!!")))))</f>
        <v/>
      </c>
      <c r="DG75" s="114"/>
      <c r="DH75" s="168"/>
      <c r="DI75" s="143" t="str">
        <f>IF(DM75="","",ministers_outercabinet!DL$3)</f>
        <v/>
      </c>
      <c r="DJ75" s="144" t="str">
        <f>IF(DM75="","",ministers_outercabinet!DL$1)</f>
        <v/>
      </c>
      <c r="DK75" s="145"/>
      <c r="DL75" s="151"/>
      <c r="DM75" s="146" t="str">
        <f>IF(DT75="","",IF(ISNUMBER(SEARCH(":",DT75)),MID(DT75,FIND(":",DT75)+2,FIND("(",DT75)-FIND(":",DT75)-3),LEFT(DT75,FIND("(",DT75)-2)))</f>
        <v/>
      </c>
      <c r="DN75" s="147" t="str">
        <f>IF(DT75="","",MID(DT75,FIND("(",DT75)+1,4))</f>
        <v/>
      </c>
      <c r="DO75" s="148" t="str">
        <f>IF(ISNUMBER(SEARCH("*female*",DT75)),"female",IF(ISNUMBER(SEARCH("*male*",DT75)),"male",""))</f>
        <v/>
      </c>
      <c r="DP75" s="149" t="str">
        <f>IF(DT75="","",IF(ISERROR(MID(DT75,FIND("male,",DT75)+6,(FIND(")",DT75)-(FIND("male,",DT75)+6))))=TRUE,"missing/error",MID(DT75,FIND("male,",DT75)+6,(FIND(")",DT75)-(FIND("male,",DT75)+6)))))</f>
        <v/>
      </c>
      <c r="DQ75" s="150" t="str">
        <f>IF(DM75="","",(MID(DM75,(SEARCH("^^",SUBSTITUTE(DM75," ","^^",LEN(DM75)-LEN(SUBSTITUTE(DM75," ","")))))+1,99)&amp;"_"&amp;LEFT(DM75,FIND(" ",DM75)-1)&amp;"_"&amp;DN75))</f>
        <v/>
      </c>
      <c r="DR75" s="117" t="str">
        <f>IF(DT75="","",IF((LEN(DT75)-LEN(SUBSTITUTE(DT75,"male","")))/LEN("male")&gt;1,"!",IF(RIGHT(DT75,1)=")","",IF(RIGHT(DT75,2)=") ","",IF(RIGHT(DT75,2)=").","","!!")))))</f>
        <v/>
      </c>
      <c r="DS75" s="114"/>
      <c r="DT75" s="168"/>
      <c r="DU75" s="143" t="str">
        <f>IF(DY75="","",ministers_outercabinet!DX$3)</f>
        <v/>
      </c>
      <c r="DV75" s="144" t="str">
        <f>IF(DY75="","",ministers_outercabinet!DX$1)</f>
        <v/>
      </c>
      <c r="DW75" s="145"/>
      <c r="DX75" s="151"/>
      <c r="DY75" s="146" t="str">
        <f>IF(EF75="","",IF(ISNUMBER(SEARCH(":",EF75)),MID(EF75,FIND(":",EF75)+2,FIND("(",EF75)-FIND(":",EF75)-3),LEFT(EF75,FIND("(",EF75)-2)))</f>
        <v/>
      </c>
      <c r="DZ75" s="147" t="str">
        <f>IF(EF75="","",MID(EF75,FIND("(",EF75)+1,4))</f>
        <v/>
      </c>
      <c r="EA75" s="148" t="str">
        <f>IF(ISNUMBER(SEARCH("*female*",EF75)),"female",IF(ISNUMBER(SEARCH("*male*",EF75)),"male",""))</f>
        <v/>
      </c>
      <c r="EB75" s="149" t="str">
        <f>IF(EF75="","",IF(ISERROR(MID(EF75,FIND("male,",EF75)+6,(FIND(")",EF75)-(FIND("male,",EF75)+6))))=TRUE,"missing/error",MID(EF75,FIND("male,",EF75)+6,(FIND(")",EF75)-(FIND("male,",EF75)+6)))))</f>
        <v/>
      </c>
      <c r="EC75" s="150" t="str">
        <f>IF(DY75="","",(MID(DY75,(SEARCH("^^",SUBSTITUTE(DY75," ","^^",LEN(DY75)-LEN(SUBSTITUTE(DY75," ","")))))+1,99)&amp;"_"&amp;LEFT(DY75,FIND(" ",DY75)-1)&amp;"_"&amp;DZ75))</f>
        <v/>
      </c>
      <c r="ED75" s="117" t="str">
        <f>IF(EF75="","",IF((LEN(EF75)-LEN(SUBSTITUTE(EF75,"male","")))/LEN("male")&gt;1,"!",IF(RIGHT(EF75,1)=")","",IF(RIGHT(EF75,2)=") ","",IF(RIGHT(EF75,2)=").","","!!")))))</f>
        <v/>
      </c>
      <c r="EE75" s="114"/>
      <c r="EF75" s="168"/>
    </row>
    <row r="76" spans="1:136" ht="13.5" customHeight="1">
      <c r="A76" s="126"/>
      <c r="B76" s="117" t="s">
        <v>708</v>
      </c>
      <c r="E76" s="143" t="str">
        <f>IF(I76="","",ministers_outercabinet!E$3)</f>
        <v/>
      </c>
      <c r="F76" s="144" t="str">
        <f>IF(I76="","",ministers_outercabinet!E$1)</f>
        <v/>
      </c>
      <c r="G76" s="145" t="s">
        <v>292</v>
      </c>
      <c r="H76" s="145" t="str">
        <f>IF(I76="","",ministers_outercabinet!E$3)</f>
        <v/>
      </c>
      <c r="I76" s="146" t="str">
        <f t="shared" si="6"/>
        <v/>
      </c>
      <c r="J76" s="147" t="str">
        <f t="shared" si="7"/>
        <v/>
      </c>
      <c r="K76" s="148" t="str">
        <f t="shared" si="8"/>
        <v/>
      </c>
      <c r="L76" s="149" t="str">
        <f t="shared" si="9"/>
        <v/>
      </c>
      <c r="M76" s="150" t="str">
        <f t="shared" si="10"/>
        <v/>
      </c>
      <c r="N76" s="117" t="str">
        <f t="shared" si="5"/>
        <v/>
      </c>
      <c r="O76" s="114"/>
      <c r="P76" s="168"/>
      <c r="Q76" s="143"/>
      <c r="R76" s="144"/>
      <c r="S76" s="145"/>
      <c r="T76" s="151"/>
      <c r="U76" s="146"/>
      <c r="V76" s="147"/>
      <c r="W76" s="148"/>
      <c r="X76" s="149"/>
      <c r="Y76" s="150"/>
      <c r="AA76" s="114"/>
      <c r="AB76" s="168"/>
      <c r="AC76" s="143"/>
      <c r="AD76" s="144"/>
      <c r="AE76" s="145"/>
      <c r="AF76" s="151"/>
      <c r="AG76" s="146"/>
      <c r="AH76" s="147"/>
      <c r="AI76" s="148"/>
      <c r="AJ76" s="149"/>
      <c r="AK76" s="150"/>
      <c r="AM76" s="114"/>
      <c r="AN76" s="168"/>
      <c r="AO76" s="143"/>
      <c r="AP76" s="144"/>
      <c r="AQ76" s="145"/>
      <c r="AR76" s="151"/>
      <c r="AS76" s="146"/>
      <c r="AT76" s="147"/>
      <c r="AU76" s="148"/>
      <c r="AV76" s="149"/>
      <c r="AW76" s="150"/>
      <c r="AY76" s="114"/>
      <c r="AZ76" s="168"/>
      <c r="BA76" s="143"/>
      <c r="BB76" s="144"/>
      <c r="BC76" s="145"/>
      <c r="BD76" s="151"/>
      <c r="BE76" s="146"/>
      <c r="BF76" s="147"/>
      <c r="BG76" s="148"/>
      <c r="BH76" s="149"/>
      <c r="BI76" s="150"/>
      <c r="BK76" s="114"/>
      <c r="BL76" s="168"/>
      <c r="BM76" s="143"/>
      <c r="BN76" s="144"/>
      <c r="BO76" s="145"/>
      <c r="BP76" s="151"/>
      <c r="BQ76" s="146"/>
      <c r="BR76" s="147"/>
      <c r="BS76" s="148"/>
      <c r="BT76" s="149"/>
      <c r="BU76" s="150"/>
      <c r="BW76" s="114"/>
      <c r="BX76" s="168"/>
      <c r="BY76" s="143"/>
      <c r="BZ76" s="144"/>
      <c r="CA76" s="145"/>
      <c r="CB76" s="151"/>
      <c r="CC76" s="146"/>
      <c r="CD76" s="147"/>
      <c r="CE76" s="148"/>
      <c r="CF76" s="149"/>
      <c r="CG76" s="150"/>
      <c r="CI76" s="114"/>
      <c r="CJ76" s="168"/>
      <c r="CK76" s="143"/>
      <c r="CL76" s="144"/>
      <c r="CM76" s="145"/>
      <c r="CN76" s="151"/>
      <c r="CO76" s="146"/>
      <c r="CP76" s="147"/>
      <c r="CQ76" s="148"/>
      <c r="CR76" s="149"/>
      <c r="CS76" s="150"/>
      <c r="CU76" s="114"/>
      <c r="CV76" s="168"/>
      <c r="CW76" s="143"/>
      <c r="CX76" s="144"/>
      <c r="CY76" s="145"/>
      <c r="CZ76" s="151"/>
      <c r="DA76" s="146"/>
      <c r="DB76" s="147"/>
      <c r="DC76" s="148"/>
      <c r="DD76" s="149"/>
      <c r="DE76" s="150"/>
      <c r="DG76" s="114"/>
      <c r="DH76" s="168"/>
      <c r="DI76" s="143"/>
      <c r="DJ76" s="144"/>
      <c r="DK76" s="145"/>
      <c r="DL76" s="151"/>
      <c r="DM76" s="146"/>
      <c r="DN76" s="147"/>
      <c r="DO76" s="148"/>
      <c r="DP76" s="149"/>
      <c r="DQ76" s="150"/>
      <c r="DS76" s="114"/>
      <c r="DT76" s="168"/>
      <c r="DU76" s="143"/>
      <c r="DV76" s="144"/>
      <c r="DW76" s="145"/>
      <c r="DX76" s="151"/>
      <c r="DY76" s="146"/>
      <c r="DZ76" s="147"/>
      <c r="EA76" s="148"/>
      <c r="EB76" s="149"/>
      <c r="EC76" s="150"/>
      <c r="EE76" s="114"/>
      <c r="EF76" s="168"/>
    </row>
    <row r="77" spans="1:136" ht="13.5" customHeight="1">
      <c r="A77" s="126"/>
      <c r="B77" s="114" t="s">
        <v>533</v>
      </c>
      <c r="D77" s="168"/>
      <c r="E77" s="143" t="str">
        <f>IF(I77="","",ministers_outercabinet!E$3)</f>
        <v/>
      </c>
      <c r="F77" s="144" t="str">
        <f>IF(I77="","",ministers_outercabinet!E$1)</f>
        <v/>
      </c>
      <c r="G77" s="145" t="s">
        <v>292</v>
      </c>
      <c r="H77" s="145" t="str">
        <f>IF(I77="","",ministers_outercabinet!E$3)</f>
        <v/>
      </c>
      <c r="I77" s="146" t="str">
        <f t="shared" si="6"/>
        <v/>
      </c>
      <c r="J77" s="147" t="str">
        <f t="shared" si="7"/>
        <v/>
      </c>
      <c r="K77" s="148" t="str">
        <f t="shared" si="8"/>
        <v/>
      </c>
      <c r="L77" s="149" t="str">
        <f t="shared" si="9"/>
        <v/>
      </c>
      <c r="M77" s="150" t="str">
        <f t="shared" si="10"/>
        <v/>
      </c>
      <c r="N77" s="117" t="str">
        <f t="shared" si="5"/>
        <v/>
      </c>
      <c r="O77" s="114"/>
      <c r="P77" s="168"/>
      <c r="Q77" s="143"/>
      <c r="R77" s="144"/>
      <c r="S77" s="145"/>
      <c r="T77" s="151"/>
      <c r="U77" s="146"/>
      <c r="V77" s="147"/>
      <c r="W77" s="148"/>
      <c r="X77" s="149"/>
      <c r="Y77" s="150"/>
      <c r="AA77" s="114"/>
      <c r="AB77" s="168"/>
      <c r="AC77" s="143"/>
      <c r="AD77" s="144"/>
      <c r="AE77" s="145"/>
      <c r="AF77" s="151"/>
      <c r="AG77" s="146"/>
      <c r="AH77" s="147"/>
      <c r="AI77" s="148"/>
      <c r="AJ77" s="149"/>
      <c r="AK77" s="150"/>
      <c r="AM77" s="114"/>
      <c r="AN77" s="168"/>
      <c r="AO77" s="143"/>
      <c r="AP77" s="144"/>
      <c r="AQ77" s="145"/>
      <c r="AR77" s="151"/>
      <c r="AS77" s="146"/>
      <c r="AT77" s="147"/>
      <c r="AU77" s="148"/>
      <c r="AV77" s="149"/>
      <c r="AW77" s="150"/>
      <c r="AY77" s="114"/>
      <c r="AZ77" s="168"/>
      <c r="BA77" s="143"/>
      <c r="BB77" s="144"/>
      <c r="BC77" s="145"/>
      <c r="BD77" s="151"/>
      <c r="BE77" s="146"/>
      <c r="BF77" s="147"/>
      <c r="BG77" s="148"/>
      <c r="BH77" s="149"/>
      <c r="BI77" s="150"/>
      <c r="BK77" s="114"/>
      <c r="BL77" s="168"/>
      <c r="BM77" s="143"/>
      <c r="BN77" s="144"/>
      <c r="BO77" s="145"/>
      <c r="BP77" s="151"/>
      <c r="BQ77" s="146"/>
      <c r="BR77" s="147"/>
      <c r="BS77" s="148"/>
      <c r="BT77" s="149"/>
      <c r="BU77" s="150"/>
      <c r="BW77" s="114"/>
      <c r="BX77" s="168"/>
      <c r="BY77" s="143"/>
      <c r="BZ77" s="144"/>
      <c r="CA77" s="145"/>
      <c r="CB77" s="151"/>
      <c r="CC77" s="146"/>
      <c r="CD77" s="147"/>
      <c r="CE77" s="148"/>
      <c r="CF77" s="149"/>
      <c r="CG77" s="150"/>
      <c r="CI77" s="114"/>
      <c r="CJ77" s="168"/>
      <c r="CK77" s="143"/>
      <c r="CL77" s="144"/>
      <c r="CM77" s="145"/>
      <c r="CN77" s="151"/>
      <c r="CO77" s="146"/>
      <c r="CP77" s="147"/>
      <c r="CQ77" s="148"/>
      <c r="CR77" s="149"/>
      <c r="CS77" s="150"/>
      <c r="CU77" s="114"/>
      <c r="CV77" s="168"/>
      <c r="CW77" s="143"/>
      <c r="CX77" s="144"/>
      <c r="CY77" s="145"/>
      <c r="CZ77" s="151"/>
      <c r="DA77" s="146"/>
      <c r="DB77" s="147"/>
      <c r="DC77" s="148"/>
      <c r="DD77" s="149"/>
      <c r="DE77" s="150"/>
      <c r="DG77" s="114"/>
      <c r="DH77" s="168"/>
      <c r="DI77" s="143"/>
      <c r="DJ77" s="144"/>
      <c r="DK77" s="145"/>
      <c r="DL77" s="151"/>
      <c r="DM77" s="146"/>
      <c r="DN77" s="147"/>
      <c r="DO77" s="148"/>
      <c r="DP77" s="149"/>
      <c r="DQ77" s="150"/>
      <c r="DS77" s="114"/>
      <c r="DT77" s="168"/>
      <c r="DU77" s="143"/>
      <c r="DV77" s="144"/>
      <c r="DW77" s="145"/>
      <c r="DX77" s="151"/>
      <c r="DY77" s="146"/>
      <c r="DZ77" s="147"/>
      <c r="EA77" s="148"/>
      <c r="EB77" s="149"/>
      <c r="EC77" s="150"/>
      <c r="EE77" s="114"/>
      <c r="EF77" s="168"/>
    </row>
    <row r="78" spans="1:136" ht="13.5" customHeight="1">
      <c r="A78" s="126"/>
      <c r="B78" s="114" t="s">
        <v>707</v>
      </c>
      <c r="D78" s="168"/>
      <c r="E78" s="143" t="str">
        <f>IF(I78="","",ministers_outercabinet!E$3)</f>
        <v/>
      </c>
      <c r="F78" s="144" t="str">
        <f>IF(I78="","",ministers_outercabinet!E$1)</f>
        <v/>
      </c>
      <c r="G78" s="145" t="s">
        <v>292</v>
      </c>
      <c r="H78" s="145" t="str">
        <f>IF(I78="","",ministers_outercabinet!E$3)</f>
        <v/>
      </c>
      <c r="I78" s="146" t="str">
        <f t="shared" si="6"/>
        <v/>
      </c>
      <c r="J78" s="147" t="str">
        <f t="shared" si="7"/>
        <v/>
      </c>
      <c r="K78" s="148" t="str">
        <f t="shared" si="8"/>
        <v/>
      </c>
      <c r="L78" s="149" t="str">
        <f t="shared" si="9"/>
        <v/>
      </c>
      <c r="M78" s="150" t="str">
        <f t="shared" si="10"/>
        <v/>
      </c>
      <c r="N78" s="117" t="str">
        <f t="shared" si="5"/>
        <v/>
      </c>
      <c r="O78" s="114"/>
      <c r="P78" s="168"/>
      <c r="Q78" s="143" t="str">
        <f>IF(U78="","",ministers_outercabinet!T$3)</f>
        <v/>
      </c>
      <c r="R78" s="144" t="str">
        <f>IF(U78="","",ministers_outercabinet!T$1)</f>
        <v/>
      </c>
      <c r="S78" s="145"/>
      <c r="T78" s="151"/>
      <c r="U78" s="146" t="str">
        <f>IF(AB78="","",IF(ISNUMBER(SEARCH(":",AB78)),MID(AB78,FIND(":",AB78)+2,FIND("(",AB78)-FIND(":",AB78)-3),LEFT(AB78,FIND("(",AB78)-2)))</f>
        <v/>
      </c>
      <c r="V78" s="147" t="str">
        <f>IF(AB78="","",MID(AB78,FIND("(",AB78)+1,4))</f>
        <v/>
      </c>
      <c r="W78" s="148" t="str">
        <f>IF(ISNUMBER(SEARCH("*female*",AB78)),"female",IF(ISNUMBER(SEARCH("*male*",AB78)),"male",""))</f>
        <v/>
      </c>
      <c r="X78" s="149" t="str">
        <f>IF(AB78="","",IF(ISERROR(MID(AB78,FIND("male,",AB78)+6,(FIND(")",AB78)-(FIND("male,",AB78)+6))))=TRUE,"missing/error",MID(AB78,FIND("male,",AB78)+6,(FIND(")",AB78)-(FIND("male,",AB78)+6)))))</f>
        <v/>
      </c>
      <c r="Y78" s="150" t="str">
        <f>IF(U78="","",(MID(U78,(SEARCH("^^",SUBSTITUTE(U78," ","^^",LEN(U78)-LEN(SUBSTITUTE(U78," ","")))))+1,99)&amp;"_"&amp;LEFT(U78,FIND(" ",U78)-1)&amp;"_"&amp;V78))</f>
        <v/>
      </c>
      <c r="Z78" s="117" t="str">
        <f>IF(AB78="","",IF((LEN(AB78)-LEN(SUBSTITUTE(AB78,"male","")))/LEN("male")&gt;1,"!",IF(RIGHT(AB78,1)=")","",IF(RIGHT(AB78,2)=") ","",IF(RIGHT(AB78,2)=").","","!!")))))</f>
        <v/>
      </c>
      <c r="AA78" s="114"/>
      <c r="AB78" s="168"/>
      <c r="AC78" s="143" t="str">
        <f>IF(AG78="","",ministers_outercabinet!AF$3)</f>
        <v/>
      </c>
      <c r="AD78" s="144" t="str">
        <f>IF(AG78="","",ministers_outercabinet!AF$1)</f>
        <v/>
      </c>
      <c r="AE78" s="145"/>
      <c r="AF78" s="151"/>
      <c r="AG78" s="146" t="str">
        <f>IF(AN78="","",IF(ISNUMBER(SEARCH(":",AN78)),MID(AN78,FIND(":",AN78)+2,FIND("(",AN78)-FIND(":",AN78)-3),LEFT(AN78,FIND("(",AN78)-2)))</f>
        <v/>
      </c>
      <c r="AH78" s="147" t="str">
        <f>IF(AN78="","",MID(AN78,FIND("(",AN78)+1,4))</f>
        <v/>
      </c>
      <c r="AI78" s="148" t="str">
        <f>IF(ISNUMBER(SEARCH("*female*",AN78)),"female",IF(ISNUMBER(SEARCH("*male*",AN78)),"male",""))</f>
        <v/>
      </c>
      <c r="AJ78" s="149" t="str">
        <f>IF(AN78="","",IF(ISERROR(MID(AN78,FIND("male,",AN78)+6,(FIND(")",AN78)-(FIND("male,",AN78)+6))))=TRUE,"missing/error",MID(AN78,FIND("male,",AN78)+6,(FIND(")",AN78)-(FIND("male,",AN78)+6)))))</f>
        <v/>
      </c>
      <c r="AK78" s="150" t="str">
        <f>IF(AG78="","",(MID(AG78,(SEARCH("^^",SUBSTITUTE(AG78," ","^^",LEN(AG78)-LEN(SUBSTITUTE(AG78," ","")))))+1,99)&amp;"_"&amp;LEFT(AG78,FIND(" ",AG78)-1)&amp;"_"&amp;AH78))</f>
        <v/>
      </c>
      <c r="AL78" s="117" t="str">
        <f>IF(AN78="","",IF((LEN(AN78)-LEN(SUBSTITUTE(AN78,"male","")))/LEN("male")&gt;1,"!",IF(RIGHT(AN78,1)=")","",IF(RIGHT(AN78,2)=") ","",IF(RIGHT(AN78,2)=").","","!!")))))</f>
        <v/>
      </c>
      <c r="AM78" s="114"/>
      <c r="AN78" s="168"/>
      <c r="AO78" s="143" t="str">
        <f>IF(AS78="","",ministers_outercabinet!AR$3)</f>
        <v/>
      </c>
      <c r="AP78" s="144" t="str">
        <f>IF(AS78="","",ministers_outercabinet!AR$1)</f>
        <v/>
      </c>
      <c r="AQ78" s="145"/>
      <c r="AR78" s="151"/>
      <c r="AS78" s="146" t="str">
        <f>IF(AZ78="","",IF(ISNUMBER(SEARCH(":",AZ78)),MID(AZ78,FIND(":",AZ78)+2,FIND("(",AZ78)-FIND(":",AZ78)-3),LEFT(AZ78,FIND("(",AZ78)-2)))</f>
        <v/>
      </c>
      <c r="AT78" s="147" t="str">
        <f>IF(AZ78="","",MID(AZ78,FIND("(",AZ78)+1,4))</f>
        <v/>
      </c>
      <c r="AU78" s="148" t="str">
        <f>IF(ISNUMBER(SEARCH("*female*",AZ78)),"female",IF(ISNUMBER(SEARCH("*male*",AZ78)),"male",""))</f>
        <v/>
      </c>
      <c r="AV78" s="149" t="str">
        <f>IF(AZ78="","",IF(ISERROR(MID(AZ78,FIND("male,",AZ78)+6,(FIND(")",AZ78)-(FIND("male,",AZ78)+6))))=TRUE,"missing/error",MID(AZ78,FIND("male,",AZ78)+6,(FIND(")",AZ78)-(FIND("male,",AZ78)+6)))))</f>
        <v/>
      </c>
      <c r="AW78" s="150" t="str">
        <f>IF(AS78="","",(MID(AS78,(SEARCH("^^",SUBSTITUTE(AS78," ","^^",LEN(AS78)-LEN(SUBSTITUTE(AS78," ","")))))+1,99)&amp;"_"&amp;LEFT(AS78,FIND(" ",AS78)-1)&amp;"_"&amp;AT78))</f>
        <v/>
      </c>
      <c r="AX78" s="117" t="str">
        <f>IF(AZ78="","",IF((LEN(AZ78)-LEN(SUBSTITUTE(AZ78,"male","")))/LEN("male")&gt;1,"!",IF(RIGHT(AZ78,1)=")","",IF(RIGHT(AZ78,2)=") ","",IF(RIGHT(AZ78,2)=").","","!!")))))</f>
        <v/>
      </c>
      <c r="AY78" s="114"/>
      <c r="AZ78" s="168"/>
      <c r="BA78" s="143" t="str">
        <f>IF(BE78="","",ministers_outercabinet!BD$3)</f>
        <v/>
      </c>
      <c r="BB78" s="144" t="str">
        <f>IF(BE78="","",ministers_outercabinet!BD$1)</f>
        <v/>
      </c>
      <c r="BC78" s="145"/>
      <c r="BD78" s="151"/>
      <c r="BE78" s="146" t="str">
        <f>IF(BL78="","",IF(ISNUMBER(SEARCH(":",BL78)),MID(BL78,FIND(":",BL78)+2,FIND("(",BL78)-FIND(":",BL78)-3),LEFT(BL78,FIND("(",BL78)-2)))</f>
        <v/>
      </c>
      <c r="BF78" s="147" t="str">
        <f>IF(BL78="","",MID(BL78,FIND("(",BL78)+1,4))</f>
        <v/>
      </c>
      <c r="BG78" s="148" t="str">
        <f>IF(ISNUMBER(SEARCH("*female*",BL78)),"female",IF(ISNUMBER(SEARCH("*male*",BL78)),"male",""))</f>
        <v/>
      </c>
      <c r="BH78" s="149" t="str">
        <f>IF(BL78="","",IF(ISERROR(MID(BL78,FIND("male,",BL78)+6,(FIND(")",BL78)-(FIND("male,",BL78)+6))))=TRUE,"missing/error",MID(BL78,FIND("male,",BL78)+6,(FIND(")",BL78)-(FIND("male,",BL78)+6)))))</f>
        <v/>
      </c>
      <c r="BI78" s="150" t="str">
        <f>IF(BE78="","",(MID(BE78,(SEARCH("^^",SUBSTITUTE(BE78," ","^^",LEN(BE78)-LEN(SUBSTITUTE(BE78," ","")))))+1,99)&amp;"_"&amp;LEFT(BE78,FIND(" ",BE78)-1)&amp;"_"&amp;BF78))</f>
        <v/>
      </c>
      <c r="BJ78" s="117" t="str">
        <f>IF(BL78="","",IF((LEN(BL78)-LEN(SUBSTITUTE(BL78,"male","")))/LEN("male")&gt;1,"!",IF(RIGHT(BL78,1)=")","",IF(RIGHT(BL78,2)=") ","",IF(RIGHT(BL78,2)=").","","!!")))))</f>
        <v/>
      </c>
      <c r="BK78" s="114"/>
      <c r="BL78" s="168"/>
      <c r="BM78" s="143" t="str">
        <f>IF(BQ78="","",ministers_outercabinet!BP$3)</f>
        <v/>
      </c>
      <c r="BN78" s="144" t="str">
        <f>IF(BQ78="","",ministers_outercabinet!BP$1)</f>
        <v/>
      </c>
      <c r="BO78" s="145"/>
      <c r="BP78" s="151"/>
      <c r="BQ78" s="146" t="str">
        <f>IF(BX78="","",IF(ISNUMBER(SEARCH(":",BX78)),MID(BX78,FIND(":",BX78)+2,FIND("(",BX78)-FIND(":",BX78)-3),LEFT(BX78,FIND("(",BX78)-2)))</f>
        <v/>
      </c>
      <c r="BR78" s="147" t="str">
        <f>IF(BX78="","",MID(BX78,FIND("(",BX78)+1,4))</f>
        <v/>
      </c>
      <c r="BS78" s="148" t="str">
        <f>IF(ISNUMBER(SEARCH("*female*",BX78)),"female",IF(ISNUMBER(SEARCH("*male*",BX78)),"male",""))</f>
        <v/>
      </c>
      <c r="BT78" s="149" t="str">
        <f>IF(BX78="","",IF(ISERROR(MID(BX78,FIND("male,",BX78)+6,(FIND(")",BX78)-(FIND("male,",BX78)+6))))=TRUE,"missing/error",MID(BX78,FIND("male,",BX78)+6,(FIND(")",BX78)-(FIND("male,",BX78)+6)))))</f>
        <v/>
      </c>
      <c r="BU78" s="150" t="str">
        <f>IF(BQ78="","",(MID(BQ78,(SEARCH("^^",SUBSTITUTE(BQ78," ","^^",LEN(BQ78)-LEN(SUBSTITUTE(BQ78," ","")))))+1,99)&amp;"_"&amp;LEFT(BQ78,FIND(" ",BQ78)-1)&amp;"_"&amp;BR78))</f>
        <v/>
      </c>
      <c r="BV78" s="117" t="str">
        <f>IF(BX78="","",IF((LEN(BX78)-LEN(SUBSTITUTE(BX78,"male","")))/LEN("male")&gt;1,"!",IF(RIGHT(BX78,1)=")","",IF(RIGHT(BX78,2)=") ","",IF(RIGHT(BX78,2)=").","","!!")))))</f>
        <v/>
      </c>
      <c r="BW78" s="114"/>
      <c r="BX78" s="168"/>
      <c r="BY78" s="143" t="str">
        <f>IF(CC78="","",ministers_outercabinet!CB$3)</f>
        <v/>
      </c>
      <c r="BZ78" s="144" t="str">
        <f>IF(CC78="","",ministers_outercabinet!CB$1)</f>
        <v/>
      </c>
      <c r="CA78" s="145"/>
      <c r="CB78" s="151"/>
      <c r="CC78" s="146" t="str">
        <f>IF(CJ78="","",IF(ISNUMBER(SEARCH(":",CJ78)),MID(CJ78,FIND(":",CJ78)+2,FIND("(",CJ78)-FIND(":",CJ78)-3),LEFT(CJ78,FIND("(",CJ78)-2)))</f>
        <v/>
      </c>
      <c r="CD78" s="147" t="str">
        <f>IF(CJ78="","",MID(CJ78,FIND("(",CJ78)+1,4))</f>
        <v/>
      </c>
      <c r="CE78" s="148" t="str">
        <f>IF(ISNUMBER(SEARCH("*female*",CJ78)),"female",IF(ISNUMBER(SEARCH("*male*",CJ78)),"male",""))</f>
        <v/>
      </c>
      <c r="CF78" s="149" t="str">
        <f>IF(CJ78="","",IF(ISERROR(MID(CJ78,FIND("male,",CJ78)+6,(FIND(")",CJ78)-(FIND("male,",CJ78)+6))))=TRUE,"missing/error",MID(CJ78,FIND("male,",CJ78)+6,(FIND(")",CJ78)-(FIND("male,",CJ78)+6)))))</f>
        <v/>
      </c>
      <c r="CG78" s="150" t="str">
        <f>IF(CC78="","",(MID(CC78,(SEARCH("^^",SUBSTITUTE(CC78," ","^^",LEN(CC78)-LEN(SUBSTITUTE(CC78," ","")))))+1,99)&amp;"_"&amp;LEFT(CC78,FIND(" ",CC78)-1)&amp;"_"&amp;CD78))</f>
        <v/>
      </c>
      <c r="CH78" s="117" t="str">
        <f>IF(CJ78="","",IF((LEN(CJ78)-LEN(SUBSTITUTE(CJ78,"male","")))/LEN("male")&gt;1,"!",IF(RIGHT(CJ78,1)=")","",IF(RIGHT(CJ78,2)=") ","",IF(RIGHT(CJ78,2)=").","","!!")))))</f>
        <v/>
      </c>
      <c r="CI78" s="114"/>
      <c r="CJ78" s="168"/>
      <c r="CK78" s="143" t="str">
        <f>IF(CO78="","",ministers_outercabinet!CN$3)</f>
        <v/>
      </c>
      <c r="CL78" s="144" t="str">
        <f>IF(CO78="","",ministers_outercabinet!CN$1)</f>
        <v/>
      </c>
      <c r="CM78" s="145"/>
      <c r="CN78" s="151"/>
      <c r="CO78" s="146" t="str">
        <f>IF(CV78="","",IF(ISNUMBER(SEARCH(":",CV78)),MID(CV78,FIND(":",CV78)+2,FIND("(",CV78)-FIND(":",CV78)-3),LEFT(CV78,FIND("(",CV78)-2)))</f>
        <v/>
      </c>
      <c r="CP78" s="147" t="str">
        <f>IF(CV78="","",MID(CV78,FIND("(",CV78)+1,4))</f>
        <v/>
      </c>
      <c r="CQ78" s="148" t="str">
        <f>IF(ISNUMBER(SEARCH("*female*",CV78)),"female",IF(ISNUMBER(SEARCH("*male*",CV78)),"male",""))</f>
        <v/>
      </c>
      <c r="CR78" s="149" t="str">
        <f>IF(CV78="","",IF(ISERROR(MID(CV78,FIND("male,",CV78)+6,(FIND(")",CV78)-(FIND("male,",CV78)+6))))=TRUE,"missing/error",MID(CV78,FIND("male,",CV78)+6,(FIND(")",CV78)-(FIND("male,",CV78)+6)))))</f>
        <v/>
      </c>
      <c r="CS78" s="150" t="str">
        <f>IF(CO78="","",(MID(CO78,(SEARCH("^^",SUBSTITUTE(CO78," ","^^",LEN(CO78)-LEN(SUBSTITUTE(CO78," ","")))))+1,99)&amp;"_"&amp;LEFT(CO78,FIND(" ",CO78)-1)&amp;"_"&amp;CP78))</f>
        <v/>
      </c>
      <c r="CT78" s="117" t="str">
        <f>IF(CV78="","",IF((LEN(CV78)-LEN(SUBSTITUTE(CV78,"male","")))/LEN("male")&gt;1,"!",IF(RIGHT(CV78,1)=")","",IF(RIGHT(CV78,2)=") ","",IF(RIGHT(CV78,2)=").","","!!")))))</f>
        <v/>
      </c>
      <c r="CU78" s="114"/>
      <c r="CV78" s="168"/>
      <c r="CW78" s="143" t="str">
        <f>IF(DA78="","",ministers_outercabinet!CZ$3)</f>
        <v/>
      </c>
      <c r="CX78" s="144" t="str">
        <f>IF(DA78="","",ministers_outercabinet!CZ$1)</f>
        <v/>
      </c>
      <c r="CY78" s="145"/>
      <c r="CZ78" s="151"/>
      <c r="DA78" s="146" t="str">
        <f>IF(DH78="","",IF(ISNUMBER(SEARCH(":",DH78)),MID(DH78,FIND(":",DH78)+2,FIND("(",DH78)-FIND(":",DH78)-3),LEFT(DH78,FIND("(",DH78)-2)))</f>
        <v/>
      </c>
      <c r="DB78" s="147" t="str">
        <f>IF(DH78="","",MID(DH78,FIND("(",DH78)+1,4))</f>
        <v/>
      </c>
      <c r="DC78" s="148" t="str">
        <f>IF(ISNUMBER(SEARCH("*female*",DH78)),"female",IF(ISNUMBER(SEARCH("*male*",DH78)),"male",""))</f>
        <v/>
      </c>
      <c r="DD78" s="149" t="str">
        <f>IF(DH78="","",IF(ISERROR(MID(DH78,FIND("male,",DH78)+6,(FIND(")",DH78)-(FIND("male,",DH78)+6))))=TRUE,"missing/error",MID(DH78,FIND("male,",DH78)+6,(FIND(")",DH78)-(FIND("male,",DH78)+6)))))</f>
        <v/>
      </c>
      <c r="DE78" s="150" t="str">
        <f>IF(DA78="","",(MID(DA78,(SEARCH("^^",SUBSTITUTE(DA78," ","^^",LEN(DA78)-LEN(SUBSTITUTE(DA78," ","")))))+1,99)&amp;"_"&amp;LEFT(DA78,FIND(" ",DA78)-1)&amp;"_"&amp;DB78))</f>
        <v/>
      </c>
      <c r="DF78" s="117" t="str">
        <f>IF(DH78="","",IF((LEN(DH78)-LEN(SUBSTITUTE(DH78,"male","")))/LEN("male")&gt;1,"!",IF(RIGHT(DH78,1)=")","",IF(RIGHT(DH78,2)=") ","",IF(RIGHT(DH78,2)=").","","!!")))))</f>
        <v/>
      </c>
      <c r="DG78" s="114"/>
      <c r="DH78" s="168"/>
      <c r="DI78" s="143" t="str">
        <f>IF(DM78="","",ministers_outercabinet!DL$3)</f>
        <v/>
      </c>
      <c r="DJ78" s="144" t="str">
        <f>IF(DM78="","",ministers_outercabinet!DL$1)</f>
        <v/>
      </c>
      <c r="DK78" s="145"/>
      <c r="DL78" s="151"/>
      <c r="DM78" s="146" t="str">
        <f>IF(DT78="","",IF(ISNUMBER(SEARCH(":",DT78)),MID(DT78,FIND(":",DT78)+2,FIND("(",DT78)-FIND(":",DT78)-3),LEFT(DT78,FIND("(",DT78)-2)))</f>
        <v/>
      </c>
      <c r="DN78" s="147" t="str">
        <f>IF(DT78="","",MID(DT78,FIND("(",DT78)+1,4))</f>
        <v/>
      </c>
      <c r="DO78" s="148" t="str">
        <f>IF(ISNUMBER(SEARCH("*female*",DT78)),"female",IF(ISNUMBER(SEARCH("*male*",DT78)),"male",""))</f>
        <v/>
      </c>
      <c r="DP78" s="149" t="str">
        <f>IF(DT78="","",IF(ISERROR(MID(DT78,FIND("male,",DT78)+6,(FIND(")",DT78)-(FIND("male,",DT78)+6))))=TRUE,"missing/error",MID(DT78,FIND("male,",DT78)+6,(FIND(")",DT78)-(FIND("male,",DT78)+6)))))</f>
        <v/>
      </c>
      <c r="DQ78" s="150" t="str">
        <f>IF(DM78="","",(MID(DM78,(SEARCH("^^",SUBSTITUTE(DM78," ","^^",LEN(DM78)-LEN(SUBSTITUTE(DM78," ","")))))+1,99)&amp;"_"&amp;LEFT(DM78,FIND(" ",DM78)-1)&amp;"_"&amp;DN78))</f>
        <v/>
      </c>
      <c r="DR78" s="117" t="str">
        <f>IF(DT78="","",IF((LEN(DT78)-LEN(SUBSTITUTE(DT78,"male","")))/LEN("male")&gt;1,"!",IF(RIGHT(DT78,1)=")","",IF(RIGHT(DT78,2)=") ","",IF(RIGHT(DT78,2)=").","","!!")))))</f>
        <v/>
      </c>
      <c r="DS78" s="114"/>
      <c r="DT78" s="168"/>
      <c r="DU78" s="143" t="str">
        <f>IF(DY78="","",ministers_outercabinet!DX$3)</f>
        <v/>
      </c>
      <c r="DV78" s="144" t="str">
        <f>IF(DY78="","",ministers_outercabinet!DX$1)</f>
        <v/>
      </c>
      <c r="DW78" s="145"/>
      <c r="DX78" s="151"/>
      <c r="DY78" s="146" t="str">
        <f>IF(EF78="","",IF(ISNUMBER(SEARCH(":",EF78)),MID(EF78,FIND(":",EF78)+2,FIND("(",EF78)-FIND(":",EF78)-3),LEFT(EF78,FIND("(",EF78)-2)))</f>
        <v/>
      </c>
      <c r="DZ78" s="147" t="str">
        <f>IF(EF78="","",MID(EF78,FIND("(",EF78)+1,4))</f>
        <v/>
      </c>
      <c r="EA78" s="148" t="str">
        <f>IF(ISNUMBER(SEARCH("*female*",EF78)),"female",IF(ISNUMBER(SEARCH("*male*",EF78)),"male",""))</f>
        <v/>
      </c>
      <c r="EB78" s="149" t="str">
        <f>IF(EF78="","",IF(ISERROR(MID(EF78,FIND("male,",EF78)+6,(FIND(")",EF78)-(FIND("male,",EF78)+6))))=TRUE,"missing/error",MID(EF78,FIND("male,",EF78)+6,(FIND(")",EF78)-(FIND("male,",EF78)+6)))))</f>
        <v/>
      </c>
      <c r="EC78" s="150" t="str">
        <f>IF(DY78="","",(MID(DY78,(SEARCH("^^",SUBSTITUTE(DY78," ","^^",LEN(DY78)-LEN(SUBSTITUTE(DY78," ","")))))+1,99)&amp;"_"&amp;LEFT(DY78,FIND(" ",DY78)-1)&amp;"_"&amp;DZ78))</f>
        <v/>
      </c>
      <c r="ED78" s="117" t="str">
        <f>IF(EF78="","",IF((LEN(EF78)-LEN(SUBSTITUTE(EF78,"male","")))/LEN("male")&gt;1,"!",IF(RIGHT(EF78,1)=")","",IF(RIGHT(EF78,2)=") ","",IF(RIGHT(EF78,2)=").","","!!")))))</f>
        <v/>
      </c>
      <c r="EE78" s="114"/>
      <c r="EF78" s="168"/>
    </row>
    <row r="79" spans="1:136" ht="13.5" customHeight="1">
      <c r="A79" s="126"/>
      <c r="B79" s="173" t="s">
        <v>718</v>
      </c>
      <c r="D79" s="168"/>
      <c r="E79" s="143" t="str">
        <f>IF(I79="","",ministers_outercabinet!E$3)</f>
        <v/>
      </c>
      <c r="F79" s="144" t="str">
        <f>IF(I79="","",ministers_outercabinet!E$1)</f>
        <v/>
      </c>
      <c r="G79" s="145" t="s">
        <v>292</v>
      </c>
      <c r="H79" s="145" t="str">
        <f>IF(I79="","",ministers_outercabinet!E$3)</f>
        <v/>
      </c>
      <c r="I79" s="146" t="str">
        <f t="shared" si="6"/>
        <v/>
      </c>
      <c r="J79" s="147" t="str">
        <f t="shared" si="7"/>
        <v/>
      </c>
      <c r="K79" s="148" t="str">
        <f t="shared" si="8"/>
        <v/>
      </c>
      <c r="L79" s="149" t="str">
        <f t="shared" si="9"/>
        <v/>
      </c>
      <c r="M79" s="150" t="str">
        <f t="shared" si="10"/>
        <v/>
      </c>
      <c r="N79" s="117" t="str">
        <f t="shared" si="5"/>
        <v/>
      </c>
      <c r="O79" s="114"/>
      <c r="P79" s="168"/>
      <c r="Q79" s="143"/>
      <c r="R79" s="144"/>
      <c r="S79" s="145"/>
      <c r="T79" s="151"/>
      <c r="U79" s="146"/>
      <c r="V79" s="147"/>
      <c r="W79" s="148"/>
      <c r="X79" s="149"/>
      <c r="Y79" s="150"/>
      <c r="AA79" s="114"/>
      <c r="AB79" s="168"/>
      <c r="AC79" s="143"/>
      <c r="AD79" s="144"/>
      <c r="AE79" s="145"/>
      <c r="AF79" s="151"/>
      <c r="AG79" s="146"/>
      <c r="AH79" s="147"/>
      <c r="AI79" s="148"/>
      <c r="AJ79" s="149"/>
      <c r="AK79" s="150"/>
      <c r="AM79" s="114"/>
      <c r="AN79" s="168"/>
      <c r="AO79" s="143"/>
      <c r="AP79" s="144"/>
      <c r="AQ79" s="145"/>
      <c r="AR79" s="151"/>
      <c r="AS79" s="146"/>
      <c r="AT79" s="147"/>
      <c r="AU79" s="148"/>
      <c r="AV79" s="149"/>
      <c r="AW79" s="150"/>
      <c r="AY79" s="114"/>
      <c r="AZ79" s="168"/>
      <c r="BA79" s="143"/>
      <c r="BB79" s="144"/>
      <c r="BC79" s="145"/>
      <c r="BD79" s="151"/>
      <c r="BE79" s="146"/>
      <c r="BF79" s="147"/>
      <c r="BG79" s="148"/>
      <c r="BH79" s="149"/>
      <c r="BI79" s="150"/>
      <c r="BK79" s="114"/>
      <c r="BL79" s="168"/>
      <c r="BM79" s="143"/>
      <c r="BN79" s="144"/>
      <c r="BO79" s="145"/>
      <c r="BP79" s="151"/>
      <c r="BQ79" s="146"/>
      <c r="BR79" s="147"/>
      <c r="BS79" s="148"/>
      <c r="BT79" s="149"/>
      <c r="BU79" s="150"/>
      <c r="BW79" s="114"/>
      <c r="BX79" s="168"/>
      <c r="BY79" s="143"/>
      <c r="BZ79" s="144"/>
      <c r="CA79" s="145"/>
      <c r="CB79" s="151"/>
      <c r="CC79" s="146"/>
      <c r="CD79" s="147"/>
      <c r="CE79" s="148"/>
      <c r="CF79" s="149"/>
      <c r="CG79" s="150"/>
      <c r="CI79" s="114"/>
      <c r="CJ79" s="168"/>
      <c r="CK79" s="143"/>
      <c r="CL79" s="144"/>
      <c r="CM79" s="145"/>
      <c r="CN79" s="151"/>
      <c r="CO79" s="146"/>
      <c r="CP79" s="147"/>
      <c r="CQ79" s="148"/>
      <c r="CR79" s="149"/>
      <c r="CS79" s="150"/>
      <c r="CU79" s="114"/>
      <c r="CV79" s="168"/>
      <c r="CW79" s="143"/>
      <c r="CX79" s="144"/>
      <c r="CY79" s="145"/>
      <c r="CZ79" s="151"/>
      <c r="DA79" s="146"/>
      <c r="DB79" s="147"/>
      <c r="DC79" s="148"/>
      <c r="DD79" s="149"/>
      <c r="DE79" s="150"/>
      <c r="DG79" s="114"/>
      <c r="DH79" s="168"/>
      <c r="DI79" s="143"/>
      <c r="DJ79" s="144"/>
      <c r="DK79" s="145"/>
      <c r="DL79" s="151"/>
      <c r="DM79" s="146"/>
      <c r="DN79" s="147"/>
      <c r="DO79" s="148"/>
      <c r="DP79" s="149"/>
      <c r="DQ79" s="150"/>
      <c r="DS79" s="114"/>
      <c r="DT79" s="168"/>
      <c r="DU79" s="143"/>
      <c r="DV79" s="144"/>
      <c r="DW79" s="145"/>
      <c r="DX79" s="151"/>
      <c r="DY79" s="146"/>
      <c r="DZ79" s="147"/>
      <c r="EA79" s="148"/>
      <c r="EB79" s="149"/>
      <c r="EC79" s="150"/>
      <c r="EE79" s="114"/>
      <c r="EF79" s="168"/>
    </row>
    <row r="80" spans="1:136" ht="13.5" customHeight="1">
      <c r="A80" s="126"/>
      <c r="B80" s="173" t="s">
        <v>765</v>
      </c>
      <c r="D80" s="168"/>
      <c r="E80" s="143" t="str">
        <f>IF(I80="","",ministers_outercabinet!E$3)</f>
        <v/>
      </c>
      <c r="F80" s="144" t="str">
        <f>IF(I80="","",ministers_outercabinet!E$1)</f>
        <v/>
      </c>
      <c r="G80" s="145" t="s">
        <v>292</v>
      </c>
      <c r="H80" s="145" t="str">
        <f>IF(I80="","",ministers_outercabinet!E$3)</f>
        <v/>
      </c>
      <c r="I80" s="146" t="str">
        <f t="shared" si="6"/>
        <v/>
      </c>
      <c r="J80" s="147" t="str">
        <f t="shared" si="7"/>
        <v/>
      </c>
      <c r="K80" s="148" t="str">
        <f t="shared" si="8"/>
        <v/>
      </c>
      <c r="L80" s="149" t="str">
        <f t="shared" si="9"/>
        <v/>
      </c>
      <c r="M80" s="150" t="str">
        <f t="shared" si="10"/>
        <v/>
      </c>
      <c r="N80" s="117" t="str">
        <f t="shared" ref="N80:N94" si="17">IF(P80="","",IF((LEN(P80)-LEN(SUBSTITUTE(P80,"male","")))/LEN("male")&gt;1,"!",IF(RIGHT(P80,1)=")","",IF(RIGHT(P80,2)=") ","",IF(RIGHT(P80,2)=").","","!!")))))</f>
        <v/>
      </c>
      <c r="O80" s="114"/>
      <c r="P80" s="168"/>
      <c r="Q80" s="143"/>
      <c r="R80" s="144"/>
      <c r="S80" s="145"/>
      <c r="T80" s="151"/>
      <c r="U80" s="146"/>
      <c r="V80" s="147"/>
      <c r="W80" s="148"/>
      <c r="X80" s="149"/>
      <c r="Y80" s="150"/>
      <c r="AA80" s="114"/>
      <c r="AB80" s="168"/>
      <c r="AC80" s="143"/>
      <c r="AD80" s="144"/>
      <c r="AE80" s="145"/>
      <c r="AF80" s="151"/>
      <c r="AG80" s="146"/>
      <c r="AH80" s="147"/>
      <c r="AI80" s="148"/>
      <c r="AJ80" s="149"/>
      <c r="AK80" s="150"/>
      <c r="AM80" s="114"/>
      <c r="AN80" s="168"/>
      <c r="AO80" s="143"/>
      <c r="AP80" s="144"/>
      <c r="AQ80" s="145"/>
      <c r="AR80" s="151"/>
      <c r="AS80" s="146"/>
      <c r="AT80" s="147"/>
      <c r="AU80" s="148"/>
      <c r="AV80" s="149"/>
      <c r="AW80" s="150"/>
      <c r="AY80" s="114"/>
      <c r="AZ80" s="168"/>
      <c r="BA80" s="143"/>
      <c r="BB80" s="144"/>
      <c r="BC80" s="145"/>
      <c r="BD80" s="151"/>
      <c r="BE80" s="146"/>
      <c r="BF80" s="147"/>
      <c r="BG80" s="148"/>
      <c r="BH80" s="149"/>
      <c r="BI80" s="150"/>
      <c r="BK80" s="114"/>
      <c r="BL80" s="168"/>
      <c r="BM80" s="143"/>
      <c r="BN80" s="144"/>
      <c r="BO80" s="145"/>
      <c r="BP80" s="151"/>
      <c r="BQ80" s="146"/>
      <c r="BR80" s="147"/>
      <c r="BS80" s="148"/>
      <c r="BT80" s="149"/>
      <c r="BU80" s="150"/>
      <c r="BW80" s="114"/>
      <c r="BX80" s="168"/>
      <c r="BY80" s="143"/>
      <c r="BZ80" s="144"/>
      <c r="CA80" s="145"/>
      <c r="CB80" s="151"/>
      <c r="CC80" s="146"/>
      <c r="CD80" s="147"/>
      <c r="CE80" s="148"/>
      <c r="CF80" s="149"/>
      <c r="CG80" s="150"/>
      <c r="CI80" s="114"/>
      <c r="CJ80" s="168"/>
      <c r="CK80" s="143"/>
      <c r="CL80" s="144"/>
      <c r="CM80" s="145"/>
      <c r="CN80" s="151"/>
      <c r="CO80" s="146"/>
      <c r="CP80" s="147"/>
      <c r="CQ80" s="148"/>
      <c r="CR80" s="149"/>
      <c r="CS80" s="150"/>
      <c r="CU80" s="114"/>
      <c r="CV80" s="168"/>
      <c r="CW80" s="143"/>
      <c r="CX80" s="144"/>
      <c r="CY80" s="145"/>
      <c r="CZ80" s="151"/>
      <c r="DA80" s="146"/>
      <c r="DB80" s="147"/>
      <c r="DC80" s="148"/>
      <c r="DD80" s="149"/>
      <c r="DE80" s="150"/>
      <c r="DG80" s="114"/>
      <c r="DH80" s="168"/>
      <c r="DI80" s="143"/>
      <c r="DJ80" s="144"/>
      <c r="DK80" s="145"/>
      <c r="DL80" s="151"/>
      <c r="DM80" s="146"/>
      <c r="DN80" s="147"/>
      <c r="DO80" s="148"/>
      <c r="DP80" s="149"/>
      <c r="DQ80" s="150"/>
      <c r="DS80" s="114"/>
      <c r="DT80" s="168"/>
      <c r="DU80" s="143"/>
      <c r="DV80" s="144"/>
      <c r="DW80" s="145"/>
      <c r="DX80" s="151"/>
      <c r="DY80" s="146"/>
      <c r="DZ80" s="147"/>
      <c r="EA80" s="148"/>
      <c r="EB80" s="149"/>
      <c r="EC80" s="150"/>
      <c r="EE80" s="114"/>
      <c r="EF80" s="168"/>
    </row>
    <row r="81" spans="1:136" ht="13.5" customHeight="1">
      <c r="A81" s="126"/>
      <c r="B81" s="173" t="s">
        <v>723</v>
      </c>
      <c r="D81" s="168"/>
      <c r="E81" s="143" t="str">
        <f>IF(I81="","",ministers_outercabinet!E$3)</f>
        <v/>
      </c>
      <c r="F81" s="144" t="str">
        <f>IF(I81="","",ministers_outercabinet!E$1)</f>
        <v/>
      </c>
      <c r="G81" s="145" t="s">
        <v>292</v>
      </c>
      <c r="H81" s="145" t="str">
        <f>IF(I81="","",ministers_outercabinet!E$3)</f>
        <v/>
      </c>
      <c r="I81" s="146" t="str">
        <f t="shared" si="6"/>
        <v/>
      </c>
      <c r="J81" s="147" t="str">
        <f t="shared" si="7"/>
        <v/>
      </c>
      <c r="K81" s="148" t="str">
        <f t="shared" si="8"/>
        <v/>
      </c>
      <c r="L81" s="149" t="str">
        <f t="shared" si="9"/>
        <v/>
      </c>
      <c r="M81" s="150" t="str">
        <f t="shared" si="10"/>
        <v/>
      </c>
      <c r="N81" s="117" t="str">
        <f t="shared" si="17"/>
        <v/>
      </c>
      <c r="O81" s="114"/>
      <c r="P81" s="168"/>
      <c r="Q81" s="143"/>
      <c r="R81" s="144"/>
      <c r="S81" s="145"/>
      <c r="T81" s="151"/>
      <c r="U81" s="146"/>
      <c r="V81" s="147"/>
      <c r="W81" s="148"/>
      <c r="X81" s="149"/>
      <c r="Y81" s="150"/>
      <c r="AA81" s="114"/>
      <c r="AB81" s="168"/>
      <c r="AC81" s="143"/>
      <c r="AD81" s="144"/>
      <c r="AE81" s="145"/>
      <c r="AF81" s="151"/>
      <c r="AG81" s="146"/>
      <c r="AH81" s="147"/>
      <c r="AI81" s="148"/>
      <c r="AJ81" s="149"/>
      <c r="AK81" s="150"/>
      <c r="AM81" s="114"/>
      <c r="AN81" s="168"/>
      <c r="AO81" s="143"/>
      <c r="AP81" s="144"/>
      <c r="AQ81" s="145"/>
      <c r="AR81" s="151"/>
      <c r="AS81" s="146"/>
      <c r="AT81" s="147"/>
      <c r="AU81" s="148"/>
      <c r="AV81" s="149"/>
      <c r="AW81" s="150"/>
      <c r="AY81" s="114"/>
      <c r="AZ81" s="168"/>
      <c r="BA81" s="143"/>
      <c r="BB81" s="144"/>
      <c r="BC81" s="145"/>
      <c r="BD81" s="151"/>
      <c r="BE81" s="146"/>
      <c r="BF81" s="147"/>
      <c r="BG81" s="148"/>
      <c r="BH81" s="149"/>
      <c r="BI81" s="150"/>
      <c r="BK81" s="114"/>
      <c r="BL81" s="168"/>
      <c r="BM81" s="143"/>
      <c r="BN81" s="144"/>
      <c r="BO81" s="145"/>
      <c r="BP81" s="151"/>
      <c r="BQ81" s="146"/>
      <c r="BR81" s="147"/>
      <c r="BS81" s="148"/>
      <c r="BT81" s="149"/>
      <c r="BU81" s="150"/>
      <c r="BW81" s="114"/>
      <c r="BX81" s="168"/>
      <c r="BY81" s="143"/>
      <c r="BZ81" s="144"/>
      <c r="CA81" s="145"/>
      <c r="CB81" s="151"/>
      <c r="CC81" s="146"/>
      <c r="CD81" s="147"/>
      <c r="CE81" s="148"/>
      <c r="CF81" s="149"/>
      <c r="CG81" s="150"/>
      <c r="CI81" s="114"/>
      <c r="CJ81" s="168"/>
      <c r="CK81" s="143"/>
      <c r="CL81" s="144"/>
      <c r="CM81" s="145"/>
      <c r="CN81" s="151"/>
      <c r="CO81" s="146"/>
      <c r="CP81" s="147"/>
      <c r="CQ81" s="148"/>
      <c r="CR81" s="149"/>
      <c r="CS81" s="150"/>
      <c r="CU81" s="114"/>
      <c r="CV81" s="168"/>
      <c r="CW81" s="143"/>
      <c r="CX81" s="144"/>
      <c r="CY81" s="145"/>
      <c r="CZ81" s="151"/>
      <c r="DA81" s="146"/>
      <c r="DB81" s="147"/>
      <c r="DC81" s="148"/>
      <c r="DD81" s="149"/>
      <c r="DE81" s="150"/>
      <c r="DG81" s="114"/>
      <c r="DH81" s="168"/>
      <c r="DI81" s="143"/>
      <c r="DJ81" s="144"/>
      <c r="DK81" s="145"/>
      <c r="DL81" s="151"/>
      <c r="DM81" s="146"/>
      <c r="DN81" s="147"/>
      <c r="DO81" s="148"/>
      <c r="DP81" s="149"/>
      <c r="DQ81" s="150"/>
      <c r="DS81" s="114"/>
      <c r="DT81" s="168"/>
      <c r="DU81" s="143"/>
      <c r="DV81" s="144"/>
      <c r="DW81" s="145"/>
      <c r="DX81" s="151"/>
      <c r="DY81" s="146"/>
      <c r="DZ81" s="147"/>
      <c r="EA81" s="148"/>
      <c r="EB81" s="149"/>
      <c r="EC81" s="150"/>
      <c r="EE81" s="114"/>
      <c r="EF81" s="168"/>
    </row>
    <row r="82" spans="1:136" ht="13.5" customHeight="1">
      <c r="A82" s="126"/>
      <c r="B82" s="173" t="s">
        <v>1170</v>
      </c>
      <c r="D82" s="168"/>
      <c r="E82" s="143">
        <f>IF(I82="","",ministers_outercabinet!E$3)</f>
        <v>42323</v>
      </c>
      <c r="F82" s="144" t="str">
        <f>IF(I82="","",ministers_outercabinet!E$1)</f>
        <v>Turnbull I</v>
      </c>
      <c r="G82" s="145">
        <v>42268</v>
      </c>
      <c r="H82" s="145">
        <f>IF(I82="","",ministers_outercabinet!E$3)</f>
        <v>42323</v>
      </c>
      <c r="I82" s="146" t="str">
        <f t="shared" si="6"/>
        <v>Jamie Edward Briggs</v>
      </c>
      <c r="J82" s="147" t="str">
        <f t="shared" si="7"/>
        <v>1977</v>
      </c>
      <c r="K82" s="148" t="str">
        <f t="shared" si="8"/>
        <v>male</v>
      </c>
      <c r="L82" s="149" t="str">
        <f t="shared" si="9"/>
        <v>Liberal Party</v>
      </c>
      <c r="M82" s="150" t="str">
        <f t="shared" si="10"/>
        <v>Briggs_Jamie_1977</v>
      </c>
      <c r="N82" s="117" t="str">
        <f t="shared" si="17"/>
        <v/>
      </c>
      <c r="O82" s="114"/>
      <c r="P82" s="168" t="s">
        <v>1171</v>
      </c>
      <c r="Q82" s="143"/>
      <c r="R82" s="144"/>
      <c r="S82" s="145"/>
      <c r="T82" s="151"/>
      <c r="U82" s="146"/>
      <c r="V82" s="147"/>
      <c r="W82" s="148"/>
      <c r="X82" s="149"/>
      <c r="Y82" s="150"/>
      <c r="AA82" s="114"/>
      <c r="AB82" s="168"/>
      <c r="AC82" s="143"/>
      <c r="AD82" s="144"/>
      <c r="AE82" s="145"/>
      <c r="AF82" s="151"/>
      <c r="AG82" s="146"/>
      <c r="AH82" s="147"/>
      <c r="AI82" s="148"/>
      <c r="AJ82" s="149"/>
      <c r="AK82" s="150"/>
      <c r="AM82" s="114"/>
      <c r="AN82" s="168"/>
      <c r="AO82" s="143"/>
      <c r="AP82" s="144"/>
      <c r="AQ82" s="145"/>
      <c r="AR82" s="151"/>
      <c r="AS82" s="146"/>
      <c r="AT82" s="147"/>
      <c r="AU82" s="148"/>
      <c r="AV82" s="149"/>
      <c r="AW82" s="150"/>
      <c r="AY82" s="114"/>
      <c r="AZ82" s="168"/>
      <c r="BA82" s="143"/>
      <c r="BB82" s="144"/>
      <c r="BC82" s="145"/>
      <c r="BD82" s="151"/>
      <c r="BE82" s="146"/>
      <c r="BF82" s="147"/>
      <c r="BG82" s="148"/>
      <c r="BH82" s="149"/>
      <c r="BI82" s="150"/>
      <c r="BK82" s="114"/>
      <c r="BL82" s="168"/>
      <c r="BM82" s="143"/>
      <c r="BN82" s="144"/>
      <c r="BO82" s="145"/>
      <c r="BP82" s="151"/>
      <c r="BQ82" s="146"/>
      <c r="BR82" s="147"/>
      <c r="BS82" s="148"/>
      <c r="BT82" s="149"/>
      <c r="BU82" s="150"/>
      <c r="BW82" s="114"/>
      <c r="BX82" s="168"/>
      <c r="BY82" s="143"/>
      <c r="BZ82" s="144"/>
      <c r="CA82" s="145"/>
      <c r="CB82" s="151"/>
      <c r="CC82" s="146"/>
      <c r="CD82" s="147"/>
      <c r="CE82" s="148"/>
      <c r="CF82" s="149"/>
      <c r="CG82" s="150"/>
      <c r="CI82" s="114"/>
      <c r="CJ82" s="168"/>
      <c r="CK82" s="143"/>
      <c r="CL82" s="144"/>
      <c r="CM82" s="145"/>
      <c r="CN82" s="151"/>
      <c r="CO82" s="146"/>
      <c r="CP82" s="147"/>
      <c r="CQ82" s="148"/>
      <c r="CR82" s="149"/>
      <c r="CS82" s="150"/>
      <c r="CU82" s="114"/>
      <c r="CV82" s="168"/>
      <c r="CW82" s="143"/>
      <c r="CX82" s="144"/>
      <c r="CY82" s="145"/>
      <c r="CZ82" s="151"/>
      <c r="DA82" s="146"/>
      <c r="DB82" s="147"/>
      <c r="DC82" s="148"/>
      <c r="DD82" s="149"/>
      <c r="DE82" s="150"/>
      <c r="DG82" s="114"/>
      <c r="DH82" s="168"/>
      <c r="DI82" s="143"/>
      <c r="DJ82" s="144"/>
      <c r="DK82" s="145"/>
      <c r="DL82" s="151"/>
      <c r="DM82" s="146"/>
      <c r="DN82" s="147"/>
      <c r="DO82" s="148"/>
      <c r="DP82" s="149"/>
      <c r="DQ82" s="150"/>
      <c r="DS82" s="114"/>
      <c r="DT82" s="168"/>
      <c r="DU82" s="143"/>
      <c r="DV82" s="144"/>
      <c r="DW82" s="145"/>
      <c r="DX82" s="151"/>
      <c r="DY82" s="146"/>
      <c r="DZ82" s="147"/>
      <c r="EA82" s="148"/>
      <c r="EB82" s="149"/>
      <c r="EC82" s="150"/>
      <c r="EE82" s="114"/>
      <c r="EF82" s="168"/>
    </row>
    <row r="83" spans="1:136" ht="13.5" customHeight="1">
      <c r="A83" s="126"/>
      <c r="B83" s="117" t="s">
        <v>575</v>
      </c>
      <c r="E83" s="143" t="str">
        <f>IF(I83="","",ministers_outercabinet!E$3)</f>
        <v/>
      </c>
      <c r="F83" s="144" t="str">
        <f>IF(I83="","",ministers_outercabinet!E$1)</f>
        <v/>
      </c>
      <c r="G83" s="145" t="s">
        <v>292</v>
      </c>
      <c r="H83" s="145" t="str">
        <f>IF(I83="","",ministers_outercabinet!E$3)</f>
        <v/>
      </c>
      <c r="I83" s="146" t="str">
        <f t="shared" si="6"/>
        <v/>
      </c>
      <c r="J83" s="147" t="str">
        <f t="shared" si="7"/>
        <v/>
      </c>
      <c r="K83" s="148" t="str">
        <f t="shared" si="8"/>
        <v/>
      </c>
      <c r="L83" s="149" t="str">
        <f t="shared" si="9"/>
        <v/>
      </c>
      <c r="M83" s="150" t="str">
        <f t="shared" si="10"/>
        <v/>
      </c>
      <c r="N83" s="117" t="str">
        <f t="shared" si="17"/>
        <v/>
      </c>
      <c r="O83" s="114"/>
      <c r="P83" s="168"/>
      <c r="Q83" s="143" t="str">
        <f>IF(U83="","",ministers_outercabinet!T$3)</f>
        <v/>
      </c>
      <c r="R83" s="144" t="str">
        <f>IF(U83="","",ministers_outercabinet!T$1)</f>
        <v/>
      </c>
      <c r="S83" s="145"/>
      <c r="T83" s="151"/>
      <c r="U83" s="146" t="str">
        <f>IF(AB83="","",IF(ISNUMBER(SEARCH(":",AB83)),MID(AB83,FIND(":",AB83)+2,FIND("(",AB83)-FIND(":",AB83)-3),LEFT(AB83,FIND("(",AB83)-2)))</f>
        <v/>
      </c>
      <c r="V83" s="147" t="str">
        <f>IF(AB83="","",MID(AB83,FIND("(",AB83)+1,4))</f>
        <v/>
      </c>
      <c r="W83" s="148" t="str">
        <f>IF(ISNUMBER(SEARCH("*female*",AB83)),"female",IF(ISNUMBER(SEARCH("*male*",AB83)),"male",""))</f>
        <v/>
      </c>
      <c r="X83" s="149" t="str">
        <f>IF(AB83="","",IF(ISERROR(MID(AB83,FIND("male,",AB83)+6,(FIND(")",AB83)-(FIND("male,",AB83)+6))))=TRUE,"missing/error",MID(AB83,FIND("male,",AB83)+6,(FIND(")",AB83)-(FIND("male,",AB83)+6)))))</f>
        <v/>
      </c>
      <c r="Y83" s="150" t="str">
        <f>IF(U83="","",(MID(U83,(SEARCH("^^",SUBSTITUTE(U83," ","^^",LEN(U83)-LEN(SUBSTITUTE(U83," ","")))))+1,99)&amp;"_"&amp;LEFT(U83,FIND(" ",U83)-1)&amp;"_"&amp;V83))</f>
        <v/>
      </c>
      <c r="Z83" s="117" t="str">
        <f>IF(AB83="","",IF((LEN(AB83)-LEN(SUBSTITUTE(AB83,"male","")))/LEN("male")&gt;1,"!",IF(RIGHT(AB83,1)=")","",IF(RIGHT(AB83,2)=") ","",IF(RIGHT(AB83,2)=").","","!!")))))</f>
        <v/>
      </c>
      <c r="AA83" s="114"/>
      <c r="AB83" s="168"/>
      <c r="AC83" s="143" t="str">
        <f>IF(AG83="","",ministers_outercabinet!AF$3)</f>
        <v/>
      </c>
      <c r="AD83" s="144" t="str">
        <f>IF(AG83="","",ministers_outercabinet!AF$1)</f>
        <v/>
      </c>
      <c r="AE83" s="145"/>
      <c r="AF83" s="151"/>
      <c r="AG83" s="146" t="str">
        <f>IF(AN83="","",IF(ISNUMBER(SEARCH(":",AN83)),MID(AN83,FIND(":",AN83)+2,FIND("(",AN83)-FIND(":",AN83)-3),LEFT(AN83,FIND("(",AN83)-2)))</f>
        <v/>
      </c>
      <c r="AH83" s="147" t="str">
        <f>IF(AN83="","",MID(AN83,FIND("(",AN83)+1,4))</f>
        <v/>
      </c>
      <c r="AI83" s="148" t="str">
        <f>IF(ISNUMBER(SEARCH("*female*",AN83)),"female",IF(ISNUMBER(SEARCH("*male*",AN83)),"male",""))</f>
        <v/>
      </c>
      <c r="AJ83" s="149" t="str">
        <f>IF(AN83="","",IF(ISERROR(MID(AN83,FIND("male,",AN83)+6,(FIND(")",AN83)-(FIND("male,",AN83)+6))))=TRUE,"missing/error",MID(AN83,FIND("male,",AN83)+6,(FIND(")",AN83)-(FIND("male,",AN83)+6)))))</f>
        <v/>
      </c>
      <c r="AK83" s="150" t="str">
        <f>IF(AG83="","",(MID(AG83,(SEARCH("^^",SUBSTITUTE(AG83," ","^^",LEN(AG83)-LEN(SUBSTITUTE(AG83," ","")))))+1,99)&amp;"_"&amp;LEFT(AG83,FIND(" ",AG83)-1)&amp;"_"&amp;AH83))</f>
        <v/>
      </c>
      <c r="AL83" s="117" t="str">
        <f>IF(AN83="","",IF((LEN(AN83)-LEN(SUBSTITUTE(AN83,"male","")))/LEN("male")&gt;1,"!",IF(RIGHT(AN83,1)=")","",IF(RIGHT(AN83,2)=") ","",IF(RIGHT(AN83,2)=").","","!!")))))</f>
        <v/>
      </c>
      <c r="AM83" s="114"/>
      <c r="AN83" s="168"/>
      <c r="AO83" s="143" t="str">
        <f>IF(AS83="","",ministers_outercabinet!AR$3)</f>
        <v/>
      </c>
      <c r="AP83" s="144" t="str">
        <f>IF(AS83="","",ministers_outercabinet!AR$1)</f>
        <v/>
      </c>
      <c r="AQ83" s="145"/>
      <c r="AR83" s="151"/>
      <c r="AS83" s="146" t="str">
        <f>IF(AZ83="","",IF(ISNUMBER(SEARCH(":",AZ83)),MID(AZ83,FIND(":",AZ83)+2,FIND("(",AZ83)-FIND(":",AZ83)-3),LEFT(AZ83,FIND("(",AZ83)-2)))</f>
        <v/>
      </c>
      <c r="AT83" s="147" t="str">
        <f>IF(AZ83="","",MID(AZ83,FIND("(",AZ83)+1,4))</f>
        <v/>
      </c>
      <c r="AU83" s="148" t="str">
        <f>IF(ISNUMBER(SEARCH("*female*",AZ83)),"female",IF(ISNUMBER(SEARCH("*male*",AZ83)),"male",""))</f>
        <v/>
      </c>
      <c r="AV83" s="149" t="str">
        <f>IF(AZ83="","",IF(ISERROR(MID(AZ83,FIND("male,",AZ83)+6,(FIND(")",AZ83)-(FIND("male,",AZ83)+6))))=TRUE,"missing/error",MID(AZ83,FIND("male,",AZ83)+6,(FIND(")",AZ83)-(FIND("male,",AZ83)+6)))))</f>
        <v/>
      </c>
      <c r="AW83" s="150" t="str">
        <f>IF(AS83="","",(MID(AS83,(SEARCH("^^",SUBSTITUTE(AS83," ","^^",LEN(AS83)-LEN(SUBSTITUTE(AS83," ","")))))+1,99)&amp;"_"&amp;LEFT(AS83,FIND(" ",AS83)-1)&amp;"_"&amp;AT83))</f>
        <v/>
      </c>
      <c r="AX83" s="117" t="str">
        <f>IF(AZ83="","",IF((LEN(AZ83)-LEN(SUBSTITUTE(AZ83,"male","")))/LEN("male")&gt;1,"!",IF(RIGHT(AZ83,1)=")","",IF(RIGHT(AZ83,2)=") ","",IF(RIGHT(AZ83,2)=").","","!!")))))</f>
        <v/>
      </c>
      <c r="AY83" s="114"/>
      <c r="AZ83" s="168"/>
      <c r="BA83" s="143" t="str">
        <f>IF(BE83="","",ministers_outercabinet!BD$3)</f>
        <v/>
      </c>
      <c r="BB83" s="144" t="str">
        <f>IF(BE83="","",ministers_outercabinet!BD$1)</f>
        <v/>
      </c>
      <c r="BC83" s="145"/>
      <c r="BD83" s="151"/>
      <c r="BE83" s="146" t="str">
        <f>IF(BL83="","",IF(ISNUMBER(SEARCH(":",BL83)),MID(BL83,FIND(":",BL83)+2,FIND("(",BL83)-FIND(":",BL83)-3),LEFT(BL83,FIND("(",BL83)-2)))</f>
        <v/>
      </c>
      <c r="BF83" s="147" t="str">
        <f>IF(BL83="","",MID(BL83,FIND("(",BL83)+1,4))</f>
        <v/>
      </c>
      <c r="BG83" s="148" t="str">
        <f>IF(ISNUMBER(SEARCH("*female*",BL83)),"female",IF(ISNUMBER(SEARCH("*male*",BL83)),"male",""))</f>
        <v/>
      </c>
      <c r="BH83" s="149" t="str">
        <f>IF(BL83="","",IF(ISERROR(MID(BL83,FIND("male,",BL83)+6,(FIND(")",BL83)-(FIND("male,",BL83)+6))))=TRUE,"missing/error",MID(BL83,FIND("male,",BL83)+6,(FIND(")",BL83)-(FIND("male,",BL83)+6)))))</f>
        <v/>
      </c>
      <c r="BI83" s="150" t="str">
        <f>IF(BE83="","",(MID(BE83,(SEARCH("^^",SUBSTITUTE(BE83," ","^^",LEN(BE83)-LEN(SUBSTITUTE(BE83," ","")))))+1,99)&amp;"_"&amp;LEFT(BE83,FIND(" ",BE83)-1)&amp;"_"&amp;BF83))</f>
        <v/>
      </c>
      <c r="BJ83" s="117" t="str">
        <f>IF(BL83="","",IF((LEN(BL83)-LEN(SUBSTITUTE(BL83,"male","")))/LEN("male")&gt;1,"!",IF(RIGHT(BL83,1)=")","",IF(RIGHT(BL83,2)=") ","",IF(RIGHT(BL83,2)=").","","!!")))))</f>
        <v/>
      </c>
      <c r="BK83" s="114"/>
      <c r="BL83" s="168"/>
      <c r="BM83" s="143" t="str">
        <f>IF(BQ83="","",ministers_outercabinet!BP$3)</f>
        <v/>
      </c>
      <c r="BN83" s="144" t="str">
        <f>IF(BQ83="","",ministers_outercabinet!BP$1)</f>
        <v/>
      </c>
      <c r="BO83" s="145"/>
      <c r="BP83" s="151"/>
      <c r="BQ83" s="146" t="str">
        <f>IF(BX83="","",IF(ISNUMBER(SEARCH(":",BX83)),MID(BX83,FIND(":",BX83)+2,FIND("(",BX83)-FIND(":",BX83)-3),LEFT(BX83,FIND("(",BX83)-2)))</f>
        <v/>
      </c>
      <c r="BR83" s="147" t="str">
        <f>IF(BX83="","",MID(BX83,FIND("(",BX83)+1,4))</f>
        <v/>
      </c>
      <c r="BS83" s="148" t="str">
        <f>IF(ISNUMBER(SEARCH("*female*",BX83)),"female",IF(ISNUMBER(SEARCH("*male*",BX83)),"male",""))</f>
        <v/>
      </c>
      <c r="BT83" s="149" t="str">
        <f>IF(BX83="","",IF(ISERROR(MID(BX83,FIND("male,",BX83)+6,(FIND(")",BX83)-(FIND("male,",BX83)+6))))=TRUE,"missing/error",MID(BX83,FIND("male,",BX83)+6,(FIND(")",BX83)-(FIND("male,",BX83)+6)))))</f>
        <v/>
      </c>
      <c r="BU83" s="150" t="str">
        <f>IF(BQ83="","",(MID(BQ83,(SEARCH("^^",SUBSTITUTE(BQ83," ","^^",LEN(BQ83)-LEN(SUBSTITUTE(BQ83," ","")))))+1,99)&amp;"_"&amp;LEFT(BQ83,FIND(" ",BQ83)-1)&amp;"_"&amp;BR83))</f>
        <v/>
      </c>
      <c r="BV83" s="117" t="str">
        <f>IF(BX83="","",IF((LEN(BX83)-LEN(SUBSTITUTE(BX83,"male","")))/LEN("male")&gt;1,"!",IF(RIGHT(BX83,1)=")","",IF(RIGHT(BX83,2)=") ","",IF(RIGHT(BX83,2)=").","","!!")))))</f>
        <v/>
      </c>
      <c r="BW83" s="114"/>
      <c r="BX83" s="168"/>
      <c r="BY83" s="143" t="str">
        <f>IF(CC83="","",ministers_outercabinet!CB$3)</f>
        <v/>
      </c>
      <c r="BZ83" s="144" t="str">
        <f>IF(CC83="","",ministers_outercabinet!CB$1)</f>
        <v/>
      </c>
      <c r="CA83" s="145"/>
      <c r="CB83" s="151"/>
      <c r="CC83" s="146" t="str">
        <f>IF(CJ83="","",IF(ISNUMBER(SEARCH(":",CJ83)),MID(CJ83,FIND(":",CJ83)+2,FIND("(",CJ83)-FIND(":",CJ83)-3),LEFT(CJ83,FIND("(",CJ83)-2)))</f>
        <v/>
      </c>
      <c r="CD83" s="147" t="str">
        <f>IF(CJ83="","",MID(CJ83,FIND("(",CJ83)+1,4))</f>
        <v/>
      </c>
      <c r="CE83" s="148" t="str">
        <f>IF(ISNUMBER(SEARCH("*female*",CJ83)),"female",IF(ISNUMBER(SEARCH("*male*",CJ83)),"male",""))</f>
        <v/>
      </c>
      <c r="CF83" s="149" t="str">
        <f>IF(CJ83="","",IF(ISERROR(MID(CJ83,FIND("male,",CJ83)+6,(FIND(")",CJ83)-(FIND("male,",CJ83)+6))))=TRUE,"missing/error",MID(CJ83,FIND("male,",CJ83)+6,(FIND(")",CJ83)-(FIND("male,",CJ83)+6)))))</f>
        <v/>
      </c>
      <c r="CG83" s="150" t="str">
        <f>IF(CC83="","",(MID(CC83,(SEARCH("^^",SUBSTITUTE(CC83," ","^^",LEN(CC83)-LEN(SUBSTITUTE(CC83," ","")))))+1,99)&amp;"_"&amp;LEFT(CC83,FIND(" ",CC83)-1)&amp;"_"&amp;CD83))</f>
        <v/>
      </c>
      <c r="CH83" s="117" t="str">
        <f>IF(CJ83="","",IF((LEN(CJ83)-LEN(SUBSTITUTE(CJ83,"male","")))/LEN("male")&gt;1,"!",IF(RIGHT(CJ83,1)=")","",IF(RIGHT(CJ83,2)=") ","",IF(RIGHT(CJ83,2)=").","","!!")))))</f>
        <v/>
      </c>
      <c r="CI83" s="114"/>
      <c r="CJ83" s="168"/>
      <c r="CK83" s="143" t="str">
        <f>IF(CO83="","",ministers_outercabinet!CN$3)</f>
        <v/>
      </c>
      <c r="CL83" s="144" t="str">
        <f>IF(CO83="","",ministers_outercabinet!CN$1)</f>
        <v/>
      </c>
      <c r="CM83" s="145"/>
      <c r="CN83" s="151"/>
      <c r="CO83" s="146" t="str">
        <f>IF(CV83="","",IF(ISNUMBER(SEARCH(":",CV83)),MID(CV83,FIND(":",CV83)+2,FIND("(",CV83)-FIND(":",CV83)-3),LEFT(CV83,FIND("(",CV83)-2)))</f>
        <v/>
      </c>
      <c r="CP83" s="147" t="str">
        <f>IF(CV83="","",MID(CV83,FIND("(",CV83)+1,4))</f>
        <v/>
      </c>
      <c r="CQ83" s="148" t="str">
        <f>IF(ISNUMBER(SEARCH("*female*",CV83)),"female",IF(ISNUMBER(SEARCH("*male*",CV83)),"male",""))</f>
        <v/>
      </c>
      <c r="CR83" s="149" t="str">
        <f>IF(CV83="","",IF(ISERROR(MID(CV83,FIND("male,",CV83)+6,(FIND(")",CV83)-(FIND("male,",CV83)+6))))=TRUE,"missing/error",MID(CV83,FIND("male,",CV83)+6,(FIND(")",CV83)-(FIND("male,",CV83)+6)))))</f>
        <v/>
      </c>
      <c r="CS83" s="150" t="str">
        <f>IF(CO83="","",(MID(CO83,(SEARCH("^^",SUBSTITUTE(CO83," ","^^",LEN(CO83)-LEN(SUBSTITUTE(CO83," ","")))))+1,99)&amp;"_"&amp;LEFT(CO83,FIND(" ",CO83)-1)&amp;"_"&amp;CP83))</f>
        <v/>
      </c>
      <c r="CT83" s="117" t="str">
        <f>IF(CV83="","",IF((LEN(CV83)-LEN(SUBSTITUTE(CV83,"male","")))/LEN("male")&gt;1,"!",IF(RIGHT(CV83,1)=")","",IF(RIGHT(CV83,2)=") ","",IF(RIGHT(CV83,2)=").","","!!")))))</f>
        <v/>
      </c>
      <c r="CU83" s="114"/>
      <c r="CV83" s="168"/>
      <c r="CW83" s="143" t="str">
        <f>IF(DA83="","",ministers_outercabinet!CZ$3)</f>
        <v/>
      </c>
      <c r="CX83" s="144" t="str">
        <f>IF(DA83="","",ministers_outercabinet!CZ$1)</f>
        <v/>
      </c>
      <c r="CY83" s="145"/>
      <c r="CZ83" s="151"/>
      <c r="DA83" s="146" t="str">
        <f>IF(DH83="","",IF(ISNUMBER(SEARCH(":",DH83)),MID(DH83,FIND(":",DH83)+2,FIND("(",DH83)-FIND(":",DH83)-3),LEFT(DH83,FIND("(",DH83)-2)))</f>
        <v/>
      </c>
      <c r="DB83" s="147" t="str">
        <f>IF(DH83="","",MID(DH83,FIND("(",DH83)+1,4))</f>
        <v/>
      </c>
      <c r="DC83" s="148" t="str">
        <f>IF(ISNUMBER(SEARCH("*female*",DH83)),"female",IF(ISNUMBER(SEARCH("*male*",DH83)),"male",""))</f>
        <v/>
      </c>
      <c r="DD83" s="149" t="str">
        <f>IF(DH83="","",IF(ISERROR(MID(DH83,FIND("male,",DH83)+6,(FIND(")",DH83)-(FIND("male,",DH83)+6))))=TRUE,"missing/error",MID(DH83,FIND("male,",DH83)+6,(FIND(")",DH83)-(FIND("male,",DH83)+6)))))</f>
        <v/>
      </c>
      <c r="DE83" s="150" t="str">
        <f>IF(DA83="","",(MID(DA83,(SEARCH("^^",SUBSTITUTE(DA83," ","^^",LEN(DA83)-LEN(SUBSTITUTE(DA83," ","")))))+1,99)&amp;"_"&amp;LEFT(DA83,FIND(" ",DA83)-1)&amp;"_"&amp;DB83))</f>
        <v/>
      </c>
      <c r="DF83" s="117" t="str">
        <f>IF(DH83="","",IF((LEN(DH83)-LEN(SUBSTITUTE(DH83,"male","")))/LEN("male")&gt;1,"!",IF(RIGHT(DH83,1)=")","",IF(RIGHT(DH83,2)=") ","",IF(RIGHT(DH83,2)=").","","!!")))))</f>
        <v/>
      </c>
      <c r="DG83" s="114"/>
      <c r="DH83" s="168"/>
      <c r="DI83" s="143" t="str">
        <f>IF(DM83="","",ministers_outercabinet!DL$3)</f>
        <v/>
      </c>
      <c r="DJ83" s="144" t="str">
        <f>IF(DM83="","",ministers_outercabinet!DL$1)</f>
        <v/>
      </c>
      <c r="DK83" s="145"/>
      <c r="DL83" s="151"/>
      <c r="DM83" s="146" t="str">
        <f>IF(DT83="","",IF(ISNUMBER(SEARCH(":",DT83)),MID(DT83,FIND(":",DT83)+2,FIND("(",DT83)-FIND(":",DT83)-3),LEFT(DT83,FIND("(",DT83)-2)))</f>
        <v/>
      </c>
      <c r="DN83" s="147" t="str">
        <f>IF(DT83="","",MID(DT83,FIND("(",DT83)+1,4))</f>
        <v/>
      </c>
      <c r="DO83" s="148" t="str">
        <f>IF(ISNUMBER(SEARCH("*female*",DT83)),"female",IF(ISNUMBER(SEARCH("*male*",DT83)),"male",""))</f>
        <v/>
      </c>
      <c r="DP83" s="149" t="str">
        <f>IF(DT83="","",IF(ISERROR(MID(DT83,FIND("male,",DT83)+6,(FIND(")",DT83)-(FIND("male,",DT83)+6))))=TRUE,"missing/error",MID(DT83,FIND("male,",DT83)+6,(FIND(")",DT83)-(FIND("male,",DT83)+6)))))</f>
        <v/>
      </c>
      <c r="DQ83" s="150" t="str">
        <f>IF(DM83="","",(MID(DM83,(SEARCH("^^",SUBSTITUTE(DM83," ","^^",LEN(DM83)-LEN(SUBSTITUTE(DM83," ","")))))+1,99)&amp;"_"&amp;LEFT(DM83,FIND(" ",DM83)-1)&amp;"_"&amp;DN83))</f>
        <v/>
      </c>
      <c r="DR83" s="117" t="str">
        <f>IF(DT83="","",IF((LEN(DT83)-LEN(SUBSTITUTE(DT83,"male","")))/LEN("male")&gt;1,"!",IF(RIGHT(DT83,1)=")","",IF(RIGHT(DT83,2)=") ","",IF(RIGHT(DT83,2)=").","","!!")))))</f>
        <v/>
      </c>
      <c r="DS83" s="114"/>
      <c r="DT83" s="168"/>
      <c r="DU83" s="143" t="str">
        <f>IF(DY83="","",ministers_outercabinet!DX$3)</f>
        <v/>
      </c>
      <c r="DV83" s="144" t="str">
        <f>IF(DY83="","",ministers_outercabinet!DX$1)</f>
        <v/>
      </c>
      <c r="DW83" s="145"/>
      <c r="DX83" s="151"/>
      <c r="DY83" s="146" t="str">
        <f>IF(EF83="","",IF(ISNUMBER(SEARCH(":",EF83)),MID(EF83,FIND(":",EF83)+2,FIND("(",EF83)-FIND(":",EF83)-3),LEFT(EF83,FIND("(",EF83)-2)))</f>
        <v/>
      </c>
      <c r="DZ83" s="147" t="str">
        <f>IF(EF83="","",MID(EF83,FIND("(",EF83)+1,4))</f>
        <v/>
      </c>
      <c r="EA83" s="148" t="str">
        <f>IF(ISNUMBER(SEARCH("*female*",EF83)),"female",IF(ISNUMBER(SEARCH("*male*",EF83)),"male",""))</f>
        <v/>
      </c>
      <c r="EB83" s="149" t="str">
        <f>IF(EF83="","",IF(ISERROR(MID(EF83,FIND("male,",EF83)+6,(FIND(")",EF83)-(FIND("male,",EF83)+6))))=TRUE,"missing/error",MID(EF83,FIND("male,",EF83)+6,(FIND(")",EF83)-(FIND("male,",EF83)+6)))))</f>
        <v/>
      </c>
      <c r="EC83" s="150" t="str">
        <f>IF(DY83="","",(MID(DY83,(SEARCH("^^",SUBSTITUTE(DY83," ","^^",LEN(DY83)-LEN(SUBSTITUTE(DY83," ","")))))+1,99)&amp;"_"&amp;LEFT(DY83,FIND(" ",DY83)-1)&amp;"_"&amp;DZ83))</f>
        <v/>
      </c>
      <c r="ED83" s="117" t="str">
        <f>IF(EF83="","",IF((LEN(EF83)-LEN(SUBSTITUTE(EF83,"male","")))/LEN("male")&gt;1,"!",IF(RIGHT(EF83,1)=")","",IF(RIGHT(EF83,2)=") ","",IF(RIGHT(EF83,2)=").","","!!")))))</f>
        <v/>
      </c>
      <c r="EE83" s="114"/>
      <c r="EF83" s="168"/>
    </row>
    <row r="84" spans="1:136" ht="13.5" customHeight="1">
      <c r="A84" s="126"/>
      <c r="B84" s="114" t="s">
        <v>610</v>
      </c>
      <c r="D84" s="168"/>
      <c r="E84" s="143" t="str">
        <f>IF(I84="","",ministers_outercabinet!E$3)</f>
        <v/>
      </c>
      <c r="F84" s="144" t="str">
        <f>IF(I84="","",ministers_outercabinet!E$1)</f>
        <v/>
      </c>
      <c r="G84" s="145" t="s">
        <v>292</v>
      </c>
      <c r="H84" s="145" t="str">
        <f>IF(I84="","",ministers_outercabinet!E$3)</f>
        <v/>
      </c>
      <c r="I84" s="146" t="str">
        <f t="shared" si="6"/>
        <v/>
      </c>
      <c r="J84" s="147" t="str">
        <f t="shared" si="7"/>
        <v/>
      </c>
      <c r="K84" s="148" t="str">
        <f t="shared" si="8"/>
        <v/>
      </c>
      <c r="L84" s="149" t="str">
        <f t="shared" si="9"/>
        <v/>
      </c>
      <c r="M84" s="150" t="str">
        <f t="shared" si="10"/>
        <v/>
      </c>
      <c r="N84" s="117" t="str">
        <f t="shared" si="17"/>
        <v/>
      </c>
      <c r="O84" s="114"/>
      <c r="P84" s="168"/>
      <c r="Q84" s="143"/>
      <c r="R84" s="144"/>
      <c r="S84" s="145"/>
      <c r="T84" s="151"/>
      <c r="U84" s="146"/>
      <c r="V84" s="147"/>
      <c r="W84" s="148"/>
      <c r="X84" s="149"/>
      <c r="Y84" s="150"/>
      <c r="AA84" s="114"/>
      <c r="AB84" s="168"/>
      <c r="AC84" s="143"/>
      <c r="AD84" s="144"/>
      <c r="AE84" s="145"/>
      <c r="AF84" s="151"/>
      <c r="AG84" s="146"/>
      <c r="AH84" s="147"/>
      <c r="AI84" s="148"/>
      <c r="AJ84" s="149"/>
      <c r="AK84" s="150"/>
      <c r="AM84" s="114"/>
      <c r="AN84" s="168"/>
      <c r="AO84" s="143"/>
      <c r="AP84" s="144"/>
      <c r="AQ84" s="145"/>
      <c r="AR84" s="151"/>
      <c r="AS84" s="146"/>
      <c r="AT84" s="147"/>
      <c r="AU84" s="148"/>
      <c r="AV84" s="149"/>
      <c r="AW84" s="150"/>
      <c r="AY84" s="114"/>
      <c r="AZ84" s="168"/>
      <c r="BA84" s="143"/>
      <c r="BB84" s="144"/>
      <c r="BC84" s="145"/>
      <c r="BD84" s="151"/>
      <c r="BE84" s="146"/>
      <c r="BF84" s="147"/>
      <c r="BG84" s="148"/>
      <c r="BH84" s="149"/>
      <c r="BI84" s="150"/>
      <c r="BK84" s="114"/>
      <c r="BL84" s="168"/>
      <c r="BM84" s="143"/>
      <c r="BN84" s="144"/>
      <c r="BO84" s="145"/>
      <c r="BP84" s="151"/>
      <c r="BQ84" s="146"/>
      <c r="BR84" s="147"/>
      <c r="BS84" s="148"/>
      <c r="BT84" s="149"/>
      <c r="BU84" s="150"/>
      <c r="BW84" s="114"/>
      <c r="BX84" s="168"/>
      <c r="BY84" s="143"/>
      <c r="BZ84" s="144"/>
      <c r="CA84" s="145"/>
      <c r="CB84" s="151"/>
      <c r="CC84" s="146"/>
      <c r="CD84" s="147"/>
      <c r="CE84" s="148"/>
      <c r="CF84" s="149"/>
      <c r="CG84" s="150"/>
      <c r="CI84" s="114"/>
      <c r="CJ84" s="168"/>
      <c r="CK84" s="143"/>
      <c r="CL84" s="144"/>
      <c r="CM84" s="145"/>
      <c r="CN84" s="151"/>
      <c r="CO84" s="146"/>
      <c r="CP84" s="147"/>
      <c r="CQ84" s="148"/>
      <c r="CR84" s="149"/>
      <c r="CS84" s="150"/>
      <c r="CU84" s="114"/>
      <c r="CV84" s="168"/>
      <c r="CW84" s="143"/>
      <c r="CX84" s="144"/>
      <c r="CY84" s="145"/>
      <c r="CZ84" s="151"/>
      <c r="DA84" s="146"/>
      <c r="DB84" s="147"/>
      <c r="DC84" s="148"/>
      <c r="DD84" s="149"/>
      <c r="DE84" s="150"/>
      <c r="DG84" s="114"/>
      <c r="DH84" s="168"/>
      <c r="DI84" s="143"/>
      <c r="DJ84" s="144"/>
      <c r="DK84" s="145"/>
      <c r="DL84" s="151"/>
      <c r="DM84" s="146"/>
      <c r="DN84" s="147"/>
      <c r="DO84" s="148"/>
      <c r="DP84" s="149"/>
      <c r="DQ84" s="150"/>
      <c r="DS84" s="114"/>
      <c r="DT84" s="168"/>
      <c r="DU84" s="143"/>
      <c r="DV84" s="144"/>
      <c r="DW84" s="145"/>
      <c r="DX84" s="151"/>
      <c r="DY84" s="146"/>
      <c r="DZ84" s="147"/>
      <c r="EA84" s="148"/>
      <c r="EB84" s="149"/>
      <c r="EC84" s="150"/>
      <c r="EE84" s="114"/>
      <c r="EF84" s="168"/>
    </row>
    <row r="85" spans="1:136" ht="13.5" customHeight="1">
      <c r="A85" s="126"/>
      <c r="B85" s="117" t="s">
        <v>555</v>
      </c>
      <c r="E85" s="143" t="str">
        <f>IF(I85="","",ministers_outercabinet!E$3)</f>
        <v/>
      </c>
      <c r="F85" s="144" t="str">
        <f>IF(I85="","",ministers_outercabinet!E$1)</f>
        <v/>
      </c>
      <c r="G85" s="145" t="s">
        <v>292</v>
      </c>
      <c r="H85" s="145" t="str">
        <f>IF(I85="","",ministers_outercabinet!E$3)</f>
        <v/>
      </c>
      <c r="I85" s="146" t="str">
        <f t="shared" si="6"/>
        <v/>
      </c>
      <c r="J85" s="147" t="str">
        <f t="shared" si="7"/>
        <v/>
      </c>
      <c r="K85" s="148" t="str">
        <f t="shared" si="8"/>
        <v/>
      </c>
      <c r="L85" s="149" t="str">
        <f t="shared" si="9"/>
        <v/>
      </c>
      <c r="M85" s="150" t="str">
        <f t="shared" si="10"/>
        <v/>
      </c>
      <c r="N85" s="117" t="str">
        <f t="shared" si="17"/>
        <v/>
      </c>
      <c r="O85" s="114"/>
      <c r="P85" s="168"/>
      <c r="Q85" s="143" t="str">
        <f>IF(U85="","",ministers_outercabinet!T$3)</f>
        <v/>
      </c>
      <c r="R85" s="144" t="str">
        <f>IF(U85="","",ministers_outercabinet!T$1)</f>
        <v/>
      </c>
      <c r="S85" s="145"/>
      <c r="T85" s="151"/>
      <c r="U85" s="146" t="str">
        <f>IF(AB85="","",IF(ISNUMBER(SEARCH(":",AB85)),MID(AB85,FIND(":",AB85)+2,FIND("(",AB85)-FIND(":",AB85)-3),LEFT(AB85,FIND("(",AB85)-2)))</f>
        <v/>
      </c>
      <c r="V85" s="147" t="str">
        <f>IF(AB85="","",MID(AB85,FIND("(",AB85)+1,4))</f>
        <v/>
      </c>
      <c r="W85" s="148" t="str">
        <f>IF(ISNUMBER(SEARCH("*female*",AB85)),"female",IF(ISNUMBER(SEARCH("*male*",AB85)),"male",""))</f>
        <v/>
      </c>
      <c r="X85" s="149" t="str">
        <f>IF(AB85="","",IF(ISERROR(MID(AB85,FIND("male,",AB85)+6,(FIND(")",AB85)-(FIND("male,",AB85)+6))))=TRUE,"missing/error",MID(AB85,FIND("male,",AB85)+6,(FIND(")",AB85)-(FIND("male,",AB85)+6)))))</f>
        <v/>
      </c>
      <c r="Y85" s="150" t="str">
        <f>IF(U85="","",(MID(U85,(SEARCH("^^",SUBSTITUTE(U85," ","^^",LEN(U85)-LEN(SUBSTITUTE(U85," ","")))))+1,99)&amp;"_"&amp;LEFT(U85,FIND(" ",U85)-1)&amp;"_"&amp;V85))</f>
        <v/>
      </c>
      <c r="Z85" s="117" t="str">
        <f>IF(AB85="","",IF((LEN(AB85)-LEN(SUBSTITUTE(AB85,"male","")))/LEN("male")&gt;1,"!",IF(RIGHT(AB85,1)=")","",IF(RIGHT(AB85,2)=") ","",IF(RIGHT(AB85,2)=").","","!!")))))</f>
        <v/>
      </c>
      <c r="AA85" s="114"/>
      <c r="AB85" s="168"/>
      <c r="AC85" s="143" t="str">
        <f>IF(AG85="","",ministers_outercabinet!AF$3)</f>
        <v/>
      </c>
      <c r="AD85" s="144" t="str">
        <f>IF(AG85="","",ministers_outercabinet!AF$1)</f>
        <v/>
      </c>
      <c r="AE85" s="145"/>
      <c r="AF85" s="151"/>
      <c r="AG85" s="146" t="str">
        <f>IF(AN85="","",IF(ISNUMBER(SEARCH(":",AN85)),MID(AN85,FIND(":",AN85)+2,FIND("(",AN85)-FIND(":",AN85)-3),LEFT(AN85,FIND("(",AN85)-2)))</f>
        <v/>
      </c>
      <c r="AH85" s="147" t="str">
        <f>IF(AN85="","",MID(AN85,FIND("(",AN85)+1,4))</f>
        <v/>
      </c>
      <c r="AI85" s="148" t="str">
        <f>IF(ISNUMBER(SEARCH("*female*",AN85)),"female",IF(ISNUMBER(SEARCH("*male*",AN85)),"male",""))</f>
        <v/>
      </c>
      <c r="AJ85" s="149" t="str">
        <f>IF(AN85="","",IF(ISERROR(MID(AN85,FIND("male,",AN85)+6,(FIND(")",AN85)-(FIND("male,",AN85)+6))))=TRUE,"missing/error",MID(AN85,FIND("male,",AN85)+6,(FIND(")",AN85)-(FIND("male,",AN85)+6)))))</f>
        <v/>
      </c>
      <c r="AK85" s="150" t="str">
        <f>IF(AG85="","",(MID(AG85,(SEARCH("^^",SUBSTITUTE(AG85," ","^^",LEN(AG85)-LEN(SUBSTITUTE(AG85," ","")))))+1,99)&amp;"_"&amp;LEFT(AG85,FIND(" ",AG85)-1)&amp;"_"&amp;AH85))</f>
        <v/>
      </c>
      <c r="AL85" s="117" t="str">
        <f>IF(AN85="","",IF((LEN(AN85)-LEN(SUBSTITUTE(AN85,"male","")))/LEN("male")&gt;1,"!",IF(RIGHT(AN85,1)=")","",IF(RIGHT(AN85,2)=") ","",IF(RIGHT(AN85,2)=").","","!!")))))</f>
        <v/>
      </c>
      <c r="AM85" s="114"/>
      <c r="AN85" s="168"/>
      <c r="AO85" s="143" t="str">
        <f>IF(AS85="","",ministers_outercabinet!AR$3)</f>
        <v/>
      </c>
      <c r="AP85" s="144" t="str">
        <f>IF(AS85="","",ministers_outercabinet!AR$1)</f>
        <v/>
      </c>
      <c r="AQ85" s="145"/>
      <c r="AR85" s="151"/>
      <c r="AS85" s="146" t="str">
        <f>IF(AZ85="","",IF(ISNUMBER(SEARCH(":",AZ85)),MID(AZ85,FIND(":",AZ85)+2,FIND("(",AZ85)-FIND(":",AZ85)-3),LEFT(AZ85,FIND("(",AZ85)-2)))</f>
        <v/>
      </c>
      <c r="AT85" s="147" t="str">
        <f>IF(AZ85="","",MID(AZ85,FIND("(",AZ85)+1,4))</f>
        <v/>
      </c>
      <c r="AU85" s="148" t="str">
        <f>IF(ISNUMBER(SEARCH("*female*",AZ85)),"female",IF(ISNUMBER(SEARCH("*male*",AZ85)),"male",""))</f>
        <v/>
      </c>
      <c r="AV85" s="149" t="str">
        <f>IF(AZ85="","",IF(ISERROR(MID(AZ85,FIND("male,",AZ85)+6,(FIND(")",AZ85)-(FIND("male,",AZ85)+6))))=TRUE,"missing/error",MID(AZ85,FIND("male,",AZ85)+6,(FIND(")",AZ85)-(FIND("male,",AZ85)+6)))))</f>
        <v/>
      </c>
      <c r="AW85" s="150" t="str">
        <f>IF(AS85="","",(MID(AS85,(SEARCH("^^",SUBSTITUTE(AS85," ","^^",LEN(AS85)-LEN(SUBSTITUTE(AS85," ","")))))+1,99)&amp;"_"&amp;LEFT(AS85,FIND(" ",AS85)-1)&amp;"_"&amp;AT85))</f>
        <v/>
      </c>
      <c r="AX85" s="117" t="str">
        <f>IF(AZ85="","",IF((LEN(AZ85)-LEN(SUBSTITUTE(AZ85,"male","")))/LEN("male")&gt;1,"!",IF(RIGHT(AZ85,1)=")","",IF(RIGHT(AZ85,2)=") ","",IF(RIGHT(AZ85,2)=").","","!!")))))</f>
        <v/>
      </c>
      <c r="AY85" s="114"/>
      <c r="AZ85" s="168"/>
      <c r="BA85" s="143" t="str">
        <f>IF(BE85="","",ministers_outercabinet!BD$3)</f>
        <v/>
      </c>
      <c r="BB85" s="144" t="str">
        <f>IF(BE85="","",ministers_outercabinet!BD$1)</f>
        <v/>
      </c>
      <c r="BC85" s="145"/>
      <c r="BD85" s="151"/>
      <c r="BE85" s="146" t="str">
        <f>IF(BL85="","",IF(ISNUMBER(SEARCH(":",BL85)),MID(BL85,FIND(":",BL85)+2,FIND("(",BL85)-FIND(":",BL85)-3),LEFT(BL85,FIND("(",BL85)-2)))</f>
        <v/>
      </c>
      <c r="BF85" s="147" t="str">
        <f>IF(BL85="","",MID(BL85,FIND("(",BL85)+1,4))</f>
        <v/>
      </c>
      <c r="BG85" s="148" t="str">
        <f>IF(ISNUMBER(SEARCH("*female*",BL85)),"female",IF(ISNUMBER(SEARCH("*male*",BL85)),"male",""))</f>
        <v/>
      </c>
      <c r="BH85" s="149" t="str">
        <f>IF(BL85="","",IF(ISERROR(MID(BL85,FIND("male,",BL85)+6,(FIND(")",BL85)-(FIND("male,",BL85)+6))))=TRUE,"missing/error",MID(BL85,FIND("male,",BL85)+6,(FIND(")",BL85)-(FIND("male,",BL85)+6)))))</f>
        <v/>
      </c>
      <c r="BI85" s="150" t="str">
        <f>IF(BE85="","",(MID(BE85,(SEARCH("^^",SUBSTITUTE(BE85," ","^^",LEN(BE85)-LEN(SUBSTITUTE(BE85," ","")))))+1,99)&amp;"_"&amp;LEFT(BE85,FIND(" ",BE85)-1)&amp;"_"&amp;BF85))</f>
        <v/>
      </c>
      <c r="BJ85" s="117" t="str">
        <f>IF(BL85="","",IF((LEN(BL85)-LEN(SUBSTITUTE(BL85,"male","")))/LEN("male")&gt;1,"!",IF(RIGHT(BL85,1)=")","",IF(RIGHT(BL85,2)=") ","",IF(RIGHT(BL85,2)=").","","!!")))))</f>
        <v/>
      </c>
      <c r="BK85" s="114"/>
      <c r="BL85" s="168"/>
      <c r="BM85" s="143" t="str">
        <f>IF(BQ85="","",ministers_outercabinet!BP$3)</f>
        <v/>
      </c>
      <c r="BN85" s="144" t="str">
        <f>IF(BQ85="","",ministers_outercabinet!BP$1)</f>
        <v/>
      </c>
      <c r="BO85" s="145"/>
      <c r="BP85" s="151"/>
      <c r="BQ85" s="146" t="str">
        <f>IF(BX85="","",IF(ISNUMBER(SEARCH(":",BX85)),MID(BX85,FIND(":",BX85)+2,FIND("(",BX85)-FIND(":",BX85)-3),LEFT(BX85,FIND("(",BX85)-2)))</f>
        <v/>
      </c>
      <c r="BR85" s="147" t="str">
        <f>IF(BX85="","",MID(BX85,FIND("(",BX85)+1,4))</f>
        <v/>
      </c>
      <c r="BS85" s="148" t="str">
        <f>IF(ISNUMBER(SEARCH("*female*",BX85)),"female",IF(ISNUMBER(SEARCH("*male*",BX85)),"male",""))</f>
        <v/>
      </c>
      <c r="BT85" s="149" t="str">
        <f>IF(BX85="","",IF(ISERROR(MID(BX85,FIND("male,",BX85)+6,(FIND(")",BX85)-(FIND("male,",BX85)+6))))=TRUE,"missing/error",MID(BX85,FIND("male,",BX85)+6,(FIND(")",BX85)-(FIND("male,",BX85)+6)))))</f>
        <v/>
      </c>
      <c r="BU85" s="150" t="str">
        <f>IF(BQ85="","",(MID(BQ85,(SEARCH("^^",SUBSTITUTE(BQ85," ","^^",LEN(BQ85)-LEN(SUBSTITUTE(BQ85," ","")))))+1,99)&amp;"_"&amp;LEFT(BQ85,FIND(" ",BQ85)-1)&amp;"_"&amp;BR85))</f>
        <v/>
      </c>
      <c r="BV85" s="117" t="str">
        <f>IF(BX85="","",IF((LEN(BX85)-LEN(SUBSTITUTE(BX85,"male","")))/LEN("male")&gt;1,"!",IF(RIGHT(BX85,1)=")","",IF(RIGHT(BX85,2)=") ","",IF(RIGHT(BX85,2)=").","","!!")))))</f>
        <v/>
      </c>
      <c r="BW85" s="114"/>
      <c r="BX85" s="168"/>
      <c r="BY85" s="143" t="str">
        <f>IF(CC85="","",ministers_outercabinet!CB$3)</f>
        <v/>
      </c>
      <c r="BZ85" s="144" t="str">
        <f>IF(CC85="","",ministers_outercabinet!CB$1)</f>
        <v/>
      </c>
      <c r="CA85" s="145"/>
      <c r="CB85" s="151"/>
      <c r="CC85" s="146" t="str">
        <f>IF(CJ85="","",IF(ISNUMBER(SEARCH(":",CJ85)),MID(CJ85,FIND(":",CJ85)+2,FIND("(",CJ85)-FIND(":",CJ85)-3),LEFT(CJ85,FIND("(",CJ85)-2)))</f>
        <v/>
      </c>
      <c r="CD85" s="147" t="str">
        <f>IF(CJ85="","",MID(CJ85,FIND("(",CJ85)+1,4))</f>
        <v/>
      </c>
      <c r="CE85" s="148" t="str">
        <f>IF(ISNUMBER(SEARCH("*female*",CJ85)),"female",IF(ISNUMBER(SEARCH("*male*",CJ85)),"male",""))</f>
        <v/>
      </c>
      <c r="CF85" s="149" t="str">
        <f>IF(CJ85="","",IF(ISERROR(MID(CJ85,FIND("male,",CJ85)+6,(FIND(")",CJ85)-(FIND("male,",CJ85)+6))))=TRUE,"missing/error",MID(CJ85,FIND("male,",CJ85)+6,(FIND(")",CJ85)-(FIND("male,",CJ85)+6)))))</f>
        <v/>
      </c>
      <c r="CG85" s="150" t="str">
        <f>IF(CC85="","",(MID(CC85,(SEARCH("^^",SUBSTITUTE(CC85," ","^^",LEN(CC85)-LEN(SUBSTITUTE(CC85," ","")))))+1,99)&amp;"_"&amp;LEFT(CC85,FIND(" ",CC85)-1)&amp;"_"&amp;CD85))</f>
        <v/>
      </c>
      <c r="CH85" s="117" t="str">
        <f>IF(CJ85="","",IF((LEN(CJ85)-LEN(SUBSTITUTE(CJ85,"male","")))/LEN("male")&gt;1,"!",IF(RIGHT(CJ85,1)=")","",IF(RIGHT(CJ85,2)=") ","",IF(RIGHT(CJ85,2)=").","","!!")))))</f>
        <v/>
      </c>
      <c r="CI85" s="114"/>
      <c r="CJ85" s="168"/>
      <c r="CK85" s="143" t="str">
        <f>IF(CO85="","",ministers_outercabinet!CN$3)</f>
        <v/>
      </c>
      <c r="CL85" s="144" t="str">
        <f>IF(CO85="","",ministers_outercabinet!CN$1)</f>
        <v/>
      </c>
      <c r="CM85" s="145"/>
      <c r="CN85" s="151"/>
      <c r="CO85" s="146" t="str">
        <f>IF(CV85="","",IF(ISNUMBER(SEARCH(":",CV85)),MID(CV85,FIND(":",CV85)+2,FIND("(",CV85)-FIND(":",CV85)-3),LEFT(CV85,FIND("(",CV85)-2)))</f>
        <v/>
      </c>
      <c r="CP85" s="147" t="str">
        <f>IF(CV85="","",MID(CV85,FIND("(",CV85)+1,4))</f>
        <v/>
      </c>
      <c r="CQ85" s="148" t="str">
        <f>IF(ISNUMBER(SEARCH("*female*",CV85)),"female",IF(ISNUMBER(SEARCH("*male*",CV85)),"male",""))</f>
        <v/>
      </c>
      <c r="CR85" s="149" t="str">
        <f>IF(CV85="","",IF(ISERROR(MID(CV85,FIND("male,",CV85)+6,(FIND(")",CV85)-(FIND("male,",CV85)+6))))=TRUE,"missing/error",MID(CV85,FIND("male,",CV85)+6,(FIND(")",CV85)-(FIND("male,",CV85)+6)))))</f>
        <v/>
      </c>
      <c r="CS85" s="150" t="str">
        <f>IF(CO85="","",(MID(CO85,(SEARCH("^^",SUBSTITUTE(CO85," ","^^",LEN(CO85)-LEN(SUBSTITUTE(CO85," ","")))))+1,99)&amp;"_"&amp;LEFT(CO85,FIND(" ",CO85)-1)&amp;"_"&amp;CP85))</f>
        <v/>
      </c>
      <c r="CT85" s="117" t="str">
        <f>IF(CV85="","",IF((LEN(CV85)-LEN(SUBSTITUTE(CV85,"male","")))/LEN("male")&gt;1,"!",IF(RIGHT(CV85,1)=")","",IF(RIGHT(CV85,2)=") ","",IF(RIGHT(CV85,2)=").","","!!")))))</f>
        <v/>
      </c>
      <c r="CU85" s="114"/>
      <c r="CV85" s="168"/>
      <c r="CW85" s="143" t="str">
        <f>IF(DA85="","",ministers_outercabinet!CZ$3)</f>
        <v/>
      </c>
      <c r="CX85" s="144" t="str">
        <f>IF(DA85="","",ministers_outercabinet!CZ$1)</f>
        <v/>
      </c>
      <c r="CY85" s="145"/>
      <c r="CZ85" s="151"/>
      <c r="DA85" s="146" t="str">
        <f>IF(DH85="","",IF(ISNUMBER(SEARCH(":",DH85)),MID(DH85,FIND(":",DH85)+2,FIND("(",DH85)-FIND(":",DH85)-3),LEFT(DH85,FIND("(",DH85)-2)))</f>
        <v/>
      </c>
      <c r="DB85" s="147" t="str">
        <f>IF(DH85="","",MID(DH85,FIND("(",DH85)+1,4))</f>
        <v/>
      </c>
      <c r="DC85" s="148" t="str">
        <f>IF(ISNUMBER(SEARCH("*female*",DH85)),"female",IF(ISNUMBER(SEARCH("*male*",DH85)),"male",""))</f>
        <v/>
      </c>
      <c r="DD85" s="149" t="str">
        <f>IF(DH85="","",IF(ISERROR(MID(DH85,FIND("male,",DH85)+6,(FIND(")",DH85)-(FIND("male,",DH85)+6))))=TRUE,"missing/error",MID(DH85,FIND("male,",DH85)+6,(FIND(")",DH85)-(FIND("male,",DH85)+6)))))</f>
        <v/>
      </c>
      <c r="DE85" s="150" t="str">
        <f>IF(DA85="","",(MID(DA85,(SEARCH("^^",SUBSTITUTE(DA85," ","^^",LEN(DA85)-LEN(SUBSTITUTE(DA85," ","")))))+1,99)&amp;"_"&amp;LEFT(DA85,FIND(" ",DA85)-1)&amp;"_"&amp;DB85))</f>
        <v/>
      </c>
      <c r="DF85" s="117" t="str">
        <f>IF(DH85="","",IF((LEN(DH85)-LEN(SUBSTITUTE(DH85,"male","")))/LEN("male")&gt;1,"!",IF(RIGHT(DH85,1)=")","",IF(RIGHT(DH85,2)=") ","",IF(RIGHT(DH85,2)=").","","!!")))))</f>
        <v/>
      </c>
      <c r="DG85" s="114"/>
      <c r="DH85" s="168"/>
      <c r="DI85" s="143" t="e">
        <f>IF(#REF!="","",ministers_outercabinet!DL$3)</f>
        <v>#REF!</v>
      </c>
      <c r="DJ85" s="144"/>
      <c r="DK85" s="145"/>
      <c r="DL85" s="151"/>
      <c r="DM85" s="146"/>
      <c r="DN85" s="147"/>
      <c r="DO85" s="148"/>
      <c r="DP85" s="149"/>
      <c r="DQ85" s="150"/>
      <c r="DS85" s="114"/>
      <c r="DT85" s="168"/>
      <c r="DU85" s="143"/>
      <c r="DV85" s="144"/>
      <c r="DW85" s="145"/>
      <c r="DX85" s="151"/>
      <c r="DY85" s="146"/>
      <c r="DZ85" s="147"/>
      <c r="EA85" s="148"/>
      <c r="EB85" s="149"/>
      <c r="EC85" s="150"/>
      <c r="EE85" s="114"/>
      <c r="EF85" s="168"/>
    </row>
    <row r="86" spans="1:136" ht="13.5" customHeight="1">
      <c r="A86" s="126"/>
      <c r="B86" s="114" t="s">
        <v>559</v>
      </c>
      <c r="C86" s="114"/>
      <c r="E86" s="143" t="str">
        <f>IF(I86="","",ministers_outercabinet!E$3)</f>
        <v/>
      </c>
      <c r="F86" s="144" t="str">
        <f>IF(I86="","",ministers_outercabinet!E$1)</f>
        <v/>
      </c>
      <c r="G86" s="145" t="s">
        <v>292</v>
      </c>
      <c r="H86" s="145" t="str">
        <f>IF(I86="","",ministers_outercabinet!E$3)</f>
        <v/>
      </c>
      <c r="I86" s="146" t="str">
        <f t="shared" si="6"/>
        <v/>
      </c>
      <c r="J86" s="147" t="str">
        <f t="shared" si="7"/>
        <v/>
      </c>
      <c r="K86" s="148" t="str">
        <f t="shared" si="8"/>
        <v/>
      </c>
      <c r="L86" s="149" t="str">
        <f t="shared" si="9"/>
        <v/>
      </c>
      <c r="M86" s="150" t="str">
        <f t="shared" si="10"/>
        <v/>
      </c>
      <c r="N86" s="117" t="str">
        <f t="shared" si="17"/>
        <v/>
      </c>
      <c r="O86" s="114"/>
      <c r="P86" s="168"/>
      <c r="Q86" s="143" t="str">
        <f>IF(U86="","",ministers_outercabinet!T$3)</f>
        <v/>
      </c>
      <c r="R86" s="144" t="str">
        <f>IF(U86="","",ministers_outercabinet!T$1)</f>
        <v/>
      </c>
      <c r="S86" s="145"/>
      <c r="T86" s="151"/>
      <c r="U86" s="146" t="str">
        <f>IF(AB86="","",IF(ISNUMBER(SEARCH(":",AB86)),MID(AB86,FIND(":",AB86)+2,FIND("(",AB86)-FIND(":",AB86)-3),LEFT(AB86,FIND("(",AB86)-2)))</f>
        <v/>
      </c>
      <c r="V86" s="147" t="str">
        <f>IF(AB86="","",MID(AB86,FIND("(",AB86)+1,4))</f>
        <v/>
      </c>
      <c r="W86" s="148" t="str">
        <f>IF(ISNUMBER(SEARCH("*female*",AB86)),"female",IF(ISNUMBER(SEARCH("*male*",AB86)),"male",""))</f>
        <v/>
      </c>
      <c r="X86" s="149" t="str">
        <f>IF(AB86="","",IF(ISERROR(MID(AB86,FIND("male,",AB86)+6,(FIND(")",AB86)-(FIND("male,",AB86)+6))))=TRUE,"missing/error",MID(AB86,FIND("male,",AB86)+6,(FIND(")",AB86)-(FIND("male,",AB86)+6)))))</f>
        <v/>
      </c>
      <c r="Y86" s="150" t="str">
        <f>IF(U86="","",(MID(U86,(SEARCH("^^",SUBSTITUTE(U86," ","^^",LEN(U86)-LEN(SUBSTITUTE(U86," ","")))))+1,99)&amp;"_"&amp;LEFT(U86,FIND(" ",U86)-1)&amp;"_"&amp;V86))</f>
        <v/>
      </c>
      <c r="Z86" s="117" t="str">
        <f>IF(AB86="","",IF((LEN(AB86)-LEN(SUBSTITUTE(AB86,"male","")))/LEN("male")&gt;1,"!",IF(RIGHT(AB86,1)=")","",IF(RIGHT(AB86,2)=") ","",IF(RIGHT(AB86,2)=").","","!!")))))</f>
        <v/>
      </c>
      <c r="AA86" s="114"/>
      <c r="AB86" s="168"/>
      <c r="AC86" s="143" t="str">
        <f>IF(AG86="","",ministers_outercabinet!AF$3)</f>
        <v/>
      </c>
      <c r="AD86" s="144" t="str">
        <f>IF(AG86="","",ministers_outercabinet!AF$1)</f>
        <v/>
      </c>
      <c r="AE86" s="145"/>
      <c r="AF86" s="151"/>
      <c r="AG86" s="146" t="str">
        <f>IF(AN86="","",IF(ISNUMBER(SEARCH(":",AN86)),MID(AN86,FIND(":",AN86)+2,FIND("(",AN86)-FIND(":",AN86)-3),LEFT(AN86,FIND("(",AN86)-2)))</f>
        <v/>
      </c>
      <c r="AH86" s="147" t="str">
        <f>IF(AN86="","",MID(AN86,FIND("(",AN86)+1,4))</f>
        <v/>
      </c>
      <c r="AI86" s="148" t="str">
        <f>IF(ISNUMBER(SEARCH("*female*",AN86)),"female",IF(ISNUMBER(SEARCH("*male*",AN86)),"male",""))</f>
        <v/>
      </c>
      <c r="AJ86" s="149" t="str">
        <f>IF(AN86="","",IF(ISERROR(MID(AN86,FIND("male,",AN86)+6,(FIND(")",AN86)-(FIND("male,",AN86)+6))))=TRUE,"missing/error",MID(AN86,FIND("male,",AN86)+6,(FIND(")",AN86)-(FIND("male,",AN86)+6)))))</f>
        <v/>
      </c>
      <c r="AK86" s="150" t="str">
        <f>IF(AG86="","",(MID(AG86,(SEARCH("^^",SUBSTITUTE(AG86," ","^^",LEN(AG86)-LEN(SUBSTITUTE(AG86," ","")))))+1,99)&amp;"_"&amp;LEFT(AG86,FIND(" ",AG86)-1)&amp;"_"&amp;AH86))</f>
        <v/>
      </c>
      <c r="AL86" s="117" t="str">
        <f>IF(AN86="","",IF((LEN(AN86)-LEN(SUBSTITUTE(AN86,"male","")))/LEN("male")&gt;1,"!",IF(RIGHT(AN86,1)=")","",IF(RIGHT(AN86,2)=") ","",IF(RIGHT(AN86,2)=").","","!!")))))</f>
        <v/>
      </c>
      <c r="AM86" s="114"/>
      <c r="AN86" s="168"/>
      <c r="AO86" s="143" t="str">
        <f>IF(AS86="","",ministers_outercabinet!AR$3)</f>
        <v/>
      </c>
      <c r="AP86" s="144" t="str">
        <f>IF(AS86="","",ministers_outercabinet!AR$1)</f>
        <v/>
      </c>
      <c r="AQ86" s="145"/>
      <c r="AR86" s="151"/>
      <c r="AS86" s="146" t="str">
        <f>IF(AZ86="","",IF(ISNUMBER(SEARCH(":",AZ86)),MID(AZ86,FIND(":",AZ86)+2,FIND("(",AZ86)-FIND(":",AZ86)-3),LEFT(AZ86,FIND("(",AZ86)-2)))</f>
        <v/>
      </c>
      <c r="AT86" s="147" t="str">
        <f>IF(AZ86="","",MID(AZ86,FIND("(",AZ86)+1,4))</f>
        <v/>
      </c>
      <c r="AU86" s="148" t="str">
        <f>IF(ISNUMBER(SEARCH("*female*",AZ86)),"female",IF(ISNUMBER(SEARCH("*male*",AZ86)),"male",""))</f>
        <v/>
      </c>
      <c r="AV86" s="149" t="str">
        <f>IF(AZ86="","",IF(ISERROR(MID(AZ86,FIND("male,",AZ86)+6,(FIND(")",AZ86)-(FIND("male,",AZ86)+6))))=TRUE,"missing/error",MID(AZ86,FIND("male,",AZ86)+6,(FIND(")",AZ86)-(FIND("male,",AZ86)+6)))))</f>
        <v/>
      </c>
      <c r="AW86" s="150" t="str">
        <f>IF(AS86="","",(MID(AS86,(SEARCH("^^",SUBSTITUTE(AS86," ","^^",LEN(AS86)-LEN(SUBSTITUTE(AS86," ","")))))+1,99)&amp;"_"&amp;LEFT(AS86,FIND(" ",AS86)-1)&amp;"_"&amp;AT86))</f>
        <v/>
      </c>
      <c r="AX86" s="117" t="str">
        <f>IF(AZ86="","",IF((LEN(AZ86)-LEN(SUBSTITUTE(AZ86,"male","")))/LEN("male")&gt;1,"!",IF(RIGHT(AZ86,1)=")","",IF(RIGHT(AZ86,2)=") ","",IF(RIGHT(AZ86,2)=").","","!!")))))</f>
        <v/>
      </c>
      <c r="AY86" s="114"/>
      <c r="AZ86" s="168"/>
      <c r="BA86" s="143" t="str">
        <f>IF(BE86="","",ministers_outercabinet!BD$3)</f>
        <v/>
      </c>
      <c r="BB86" s="144" t="str">
        <f>IF(BE86="","",ministers_outercabinet!BD$1)</f>
        <v/>
      </c>
      <c r="BC86" s="145"/>
      <c r="BD86" s="151"/>
      <c r="BE86" s="146" t="str">
        <f>IF(BL86="","",IF(ISNUMBER(SEARCH(":",BL86)),MID(BL86,FIND(":",BL86)+2,FIND("(",BL86)-FIND(":",BL86)-3),LEFT(BL86,FIND("(",BL86)-2)))</f>
        <v/>
      </c>
      <c r="BF86" s="147" t="str">
        <f>IF(BL86="","",MID(BL86,FIND("(",BL86)+1,4))</f>
        <v/>
      </c>
      <c r="BG86" s="148" t="str">
        <f>IF(ISNUMBER(SEARCH("*female*",BL86)),"female",IF(ISNUMBER(SEARCH("*male*",BL86)),"male",""))</f>
        <v/>
      </c>
      <c r="BH86" s="149" t="str">
        <f>IF(BL86="","",IF(ISERROR(MID(BL86,FIND("male,",BL86)+6,(FIND(")",BL86)-(FIND("male,",BL86)+6))))=TRUE,"missing/error",MID(BL86,FIND("male,",BL86)+6,(FIND(")",BL86)-(FIND("male,",BL86)+6)))))</f>
        <v/>
      </c>
      <c r="BI86" s="150" t="str">
        <f>IF(BE86="","",(MID(BE86,(SEARCH("^^",SUBSTITUTE(BE86," ","^^",LEN(BE86)-LEN(SUBSTITUTE(BE86," ","")))))+1,99)&amp;"_"&amp;LEFT(BE86,FIND(" ",BE86)-1)&amp;"_"&amp;BF86))</f>
        <v/>
      </c>
      <c r="BJ86" s="117" t="str">
        <f>IF(BL86="","",IF((LEN(BL86)-LEN(SUBSTITUTE(BL86,"male","")))/LEN("male")&gt;1,"!",IF(RIGHT(BL86,1)=")","",IF(RIGHT(BL86,2)=") ","",IF(RIGHT(BL86,2)=").","","!!")))))</f>
        <v/>
      </c>
      <c r="BK86" s="114"/>
      <c r="BL86" s="168"/>
      <c r="BM86" s="143" t="str">
        <f>IF(BQ86="","",ministers_outercabinet!BP$3)</f>
        <v/>
      </c>
      <c r="BN86" s="144" t="str">
        <f>IF(BQ86="","",ministers_outercabinet!BP$1)</f>
        <v/>
      </c>
      <c r="BO86" s="145"/>
      <c r="BP86" s="151"/>
      <c r="BQ86" s="146" t="str">
        <f>IF(BX86="","",IF(ISNUMBER(SEARCH(":",BX86)),MID(BX86,FIND(":",BX86)+2,FIND("(",BX86)-FIND(":",BX86)-3),LEFT(BX86,FIND("(",BX86)-2)))</f>
        <v/>
      </c>
      <c r="BR86" s="147" t="str">
        <f>IF(BX86="","",MID(BX86,FIND("(",BX86)+1,4))</f>
        <v/>
      </c>
      <c r="BS86" s="148" t="str">
        <f>IF(ISNUMBER(SEARCH("*female*",BX86)),"female",IF(ISNUMBER(SEARCH("*male*",BX86)),"male",""))</f>
        <v/>
      </c>
      <c r="BT86" s="149" t="str">
        <f>IF(BX86="","",IF(ISERROR(MID(BX86,FIND("male,",BX86)+6,(FIND(")",BX86)-(FIND("male,",BX86)+6))))=TRUE,"missing/error",MID(BX86,FIND("male,",BX86)+6,(FIND(")",BX86)-(FIND("male,",BX86)+6)))))</f>
        <v/>
      </c>
      <c r="BU86" s="150" t="str">
        <f>IF(BQ86="","",(MID(BQ86,(SEARCH("^^",SUBSTITUTE(BQ86," ","^^",LEN(BQ86)-LEN(SUBSTITUTE(BQ86," ","")))))+1,99)&amp;"_"&amp;LEFT(BQ86,FIND(" ",BQ86)-1)&amp;"_"&amp;BR86))</f>
        <v/>
      </c>
      <c r="BV86" s="117" t="str">
        <f>IF(BX86="","",IF((LEN(BX86)-LEN(SUBSTITUTE(BX86,"male","")))/LEN("male")&gt;1,"!",IF(RIGHT(BX86,1)=")","",IF(RIGHT(BX86,2)=") ","",IF(RIGHT(BX86,2)=").","","!!")))))</f>
        <v/>
      </c>
      <c r="BW86" s="114"/>
      <c r="BX86" s="168"/>
      <c r="BY86" s="143" t="str">
        <f>IF(CC86="","",ministers_outercabinet!CB$3)</f>
        <v/>
      </c>
      <c r="BZ86" s="144" t="str">
        <f>IF(CC86="","",ministers_outercabinet!CB$1)</f>
        <v/>
      </c>
      <c r="CA86" s="145"/>
      <c r="CB86" s="151"/>
      <c r="CC86" s="146" t="str">
        <f>IF(CJ86="","",IF(ISNUMBER(SEARCH(":",CJ86)),MID(CJ86,FIND(":",CJ86)+2,FIND("(",CJ86)-FIND(":",CJ86)-3),LEFT(CJ86,FIND("(",CJ86)-2)))</f>
        <v/>
      </c>
      <c r="CD86" s="147" t="str">
        <f>IF(CJ86="","",MID(CJ86,FIND("(",CJ86)+1,4))</f>
        <v/>
      </c>
      <c r="CE86" s="148" t="str">
        <f>IF(ISNUMBER(SEARCH("*female*",CJ86)),"female",IF(ISNUMBER(SEARCH("*male*",CJ86)),"male",""))</f>
        <v/>
      </c>
      <c r="CF86" s="149" t="str">
        <f>IF(CJ86="","",IF(ISERROR(MID(CJ86,FIND("male,",CJ86)+6,(FIND(")",CJ86)-(FIND("male,",CJ86)+6))))=TRUE,"missing/error",MID(CJ86,FIND("male,",CJ86)+6,(FIND(")",CJ86)-(FIND("male,",CJ86)+6)))))</f>
        <v/>
      </c>
      <c r="CG86" s="150" t="str">
        <f>IF(CC86="","",(MID(CC86,(SEARCH("^^",SUBSTITUTE(CC86," ","^^",LEN(CC86)-LEN(SUBSTITUTE(CC86," ","")))))+1,99)&amp;"_"&amp;LEFT(CC86,FIND(" ",CC86)-1)&amp;"_"&amp;CD86))</f>
        <v/>
      </c>
      <c r="CH86" s="117" t="str">
        <f>IF(CJ86="","",IF((LEN(CJ86)-LEN(SUBSTITUTE(CJ86,"male","")))/LEN("male")&gt;1,"!",IF(RIGHT(CJ86,1)=")","",IF(RIGHT(CJ86,2)=") ","",IF(RIGHT(CJ86,2)=").","","!!")))))</f>
        <v/>
      </c>
      <c r="CI86" s="114"/>
      <c r="CJ86" s="168"/>
      <c r="CK86" s="143" t="str">
        <f>IF(CO86="","",ministers_outercabinet!CN$3)</f>
        <v/>
      </c>
      <c r="CL86" s="144" t="str">
        <f>IF(CO86="","",ministers_outercabinet!CN$1)</f>
        <v/>
      </c>
      <c r="CM86" s="145"/>
      <c r="CN86" s="151"/>
      <c r="CO86" s="146" t="str">
        <f>IF(CV86="","",IF(ISNUMBER(SEARCH(":",CV86)),MID(CV86,FIND(":",CV86)+2,FIND("(",CV86)-FIND(":",CV86)-3),LEFT(CV86,FIND("(",CV86)-2)))</f>
        <v/>
      </c>
      <c r="CP86" s="147" t="str">
        <f>IF(CV86="","",MID(CV86,FIND("(",CV86)+1,4))</f>
        <v/>
      </c>
      <c r="CQ86" s="148" t="str">
        <f>IF(ISNUMBER(SEARCH("*female*",CV86)),"female",IF(ISNUMBER(SEARCH("*male*",CV86)),"male",""))</f>
        <v/>
      </c>
      <c r="CR86" s="149" t="str">
        <f>IF(CV86="","",IF(ISERROR(MID(CV86,FIND("male,",CV86)+6,(FIND(")",CV86)-(FIND("male,",CV86)+6))))=TRUE,"missing/error",MID(CV86,FIND("male,",CV86)+6,(FIND(")",CV86)-(FIND("male,",CV86)+6)))))</f>
        <v/>
      </c>
      <c r="CS86" s="150" t="str">
        <f>IF(CO86="","",(MID(CO86,(SEARCH("^^",SUBSTITUTE(CO86," ","^^",LEN(CO86)-LEN(SUBSTITUTE(CO86," ","")))))+1,99)&amp;"_"&amp;LEFT(CO86,FIND(" ",CO86)-1)&amp;"_"&amp;CP86))</f>
        <v/>
      </c>
      <c r="CT86" s="117" t="str">
        <f>IF(CV86="","",IF((LEN(CV86)-LEN(SUBSTITUTE(CV86,"male","")))/LEN("male")&gt;1,"!",IF(RIGHT(CV86,1)=")","",IF(RIGHT(CV86,2)=") ","",IF(RIGHT(CV86,2)=").","","!!")))))</f>
        <v/>
      </c>
      <c r="CU86" s="114"/>
      <c r="CV86" s="168"/>
      <c r="CW86" s="143" t="str">
        <f>IF(DA86="","",ministers_outercabinet!CZ$3)</f>
        <v/>
      </c>
      <c r="CX86" s="144" t="str">
        <f>IF(DA86="","",ministers_outercabinet!CZ$1)</f>
        <v/>
      </c>
      <c r="CY86" s="145"/>
      <c r="CZ86" s="151"/>
      <c r="DA86" s="146" t="str">
        <f>IF(DH86="","",IF(ISNUMBER(SEARCH(":",DH86)),MID(DH86,FIND(":",DH86)+2,FIND("(",DH86)-FIND(":",DH86)-3),LEFT(DH86,FIND("(",DH86)-2)))</f>
        <v/>
      </c>
      <c r="DB86" s="147" t="str">
        <f>IF(DH86="","",MID(DH86,FIND("(",DH86)+1,4))</f>
        <v/>
      </c>
      <c r="DC86" s="148" t="str">
        <f>IF(ISNUMBER(SEARCH("*female*",DH86)),"female",IF(ISNUMBER(SEARCH("*male*",DH86)),"male",""))</f>
        <v/>
      </c>
      <c r="DD86" s="149" t="str">
        <f>IF(DH86="","",IF(ISERROR(MID(DH86,FIND("male,",DH86)+6,(FIND(")",DH86)-(FIND("male,",DH86)+6))))=TRUE,"missing/error",MID(DH86,FIND("male,",DH86)+6,(FIND(")",DH86)-(FIND("male,",DH86)+6)))))</f>
        <v/>
      </c>
      <c r="DE86" s="150" t="str">
        <f>IF(DA86="","",(MID(DA86,(SEARCH("^^",SUBSTITUTE(DA86," ","^^",LEN(DA86)-LEN(SUBSTITUTE(DA86," ","")))))+1,99)&amp;"_"&amp;LEFT(DA86,FIND(" ",DA86)-1)&amp;"_"&amp;DB86))</f>
        <v/>
      </c>
      <c r="DF86" s="117" t="str">
        <f>IF(DH86="","",IF((LEN(DH86)-LEN(SUBSTITUTE(DH86,"male","")))/LEN("male")&gt;1,"!",IF(RIGHT(DH86,1)=")","",IF(RIGHT(DH86,2)=") ","",IF(RIGHT(DH86,2)=").","","!!")))))</f>
        <v/>
      </c>
      <c r="DG86" s="114"/>
      <c r="DH86" s="168"/>
      <c r="DI86" s="143" t="str">
        <f>IF(DM86="","",ministers_outercabinet!DL$3)</f>
        <v/>
      </c>
      <c r="DJ86" s="144" t="str">
        <f>IF(DM86="","",ministers_outercabinet!DL$1)</f>
        <v/>
      </c>
      <c r="DK86" s="145"/>
      <c r="DL86" s="151"/>
      <c r="DM86" s="146" t="str">
        <f>IF(DT86="","",IF(ISNUMBER(SEARCH(":",DT86)),MID(DT86,FIND(":",DT86)+2,FIND("(",DT86)-FIND(":",DT86)-3),LEFT(DT86,FIND("(",DT86)-2)))</f>
        <v/>
      </c>
      <c r="DN86" s="147" t="str">
        <f>IF(DT86="","",MID(DT86,FIND("(",DT86)+1,4))</f>
        <v/>
      </c>
      <c r="DO86" s="148" t="str">
        <f>IF(ISNUMBER(SEARCH("*female*",DT86)),"female",IF(ISNUMBER(SEARCH("*male*",DT86)),"male",""))</f>
        <v/>
      </c>
      <c r="DP86" s="149" t="str">
        <f>IF(DT86="","",IF(ISERROR(MID(DT86,FIND("male,",DT86)+6,(FIND(")",DT86)-(FIND("male,",DT86)+6))))=TRUE,"missing/error",MID(DT86,FIND("male,",DT86)+6,(FIND(")",DT86)-(FIND("male,",DT86)+6)))))</f>
        <v/>
      </c>
      <c r="DQ86" s="150" t="str">
        <f>IF(DM86="","",(MID(DM86,(SEARCH("^^",SUBSTITUTE(DM86," ","^^",LEN(DM86)-LEN(SUBSTITUTE(DM86," ","")))))+1,99)&amp;"_"&amp;LEFT(DM86,FIND(" ",DM86)-1)&amp;"_"&amp;DN86))</f>
        <v/>
      </c>
      <c r="DR86" s="117" t="str">
        <f>IF(DT86="","",IF((LEN(DT86)-LEN(SUBSTITUTE(DT86,"male","")))/LEN("male")&gt;1,"!",IF(RIGHT(DT86,1)=")","",IF(RIGHT(DT86,2)=") ","",IF(RIGHT(DT86,2)=").","","!!")))))</f>
        <v/>
      </c>
      <c r="DS86" s="114"/>
      <c r="DT86" s="168"/>
      <c r="DU86" s="143" t="str">
        <f>IF(DY86="","",ministers_outercabinet!DX$3)</f>
        <v/>
      </c>
      <c r="DV86" s="144" t="str">
        <f>IF(DY86="","",ministers_outercabinet!DX$1)</f>
        <v/>
      </c>
      <c r="DW86" s="145"/>
      <c r="DX86" s="151"/>
      <c r="DY86" s="146" t="str">
        <f>IF(EF86="","",IF(ISNUMBER(SEARCH(":",EF86)),MID(EF86,FIND(":",EF86)+2,FIND("(",EF86)-FIND(":",EF86)-3),LEFT(EF86,FIND("(",EF86)-2)))</f>
        <v/>
      </c>
      <c r="DZ86" s="147" t="str">
        <f>IF(EF86="","",MID(EF86,FIND("(",EF86)+1,4))</f>
        <v/>
      </c>
      <c r="EA86" s="148" t="str">
        <f>IF(ISNUMBER(SEARCH("*female*",EF86)),"female",IF(ISNUMBER(SEARCH("*male*",EF86)),"male",""))</f>
        <v/>
      </c>
      <c r="EB86" s="149" t="str">
        <f>IF(EF86="","",IF(ISERROR(MID(EF86,FIND("male,",EF86)+6,(FIND(")",EF86)-(FIND("male,",EF86)+6))))=TRUE,"missing/error",MID(EF86,FIND("male,",EF86)+6,(FIND(")",EF86)-(FIND("male,",EF86)+6)))))</f>
        <v/>
      </c>
      <c r="EC86" s="150" t="str">
        <f>IF(DY86="","",(MID(DY86,(SEARCH("^^",SUBSTITUTE(DY86," ","^^",LEN(DY86)-LEN(SUBSTITUTE(DY86," ","")))))+1,99)&amp;"_"&amp;LEFT(DY86,FIND(" ",DY86)-1)&amp;"_"&amp;DZ86))</f>
        <v/>
      </c>
      <c r="ED86" s="117" t="str">
        <f>IF(EF86="","",IF((LEN(EF86)-LEN(SUBSTITUTE(EF86,"male","")))/LEN("male")&gt;1,"!",IF(RIGHT(EF86,1)=")","",IF(RIGHT(EF86,2)=") ","",IF(RIGHT(EF86,2)=").","","!!")))))</f>
        <v/>
      </c>
      <c r="EE86" s="114"/>
      <c r="EF86" s="168"/>
    </row>
    <row r="87" spans="1:136" ht="13.5" customHeight="1">
      <c r="A87" s="126"/>
      <c r="B87" s="114" t="s">
        <v>688</v>
      </c>
      <c r="D87" s="168"/>
      <c r="E87" s="143" t="str">
        <f>IF(I87="","",ministers_outercabinet!E$3)</f>
        <v/>
      </c>
      <c r="F87" s="144" t="str">
        <f>IF(I87="","",ministers_outercabinet!E$1)</f>
        <v/>
      </c>
      <c r="G87" s="145" t="s">
        <v>292</v>
      </c>
      <c r="H87" s="145" t="str">
        <f>IF(I87="","",ministers_outercabinet!E$3)</f>
        <v/>
      </c>
      <c r="I87" s="146" t="str">
        <f t="shared" si="6"/>
        <v/>
      </c>
      <c r="J87" s="147" t="str">
        <f t="shared" si="7"/>
        <v/>
      </c>
      <c r="K87" s="148" t="str">
        <f t="shared" si="8"/>
        <v/>
      </c>
      <c r="L87" s="149" t="str">
        <f t="shared" si="9"/>
        <v/>
      </c>
      <c r="M87" s="150" t="str">
        <f t="shared" si="10"/>
        <v/>
      </c>
      <c r="N87" s="117" t="str">
        <f t="shared" si="17"/>
        <v/>
      </c>
      <c r="O87" s="114"/>
      <c r="P87" s="168"/>
      <c r="Q87" s="143"/>
      <c r="R87" s="144"/>
      <c r="S87" s="145"/>
      <c r="T87" s="151"/>
      <c r="U87" s="146"/>
      <c r="V87" s="147"/>
      <c r="W87" s="148"/>
      <c r="X87" s="149"/>
      <c r="Y87" s="150"/>
      <c r="AA87" s="114"/>
      <c r="AB87" s="168"/>
      <c r="AC87" s="143"/>
      <c r="AD87" s="144"/>
      <c r="AE87" s="145"/>
      <c r="AF87" s="151"/>
      <c r="AG87" s="146"/>
      <c r="AH87" s="147"/>
      <c r="AI87" s="148"/>
      <c r="AJ87" s="149"/>
      <c r="AK87" s="150"/>
      <c r="AM87" s="114"/>
      <c r="AN87" s="168"/>
      <c r="AO87" s="143"/>
      <c r="AP87" s="144"/>
      <c r="AQ87" s="145"/>
      <c r="AR87" s="151"/>
      <c r="AS87" s="146"/>
      <c r="AT87" s="147"/>
      <c r="AU87" s="148"/>
      <c r="AV87" s="149"/>
      <c r="AW87" s="150"/>
      <c r="AY87" s="114"/>
      <c r="AZ87" s="168"/>
      <c r="BA87" s="143"/>
      <c r="BB87" s="144"/>
      <c r="BC87" s="145"/>
      <c r="BD87" s="151"/>
      <c r="BE87" s="146"/>
      <c r="BF87" s="147"/>
      <c r="BG87" s="148"/>
      <c r="BH87" s="149"/>
      <c r="BI87" s="150"/>
      <c r="BK87" s="114"/>
      <c r="BL87" s="168"/>
      <c r="BM87" s="143"/>
      <c r="BN87" s="144"/>
      <c r="BO87" s="145"/>
      <c r="BP87" s="151"/>
      <c r="BQ87" s="146"/>
      <c r="BR87" s="147"/>
      <c r="BS87" s="148"/>
      <c r="BT87" s="149"/>
      <c r="BU87" s="150"/>
      <c r="BW87" s="114"/>
      <c r="BX87" s="168"/>
      <c r="BY87" s="143"/>
      <c r="BZ87" s="144"/>
      <c r="CA87" s="145"/>
      <c r="CB87" s="151"/>
      <c r="CC87" s="146"/>
      <c r="CD87" s="147"/>
      <c r="CE87" s="148"/>
      <c r="CF87" s="149"/>
      <c r="CG87" s="150"/>
      <c r="CI87" s="114"/>
      <c r="CJ87" s="168"/>
      <c r="CK87" s="143"/>
      <c r="CL87" s="144"/>
      <c r="CM87" s="145"/>
      <c r="CN87" s="151"/>
      <c r="CO87" s="146"/>
      <c r="CP87" s="147"/>
      <c r="CQ87" s="148"/>
      <c r="CR87" s="149"/>
      <c r="CS87" s="150"/>
      <c r="CU87" s="114"/>
      <c r="CV87" s="168"/>
      <c r="CW87" s="143"/>
      <c r="CX87" s="144"/>
      <c r="CY87" s="145"/>
      <c r="CZ87" s="151"/>
      <c r="DA87" s="146"/>
      <c r="DB87" s="147"/>
      <c r="DC87" s="148"/>
      <c r="DD87" s="149"/>
      <c r="DE87" s="150"/>
      <c r="DG87" s="114"/>
      <c r="DH87" s="168"/>
      <c r="DI87" s="143"/>
      <c r="DJ87" s="144"/>
      <c r="DK87" s="145"/>
      <c r="DL87" s="151"/>
      <c r="DM87" s="146"/>
      <c r="DN87" s="147"/>
      <c r="DO87" s="148"/>
      <c r="DP87" s="149"/>
      <c r="DQ87" s="150"/>
      <c r="DS87" s="114"/>
      <c r="DT87" s="168"/>
      <c r="DU87" s="143"/>
      <c r="DV87" s="144"/>
      <c r="DW87" s="145"/>
      <c r="DX87" s="151"/>
      <c r="DY87" s="146"/>
      <c r="DZ87" s="147"/>
      <c r="EA87" s="148"/>
      <c r="EB87" s="149"/>
      <c r="EC87" s="150"/>
      <c r="EE87" s="114"/>
      <c r="EF87" s="168"/>
    </row>
    <row r="88" spans="1:136" ht="13.5" customHeight="1">
      <c r="A88" s="126"/>
      <c r="B88" s="114" t="s">
        <v>547</v>
      </c>
      <c r="D88" s="168"/>
      <c r="E88" s="143" t="str">
        <f>IF(I88="","",ministers_outercabinet!E$3)</f>
        <v/>
      </c>
      <c r="F88" s="144" t="str">
        <f>IF(I88="","",ministers_outercabinet!E$1)</f>
        <v/>
      </c>
      <c r="G88" s="145" t="s">
        <v>292</v>
      </c>
      <c r="H88" s="145" t="str">
        <f>IF(I88="","",ministers_outercabinet!E$3)</f>
        <v/>
      </c>
      <c r="I88" s="146" t="str">
        <f t="shared" si="6"/>
        <v/>
      </c>
      <c r="J88" s="147" t="str">
        <f t="shared" si="7"/>
        <v/>
      </c>
      <c r="K88" s="148" t="str">
        <f t="shared" si="8"/>
        <v/>
      </c>
      <c r="L88" s="149" t="str">
        <f t="shared" si="9"/>
        <v/>
      </c>
      <c r="M88" s="150" t="str">
        <f t="shared" si="10"/>
        <v/>
      </c>
      <c r="N88" s="117" t="str">
        <f t="shared" si="17"/>
        <v/>
      </c>
      <c r="O88" s="114"/>
      <c r="P88" s="168"/>
      <c r="Q88" s="143" t="str">
        <f>IF(U88="","",ministers_outercabinet!T$3)</f>
        <v/>
      </c>
      <c r="R88" s="144" t="str">
        <f>IF(U88="","",ministers_outercabinet!T$1)</f>
        <v/>
      </c>
      <c r="S88" s="145"/>
      <c r="T88" s="151"/>
      <c r="U88" s="146" t="str">
        <f>IF(AB88="","",IF(ISNUMBER(SEARCH(":",AB88)),MID(AB88,FIND(":",AB88)+2,FIND("(",AB88)-FIND(":",AB88)-3),LEFT(AB88,FIND("(",AB88)-2)))</f>
        <v/>
      </c>
      <c r="V88" s="147" t="str">
        <f>IF(AB88="","",MID(AB88,FIND("(",AB88)+1,4))</f>
        <v/>
      </c>
      <c r="W88" s="148" t="str">
        <f>IF(ISNUMBER(SEARCH("*female*",AB88)),"female",IF(ISNUMBER(SEARCH("*male*",AB88)),"male",""))</f>
        <v/>
      </c>
      <c r="X88" s="149" t="str">
        <f>IF(AB88="","",IF(ISERROR(MID(AB88,FIND("male,",AB88)+6,(FIND(")",AB88)-(FIND("male,",AB88)+6))))=TRUE,"missing/error",MID(AB88,FIND("male,",AB88)+6,(FIND(")",AB88)-(FIND("male,",AB88)+6)))))</f>
        <v/>
      </c>
      <c r="Y88" s="150" t="str">
        <f>IF(U88="","",(MID(U88,(SEARCH("^^",SUBSTITUTE(U88," ","^^",LEN(U88)-LEN(SUBSTITUTE(U88," ","")))))+1,99)&amp;"_"&amp;LEFT(U88,FIND(" ",U88)-1)&amp;"_"&amp;V88))</f>
        <v/>
      </c>
      <c r="Z88" s="117" t="str">
        <f>IF(AB88="","",IF((LEN(AB88)-LEN(SUBSTITUTE(AB88,"male","")))/LEN("male")&gt;1,"!",IF(RIGHT(AB88,1)=")","",IF(RIGHT(AB88,2)=") ","",IF(RIGHT(AB88,2)=").","","!!")))))</f>
        <v/>
      </c>
      <c r="AA88" s="114"/>
      <c r="AB88" s="168"/>
      <c r="AC88" s="143" t="str">
        <f>IF(AG88="","",ministers_outercabinet!AF$3)</f>
        <v/>
      </c>
      <c r="AD88" s="144" t="str">
        <f>IF(AG88="","",ministers_outercabinet!AF$1)</f>
        <v/>
      </c>
      <c r="AE88" s="145"/>
      <c r="AF88" s="151"/>
      <c r="AG88" s="146" t="str">
        <f>IF(AN88="","",IF(ISNUMBER(SEARCH(":",AN88)),MID(AN88,FIND(":",AN88)+2,FIND("(",AN88)-FIND(":",AN88)-3),LEFT(AN88,FIND("(",AN88)-2)))</f>
        <v/>
      </c>
      <c r="AH88" s="147" t="str">
        <f>IF(AN88="","",MID(AN88,FIND("(",AN88)+1,4))</f>
        <v/>
      </c>
      <c r="AI88" s="148" t="str">
        <f>IF(ISNUMBER(SEARCH("*female*",AN88)),"female",IF(ISNUMBER(SEARCH("*male*",AN88)),"male",""))</f>
        <v/>
      </c>
      <c r="AJ88" s="149" t="str">
        <f>IF(AN88="","",IF(ISERROR(MID(AN88,FIND("male,",AN88)+6,(FIND(")",AN88)-(FIND("male,",AN88)+6))))=TRUE,"missing/error",MID(AN88,FIND("male,",AN88)+6,(FIND(")",AN88)-(FIND("male,",AN88)+6)))))</f>
        <v/>
      </c>
      <c r="AK88" s="150" t="str">
        <f>IF(AG88="","",(MID(AG88,(SEARCH("^^",SUBSTITUTE(AG88," ","^^",LEN(AG88)-LEN(SUBSTITUTE(AG88," ","")))))+1,99)&amp;"_"&amp;LEFT(AG88,FIND(" ",AG88)-1)&amp;"_"&amp;AH88))</f>
        <v/>
      </c>
      <c r="AL88" s="117" t="str">
        <f>IF(AN88="","",IF((LEN(AN88)-LEN(SUBSTITUTE(AN88,"male","")))/LEN("male")&gt;1,"!",IF(RIGHT(AN88,1)=")","",IF(RIGHT(AN88,2)=") ","",IF(RIGHT(AN88,2)=").","","!!")))))</f>
        <v/>
      </c>
      <c r="AM88" s="114"/>
      <c r="AN88" s="168"/>
      <c r="AO88" s="143" t="str">
        <f>IF(AS88="","",ministers_outercabinet!AR$3)</f>
        <v/>
      </c>
      <c r="AP88" s="144" t="str">
        <f>IF(AS88="","",ministers_outercabinet!AR$1)</f>
        <v/>
      </c>
      <c r="AQ88" s="145"/>
      <c r="AR88" s="151"/>
      <c r="AS88" s="146" t="str">
        <f>IF(AZ88="","",IF(ISNUMBER(SEARCH(":",AZ88)),MID(AZ88,FIND(":",AZ88)+2,FIND("(",AZ88)-FIND(":",AZ88)-3),LEFT(AZ88,FIND("(",AZ88)-2)))</f>
        <v/>
      </c>
      <c r="AT88" s="147" t="str">
        <f>IF(AZ88="","",MID(AZ88,FIND("(",AZ88)+1,4))</f>
        <v/>
      </c>
      <c r="AU88" s="148" t="str">
        <f>IF(ISNUMBER(SEARCH("*female*",AZ88)),"female",IF(ISNUMBER(SEARCH("*male*",AZ88)),"male",""))</f>
        <v/>
      </c>
      <c r="AV88" s="149" t="str">
        <f>IF(AZ88="","",IF(ISERROR(MID(AZ88,FIND("male,",AZ88)+6,(FIND(")",AZ88)-(FIND("male,",AZ88)+6))))=TRUE,"missing/error",MID(AZ88,FIND("male,",AZ88)+6,(FIND(")",AZ88)-(FIND("male,",AZ88)+6)))))</f>
        <v/>
      </c>
      <c r="AW88" s="150" t="str">
        <f>IF(AS88="","",(MID(AS88,(SEARCH("^^",SUBSTITUTE(AS88," ","^^",LEN(AS88)-LEN(SUBSTITUTE(AS88," ","")))))+1,99)&amp;"_"&amp;LEFT(AS88,FIND(" ",AS88)-1)&amp;"_"&amp;AT88))</f>
        <v/>
      </c>
      <c r="AX88" s="117" t="str">
        <f>IF(AZ88="","",IF((LEN(AZ88)-LEN(SUBSTITUTE(AZ88,"male","")))/LEN("male")&gt;1,"!",IF(RIGHT(AZ88,1)=")","",IF(RIGHT(AZ88,2)=") ","",IF(RIGHT(AZ88,2)=").","","!!")))))</f>
        <v/>
      </c>
      <c r="AY88" s="114"/>
      <c r="AZ88" s="168"/>
      <c r="BA88" s="143" t="str">
        <f>IF(BE88="","",ministers_outercabinet!BD$3)</f>
        <v/>
      </c>
      <c r="BB88" s="144" t="str">
        <f>IF(BE88="","",ministers_outercabinet!BD$1)</f>
        <v/>
      </c>
      <c r="BC88" s="145"/>
      <c r="BD88" s="151"/>
      <c r="BE88" s="146" t="str">
        <f>IF(BL88="","",IF(ISNUMBER(SEARCH(":",BL88)),MID(BL88,FIND(":",BL88)+2,FIND("(",BL88)-FIND(":",BL88)-3),LEFT(BL88,FIND("(",BL88)-2)))</f>
        <v/>
      </c>
      <c r="BF88" s="147" t="str">
        <f>IF(BL88="","",MID(BL88,FIND("(",BL88)+1,4))</f>
        <v/>
      </c>
      <c r="BG88" s="148" t="str">
        <f>IF(ISNUMBER(SEARCH("*female*",BL88)),"female",IF(ISNUMBER(SEARCH("*male*",BL88)),"male",""))</f>
        <v/>
      </c>
      <c r="BH88" s="149" t="str">
        <f>IF(BL88="","",IF(ISERROR(MID(BL88,FIND("male,",BL88)+6,(FIND(")",BL88)-(FIND("male,",BL88)+6))))=TRUE,"missing/error",MID(BL88,FIND("male,",BL88)+6,(FIND(")",BL88)-(FIND("male,",BL88)+6)))))</f>
        <v/>
      </c>
      <c r="BI88" s="150" t="str">
        <f>IF(BE88="","",(MID(BE88,(SEARCH("^^",SUBSTITUTE(BE88," ","^^",LEN(BE88)-LEN(SUBSTITUTE(BE88," ","")))))+1,99)&amp;"_"&amp;LEFT(BE88,FIND(" ",BE88)-1)&amp;"_"&amp;BF88))</f>
        <v/>
      </c>
      <c r="BJ88" s="117" t="str">
        <f>IF(BL88="","",IF((LEN(BL88)-LEN(SUBSTITUTE(BL88,"male","")))/LEN("male")&gt;1,"!",IF(RIGHT(BL88,1)=")","",IF(RIGHT(BL88,2)=") ","",IF(RIGHT(BL88,2)=").","","!!")))))</f>
        <v/>
      </c>
      <c r="BK88" s="114"/>
      <c r="BL88" s="168"/>
      <c r="BM88" s="143" t="str">
        <f>IF(BQ88="","",ministers_outercabinet!BP$3)</f>
        <v/>
      </c>
      <c r="BN88" s="144" t="str">
        <f>IF(BQ88="","",ministers_outercabinet!BP$1)</f>
        <v/>
      </c>
      <c r="BO88" s="145"/>
      <c r="BP88" s="151"/>
      <c r="BQ88" s="146" t="str">
        <f>IF(BX88="","",IF(ISNUMBER(SEARCH(":",BX88)),MID(BX88,FIND(":",BX88)+2,FIND("(",BX88)-FIND(":",BX88)-3),LEFT(BX88,FIND("(",BX88)-2)))</f>
        <v/>
      </c>
      <c r="BR88" s="147" t="str">
        <f>IF(BX88="","",MID(BX88,FIND("(",BX88)+1,4))</f>
        <v/>
      </c>
      <c r="BS88" s="148" t="str">
        <f>IF(ISNUMBER(SEARCH("*female*",BX88)),"female",IF(ISNUMBER(SEARCH("*male*",BX88)),"male",""))</f>
        <v/>
      </c>
      <c r="BT88" s="149" t="str">
        <f>IF(BX88="","",IF(ISERROR(MID(BX88,FIND("male,",BX88)+6,(FIND(")",BX88)-(FIND("male,",BX88)+6))))=TRUE,"missing/error",MID(BX88,FIND("male,",BX88)+6,(FIND(")",BX88)-(FIND("male,",BX88)+6)))))</f>
        <v/>
      </c>
      <c r="BU88" s="150" t="str">
        <f>IF(BQ88="","",(MID(BQ88,(SEARCH("^^",SUBSTITUTE(BQ88," ","^^",LEN(BQ88)-LEN(SUBSTITUTE(BQ88," ","")))))+1,99)&amp;"_"&amp;LEFT(BQ88,FIND(" ",BQ88)-1)&amp;"_"&amp;BR88))</f>
        <v/>
      </c>
      <c r="BV88" s="117" t="str">
        <f>IF(BX88="","",IF((LEN(BX88)-LEN(SUBSTITUTE(BX88,"male","")))/LEN("male")&gt;1,"!",IF(RIGHT(BX88,1)=")","",IF(RIGHT(BX88,2)=") ","",IF(RIGHT(BX88,2)=").","","!!")))))</f>
        <v/>
      </c>
      <c r="BW88" s="114"/>
      <c r="BX88" s="168"/>
      <c r="BY88" s="143" t="str">
        <f>IF(CC88="","",ministers_outercabinet!CB$3)</f>
        <v/>
      </c>
      <c r="BZ88" s="144" t="str">
        <f>IF(CC88="","",ministers_outercabinet!CB$1)</f>
        <v/>
      </c>
      <c r="CA88" s="145"/>
      <c r="CB88" s="151"/>
      <c r="CC88" s="146" t="str">
        <f>IF(CJ88="","",IF(ISNUMBER(SEARCH(":",CJ88)),MID(CJ88,FIND(":",CJ88)+2,FIND("(",CJ88)-FIND(":",CJ88)-3),LEFT(CJ88,FIND("(",CJ88)-2)))</f>
        <v/>
      </c>
      <c r="CD88" s="147" t="str">
        <f>IF(CJ88="","",MID(CJ88,FIND("(",CJ88)+1,4))</f>
        <v/>
      </c>
      <c r="CE88" s="148" t="str">
        <f>IF(ISNUMBER(SEARCH("*female*",CJ88)),"female",IF(ISNUMBER(SEARCH("*male*",CJ88)),"male",""))</f>
        <v/>
      </c>
      <c r="CF88" s="149" t="str">
        <f>IF(CJ88="","",IF(ISERROR(MID(CJ88,FIND("male,",CJ88)+6,(FIND(")",CJ88)-(FIND("male,",CJ88)+6))))=TRUE,"missing/error",MID(CJ88,FIND("male,",CJ88)+6,(FIND(")",CJ88)-(FIND("male,",CJ88)+6)))))</f>
        <v/>
      </c>
      <c r="CG88" s="150" t="str">
        <f>IF(CC88="","",(MID(CC88,(SEARCH("^^",SUBSTITUTE(CC88," ","^^",LEN(CC88)-LEN(SUBSTITUTE(CC88," ","")))))+1,99)&amp;"_"&amp;LEFT(CC88,FIND(" ",CC88)-1)&amp;"_"&amp;CD88))</f>
        <v/>
      </c>
      <c r="CH88" s="117" t="str">
        <f>IF(CJ88="","",IF((LEN(CJ88)-LEN(SUBSTITUTE(CJ88,"male","")))/LEN("male")&gt;1,"!",IF(RIGHT(CJ88,1)=")","",IF(RIGHT(CJ88,2)=") ","",IF(RIGHT(CJ88,2)=").","","!!")))))</f>
        <v/>
      </c>
      <c r="CI88" s="114"/>
      <c r="CJ88" s="168"/>
      <c r="CK88" s="143" t="str">
        <f>IF(CO88="","",ministers_outercabinet!CN$3)</f>
        <v/>
      </c>
      <c r="CL88" s="144" t="str">
        <f>IF(CO88="","",ministers_outercabinet!CN$1)</f>
        <v/>
      </c>
      <c r="CM88" s="145"/>
      <c r="CN88" s="151"/>
      <c r="CO88" s="146" t="str">
        <f>IF(CV88="","",IF(ISNUMBER(SEARCH(":",CV88)),MID(CV88,FIND(":",CV88)+2,FIND("(",CV88)-FIND(":",CV88)-3),LEFT(CV88,FIND("(",CV88)-2)))</f>
        <v/>
      </c>
      <c r="CP88" s="147" t="str">
        <f>IF(CV88="","",MID(CV88,FIND("(",CV88)+1,4))</f>
        <v/>
      </c>
      <c r="CQ88" s="148" t="str">
        <f>IF(ISNUMBER(SEARCH("*female*",CV88)),"female",IF(ISNUMBER(SEARCH("*male*",CV88)),"male",""))</f>
        <v/>
      </c>
      <c r="CR88" s="149" t="str">
        <f>IF(CV88="","",IF(ISERROR(MID(CV88,FIND("male,",CV88)+6,(FIND(")",CV88)-(FIND("male,",CV88)+6))))=TRUE,"missing/error",MID(CV88,FIND("male,",CV88)+6,(FIND(")",CV88)-(FIND("male,",CV88)+6)))))</f>
        <v/>
      </c>
      <c r="CS88" s="150" t="str">
        <f>IF(CO88="","",(MID(CO88,(SEARCH("^^",SUBSTITUTE(CO88," ","^^",LEN(CO88)-LEN(SUBSTITUTE(CO88," ","")))))+1,99)&amp;"_"&amp;LEFT(CO88,FIND(" ",CO88)-1)&amp;"_"&amp;CP88))</f>
        <v/>
      </c>
      <c r="CT88" s="117" t="str">
        <f>IF(CV88="","",IF((LEN(CV88)-LEN(SUBSTITUTE(CV88,"male","")))/LEN("male")&gt;1,"!",IF(RIGHT(CV88,1)=")","",IF(RIGHT(CV88,2)=") ","",IF(RIGHT(CV88,2)=").","","!!")))))</f>
        <v/>
      </c>
      <c r="CU88" s="114"/>
      <c r="CV88" s="168"/>
      <c r="CW88" s="143" t="str">
        <f>IF(DA88="","",ministers_outercabinet!CZ$3)</f>
        <v/>
      </c>
      <c r="CX88" s="144" t="str">
        <f>IF(DA88="","",ministers_outercabinet!CZ$1)</f>
        <v/>
      </c>
      <c r="CY88" s="145"/>
      <c r="CZ88" s="151"/>
      <c r="DA88" s="146" t="str">
        <f>IF(DH88="","",IF(ISNUMBER(SEARCH(":",DH88)),MID(DH88,FIND(":",DH88)+2,FIND("(",DH88)-FIND(":",DH88)-3),LEFT(DH88,FIND("(",DH88)-2)))</f>
        <v/>
      </c>
      <c r="DB88" s="147" t="str">
        <f>IF(DH88="","",MID(DH88,FIND("(",DH88)+1,4))</f>
        <v/>
      </c>
      <c r="DC88" s="148" t="str">
        <f>IF(ISNUMBER(SEARCH("*female*",DH88)),"female",IF(ISNUMBER(SEARCH("*male*",DH88)),"male",""))</f>
        <v/>
      </c>
      <c r="DD88" s="149" t="str">
        <f>IF(DH88="","",IF(ISERROR(MID(DH88,FIND("male,",DH88)+6,(FIND(")",DH88)-(FIND("male,",DH88)+6))))=TRUE,"missing/error",MID(DH88,FIND("male,",DH88)+6,(FIND(")",DH88)-(FIND("male,",DH88)+6)))))</f>
        <v/>
      </c>
      <c r="DE88" s="150" t="str">
        <f>IF(DA88="","",(MID(DA88,(SEARCH("^^",SUBSTITUTE(DA88," ","^^",LEN(DA88)-LEN(SUBSTITUTE(DA88," ","")))))+1,99)&amp;"_"&amp;LEFT(DA88,FIND(" ",DA88)-1)&amp;"_"&amp;DB88))</f>
        <v/>
      </c>
      <c r="DF88" s="117" t="str">
        <f>IF(DH88="","",IF((LEN(DH88)-LEN(SUBSTITUTE(DH88,"male","")))/LEN("male")&gt;1,"!",IF(RIGHT(DH88,1)=")","",IF(RIGHT(DH88,2)=") ","",IF(RIGHT(DH88,2)=").","","!!")))))</f>
        <v/>
      </c>
      <c r="DG88" s="114"/>
      <c r="DH88" s="168"/>
      <c r="DI88" s="143" t="str">
        <f>IF(DM88="","",ministers_outercabinet!DL$3)</f>
        <v/>
      </c>
      <c r="DJ88" s="144" t="str">
        <f>IF(DM88="","",ministers_outercabinet!DL$1)</f>
        <v/>
      </c>
      <c r="DK88" s="145"/>
      <c r="DL88" s="151"/>
      <c r="DM88" s="146" t="str">
        <f>IF(DT88="","",IF(ISNUMBER(SEARCH(":",DT88)),MID(DT88,FIND(":",DT88)+2,FIND("(",DT88)-FIND(":",DT88)-3),LEFT(DT88,FIND("(",DT88)-2)))</f>
        <v/>
      </c>
      <c r="DN88" s="147" t="str">
        <f>IF(DT88="","",MID(DT88,FIND("(",DT88)+1,4))</f>
        <v/>
      </c>
      <c r="DO88" s="148" t="str">
        <f>IF(ISNUMBER(SEARCH("*female*",DT88)),"female",IF(ISNUMBER(SEARCH("*male*",DT88)),"male",""))</f>
        <v/>
      </c>
      <c r="DP88" s="149" t="str">
        <f>IF(DT88="","",IF(ISERROR(MID(DT88,FIND("male,",DT88)+6,(FIND(")",DT88)-(FIND("male,",DT88)+6))))=TRUE,"missing/error",MID(DT88,FIND("male,",DT88)+6,(FIND(")",DT88)-(FIND("male,",DT88)+6)))))</f>
        <v/>
      </c>
      <c r="DQ88" s="150" t="str">
        <f>IF(DM88="","",(MID(DM88,(SEARCH("^^",SUBSTITUTE(DM88," ","^^",LEN(DM88)-LEN(SUBSTITUTE(DM88," ","")))))+1,99)&amp;"_"&amp;LEFT(DM88,FIND(" ",DM88)-1)&amp;"_"&amp;DN88))</f>
        <v/>
      </c>
      <c r="DR88" s="117" t="str">
        <f>IF(DT88="","",IF((LEN(DT88)-LEN(SUBSTITUTE(DT88,"male","")))/LEN("male")&gt;1,"!",IF(RIGHT(DT88,1)=")","",IF(RIGHT(DT88,2)=") ","",IF(RIGHT(DT88,2)=").","","!!")))))</f>
        <v/>
      </c>
      <c r="DS88" s="114"/>
      <c r="DT88" s="168"/>
      <c r="DU88" s="143" t="str">
        <f>IF(DY88="","",ministers_outercabinet!DX$3)</f>
        <v/>
      </c>
      <c r="DV88" s="144" t="str">
        <f>IF(DY88="","",ministers_outercabinet!DX$1)</f>
        <v/>
      </c>
      <c r="DW88" s="145"/>
      <c r="DX88" s="151"/>
      <c r="DY88" s="146" t="str">
        <f>IF(EF88="","",IF(ISNUMBER(SEARCH(":",EF88)),MID(EF88,FIND(":",EF88)+2,FIND("(",EF88)-FIND(":",EF88)-3),LEFT(EF88,FIND("(",EF88)-2)))</f>
        <v/>
      </c>
      <c r="DZ88" s="147" t="str">
        <f>IF(EF88="","",MID(EF88,FIND("(",EF88)+1,4))</f>
        <v/>
      </c>
      <c r="EA88" s="148" t="str">
        <f>IF(ISNUMBER(SEARCH("*female*",EF88)),"female",IF(ISNUMBER(SEARCH("*male*",EF88)),"male",""))</f>
        <v/>
      </c>
      <c r="EB88" s="149" t="str">
        <f>IF(EF88="","",IF(ISERROR(MID(EF88,FIND("male,",EF88)+6,(FIND(")",EF88)-(FIND("male,",EF88)+6))))=TRUE,"missing/error",MID(EF88,FIND("male,",EF88)+6,(FIND(")",EF88)-(FIND("male,",EF88)+6)))))</f>
        <v/>
      </c>
      <c r="EC88" s="150" t="str">
        <f>IF(DY88="","",(MID(DY88,(SEARCH("^^",SUBSTITUTE(DY88," ","^^",LEN(DY88)-LEN(SUBSTITUTE(DY88," ","")))))+1,99)&amp;"_"&amp;LEFT(DY88,FIND(" ",DY88)-1)&amp;"_"&amp;DZ88))</f>
        <v/>
      </c>
      <c r="ED88" s="117" t="str">
        <f>IF(EF88="","",IF((LEN(EF88)-LEN(SUBSTITUTE(EF88,"male","")))/LEN("male")&gt;1,"!",IF(RIGHT(EF88,1)=")","",IF(RIGHT(EF88,2)=") ","",IF(RIGHT(EF88,2)=").","","!!")))))</f>
        <v/>
      </c>
      <c r="EE88" s="114"/>
      <c r="EF88" s="168"/>
    </row>
    <row r="89" spans="1:136" ht="13.5" customHeight="1">
      <c r="A89" s="126"/>
      <c r="B89" s="114" t="s">
        <v>547</v>
      </c>
      <c r="D89" s="168"/>
      <c r="E89" s="143" t="str">
        <f>IF(I89="","",ministers_outercabinet!E$3)</f>
        <v/>
      </c>
      <c r="F89" s="144" t="str">
        <f>IF(I89="","",ministers_outercabinet!E$1)</f>
        <v/>
      </c>
      <c r="G89" s="145" t="s">
        <v>292</v>
      </c>
      <c r="H89" s="145" t="str">
        <f>IF(I89="","",ministers_outercabinet!E$3)</f>
        <v/>
      </c>
      <c r="I89" s="146" t="str">
        <f t="shared" si="6"/>
        <v/>
      </c>
      <c r="J89" s="147" t="str">
        <f t="shared" si="7"/>
        <v/>
      </c>
      <c r="K89" s="148" t="str">
        <f t="shared" si="8"/>
        <v/>
      </c>
      <c r="L89" s="149" t="str">
        <f t="shared" si="9"/>
        <v/>
      </c>
      <c r="M89" s="150" t="str">
        <f t="shared" si="10"/>
        <v/>
      </c>
      <c r="N89" s="117" t="str">
        <f t="shared" si="17"/>
        <v/>
      </c>
      <c r="O89" s="114"/>
      <c r="P89" s="168"/>
      <c r="Q89" s="143"/>
      <c r="R89" s="144"/>
      <c r="S89" s="145"/>
      <c r="T89" s="151"/>
      <c r="U89" s="146"/>
      <c r="V89" s="147"/>
      <c r="W89" s="148"/>
      <c r="X89" s="149"/>
      <c r="Y89" s="150"/>
      <c r="AA89" s="114"/>
      <c r="AB89" s="168"/>
      <c r="AC89" s="143"/>
      <c r="AD89" s="144"/>
      <c r="AE89" s="145"/>
      <c r="AF89" s="151"/>
      <c r="AG89" s="146"/>
      <c r="AH89" s="147"/>
      <c r="AI89" s="148"/>
      <c r="AJ89" s="149"/>
      <c r="AK89" s="150"/>
      <c r="AM89" s="114"/>
      <c r="AN89" s="168"/>
      <c r="AO89" s="143"/>
      <c r="AP89" s="144"/>
      <c r="AQ89" s="145"/>
      <c r="AR89" s="151"/>
      <c r="AS89" s="146"/>
      <c r="AT89" s="147"/>
      <c r="AU89" s="148"/>
      <c r="AV89" s="149"/>
      <c r="AW89" s="150"/>
      <c r="AY89" s="114"/>
      <c r="AZ89" s="168"/>
      <c r="BA89" s="143"/>
      <c r="BB89" s="144"/>
      <c r="BC89" s="145"/>
      <c r="BD89" s="151"/>
      <c r="BE89" s="146"/>
      <c r="BF89" s="147"/>
      <c r="BG89" s="148"/>
      <c r="BH89" s="149"/>
      <c r="BI89" s="150"/>
      <c r="BK89" s="114"/>
      <c r="BL89" s="168"/>
      <c r="BM89" s="143"/>
      <c r="BN89" s="144"/>
      <c r="BO89" s="145"/>
      <c r="BP89" s="151"/>
      <c r="BQ89" s="146"/>
      <c r="BR89" s="147"/>
      <c r="BS89" s="148"/>
      <c r="BT89" s="149"/>
      <c r="BU89" s="150"/>
      <c r="BW89" s="114"/>
      <c r="BX89" s="168"/>
      <c r="BY89" s="143"/>
      <c r="BZ89" s="144"/>
      <c r="CA89" s="145"/>
      <c r="CB89" s="151"/>
      <c r="CC89" s="146"/>
      <c r="CD89" s="147"/>
      <c r="CE89" s="148"/>
      <c r="CF89" s="149"/>
      <c r="CG89" s="150"/>
      <c r="CI89" s="114"/>
      <c r="CJ89" s="168"/>
      <c r="CK89" s="143"/>
      <c r="CL89" s="144"/>
      <c r="CM89" s="145"/>
      <c r="CN89" s="151"/>
      <c r="CO89" s="146"/>
      <c r="CP89" s="147"/>
      <c r="CQ89" s="148"/>
      <c r="CR89" s="149"/>
      <c r="CS89" s="150"/>
      <c r="CU89" s="114"/>
      <c r="CV89" s="168"/>
      <c r="CW89" s="143"/>
      <c r="CX89" s="144"/>
      <c r="CY89" s="145"/>
      <c r="CZ89" s="151"/>
      <c r="DA89" s="146"/>
      <c r="DB89" s="147"/>
      <c r="DC89" s="148"/>
      <c r="DD89" s="149"/>
      <c r="DE89" s="150"/>
      <c r="DG89" s="114"/>
      <c r="DH89" s="168"/>
      <c r="DI89" s="143"/>
      <c r="DJ89" s="144"/>
      <c r="DK89" s="145"/>
      <c r="DL89" s="151"/>
      <c r="DM89" s="146"/>
      <c r="DN89" s="147"/>
      <c r="DO89" s="148"/>
      <c r="DP89" s="149"/>
      <c r="DQ89" s="150"/>
      <c r="DS89" s="114"/>
      <c r="DT89" s="168"/>
      <c r="DU89" s="143"/>
      <c r="DV89" s="144"/>
      <c r="DW89" s="145"/>
      <c r="DX89" s="151"/>
      <c r="DY89" s="146"/>
      <c r="DZ89" s="147"/>
      <c r="EA89" s="148"/>
      <c r="EB89" s="149"/>
      <c r="EC89" s="150"/>
      <c r="EE89" s="114"/>
      <c r="EF89" s="168"/>
    </row>
    <row r="90" spans="1:136" ht="13.5" customHeight="1">
      <c r="A90" s="126"/>
      <c r="B90" s="114" t="s">
        <v>546</v>
      </c>
      <c r="D90" s="168"/>
      <c r="E90" s="143" t="str">
        <f>IF(I90="","",ministers_outercabinet!E$3)</f>
        <v/>
      </c>
      <c r="F90" s="144" t="str">
        <f>IF(I90="","",ministers_outercabinet!E$1)</f>
        <v/>
      </c>
      <c r="G90" s="145" t="s">
        <v>292</v>
      </c>
      <c r="H90" s="145" t="str">
        <f>IF(I90="","",ministers_outercabinet!E$3)</f>
        <v/>
      </c>
      <c r="I90" s="146" t="str">
        <f t="shared" si="6"/>
        <v/>
      </c>
      <c r="J90" s="147" t="str">
        <f t="shared" si="7"/>
        <v/>
      </c>
      <c r="K90" s="148" t="str">
        <f t="shared" si="8"/>
        <v/>
      </c>
      <c r="L90" s="149" t="str">
        <f t="shared" si="9"/>
        <v/>
      </c>
      <c r="M90" s="150" t="str">
        <f t="shared" si="10"/>
        <v/>
      </c>
      <c r="N90" s="117" t="str">
        <f t="shared" si="17"/>
        <v/>
      </c>
      <c r="O90" s="114"/>
      <c r="P90" s="168"/>
      <c r="Q90" s="143" t="str">
        <f>IF(U90="","",ministers_outercabinet!T$3)</f>
        <v/>
      </c>
      <c r="R90" s="144" t="str">
        <f>IF(U90="","",ministers_outercabinet!T$1)</f>
        <v/>
      </c>
      <c r="S90" s="145"/>
      <c r="T90" s="151"/>
      <c r="U90" s="146" t="str">
        <f>IF(AB90="","",IF(ISNUMBER(SEARCH(":",AB90)),MID(AB90,FIND(":",AB90)+2,FIND("(",AB90)-FIND(":",AB90)-3),LEFT(AB90,FIND("(",AB90)-2)))</f>
        <v/>
      </c>
      <c r="V90" s="147" t="str">
        <f>IF(AB90="","",MID(AB90,FIND("(",AB90)+1,4))</f>
        <v/>
      </c>
      <c r="W90" s="148" t="str">
        <f>IF(ISNUMBER(SEARCH("*female*",AB90)),"female",IF(ISNUMBER(SEARCH("*male*",AB90)),"male",""))</f>
        <v/>
      </c>
      <c r="X90" s="149" t="str">
        <f>IF(AB90="","",IF(ISERROR(MID(AB90,FIND("male,",AB90)+6,(FIND(")",AB90)-(FIND("male,",AB90)+6))))=TRUE,"missing/error",MID(AB90,FIND("male,",AB90)+6,(FIND(")",AB90)-(FIND("male,",AB90)+6)))))</f>
        <v/>
      </c>
      <c r="Y90" s="150" t="str">
        <f>IF(U90="","",(MID(U90,(SEARCH("^^",SUBSTITUTE(U90," ","^^",LEN(U90)-LEN(SUBSTITUTE(U90," ","")))))+1,99)&amp;"_"&amp;LEFT(U90,FIND(" ",U90)-1)&amp;"_"&amp;V90))</f>
        <v/>
      </c>
      <c r="Z90" s="117" t="str">
        <f>IF(AB90="","",IF((LEN(AB90)-LEN(SUBSTITUTE(AB90,"male","")))/LEN("male")&gt;1,"!",IF(RIGHT(AB90,1)=")","",IF(RIGHT(AB90,2)=") ","",IF(RIGHT(AB90,2)=").","","!!")))))</f>
        <v/>
      </c>
      <c r="AA90" s="114"/>
      <c r="AB90" s="168"/>
      <c r="AC90" s="143" t="str">
        <f>IF(AG90="","",ministers_outercabinet!AF$3)</f>
        <v/>
      </c>
      <c r="AD90" s="144" t="str">
        <f>IF(AG90="","",ministers_outercabinet!AF$1)</f>
        <v/>
      </c>
      <c r="AE90" s="145"/>
      <c r="AF90" s="151"/>
      <c r="AG90" s="146" t="str">
        <f>IF(AN90="","",IF(ISNUMBER(SEARCH(":",AN90)),MID(AN90,FIND(":",AN90)+2,FIND("(",AN90)-FIND(":",AN90)-3),LEFT(AN90,FIND("(",AN90)-2)))</f>
        <v/>
      </c>
      <c r="AH90" s="147" t="str">
        <f>IF(AN90="","",MID(AN90,FIND("(",AN90)+1,4))</f>
        <v/>
      </c>
      <c r="AI90" s="148" t="str">
        <f>IF(ISNUMBER(SEARCH("*female*",AN90)),"female",IF(ISNUMBER(SEARCH("*male*",AN90)),"male",""))</f>
        <v/>
      </c>
      <c r="AJ90" s="149" t="str">
        <f>IF(AN90="","",IF(ISERROR(MID(AN90,FIND("male,",AN90)+6,(FIND(")",AN90)-(FIND("male,",AN90)+6))))=TRUE,"missing/error",MID(AN90,FIND("male,",AN90)+6,(FIND(")",AN90)-(FIND("male,",AN90)+6)))))</f>
        <v/>
      </c>
      <c r="AK90" s="150" t="str">
        <f>IF(AG90="","",(MID(AG90,(SEARCH("^^",SUBSTITUTE(AG90," ","^^",LEN(AG90)-LEN(SUBSTITUTE(AG90," ","")))))+1,99)&amp;"_"&amp;LEFT(AG90,FIND(" ",AG90)-1)&amp;"_"&amp;AH90))</f>
        <v/>
      </c>
      <c r="AL90" s="117" t="str">
        <f>IF(AN90="","",IF((LEN(AN90)-LEN(SUBSTITUTE(AN90,"male","")))/LEN("male")&gt;1,"!",IF(RIGHT(AN90,1)=")","",IF(RIGHT(AN90,2)=") ","",IF(RIGHT(AN90,2)=").","","!!")))))</f>
        <v/>
      </c>
      <c r="AM90" s="114"/>
      <c r="AN90" s="168"/>
      <c r="AO90" s="143" t="str">
        <f>IF(AS90="","",ministers_outercabinet!AR$3)</f>
        <v/>
      </c>
      <c r="AP90" s="144" t="str">
        <f>IF(AS90="","",ministers_outercabinet!AR$1)</f>
        <v/>
      </c>
      <c r="AQ90" s="145"/>
      <c r="AR90" s="151"/>
      <c r="AS90" s="146" t="str">
        <f>IF(AZ90="","",IF(ISNUMBER(SEARCH(":",AZ90)),MID(AZ90,FIND(":",AZ90)+2,FIND("(",AZ90)-FIND(":",AZ90)-3),LEFT(AZ90,FIND("(",AZ90)-2)))</f>
        <v/>
      </c>
      <c r="AT90" s="147" t="str">
        <f>IF(AZ90="","",MID(AZ90,FIND("(",AZ90)+1,4))</f>
        <v/>
      </c>
      <c r="AU90" s="148" t="str">
        <f>IF(ISNUMBER(SEARCH("*female*",AZ90)),"female",IF(ISNUMBER(SEARCH("*male*",AZ90)),"male",""))</f>
        <v/>
      </c>
      <c r="AV90" s="149" t="str">
        <f>IF(AZ90="","",IF(ISERROR(MID(AZ90,FIND("male,",AZ90)+6,(FIND(")",AZ90)-(FIND("male,",AZ90)+6))))=TRUE,"missing/error",MID(AZ90,FIND("male,",AZ90)+6,(FIND(")",AZ90)-(FIND("male,",AZ90)+6)))))</f>
        <v/>
      </c>
      <c r="AW90" s="150" t="str">
        <f>IF(AS90="","",(MID(AS90,(SEARCH("^^",SUBSTITUTE(AS90," ","^^",LEN(AS90)-LEN(SUBSTITUTE(AS90," ","")))))+1,99)&amp;"_"&amp;LEFT(AS90,FIND(" ",AS90)-1)&amp;"_"&amp;AT90))</f>
        <v/>
      </c>
      <c r="AX90" s="117" t="str">
        <f>IF(AZ90="","",IF((LEN(AZ90)-LEN(SUBSTITUTE(AZ90,"male","")))/LEN("male")&gt;1,"!",IF(RIGHT(AZ90,1)=")","",IF(RIGHT(AZ90,2)=") ","",IF(RIGHT(AZ90,2)=").","","!!")))))</f>
        <v/>
      </c>
      <c r="AY90" s="114"/>
      <c r="AZ90" s="168"/>
      <c r="BA90" s="143" t="str">
        <f>IF(BE90="","",ministers_outercabinet!BD$3)</f>
        <v/>
      </c>
      <c r="BB90" s="144" t="str">
        <f>IF(BE90="","",ministers_outercabinet!BD$1)</f>
        <v/>
      </c>
      <c r="BC90" s="145"/>
      <c r="BD90" s="151"/>
      <c r="BE90" s="146" t="str">
        <f>IF(BL90="","",IF(ISNUMBER(SEARCH(":",BL90)),MID(BL90,FIND(":",BL90)+2,FIND("(",BL90)-FIND(":",BL90)-3),LEFT(BL90,FIND("(",BL90)-2)))</f>
        <v/>
      </c>
      <c r="BF90" s="147" t="str">
        <f>IF(BL90="","",MID(BL90,FIND("(",BL90)+1,4))</f>
        <v/>
      </c>
      <c r="BG90" s="148" t="str">
        <f>IF(ISNUMBER(SEARCH("*female*",BL90)),"female",IF(ISNUMBER(SEARCH("*male*",BL90)),"male",""))</f>
        <v/>
      </c>
      <c r="BH90" s="149" t="str">
        <f>IF(BL90="","",IF(ISERROR(MID(BL90,FIND("male,",BL90)+6,(FIND(")",BL90)-(FIND("male,",BL90)+6))))=TRUE,"missing/error",MID(BL90,FIND("male,",BL90)+6,(FIND(")",BL90)-(FIND("male,",BL90)+6)))))</f>
        <v/>
      </c>
      <c r="BI90" s="150" t="str">
        <f>IF(BE90="","",(MID(BE90,(SEARCH("^^",SUBSTITUTE(BE90," ","^^",LEN(BE90)-LEN(SUBSTITUTE(BE90," ","")))))+1,99)&amp;"_"&amp;LEFT(BE90,FIND(" ",BE90)-1)&amp;"_"&amp;BF90))</f>
        <v/>
      </c>
      <c r="BJ90" s="117" t="str">
        <f>IF(BL90="","",IF((LEN(BL90)-LEN(SUBSTITUTE(BL90,"male","")))/LEN("male")&gt;1,"!",IF(RIGHT(BL90,1)=")","",IF(RIGHT(BL90,2)=") ","",IF(RIGHT(BL90,2)=").","","!!")))))</f>
        <v/>
      </c>
      <c r="BK90" s="114"/>
      <c r="BL90" s="168"/>
      <c r="BM90" s="143" t="str">
        <f>IF(BQ90="","",ministers_outercabinet!BP$3)</f>
        <v/>
      </c>
      <c r="BN90" s="144" t="str">
        <f>IF(BQ90="","",ministers_outercabinet!BP$1)</f>
        <v/>
      </c>
      <c r="BO90" s="145"/>
      <c r="BP90" s="151"/>
      <c r="BQ90" s="146" t="str">
        <f>IF(BX90="","",IF(ISNUMBER(SEARCH(":",BX90)),MID(BX90,FIND(":",BX90)+2,FIND("(",BX90)-FIND(":",BX90)-3),LEFT(BX90,FIND("(",BX90)-2)))</f>
        <v/>
      </c>
      <c r="BR90" s="147" t="str">
        <f>IF(BX90="","",MID(BX90,FIND("(",BX90)+1,4))</f>
        <v/>
      </c>
      <c r="BS90" s="148" t="str">
        <f>IF(ISNUMBER(SEARCH("*female*",BX90)),"female",IF(ISNUMBER(SEARCH("*male*",BX90)),"male",""))</f>
        <v/>
      </c>
      <c r="BT90" s="149" t="str">
        <f>IF(BX90="","",IF(ISERROR(MID(BX90,FIND("male,",BX90)+6,(FIND(")",BX90)-(FIND("male,",BX90)+6))))=TRUE,"missing/error",MID(BX90,FIND("male,",BX90)+6,(FIND(")",BX90)-(FIND("male,",BX90)+6)))))</f>
        <v/>
      </c>
      <c r="BU90" s="150" t="str">
        <f>IF(BQ90="","",(MID(BQ90,(SEARCH("^^",SUBSTITUTE(BQ90," ","^^",LEN(BQ90)-LEN(SUBSTITUTE(BQ90," ","")))))+1,99)&amp;"_"&amp;LEFT(BQ90,FIND(" ",BQ90)-1)&amp;"_"&amp;BR90))</f>
        <v/>
      </c>
      <c r="BV90" s="117" t="str">
        <f>IF(BX90="","",IF((LEN(BX90)-LEN(SUBSTITUTE(BX90,"male","")))/LEN("male")&gt;1,"!",IF(RIGHT(BX90,1)=")","",IF(RIGHT(BX90,2)=") ","",IF(RIGHT(BX90,2)=").","","!!")))))</f>
        <v/>
      </c>
      <c r="BW90" s="114"/>
      <c r="BX90" s="168"/>
      <c r="BY90" s="143" t="str">
        <f>IF(CC90="","",ministers_outercabinet!CB$3)</f>
        <v/>
      </c>
      <c r="BZ90" s="144" t="str">
        <f>IF(CC90="","",ministers_outercabinet!CB$1)</f>
        <v/>
      </c>
      <c r="CA90" s="145"/>
      <c r="CB90" s="151"/>
      <c r="CC90" s="146" t="str">
        <f>IF(CJ90="","",IF(ISNUMBER(SEARCH(":",CJ90)),MID(CJ90,FIND(":",CJ90)+2,FIND("(",CJ90)-FIND(":",CJ90)-3),LEFT(CJ90,FIND("(",CJ90)-2)))</f>
        <v/>
      </c>
      <c r="CD90" s="147" t="str">
        <f>IF(CJ90="","",MID(CJ90,FIND("(",CJ90)+1,4))</f>
        <v/>
      </c>
      <c r="CE90" s="148" t="str">
        <f>IF(ISNUMBER(SEARCH("*female*",CJ90)),"female",IF(ISNUMBER(SEARCH("*male*",CJ90)),"male",""))</f>
        <v/>
      </c>
      <c r="CF90" s="149" t="str">
        <f>IF(CJ90="","",IF(ISERROR(MID(CJ90,FIND("male,",CJ90)+6,(FIND(")",CJ90)-(FIND("male,",CJ90)+6))))=TRUE,"missing/error",MID(CJ90,FIND("male,",CJ90)+6,(FIND(")",CJ90)-(FIND("male,",CJ90)+6)))))</f>
        <v/>
      </c>
      <c r="CG90" s="150" t="str">
        <f>IF(CC90="","",(MID(CC90,(SEARCH("^^",SUBSTITUTE(CC90," ","^^",LEN(CC90)-LEN(SUBSTITUTE(CC90," ","")))))+1,99)&amp;"_"&amp;LEFT(CC90,FIND(" ",CC90)-1)&amp;"_"&amp;CD90))</f>
        <v/>
      </c>
      <c r="CH90" s="117" t="str">
        <f>IF(CJ90="","",IF((LEN(CJ90)-LEN(SUBSTITUTE(CJ90,"male","")))/LEN("male")&gt;1,"!",IF(RIGHT(CJ90,1)=")","",IF(RIGHT(CJ90,2)=") ","",IF(RIGHT(CJ90,2)=").","","!!")))))</f>
        <v/>
      </c>
      <c r="CI90" s="114"/>
      <c r="CJ90" s="168"/>
      <c r="CK90" s="143" t="str">
        <f>IF(CO90="","",ministers_outercabinet!CN$3)</f>
        <v/>
      </c>
      <c r="CL90" s="144" t="str">
        <f>IF(CO90="","",ministers_outercabinet!CN$1)</f>
        <v/>
      </c>
      <c r="CM90" s="145"/>
      <c r="CN90" s="151"/>
      <c r="CO90" s="146" t="str">
        <f>IF(CV90="","",IF(ISNUMBER(SEARCH(":",CV90)),MID(CV90,FIND(":",CV90)+2,FIND("(",CV90)-FIND(":",CV90)-3),LEFT(CV90,FIND("(",CV90)-2)))</f>
        <v/>
      </c>
      <c r="CP90" s="147" t="str">
        <f>IF(CV90="","",MID(CV90,FIND("(",CV90)+1,4))</f>
        <v/>
      </c>
      <c r="CQ90" s="148" t="str">
        <f>IF(ISNUMBER(SEARCH("*female*",CV90)),"female",IF(ISNUMBER(SEARCH("*male*",CV90)),"male",""))</f>
        <v/>
      </c>
      <c r="CR90" s="149" t="str">
        <f>IF(CV90="","",IF(ISERROR(MID(CV90,FIND("male,",CV90)+6,(FIND(")",CV90)-(FIND("male,",CV90)+6))))=TRUE,"missing/error",MID(CV90,FIND("male,",CV90)+6,(FIND(")",CV90)-(FIND("male,",CV90)+6)))))</f>
        <v/>
      </c>
      <c r="CS90" s="150" t="str">
        <f>IF(CO90="","",(MID(CO90,(SEARCH("^^",SUBSTITUTE(CO90," ","^^",LEN(CO90)-LEN(SUBSTITUTE(CO90," ","")))))+1,99)&amp;"_"&amp;LEFT(CO90,FIND(" ",CO90)-1)&amp;"_"&amp;CP90))</f>
        <v/>
      </c>
      <c r="CT90" s="117" t="str">
        <f>IF(CV90="","",IF((LEN(CV90)-LEN(SUBSTITUTE(CV90,"male","")))/LEN("male")&gt;1,"!",IF(RIGHT(CV90,1)=")","",IF(RIGHT(CV90,2)=") ","",IF(RIGHT(CV90,2)=").","","!!")))))</f>
        <v/>
      </c>
      <c r="CU90" s="114"/>
      <c r="CV90" s="168"/>
      <c r="CW90" s="143" t="str">
        <f>IF(DA90="","",ministers_outercabinet!CZ$3)</f>
        <v/>
      </c>
      <c r="CX90" s="144" t="str">
        <f>IF(DA90="","",ministers_outercabinet!CZ$1)</f>
        <v/>
      </c>
      <c r="CY90" s="145"/>
      <c r="CZ90" s="151"/>
      <c r="DA90" s="146" t="str">
        <f>IF(DH90="","",IF(ISNUMBER(SEARCH(":",DH90)),MID(DH90,FIND(":",DH90)+2,FIND("(",DH90)-FIND(":",DH90)-3),LEFT(DH90,FIND("(",DH90)-2)))</f>
        <v/>
      </c>
      <c r="DB90" s="147" t="str">
        <f>IF(DH90="","",MID(DH90,FIND("(",DH90)+1,4))</f>
        <v/>
      </c>
      <c r="DC90" s="148" t="str">
        <f>IF(ISNUMBER(SEARCH("*female*",DH90)),"female",IF(ISNUMBER(SEARCH("*male*",DH90)),"male",""))</f>
        <v/>
      </c>
      <c r="DD90" s="149" t="str">
        <f>IF(DH90="","",IF(ISERROR(MID(DH90,FIND("male,",DH90)+6,(FIND(")",DH90)-(FIND("male,",DH90)+6))))=TRUE,"missing/error",MID(DH90,FIND("male,",DH90)+6,(FIND(")",DH90)-(FIND("male,",DH90)+6)))))</f>
        <v/>
      </c>
      <c r="DE90" s="150" t="str">
        <f>IF(DA90="","",(MID(DA90,(SEARCH("^^",SUBSTITUTE(DA90," ","^^",LEN(DA90)-LEN(SUBSTITUTE(DA90," ","")))))+1,99)&amp;"_"&amp;LEFT(DA90,FIND(" ",DA90)-1)&amp;"_"&amp;DB90))</f>
        <v/>
      </c>
      <c r="DF90" s="117" t="str">
        <f>IF(DH90="","",IF((LEN(DH90)-LEN(SUBSTITUTE(DH90,"male","")))/LEN("male")&gt;1,"!",IF(RIGHT(DH90,1)=")","",IF(RIGHT(DH90,2)=") ","",IF(RIGHT(DH90,2)=").","","!!")))))</f>
        <v/>
      </c>
      <c r="DG90" s="114"/>
      <c r="DH90" s="168"/>
      <c r="DI90" s="143" t="str">
        <f>IF(DM90="","",ministers_outercabinet!DL$3)</f>
        <v/>
      </c>
      <c r="DJ90" s="144" t="str">
        <f>IF(DM90="","",ministers_outercabinet!DL$1)</f>
        <v/>
      </c>
      <c r="DK90" s="145"/>
      <c r="DL90" s="151"/>
      <c r="DM90" s="146" t="str">
        <f>IF(DT90="","",IF(ISNUMBER(SEARCH(":",DT90)),MID(DT90,FIND(":",DT90)+2,FIND("(",DT90)-FIND(":",DT90)-3),LEFT(DT90,FIND("(",DT90)-2)))</f>
        <v/>
      </c>
      <c r="DN90" s="147" t="str">
        <f>IF(DT90="","",MID(DT90,FIND("(",DT90)+1,4))</f>
        <v/>
      </c>
      <c r="DO90" s="148" t="str">
        <f>IF(ISNUMBER(SEARCH("*female*",DT90)),"female",IF(ISNUMBER(SEARCH("*male*",DT90)),"male",""))</f>
        <v/>
      </c>
      <c r="DP90" s="149" t="str">
        <f>IF(DT90="","",IF(ISERROR(MID(DT90,FIND("male,",DT90)+6,(FIND(")",DT90)-(FIND("male,",DT90)+6))))=TRUE,"missing/error",MID(DT90,FIND("male,",DT90)+6,(FIND(")",DT90)-(FIND("male,",DT90)+6)))))</f>
        <v/>
      </c>
      <c r="DQ90" s="150" t="str">
        <f>IF(DM90="","",(MID(DM90,(SEARCH("^^",SUBSTITUTE(DM90," ","^^",LEN(DM90)-LEN(SUBSTITUTE(DM90," ","")))))+1,99)&amp;"_"&amp;LEFT(DM90,FIND(" ",DM90)-1)&amp;"_"&amp;DN90))</f>
        <v/>
      </c>
      <c r="DR90" s="117" t="str">
        <f>IF(DT90="","",IF((LEN(DT90)-LEN(SUBSTITUTE(DT90,"male","")))/LEN("male")&gt;1,"!",IF(RIGHT(DT90,1)=")","",IF(RIGHT(DT90,2)=") ","",IF(RIGHT(DT90,2)=").","","!!")))))</f>
        <v/>
      </c>
      <c r="DS90" s="114"/>
      <c r="DT90" s="168"/>
      <c r="DU90" s="143" t="str">
        <f>IF(DY90="","",ministers_outercabinet!DX$3)</f>
        <v/>
      </c>
      <c r="DV90" s="144" t="str">
        <f>IF(DY90="","",ministers_outercabinet!DX$1)</f>
        <v/>
      </c>
      <c r="DW90" s="145"/>
      <c r="DX90" s="151"/>
      <c r="DY90" s="146" t="str">
        <f>IF(EF90="","",IF(ISNUMBER(SEARCH(":",EF90)),MID(EF90,FIND(":",EF90)+2,FIND("(",EF90)-FIND(":",EF90)-3),LEFT(EF90,FIND("(",EF90)-2)))</f>
        <v/>
      </c>
      <c r="DZ90" s="147" t="str">
        <f>IF(EF90="","",MID(EF90,FIND("(",EF90)+1,4))</f>
        <v/>
      </c>
      <c r="EA90" s="148" t="str">
        <f>IF(ISNUMBER(SEARCH("*female*",EF90)),"female",IF(ISNUMBER(SEARCH("*male*",EF90)),"male",""))</f>
        <v/>
      </c>
      <c r="EB90" s="149" t="str">
        <f>IF(EF90="","",IF(ISERROR(MID(EF90,FIND("male,",EF90)+6,(FIND(")",EF90)-(FIND("male,",EF90)+6))))=TRUE,"missing/error",MID(EF90,FIND("male,",EF90)+6,(FIND(")",EF90)-(FIND("male,",EF90)+6)))))</f>
        <v/>
      </c>
      <c r="EC90" s="150" t="str">
        <f>IF(DY90="","",(MID(DY90,(SEARCH("^^",SUBSTITUTE(DY90," ","^^",LEN(DY90)-LEN(SUBSTITUTE(DY90," ","")))))+1,99)&amp;"_"&amp;LEFT(DY90,FIND(" ",DY90)-1)&amp;"_"&amp;DZ90))</f>
        <v/>
      </c>
      <c r="ED90" s="117" t="str">
        <f>IF(EF90="","",IF((LEN(EF90)-LEN(SUBSTITUTE(EF90,"male","")))/LEN("male")&gt;1,"!",IF(RIGHT(EF90,1)=")","",IF(RIGHT(EF90,2)=") ","",IF(RIGHT(EF90,2)=").","","!!")))))</f>
        <v/>
      </c>
      <c r="EE90" s="114"/>
      <c r="EF90" s="168"/>
    </row>
    <row r="91" spans="1:136" ht="13.5" customHeight="1">
      <c r="A91" s="126"/>
      <c r="B91" s="114" t="s">
        <v>558</v>
      </c>
      <c r="C91" s="114"/>
      <c r="E91" s="143">
        <f>IF(I91="","",ministers_outercabinet!E$3)</f>
        <v>42323</v>
      </c>
      <c r="F91" s="144" t="str">
        <f>IF(I91="","",ministers_outercabinet!E$1)</f>
        <v>Turnbull I</v>
      </c>
      <c r="G91" s="145">
        <v>42268</v>
      </c>
      <c r="H91" s="145">
        <f>IF(I91="","",ministers_outercabinet!E$3)</f>
        <v>42323</v>
      </c>
      <c r="I91" s="146" t="str">
        <f t="shared" si="6"/>
        <v>Stuart Rowland Robert</v>
      </c>
      <c r="J91" s="147" t="str">
        <f t="shared" si="7"/>
        <v>1970</v>
      </c>
      <c r="K91" s="148" t="str">
        <f t="shared" si="8"/>
        <v>male</v>
      </c>
      <c r="L91" s="149" t="str">
        <f t="shared" si="9"/>
        <v>Liberal Party</v>
      </c>
      <c r="M91" s="150" t="str">
        <f t="shared" si="10"/>
        <v>Robert_Stuart_1970</v>
      </c>
      <c r="N91" s="117" t="str">
        <f t="shared" si="17"/>
        <v/>
      </c>
      <c r="O91" s="114"/>
      <c r="P91" s="168" t="s">
        <v>1166</v>
      </c>
      <c r="Q91" s="143" t="str">
        <f>IF(U91="","",ministers_outercabinet!T$3)</f>
        <v/>
      </c>
      <c r="R91" s="144" t="str">
        <f>IF(U91="","",ministers_outercabinet!T$1)</f>
        <v/>
      </c>
      <c r="S91" s="145"/>
      <c r="T91" s="151"/>
      <c r="U91" s="146" t="str">
        <f>IF(AB91="","",IF(ISNUMBER(SEARCH(":",AB91)),MID(AB91,FIND(":",AB91)+2,FIND("(",AB91)-FIND(":",AB91)-3),LEFT(AB91,FIND("(",AB91)-2)))</f>
        <v/>
      </c>
      <c r="V91" s="147" t="str">
        <f>IF(AB91="","",MID(AB91,FIND("(",AB91)+1,4))</f>
        <v/>
      </c>
      <c r="W91" s="148" t="str">
        <f>IF(ISNUMBER(SEARCH("*female*",AB91)),"female",IF(ISNUMBER(SEARCH("*male*",AB91)),"male",""))</f>
        <v/>
      </c>
      <c r="X91" s="149" t="str">
        <f>IF(AB91="","",IF(ISERROR(MID(AB91,FIND("male,",AB91)+6,(FIND(")",AB91)-(FIND("male,",AB91)+6))))=TRUE,"missing/error",MID(AB91,FIND("male,",AB91)+6,(FIND(")",AB91)-(FIND("male,",AB91)+6)))))</f>
        <v/>
      </c>
      <c r="Y91" s="150" t="str">
        <f>IF(U91="","",(MID(U91,(SEARCH("^^",SUBSTITUTE(U91," ","^^",LEN(U91)-LEN(SUBSTITUTE(U91," ","")))))+1,99)&amp;"_"&amp;LEFT(U91,FIND(" ",U91)-1)&amp;"_"&amp;V91))</f>
        <v/>
      </c>
      <c r="Z91" s="117" t="str">
        <f>IF(AB91="","",IF((LEN(AB91)-LEN(SUBSTITUTE(AB91,"male","")))/LEN("male")&gt;1,"!",IF(RIGHT(AB91,1)=")","",IF(RIGHT(AB91,2)=") ","",IF(RIGHT(AB91,2)=").","","!!")))))</f>
        <v/>
      </c>
      <c r="AA91" s="114"/>
      <c r="AB91" s="168"/>
      <c r="AC91" s="143" t="str">
        <f>IF(AG91="","",ministers_outercabinet!AF$3)</f>
        <v/>
      </c>
      <c r="AD91" s="144" t="str">
        <f>IF(AG91="","",ministers_outercabinet!AF$1)</f>
        <v/>
      </c>
      <c r="AE91" s="145"/>
      <c r="AF91" s="151"/>
      <c r="AG91" s="146" t="str">
        <f>IF(AN91="","",IF(ISNUMBER(SEARCH(":",AN91)),MID(AN91,FIND(":",AN91)+2,FIND("(",AN91)-FIND(":",AN91)-3),LEFT(AN91,FIND("(",AN91)-2)))</f>
        <v/>
      </c>
      <c r="AH91" s="147" t="str">
        <f>IF(AN91="","",MID(AN91,FIND("(",AN91)+1,4))</f>
        <v/>
      </c>
      <c r="AI91" s="148" t="str">
        <f>IF(ISNUMBER(SEARCH("*female*",AN91)),"female",IF(ISNUMBER(SEARCH("*male*",AN91)),"male",""))</f>
        <v/>
      </c>
      <c r="AJ91" s="149" t="str">
        <f>IF(AN91="","",IF(ISERROR(MID(AN91,FIND("male,",AN91)+6,(FIND(")",AN91)-(FIND("male,",AN91)+6))))=TRUE,"missing/error",MID(AN91,FIND("male,",AN91)+6,(FIND(")",AN91)-(FIND("male,",AN91)+6)))))</f>
        <v/>
      </c>
      <c r="AK91" s="150" t="str">
        <f>IF(AG91="","",(MID(AG91,(SEARCH("^^",SUBSTITUTE(AG91," ","^^",LEN(AG91)-LEN(SUBSTITUTE(AG91," ","")))))+1,99)&amp;"_"&amp;LEFT(AG91,FIND(" ",AG91)-1)&amp;"_"&amp;AH91))</f>
        <v/>
      </c>
      <c r="AL91" s="117" t="str">
        <f>IF(AN91="","",IF((LEN(AN91)-LEN(SUBSTITUTE(AN91,"male","")))/LEN("male")&gt;1,"!",IF(RIGHT(AN91,1)=")","",IF(RIGHT(AN91,2)=") ","",IF(RIGHT(AN91,2)=").","","!!")))))</f>
        <v/>
      </c>
      <c r="AM91" s="114"/>
      <c r="AN91" s="168"/>
      <c r="AO91" s="143" t="str">
        <f>IF(AS91="","",ministers_outercabinet!AR$3)</f>
        <v/>
      </c>
      <c r="AP91" s="144" t="str">
        <f>IF(AS91="","",ministers_outercabinet!AR$1)</f>
        <v/>
      </c>
      <c r="AQ91" s="145"/>
      <c r="AR91" s="151"/>
      <c r="AS91" s="146" t="str">
        <f>IF(AZ91="","",IF(ISNUMBER(SEARCH(":",AZ91)),MID(AZ91,FIND(":",AZ91)+2,FIND("(",AZ91)-FIND(":",AZ91)-3),LEFT(AZ91,FIND("(",AZ91)-2)))</f>
        <v/>
      </c>
      <c r="AT91" s="147" t="str">
        <f>IF(AZ91="","",MID(AZ91,FIND("(",AZ91)+1,4))</f>
        <v/>
      </c>
      <c r="AU91" s="148" t="str">
        <f>IF(ISNUMBER(SEARCH("*female*",AZ91)),"female",IF(ISNUMBER(SEARCH("*male*",AZ91)),"male",""))</f>
        <v/>
      </c>
      <c r="AV91" s="149" t="str">
        <f>IF(AZ91="","",IF(ISERROR(MID(AZ91,FIND("male,",AZ91)+6,(FIND(")",AZ91)-(FIND("male,",AZ91)+6))))=TRUE,"missing/error",MID(AZ91,FIND("male,",AZ91)+6,(FIND(")",AZ91)-(FIND("male,",AZ91)+6)))))</f>
        <v/>
      </c>
      <c r="AW91" s="150" t="str">
        <f>IF(AS91="","",(MID(AS91,(SEARCH("^^",SUBSTITUTE(AS91," ","^^",LEN(AS91)-LEN(SUBSTITUTE(AS91," ","")))))+1,99)&amp;"_"&amp;LEFT(AS91,FIND(" ",AS91)-1)&amp;"_"&amp;AT91))</f>
        <v/>
      </c>
      <c r="AX91" s="117" t="str">
        <f>IF(AZ91="","",IF((LEN(AZ91)-LEN(SUBSTITUTE(AZ91,"male","")))/LEN("male")&gt;1,"!",IF(RIGHT(AZ91,1)=")","",IF(RIGHT(AZ91,2)=") ","",IF(RIGHT(AZ91,2)=").","","!!")))))</f>
        <v/>
      </c>
      <c r="AY91" s="114"/>
      <c r="AZ91" s="168"/>
      <c r="BA91" s="143" t="str">
        <f>IF(BE91="","",ministers_outercabinet!BD$3)</f>
        <v/>
      </c>
      <c r="BB91" s="144" t="str">
        <f>IF(BE91="","",ministers_outercabinet!BD$1)</f>
        <v/>
      </c>
      <c r="BC91" s="145"/>
      <c r="BD91" s="151"/>
      <c r="BE91" s="146" t="str">
        <f>IF(BL91="","",IF(ISNUMBER(SEARCH(":",BL91)),MID(BL91,FIND(":",BL91)+2,FIND("(",BL91)-FIND(":",BL91)-3),LEFT(BL91,FIND("(",BL91)-2)))</f>
        <v/>
      </c>
      <c r="BF91" s="147" t="str">
        <f>IF(BL91="","",MID(BL91,FIND("(",BL91)+1,4))</f>
        <v/>
      </c>
      <c r="BG91" s="148" t="str">
        <f>IF(ISNUMBER(SEARCH("*female*",BL91)),"female",IF(ISNUMBER(SEARCH("*male*",BL91)),"male",""))</f>
        <v/>
      </c>
      <c r="BH91" s="149" t="str">
        <f>IF(BL91="","",IF(ISERROR(MID(BL91,FIND("male,",BL91)+6,(FIND(")",BL91)-(FIND("male,",BL91)+6))))=TRUE,"missing/error",MID(BL91,FIND("male,",BL91)+6,(FIND(")",BL91)-(FIND("male,",BL91)+6)))))</f>
        <v/>
      </c>
      <c r="BI91" s="150" t="str">
        <f>IF(BE91="","",(MID(BE91,(SEARCH("^^",SUBSTITUTE(BE91," ","^^",LEN(BE91)-LEN(SUBSTITUTE(BE91," ","")))))+1,99)&amp;"_"&amp;LEFT(BE91,FIND(" ",BE91)-1)&amp;"_"&amp;BF91))</f>
        <v/>
      </c>
      <c r="BJ91" s="117" t="str">
        <f>IF(BL91="","",IF((LEN(BL91)-LEN(SUBSTITUTE(BL91,"male","")))/LEN("male")&gt;1,"!",IF(RIGHT(BL91,1)=")","",IF(RIGHT(BL91,2)=") ","",IF(RIGHT(BL91,2)=").","","!!")))))</f>
        <v/>
      </c>
      <c r="BK91" s="114"/>
      <c r="BL91" s="168"/>
      <c r="BM91" s="143" t="str">
        <f>IF(BQ91="","",ministers_outercabinet!BP$3)</f>
        <v/>
      </c>
      <c r="BN91" s="144" t="str">
        <f>IF(BQ91="","",ministers_outercabinet!BP$1)</f>
        <v/>
      </c>
      <c r="BO91" s="145"/>
      <c r="BP91" s="151"/>
      <c r="BQ91" s="146" t="str">
        <f>IF(BX91="","",IF(ISNUMBER(SEARCH(":",BX91)),MID(BX91,FIND(":",BX91)+2,FIND("(",BX91)-FIND(":",BX91)-3),LEFT(BX91,FIND("(",BX91)-2)))</f>
        <v/>
      </c>
      <c r="BR91" s="147" t="str">
        <f>IF(BX91="","",MID(BX91,FIND("(",BX91)+1,4))</f>
        <v/>
      </c>
      <c r="BS91" s="148" t="str">
        <f>IF(ISNUMBER(SEARCH("*female*",BX91)),"female",IF(ISNUMBER(SEARCH("*male*",BX91)),"male",""))</f>
        <v/>
      </c>
      <c r="BT91" s="149" t="str">
        <f>IF(BX91="","",IF(ISERROR(MID(BX91,FIND("male,",BX91)+6,(FIND(")",BX91)-(FIND("male,",BX91)+6))))=TRUE,"missing/error",MID(BX91,FIND("male,",BX91)+6,(FIND(")",BX91)-(FIND("male,",BX91)+6)))))</f>
        <v/>
      </c>
      <c r="BU91" s="150" t="str">
        <f>IF(BQ91="","",(MID(BQ91,(SEARCH("^^",SUBSTITUTE(BQ91," ","^^",LEN(BQ91)-LEN(SUBSTITUTE(BQ91," ","")))))+1,99)&amp;"_"&amp;LEFT(BQ91,FIND(" ",BQ91)-1)&amp;"_"&amp;BR91))</f>
        <v/>
      </c>
      <c r="BV91" s="117" t="str">
        <f>IF(BX91="","",IF((LEN(BX91)-LEN(SUBSTITUTE(BX91,"male","")))/LEN("male")&gt;1,"!",IF(RIGHT(BX91,1)=")","",IF(RIGHT(BX91,2)=") ","",IF(RIGHT(BX91,2)=").","","!!")))))</f>
        <v/>
      </c>
      <c r="BW91" s="114"/>
      <c r="BX91" s="168"/>
      <c r="BY91" s="143" t="str">
        <f>IF(CC91="","",ministers_outercabinet!CB$3)</f>
        <v/>
      </c>
      <c r="BZ91" s="144" t="str">
        <f>IF(CC91="","",ministers_outercabinet!CB$1)</f>
        <v/>
      </c>
      <c r="CA91" s="145"/>
      <c r="CB91" s="151"/>
      <c r="CC91" s="146" t="str">
        <f>IF(CJ91="","",IF(ISNUMBER(SEARCH(":",CJ91)),MID(CJ91,FIND(":",CJ91)+2,FIND("(",CJ91)-FIND(":",CJ91)-3),LEFT(CJ91,FIND("(",CJ91)-2)))</f>
        <v/>
      </c>
      <c r="CD91" s="147" t="str">
        <f>IF(CJ91="","",MID(CJ91,FIND("(",CJ91)+1,4))</f>
        <v/>
      </c>
      <c r="CE91" s="148" t="str">
        <f>IF(ISNUMBER(SEARCH("*female*",CJ91)),"female",IF(ISNUMBER(SEARCH("*male*",CJ91)),"male",""))</f>
        <v/>
      </c>
      <c r="CF91" s="149" t="str">
        <f>IF(CJ91="","",IF(ISERROR(MID(CJ91,FIND("male,",CJ91)+6,(FIND(")",CJ91)-(FIND("male,",CJ91)+6))))=TRUE,"missing/error",MID(CJ91,FIND("male,",CJ91)+6,(FIND(")",CJ91)-(FIND("male,",CJ91)+6)))))</f>
        <v/>
      </c>
      <c r="CG91" s="150" t="str">
        <f>IF(CC91="","",(MID(CC91,(SEARCH("^^",SUBSTITUTE(CC91," ","^^",LEN(CC91)-LEN(SUBSTITUTE(CC91," ","")))))+1,99)&amp;"_"&amp;LEFT(CC91,FIND(" ",CC91)-1)&amp;"_"&amp;CD91))</f>
        <v/>
      </c>
      <c r="CH91" s="117" t="str">
        <f>IF(CJ91="","",IF((LEN(CJ91)-LEN(SUBSTITUTE(CJ91,"male","")))/LEN("male")&gt;1,"!",IF(RIGHT(CJ91,1)=")","",IF(RIGHT(CJ91,2)=") ","",IF(RIGHT(CJ91,2)=").","","!!")))))</f>
        <v/>
      </c>
      <c r="CI91" s="114"/>
      <c r="CJ91" s="168"/>
      <c r="CK91" s="143" t="str">
        <f>IF(CO91="","",ministers_outercabinet!CN$3)</f>
        <v/>
      </c>
      <c r="CL91" s="144" t="str">
        <f>IF(CO91="","",ministers_outercabinet!CN$1)</f>
        <v/>
      </c>
      <c r="CM91" s="145"/>
      <c r="CN91" s="151"/>
      <c r="CO91" s="146" t="str">
        <f>IF(CV91="","",IF(ISNUMBER(SEARCH(":",CV91)),MID(CV91,FIND(":",CV91)+2,FIND("(",CV91)-FIND(":",CV91)-3),LEFT(CV91,FIND("(",CV91)-2)))</f>
        <v/>
      </c>
      <c r="CP91" s="147" t="str">
        <f>IF(CV91="","",MID(CV91,FIND("(",CV91)+1,4))</f>
        <v/>
      </c>
      <c r="CQ91" s="148" t="str">
        <f>IF(ISNUMBER(SEARCH("*female*",CV91)),"female",IF(ISNUMBER(SEARCH("*male*",CV91)),"male",""))</f>
        <v/>
      </c>
      <c r="CR91" s="149" t="str">
        <f>IF(CV91="","",IF(ISERROR(MID(CV91,FIND("male,",CV91)+6,(FIND(")",CV91)-(FIND("male,",CV91)+6))))=TRUE,"missing/error",MID(CV91,FIND("male,",CV91)+6,(FIND(")",CV91)-(FIND("male,",CV91)+6)))))</f>
        <v/>
      </c>
      <c r="CS91" s="150" t="str">
        <f>IF(CO91="","",(MID(CO91,(SEARCH("^^",SUBSTITUTE(CO91," ","^^",LEN(CO91)-LEN(SUBSTITUTE(CO91," ","")))))+1,99)&amp;"_"&amp;LEFT(CO91,FIND(" ",CO91)-1)&amp;"_"&amp;CP91))</f>
        <v/>
      </c>
      <c r="CT91" s="117" t="str">
        <f>IF(CV91="","",IF((LEN(CV91)-LEN(SUBSTITUTE(CV91,"male","")))/LEN("male")&gt;1,"!",IF(RIGHT(CV91,1)=")","",IF(RIGHT(CV91,2)=") ","",IF(RIGHT(CV91,2)=").","","!!")))))</f>
        <v/>
      </c>
      <c r="CU91" s="114"/>
      <c r="CV91" s="168"/>
      <c r="CW91" s="143" t="str">
        <f>IF(DA91="","",ministers_outercabinet!CZ$3)</f>
        <v/>
      </c>
      <c r="CX91" s="144" t="str">
        <f>IF(DA91="","",ministers_outercabinet!CZ$1)</f>
        <v/>
      </c>
      <c r="CY91" s="145"/>
      <c r="CZ91" s="151"/>
      <c r="DA91" s="146" t="str">
        <f>IF(DH91="","",IF(ISNUMBER(SEARCH(":",DH91)),MID(DH91,FIND(":",DH91)+2,FIND("(",DH91)-FIND(":",DH91)-3),LEFT(DH91,FIND("(",DH91)-2)))</f>
        <v/>
      </c>
      <c r="DB91" s="147" t="str">
        <f>IF(DH91="","",MID(DH91,FIND("(",DH91)+1,4))</f>
        <v/>
      </c>
      <c r="DC91" s="148" t="str">
        <f>IF(ISNUMBER(SEARCH("*female*",DH91)),"female",IF(ISNUMBER(SEARCH("*male*",DH91)),"male",""))</f>
        <v/>
      </c>
      <c r="DD91" s="149" t="str">
        <f>IF(DH91="","",IF(ISERROR(MID(DH91,FIND("male,",DH91)+6,(FIND(")",DH91)-(FIND("male,",DH91)+6))))=TRUE,"missing/error",MID(DH91,FIND("male,",DH91)+6,(FIND(")",DH91)-(FIND("male,",DH91)+6)))))</f>
        <v/>
      </c>
      <c r="DE91" s="150" t="str">
        <f>IF(DA91="","",(MID(DA91,(SEARCH("^^",SUBSTITUTE(DA91," ","^^",LEN(DA91)-LEN(SUBSTITUTE(DA91," ","")))))+1,99)&amp;"_"&amp;LEFT(DA91,FIND(" ",DA91)-1)&amp;"_"&amp;DB91))</f>
        <v/>
      </c>
      <c r="DF91" s="117" t="str">
        <f>IF(DH91="","",IF((LEN(DH91)-LEN(SUBSTITUTE(DH91,"male","")))/LEN("male")&gt;1,"!",IF(RIGHT(DH91,1)=")","",IF(RIGHT(DH91,2)=") ","",IF(RIGHT(DH91,2)=").","","!!")))))</f>
        <v/>
      </c>
      <c r="DG91" s="114"/>
      <c r="DH91" s="168"/>
      <c r="DI91" s="143" t="str">
        <f>IF(DM91="","",ministers_outercabinet!DL$3)</f>
        <v/>
      </c>
      <c r="DJ91" s="144" t="str">
        <f>IF(DM91="","",ministers_outercabinet!DL$1)</f>
        <v/>
      </c>
      <c r="DK91" s="145"/>
      <c r="DL91" s="151"/>
      <c r="DM91" s="146" t="str">
        <f>IF(DT91="","",IF(ISNUMBER(SEARCH(":",DT91)),MID(DT91,FIND(":",DT91)+2,FIND("(",DT91)-FIND(":",DT91)-3),LEFT(DT91,FIND("(",DT91)-2)))</f>
        <v/>
      </c>
      <c r="DN91" s="147" t="str">
        <f>IF(DT91="","",MID(DT91,FIND("(",DT91)+1,4))</f>
        <v/>
      </c>
      <c r="DO91" s="148" t="str">
        <f>IF(ISNUMBER(SEARCH("*female*",DT91)),"female",IF(ISNUMBER(SEARCH("*male*",DT91)),"male",""))</f>
        <v/>
      </c>
      <c r="DP91" s="149" t="str">
        <f>IF(DT91="","",IF(ISERROR(MID(DT91,FIND("male,",DT91)+6,(FIND(")",DT91)-(FIND("male,",DT91)+6))))=TRUE,"missing/error",MID(DT91,FIND("male,",DT91)+6,(FIND(")",DT91)-(FIND("male,",DT91)+6)))))</f>
        <v/>
      </c>
      <c r="DQ91" s="150" t="str">
        <f>IF(DM91="","",(MID(DM91,(SEARCH("^^",SUBSTITUTE(DM91," ","^^",LEN(DM91)-LEN(SUBSTITUTE(DM91," ","")))))+1,99)&amp;"_"&amp;LEFT(DM91,FIND(" ",DM91)-1)&amp;"_"&amp;DN91))</f>
        <v/>
      </c>
      <c r="DR91" s="117" t="str">
        <f>IF(DT91="","",IF((LEN(DT91)-LEN(SUBSTITUTE(DT91,"male","")))/LEN("male")&gt;1,"!",IF(RIGHT(DT91,1)=")","",IF(RIGHT(DT91,2)=") ","",IF(RIGHT(DT91,2)=").","","!!")))))</f>
        <v/>
      </c>
      <c r="DS91" s="114"/>
      <c r="DT91" s="168"/>
      <c r="DU91" s="143" t="str">
        <f>IF(DY91="","",ministers_outercabinet!DX$3)</f>
        <v/>
      </c>
      <c r="DV91" s="144" t="str">
        <f>IF(DY91="","",ministers_outercabinet!DX$1)</f>
        <v/>
      </c>
      <c r="DW91" s="145"/>
      <c r="DX91" s="151"/>
      <c r="DY91" s="146" t="str">
        <f>IF(EF91="","",IF(ISNUMBER(SEARCH(":",EF91)),MID(EF91,FIND(":",EF91)+2,FIND("(",EF91)-FIND(":",EF91)-3),LEFT(EF91,FIND("(",EF91)-2)))</f>
        <v/>
      </c>
      <c r="DZ91" s="147" t="str">
        <f>IF(EF91="","",MID(EF91,FIND("(",EF91)+1,4))</f>
        <v/>
      </c>
      <c r="EA91" s="148" t="str">
        <f>IF(ISNUMBER(SEARCH("*female*",EF91)),"female",IF(ISNUMBER(SEARCH("*male*",EF91)),"male",""))</f>
        <v/>
      </c>
      <c r="EB91" s="149" t="str">
        <f>IF(EF91="","",IF(ISERROR(MID(EF91,FIND("male,",EF91)+6,(FIND(")",EF91)-(FIND("male,",EF91)+6))))=TRUE,"missing/error",MID(EF91,FIND("male,",EF91)+6,(FIND(")",EF91)-(FIND("male,",EF91)+6)))))</f>
        <v/>
      </c>
      <c r="EC91" s="150" t="str">
        <f>IF(DY91="","",(MID(DY91,(SEARCH("^^",SUBSTITUTE(DY91," ","^^",LEN(DY91)-LEN(SUBSTITUTE(DY91," ","")))))+1,99)&amp;"_"&amp;LEFT(DY91,FIND(" ",DY91)-1)&amp;"_"&amp;DZ91))</f>
        <v/>
      </c>
      <c r="ED91" s="117" t="str">
        <f>IF(EF91="","",IF((LEN(EF91)-LEN(SUBSTITUTE(EF91,"male","")))/LEN("male")&gt;1,"!",IF(RIGHT(EF91,1)=")","",IF(RIGHT(EF91,2)=") ","",IF(RIGHT(EF91,2)=").","","!!")))))</f>
        <v/>
      </c>
      <c r="EE91" s="114"/>
      <c r="EF91" s="168"/>
    </row>
    <row r="92" spans="1:136" ht="13.5" customHeight="1">
      <c r="A92" s="126"/>
      <c r="B92" s="175" t="s">
        <v>687</v>
      </c>
      <c r="D92" s="168"/>
      <c r="E92" s="143" t="str">
        <f>IF(I92="","",ministers_outercabinet!E$3)</f>
        <v/>
      </c>
      <c r="F92" s="144" t="str">
        <f>IF(I92="","",ministers_outercabinet!E$1)</f>
        <v/>
      </c>
      <c r="G92" s="145" t="s">
        <v>292</v>
      </c>
      <c r="H92" s="145" t="str">
        <f>IF(I92="","",ministers_outercabinet!E$3)</f>
        <v/>
      </c>
      <c r="I92" s="146" t="str">
        <f t="shared" si="6"/>
        <v/>
      </c>
      <c r="J92" s="147" t="str">
        <f t="shared" si="7"/>
        <v/>
      </c>
      <c r="K92" s="148" t="str">
        <f t="shared" si="8"/>
        <v/>
      </c>
      <c r="L92" s="149" t="str">
        <f t="shared" si="9"/>
        <v/>
      </c>
      <c r="M92" s="150" t="str">
        <f t="shared" si="10"/>
        <v/>
      </c>
      <c r="N92" s="117" t="str">
        <f t="shared" si="17"/>
        <v/>
      </c>
      <c r="O92" s="114"/>
      <c r="P92" s="168"/>
      <c r="Q92" s="143"/>
      <c r="R92" s="144"/>
      <c r="S92" s="145"/>
      <c r="T92" s="151"/>
      <c r="U92" s="146"/>
      <c r="V92" s="147"/>
      <c r="W92" s="148"/>
      <c r="X92" s="149"/>
      <c r="Y92" s="150"/>
      <c r="AA92" s="114"/>
      <c r="AB92" s="168"/>
      <c r="AC92" s="143"/>
      <c r="AD92" s="144"/>
      <c r="AE92" s="145"/>
      <c r="AF92" s="151"/>
      <c r="AG92" s="146"/>
      <c r="AH92" s="147"/>
      <c r="AI92" s="148"/>
      <c r="AJ92" s="149"/>
      <c r="AK92" s="150"/>
      <c r="AM92" s="114"/>
      <c r="AN92" s="168"/>
      <c r="AO92" s="143"/>
      <c r="AP92" s="144"/>
      <c r="AQ92" s="145"/>
      <c r="AR92" s="151"/>
      <c r="AS92" s="146"/>
      <c r="AT92" s="147"/>
      <c r="AU92" s="148"/>
      <c r="AV92" s="149"/>
      <c r="AW92" s="150"/>
      <c r="AY92" s="114"/>
      <c r="AZ92" s="168"/>
      <c r="BA92" s="143"/>
      <c r="BB92" s="144"/>
      <c r="BC92" s="145"/>
      <c r="BD92" s="151"/>
      <c r="BE92" s="146"/>
      <c r="BF92" s="147"/>
      <c r="BG92" s="148"/>
      <c r="BH92" s="149"/>
      <c r="BI92" s="150"/>
      <c r="BK92" s="114"/>
      <c r="BL92" s="168"/>
      <c r="BM92" s="143"/>
      <c r="BN92" s="144"/>
      <c r="BO92" s="145"/>
      <c r="BP92" s="151"/>
      <c r="BQ92" s="146"/>
      <c r="BR92" s="147"/>
      <c r="BS92" s="148"/>
      <c r="BT92" s="149"/>
      <c r="BU92" s="150"/>
      <c r="BW92" s="114"/>
      <c r="BX92" s="168"/>
      <c r="BY92" s="143"/>
      <c r="BZ92" s="144"/>
      <c r="CA92" s="145"/>
      <c r="CB92" s="151"/>
      <c r="CC92" s="146"/>
      <c r="CD92" s="147"/>
      <c r="CE92" s="148"/>
      <c r="CF92" s="149"/>
      <c r="CG92" s="150"/>
      <c r="CI92" s="114"/>
      <c r="CJ92" s="168"/>
      <c r="CK92" s="143"/>
      <c r="CL92" s="144"/>
      <c r="CM92" s="145"/>
      <c r="CN92" s="151"/>
      <c r="CO92" s="146"/>
      <c r="CP92" s="147"/>
      <c r="CQ92" s="148"/>
      <c r="CR92" s="149"/>
      <c r="CS92" s="150"/>
      <c r="CU92" s="114"/>
      <c r="CV92" s="168"/>
      <c r="CW92" s="143"/>
      <c r="CX92" s="144"/>
      <c r="CY92" s="145"/>
      <c r="CZ92" s="151"/>
      <c r="DA92" s="146"/>
      <c r="DB92" s="147"/>
      <c r="DC92" s="148"/>
      <c r="DD92" s="149"/>
      <c r="DE92" s="150"/>
      <c r="DG92" s="114"/>
      <c r="DH92" s="168"/>
      <c r="DI92" s="143"/>
      <c r="DJ92" s="144"/>
      <c r="DK92" s="145"/>
      <c r="DL92" s="151"/>
      <c r="DM92" s="146"/>
      <c r="DN92" s="147"/>
      <c r="DO92" s="148"/>
      <c r="DP92" s="149"/>
      <c r="DQ92" s="150"/>
      <c r="DS92" s="114"/>
      <c r="DT92" s="168"/>
      <c r="DU92" s="143"/>
      <c r="DV92" s="144"/>
      <c r="DW92" s="145"/>
      <c r="DX92" s="151"/>
      <c r="DY92" s="146"/>
      <c r="DZ92" s="147"/>
      <c r="EA92" s="148"/>
      <c r="EB92" s="149"/>
      <c r="EC92" s="150"/>
      <c r="EE92" s="114"/>
      <c r="EF92" s="168"/>
    </row>
    <row r="93" spans="1:136" ht="13.5" customHeight="1">
      <c r="A93" s="126"/>
      <c r="B93" s="114" t="s">
        <v>728</v>
      </c>
      <c r="D93" s="168"/>
      <c r="E93" s="143" t="str">
        <f>IF(I93="","",ministers_outercabinet!E$3)</f>
        <v/>
      </c>
      <c r="F93" s="144" t="str">
        <f>IF(I93="","",ministers_outercabinet!E$1)</f>
        <v/>
      </c>
      <c r="G93" s="145" t="s">
        <v>292</v>
      </c>
      <c r="H93" s="145" t="str">
        <f>IF(I93="","",ministers_outercabinet!E$3)</f>
        <v/>
      </c>
      <c r="I93" s="146" t="str">
        <f t="shared" si="6"/>
        <v/>
      </c>
      <c r="J93" s="147" t="str">
        <f t="shared" si="7"/>
        <v/>
      </c>
      <c r="K93" s="148" t="str">
        <f t="shared" si="8"/>
        <v/>
      </c>
      <c r="L93" s="149" t="str">
        <f t="shared" si="9"/>
        <v/>
      </c>
      <c r="M93" s="150" t="str">
        <f t="shared" si="10"/>
        <v/>
      </c>
      <c r="N93" s="117" t="str">
        <f t="shared" si="17"/>
        <v/>
      </c>
      <c r="O93" s="114"/>
      <c r="P93" s="168"/>
      <c r="Q93" s="143"/>
      <c r="R93" s="144"/>
      <c r="S93" s="145"/>
      <c r="T93" s="151"/>
      <c r="U93" s="146"/>
      <c r="V93" s="147"/>
      <c r="W93" s="148"/>
      <c r="X93" s="149"/>
      <c r="Y93" s="150"/>
      <c r="AA93" s="114"/>
      <c r="AB93" s="168"/>
      <c r="AC93" s="143"/>
      <c r="AD93" s="144"/>
      <c r="AE93" s="145"/>
      <c r="AF93" s="151"/>
      <c r="AG93" s="146"/>
      <c r="AH93" s="147"/>
      <c r="AI93" s="148"/>
      <c r="AJ93" s="149"/>
      <c r="AK93" s="150"/>
      <c r="AM93" s="114"/>
      <c r="AN93" s="168"/>
      <c r="AO93" s="143"/>
      <c r="AP93" s="144"/>
      <c r="AQ93" s="145"/>
      <c r="AR93" s="151"/>
      <c r="AS93" s="146"/>
      <c r="AT93" s="147"/>
      <c r="AU93" s="148"/>
      <c r="AV93" s="149"/>
      <c r="AW93" s="150"/>
      <c r="AY93" s="114"/>
      <c r="AZ93" s="168"/>
      <c r="BA93" s="143"/>
      <c r="BB93" s="144"/>
      <c r="BC93" s="145"/>
      <c r="BD93" s="151"/>
      <c r="BE93" s="146"/>
      <c r="BF93" s="147"/>
      <c r="BG93" s="148"/>
      <c r="BH93" s="149"/>
      <c r="BI93" s="150"/>
      <c r="BK93" s="114"/>
      <c r="BL93" s="168"/>
      <c r="BM93" s="143"/>
      <c r="BN93" s="144"/>
      <c r="BO93" s="145"/>
      <c r="BP93" s="151"/>
      <c r="BQ93" s="146"/>
      <c r="BR93" s="147"/>
      <c r="BS93" s="148"/>
      <c r="BT93" s="149"/>
      <c r="BU93" s="150"/>
      <c r="BW93" s="114"/>
      <c r="BX93" s="168"/>
      <c r="BY93" s="143"/>
      <c r="BZ93" s="144"/>
      <c r="CA93" s="145"/>
      <c r="CB93" s="151"/>
      <c r="CC93" s="146"/>
      <c r="CD93" s="147"/>
      <c r="CE93" s="148"/>
      <c r="CF93" s="149"/>
      <c r="CG93" s="150"/>
      <c r="CI93" s="114"/>
      <c r="CJ93" s="168"/>
      <c r="CK93" s="143"/>
      <c r="CL93" s="144"/>
      <c r="CM93" s="145"/>
      <c r="CN93" s="151"/>
      <c r="CO93" s="146"/>
      <c r="CP93" s="147"/>
      <c r="CQ93" s="148"/>
      <c r="CR93" s="149"/>
      <c r="CS93" s="150"/>
      <c r="CU93" s="114"/>
      <c r="CV93" s="168"/>
      <c r="CW93" s="143"/>
      <c r="CX93" s="144"/>
      <c r="CY93" s="145"/>
      <c r="CZ93" s="151"/>
      <c r="DA93" s="146"/>
      <c r="DB93" s="147"/>
      <c r="DC93" s="148"/>
      <c r="DD93" s="149"/>
      <c r="DE93" s="150"/>
      <c r="DG93" s="114"/>
      <c r="DH93" s="168"/>
      <c r="DI93" s="143"/>
      <c r="DJ93" s="144"/>
      <c r="DK93" s="145"/>
      <c r="DL93" s="151"/>
      <c r="DM93" s="146"/>
      <c r="DN93" s="147"/>
      <c r="DO93" s="148"/>
      <c r="DP93" s="149"/>
      <c r="DQ93" s="150"/>
      <c r="DS93" s="114"/>
      <c r="DT93" s="168"/>
      <c r="DU93" s="143"/>
      <c r="DV93" s="144"/>
      <c r="DW93" s="145"/>
      <c r="DX93" s="151"/>
      <c r="DY93" s="146"/>
      <c r="DZ93" s="147"/>
      <c r="EA93" s="148"/>
      <c r="EB93" s="149"/>
      <c r="EC93" s="150"/>
      <c r="EE93" s="114"/>
      <c r="EF93" s="168"/>
    </row>
    <row r="94" spans="1:136" ht="13.5" customHeight="1">
      <c r="A94" s="126"/>
      <c r="B94" s="114" t="s">
        <v>1102</v>
      </c>
      <c r="D94" s="168"/>
      <c r="E94" s="143" t="str">
        <f>IF(I94="","",ministers_outercabinet!E$3)</f>
        <v/>
      </c>
      <c r="F94" s="144" t="str">
        <f>IF(I94="","",ministers_outercabinet!E$1)</f>
        <v/>
      </c>
      <c r="G94" s="145" t="s">
        <v>292</v>
      </c>
      <c r="H94" s="145" t="str">
        <f>IF(I94="","",ministers_outercabinet!E$3)</f>
        <v/>
      </c>
      <c r="I94" s="146" t="str">
        <f t="shared" si="6"/>
        <v/>
      </c>
      <c r="J94" s="147" t="str">
        <f t="shared" si="7"/>
        <v/>
      </c>
      <c r="K94" s="148" t="str">
        <f t="shared" si="8"/>
        <v/>
      </c>
      <c r="L94" s="149" t="str">
        <f t="shared" si="9"/>
        <v/>
      </c>
      <c r="M94" s="150" t="str">
        <f t="shared" si="10"/>
        <v/>
      </c>
      <c r="N94" s="117" t="str">
        <f t="shared" si="17"/>
        <v/>
      </c>
      <c r="O94" s="114"/>
      <c r="P94" s="168"/>
      <c r="Q94" s="143"/>
      <c r="R94" s="144"/>
      <c r="S94" s="145"/>
      <c r="T94" s="151"/>
      <c r="U94" s="146"/>
      <c r="V94" s="147"/>
      <c r="W94" s="148"/>
      <c r="X94" s="149"/>
      <c r="Y94" s="150"/>
      <c r="AA94" s="114"/>
      <c r="AB94" s="168"/>
      <c r="AC94" s="143"/>
      <c r="AD94" s="144"/>
      <c r="AE94" s="145"/>
      <c r="AF94" s="151"/>
      <c r="AG94" s="146"/>
      <c r="AH94" s="147"/>
      <c r="AI94" s="148"/>
      <c r="AJ94" s="149"/>
      <c r="AK94" s="150"/>
      <c r="AM94" s="114"/>
      <c r="AN94" s="168"/>
      <c r="AO94" s="143"/>
      <c r="AP94" s="144"/>
      <c r="AQ94" s="145"/>
      <c r="AR94" s="151"/>
      <c r="AS94" s="146"/>
      <c r="AT94" s="147"/>
      <c r="AU94" s="148"/>
      <c r="AV94" s="149"/>
      <c r="AW94" s="150"/>
      <c r="AY94" s="114"/>
      <c r="AZ94" s="168"/>
      <c r="BA94" s="143"/>
      <c r="BB94" s="144"/>
      <c r="BC94" s="145"/>
      <c r="BD94" s="151"/>
      <c r="BE94" s="146"/>
      <c r="BF94" s="147"/>
      <c r="BG94" s="148"/>
      <c r="BH94" s="149"/>
      <c r="BI94" s="150"/>
      <c r="BK94" s="114"/>
      <c r="BL94" s="168"/>
      <c r="BM94" s="143"/>
      <c r="BN94" s="144"/>
      <c r="BO94" s="145"/>
      <c r="BP94" s="151"/>
      <c r="BQ94" s="146"/>
      <c r="BR94" s="147"/>
      <c r="BS94" s="148"/>
      <c r="BT94" s="149"/>
      <c r="BU94" s="150"/>
      <c r="BW94" s="114"/>
      <c r="BX94" s="168"/>
      <c r="BY94" s="143"/>
      <c r="BZ94" s="144"/>
      <c r="CA94" s="145"/>
      <c r="CB94" s="151"/>
      <c r="CC94" s="146"/>
      <c r="CD94" s="147"/>
      <c r="CE94" s="148"/>
      <c r="CF94" s="149"/>
      <c r="CG94" s="150"/>
      <c r="CI94" s="114"/>
      <c r="CJ94" s="168"/>
      <c r="CK94" s="143"/>
      <c r="CL94" s="144"/>
      <c r="CM94" s="145"/>
      <c r="CN94" s="151"/>
      <c r="CO94" s="146"/>
      <c r="CP94" s="147"/>
      <c r="CQ94" s="148"/>
      <c r="CR94" s="149"/>
      <c r="CS94" s="150"/>
      <c r="CU94" s="114"/>
      <c r="CV94" s="168"/>
      <c r="CW94" s="143"/>
      <c r="CX94" s="144"/>
      <c r="CY94" s="145"/>
      <c r="CZ94" s="151"/>
      <c r="DA94" s="146"/>
      <c r="DB94" s="147"/>
      <c r="DC94" s="148"/>
      <c r="DD94" s="149"/>
      <c r="DE94" s="150"/>
      <c r="DG94" s="114"/>
      <c r="DH94" s="168"/>
      <c r="DI94" s="143"/>
      <c r="DJ94" s="144"/>
      <c r="DK94" s="145"/>
      <c r="DL94" s="151"/>
      <c r="DM94" s="146"/>
      <c r="DN94" s="147"/>
      <c r="DO94" s="148"/>
      <c r="DP94" s="149"/>
      <c r="DQ94" s="150"/>
      <c r="DS94" s="114"/>
      <c r="DT94" s="168"/>
      <c r="DU94" s="143"/>
      <c r="DV94" s="144"/>
      <c r="DW94" s="145"/>
      <c r="DX94" s="151"/>
      <c r="DY94" s="146"/>
      <c r="DZ94" s="147"/>
      <c r="EA94" s="148"/>
      <c r="EB94" s="149"/>
      <c r="EC94" s="150"/>
      <c r="EE94" s="114"/>
      <c r="EF94" s="168"/>
    </row>
    <row r="95" spans="1:136" ht="13.5" customHeight="1">
      <c r="A95" s="126"/>
      <c r="B95" s="114" t="s">
        <v>1102</v>
      </c>
      <c r="D95" s="168"/>
      <c r="E95" s="143" t="str">
        <f>IF(I95="","",ministers_outercabinet!E$3)</f>
        <v/>
      </c>
      <c r="F95" s="144" t="str">
        <f>IF(I95="","",ministers_outercabinet!E$1)</f>
        <v/>
      </c>
      <c r="G95" s="145" t="s">
        <v>292</v>
      </c>
      <c r="H95" s="145" t="str">
        <f>IF(I95="","",ministers_outercabinet!E$3)</f>
        <v/>
      </c>
      <c r="I95" s="146" t="str">
        <f>IF(P95="","",IF(ISNUMBER(SEARCH(":",P95)),MID(P95,FIND(":",P95)+2,FIND("(",P95)-FIND(":",P95)-3),LEFT(P95,FIND("(",P95)-2)))</f>
        <v/>
      </c>
      <c r="J95" s="147" t="str">
        <f>IF(P95="","",MID(P95,FIND("(",P95)+1,4))</f>
        <v/>
      </c>
      <c r="K95" s="148" t="str">
        <f>IF(ISNUMBER(SEARCH("*female*",P95)),"female",IF(ISNUMBER(SEARCH("*male*",P95)),"male",""))</f>
        <v/>
      </c>
      <c r="L95" s="149" t="str">
        <f>IF(P95="","",IF(ISERROR(MID(P95,FIND("male,",P95)+6,(FIND(")",P95)-(FIND("male,",P95)+6))))=TRUE,"missing/error",MID(P95,FIND("male,",P95)+6,(FIND(")",P95)-(FIND("male,",P95)+6)))))</f>
        <v/>
      </c>
      <c r="M95" s="150" t="str">
        <f>IF(I95="","",(MID(I95,(SEARCH("^^",SUBSTITUTE(I95," ","^^",LEN(I95)-LEN(SUBSTITUTE(I95," ","")))))+1,99)&amp;"_"&amp;LEFT(I95,FIND(" ",I95)-1)&amp;"_"&amp;J95))</f>
        <v/>
      </c>
      <c r="O95" s="114"/>
      <c r="P95" s="168"/>
      <c r="Q95" s="143"/>
      <c r="R95" s="144"/>
      <c r="S95" s="145"/>
      <c r="T95" s="151"/>
      <c r="U95" s="146"/>
      <c r="V95" s="147"/>
      <c r="W95" s="148"/>
      <c r="X95" s="149"/>
      <c r="Y95" s="150"/>
      <c r="AA95" s="114"/>
      <c r="AB95" s="168"/>
      <c r="AC95" s="143"/>
      <c r="AD95" s="144"/>
      <c r="AE95" s="145"/>
      <c r="AF95" s="151"/>
      <c r="AG95" s="146"/>
      <c r="AH95" s="147"/>
      <c r="AI95" s="148"/>
      <c r="AJ95" s="149"/>
      <c r="AK95" s="150"/>
      <c r="AM95" s="114"/>
      <c r="AN95" s="168"/>
      <c r="AO95" s="143"/>
      <c r="AP95" s="144"/>
      <c r="AQ95" s="145"/>
      <c r="AR95" s="151"/>
      <c r="AS95" s="146"/>
      <c r="AT95" s="147"/>
      <c r="AU95" s="148"/>
      <c r="AV95" s="149"/>
      <c r="AW95" s="150"/>
      <c r="AY95" s="114"/>
      <c r="AZ95" s="168"/>
      <c r="BA95" s="143"/>
      <c r="BB95" s="144"/>
      <c r="BC95" s="145"/>
      <c r="BD95" s="151"/>
      <c r="BE95" s="146"/>
      <c r="BF95" s="147"/>
      <c r="BG95" s="148"/>
      <c r="BH95" s="149"/>
      <c r="BI95" s="150"/>
      <c r="BK95" s="114"/>
      <c r="BL95" s="168"/>
      <c r="BM95" s="143"/>
      <c r="BN95" s="144"/>
      <c r="BO95" s="145"/>
      <c r="BP95" s="151"/>
      <c r="BQ95" s="146"/>
      <c r="BR95" s="147"/>
      <c r="BS95" s="148"/>
      <c r="BT95" s="149"/>
      <c r="BU95" s="150"/>
      <c r="BW95" s="114"/>
      <c r="BX95" s="168"/>
      <c r="BY95" s="143"/>
      <c r="BZ95" s="144"/>
      <c r="CA95" s="145"/>
      <c r="CB95" s="151"/>
      <c r="CC95" s="146"/>
      <c r="CD95" s="147"/>
      <c r="CE95" s="148"/>
      <c r="CF95" s="149"/>
      <c r="CG95" s="150"/>
      <c r="CI95" s="114"/>
      <c r="CJ95" s="168"/>
      <c r="CK95" s="143"/>
      <c r="CL95" s="144"/>
      <c r="CM95" s="145"/>
      <c r="CN95" s="151"/>
      <c r="CO95" s="146"/>
      <c r="CP95" s="147"/>
      <c r="CQ95" s="148"/>
      <c r="CR95" s="149"/>
      <c r="CS95" s="150"/>
      <c r="CU95" s="114"/>
      <c r="CV95" s="168"/>
      <c r="CW95" s="143"/>
      <c r="CX95" s="144"/>
      <c r="CY95" s="145"/>
      <c r="CZ95" s="151"/>
      <c r="DA95" s="146"/>
      <c r="DB95" s="147"/>
      <c r="DC95" s="148"/>
      <c r="DD95" s="149"/>
      <c r="DE95" s="150"/>
      <c r="DG95" s="114"/>
      <c r="DH95" s="168"/>
      <c r="DI95" s="143"/>
      <c r="DJ95" s="144"/>
      <c r="DK95" s="145"/>
      <c r="DL95" s="151"/>
      <c r="DM95" s="146"/>
      <c r="DN95" s="147"/>
      <c r="DO95" s="148"/>
      <c r="DP95" s="149"/>
      <c r="DQ95" s="150"/>
      <c r="DS95" s="114"/>
      <c r="DT95" s="168"/>
      <c r="DU95" s="143"/>
      <c r="DV95" s="144"/>
      <c r="DW95" s="145"/>
      <c r="DX95" s="151"/>
      <c r="DY95" s="146"/>
      <c r="DZ95" s="147"/>
      <c r="EA95" s="148"/>
      <c r="EB95" s="149"/>
      <c r="EC95" s="150"/>
      <c r="EE95" s="114"/>
      <c r="EF95" s="168"/>
    </row>
    <row r="96" spans="1:136" ht="13.5" customHeight="1">
      <c r="A96" s="126"/>
      <c r="B96" s="114" t="s">
        <v>1143</v>
      </c>
      <c r="C96" s="114"/>
      <c r="E96" s="143" t="str">
        <f>IF(I96="","",ministers_outercabinet!E$3)</f>
        <v/>
      </c>
      <c r="F96" s="144" t="str">
        <f>IF(I96="","",ministers_outercabinet!E$1)</f>
        <v/>
      </c>
      <c r="G96" s="145" t="s">
        <v>292</v>
      </c>
      <c r="H96" s="145" t="str">
        <f>IF(I96="","",ministers_outercabinet!E$3)</f>
        <v/>
      </c>
      <c r="I96" s="146" t="str">
        <f t="shared" ref="I96" si="18">IF(P96="","",IF(ISNUMBER(SEARCH(":",P96)),MID(P96,FIND(":",P96)+2,FIND("(",P96)-FIND(":",P96)-3),LEFT(P96,FIND("(",P96)-2)))</f>
        <v/>
      </c>
      <c r="J96" s="147" t="str">
        <f>IF(P96="","",MID(P96,FIND("(",P96)+1,4))</f>
        <v/>
      </c>
      <c r="K96" s="148" t="str">
        <f t="shared" ref="K96" si="19">IF(ISNUMBER(SEARCH("*female*",P96)),"female",IF(ISNUMBER(SEARCH("*male*",P96)),"male",""))</f>
        <v/>
      </c>
      <c r="L96" s="149" t="str">
        <f t="shared" ref="L96" si="20">IF(P96="","",IF(ISERROR(MID(P96,FIND("male,",P96)+6,(FIND(")",P96)-(FIND("male,",P96)+6))))=TRUE,"missing/error",MID(P96,FIND("male,",P96)+6,(FIND(")",P96)-(FIND("male,",P96)+6)))))</f>
        <v/>
      </c>
      <c r="M96" s="150" t="str">
        <f t="shared" ref="M96" si="21">IF(I96="","",(MID(I96,(SEARCH("^^",SUBSTITUTE(I96," ","^^",LEN(I96)-LEN(SUBSTITUTE(I96," ","")))))+1,99)&amp;"_"&amp;LEFT(I96,FIND(" ",I96)-1)&amp;"_"&amp;J96))</f>
        <v/>
      </c>
      <c r="N96" s="117" t="str">
        <f t="shared" ref="N96" si="22">IF(P96="","",IF((LEN(P96)-LEN(SUBSTITUTE(P96,"male","")))/LEN("male")&gt;1,"!",IF(RIGHT(P96,1)=")","",IF(RIGHT(P96,2)=") ","",IF(RIGHT(P96,2)=").","","!!")))))</f>
        <v/>
      </c>
      <c r="O96" s="114"/>
      <c r="P96" s="168"/>
      <c r="Q96" s="143" t="str">
        <f>IF(U96="","",ministers_outercabinet!T$3)</f>
        <v/>
      </c>
      <c r="R96" s="144" t="str">
        <f>IF(U96="","",ministers_outercabinet!T$1)</f>
        <v/>
      </c>
      <c r="S96" s="145"/>
      <c r="T96" s="151"/>
      <c r="U96" s="146" t="str">
        <f>IF(AB96="","",IF(ISNUMBER(SEARCH(":",AB96)),MID(AB96,FIND(":",AB96)+2,FIND("(",AB96)-FIND(":",AB96)-3),LEFT(AB96,FIND("(",AB96)-2)))</f>
        <v/>
      </c>
      <c r="V96" s="147" t="str">
        <f>IF(AB96="","",MID(AB96,FIND("(",AB96)+1,4))</f>
        <v/>
      </c>
      <c r="W96" s="148" t="str">
        <f>IF(ISNUMBER(SEARCH("*female*",AB96)),"female",IF(ISNUMBER(SEARCH("*male*",AB96)),"male",""))</f>
        <v/>
      </c>
      <c r="X96" s="149" t="str">
        <f>IF(AB96="","",IF(ISERROR(MID(AB96,FIND("male,",AB96)+6,(FIND(")",AB96)-(FIND("male,",AB96)+6))))=TRUE,"missing/error",MID(AB96,FIND("male,",AB96)+6,(FIND(")",AB96)-(FIND("male,",AB96)+6)))))</f>
        <v/>
      </c>
      <c r="Y96" s="150" t="str">
        <f>IF(U96="","",(MID(U96,(SEARCH("^^",SUBSTITUTE(U96," ","^^",LEN(U96)-LEN(SUBSTITUTE(U96," ","")))))+1,99)&amp;"_"&amp;LEFT(U96,FIND(" ",U96)-1)&amp;"_"&amp;V96))</f>
        <v/>
      </c>
      <c r="Z96" s="117" t="str">
        <f>IF(AB96="","",IF((LEN(AB96)-LEN(SUBSTITUTE(AB96,"male","")))/LEN("male")&gt;1,"!",IF(RIGHT(AB96,1)=")","",IF(RIGHT(AB96,2)=") ","",IF(RIGHT(AB96,2)=").","","!!")))))</f>
        <v/>
      </c>
      <c r="AA96" s="114"/>
      <c r="AB96" s="168"/>
      <c r="AC96" s="143" t="str">
        <f>IF(AG96="","",ministers_outercabinet!AF$3)</f>
        <v/>
      </c>
      <c r="AD96" s="144" t="str">
        <f>IF(AG96="","",ministers_outercabinet!AF$1)</f>
        <v/>
      </c>
      <c r="AE96" s="145"/>
      <c r="AF96" s="151"/>
      <c r="AG96" s="146" t="str">
        <f>IF(AN96="","",IF(ISNUMBER(SEARCH(":",AN96)),MID(AN96,FIND(":",AN96)+2,FIND("(",AN96)-FIND(":",AN96)-3),LEFT(AN96,FIND("(",AN96)-2)))</f>
        <v/>
      </c>
      <c r="AH96" s="147" t="str">
        <f>IF(AN96="","",MID(AN96,FIND("(",AN96)+1,4))</f>
        <v/>
      </c>
      <c r="AI96" s="148" t="str">
        <f>IF(ISNUMBER(SEARCH("*female*",AN96)),"female",IF(ISNUMBER(SEARCH("*male*",AN96)),"male",""))</f>
        <v/>
      </c>
      <c r="AJ96" s="149" t="str">
        <f>IF(AN96="","",IF(ISERROR(MID(AN96,FIND("male,",AN96)+6,(FIND(")",AN96)-(FIND("male,",AN96)+6))))=TRUE,"missing/error",MID(AN96,FIND("male,",AN96)+6,(FIND(")",AN96)-(FIND("male,",AN96)+6)))))</f>
        <v/>
      </c>
      <c r="AK96" s="150" t="str">
        <f>IF(AG96="","",(MID(AG96,(SEARCH("^^",SUBSTITUTE(AG96," ","^^",LEN(AG96)-LEN(SUBSTITUTE(AG96," ","")))))+1,99)&amp;"_"&amp;LEFT(AG96,FIND(" ",AG96)-1)&amp;"_"&amp;AH96))</f>
        <v/>
      </c>
      <c r="AL96" s="117" t="str">
        <f>IF(AN96="","",IF((LEN(AN96)-LEN(SUBSTITUTE(AN96,"male","")))/LEN("male")&gt;1,"!",IF(RIGHT(AN96,1)=")","",IF(RIGHT(AN96,2)=") ","",IF(RIGHT(AN96,2)=").","","!!")))))</f>
        <v/>
      </c>
      <c r="AM96" s="114"/>
      <c r="AN96" s="168"/>
      <c r="AO96" s="143" t="str">
        <f>IF(AS96="","",ministers_outercabinet!AR$3)</f>
        <v/>
      </c>
      <c r="AP96" s="144" t="str">
        <f>IF(AS96="","",ministers_outercabinet!AR$1)</f>
        <v/>
      </c>
      <c r="AQ96" s="145"/>
      <c r="AR96" s="151"/>
      <c r="AS96" s="146" t="str">
        <f>IF(AZ96="","",IF(ISNUMBER(SEARCH(":",AZ96)),MID(AZ96,FIND(":",AZ96)+2,FIND("(",AZ96)-FIND(":",AZ96)-3),LEFT(AZ96,FIND("(",AZ96)-2)))</f>
        <v/>
      </c>
      <c r="AT96" s="147" t="str">
        <f>IF(AZ96="","",MID(AZ96,FIND("(",AZ96)+1,4))</f>
        <v/>
      </c>
      <c r="AU96" s="148" t="str">
        <f>IF(ISNUMBER(SEARCH("*female*",AZ96)),"female",IF(ISNUMBER(SEARCH("*male*",AZ96)),"male",""))</f>
        <v/>
      </c>
      <c r="AV96" s="149" t="str">
        <f>IF(AZ96="","",IF(ISERROR(MID(AZ96,FIND("male,",AZ96)+6,(FIND(")",AZ96)-(FIND("male,",AZ96)+6))))=TRUE,"missing/error",MID(AZ96,FIND("male,",AZ96)+6,(FIND(")",AZ96)-(FIND("male,",AZ96)+6)))))</f>
        <v/>
      </c>
      <c r="AW96" s="150" t="str">
        <f>IF(AS96="","",(MID(AS96,(SEARCH("^^",SUBSTITUTE(AS96," ","^^",LEN(AS96)-LEN(SUBSTITUTE(AS96," ","")))))+1,99)&amp;"_"&amp;LEFT(AS96,FIND(" ",AS96)-1)&amp;"_"&amp;AT96))</f>
        <v/>
      </c>
      <c r="AX96" s="117" t="str">
        <f>IF(AZ96="","",IF((LEN(AZ96)-LEN(SUBSTITUTE(AZ96,"male","")))/LEN("male")&gt;1,"!",IF(RIGHT(AZ96,1)=")","",IF(RIGHT(AZ96,2)=") ","",IF(RIGHT(AZ96,2)=").","","!!")))))</f>
        <v/>
      </c>
      <c r="AY96" s="114"/>
      <c r="AZ96" s="168"/>
      <c r="BA96" s="143" t="str">
        <f>IF(BE96="","",ministers_outercabinet!BD$3)</f>
        <v/>
      </c>
      <c r="BB96" s="144" t="str">
        <f>IF(BE96="","",ministers_outercabinet!BD$1)</f>
        <v/>
      </c>
      <c r="BC96" s="145"/>
      <c r="BD96" s="151"/>
      <c r="BE96" s="146" t="str">
        <f>IF(BL96="","",IF(ISNUMBER(SEARCH(":",BL96)),MID(BL96,FIND(":",BL96)+2,FIND("(",BL96)-FIND(":",BL96)-3),LEFT(BL96,FIND("(",BL96)-2)))</f>
        <v/>
      </c>
      <c r="BF96" s="147" t="str">
        <f>IF(BL96="","",MID(BL96,FIND("(",BL96)+1,4))</f>
        <v/>
      </c>
      <c r="BG96" s="148" t="str">
        <f>IF(ISNUMBER(SEARCH("*female*",BL96)),"female",IF(ISNUMBER(SEARCH("*male*",BL96)),"male",""))</f>
        <v/>
      </c>
      <c r="BH96" s="149" t="str">
        <f>IF(BL96="","",IF(ISERROR(MID(BL96,FIND("male,",BL96)+6,(FIND(")",BL96)-(FIND("male,",BL96)+6))))=TRUE,"missing/error",MID(BL96,FIND("male,",BL96)+6,(FIND(")",BL96)-(FIND("male,",BL96)+6)))))</f>
        <v/>
      </c>
      <c r="BI96" s="150" t="str">
        <f>IF(BE96="","",(MID(BE96,(SEARCH("^^",SUBSTITUTE(BE96," ","^^",LEN(BE96)-LEN(SUBSTITUTE(BE96," ","")))))+1,99)&amp;"_"&amp;LEFT(BE96,FIND(" ",BE96)-1)&amp;"_"&amp;BF96))</f>
        <v/>
      </c>
      <c r="BJ96" s="117" t="str">
        <f>IF(BL96="","",IF((LEN(BL96)-LEN(SUBSTITUTE(BL96,"male","")))/LEN("male")&gt;1,"!",IF(RIGHT(BL96,1)=")","",IF(RIGHT(BL96,2)=") ","",IF(RIGHT(BL96,2)=").","","!!")))))</f>
        <v/>
      </c>
      <c r="BK96" s="114"/>
      <c r="BL96" s="168"/>
      <c r="BM96" s="143" t="str">
        <f>IF(BQ96="","",ministers_outercabinet!BP$3)</f>
        <v/>
      </c>
      <c r="BN96" s="144" t="str">
        <f>IF(BQ96="","",ministers_outercabinet!BP$1)</f>
        <v/>
      </c>
      <c r="BO96" s="145"/>
      <c r="BP96" s="151"/>
      <c r="BQ96" s="146" t="str">
        <f>IF(BX96="","",IF(ISNUMBER(SEARCH(":",BX96)),MID(BX96,FIND(":",BX96)+2,FIND("(",BX96)-FIND(":",BX96)-3),LEFT(BX96,FIND("(",BX96)-2)))</f>
        <v/>
      </c>
      <c r="BR96" s="147" t="str">
        <f>IF(BX96="","",MID(BX96,FIND("(",BX96)+1,4))</f>
        <v/>
      </c>
      <c r="BS96" s="148" t="str">
        <f>IF(ISNUMBER(SEARCH("*female*",BX96)),"female",IF(ISNUMBER(SEARCH("*male*",BX96)),"male",""))</f>
        <v/>
      </c>
      <c r="BT96" s="149" t="str">
        <f>IF(BX96="","",IF(ISERROR(MID(BX96,FIND("male,",BX96)+6,(FIND(")",BX96)-(FIND("male,",BX96)+6))))=TRUE,"missing/error",MID(BX96,FIND("male,",BX96)+6,(FIND(")",BX96)-(FIND("male,",BX96)+6)))))</f>
        <v/>
      </c>
      <c r="BU96" s="150" t="str">
        <f>IF(BQ96="","",(MID(BQ96,(SEARCH("^^",SUBSTITUTE(BQ96," ","^^",LEN(BQ96)-LEN(SUBSTITUTE(BQ96," ","")))))+1,99)&amp;"_"&amp;LEFT(BQ96,FIND(" ",BQ96)-1)&amp;"_"&amp;BR96))</f>
        <v/>
      </c>
      <c r="BV96" s="117" t="str">
        <f>IF(BX96="","",IF((LEN(BX96)-LEN(SUBSTITUTE(BX96,"male","")))/LEN("male")&gt;1,"!",IF(RIGHT(BX96,1)=")","",IF(RIGHT(BX96,2)=") ","",IF(RIGHT(BX96,2)=").","","!!")))))</f>
        <v/>
      </c>
      <c r="BW96" s="114"/>
      <c r="BX96" s="168"/>
      <c r="BY96" s="143" t="str">
        <f>IF(CC96="","",ministers_outercabinet!CB$3)</f>
        <v/>
      </c>
      <c r="BZ96" s="144" t="str">
        <f>IF(CC96="","",ministers_outercabinet!CB$1)</f>
        <v/>
      </c>
      <c r="CA96" s="145"/>
      <c r="CB96" s="151"/>
      <c r="CC96" s="146" t="str">
        <f>IF(CJ96="","",IF(ISNUMBER(SEARCH(":",CJ96)),MID(CJ96,FIND(":",CJ96)+2,FIND("(",CJ96)-FIND(":",CJ96)-3),LEFT(CJ96,FIND("(",CJ96)-2)))</f>
        <v/>
      </c>
      <c r="CD96" s="147" t="str">
        <f>IF(CJ96="","",MID(CJ96,FIND("(",CJ96)+1,4))</f>
        <v/>
      </c>
      <c r="CE96" s="148" t="str">
        <f>IF(ISNUMBER(SEARCH("*female*",CJ96)),"female",IF(ISNUMBER(SEARCH("*male*",CJ96)),"male",""))</f>
        <v/>
      </c>
      <c r="CF96" s="149" t="str">
        <f>IF(CJ96="","",IF(ISERROR(MID(CJ96,FIND("male,",CJ96)+6,(FIND(")",CJ96)-(FIND("male,",CJ96)+6))))=TRUE,"missing/error",MID(CJ96,FIND("male,",CJ96)+6,(FIND(")",CJ96)-(FIND("male,",CJ96)+6)))))</f>
        <v/>
      </c>
      <c r="CG96" s="150" t="str">
        <f>IF(CC96="","",(MID(CC96,(SEARCH("^^",SUBSTITUTE(CC96," ","^^",LEN(CC96)-LEN(SUBSTITUTE(CC96," ","")))))+1,99)&amp;"_"&amp;LEFT(CC96,FIND(" ",CC96)-1)&amp;"_"&amp;CD96))</f>
        <v/>
      </c>
      <c r="CH96" s="117" t="str">
        <f>IF(CJ96="","",IF((LEN(CJ96)-LEN(SUBSTITUTE(CJ96,"male","")))/LEN("male")&gt;1,"!",IF(RIGHT(CJ96,1)=")","",IF(RIGHT(CJ96,2)=") ","",IF(RIGHT(CJ96,2)=").","","!!")))))</f>
        <v/>
      </c>
      <c r="CI96" s="114"/>
      <c r="CJ96" s="168"/>
      <c r="CK96" s="143" t="str">
        <f>IF(CO96="","",ministers_outercabinet!CN$3)</f>
        <v/>
      </c>
      <c r="CL96" s="144" t="str">
        <f>IF(CO96="","",ministers_outercabinet!CN$1)</f>
        <v/>
      </c>
      <c r="CM96" s="145"/>
      <c r="CN96" s="151"/>
      <c r="CO96" s="146" t="str">
        <f>IF(CV96="","",IF(ISNUMBER(SEARCH(":",CV96)),MID(CV96,FIND(":",CV96)+2,FIND("(",CV96)-FIND(":",CV96)-3),LEFT(CV96,FIND("(",CV96)-2)))</f>
        <v/>
      </c>
      <c r="CP96" s="147" t="str">
        <f>IF(CV96="","",MID(CV96,FIND("(",CV96)+1,4))</f>
        <v/>
      </c>
      <c r="CQ96" s="148" t="str">
        <f>IF(ISNUMBER(SEARCH("*female*",CV96)),"female",IF(ISNUMBER(SEARCH("*male*",CV96)),"male",""))</f>
        <v/>
      </c>
      <c r="CR96" s="149" t="str">
        <f>IF(CV96="","",IF(ISERROR(MID(CV96,FIND("male,",CV96)+6,(FIND(")",CV96)-(FIND("male,",CV96)+6))))=TRUE,"missing/error",MID(CV96,FIND("male,",CV96)+6,(FIND(")",CV96)-(FIND("male,",CV96)+6)))))</f>
        <v/>
      </c>
      <c r="CS96" s="150" t="str">
        <f>IF(CO96="","",(MID(CO96,(SEARCH("^^",SUBSTITUTE(CO96," ","^^",LEN(CO96)-LEN(SUBSTITUTE(CO96," ","")))))+1,99)&amp;"_"&amp;LEFT(CO96,FIND(" ",CO96)-1)&amp;"_"&amp;CP96))</f>
        <v/>
      </c>
      <c r="CT96" s="117" t="str">
        <f>IF(CV96="","",IF((LEN(CV96)-LEN(SUBSTITUTE(CV96,"male","")))/LEN("male")&gt;1,"!",IF(RIGHT(CV96,1)=")","",IF(RIGHT(CV96,2)=") ","",IF(RIGHT(CV96,2)=").","","!!")))))</f>
        <v/>
      </c>
      <c r="CU96" s="114"/>
      <c r="CV96" s="168"/>
      <c r="CW96" s="143" t="str">
        <f>IF(DA96="","",ministers_outercabinet!CZ$3)</f>
        <v/>
      </c>
      <c r="CX96" s="144" t="str">
        <f>IF(DA96="","",ministers_outercabinet!CZ$1)</f>
        <v/>
      </c>
      <c r="CY96" s="145"/>
      <c r="CZ96" s="151"/>
      <c r="DA96" s="146" t="str">
        <f>IF(DH96="","",IF(ISNUMBER(SEARCH(":",DH96)),MID(DH96,FIND(":",DH96)+2,FIND("(",DH96)-FIND(":",DH96)-3),LEFT(DH96,FIND("(",DH96)-2)))</f>
        <v/>
      </c>
      <c r="DB96" s="147" t="str">
        <f>IF(DH96="","",MID(DH96,FIND("(",DH96)+1,4))</f>
        <v/>
      </c>
      <c r="DC96" s="148" t="str">
        <f>IF(ISNUMBER(SEARCH("*female*",DH96)),"female",IF(ISNUMBER(SEARCH("*male*",DH96)),"male",""))</f>
        <v/>
      </c>
      <c r="DD96" s="149" t="str">
        <f>IF(DH96="","",IF(ISERROR(MID(DH96,FIND("male,",DH96)+6,(FIND(")",DH96)-(FIND("male,",DH96)+6))))=TRUE,"missing/error",MID(DH96,FIND("male,",DH96)+6,(FIND(")",DH96)-(FIND("male,",DH96)+6)))))</f>
        <v/>
      </c>
      <c r="DE96" s="150" t="str">
        <f>IF(DA96="","",(MID(DA96,(SEARCH("^^",SUBSTITUTE(DA96," ","^^",LEN(DA96)-LEN(SUBSTITUTE(DA96," ","")))))+1,99)&amp;"_"&amp;LEFT(DA96,FIND(" ",DA96)-1)&amp;"_"&amp;DB96))</f>
        <v/>
      </c>
      <c r="DF96" s="117" t="str">
        <f>IF(DH96="","",IF((LEN(DH96)-LEN(SUBSTITUTE(DH96,"male","")))/LEN("male")&gt;1,"!",IF(RIGHT(DH96,1)=")","",IF(RIGHT(DH96,2)=") ","",IF(RIGHT(DH96,2)=").","","!!")))))</f>
        <v/>
      </c>
      <c r="DG96" s="114"/>
      <c r="DH96" s="168"/>
      <c r="DI96" s="143" t="str">
        <f>IF(DM96="","",ministers_outercabinet!DL$3)</f>
        <v/>
      </c>
      <c r="DJ96" s="144" t="str">
        <f>IF(DM96="","",ministers_outercabinet!DL$1)</f>
        <v/>
      </c>
      <c r="DK96" s="145"/>
      <c r="DL96" s="151"/>
      <c r="DM96" s="146" t="str">
        <f>IF(DT96="","",IF(ISNUMBER(SEARCH(":",DT96)),MID(DT96,FIND(":",DT96)+2,FIND("(",DT96)-FIND(":",DT96)-3),LEFT(DT96,FIND("(",DT96)-2)))</f>
        <v/>
      </c>
      <c r="DN96" s="147" t="str">
        <f>IF(DT96="","",MID(DT96,FIND("(",DT96)+1,4))</f>
        <v/>
      </c>
      <c r="DO96" s="148" t="str">
        <f>IF(ISNUMBER(SEARCH("*female*",DT96)),"female",IF(ISNUMBER(SEARCH("*male*",DT96)),"male",""))</f>
        <v/>
      </c>
      <c r="DP96" s="149" t="str">
        <f>IF(DT96="","",IF(ISERROR(MID(DT96,FIND("male,",DT96)+6,(FIND(")",DT96)-(FIND("male,",DT96)+6))))=TRUE,"missing/error",MID(DT96,FIND("male,",DT96)+6,(FIND(")",DT96)-(FIND("male,",DT96)+6)))))</f>
        <v/>
      </c>
      <c r="DQ96" s="150" t="str">
        <f>IF(DM96="","",(MID(DM96,(SEARCH("^^",SUBSTITUTE(DM96," ","^^",LEN(DM96)-LEN(SUBSTITUTE(DM96," ","")))))+1,99)&amp;"_"&amp;LEFT(DM96,FIND(" ",DM96)-1)&amp;"_"&amp;DN96))</f>
        <v/>
      </c>
      <c r="DR96" s="117" t="str">
        <f>IF(DT96="","",IF((LEN(DT96)-LEN(SUBSTITUTE(DT96,"male","")))/LEN("male")&gt;1,"!",IF(RIGHT(DT96,1)=")","",IF(RIGHT(DT96,2)=") ","",IF(RIGHT(DT96,2)=").","","!!")))))</f>
        <v/>
      </c>
      <c r="DS96" s="114"/>
      <c r="DT96" s="168"/>
      <c r="DU96" s="143" t="str">
        <f>IF(DY96="","",ministers_outercabinet!DX$3)</f>
        <v/>
      </c>
      <c r="DV96" s="144" t="str">
        <f>IF(DY96="","",ministers_outercabinet!DX$1)</f>
        <v/>
      </c>
      <c r="DW96" s="145"/>
      <c r="DX96" s="151"/>
      <c r="DY96" s="146" t="str">
        <f>IF(EF96="","",IF(ISNUMBER(SEARCH(":",EF96)),MID(EF96,FIND(":",EF96)+2,FIND("(",EF96)-FIND(":",EF96)-3),LEFT(EF96,FIND("(",EF96)-2)))</f>
        <v/>
      </c>
      <c r="DZ96" s="147" t="str">
        <f>IF(EF96="","",MID(EF96,FIND("(",EF96)+1,4))</f>
        <v/>
      </c>
      <c r="EA96" s="148" t="str">
        <f>IF(ISNUMBER(SEARCH("*female*",EF96)),"female",IF(ISNUMBER(SEARCH("*male*",EF96)),"male",""))</f>
        <v/>
      </c>
      <c r="EB96" s="149" t="str">
        <f>IF(EF96="","",IF(ISERROR(MID(EF96,FIND("male,",EF96)+6,(FIND(")",EF96)-(FIND("male,",EF96)+6))))=TRUE,"missing/error",MID(EF96,FIND("male,",EF96)+6,(FIND(")",EF96)-(FIND("male,",EF96)+6)))))</f>
        <v/>
      </c>
      <c r="EC96" s="150" t="str">
        <f>IF(DY96="","",(MID(DY96,(SEARCH("^^",SUBSTITUTE(DY96," ","^^",LEN(DY96)-LEN(SUBSTITUTE(DY96," ","")))))+1,99)&amp;"_"&amp;LEFT(DY96,FIND(" ",DY96)-1)&amp;"_"&amp;DZ96))</f>
        <v/>
      </c>
      <c r="ED96" s="117" t="str">
        <f>IF(EF96="","",IF((LEN(EF96)-LEN(SUBSTITUTE(EF96,"male","")))/LEN("male")&gt;1,"!",IF(RIGHT(EF96,1)=")","",IF(RIGHT(EF96,2)=") ","",IF(RIGHT(EF96,2)=").","","!!")))))</f>
        <v/>
      </c>
      <c r="EE96" s="114"/>
      <c r="EF96" s="168"/>
    </row>
    <row r="97" spans="1:136" ht="13.5" customHeight="1">
      <c r="A97" s="126"/>
      <c r="B97" s="114" t="s">
        <v>1143</v>
      </c>
      <c r="C97" s="114"/>
      <c r="E97" s="143" t="str">
        <f>IF(I97="","",ministers_outercabinet!E$3)</f>
        <v/>
      </c>
      <c r="F97" s="144" t="str">
        <f>IF(I97="","",ministers_outercabinet!E$1)</f>
        <v/>
      </c>
      <c r="G97" s="145" t="s">
        <v>292</v>
      </c>
      <c r="H97" s="145" t="str">
        <f>IF(I97="","",ministers_outercabinet!E$3)</f>
        <v/>
      </c>
      <c r="I97" s="146" t="str">
        <f>IF(P97="","",IF(ISNUMBER(SEARCH(":",P97)),MID(P97,FIND(":",P97)+2,FIND("(",P97)-FIND(":",P97)-3),LEFT(P97,FIND("(",P97)-2)))</f>
        <v/>
      </c>
      <c r="J97" s="147" t="str">
        <f>IF(P97="","",MID(P97,FIND("(",P97)+1,4))</f>
        <v/>
      </c>
      <c r="K97" s="148" t="str">
        <f>IF(ISNUMBER(SEARCH("*female*",P97)),"female",IF(ISNUMBER(SEARCH("*male*",P97)),"male",""))</f>
        <v/>
      </c>
      <c r="L97" s="149" t="str">
        <f>IF(P97="","",IF(ISERROR(MID(P97,FIND("male,",P97)+6,(FIND(")",P97)-(FIND("male,",P97)+6))))=TRUE,"missing/error",MID(P97,FIND("male,",P97)+6,(FIND(")",P97)-(FIND("male,",P97)+6)))))</f>
        <v/>
      </c>
      <c r="M97" s="150" t="str">
        <f>IF(I97="","",(MID(I97,(SEARCH("^^",SUBSTITUTE(I97," ","^^",LEN(I97)-LEN(SUBSTITUTE(I97," ","")))))+1,99)&amp;"_"&amp;LEFT(I97,FIND(" ",I97)-1)&amp;"_"&amp;J97))</f>
        <v/>
      </c>
      <c r="O97" s="114"/>
      <c r="P97" s="168"/>
      <c r="Q97" s="143"/>
      <c r="R97" s="144"/>
      <c r="S97" s="145"/>
      <c r="T97" s="151"/>
      <c r="U97" s="146"/>
      <c r="V97" s="147"/>
      <c r="W97" s="148"/>
      <c r="X97" s="149"/>
      <c r="Y97" s="150"/>
      <c r="AA97" s="114"/>
      <c r="AB97" s="168"/>
      <c r="AC97" s="143"/>
      <c r="AD97" s="144"/>
      <c r="AE97" s="145"/>
      <c r="AF97" s="151"/>
      <c r="AG97" s="146"/>
      <c r="AH97" s="147"/>
      <c r="AI97" s="148"/>
      <c r="AJ97" s="149"/>
      <c r="AK97" s="150"/>
      <c r="AM97" s="114"/>
      <c r="AN97" s="168"/>
      <c r="AO97" s="143"/>
      <c r="AP97" s="144"/>
      <c r="AQ97" s="145"/>
      <c r="AR97" s="151"/>
      <c r="AS97" s="146"/>
      <c r="AT97" s="147"/>
      <c r="AU97" s="148"/>
      <c r="AV97" s="149"/>
      <c r="AW97" s="150"/>
      <c r="AY97" s="114"/>
      <c r="AZ97" s="168"/>
      <c r="BA97" s="143"/>
      <c r="BB97" s="144"/>
      <c r="BC97" s="145"/>
      <c r="BD97" s="151"/>
      <c r="BE97" s="146"/>
      <c r="BF97" s="147"/>
      <c r="BG97" s="148"/>
      <c r="BH97" s="149"/>
      <c r="BI97" s="150"/>
      <c r="BK97" s="114"/>
      <c r="BL97" s="168"/>
      <c r="BM97" s="143"/>
      <c r="BN97" s="144"/>
      <c r="BO97" s="145"/>
      <c r="BP97" s="151"/>
      <c r="BQ97" s="146"/>
      <c r="BR97" s="147"/>
      <c r="BS97" s="148"/>
      <c r="BT97" s="149"/>
      <c r="BU97" s="150"/>
      <c r="BW97" s="114"/>
      <c r="BX97" s="168"/>
      <c r="BY97" s="143"/>
      <c r="BZ97" s="144"/>
      <c r="CA97" s="145"/>
      <c r="CB97" s="151"/>
      <c r="CC97" s="146"/>
      <c r="CD97" s="147"/>
      <c r="CE97" s="148"/>
      <c r="CF97" s="149"/>
      <c r="CG97" s="150"/>
      <c r="CI97" s="114"/>
      <c r="CJ97" s="168"/>
      <c r="CK97" s="143"/>
      <c r="CL97" s="144"/>
      <c r="CM97" s="145"/>
      <c r="CN97" s="151"/>
      <c r="CO97" s="146"/>
      <c r="CP97" s="147"/>
      <c r="CQ97" s="148"/>
      <c r="CR97" s="149"/>
      <c r="CS97" s="150"/>
      <c r="CU97" s="114"/>
      <c r="CV97" s="168"/>
      <c r="CW97" s="143"/>
      <c r="CX97" s="144"/>
      <c r="CY97" s="145"/>
      <c r="CZ97" s="151"/>
      <c r="DA97" s="146"/>
      <c r="DB97" s="147"/>
      <c r="DC97" s="148"/>
      <c r="DD97" s="149"/>
      <c r="DE97" s="150"/>
      <c r="DG97" s="114"/>
      <c r="DH97" s="168"/>
      <c r="DI97" s="143"/>
      <c r="DJ97" s="144"/>
      <c r="DK97" s="145"/>
      <c r="DL97" s="151"/>
      <c r="DM97" s="146"/>
      <c r="DN97" s="147"/>
      <c r="DO97" s="148"/>
      <c r="DP97" s="149"/>
      <c r="DQ97" s="150"/>
      <c r="DS97" s="114"/>
      <c r="DT97" s="168"/>
      <c r="DU97" s="143"/>
      <c r="DV97" s="144"/>
      <c r="DW97" s="145"/>
      <c r="DX97" s="151"/>
      <c r="DY97" s="146"/>
      <c r="DZ97" s="147"/>
      <c r="EA97" s="148"/>
      <c r="EB97" s="149"/>
      <c r="EC97" s="150"/>
      <c r="EE97" s="114"/>
      <c r="EF97" s="168"/>
    </row>
    <row r="98" spans="1:136" ht="13.5" customHeight="1">
      <c r="A98" s="126"/>
      <c r="B98" s="114" t="s">
        <v>554</v>
      </c>
      <c r="C98" s="114"/>
      <c r="E98" s="143" t="str">
        <f>IF(I98="","",ministers_outercabinet!E$3)</f>
        <v/>
      </c>
      <c r="F98" s="144" t="str">
        <f>IF(I98="","",ministers_outercabinet!E$1)</f>
        <v/>
      </c>
      <c r="G98" s="145" t="s">
        <v>292</v>
      </c>
      <c r="H98" s="145" t="str">
        <f>IF(I98="","",ministers_outercabinet!E$3)</f>
        <v/>
      </c>
      <c r="I98" s="146" t="str">
        <f t="shared" ref="I98:I146" si="23">IF(P98="","",IF(ISNUMBER(SEARCH(":",P98)),MID(P98,FIND(":",P98)+2,FIND("(",P98)-FIND(":",P98)-3),LEFT(P98,FIND("(",P98)-2)))</f>
        <v/>
      </c>
      <c r="J98" s="147" t="str">
        <f t="shared" ref="J98:J146" si="24">IF(P98="","",MID(P98,FIND("(",P98)+1,4))</f>
        <v/>
      </c>
      <c r="K98" s="148" t="str">
        <f t="shared" ref="K98:K146" si="25">IF(ISNUMBER(SEARCH("*female*",P98)),"female",IF(ISNUMBER(SEARCH("*male*",P98)),"male",""))</f>
        <v/>
      </c>
      <c r="L98" s="149" t="str">
        <f t="shared" ref="L98:L164" si="26">IF(P98="","",IF(ISERROR(MID(P98,FIND("male,",P98)+6,(FIND(")",P98)-(FIND("male,",P98)+6))))=TRUE,"missing/error",MID(P98,FIND("male,",P98)+6,(FIND(")",P98)-(FIND("male,",P98)+6)))))</f>
        <v/>
      </c>
      <c r="M98" s="150" t="str">
        <f t="shared" ref="M98:M146" si="27">IF(I98="","",(MID(I98,(SEARCH("^^",SUBSTITUTE(I98," ","^^",LEN(I98)-LEN(SUBSTITUTE(I98," ","")))))+1,99)&amp;"_"&amp;LEFT(I98,FIND(" ",I98)-1)&amp;"_"&amp;J98))</f>
        <v/>
      </c>
      <c r="N98" s="117" t="str">
        <f t="shared" ref="N98:N147" si="28">IF(P98="","",IF((LEN(P98)-LEN(SUBSTITUTE(P98,"male","")))/LEN("male")&gt;1,"!",IF(RIGHT(P98,1)=")","",IF(RIGHT(P98,2)=") ","",IF(RIGHT(P98,2)=").","","!!")))))</f>
        <v/>
      </c>
      <c r="O98" s="114"/>
      <c r="P98" s="168"/>
      <c r="Q98" s="143" t="str">
        <f>IF(U98="","",ministers_outercabinet!T$3)</f>
        <v/>
      </c>
      <c r="R98" s="144" t="str">
        <f>IF(U98="","",ministers_outercabinet!T$1)</f>
        <v/>
      </c>
      <c r="S98" s="145"/>
      <c r="T98" s="151"/>
      <c r="U98" s="146" t="str">
        <f>IF(AB98="","",IF(ISNUMBER(SEARCH(":",AB98)),MID(AB98,FIND(":",AB98)+2,FIND("(",AB98)-FIND(":",AB98)-3),LEFT(AB98,FIND("(",AB98)-2)))</f>
        <v/>
      </c>
      <c r="V98" s="147" t="str">
        <f>IF(AB98="","",MID(AB98,FIND("(",AB98)+1,4))</f>
        <v/>
      </c>
      <c r="W98" s="148" t="str">
        <f>IF(ISNUMBER(SEARCH("*female*",AB98)),"female",IF(ISNUMBER(SEARCH("*male*",AB98)),"male",""))</f>
        <v/>
      </c>
      <c r="X98" s="149" t="str">
        <f>IF(AB98="","",IF(ISERROR(MID(AB98,FIND("male,",AB98)+6,(FIND(")",AB98)-(FIND("male,",AB98)+6))))=TRUE,"missing/error",MID(AB98,FIND("male,",AB98)+6,(FIND(")",AB98)-(FIND("male,",AB98)+6)))))</f>
        <v/>
      </c>
      <c r="Y98" s="150" t="str">
        <f>IF(U98="","",(MID(U98,(SEARCH("^^",SUBSTITUTE(U98," ","^^",LEN(U98)-LEN(SUBSTITUTE(U98," ","")))))+1,99)&amp;"_"&amp;LEFT(U98,FIND(" ",U98)-1)&amp;"_"&amp;V98))</f>
        <v/>
      </c>
      <c r="Z98" s="117" t="str">
        <f>IF(AB98="","",IF((LEN(AB98)-LEN(SUBSTITUTE(AB98,"male","")))/LEN("male")&gt;1,"!",IF(RIGHT(AB98,1)=")","",IF(RIGHT(AB98,2)=") ","",IF(RIGHT(AB98,2)=").","","!!")))))</f>
        <v/>
      </c>
      <c r="AA98" s="114"/>
      <c r="AB98" s="168"/>
      <c r="AC98" s="143" t="str">
        <f>IF(AG98="","",ministers_outercabinet!AF$3)</f>
        <v/>
      </c>
      <c r="AD98" s="144" t="str">
        <f>IF(AG98="","",ministers_outercabinet!AF$1)</f>
        <v/>
      </c>
      <c r="AE98" s="145"/>
      <c r="AF98" s="151"/>
      <c r="AG98" s="146" t="str">
        <f>IF(AN98="","",IF(ISNUMBER(SEARCH(":",AN98)),MID(AN98,FIND(":",AN98)+2,FIND("(",AN98)-FIND(":",AN98)-3),LEFT(AN98,FIND("(",AN98)-2)))</f>
        <v/>
      </c>
      <c r="AH98" s="147" t="str">
        <f>IF(AN98="","",MID(AN98,FIND("(",AN98)+1,4))</f>
        <v/>
      </c>
      <c r="AI98" s="148" t="str">
        <f>IF(ISNUMBER(SEARCH("*female*",AN98)),"female",IF(ISNUMBER(SEARCH("*male*",AN98)),"male",""))</f>
        <v/>
      </c>
      <c r="AJ98" s="149" t="str">
        <f>IF(AN98="","",IF(ISERROR(MID(AN98,FIND("male,",AN98)+6,(FIND(")",AN98)-(FIND("male,",AN98)+6))))=TRUE,"missing/error",MID(AN98,FIND("male,",AN98)+6,(FIND(")",AN98)-(FIND("male,",AN98)+6)))))</f>
        <v/>
      </c>
      <c r="AK98" s="150" t="str">
        <f>IF(AG98="","",(MID(AG98,(SEARCH("^^",SUBSTITUTE(AG98," ","^^",LEN(AG98)-LEN(SUBSTITUTE(AG98," ","")))))+1,99)&amp;"_"&amp;LEFT(AG98,FIND(" ",AG98)-1)&amp;"_"&amp;AH98))</f>
        <v/>
      </c>
      <c r="AL98" s="117" t="str">
        <f>IF(AN98="","",IF((LEN(AN98)-LEN(SUBSTITUTE(AN98,"male","")))/LEN("male")&gt;1,"!",IF(RIGHT(AN98,1)=")","",IF(RIGHT(AN98,2)=") ","",IF(RIGHT(AN98,2)=").","","!!")))))</f>
        <v/>
      </c>
      <c r="AM98" s="114"/>
      <c r="AN98" s="168"/>
      <c r="AO98" s="143" t="str">
        <f>IF(AS98="","",ministers_outercabinet!AR$3)</f>
        <v/>
      </c>
      <c r="AP98" s="144" t="str">
        <f>IF(AS98="","",ministers_outercabinet!AR$1)</f>
        <v/>
      </c>
      <c r="AQ98" s="145"/>
      <c r="AR98" s="151"/>
      <c r="AS98" s="146" t="str">
        <f>IF(AZ98="","",IF(ISNUMBER(SEARCH(":",AZ98)),MID(AZ98,FIND(":",AZ98)+2,FIND("(",AZ98)-FIND(":",AZ98)-3),LEFT(AZ98,FIND("(",AZ98)-2)))</f>
        <v/>
      </c>
      <c r="AT98" s="147" t="str">
        <f>IF(AZ98="","",MID(AZ98,FIND("(",AZ98)+1,4))</f>
        <v/>
      </c>
      <c r="AU98" s="148" t="str">
        <f>IF(ISNUMBER(SEARCH("*female*",AZ98)),"female",IF(ISNUMBER(SEARCH("*male*",AZ98)),"male",""))</f>
        <v/>
      </c>
      <c r="AV98" s="149" t="str">
        <f>IF(AZ98="","",IF(ISERROR(MID(AZ98,FIND("male,",AZ98)+6,(FIND(")",AZ98)-(FIND("male,",AZ98)+6))))=TRUE,"missing/error",MID(AZ98,FIND("male,",AZ98)+6,(FIND(")",AZ98)-(FIND("male,",AZ98)+6)))))</f>
        <v/>
      </c>
      <c r="AW98" s="150" t="str">
        <f>IF(AS98="","",(MID(AS98,(SEARCH("^^",SUBSTITUTE(AS98," ","^^",LEN(AS98)-LEN(SUBSTITUTE(AS98," ","")))))+1,99)&amp;"_"&amp;LEFT(AS98,FIND(" ",AS98)-1)&amp;"_"&amp;AT98))</f>
        <v/>
      </c>
      <c r="AX98" s="117" t="str">
        <f>IF(AZ98="","",IF((LEN(AZ98)-LEN(SUBSTITUTE(AZ98,"male","")))/LEN("male")&gt;1,"!",IF(RIGHT(AZ98,1)=")","",IF(RIGHT(AZ98,2)=") ","",IF(RIGHT(AZ98,2)=").","","!!")))))</f>
        <v/>
      </c>
      <c r="AY98" s="114"/>
      <c r="AZ98" s="168"/>
      <c r="BA98" s="143" t="str">
        <f>IF(BE98="","",ministers_outercabinet!BD$3)</f>
        <v/>
      </c>
      <c r="BB98" s="144" t="str">
        <f>IF(BE98="","",ministers_outercabinet!BD$1)</f>
        <v/>
      </c>
      <c r="BC98" s="145"/>
      <c r="BD98" s="151"/>
      <c r="BE98" s="146" t="str">
        <f>IF(BL98="","",IF(ISNUMBER(SEARCH(":",BL98)),MID(BL98,FIND(":",BL98)+2,FIND("(",BL98)-FIND(":",BL98)-3),LEFT(BL98,FIND("(",BL98)-2)))</f>
        <v/>
      </c>
      <c r="BF98" s="147" t="str">
        <f>IF(BL98="","",MID(BL98,FIND("(",BL98)+1,4))</f>
        <v/>
      </c>
      <c r="BG98" s="148" t="str">
        <f>IF(ISNUMBER(SEARCH("*female*",BL98)),"female",IF(ISNUMBER(SEARCH("*male*",BL98)),"male",""))</f>
        <v/>
      </c>
      <c r="BH98" s="149" t="str">
        <f>IF(BL98="","",IF(ISERROR(MID(BL98,FIND("male,",BL98)+6,(FIND(")",BL98)-(FIND("male,",BL98)+6))))=TRUE,"missing/error",MID(BL98,FIND("male,",BL98)+6,(FIND(")",BL98)-(FIND("male,",BL98)+6)))))</f>
        <v/>
      </c>
      <c r="BI98" s="150" t="str">
        <f>IF(BE98="","",(MID(BE98,(SEARCH("^^",SUBSTITUTE(BE98," ","^^",LEN(BE98)-LEN(SUBSTITUTE(BE98," ","")))))+1,99)&amp;"_"&amp;LEFT(BE98,FIND(" ",BE98)-1)&amp;"_"&amp;BF98))</f>
        <v/>
      </c>
      <c r="BJ98" s="117" t="str">
        <f>IF(BL98="","",IF((LEN(BL98)-LEN(SUBSTITUTE(BL98,"male","")))/LEN("male")&gt;1,"!",IF(RIGHT(BL98,1)=")","",IF(RIGHT(BL98,2)=") ","",IF(RIGHT(BL98,2)=").","","!!")))))</f>
        <v/>
      </c>
      <c r="BK98" s="114"/>
      <c r="BL98" s="168"/>
      <c r="BM98" s="143" t="str">
        <f>IF(BQ98="","",ministers_outercabinet!BP$3)</f>
        <v/>
      </c>
      <c r="BN98" s="144" t="str">
        <f>IF(BQ98="","",ministers_outercabinet!BP$1)</f>
        <v/>
      </c>
      <c r="BO98" s="145"/>
      <c r="BP98" s="151"/>
      <c r="BQ98" s="146" t="str">
        <f>IF(BX98="","",IF(ISNUMBER(SEARCH(":",BX98)),MID(BX98,FIND(":",BX98)+2,FIND("(",BX98)-FIND(":",BX98)-3),LEFT(BX98,FIND("(",BX98)-2)))</f>
        <v/>
      </c>
      <c r="BR98" s="147" t="str">
        <f>IF(BX98="","",MID(BX98,FIND("(",BX98)+1,4))</f>
        <v/>
      </c>
      <c r="BS98" s="148" t="str">
        <f>IF(ISNUMBER(SEARCH("*female*",BX98)),"female",IF(ISNUMBER(SEARCH("*male*",BX98)),"male",""))</f>
        <v/>
      </c>
      <c r="BT98" s="149" t="str">
        <f>IF(BX98="","",IF(ISERROR(MID(BX98,FIND("male,",BX98)+6,(FIND(")",BX98)-(FIND("male,",BX98)+6))))=TRUE,"missing/error",MID(BX98,FIND("male,",BX98)+6,(FIND(")",BX98)-(FIND("male,",BX98)+6)))))</f>
        <v/>
      </c>
      <c r="BU98" s="150" t="str">
        <f>IF(BQ98="","",(MID(BQ98,(SEARCH("^^",SUBSTITUTE(BQ98," ","^^",LEN(BQ98)-LEN(SUBSTITUTE(BQ98," ","")))))+1,99)&amp;"_"&amp;LEFT(BQ98,FIND(" ",BQ98)-1)&amp;"_"&amp;BR98))</f>
        <v/>
      </c>
      <c r="BV98" s="117" t="str">
        <f>IF(BX98="","",IF((LEN(BX98)-LEN(SUBSTITUTE(BX98,"male","")))/LEN("male")&gt;1,"!",IF(RIGHT(BX98,1)=")","",IF(RIGHT(BX98,2)=") ","",IF(RIGHT(BX98,2)=").","","!!")))))</f>
        <v/>
      </c>
      <c r="BW98" s="114"/>
      <c r="BX98" s="168"/>
      <c r="BY98" s="143" t="str">
        <f>IF(CC98="","",ministers_outercabinet!CB$3)</f>
        <v/>
      </c>
      <c r="BZ98" s="144" t="str">
        <f>IF(CC98="","",ministers_outercabinet!CB$1)</f>
        <v/>
      </c>
      <c r="CA98" s="145"/>
      <c r="CB98" s="151"/>
      <c r="CC98" s="146" t="str">
        <f>IF(CJ98="","",IF(ISNUMBER(SEARCH(":",CJ98)),MID(CJ98,FIND(":",CJ98)+2,FIND("(",CJ98)-FIND(":",CJ98)-3),LEFT(CJ98,FIND("(",CJ98)-2)))</f>
        <v/>
      </c>
      <c r="CD98" s="147" t="str">
        <f>IF(CJ98="","",MID(CJ98,FIND("(",CJ98)+1,4))</f>
        <v/>
      </c>
      <c r="CE98" s="148" t="str">
        <f>IF(ISNUMBER(SEARCH("*female*",CJ98)),"female",IF(ISNUMBER(SEARCH("*male*",CJ98)),"male",""))</f>
        <v/>
      </c>
      <c r="CF98" s="149" t="str">
        <f>IF(CJ98="","",IF(ISERROR(MID(CJ98,FIND("male,",CJ98)+6,(FIND(")",CJ98)-(FIND("male,",CJ98)+6))))=TRUE,"missing/error",MID(CJ98,FIND("male,",CJ98)+6,(FIND(")",CJ98)-(FIND("male,",CJ98)+6)))))</f>
        <v/>
      </c>
      <c r="CG98" s="150" t="str">
        <f>IF(CC98="","",(MID(CC98,(SEARCH("^^",SUBSTITUTE(CC98," ","^^",LEN(CC98)-LEN(SUBSTITUTE(CC98," ","")))))+1,99)&amp;"_"&amp;LEFT(CC98,FIND(" ",CC98)-1)&amp;"_"&amp;CD98))</f>
        <v/>
      </c>
      <c r="CH98" s="117" t="str">
        <f>IF(CJ98="","",IF((LEN(CJ98)-LEN(SUBSTITUTE(CJ98,"male","")))/LEN("male")&gt;1,"!",IF(RIGHT(CJ98,1)=")","",IF(RIGHT(CJ98,2)=") ","",IF(RIGHT(CJ98,2)=").","","!!")))))</f>
        <v/>
      </c>
      <c r="CI98" s="114"/>
      <c r="CJ98" s="168"/>
      <c r="CK98" s="143" t="str">
        <f>IF(CO98="","",ministers_outercabinet!CN$3)</f>
        <v/>
      </c>
      <c r="CL98" s="144" t="str">
        <f>IF(CO98="","",ministers_outercabinet!CN$1)</f>
        <v/>
      </c>
      <c r="CM98" s="145"/>
      <c r="CN98" s="151"/>
      <c r="CO98" s="146" t="str">
        <f>IF(CV98="","",IF(ISNUMBER(SEARCH(":",CV98)),MID(CV98,FIND(":",CV98)+2,FIND("(",CV98)-FIND(":",CV98)-3),LEFT(CV98,FIND("(",CV98)-2)))</f>
        <v/>
      </c>
      <c r="CP98" s="147" t="str">
        <f>IF(CV98="","",MID(CV98,FIND("(",CV98)+1,4))</f>
        <v/>
      </c>
      <c r="CQ98" s="148" t="str">
        <f>IF(ISNUMBER(SEARCH("*female*",CV98)),"female",IF(ISNUMBER(SEARCH("*male*",CV98)),"male",""))</f>
        <v/>
      </c>
      <c r="CR98" s="149" t="str">
        <f>IF(CV98="","",IF(ISERROR(MID(CV98,FIND("male,",CV98)+6,(FIND(")",CV98)-(FIND("male,",CV98)+6))))=TRUE,"missing/error",MID(CV98,FIND("male,",CV98)+6,(FIND(")",CV98)-(FIND("male,",CV98)+6)))))</f>
        <v/>
      </c>
      <c r="CS98" s="150" t="str">
        <f>IF(CO98="","",(MID(CO98,(SEARCH("^^",SUBSTITUTE(CO98," ","^^",LEN(CO98)-LEN(SUBSTITUTE(CO98," ","")))))+1,99)&amp;"_"&amp;LEFT(CO98,FIND(" ",CO98)-1)&amp;"_"&amp;CP98))</f>
        <v/>
      </c>
      <c r="CT98" s="117" t="str">
        <f>IF(CV98="","",IF((LEN(CV98)-LEN(SUBSTITUTE(CV98,"male","")))/LEN("male")&gt;1,"!",IF(RIGHT(CV98,1)=")","",IF(RIGHT(CV98,2)=") ","",IF(RIGHT(CV98,2)=").","","!!")))))</f>
        <v/>
      </c>
      <c r="CU98" s="114"/>
      <c r="CV98" s="168"/>
      <c r="CW98" s="143" t="str">
        <f>IF(DA98="","",ministers_outercabinet!CZ$3)</f>
        <v/>
      </c>
      <c r="CX98" s="144" t="str">
        <f>IF(DA98="","",ministers_outercabinet!CZ$1)</f>
        <v/>
      </c>
      <c r="CY98" s="145"/>
      <c r="CZ98" s="151"/>
      <c r="DA98" s="146" t="str">
        <f>IF(DH98="","",IF(ISNUMBER(SEARCH(":",DH98)),MID(DH98,FIND(":",DH98)+2,FIND("(",DH98)-FIND(":",DH98)-3),LEFT(DH98,FIND("(",DH98)-2)))</f>
        <v/>
      </c>
      <c r="DB98" s="147" t="str">
        <f>IF(DH98="","",MID(DH98,FIND("(",DH98)+1,4))</f>
        <v/>
      </c>
      <c r="DC98" s="148" t="str">
        <f>IF(ISNUMBER(SEARCH("*female*",DH98)),"female",IF(ISNUMBER(SEARCH("*male*",DH98)),"male",""))</f>
        <v/>
      </c>
      <c r="DD98" s="149" t="str">
        <f>IF(DH98="","",IF(ISERROR(MID(DH98,FIND("male,",DH98)+6,(FIND(")",DH98)-(FIND("male,",DH98)+6))))=TRUE,"missing/error",MID(DH98,FIND("male,",DH98)+6,(FIND(")",DH98)-(FIND("male,",DH98)+6)))))</f>
        <v/>
      </c>
      <c r="DE98" s="150" t="str">
        <f>IF(DA98="","",(MID(DA98,(SEARCH("^^",SUBSTITUTE(DA98," ","^^",LEN(DA98)-LEN(SUBSTITUTE(DA98," ","")))))+1,99)&amp;"_"&amp;LEFT(DA98,FIND(" ",DA98)-1)&amp;"_"&amp;DB98))</f>
        <v/>
      </c>
      <c r="DF98" s="117" t="str">
        <f>IF(DH98="","",IF((LEN(DH98)-LEN(SUBSTITUTE(DH98,"male","")))/LEN("male")&gt;1,"!",IF(RIGHT(DH98,1)=")","",IF(RIGHT(DH98,2)=") ","",IF(RIGHT(DH98,2)=").","","!!")))))</f>
        <v/>
      </c>
      <c r="DG98" s="114"/>
      <c r="DH98" s="168"/>
      <c r="DI98" s="143" t="str">
        <f>IF(DM98="","",ministers_outercabinet!DL$3)</f>
        <v/>
      </c>
      <c r="DJ98" s="144" t="str">
        <f>IF(DM98="","",ministers_outercabinet!DL$1)</f>
        <v/>
      </c>
      <c r="DK98" s="145"/>
      <c r="DL98" s="151"/>
      <c r="DM98" s="146" t="str">
        <f>IF(DT98="","",IF(ISNUMBER(SEARCH(":",DT98)),MID(DT98,FIND(":",DT98)+2,FIND("(",DT98)-FIND(":",DT98)-3),LEFT(DT98,FIND("(",DT98)-2)))</f>
        <v/>
      </c>
      <c r="DN98" s="147" t="str">
        <f>IF(DT98="","",MID(DT98,FIND("(",DT98)+1,4))</f>
        <v/>
      </c>
      <c r="DO98" s="148" t="str">
        <f>IF(ISNUMBER(SEARCH("*female*",DT98)),"female",IF(ISNUMBER(SEARCH("*male*",DT98)),"male",""))</f>
        <v/>
      </c>
      <c r="DP98" s="149" t="str">
        <f>IF(DT98="","",IF(ISERROR(MID(DT98,FIND("male,",DT98)+6,(FIND(")",DT98)-(FIND("male,",DT98)+6))))=TRUE,"missing/error",MID(DT98,FIND("male,",DT98)+6,(FIND(")",DT98)-(FIND("male,",DT98)+6)))))</f>
        <v/>
      </c>
      <c r="DQ98" s="150" t="str">
        <f>IF(DM98="","",(MID(DM98,(SEARCH("^^",SUBSTITUTE(DM98," ","^^",LEN(DM98)-LEN(SUBSTITUTE(DM98," ","")))))+1,99)&amp;"_"&amp;LEFT(DM98,FIND(" ",DM98)-1)&amp;"_"&amp;DN98))</f>
        <v/>
      </c>
      <c r="DR98" s="117" t="str">
        <f>IF(DT98="","",IF((LEN(DT98)-LEN(SUBSTITUTE(DT98,"male","")))/LEN("male")&gt;1,"!",IF(RIGHT(DT98,1)=")","",IF(RIGHT(DT98,2)=") ","",IF(RIGHT(DT98,2)=").","","!!")))))</f>
        <v/>
      </c>
      <c r="DS98" s="114"/>
      <c r="DT98" s="168"/>
      <c r="DU98" s="143" t="str">
        <f>IF(DY98="","",ministers_outercabinet!DX$3)</f>
        <v/>
      </c>
      <c r="DV98" s="144" t="str">
        <f>IF(DY98="","",ministers_outercabinet!DX$1)</f>
        <v/>
      </c>
      <c r="DW98" s="145"/>
      <c r="DX98" s="151"/>
      <c r="DY98" s="146" t="str">
        <f>IF(EF98="","",IF(ISNUMBER(SEARCH(":",EF98)),MID(EF98,FIND(":",EF98)+2,FIND("(",EF98)-FIND(":",EF98)-3),LEFT(EF98,FIND("(",EF98)-2)))</f>
        <v/>
      </c>
      <c r="DZ98" s="147" t="str">
        <f>IF(EF98="","",MID(EF98,FIND("(",EF98)+1,4))</f>
        <v/>
      </c>
      <c r="EA98" s="148" t="str">
        <f>IF(ISNUMBER(SEARCH("*female*",EF98)),"female",IF(ISNUMBER(SEARCH("*male*",EF98)),"male",""))</f>
        <v/>
      </c>
      <c r="EB98" s="149" t="str">
        <f>IF(EF98="","",IF(ISERROR(MID(EF98,FIND("male,",EF98)+6,(FIND(")",EF98)-(FIND("male,",EF98)+6))))=TRUE,"missing/error",MID(EF98,FIND("male,",EF98)+6,(FIND(")",EF98)-(FIND("male,",EF98)+6)))))</f>
        <v/>
      </c>
      <c r="EC98" s="150" t="str">
        <f>IF(DY98="","",(MID(DY98,(SEARCH("^^",SUBSTITUTE(DY98," ","^^",LEN(DY98)-LEN(SUBSTITUTE(DY98," ","")))))+1,99)&amp;"_"&amp;LEFT(DY98,FIND(" ",DY98)-1)&amp;"_"&amp;DZ98))</f>
        <v/>
      </c>
      <c r="ED98" s="117" t="str">
        <f>IF(EF98="","",IF((LEN(EF98)-LEN(SUBSTITUTE(EF98,"male","")))/LEN("male")&gt;1,"!",IF(RIGHT(EF98,1)=")","",IF(RIGHT(EF98,2)=") ","",IF(RIGHT(EF98,2)=").","","!!")))))</f>
        <v/>
      </c>
      <c r="EE98" s="114"/>
      <c r="EF98" s="168"/>
    </row>
    <row r="99" spans="1:136" ht="13.5" customHeight="1">
      <c r="A99" s="126"/>
      <c r="B99" s="114" t="s">
        <v>552</v>
      </c>
      <c r="C99" s="114"/>
      <c r="E99" s="143" t="str">
        <f>IF(I99="","",ministers_outercabinet!E$3)</f>
        <v/>
      </c>
      <c r="F99" s="144" t="str">
        <f>IF(I99="","",ministers_outercabinet!E$1)</f>
        <v/>
      </c>
      <c r="G99" s="145" t="s">
        <v>292</v>
      </c>
      <c r="H99" s="145" t="str">
        <f>IF(I99="","",ministers_outercabinet!E$3)</f>
        <v/>
      </c>
      <c r="I99" s="146" t="str">
        <f t="shared" si="23"/>
        <v/>
      </c>
      <c r="J99" s="147" t="str">
        <f t="shared" si="24"/>
        <v/>
      </c>
      <c r="K99" s="148" t="str">
        <f t="shared" si="25"/>
        <v/>
      </c>
      <c r="L99" s="149" t="str">
        <f t="shared" si="26"/>
        <v/>
      </c>
      <c r="M99" s="150" t="str">
        <f t="shared" si="27"/>
        <v/>
      </c>
      <c r="N99" s="117" t="str">
        <f t="shared" si="28"/>
        <v/>
      </c>
      <c r="O99" s="114"/>
      <c r="P99" s="168"/>
      <c r="Q99" s="143" t="str">
        <f>IF(U99="","",ministers_outercabinet!T$3)</f>
        <v/>
      </c>
      <c r="R99" s="144" t="str">
        <f>IF(U99="","",ministers_outercabinet!T$1)</f>
        <v/>
      </c>
      <c r="S99" s="145"/>
      <c r="T99" s="151"/>
      <c r="U99" s="146" t="str">
        <f>IF(AB99="","",IF(ISNUMBER(SEARCH(":",AB99)),MID(AB99,FIND(":",AB99)+2,FIND("(",AB99)-FIND(":",AB99)-3),LEFT(AB99,FIND("(",AB99)-2)))</f>
        <v/>
      </c>
      <c r="V99" s="147" t="str">
        <f>IF(AB99="","",MID(AB99,FIND("(",AB99)+1,4))</f>
        <v/>
      </c>
      <c r="W99" s="148" t="str">
        <f>IF(ISNUMBER(SEARCH("*female*",AB99)),"female",IF(ISNUMBER(SEARCH("*male*",AB99)),"male",""))</f>
        <v/>
      </c>
      <c r="X99" s="149" t="str">
        <f>IF(AB99="","",IF(ISERROR(MID(AB99,FIND("male,",AB99)+6,(FIND(")",AB99)-(FIND("male,",AB99)+6))))=TRUE,"missing/error",MID(AB99,FIND("male,",AB99)+6,(FIND(")",AB99)-(FIND("male,",AB99)+6)))))</f>
        <v/>
      </c>
      <c r="Y99" s="150" t="str">
        <f>IF(U99="","",(MID(U99,(SEARCH("^^",SUBSTITUTE(U99," ","^^",LEN(U99)-LEN(SUBSTITUTE(U99," ","")))))+1,99)&amp;"_"&amp;LEFT(U99,FIND(" ",U99)-1)&amp;"_"&amp;V99))</f>
        <v/>
      </c>
      <c r="Z99" s="117" t="str">
        <f>IF(AB99="","",IF((LEN(AB99)-LEN(SUBSTITUTE(AB99,"male","")))/LEN("male")&gt;1,"!",IF(RIGHT(AB99,1)=")","",IF(RIGHT(AB99,2)=") ","",IF(RIGHT(AB99,2)=").","","!!")))))</f>
        <v/>
      </c>
      <c r="AA99" s="114"/>
      <c r="AB99" s="168"/>
      <c r="AC99" s="143" t="str">
        <f>IF(AG99="","",ministers_outercabinet!AF$3)</f>
        <v/>
      </c>
      <c r="AD99" s="144" t="str">
        <f>IF(AG99="","",ministers_outercabinet!AF$1)</f>
        <v/>
      </c>
      <c r="AE99" s="145"/>
      <c r="AF99" s="151"/>
      <c r="AG99" s="146" t="str">
        <f>IF(AN99="","",IF(ISNUMBER(SEARCH(":",AN99)),MID(AN99,FIND(":",AN99)+2,FIND("(",AN99)-FIND(":",AN99)-3),LEFT(AN99,FIND("(",AN99)-2)))</f>
        <v/>
      </c>
      <c r="AH99" s="147" t="str">
        <f>IF(AN99="","",MID(AN99,FIND("(",AN99)+1,4))</f>
        <v/>
      </c>
      <c r="AI99" s="148" t="str">
        <f>IF(ISNUMBER(SEARCH("*female*",AN99)),"female",IF(ISNUMBER(SEARCH("*male*",AN99)),"male",""))</f>
        <v/>
      </c>
      <c r="AJ99" s="149" t="str">
        <f>IF(AN99="","",IF(ISERROR(MID(AN99,FIND("male,",AN99)+6,(FIND(")",AN99)-(FIND("male,",AN99)+6))))=TRUE,"missing/error",MID(AN99,FIND("male,",AN99)+6,(FIND(")",AN99)-(FIND("male,",AN99)+6)))))</f>
        <v/>
      </c>
      <c r="AK99" s="150" t="str">
        <f>IF(AG99="","",(MID(AG99,(SEARCH("^^",SUBSTITUTE(AG99," ","^^",LEN(AG99)-LEN(SUBSTITUTE(AG99," ","")))))+1,99)&amp;"_"&amp;LEFT(AG99,FIND(" ",AG99)-1)&amp;"_"&amp;AH99))</f>
        <v/>
      </c>
      <c r="AL99" s="117" t="str">
        <f>IF(AN99="","",IF((LEN(AN99)-LEN(SUBSTITUTE(AN99,"male","")))/LEN("male")&gt;1,"!",IF(RIGHT(AN99,1)=")","",IF(RIGHT(AN99,2)=") ","",IF(RIGHT(AN99,2)=").","","!!")))))</f>
        <v/>
      </c>
      <c r="AM99" s="114"/>
      <c r="AN99" s="168"/>
      <c r="AO99" s="143" t="str">
        <f>IF(AS99="","",ministers_outercabinet!AR$3)</f>
        <v/>
      </c>
      <c r="AP99" s="144" t="str">
        <f>IF(AS99="","",ministers_outercabinet!AR$1)</f>
        <v/>
      </c>
      <c r="AQ99" s="145"/>
      <c r="AR99" s="151"/>
      <c r="AS99" s="146" t="str">
        <f>IF(AZ99="","",IF(ISNUMBER(SEARCH(":",AZ99)),MID(AZ99,FIND(":",AZ99)+2,FIND("(",AZ99)-FIND(":",AZ99)-3),LEFT(AZ99,FIND("(",AZ99)-2)))</f>
        <v/>
      </c>
      <c r="AT99" s="147" t="str">
        <f>IF(AZ99="","",MID(AZ99,FIND("(",AZ99)+1,4))</f>
        <v/>
      </c>
      <c r="AU99" s="148" t="str">
        <f>IF(ISNUMBER(SEARCH("*female*",AZ99)),"female",IF(ISNUMBER(SEARCH("*male*",AZ99)),"male",""))</f>
        <v/>
      </c>
      <c r="AV99" s="149" t="str">
        <f>IF(AZ99="","",IF(ISERROR(MID(AZ99,FIND("male,",AZ99)+6,(FIND(")",AZ99)-(FIND("male,",AZ99)+6))))=TRUE,"missing/error",MID(AZ99,FIND("male,",AZ99)+6,(FIND(")",AZ99)-(FIND("male,",AZ99)+6)))))</f>
        <v/>
      </c>
      <c r="AW99" s="150" t="str">
        <f>IF(AS99="","",(MID(AS99,(SEARCH("^^",SUBSTITUTE(AS99," ","^^",LEN(AS99)-LEN(SUBSTITUTE(AS99," ","")))))+1,99)&amp;"_"&amp;LEFT(AS99,FIND(" ",AS99)-1)&amp;"_"&amp;AT99))</f>
        <v/>
      </c>
      <c r="AX99" s="117" t="str">
        <f>IF(AZ99="","",IF((LEN(AZ99)-LEN(SUBSTITUTE(AZ99,"male","")))/LEN("male")&gt;1,"!",IF(RIGHT(AZ99,1)=")","",IF(RIGHT(AZ99,2)=") ","",IF(RIGHT(AZ99,2)=").","","!!")))))</f>
        <v/>
      </c>
      <c r="AY99" s="114"/>
      <c r="AZ99" s="168"/>
      <c r="BA99" s="143" t="str">
        <f>IF(BE99="","",ministers_outercabinet!BD$3)</f>
        <v/>
      </c>
      <c r="BB99" s="144" t="str">
        <f>IF(BE99="","",ministers_outercabinet!BD$1)</f>
        <v/>
      </c>
      <c r="BC99" s="145"/>
      <c r="BD99" s="151"/>
      <c r="BE99" s="146" t="str">
        <f>IF(BL99="","",IF(ISNUMBER(SEARCH(":",BL99)),MID(BL99,FIND(":",BL99)+2,FIND("(",BL99)-FIND(":",BL99)-3),LEFT(BL99,FIND("(",BL99)-2)))</f>
        <v/>
      </c>
      <c r="BF99" s="147" t="str">
        <f>IF(BL99="","",MID(BL99,FIND("(",BL99)+1,4))</f>
        <v/>
      </c>
      <c r="BG99" s="148" t="str">
        <f>IF(ISNUMBER(SEARCH("*female*",BL99)),"female",IF(ISNUMBER(SEARCH("*male*",BL99)),"male",""))</f>
        <v/>
      </c>
      <c r="BH99" s="149" t="str">
        <f>IF(BL99="","",IF(ISERROR(MID(BL99,FIND("male,",BL99)+6,(FIND(")",BL99)-(FIND("male,",BL99)+6))))=TRUE,"missing/error",MID(BL99,FIND("male,",BL99)+6,(FIND(")",BL99)-(FIND("male,",BL99)+6)))))</f>
        <v/>
      </c>
      <c r="BI99" s="150" t="str">
        <f>IF(BE99="","",(MID(BE99,(SEARCH("^^",SUBSTITUTE(BE99," ","^^",LEN(BE99)-LEN(SUBSTITUTE(BE99," ","")))))+1,99)&amp;"_"&amp;LEFT(BE99,FIND(" ",BE99)-1)&amp;"_"&amp;BF99))</f>
        <v/>
      </c>
      <c r="BJ99" s="117" t="str">
        <f>IF(BL99="","",IF((LEN(BL99)-LEN(SUBSTITUTE(BL99,"male","")))/LEN("male")&gt;1,"!",IF(RIGHT(BL99,1)=")","",IF(RIGHT(BL99,2)=") ","",IF(RIGHT(BL99,2)=").","","!!")))))</f>
        <v/>
      </c>
      <c r="BK99" s="114"/>
      <c r="BL99" s="168"/>
      <c r="BM99" s="143" t="str">
        <f>IF(BQ99="","",ministers_outercabinet!BP$3)</f>
        <v/>
      </c>
      <c r="BN99" s="144" t="str">
        <f>IF(BQ99="","",ministers_outercabinet!BP$1)</f>
        <v/>
      </c>
      <c r="BO99" s="145"/>
      <c r="BP99" s="151"/>
      <c r="BQ99" s="146" t="str">
        <f>IF(BX99="","",IF(ISNUMBER(SEARCH(":",BX99)),MID(BX99,FIND(":",BX99)+2,FIND("(",BX99)-FIND(":",BX99)-3),LEFT(BX99,FIND("(",BX99)-2)))</f>
        <v/>
      </c>
      <c r="BR99" s="147" t="str">
        <f>IF(BX99="","",MID(BX99,FIND("(",BX99)+1,4))</f>
        <v/>
      </c>
      <c r="BS99" s="148" t="str">
        <f>IF(ISNUMBER(SEARCH("*female*",BX99)),"female",IF(ISNUMBER(SEARCH("*male*",BX99)),"male",""))</f>
        <v/>
      </c>
      <c r="BT99" s="149" t="str">
        <f>IF(BX99="","",IF(ISERROR(MID(BX99,FIND("male,",BX99)+6,(FIND(")",BX99)-(FIND("male,",BX99)+6))))=TRUE,"missing/error",MID(BX99,FIND("male,",BX99)+6,(FIND(")",BX99)-(FIND("male,",BX99)+6)))))</f>
        <v/>
      </c>
      <c r="BU99" s="150" t="str">
        <f>IF(BQ99="","",(MID(BQ99,(SEARCH("^^",SUBSTITUTE(BQ99," ","^^",LEN(BQ99)-LEN(SUBSTITUTE(BQ99," ","")))))+1,99)&amp;"_"&amp;LEFT(BQ99,FIND(" ",BQ99)-1)&amp;"_"&amp;BR99))</f>
        <v/>
      </c>
      <c r="BV99" s="117" t="str">
        <f>IF(BX99="","",IF((LEN(BX99)-LEN(SUBSTITUTE(BX99,"male","")))/LEN("male")&gt;1,"!",IF(RIGHT(BX99,1)=")","",IF(RIGHT(BX99,2)=") ","",IF(RIGHT(BX99,2)=").","","!!")))))</f>
        <v/>
      </c>
      <c r="BW99" s="114"/>
      <c r="BX99" s="168"/>
      <c r="BY99" s="143" t="str">
        <f>IF(CC99="","",ministers_outercabinet!CB$3)</f>
        <v/>
      </c>
      <c r="BZ99" s="144" t="str">
        <f>IF(CC99="","",ministers_outercabinet!CB$1)</f>
        <v/>
      </c>
      <c r="CA99" s="145"/>
      <c r="CB99" s="151"/>
      <c r="CC99" s="146" t="str">
        <f>IF(CJ99="","",IF(ISNUMBER(SEARCH(":",CJ99)),MID(CJ99,FIND(":",CJ99)+2,FIND("(",CJ99)-FIND(":",CJ99)-3),LEFT(CJ99,FIND("(",CJ99)-2)))</f>
        <v/>
      </c>
      <c r="CD99" s="147" t="str">
        <f>IF(CJ99="","",MID(CJ99,FIND("(",CJ99)+1,4))</f>
        <v/>
      </c>
      <c r="CE99" s="148" t="str">
        <f>IF(ISNUMBER(SEARCH("*female*",CJ99)),"female",IF(ISNUMBER(SEARCH("*male*",CJ99)),"male",""))</f>
        <v/>
      </c>
      <c r="CF99" s="149" t="str">
        <f>IF(CJ99="","",IF(ISERROR(MID(CJ99,FIND("male,",CJ99)+6,(FIND(")",CJ99)-(FIND("male,",CJ99)+6))))=TRUE,"missing/error",MID(CJ99,FIND("male,",CJ99)+6,(FIND(")",CJ99)-(FIND("male,",CJ99)+6)))))</f>
        <v/>
      </c>
      <c r="CG99" s="150" t="str">
        <f>IF(CC99="","",(MID(CC99,(SEARCH("^^",SUBSTITUTE(CC99," ","^^",LEN(CC99)-LEN(SUBSTITUTE(CC99," ","")))))+1,99)&amp;"_"&amp;LEFT(CC99,FIND(" ",CC99)-1)&amp;"_"&amp;CD99))</f>
        <v/>
      </c>
      <c r="CH99" s="117" t="str">
        <f>IF(CJ99="","",IF((LEN(CJ99)-LEN(SUBSTITUTE(CJ99,"male","")))/LEN("male")&gt;1,"!",IF(RIGHT(CJ99,1)=")","",IF(RIGHT(CJ99,2)=") ","",IF(RIGHT(CJ99,2)=").","","!!")))))</f>
        <v/>
      </c>
      <c r="CI99" s="114"/>
      <c r="CJ99" s="168"/>
      <c r="CK99" s="143" t="str">
        <f>IF(CO99="","",ministers_outercabinet!CN$3)</f>
        <v/>
      </c>
      <c r="CL99" s="144" t="str">
        <f>IF(CO99="","",ministers_outercabinet!CN$1)</f>
        <v/>
      </c>
      <c r="CM99" s="145"/>
      <c r="CN99" s="151"/>
      <c r="CO99" s="146" t="str">
        <f>IF(CV99="","",IF(ISNUMBER(SEARCH(":",CV99)),MID(CV99,FIND(":",CV99)+2,FIND("(",CV99)-FIND(":",CV99)-3),LEFT(CV99,FIND("(",CV99)-2)))</f>
        <v/>
      </c>
      <c r="CP99" s="147" t="str">
        <f>IF(CV99="","",MID(CV99,FIND("(",CV99)+1,4))</f>
        <v/>
      </c>
      <c r="CQ99" s="148" t="str">
        <f>IF(ISNUMBER(SEARCH("*female*",CV99)),"female",IF(ISNUMBER(SEARCH("*male*",CV99)),"male",""))</f>
        <v/>
      </c>
      <c r="CR99" s="149" t="str">
        <f>IF(CV99="","",IF(ISERROR(MID(CV99,FIND("male,",CV99)+6,(FIND(")",CV99)-(FIND("male,",CV99)+6))))=TRUE,"missing/error",MID(CV99,FIND("male,",CV99)+6,(FIND(")",CV99)-(FIND("male,",CV99)+6)))))</f>
        <v/>
      </c>
      <c r="CS99" s="150" t="str">
        <f>IF(CO99="","",(MID(CO99,(SEARCH("^^",SUBSTITUTE(CO99," ","^^",LEN(CO99)-LEN(SUBSTITUTE(CO99," ","")))))+1,99)&amp;"_"&amp;LEFT(CO99,FIND(" ",CO99)-1)&amp;"_"&amp;CP99))</f>
        <v/>
      </c>
      <c r="CT99" s="117" t="str">
        <f>IF(CV99="","",IF((LEN(CV99)-LEN(SUBSTITUTE(CV99,"male","")))/LEN("male")&gt;1,"!",IF(RIGHT(CV99,1)=")","",IF(RIGHT(CV99,2)=") ","",IF(RIGHT(CV99,2)=").","","!!")))))</f>
        <v/>
      </c>
      <c r="CU99" s="114"/>
      <c r="CV99" s="168"/>
      <c r="CW99" s="143" t="str">
        <f>IF(DA99="","",ministers_outercabinet!CZ$3)</f>
        <v/>
      </c>
      <c r="CX99" s="144" t="str">
        <f>IF(DA99="","",ministers_outercabinet!CZ$1)</f>
        <v/>
      </c>
      <c r="CY99" s="145"/>
      <c r="CZ99" s="151"/>
      <c r="DA99" s="146" t="str">
        <f>IF(DH99="","",IF(ISNUMBER(SEARCH(":",DH99)),MID(DH99,FIND(":",DH99)+2,FIND("(",DH99)-FIND(":",DH99)-3),LEFT(DH99,FIND("(",DH99)-2)))</f>
        <v/>
      </c>
      <c r="DB99" s="147" t="str">
        <f>IF(DH99="","",MID(DH99,FIND("(",DH99)+1,4))</f>
        <v/>
      </c>
      <c r="DC99" s="148" t="str">
        <f>IF(ISNUMBER(SEARCH("*female*",DH99)),"female",IF(ISNUMBER(SEARCH("*male*",DH99)),"male",""))</f>
        <v/>
      </c>
      <c r="DD99" s="149" t="str">
        <f>IF(DH99="","",IF(ISERROR(MID(DH99,FIND("male,",DH99)+6,(FIND(")",DH99)-(FIND("male,",DH99)+6))))=TRUE,"missing/error",MID(DH99,FIND("male,",DH99)+6,(FIND(")",DH99)-(FIND("male,",DH99)+6)))))</f>
        <v/>
      </c>
      <c r="DE99" s="150" t="str">
        <f>IF(DA99="","",(MID(DA99,(SEARCH("^^",SUBSTITUTE(DA99," ","^^",LEN(DA99)-LEN(SUBSTITUTE(DA99," ","")))))+1,99)&amp;"_"&amp;LEFT(DA99,FIND(" ",DA99)-1)&amp;"_"&amp;DB99))</f>
        <v/>
      </c>
      <c r="DF99" s="117" t="str">
        <f>IF(DH99="","",IF((LEN(DH99)-LEN(SUBSTITUTE(DH99,"male","")))/LEN("male")&gt;1,"!",IF(RIGHT(DH99,1)=")","",IF(RIGHT(DH99,2)=") ","",IF(RIGHT(DH99,2)=").","","!!")))))</f>
        <v/>
      </c>
      <c r="DG99" s="114"/>
      <c r="DH99" s="168"/>
      <c r="DI99" s="143" t="str">
        <f>IF(DM99="","",ministers_outercabinet!DL$3)</f>
        <v/>
      </c>
      <c r="DJ99" s="144" t="str">
        <f>IF(DM99="","",ministers_outercabinet!DL$1)</f>
        <v/>
      </c>
      <c r="DK99" s="145"/>
      <c r="DL99" s="151"/>
      <c r="DM99" s="146" t="str">
        <f>IF(DT99="","",IF(ISNUMBER(SEARCH(":",DT99)),MID(DT99,FIND(":",DT99)+2,FIND("(",DT99)-FIND(":",DT99)-3),LEFT(DT99,FIND("(",DT99)-2)))</f>
        <v/>
      </c>
      <c r="DN99" s="147" t="str">
        <f>IF(DT99="","",MID(DT99,FIND("(",DT99)+1,4))</f>
        <v/>
      </c>
      <c r="DO99" s="148" t="str">
        <f>IF(ISNUMBER(SEARCH("*female*",DT99)),"female",IF(ISNUMBER(SEARCH("*male*",DT99)),"male",""))</f>
        <v/>
      </c>
      <c r="DP99" s="149" t="str">
        <f>IF(DT99="","",IF(ISERROR(MID(DT99,FIND("male,",DT99)+6,(FIND(")",DT99)-(FIND("male,",DT99)+6))))=TRUE,"missing/error",MID(DT99,FIND("male,",DT99)+6,(FIND(")",DT99)-(FIND("male,",DT99)+6)))))</f>
        <v/>
      </c>
      <c r="DQ99" s="150" t="str">
        <f>IF(DM99="","",(MID(DM99,(SEARCH("^^",SUBSTITUTE(DM99," ","^^",LEN(DM99)-LEN(SUBSTITUTE(DM99," ","")))))+1,99)&amp;"_"&amp;LEFT(DM99,FIND(" ",DM99)-1)&amp;"_"&amp;DN99))</f>
        <v/>
      </c>
      <c r="DR99" s="117" t="str">
        <f>IF(DT99="","",IF((LEN(DT99)-LEN(SUBSTITUTE(DT99,"male","")))/LEN("male")&gt;1,"!",IF(RIGHT(DT99,1)=")","",IF(RIGHT(DT99,2)=") ","",IF(RIGHT(DT99,2)=").","","!!")))))</f>
        <v/>
      </c>
      <c r="DS99" s="114"/>
      <c r="DT99" s="168"/>
      <c r="DU99" s="143" t="str">
        <f>IF(DY99="","",ministers_outercabinet!DX$3)</f>
        <v/>
      </c>
      <c r="DV99" s="144" t="str">
        <f>IF(DY99="","",ministers_outercabinet!DX$1)</f>
        <v/>
      </c>
      <c r="DW99" s="145"/>
      <c r="DX99" s="151"/>
      <c r="DY99" s="146" t="str">
        <f>IF(EF99="","",IF(ISNUMBER(SEARCH(":",EF99)),MID(EF99,FIND(":",EF99)+2,FIND("(",EF99)-FIND(":",EF99)-3),LEFT(EF99,FIND("(",EF99)-2)))</f>
        <v/>
      </c>
      <c r="DZ99" s="147" t="str">
        <f>IF(EF99="","",MID(EF99,FIND("(",EF99)+1,4))</f>
        <v/>
      </c>
      <c r="EA99" s="148" t="str">
        <f>IF(ISNUMBER(SEARCH("*female*",EF99)),"female",IF(ISNUMBER(SEARCH("*male*",EF99)),"male",""))</f>
        <v/>
      </c>
      <c r="EB99" s="149" t="str">
        <f>IF(EF99="","",IF(ISERROR(MID(EF99,FIND("male,",EF99)+6,(FIND(")",EF99)-(FIND("male,",EF99)+6))))=TRUE,"missing/error",MID(EF99,FIND("male,",EF99)+6,(FIND(")",EF99)-(FIND("male,",EF99)+6)))))</f>
        <v/>
      </c>
      <c r="EC99" s="150" t="str">
        <f>IF(DY99="","",(MID(DY99,(SEARCH("^^",SUBSTITUTE(DY99," ","^^",LEN(DY99)-LEN(SUBSTITUTE(DY99," ","")))))+1,99)&amp;"_"&amp;LEFT(DY99,FIND(" ",DY99)-1)&amp;"_"&amp;DZ99))</f>
        <v/>
      </c>
      <c r="ED99" s="117" t="str">
        <f>IF(EF99="","",IF((LEN(EF99)-LEN(SUBSTITUTE(EF99,"male","")))/LEN("male")&gt;1,"!",IF(RIGHT(EF99,1)=")","",IF(RIGHT(EF99,2)=") ","",IF(RIGHT(EF99,2)=").","","!!")))))</f>
        <v/>
      </c>
      <c r="EE99" s="114"/>
      <c r="EF99" s="168"/>
    </row>
    <row r="100" spans="1:136" ht="13.5" customHeight="1">
      <c r="A100" s="126"/>
      <c r="B100" s="114" t="s">
        <v>553</v>
      </c>
      <c r="C100" s="114"/>
      <c r="E100" s="143" t="str">
        <f>IF(I100="","",ministers_outercabinet!E$3)</f>
        <v/>
      </c>
      <c r="F100" s="144" t="str">
        <f>IF(I100="","",ministers_outercabinet!E$1)</f>
        <v/>
      </c>
      <c r="G100" s="145" t="s">
        <v>292</v>
      </c>
      <c r="H100" s="145" t="str">
        <f>IF(I100="","",ministers_outercabinet!E$3)</f>
        <v/>
      </c>
      <c r="I100" s="146" t="str">
        <f t="shared" si="23"/>
        <v/>
      </c>
      <c r="J100" s="147" t="str">
        <f t="shared" si="24"/>
        <v/>
      </c>
      <c r="K100" s="148" t="str">
        <f t="shared" si="25"/>
        <v/>
      </c>
      <c r="L100" s="149" t="str">
        <f t="shared" si="26"/>
        <v/>
      </c>
      <c r="M100" s="150" t="str">
        <f t="shared" si="27"/>
        <v/>
      </c>
      <c r="N100" s="117" t="str">
        <f t="shared" si="28"/>
        <v/>
      </c>
      <c r="O100" s="114"/>
      <c r="P100" s="168"/>
      <c r="Q100" s="143" t="str">
        <f>IF(U100="","",ministers_outercabinet!T$3)</f>
        <v/>
      </c>
      <c r="R100" s="144" t="str">
        <f>IF(U100="","",ministers_outercabinet!T$1)</f>
        <v/>
      </c>
      <c r="S100" s="145"/>
      <c r="T100" s="151"/>
      <c r="U100" s="146" t="str">
        <f>IF(AB100="","",IF(ISNUMBER(SEARCH(":",AB100)),MID(AB100,FIND(":",AB100)+2,FIND("(",AB100)-FIND(":",AB100)-3),LEFT(AB100,FIND("(",AB100)-2)))</f>
        <v/>
      </c>
      <c r="V100" s="147" t="str">
        <f>IF(AB100="","",MID(AB100,FIND("(",AB100)+1,4))</f>
        <v/>
      </c>
      <c r="W100" s="148" t="str">
        <f>IF(ISNUMBER(SEARCH("*female*",AB100)),"female",IF(ISNUMBER(SEARCH("*male*",AB100)),"male",""))</f>
        <v/>
      </c>
      <c r="X100" s="149" t="str">
        <f>IF(AB100="","",IF(ISERROR(MID(AB100,FIND("male,",AB100)+6,(FIND(")",AB100)-(FIND("male,",AB100)+6))))=TRUE,"missing/error",MID(AB100,FIND("male,",AB100)+6,(FIND(")",AB100)-(FIND("male,",AB100)+6)))))</f>
        <v/>
      </c>
      <c r="Y100" s="150" t="str">
        <f>IF(U100="","",(MID(U100,(SEARCH("^^",SUBSTITUTE(U100," ","^^",LEN(U100)-LEN(SUBSTITUTE(U100," ","")))))+1,99)&amp;"_"&amp;LEFT(U100,FIND(" ",U100)-1)&amp;"_"&amp;V100))</f>
        <v/>
      </c>
      <c r="Z100" s="117" t="str">
        <f>IF(AB100="","",IF((LEN(AB100)-LEN(SUBSTITUTE(AB100,"male","")))/LEN("male")&gt;1,"!",IF(RIGHT(AB100,1)=")","",IF(RIGHT(AB100,2)=") ","",IF(RIGHT(AB100,2)=").","","!!")))))</f>
        <v/>
      </c>
      <c r="AA100" s="114"/>
      <c r="AB100" s="168"/>
      <c r="AC100" s="143" t="str">
        <f>IF(AG100="","",ministers_outercabinet!AF$3)</f>
        <v/>
      </c>
      <c r="AD100" s="144" t="str">
        <f>IF(AG100="","",ministers_outercabinet!AF$1)</f>
        <v/>
      </c>
      <c r="AE100" s="145"/>
      <c r="AF100" s="151"/>
      <c r="AG100" s="146" t="str">
        <f>IF(AN100="","",IF(ISNUMBER(SEARCH(":",AN100)),MID(AN100,FIND(":",AN100)+2,FIND("(",AN100)-FIND(":",AN100)-3),LEFT(AN100,FIND("(",AN100)-2)))</f>
        <v/>
      </c>
      <c r="AH100" s="147" t="str">
        <f>IF(AN100="","",MID(AN100,FIND("(",AN100)+1,4))</f>
        <v/>
      </c>
      <c r="AI100" s="148" t="str">
        <f>IF(ISNUMBER(SEARCH("*female*",AN100)),"female",IF(ISNUMBER(SEARCH("*male*",AN100)),"male",""))</f>
        <v/>
      </c>
      <c r="AJ100" s="149" t="str">
        <f>IF(AN100="","",IF(ISERROR(MID(AN100,FIND("male,",AN100)+6,(FIND(")",AN100)-(FIND("male,",AN100)+6))))=TRUE,"missing/error",MID(AN100,FIND("male,",AN100)+6,(FIND(")",AN100)-(FIND("male,",AN100)+6)))))</f>
        <v/>
      </c>
      <c r="AK100" s="150" t="str">
        <f>IF(AG100="","",(MID(AG100,(SEARCH("^^",SUBSTITUTE(AG100," ","^^",LEN(AG100)-LEN(SUBSTITUTE(AG100," ","")))))+1,99)&amp;"_"&amp;LEFT(AG100,FIND(" ",AG100)-1)&amp;"_"&amp;AH100))</f>
        <v/>
      </c>
      <c r="AL100" s="117" t="str">
        <f>IF(AN100="","",IF((LEN(AN100)-LEN(SUBSTITUTE(AN100,"male","")))/LEN("male")&gt;1,"!",IF(RIGHT(AN100,1)=")","",IF(RIGHT(AN100,2)=") ","",IF(RIGHT(AN100,2)=").","","!!")))))</f>
        <v/>
      </c>
      <c r="AM100" s="114"/>
      <c r="AN100" s="168"/>
      <c r="AO100" s="143" t="str">
        <f>IF(AS100="","",ministers_outercabinet!AR$3)</f>
        <v/>
      </c>
      <c r="AP100" s="144" t="str">
        <f>IF(AS100="","",ministers_outercabinet!AR$1)</f>
        <v/>
      </c>
      <c r="AQ100" s="145"/>
      <c r="AR100" s="151"/>
      <c r="AS100" s="146" t="str">
        <f>IF(AZ100="","",IF(ISNUMBER(SEARCH(":",AZ100)),MID(AZ100,FIND(":",AZ100)+2,FIND("(",AZ100)-FIND(":",AZ100)-3),LEFT(AZ100,FIND("(",AZ100)-2)))</f>
        <v/>
      </c>
      <c r="AT100" s="147" t="str">
        <f>IF(AZ100="","",MID(AZ100,FIND("(",AZ100)+1,4))</f>
        <v/>
      </c>
      <c r="AU100" s="148" t="str">
        <f>IF(ISNUMBER(SEARCH("*female*",AZ100)),"female",IF(ISNUMBER(SEARCH("*male*",AZ100)),"male",""))</f>
        <v/>
      </c>
      <c r="AV100" s="149" t="str">
        <f>IF(AZ100="","",IF(ISERROR(MID(AZ100,FIND("male,",AZ100)+6,(FIND(")",AZ100)-(FIND("male,",AZ100)+6))))=TRUE,"missing/error",MID(AZ100,FIND("male,",AZ100)+6,(FIND(")",AZ100)-(FIND("male,",AZ100)+6)))))</f>
        <v/>
      </c>
      <c r="AW100" s="150" t="str">
        <f>IF(AS100="","",(MID(AS100,(SEARCH("^^",SUBSTITUTE(AS100," ","^^",LEN(AS100)-LEN(SUBSTITUTE(AS100," ","")))))+1,99)&amp;"_"&amp;LEFT(AS100,FIND(" ",AS100)-1)&amp;"_"&amp;AT100))</f>
        <v/>
      </c>
      <c r="AX100" s="117" t="str">
        <f>IF(AZ100="","",IF((LEN(AZ100)-LEN(SUBSTITUTE(AZ100,"male","")))/LEN("male")&gt;1,"!",IF(RIGHT(AZ100,1)=")","",IF(RIGHT(AZ100,2)=") ","",IF(RIGHT(AZ100,2)=").","","!!")))))</f>
        <v/>
      </c>
      <c r="AY100" s="114"/>
      <c r="AZ100" s="168"/>
      <c r="BA100" s="143" t="str">
        <f>IF(BE100="","",ministers_outercabinet!BD$3)</f>
        <v/>
      </c>
      <c r="BB100" s="144" t="str">
        <f>IF(BE100="","",ministers_outercabinet!BD$1)</f>
        <v/>
      </c>
      <c r="BC100" s="145"/>
      <c r="BD100" s="151"/>
      <c r="BE100" s="146" t="str">
        <f>IF(BL100="","",IF(ISNUMBER(SEARCH(":",BL100)),MID(BL100,FIND(":",BL100)+2,FIND("(",BL100)-FIND(":",BL100)-3),LEFT(BL100,FIND("(",BL100)-2)))</f>
        <v/>
      </c>
      <c r="BF100" s="147" t="str">
        <f>IF(BL100="","",MID(BL100,FIND("(",BL100)+1,4))</f>
        <v/>
      </c>
      <c r="BG100" s="148" t="str">
        <f>IF(ISNUMBER(SEARCH("*female*",BL100)),"female",IF(ISNUMBER(SEARCH("*male*",BL100)),"male",""))</f>
        <v/>
      </c>
      <c r="BH100" s="149" t="str">
        <f>IF(BL100="","",IF(ISERROR(MID(BL100,FIND("male,",BL100)+6,(FIND(")",BL100)-(FIND("male,",BL100)+6))))=TRUE,"missing/error",MID(BL100,FIND("male,",BL100)+6,(FIND(")",BL100)-(FIND("male,",BL100)+6)))))</f>
        <v/>
      </c>
      <c r="BI100" s="150" t="str">
        <f>IF(BE100="","",(MID(BE100,(SEARCH("^^",SUBSTITUTE(BE100," ","^^",LEN(BE100)-LEN(SUBSTITUTE(BE100," ","")))))+1,99)&amp;"_"&amp;LEFT(BE100,FIND(" ",BE100)-1)&amp;"_"&amp;BF100))</f>
        <v/>
      </c>
      <c r="BJ100" s="117" t="str">
        <f>IF(BL100="","",IF((LEN(BL100)-LEN(SUBSTITUTE(BL100,"male","")))/LEN("male")&gt;1,"!",IF(RIGHT(BL100,1)=")","",IF(RIGHT(BL100,2)=") ","",IF(RIGHT(BL100,2)=").","","!!")))))</f>
        <v/>
      </c>
      <c r="BK100" s="114"/>
      <c r="BL100" s="168"/>
      <c r="BM100" s="143" t="str">
        <f>IF(BQ100="","",ministers_outercabinet!BP$3)</f>
        <v/>
      </c>
      <c r="BN100" s="144" t="str">
        <f>IF(BQ100="","",ministers_outercabinet!BP$1)</f>
        <v/>
      </c>
      <c r="BO100" s="145"/>
      <c r="BP100" s="151"/>
      <c r="BQ100" s="146" t="str">
        <f>IF(BX100="","",IF(ISNUMBER(SEARCH(":",BX100)),MID(BX100,FIND(":",BX100)+2,FIND("(",BX100)-FIND(":",BX100)-3),LEFT(BX100,FIND("(",BX100)-2)))</f>
        <v/>
      </c>
      <c r="BR100" s="147" t="str">
        <f>IF(BX100="","",MID(BX100,FIND("(",BX100)+1,4))</f>
        <v/>
      </c>
      <c r="BS100" s="148" t="str">
        <f>IF(ISNUMBER(SEARCH("*female*",BX100)),"female",IF(ISNUMBER(SEARCH("*male*",BX100)),"male",""))</f>
        <v/>
      </c>
      <c r="BT100" s="149" t="str">
        <f>IF(BX100="","",IF(ISERROR(MID(BX100,FIND("male,",BX100)+6,(FIND(")",BX100)-(FIND("male,",BX100)+6))))=TRUE,"missing/error",MID(BX100,FIND("male,",BX100)+6,(FIND(")",BX100)-(FIND("male,",BX100)+6)))))</f>
        <v/>
      </c>
      <c r="BU100" s="150" t="str">
        <f>IF(BQ100="","",(MID(BQ100,(SEARCH("^^",SUBSTITUTE(BQ100," ","^^",LEN(BQ100)-LEN(SUBSTITUTE(BQ100," ","")))))+1,99)&amp;"_"&amp;LEFT(BQ100,FIND(" ",BQ100)-1)&amp;"_"&amp;BR100))</f>
        <v/>
      </c>
      <c r="BV100" s="117" t="str">
        <f>IF(BX100="","",IF((LEN(BX100)-LEN(SUBSTITUTE(BX100,"male","")))/LEN("male")&gt;1,"!",IF(RIGHT(BX100,1)=")","",IF(RIGHT(BX100,2)=") ","",IF(RIGHT(BX100,2)=").","","!!")))))</f>
        <v/>
      </c>
      <c r="BW100" s="114"/>
      <c r="BX100" s="168"/>
      <c r="BY100" s="143" t="str">
        <f>IF(CC100="","",ministers_outercabinet!CB$3)</f>
        <v/>
      </c>
      <c r="BZ100" s="144" t="str">
        <f>IF(CC100="","",ministers_outercabinet!CB$1)</f>
        <v/>
      </c>
      <c r="CA100" s="145"/>
      <c r="CB100" s="151"/>
      <c r="CC100" s="146" t="str">
        <f>IF(CJ100="","",IF(ISNUMBER(SEARCH(":",CJ100)),MID(CJ100,FIND(":",CJ100)+2,FIND("(",CJ100)-FIND(":",CJ100)-3),LEFT(CJ100,FIND("(",CJ100)-2)))</f>
        <v/>
      </c>
      <c r="CD100" s="147" t="str">
        <f>IF(CJ100="","",MID(CJ100,FIND("(",CJ100)+1,4))</f>
        <v/>
      </c>
      <c r="CE100" s="148" t="str">
        <f>IF(ISNUMBER(SEARCH("*female*",CJ100)),"female",IF(ISNUMBER(SEARCH("*male*",CJ100)),"male",""))</f>
        <v/>
      </c>
      <c r="CF100" s="149" t="str">
        <f>IF(CJ100="","",IF(ISERROR(MID(CJ100,FIND("male,",CJ100)+6,(FIND(")",CJ100)-(FIND("male,",CJ100)+6))))=TRUE,"missing/error",MID(CJ100,FIND("male,",CJ100)+6,(FIND(")",CJ100)-(FIND("male,",CJ100)+6)))))</f>
        <v/>
      </c>
      <c r="CG100" s="150" t="str">
        <f>IF(CC100="","",(MID(CC100,(SEARCH("^^",SUBSTITUTE(CC100," ","^^",LEN(CC100)-LEN(SUBSTITUTE(CC100," ","")))))+1,99)&amp;"_"&amp;LEFT(CC100,FIND(" ",CC100)-1)&amp;"_"&amp;CD100))</f>
        <v/>
      </c>
      <c r="CH100" s="117" t="str">
        <f>IF(CJ100="","",IF((LEN(CJ100)-LEN(SUBSTITUTE(CJ100,"male","")))/LEN("male")&gt;1,"!",IF(RIGHT(CJ100,1)=")","",IF(RIGHT(CJ100,2)=") ","",IF(RIGHT(CJ100,2)=").","","!!")))))</f>
        <v/>
      </c>
      <c r="CI100" s="114"/>
      <c r="CJ100" s="168"/>
      <c r="CK100" s="143" t="str">
        <f>IF(CO100="","",ministers_outercabinet!CN$3)</f>
        <v/>
      </c>
      <c r="CL100" s="144" t="str">
        <f>IF(CO100="","",ministers_outercabinet!CN$1)</f>
        <v/>
      </c>
      <c r="CM100" s="145"/>
      <c r="CN100" s="151"/>
      <c r="CO100" s="146" t="str">
        <f>IF(CV100="","",IF(ISNUMBER(SEARCH(":",CV100)),MID(CV100,FIND(":",CV100)+2,FIND("(",CV100)-FIND(":",CV100)-3),LEFT(CV100,FIND("(",CV100)-2)))</f>
        <v/>
      </c>
      <c r="CP100" s="147" t="str">
        <f>IF(CV100="","",MID(CV100,FIND("(",CV100)+1,4))</f>
        <v/>
      </c>
      <c r="CQ100" s="148" t="str">
        <f>IF(ISNUMBER(SEARCH("*female*",CV100)),"female",IF(ISNUMBER(SEARCH("*male*",CV100)),"male",""))</f>
        <v/>
      </c>
      <c r="CR100" s="149" t="str">
        <f>IF(CV100="","",IF(ISERROR(MID(CV100,FIND("male,",CV100)+6,(FIND(")",CV100)-(FIND("male,",CV100)+6))))=TRUE,"missing/error",MID(CV100,FIND("male,",CV100)+6,(FIND(")",CV100)-(FIND("male,",CV100)+6)))))</f>
        <v/>
      </c>
      <c r="CS100" s="150" t="str">
        <f>IF(CO100="","",(MID(CO100,(SEARCH("^^",SUBSTITUTE(CO100," ","^^",LEN(CO100)-LEN(SUBSTITUTE(CO100," ","")))))+1,99)&amp;"_"&amp;LEFT(CO100,FIND(" ",CO100)-1)&amp;"_"&amp;CP100))</f>
        <v/>
      </c>
      <c r="CT100" s="117" t="str">
        <f>IF(CV100="","",IF((LEN(CV100)-LEN(SUBSTITUTE(CV100,"male","")))/LEN("male")&gt;1,"!",IF(RIGHT(CV100,1)=")","",IF(RIGHT(CV100,2)=") ","",IF(RIGHT(CV100,2)=").","","!!")))))</f>
        <v/>
      </c>
      <c r="CU100" s="114"/>
      <c r="CV100" s="168"/>
      <c r="CW100" s="143" t="str">
        <f>IF(DA100="","",ministers_outercabinet!CZ$3)</f>
        <v/>
      </c>
      <c r="CX100" s="144" t="str">
        <f>IF(DA100="","",ministers_outercabinet!CZ$1)</f>
        <v/>
      </c>
      <c r="CY100" s="145"/>
      <c r="CZ100" s="151"/>
      <c r="DA100" s="146" t="str">
        <f>IF(DH100="","",IF(ISNUMBER(SEARCH(":",DH100)),MID(DH100,FIND(":",DH100)+2,FIND("(",DH100)-FIND(":",DH100)-3),LEFT(DH100,FIND("(",DH100)-2)))</f>
        <v/>
      </c>
      <c r="DB100" s="147" t="str">
        <f>IF(DH100="","",MID(DH100,FIND("(",DH100)+1,4))</f>
        <v/>
      </c>
      <c r="DC100" s="148" t="str">
        <f>IF(ISNUMBER(SEARCH("*female*",DH100)),"female",IF(ISNUMBER(SEARCH("*male*",DH100)),"male",""))</f>
        <v/>
      </c>
      <c r="DD100" s="149" t="str">
        <f>IF(DH100="","",IF(ISERROR(MID(DH100,FIND("male,",DH100)+6,(FIND(")",DH100)-(FIND("male,",DH100)+6))))=TRUE,"missing/error",MID(DH100,FIND("male,",DH100)+6,(FIND(")",DH100)-(FIND("male,",DH100)+6)))))</f>
        <v/>
      </c>
      <c r="DE100" s="150" t="str">
        <f>IF(DA100="","",(MID(DA100,(SEARCH("^^",SUBSTITUTE(DA100," ","^^",LEN(DA100)-LEN(SUBSTITUTE(DA100," ","")))))+1,99)&amp;"_"&amp;LEFT(DA100,FIND(" ",DA100)-1)&amp;"_"&amp;DB100))</f>
        <v/>
      </c>
      <c r="DF100" s="117" t="str">
        <f>IF(DH100="","",IF((LEN(DH100)-LEN(SUBSTITUTE(DH100,"male","")))/LEN("male")&gt;1,"!",IF(RIGHT(DH100,1)=")","",IF(RIGHT(DH100,2)=") ","",IF(RIGHT(DH100,2)=").","","!!")))))</f>
        <v/>
      </c>
      <c r="DG100" s="114"/>
      <c r="DH100" s="168"/>
      <c r="DI100" s="143" t="str">
        <f>IF(DM100="","",ministers_outercabinet!DL$3)</f>
        <v/>
      </c>
      <c r="DJ100" s="144" t="str">
        <f>IF(DM100="","",ministers_outercabinet!DL$1)</f>
        <v/>
      </c>
      <c r="DK100" s="145"/>
      <c r="DL100" s="151"/>
      <c r="DM100" s="146" t="str">
        <f>IF(DT100="","",IF(ISNUMBER(SEARCH(":",DT100)),MID(DT100,FIND(":",DT100)+2,FIND("(",DT100)-FIND(":",DT100)-3),LEFT(DT100,FIND("(",DT100)-2)))</f>
        <v/>
      </c>
      <c r="DN100" s="147" t="str">
        <f>IF(DT100="","",MID(DT100,FIND("(",DT100)+1,4))</f>
        <v/>
      </c>
      <c r="DO100" s="148" t="str">
        <f>IF(ISNUMBER(SEARCH("*female*",DT100)),"female",IF(ISNUMBER(SEARCH("*male*",DT100)),"male",""))</f>
        <v/>
      </c>
      <c r="DP100" s="149" t="str">
        <f>IF(DT100="","",IF(ISERROR(MID(DT100,FIND("male,",DT100)+6,(FIND(")",DT100)-(FIND("male,",DT100)+6))))=TRUE,"missing/error",MID(DT100,FIND("male,",DT100)+6,(FIND(")",DT100)-(FIND("male,",DT100)+6)))))</f>
        <v/>
      </c>
      <c r="DQ100" s="150" t="str">
        <f>IF(DM100="","",(MID(DM100,(SEARCH("^^",SUBSTITUTE(DM100," ","^^",LEN(DM100)-LEN(SUBSTITUTE(DM100," ","")))))+1,99)&amp;"_"&amp;LEFT(DM100,FIND(" ",DM100)-1)&amp;"_"&amp;DN100))</f>
        <v/>
      </c>
      <c r="DR100" s="117" t="str">
        <f>IF(DT100="","",IF((LEN(DT100)-LEN(SUBSTITUTE(DT100,"male","")))/LEN("male")&gt;1,"!",IF(RIGHT(DT100,1)=")","",IF(RIGHT(DT100,2)=") ","",IF(RIGHT(DT100,2)=").","","!!")))))</f>
        <v/>
      </c>
      <c r="DS100" s="114"/>
      <c r="DT100" s="168"/>
      <c r="DU100" s="143" t="str">
        <f>IF(DY100="","",ministers_outercabinet!DX$3)</f>
        <v/>
      </c>
      <c r="DV100" s="144" t="str">
        <f>IF(DY100="","",ministers_outercabinet!DX$1)</f>
        <v/>
      </c>
      <c r="DW100" s="145"/>
      <c r="DX100" s="151"/>
      <c r="DY100" s="146" t="str">
        <f>IF(EF100="","",IF(ISNUMBER(SEARCH(":",EF100)),MID(EF100,FIND(":",EF100)+2,FIND("(",EF100)-FIND(":",EF100)-3),LEFT(EF100,FIND("(",EF100)-2)))</f>
        <v/>
      </c>
      <c r="DZ100" s="147" t="str">
        <f>IF(EF100="","",MID(EF100,FIND("(",EF100)+1,4))</f>
        <v/>
      </c>
      <c r="EA100" s="148" t="str">
        <f>IF(ISNUMBER(SEARCH("*female*",EF100)),"female",IF(ISNUMBER(SEARCH("*male*",EF100)),"male",""))</f>
        <v/>
      </c>
      <c r="EB100" s="149" t="str">
        <f>IF(EF100="","",IF(ISERROR(MID(EF100,FIND("male,",EF100)+6,(FIND(")",EF100)-(FIND("male,",EF100)+6))))=TRUE,"missing/error",MID(EF100,FIND("male,",EF100)+6,(FIND(")",EF100)-(FIND("male,",EF100)+6)))))</f>
        <v/>
      </c>
      <c r="EC100" s="150" t="str">
        <f>IF(DY100="","",(MID(DY100,(SEARCH("^^",SUBSTITUTE(DY100," ","^^",LEN(DY100)-LEN(SUBSTITUTE(DY100," ","")))))+1,99)&amp;"_"&amp;LEFT(DY100,FIND(" ",DY100)-1)&amp;"_"&amp;DZ100))</f>
        <v/>
      </c>
      <c r="ED100" s="117" t="str">
        <f>IF(EF100="","",IF((LEN(EF100)-LEN(SUBSTITUTE(EF100,"male","")))/LEN("male")&gt;1,"!",IF(RIGHT(EF100,1)=")","",IF(RIGHT(EF100,2)=") ","",IF(RIGHT(EF100,2)=").","","!!")))))</f>
        <v/>
      </c>
      <c r="EE100" s="114"/>
      <c r="EF100" s="168"/>
    </row>
    <row r="101" spans="1:136" ht="13.5" customHeight="1">
      <c r="A101" s="126"/>
      <c r="B101" s="114" t="s">
        <v>766</v>
      </c>
      <c r="C101" s="114"/>
      <c r="E101" s="143" t="str">
        <f>IF(I101="","",ministers_outercabinet!E$3)</f>
        <v/>
      </c>
      <c r="F101" s="144" t="str">
        <f>IF(I101="","",ministers_outercabinet!E$1)</f>
        <v/>
      </c>
      <c r="G101" s="145" t="s">
        <v>292</v>
      </c>
      <c r="H101" s="145" t="str">
        <f>IF(I101="","",ministers_outercabinet!E$3)</f>
        <v/>
      </c>
      <c r="I101" s="146" t="str">
        <f t="shared" si="23"/>
        <v/>
      </c>
      <c r="J101" s="147" t="str">
        <f t="shared" si="24"/>
        <v/>
      </c>
      <c r="K101" s="148" t="str">
        <f t="shared" si="25"/>
        <v/>
      </c>
      <c r="L101" s="149" t="str">
        <f t="shared" si="26"/>
        <v/>
      </c>
      <c r="M101" s="150" t="str">
        <f t="shared" si="27"/>
        <v/>
      </c>
      <c r="N101" s="117" t="str">
        <f t="shared" si="28"/>
        <v/>
      </c>
      <c r="O101" s="114"/>
      <c r="P101" s="168"/>
      <c r="Q101" s="143"/>
      <c r="R101" s="144"/>
      <c r="S101" s="145"/>
      <c r="T101" s="151"/>
      <c r="U101" s="146"/>
      <c r="V101" s="147"/>
      <c r="W101" s="148"/>
      <c r="X101" s="149"/>
      <c r="Y101" s="150"/>
      <c r="AA101" s="114"/>
      <c r="AB101" s="168"/>
      <c r="AC101" s="143"/>
      <c r="AD101" s="144"/>
      <c r="AE101" s="145"/>
      <c r="AF101" s="151"/>
      <c r="AG101" s="146"/>
      <c r="AH101" s="147"/>
      <c r="AI101" s="148"/>
      <c r="AJ101" s="149"/>
      <c r="AK101" s="150"/>
      <c r="AM101" s="114"/>
      <c r="AN101" s="168"/>
      <c r="AO101" s="143"/>
      <c r="AP101" s="144"/>
      <c r="AQ101" s="145"/>
      <c r="AR101" s="151"/>
      <c r="AS101" s="146"/>
      <c r="AT101" s="147"/>
      <c r="AU101" s="148"/>
      <c r="AV101" s="149"/>
      <c r="AW101" s="150"/>
      <c r="AY101" s="114"/>
      <c r="AZ101" s="168"/>
      <c r="BA101" s="143"/>
      <c r="BB101" s="144"/>
      <c r="BC101" s="145"/>
      <c r="BD101" s="151"/>
      <c r="BE101" s="146"/>
      <c r="BF101" s="147"/>
      <c r="BG101" s="148"/>
      <c r="BH101" s="149"/>
      <c r="BI101" s="150"/>
      <c r="BK101" s="114"/>
      <c r="BL101" s="168"/>
      <c r="BM101" s="143"/>
      <c r="BN101" s="144"/>
      <c r="BO101" s="145"/>
      <c r="BP101" s="151"/>
      <c r="BQ101" s="146"/>
      <c r="BR101" s="147"/>
      <c r="BS101" s="148"/>
      <c r="BT101" s="149"/>
      <c r="BU101" s="150"/>
      <c r="BW101" s="114"/>
      <c r="BX101" s="168"/>
      <c r="BY101" s="143"/>
      <c r="BZ101" s="144"/>
      <c r="CA101" s="145"/>
      <c r="CB101" s="151"/>
      <c r="CC101" s="146"/>
      <c r="CD101" s="147"/>
      <c r="CE101" s="148"/>
      <c r="CF101" s="149"/>
      <c r="CG101" s="150"/>
      <c r="CI101" s="114"/>
      <c r="CJ101" s="168"/>
      <c r="CK101" s="143"/>
      <c r="CL101" s="144"/>
      <c r="CM101" s="145"/>
      <c r="CN101" s="151"/>
      <c r="CO101" s="146"/>
      <c r="CP101" s="147"/>
      <c r="CQ101" s="148"/>
      <c r="CR101" s="149"/>
      <c r="CS101" s="150"/>
      <c r="CU101" s="114"/>
      <c r="CV101" s="168"/>
      <c r="CW101" s="143"/>
      <c r="CX101" s="144"/>
      <c r="CY101" s="145"/>
      <c r="CZ101" s="151"/>
      <c r="DA101" s="146"/>
      <c r="DB101" s="147"/>
      <c r="DC101" s="148"/>
      <c r="DD101" s="149"/>
      <c r="DE101" s="150"/>
      <c r="DG101" s="114"/>
      <c r="DH101" s="168"/>
      <c r="DI101" s="143"/>
      <c r="DJ101" s="144"/>
      <c r="DK101" s="145"/>
      <c r="DL101" s="151"/>
      <c r="DM101" s="146"/>
      <c r="DN101" s="147"/>
      <c r="DO101" s="148"/>
      <c r="DP101" s="149"/>
      <c r="DQ101" s="150"/>
      <c r="DS101" s="114"/>
      <c r="DT101" s="168"/>
      <c r="DU101" s="143"/>
      <c r="DV101" s="144"/>
      <c r="DW101" s="145"/>
      <c r="DX101" s="151"/>
      <c r="DY101" s="146"/>
      <c r="DZ101" s="147"/>
      <c r="EA101" s="148"/>
      <c r="EB101" s="149"/>
      <c r="EC101" s="150"/>
      <c r="EE101" s="114"/>
      <c r="EF101" s="168"/>
    </row>
    <row r="102" spans="1:136" ht="13.5" customHeight="1">
      <c r="A102" s="126"/>
      <c r="B102" s="114" t="s">
        <v>736</v>
      </c>
      <c r="C102" s="114"/>
      <c r="E102" s="143" t="str">
        <f>IF(I102="","",ministers_outercabinet!E$3)</f>
        <v/>
      </c>
      <c r="F102" s="144" t="str">
        <f>IF(I102="","",ministers_outercabinet!E$1)</f>
        <v/>
      </c>
      <c r="G102" s="145" t="s">
        <v>292</v>
      </c>
      <c r="H102" s="145" t="str">
        <f>IF(I102="","",ministers_outercabinet!E$3)</f>
        <v/>
      </c>
      <c r="I102" s="146" t="str">
        <f t="shared" si="23"/>
        <v/>
      </c>
      <c r="J102" s="147" t="str">
        <f t="shared" si="24"/>
        <v/>
      </c>
      <c r="K102" s="148" t="str">
        <f t="shared" si="25"/>
        <v/>
      </c>
      <c r="L102" s="149" t="str">
        <f t="shared" si="26"/>
        <v/>
      </c>
      <c r="M102" s="150" t="str">
        <f t="shared" si="27"/>
        <v/>
      </c>
      <c r="N102" s="117" t="str">
        <f t="shared" si="28"/>
        <v/>
      </c>
      <c r="O102" s="114"/>
      <c r="P102" s="168"/>
      <c r="Q102" s="143"/>
      <c r="R102" s="144"/>
      <c r="S102" s="145"/>
      <c r="T102" s="151"/>
      <c r="U102" s="146"/>
      <c r="V102" s="147"/>
      <c r="W102" s="148"/>
      <c r="X102" s="149"/>
      <c r="Y102" s="150"/>
      <c r="AA102" s="114"/>
      <c r="AB102" s="168"/>
      <c r="AC102" s="143"/>
      <c r="AD102" s="144"/>
      <c r="AE102" s="145"/>
      <c r="AF102" s="151"/>
      <c r="AG102" s="146"/>
      <c r="AH102" s="147"/>
      <c r="AI102" s="148"/>
      <c r="AJ102" s="149"/>
      <c r="AK102" s="150"/>
      <c r="AM102" s="114"/>
      <c r="AN102" s="168"/>
      <c r="AO102" s="143"/>
      <c r="AP102" s="144"/>
      <c r="AQ102" s="145"/>
      <c r="AR102" s="151"/>
      <c r="AS102" s="146"/>
      <c r="AT102" s="147"/>
      <c r="AU102" s="148"/>
      <c r="AV102" s="149"/>
      <c r="AW102" s="150"/>
      <c r="AY102" s="114"/>
      <c r="AZ102" s="168"/>
      <c r="BA102" s="143"/>
      <c r="BB102" s="144"/>
      <c r="BC102" s="145"/>
      <c r="BD102" s="151"/>
      <c r="BE102" s="146"/>
      <c r="BF102" s="147"/>
      <c r="BG102" s="148"/>
      <c r="BH102" s="149"/>
      <c r="BI102" s="150"/>
      <c r="BK102" s="114"/>
      <c r="BL102" s="168"/>
      <c r="BM102" s="143"/>
      <c r="BN102" s="144"/>
      <c r="BO102" s="145"/>
      <c r="BP102" s="151"/>
      <c r="BQ102" s="146"/>
      <c r="BR102" s="147"/>
      <c r="BS102" s="148"/>
      <c r="BT102" s="149"/>
      <c r="BU102" s="150"/>
      <c r="BW102" s="114"/>
      <c r="BX102" s="168"/>
      <c r="BY102" s="143"/>
      <c r="BZ102" s="144"/>
      <c r="CA102" s="145"/>
      <c r="CB102" s="151"/>
      <c r="CC102" s="146"/>
      <c r="CD102" s="147"/>
      <c r="CE102" s="148"/>
      <c r="CF102" s="149"/>
      <c r="CG102" s="150"/>
      <c r="CI102" s="114"/>
      <c r="CJ102" s="168"/>
      <c r="CK102" s="143"/>
      <c r="CL102" s="144"/>
      <c r="CM102" s="145"/>
      <c r="CN102" s="151"/>
      <c r="CO102" s="146"/>
      <c r="CP102" s="147"/>
      <c r="CQ102" s="148"/>
      <c r="CR102" s="149"/>
      <c r="CS102" s="150"/>
      <c r="CU102" s="114"/>
      <c r="CV102" s="168"/>
      <c r="CW102" s="143"/>
      <c r="CX102" s="144"/>
      <c r="CY102" s="145"/>
      <c r="CZ102" s="151"/>
      <c r="DA102" s="146"/>
      <c r="DB102" s="147"/>
      <c r="DC102" s="148"/>
      <c r="DD102" s="149"/>
      <c r="DE102" s="150"/>
      <c r="DG102" s="114"/>
      <c r="DH102" s="168"/>
      <c r="DI102" s="143"/>
      <c r="DJ102" s="144"/>
      <c r="DK102" s="145"/>
      <c r="DL102" s="151"/>
      <c r="DM102" s="146"/>
      <c r="DN102" s="147"/>
      <c r="DO102" s="148"/>
      <c r="DP102" s="149"/>
      <c r="DQ102" s="150"/>
      <c r="DS102" s="114"/>
      <c r="DT102" s="168"/>
      <c r="DU102" s="143"/>
      <c r="DV102" s="144"/>
      <c r="DW102" s="145"/>
      <c r="DX102" s="151"/>
      <c r="DY102" s="146"/>
      <c r="DZ102" s="147"/>
      <c r="EA102" s="148"/>
      <c r="EB102" s="149"/>
      <c r="EC102" s="150"/>
      <c r="EE102" s="114"/>
      <c r="EF102" s="168"/>
    </row>
    <row r="103" spans="1:136" ht="13.5" customHeight="1">
      <c r="A103" s="126"/>
      <c r="B103" s="114" t="s">
        <v>1169</v>
      </c>
      <c r="C103" s="114"/>
      <c r="E103" s="143" t="str">
        <f>IF(I103="","",ministers_outercabinet!E$3)</f>
        <v/>
      </c>
      <c r="F103" s="144" t="str">
        <f>IF(I103="","",ministers_outercabinet!E$1)</f>
        <v/>
      </c>
      <c r="G103" s="145" t="s">
        <v>292</v>
      </c>
      <c r="H103" s="145" t="str">
        <f>IF(I103="","",ministers_outercabinet!E$3)</f>
        <v/>
      </c>
      <c r="I103" s="146" t="str">
        <f t="shared" si="23"/>
        <v/>
      </c>
      <c r="J103" s="147" t="str">
        <f t="shared" si="24"/>
        <v/>
      </c>
      <c r="K103" s="148" t="str">
        <f t="shared" si="25"/>
        <v/>
      </c>
      <c r="L103" s="149" t="str">
        <f t="shared" si="26"/>
        <v/>
      </c>
      <c r="M103" s="150" t="str">
        <f t="shared" si="27"/>
        <v/>
      </c>
      <c r="N103" s="117" t="str">
        <f t="shared" si="28"/>
        <v/>
      </c>
      <c r="O103" s="114"/>
      <c r="P103" s="168"/>
      <c r="Q103" s="143"/>
      <c r="R103" s="144"/>
      <c r="S103" s="145"/>
      <c r="T103" s="151"/>
      <c r="U103" s="146"/>
      <c r="V103" s="147"/>
      <c r="W103" s="148"/>
      <c r="X103" s="149"/>
      <c r="Y103" s="150"/>
      <c r="AA103" s="114"/>
      <c r="AB103" s="168"/>
      <c r="AC103" s="143"/>
      <c r="AD103" s="144"/>
      <c r="AE103" s="145"/>
      <c r="AF103" s="151"/>
      <c r="AG103" s="146"/>
      <c r="AH103" s="147"/>
      <c r="AI103" s="148"/>
      <c r="AJ103" s="149"/>
      <c r="AK103" s="150"/>
      <c r="AM103" s="114"/>
      <c r="AN103" s="168"/>
      <c r="AO103" s="143"/>
      <c r="AP103" s="144"/>
      <c r="AQ103" s="145"/>
      <c r="AR103" s="151"/>
      <c r="AS103" s="146"/>
      <c r="AT103" s="147"/>
      <c r="AU103" s="148"/>
      <c r="AV103" s="149"/>
      <c r="AW103" s="150"/>
      <c r="AY103" s="114"/>
      <c r="AZ103" s="168"/>
      <c r="BA103" s="143"/>
      <c r="BB103" s="144"/>
      <c r="BC103" s="145"/>
      <c r="BD103" s="151"/>
      <c r="BE103" s="146"/>
      <c r="BF103" s="147"/>
      <c r="BG103" s="148"/>
      <c r="BH103" s="149"/>
      <c r="BI103" s="150"/>
      <c r="BK103" s="114"/>
      <c r="BL103" s="168"/>
      <c r="BM103" s="143"/>
      <c r="BN103" s="144"/>
      <c r="BO103" s="145"/>
      <c r="BP103" s="151"/>
      <c r="BQ103" s="146"/>
      <c r="BR103" s="147"/>
      <c r="BS103" s="148"/>
      <c r="BT103" s="149"/>
      <c r="BU103" s="150"/>
      <c r="BW103" s="114"/>
      <c r="BX103" s="168"/>
      <c r="BY103" s="143"/>
      <c r="BZ103" s="144"/>
      <c r="CA103" s="145"/>
      <c r="CB103" s="151"/>
      <c r="CC103" s="146"/>
      <c r="CD103" s="147"/>
      <c r="CE103" s="148"/>
      <c r="CF103" s="149"/>
      <c r="CG103" s="150"/>
      <c r="CI103" s="114"/>
      <c r="CJ103" s="168"/>
      <c r="CK103" s="143"/>
      <c r="CL103" s="144"/>
      <c r="CM103" s="145"/>
      <c r="CN103" s="151"/>
      <c r="CO103" s="146"/>
      <c r="CP103" s="147"/>
      <c r="CQ103" s="148"/>
      <c r="CR103" s="149"/>
      <c r="CS103" s="150"/>
      <c r="CU103" s="114"/>
      <c r="CV103" s="168"/>
      <c r="CW103" s="143"/>
      <c r="CX103" s="144"/>
      <c r="CY103" s="145"/>
      <c r="CZ103" s="151"/>
      <c r="DA103" s="146"/>
      <c r="DB103" s="147"/>
      <c r="DC103" s="148"/>
      <c r="DD103" s="149"/>
      <c r="DE103" s="150"/>
      <c r="DG103" s="114"/>
      <c r="DH103" s="168"/>
      <c r="DI103" s="143"/>
      <c r="DJ103" s="144"/>
      <c r="DK103" s="145"/>
      <c r="DL103" s="151"/>
      <c r="DM103" s="146"/>
      <c r="DN103" s="147"/>
      <c r="DO103" s="148"/>
      <c r="DP103" s="149"/>
      <c r="DQ103" s="150"/>
      <c r="DS103" s="114"/>
      <c r="DT103" s="168"/>
      <c r="DU103" s="143"/>
      <c r="DV103" s="144"/>
      <c r="DW103" s="145"/>
      <c r="DX103" s="151"/>
      <c r="DY103" s="146"/>
      <c r="DZ103" s="147"/>
      <c r="EA103" s="148"/>
      <c r="EB103" s="149"/>
      <c r="EC103" s="150"/>
      <c r="EE103" s="114"/>
      <c r="EF103" s="168"/>
    </row>
    <row r="104" spans="1:136" ht="13.5" customHeight="1">
      <c r="A104" s="126"/>
      <c r="B104" s="114" t="s">
        <v>1169</v>
      </c>
      <c r="C104" s="114"/>
      <c r="E104" s="143"/>
      <c r="F104" s="144"/>
      <c r="G104" s="145"/>
      <c r="H104" s="145"/>
      <c r="I104" s="146"/>
      <c r="J104" s="147"/>
      <c r="K104" s="148"/>
      <c r="L104" s="149"/>
      <c r="M104" s="150"/>
      <c r="O104" s="114"/>
      <c r="P104" s="168"/>
      <c r="Q104" s="143"/>
      <c r="R104" s="144"/>
      <c r="S104" s="145"/>
      <c r="T104" s="151"/>
      <c r="U104" s="146"/>
      <c r="V104" s="147"/>
      <c r="W104" s="148"/>
      <c r="X104" s="149"/>
      <c r="Y104" s="150"/>
      <c r="AA104" s="114"/>
      <c r="AB104" s="168"/>
      <c r="AC104" s="143"/>
      <c r="AD104" s="144"/>
      <c r="AE104" s="145"/>
      <c r="AF104" s="151"/>
      <c r="AG104" s="146"/>
      <c r="AH104" s="147"/>
      <c r="AI104" s="148"/>
      <c r="AJ104" s="149"/>
      <c r="AK104" s="150"/>
      <c r="AM104" s="114"/>
      <c r="AN104" s="168"/>
      <c r="AO104" s="143"/>
      <c r="AP104" s="144"/>
      <c r="AQ104" s="145"/>
      <c r="AR104" s="151"/>
      <c r="AS104" s="146"/>
      <c r="AT104" s="147"/>
      <c r="AU104" s="148"/>
      <c r="AV104" s="149"/>
      <c r="AW104" s="150"/>
      <c r="AY104" s="114"/>
      <c r="AZ104" s="168"/>
      <c r="BA104" s="143"/>
      <c r="BB104" s="144"/>
      <c r="BC104" s="145"/>
      <c r="BD104" s="151"/>
      <c r="BE104" s="146"/>
      <c r="BF104" s="147"/>
      <c r="BG104" s="148"/>
      <c r="BH104" s="149"/>
      <c r="BI104" s="150"/>
      <c r="BK104" s="114"/>
      <c r="BL104" s="168"/>
      <c r="BM104" s="143"/>
      <c r="BN104" s="144"/>
      <c r="BO104" s="145"/>
      <c r="BP104" s="151"/>
      <c r="BQ104" s="146"/>
      <c r="BR104" s="147"/>
      <c r="BS104" s="148"/>
      <c r="BT104" s="149"/>
      <c r="BU104" s="150"/>
      <c r="BW104" s="114"/>
      <c r="BX104" s="168"/>
      <c r="BY104" s="143"/>
      <c r="BZ104" s="144"/>
      <c r="CA104" s="145"/>
      <c r="CB104" s="151"/>
      <c r="CC104" s="146"/>
      <c r="CD104" s="147"/>
      <c r="CE104" s="148"/>
      <c r="CF104" s="149"/>
      <c r="CG104" s="150"/>
      <c r="CI104" s="114"/>
      <c r="CJ104" s="168"/>
      <c r="CK104" s="143"/>
      <c r="CL104" s="144"/>
      <c r="CM104" s="145"/>
      <c r="CN104" s="151"/>
      <c r="CO104" s="146"/>
      <c r="CP104" s="147"/>
      <c r="CQ104" s="148"/>
      <c r="CR104" s="149"/>
      <c r="CS104" s="150"/>
      <c r="CU104" s="114"/>
      <c r="CV104" s="168"/>
      <c r="CW104" s="143"/>
      <c r="CX104" s="144"/>
      <c r="CY104" s="145"/>
      <c r="CZ104" s="151"/>
      <c r="DA104" s="146"/>
      <c r="DB104" s="147"/>
      <c r="DC104" s="148"/>
      <c r="DD104" s="149"/>
      <c r="DE104" s="150"/>
      <c r="DG104" s="114"/>
      <c r="DH104" s="168"/>
      <c r="DI104" s="143"/>
      <c r="DJ104" s="144"/>
      <c r="DK104" s="145"/>
      <c r="DL104" s="151"/>
      <c r="DM104" s="146"/>
      <c r="DN104" s="147"/>
      <c r="DO104" s="148"/>
      <c r="DP104" s="149"/>
      <c r="DQ104" s="150"/>
      <c r="DS104" s="114"/>
      <c r="DT104" s="168"/>
      <c r="DU104" s="143"/>
      <c r="DV104" s="144"/>
      <c r="DW104" s="145"/>
      <c r="DX104" s="151"/>
      <c r="DY104" s="146"/>
      <c r="DZ104" s="147"/>
      <c r="EA104" s="148"/>
      <c r="EB104" s="149"/>
      <c r="EC104" s="150"/>
      <c r="EE104" s="114"/>
      <c r="EF104" s="168"/>
    </row>
    <row r="105" spans="1:136" ht="13.5" customHeight="1">
      <c r="A105" s="126"/>
      <c r="B105" s="114" t="s">
        <v>1168</v>
      </c>
      <c r="C105" s="114"/>
      <c r="E105" s="143" t="str">
        <f>IF(I105="","",ministers_outercabinet!E$3)</f>
        <v/>
      </c>
      <c r="F105" s="144" t="str">
        <f>IF(I105="","",ministers_outercabinet!E$1)</f>
        <v/>
      </c>
      <c r="G105" s="145" t="s">
        <v>292</v>
      </c>
      <c r="H105" s="145" t="str">
        <f>IF(I105="","",ministers_outercabinet!E$3)</f>
        <v/>
      </c>
      <c r="I105" s="146" t="str">
        <f t="shared" si="23"/>
        <v/>
      </c>
      <c r="J105" s="147" t="str">
        <f t="shared" si="24"/>
        <v/>
      </c>
      <c r="K105" s="148" t="str">
        <f t="shared" si="25"/>
        <v/>
      </c>
      <c r="L105" s="149" t="str">
        <f t="shared" si="26"/>
        <v/>
      </c>
      <c r="M105" s="150" t="str">
        <f t="shared" si="27"/>
        <v/>
      </c>
      <c r="N105" s="117" t="str">
        <f t="shared" si="28"/>
        <v/>
      </c>
      <c r="O105" s="114"/>
      <c r="P105" s="168"/>
      <c r="Q105" s="143"/>
      <c r="R105" s="144"/>
      <c r="S105" s="145"/>
      <c r="T105" s="151"/>
      <c r="U105" s="146"/>
      <c r="V105" s="147"/>
      <c r="W105" s="148"/>
      <c r="X105" s="149"/>
      <c r="Y105" s="150"/>
      <c r="AA105" s="114"/>
      <c r="AB105" s="168"/>
      <c r="AC105" s="143"/>
      <c r="AD105" s="144"/>
      <c r="AE105" s="145"/>
      <c r="AF105" s="151"/>
      <c r="AG105" s="146"/>
      <c r="AH105" s="147"/>
      <c r="AI105" s="148"/>
      <c r="AJ105" s="149"/>
      <c r="AK105" s="150"/>
      <c r="AM105" s="114"/>
      <c r="AN105" s="168"/>
      <c r="AO105" s="143"/>
      <c r="AP105" s="144"/>
      <c r="AQ105" s="145"/>
      <c r="AR105" s="151"/>
      <c r="AS105" s="146"/>
      <c r="AT105" s="147"/>
      <c r="AU105" s="148"/>
      <c r="AV105" s="149"/>
      <c r="AW105" s="150"/>
      <c r="AY105" s="114"/>
      <c r="AZ105" s="168"/>
      <c r="BA105" s="143"/>
      <c r="BB105" s="144"/>
      <c r="BC105" s="145"/>
      <c r="BD105" s="151"/>
      <c r="BE105" s="146"/>
      <c r="BF105" s="147"/>
      <c r="BG105" s="148"/>
      <c r="BH105" s="149"/>
      <c r="BI105" s="150"/>
      <c r="BK105" s="114"/>
      <c r="BL105" s="168"/>
      <c r="BM105" s="143"/>
      <c r="BN105" s="144"/>
      <c r="BO105" s="145"/>
      <c r="BP105" s="151"/>
      <c r="BQ105" s="146"/>
      <c r="BR105" s="147"/>
      <c r="BS105" s="148"/>
      <c r="BT105" s="149"/>
      <c r="BU105" s="150"/>
      <c r="BW105" s="114"/>
      <c r="BX105" s="168"/>
      <c r="BY105" s="143"/>
      <c r="BZ105" s="144"/>
      <c r="CA105" s="145"/>
      <c r="CB105" s="151"/>
      <c r="CC105" s="146"/>
      <c r="CD105" s="147"/>
      <c r="CE105" s="148"/>
      <c r="CF105" s="149"/>
      <c r="CG105" s="150"/>
      <c r="CI105" s="114"/>
      <c r="CJ105" s="168"/>
      <c r="CK105" s="143"/>
      <c r="CL105" s="144"/>
      <c r="CM105" s="145"/>
      <c r="CN105" s="151"/>
      <c r="CO105" s="146"/>
      <c r="CP105" s="147"/>
      <c r="CQ105" s="148"/>
      <c r="CR105" s="149"/>
      <c r="CS105" s="150"/>
      <c r="CU105" s="114"/>
      <c r="CV105" s="168"/>
      <c r="CW105" s="143"/>
      <c r="CX105" s="144"/>
      <c r="CY105" s="145"/>
      <c r="CZ105" s="151"/>
      <c r="DA105" s="146"/>
      <c r="DB105" s="147"/>
      <c r="DC105" s="148"/>
      <c r="DD105" s="149"/>
      <c r="DE105" s="150"/>
      <c r="DG105" s="114"/>
      <c r="DH105" s="168"/>
      <c r="DI105" s="143"/>
      <c r="DJ105" s="144"/>
      <c r="DK105" s="145"/>
      <c r="DL105" s="151"/>
      <c r="DM105" s="146"/>
      <c r="DN105" s="147"/>
      <c r="DO105" s="148"/>
      <c r="DP105" s="149"/>
      <c r="DQ105" s="150"/>
      <c r="DS105" s="114"/>
      <c r="DT105" s="168"/>
      <c r="DU105" s="143"/>
      <c r="DV105" s="144"/>
      <c r="DW105" s="145"/>
      <c r="DX105" s="151"/>
      <c r="DY105" s="146"/>
      <c r="DZ105" s="147"/>
      <c r="EA105" s="148"/>
      <c r="EB105" s="149"/>
      <c r="EC105" s="150"/>
      <c r="EE105" s="114"/>
      <c r="EF105" s="168"/>
    </row>
    <row r="106" spans="1:136" ht="13.5" customHeight="1">
      <c r="A106" s="126"/>
      <c r="B106" s="114" t="s">
        <v>1184</v>
      </c>
      <c r="C106" s="114"/>
      <c r="E106" s="143"/>
      <c r="F106" s="144"/>
      <c r="G106" s="145"/>
      <c r="H106" s="145"/>
      <c r="I106" s="146"/>
      <c r="J106" s="147"/>
      <c r="K106" s="148"/>
      <c r="L106" s="149"/>
      <c r="M106" s="150"/>
      <c r="O106" s="114"/>
      <c r="P106" s="168" t="s">
        <v>1185</v>
      </c>
      <c r="Q106" s="143"/>
      <c r="R106" s="144"/>
      <c r="S106" s="145"/>
      <c r="T106" s="151"/>
      <c r="U106" s="146"/>
      <c r="V106" s="147"/>
      <c r="W106" s="148"/>
      <c r="X106" s="149"/>
      <c r="Y106" s="150"/>
      <c r="AA106" s="114"/>
      <c r="AB106" s="168"/>
      <c r="AC106" s="143"/>
      <c r="AD106" s="144"/>
      <c r="AE106" s="145"/>
      <c r="AF106" s="151"/>
      <c r="AG106" s="146"/>
      <c r="AH106" s="147"/>
      <c r="AI106" s="148"/>
      <c r="AJ106" s="149"/>
      <c r="AK106" s="150"/>
      <c r="AM106" s="114"/>
      <c r="AN106" s="168"/>
      <c r="AO106" s="143"/>
      <c r="AP106" s="144"/>
      <c r="AQ106" s="145"/>
      <c r="AR106" s="151"/>
      <c r="AS106" s="146"/>
      <c r="AT106" s="147"/>
      <c r="AU106" s="148"/>
      <c r="AV106" s="149"/>
      <c r="AW106" s="150"/>
      <c r="AY106" s="114"/>
      <c r="AZ106" s="168"/>
      <c r="BA106" s="143"/>
      <c r="BB106" s="144"/>
      <c r="BC106" s="145"/>
      <c r="BD106" s="151"/>
      <c r="BE106" s="146"/>
      <c r="BF106" s="147"/>
      <c r="BG106" s="148"/>
      <c r="BH106" s="149"/>
      <c r="BI106" s="150"/>
      <c r="BK106" s="114"/>
      <c r="BL106" s="168"/>
      <c r="BM106" s="143"/>
      <c r="BN106" s="144"/>
      <c r="BO106" s="145"/>
      <c r="BP106" s="151"/>
      <c r="BQ106" s="146"/>
      <c r="BR106" s="147"/>
      <c r="BS106" s="148"/>
      <c r="BT106" s="149"/>
      <c r="BU106" s="150"/>
      <c r="BW106" s="114"/>
      <c r="BX106" s="168"/>
      <c r="BY106" s="143"/>
      <c r="BZ106" s="144"/>
      <c r="CA106" s="145"/>
      <c r="CB106" s="151"/>
      <c r="CC106" s="146"/>
      <c r="CD106" s="147"/>
      <c r="CE106" s="148"/>
      <c r="CF106" s="149"/>
      <c r="CG106" s="150"/>
      <c r="CI106" s="114"/>
      <c r="CJ106" s="168"/>
      <c r="CK106" s="143"/>
      <c r="CL106" s="144"/>
      <c r="CM106" s="145"/>
      <c r="CN106" s="151"/>
      <c r="CO106" s="146"/>
      <c r="CP106" s="147"/>
      <c r="CQ106" s="148"/>
      <c r="CR106" s="149"/>
      <c r="CS106" s="150"/>
      <c r="CU106" s="114"/>
      <c r="CV106" s="168"/>
      <c r="CW106" s="143"/>
      <c r="CX106" s="144"/>
      <c r="CY106" s="145"/>
      <c r="CZ106" s="151"/>
      <c r="DA106" s="146"/>
      <c r="DB106" s="147"/>
      <c r="DC106" s="148"/>
      <c r="DD106" s="149"/>
      <c r="DE106" s="150"/>
      <c r="DG106" s="114"/>
      <c r="DH106" s="168"/>
      <c r="DI106" s="143"/>
      <c r="DJ106" s="144"/>
      <c r="DK106" s="145"/>
      <c r="DL106" s="151"/>
      <c r="DM106" s="146"/>
      <c r="DN106" s="147"/>
      <c r="DO106" s="148"/>
      <c r="DP106" s="149"/>
      <c r="DQ106" s="150"/>
      <c r="DS106" s="114"/>
      <c r="DT106" s="168"/>
      <c r="DU106" s="143"/>
      <c r="DV106" s="144"/>
      <c r="DW106" s="145"/>
      <c r="DX106" s="151"/>
      <c r="DY106" s="146"/>
      <c r="DZ106" s="147"/>
      <c r="EA106" s="148"/>
      <c r="EB106" s="149"/>
      <c r="EC106" s="150"/>
      <c r="EE106" s="114"/>
      <c r="EF106" s="168"/>
    </row>
    <row r="107" spans="1:136" ht="13.5" customHeight="1">
      <c r="A107" s="126"/>
      <c r="B107" s="114" t="s">
        <v>1167</v>
      </c>
      <c r="C107" s="114"/>
      <c r="E107" s="143" t="str">
        <f>IF(I107="","",ministers_outercabinet!E$3)</f>
        <v/>
      </c>
      <c r="F107" s="144" t="str">
        <f>IF(I107="","",ministers_outercabinet!E$1)</f>
        <v/>
      </c>
      <c r="G107" s="145" t="s">
        <v>292</v>
      </c>
      <c r="H107" s="145" t="str">
        <f>IF(I107="","",ministers_outercabinet!E$3)</f>
        <v/>
      </c>
      <c r="I107" s="146" t="str">
        <f t="shared" si="23"/>
        <v/>
      </c>
      <c r="J107" s="147" t="str">
        <f t="shared" si="24"/>
        <v/>
      </c>
      <c r="K107" s="148" t="str">
        <f t="shared" si="25"/>
        <v/>
      </c>
      <c r="L107" s="149" t="str">
        <f t="shared" si="26"/>
        <v/>
      </c>
      <c r="M107" s="150" t="str">
        <f t="shared" si="27"/>
        <v/>
      </c>
      <c r="N107" s="117" t="str">
        <f t="shared" si="28"/>
        <v/>
      </c>
      <c r="O107" s="114"/>
      <c r="P107" s="168"/>
      <c r="Q107" s="143"/>
      <c r="R107" s="144"/>
      <c r="S107" s="145"/>
      <c r="T107" s="151"/>
      <c r="U107" s="146"/>
      <c r="V107" s="147"/>
      <c r="W107" s="148"/>
      <c r="X107" s="149"/>
      <c r="Y107" s="150"/>
      <c r="AA107" s="114"/>
      <c r="AB107" s="168"/>
      <c r="AC107" s="143"/>
      <c r="AD107" s="144"/>
      <c r="AE107" s="145"/>
      <c r="AF107" s="151"/>
      <c r="AG107" s="146"/>
      <c r="AH107" s="147"/>
      <c r="AI107" s="148"/>
      <c r="AJ107" s="149"/>
      <c r="AK107" s="150"/>
      <c r="AM107" s="114"/>
      <c r="AN107" s="168"/>
      <c r="AO107" s="143"/>
      <c r="AP107" s="144"/>
      <c r="AQ107" s="145"/>
      <c r="AR107" s="151"/>
      <c r="AS107" s="146"/>
      <c r="AT107" s="147"/>
      <c r="AU107" s="148"/>
      <c r="AV107" s="149"/>
      <c r="AW107" s="150"/>
      <c r="AY107" s="114"/>
      <c r="AZ107" s="168"/>
      <c r="BA107" s="143"/>
      <c r="BB107" s="144"/>
      <c r="BC107" s="145"/>
      <c r="BD107" s="151"/>
      <c r="BE107" s="146"/>
      <c r="BF107" s="147"/>
      <c r="BG107" s="148"/>
      <c r="BH107" s="149"/>
      <c r="BI107" s="150"/>
      <c r="BK107" s="114"/>
      <c r="BL107" s="168"/>
      <c r="BM107" s="143"/>
      <c r="BN107" s="144"/>
      <c r="BO107" s="145"/>
      <c r="BP107" s="151"/>
      <c r="BQ107" s="146"/>
      <c r="BR107" s="147"/>
      <c r="BS107" s="148"/>
      <c r="BT107" s="149"/>
      <c r="BU107" s="150"/>
      <c r="BW107" s="114"/>
      <c r="BX107" s="168"/>
      <c r="BY107" s="143"/>
      <c r="BZ107" s="144"/>
      <c r="CA107" s="145"/>
      <c r="CB107" s="151"/>
      <c r="CC107" s="146"/>
      <c r="CD107" s="147"/>
      <c r="CE107" s="148"/>
      <c r="CF107" s="149"/>
      <c r="CG107" s="150"/>
      <c r="CI107" s="114"/>
      <c r="CJ107" s="168"/>
      <c r="CK107" s="143"/>
      <c r="CL107" s="144"/>
      <c r="CM107" s="145"/>
      <c r="CN107" s="151"/>
      <c r="CO107" s="146"/>
      <c r="CP107" s="147"/>
      <c r="CQ107" s="148"/>
      <c r="CR107" s="149"/>
      <c r="CS107" s="150"/>
      <c r="CU107" s="114"/>
      <c r="CV107" s="168"/>
      <c r="CW107" s="143"/>
      <c r="CX107" s="144"/>
      <c r="CY107" s="145"/>
      <c r="CZ107" s="151"/>
      <c r="DA107" s="146"/>
      <c r="DB107" s="147"/>
      <c r="DC107" s="148"/>
      <c r="DD107" s="149"/>
      <c r="DE107" s="150"/>
      <c r="DG107" s="114"/>
      <c r="DH107" s="168"/>
      <c r="DI107" s="143"/>
      <c r="DJ107" s="144"/>
      <c r="DK107" s="145"/>
      <c r="DL107" s="151"/>
      <c r="DM107" s="146"/>
      <c r="DN107" s="147"/>
      <c r="DO107" s="148"/>
      <c r="DP107" s="149"/>
      <c r="DQ107" s="150"/>
      <c r="DS107" s="114"/>
      <c r="DT107" s="168"/>
      <c r="DU107" s="143"/>
      <c r="DV107" s="144"/>
      <c r="DW107" s="145"/>
      <c r="DX107" s="151"/>
      <c r="DY107" s="146"/>
      <c r="DZ107" s="147"/>
      <c r="EA107" s="148"/>
      <c r="EB107" s="149"/>
      <c r="EC107" s="150"/>
      <c r="EE107" s="114"/>
      <c r="EF107" s="168"/>
    </row>
    <row r="108" spans="1:136" ht="13.5" customHeight="1">
      <c r="A108" s="126"/>
      <c r="B108" s="114" t="s">
        <v>1167</v>
      </c>
      <c r="C108" s="114"/>
      <c r="E108" s="143"/>
      <c r="F108" s="144"/>
      <c r="G108" s="145"/>
      <c r="H108" s="145"/>
      <c r="I108" s="146"/>
      <c r="J108" s="147"/>
      <c r="K108" s="148"/>
      <c r="L108" s="149"/>
      <c r="M108" s="150"/>
      <c r="O108" s="114"/>
      <c r="P108" s="168"/>
      <c r="Q108" s="143"/>
      <c r="R108" s="144"/>
      <c r="S108" s="145"/>
      <c r="T108" s="151"/>
      <c r="U108" s="146"/>
      <c r="V108" s="147"/>
      <c r="W108" s="148"/>
      <c r="X108" s="149"/>
      <c r="Y108" s="150"/>
      <c r="AA108" s="114"/>
      <c r="AB108" s="168"/>
      <c r="AC108" s="143"/>
      <c r="AD108" s="144"/>
      <c r="AE108" s="145"/>
      <c r="AF108" s="151"/>
      <c r="AG108" s="146"/>
      <c r="AH108" s="147"/>
      <c r="AI108" s="148"/>
      <c r="AJ108" s="149"/>
      <c r="AK108" s="150"/>
      <c r="AM108" s="114"/>
      <c r="AN108" s="168"/>
      <c r="AO108" s="143"/>
      <c r="AP108" s="144"/>
      <c r="AQ108" s="145"/>
      <c r="AR108" s="151"/>
      <c r="AS108" s="146"/>
      <c r="AT108" s="147"/>
      <c r="AU108" s="148"/>
      <c r="AV108" s="149"/>
      <c r="AW108" s="150"/>
      <c r="AY108" s="114"/>
      <c r="AZ108" s="168"/>
      <c r="BA108" s="143"/>
      <c r="BB108" s="144"/>
      <c r="BC108" s="145"/>
      <c r="BD108" s="151"/>
      <c r="BE108" s="146"/>
      <c r="BF108" s="147"/>
      <c r="BG108" s="148"/>
      <c r="BH108" s="149"/>
      <c r="BI108" s="150"/>
      <c r="BK108" s="114"/>
      <c r="BL108" s="168"/>
      <c r="BM108" s="143"/>
      <c r="BN108" s="144"/>
      <c r="BO108" s="145"/>
      <c r="BP108" s="151"/>
      <c r="BQ108" s="146"/>
      <c r="BR108" s="147"/>
      <c r="BS108" s="148"/>
      <c r="BT108" s="149"/>
      <c r="BU108" s="150"/>
      <c r="BW108" s="114"/>
      <c r="BX108" s="168"/>
      <c r="BY108" s="143"/>
      <c r="BZ108" s="144"/>
      <c r="CA108" s="145"/>
      <c r="CB108" s="151"/>
      <c r="CC108" s="146"/>
      <c r="CD108" s="147"/>
      <c r="CE108" s="148"/>
      <c r="CF108" s="149"/>
      <c r="CG108" s="150"/>
      <c r="CI108" s="114"/>
      <c r="CJ108" s="168"/>
      <c r="CK108" s="143"/>
      <c r="CL108" s="144"/>
      <c r="CM108" s="145"/>
      <c r="CN108" s="151"/>
      <c r="CO108" s="146"/>
      <c r="CP108" s="147"/>
      <c r="CQ108" s="148"/>
      <c r="CR108" s="149"/>
      <c r="CS108" s="150"/>
      <c r="CU108" s="114"/>
      <c r="CV108" s="168"/>
      <c r="CW108" s="143"/>
      <c r="CX108" s="144"/>
      <c r="CY108" s="145"/>
      <c r="CZ108" s="151"/>
      <c r="DA108" s="146"/>
      <c r="DB108" s="147"/>
      <c r="DC108" s="148"/>
      <c r="DD108" s="149"/>
      <c r="DE108" s="150"/>
      <c r="DG108" s="114"/>
      <c r="DH108" s="168"/>
      <c r="DI108" s="143"/>
      <c r="DJ108" s="144"/>
      <c r="DK108" s="145"/>
      <c r="DL108" s="151"/>
      <c r="DM108" s="146"/>
      <c r="DN108" s="147"/>
      <c r="DO108" s="148"/>
      <c r="DP108" s="149"/>
      <c r="DQ108" s="150"/>
      <c r="DS108" s="114"/>
      <c r="DT108" s="168"/>
      <c r="DU108" s="143"/>
      <c r="DV108" s="144"/>
      <c r="DW108" s="145"/>
      <c r="DX108" s="151"/>
      <c r="DY108" s="146"/>
      <c r="DZ108" s="147"/>
      <c r="EA108" s="148"/>
      <c r="EB108" s="149"/>
      <c r="EC108" s="150"/>
      <c r="EE108" s="114"/>
      <c r="EF108" s="168"/>
    </row>
    <row r="109" spans="1:136" ht="13.5" customHeight="1">
      <c r="A109" s="126"/>
      <c r="B109" s="114" t="s">
        <v>628</v>
      </c>
      <c r="D109" s="168"/>
      <c r="E109" s="143" t="str">
        <f>IF(I109="","",ministers_outercabinet!E$3)</f>
        <v/>
      </c>
      <c r="F109" s="144" t="str">
        <f>IF(I109="","",ministers_outercabinet!E$1)</f>
        <v/>
      </c>
      <c r="G109" s="145" t="s">
        <v>292</v>
      </c>
      <c r="H109" s="145" t="str">
        <f>IF(I109="","",ministers_outercabinet!E$3)</f>
        <v/>
      </c>
      <c r="I109" s="146" t="str">
        <f t="shared" si="23"/>
        <v/>
      </c>
      <c r="J109" s="147" t="str">
        <f t="shared" si="24"/>
        <v/>
      </c>
      <c r="K109" s="148" t="str">
        <f t="shared" si="25"/>
        <v/>
      </c>
      <c r="L109" s="149" t="str">
        <f t="shared" si="26"/>
        <v/>
      </c>
      <c r="M109" s="150" t="str">
        <f t="shared" si="27"/>
        <v/>
      </c>
      <c r="N109" s="117" t="str">
        <f t="shared" si="28"/>
        <v/>
      </c>
      <c r="O109" s="114"/>
      <c r="P109" s="168"/>
      <c r="Q109" s="143" t="str">
        <f>IF(U109="","",ministers_outercabinet!T$3)</f>
        <v/>
      </c>
      <c r="R109" s="144" t="str">
        <f>IF(U109="","",ministers_outercabinet!T$1)</f>
        <v/>
      </c>
      <c r="S109" s="145"/>
      <c r="T109" s="151"/>
      <c r="U109" s="146" t="str">
        <f>IF(AB109="","",IF(ISNUMBER(SEARCH(":",AB109)),MID(AB109,FIND(":",AB109)+2,FIND("(",AB109)-FIND(":",AB109)-3),LEFT(AB109,FIND("(",AB109)-2)))</f>
        <v/>
      </c>
      <c r="V109" s="147" t="str">
        <f>IF(AB109="","",MID(AB109,FIND("(",AB109)+1,4))</f>
        <v/>
      </c>
      <c r="W109" s="148" t="str">
        <f>IF(ISNUMBER(SEARCH("*female*",AB109)),"female",IF(ISNUMBER(SEARCH("*male*",AB109)),"male",""))</f>
        <v/>
      </c>
      <c r="X109" s="149" t="str">
        <f>IF(AB109="","",IF(ISERROR(MID(AB109,FIND("male,",AB109)+6,(FIND(")",AB109)-(FIND("male,",AB109)+6))))=TRUE,"missing/error",MID(AB109,FIND("male,",AB109)+6,(FIND(")",AB109)-(FIND("male,",AB109)+6)))))</f>
        <v/>
      </c>
      <c r="Y109" s="150" t="str">
        <f>IF(U109="","",(MID(U109,(SEARCH("^^",SUBSTITUTE(U109," ","^^",LEN(U109)-LEN(SUBSTITUTE(U109," ","")))))+1,99)&amp;"_"&amp;LEFT(U109,FIND(" ",U109)-1)&amp;"_"&amp;V109))</f>
        <v/>
      </c>
      <c r="Z109" s="117" t="str">
        <f>IF(AB109="","",IF((LEN(AB109)-LEN(SUBSTITUTE(AB109,"male","")))/LEN("male")&gt;1,"!",IF(RIGHT(AB109,1)=")","",IF(RIGHT(AB109,2)=") ","",IF(RIGHT(AB109,2)=").","","!!")))))</f>
        <v/>
      </c>
      <c r="AA109" s="114"/>
      <c r="AB109" s="168"/>
      <c r="AC109" s="143" t="str">
        <f>IF(AG109="","",ministers_outercabinet!AF$3)</f>
        <v/>
      </c>
      <c r="AD109" s="144" t="str">
        <f>IF(AG109="","",ministers_outercabinet!AF$1)</f>
        <v/>
      </c>
      <c r="AE109" s="145"/>
      <c r="AF109" s="151"/>
      <c r="AG109" s="146" t="str">
        <f>IF(AN109="","",IF(ISNUMBER(SEARCH(":",AN109)),MID(AN109,FIND(":",AN109)+2,FIND("(",AN109)-FIND(":",AN109)-3),LEFT(AN109,FIND("(",AN109)-2)))</f>
        <v/>
      </c>
      <c r="AH109" s="147" t="str">
        <f>IF(AN109="","",MID(AN109,FIND("(",AN109)+1,4))</f>
        <v/>
      </c>
      <c r="AI109" s="148" t="str">
        <f>IF(ISNUMBER(SEARCH("*female*",AN109)),"female",IF(ISNUMBER(SEARCH("*male*",AN109)),"male",""))</f>
        <v/>
      </c>
      <c r="AJ109" s="149" t="str">
        <f>IF(AN109="","",IF(ISERROR(MID(AN109,FIND("male,",AN109)+6,(FIND(")",AN109)-(FIND("male,",AN109)+6))))=TRUE,"missing/error",MID(AN109,FIND("male,",AN109)+6,(FIND(")",AN109)-(FIND("male,",AN109)+6)))))</f>
        <v/>
      </c>
      <c r="AK109" s="150" t="str">
        <f>IF(AG109="","",(MID(AG109,(SEARCH("^^",SUBSTITUTE(AG109," ","^^",LEN(AG109)-LEN(SUBSTITUTE(AG109," ","")))))+1,99)&amp;"_"&amp;LEFT(AG109,FIND(" ",AG109)-1)&amp;"_"&amp;AH109))</f>
        <v/>
      </c>
      <c r="AL109" s="117" t="str">
        <f>IF(AN109="","",IF((LEN(AN109)-LEN(SUBSTITUTE(AN109,"male","")))/LEN("male")&gt;1,"!",IF(RIGHT(AN109,1)=")","",IF(RIGHT(AN109,2)=") ","",IF(RIGHT(AN109,2)=").","","!!")))))</f>
        <v/>
      </c>
      <c r="AM109" s="114"/>
      <c r="AN109" s="168"/>
      <c r="AO109" s="143" t="str">
        <f>IF(AS109="","",ministers_outercabinet!AR$3)</f>
        <v/>
      </c>
      <c r="AP109" s="144" t="str">
        <f>IF(AS109="","",ministers_outercabinet!AR$1)</f>
        <v/>
      </c>
      <c r="AQ109" s="145"/>
      <c r="AR109" s="151"/>
      <c r="AS109" s="146" t="str">
        <f>IF(AZ109="","",IF(ISNUMBER(SEARCH(":",AZ109)),MID(AZ109,FIND(":",AZ109)+2,FIND("(",AZ109)-FIND(":",AZ109)-3),LEFT(AZ109,FIND("(",AZ109)-2)))</f>
        <v/>
      </c>
      <c r="AT109" s="147" t="str">
        <f>IF(AZ109="","",MID(AZ109,FIND("(",AZ109)+1,4))</f>
        <v/>
      </c>
      <c r="AU109" s="148" t="str">
        <f>IF(ISNUMBER(SEARCH("*female*",AZ109)),"female",IF(ISNUMBER(SEARCH("*male*",AZ109)),"male",""))</f>
        <v/>
      </c>
      <c r="AV109" s="149" t="str">
        <f>IF(AZ109="","",IF(ISERROR(MID(AZ109,FIND("male,",AZ109)+6,(FIND(")",AZ109)-(FIND("male,",AZ109)+6))))=TRUE,"missing/error",MID(AZ109,FIND("male,",AZ109)+6,(FIND(")",AZ109)-(FIND("male,",AZ109)+6)))))</f>
        <v/>
      </c>
      <c r="AW109" s="150" t="str">
        <f>IF(AS109="","",(MID(AS109,(SEARCH("^^",SUBSTITUTE(AS109," ","^^",LEN(AS109)-LEN(SUBSTITUTE(AS109," ","")))))+1,99)&amp;"_"&amp;LEFT(AS109,FIND(" ",AS109)-1)&amp;"_"&amp;AT109))</f>
        <v/>
      </c>
      <c r="AX109" s="117" t="str">
        <f>IF(AZ109="","",IF((LEN(AZ109)-LEN(SUBSTITUTE(AZ109,"male","")))/LEN("male")&gt;1,"!",IF(RIGHT(AZ109,1)=")","",IF(RIGHT(AZ109,2)=") ","",IF(RIGHT(AZ109,2)=").","","!!")))))</f>
        <v/>
      </c>
      <c r="AY109" s="114"/>
      <c r="AZ109" s="168"/>
      <c r="BA109" s="143" t="str">
        <f>IF(BE109="","",ministers_outercabinet!BD$3)</f>
        <v/>
      </c>
      <c r="BB109" s="144" t="str">
        <f>IF(BE109="","",ministers_outercabinet!BD$1)</f>
        <v/>
      </c>
      <c r="BC109" s="145"/>
      <c r="BD109" s="151"/>
      <c r="BE109" s="146" t="str">
        <f>IF(BL109="","",IF(ISNUMBER(SEARCH(":",BL109)),MID(BL109,FIND(":",BL109)+2,FIND("(",BL109)-FIND(":",BL109)-3),LEFT(BL109,FIND("(",BL109)-2)))</f>
        <v/>
      </c>
      <c r="BF109" s="147" t="str">
        <f>IF(BL109="","",MID(BL109,FIND("(",BL109)+1,4))</f>
        <v/>
      </c>
      <c r="BG109" s="148" t="str">
        <f>IF(ISNUMBER(SEARCH("*female*",BL109)),"female",IF(ISNUMBER(SEARCH("*male*",BL109)),"male",""))</f>
        <v/>
      </c>
      <c r="BH109" s="149" t="str">
        <f>IF(BL109="","",IF(ISERROR(MID(BL109,FIND("male,",BL109)+6,(FIND(")",BL109)-(FIND("male,",BL109)+6))))=TRUE,"missing/error",MID(BL109,FIND("male,",BL109)+6,(FIND(")",BL109)-(FIND("male,",BL109)+6)))))</f>
        <v/>
      </c>
      <c r="BI109" s="150" t="str">
        <f>IF(BE109="","",(MID(BE109,(SEARCH("^^",SUBSTITUTE(BE109," ","^^",LEN(BE109)-LEN(SUBSTITUTE(BE109," ","")))))+1,99)&amp;"_"&amp;LEFT(BE109,FIND(" ",BE109)-1)&amp;"_"&amp;BF109))</f>
        <v/>
      </c>
      <c r="BJ109" s="117" t="str">
        <f>IF(BL109="","",IF((LEN(BL109)-LEN(SUBSTITUTE(BL109,"male","")))/LEN("male")&gt;1,"!",IF(RIGHT(BL109,1)=")","",IF(RIGHT(BL109,2)=") ","",IF(RIGHT(BL109,2)=").","","!!")))))</f>
        <v/>
      </c>
      <c r="BK109" s="114"/>
      <c r="BL109" s="168"/>
      <c r="BM109" s="143" t="str">
        <f>IF(BQ109="","",ministers_outercabinet!BP$3)</f>
        <v/>
      </c>
      <c r="BN109" s="144" t="str">
        <f>IF(BQ109="","",ministers_outercabinet!BP$1)</f>
        <v/>
      </c>
      <c r="BO109" s="145"/>
      <c r="BP109" s="151"/>
      <c r="BQ109" s="146" t="str">
        <f>IF(BX109="","",IF(ISNUMBER(SEARCH(":",BX109)),MID(BX109,FIND(":",BX109)+2,FIND("(",BX109)-FIND(":",BX109)-3),LEFT(BX109,FIND("(",BX109)-2)))</f>
        <v/>
      </c>
      <c r="BR109" s="147" t="str">
        <f>IF(BX109="","",MID(BX109,FIND("(",BX109)+1,4))</f>
        <v/>
      </c>
      <c r="BS109" s="148" t="str">
        <f>IF(ISNUMBER(SEARCH("*female*",BX109)),"female",IF(ISNUMBER(SEARCH("*male*",BX109)),"male",""))</f>
        <v/>
      </c>
      <c r="BT109" s="149" t="str">
        <f>IF(BX109="","",IF(ISERROR(MID(BX109,FIND("male,",BX109)+6,(FIND(")",BX109)-(FIND("male,",BX109)+6))))=TRUE,"missing/error",MID(BX109,FIND("male,",BX109)+6,(FIND(")",BX109)-(FIND("male,",BX109)+6)))))</f>
        <v/>
      </c>
      <c r="BU109" s="150" t="str">
        <f>IF(BQ109="","",(MID(BQ109,(SEARCH("^^",SUBSTITUTE(BQ109," ","^^",LEN(BQ109)-LEN(SUBSTITUTE(BQ109," ","")))))+1,99)&amp;"_"&amp;LEFT(BQ109,FIND(" ",BQ109)-1)&amp;"_"&amp;BR109))</f>
        <v/>
      </c>
      <c r="BV109" s="117" t="str">
        <f>IF(BX109="","",IF((LEN(BX109)-LEN(SUBSTITUTE(BX109,"male","")))/LEN("male")&gt;1,"!",IF(RIGHT(BX109,1)=")","",IF(RIGHT(BX109,2)=") ","",IF(RIGHT(BX109,2)=").","","!!")))))</f>
        <v/>
      </c>
      <c r="BW109" s="114"/>
      <c r="BX109" s="168"/>
      <c r="BY109" s="143" t="str">
        <f>IF(CC109="","",ministers_outercabinet!CB$3)</f>
        <v/>
      </c>
      <c r="BZ109" s="144" t="str">
        <f>IF(CC109="","",ministers_outercabinet!CB$1)</f>
        <v/>
      </c>
      <c r="CA109" s="145"/>
      <c r="CB109" s="151"/>
      <c r="CC109" s="146" t="str">
        <f>IF(CJ109="","",IF(ISNUMBER(SEARCH(":",CJ109)),MID(CJ109,FIND(":",CJ109)+2,FIND("(",CJ109)-FIND(":",CJ109)-3),LEFT(CJ109,FIND("(",CJ109)-2)))</f>
        <v/>
      </c>
      <c r="CD109" s="147" t="str">
        <f>IF(CJ109="","",MID(CJ109,FIND("(",CJ109)+1,4))</f>
        <v/>
      </c>
      <c r="CE109" s="148" t="str">
        <f>IF(ISNUMBER(SEARCH("*female*",CJ109)),"female",IF(ISNUMBER(SEARCH("*male*",CJ109)),"male",""))</f>
        <v/>
      </c>
      <c r="CF109" s="149" t="str">
        <f>IF(CJ109="","",IF(ISERROR(MID(CJ109,FIND("male,",CJ109)+6,(FIND(")",CJ109)-(FIND("male,",CJ109)+6))))=TRUE,"missing/error",MID(CJ109,FIND("male,",CJ109)+6,(FIND(")",CJ109)-(FIND("male,",CJ109)+6)))))</f>
        <v/>
      </c>
      <c r="CG109" s="150" t="str">
        <f>IF(CC109="","",(MID(CC109,(SEARCH("^^",SUBSTITUTE(CC109," ","^^",LEN(CC109)-LEN(SUBSTITUTE(CC109," ","")))))+1,99)&amp;"_"&amp;LEFT(CC109,FIND(" ",CC109)-1)&amp;"_"&amp;CD109))</f>
        <v/>
      </c>
      <c r="CH109" s="117" t="str">
        <f>IF(CJ109="","",IF((LEN(CJ109)-LEN(SUBSTITUTE(CJ109,"male","")))/LEN("male")&gt;1,"!",IF(RIGHT(CJ109,1)=")","",IF(RIGHT(CJ109,2)=") ","",IF(RIGHT(CJ109,2)=").","","!!")))))</f>
        <v/>
      </c>
      <c r="CI109" s="114"/>
      <c r="CJ109" s="168"/>
      <c r="CK109" s="143" t="str">
        <f>IF(CO109="","",ministers_outercabinet!CN$3)</f>
        <v/>
      </c>
      <c r="CL109" s="144" t="str">
        <f>IF(CO109="","",ministers_outercabinet!CN$1)</f>
        <v/>
      </c>
      <c r="CM109" s="145"/>
      <c r="CN109" s="151"/>
      <c r="CO109" s="146" t="str">
        <f>IF(CV109="","",IF(ISNUMBER(SEARCH(":",CV109)),MID(CV109,FIND(":",CV109)+2,FIND("(",CV109)-FIND(":",CV109)-3),LEFT(CV109,FIND("(",CV109)-2)))</f>
        <v/>
      </c>
      <c r="CP109" s="147" t="str">
        <f>IF(CV109="","",MID(CV109,FIND("(",CV109)+1,4))</f>
        <v/>
      </c>
      <c r="CQ109" s="148" t="str">
        <f>IF(ISNUMBER(SEARCH("*female*",CV109)),"female",IF(ISNUMBER(SEARCH("*male*",CV109)),"male",""))</f>
        <v/>
      </c>
      <c r="CR109" s="149" t="str">
        <f>IF(CV109="","",IF(ISERROR(MID(CV109,FIND("male,",CV109)+6,(FIND(")",CV109)-(FIND("male,",CV109)+6))))=TRUE,"missing/error",MID(CV109,FIND("male,",CV109)+6,(FIND(")",CV109)-(FIND("male,",CV109)+6)))))</f>
        <v/>
      </c>
      <c r="CS109" s="150" t="str">
        <f>IF(CO109="","",(MID(CO109,(SEARCH("^^",SUBSTITUTE(CO109," ","^^",LEN(CO109)-LEN(SUBSTITUTE(CO109," ","")))))+1,99)&amp;"_"&amp;LEFT(CO109,FIND(" ",CO109)-1)&amp;"_"&amp;CP109))</f>
        <v/>
      </c>
      <c r="CT109" s="117" t="str">
        <f>IF(CV109="","",IF((LEN(CV109)-LEN(SUBSTITUTE(CV109,"male","")))/LEN("male")&gt;1,"!",IF(RIGHT(CV109,1)=")","",IF(RIGHT(CV109,2)=") ","",IF(RIGHT(CV109,2)=").","","!!")))))</f>
        <v/>
      </c>
      <c r="CU109" s="114"/>
      <c r="CV109" s="168"/>
      <c r="CW109" s="143" t="str">
        <f>IF(DA109="","",ministers_outercabinet!CZ$3)</f>
        <v/>
      </c>
      <c r="CX109" s="144" t="str">
        <f>IF(DA109="","",ministers_outercabinet!CZ$1)</f>
        <v/>
      </c>
      <c r="CY109" s="145"/>
      <c r="CZ109" s="151"/>
      <c r="DA109" s="146" t="str">
        <f>IF(DH109="","",IF(ISNUMBER(SEARCH(":",DH109)),MID(DH109,FIND(":",DH109)+2,FIND("(",DH109)-FIND(":",DH109)-3),LEFT(DH109,FIND("(",DH109)-2)))</f>
        <v/>
      </c>
      <c r="DB109" s="147" t="str">
        <f>IF(DH109="","",MID(DH109,FIND("(",DH109)+1,4))</f>
        <v/>
      </c>
      <c r="DC109" s="148" t="str">
        <f>IF(ISNUMBER(SEARCH("*female*",DH109)),"female",IF(ISNUMBER(SEARCH("*male*",DH109)),"male",""))</f>
        <v/>
      </c>
      <c r="DD109" s="149" t="str">
        <f>IF(DH109="","",IF(ISERROR(MID(DH109,FIND("male,",DH109)+6,(FIND(")",DH109)-(FIND("male,",DH109)+6))))=TRUE,"missing/error",MID(DH109,FIND("male,",DH109)+6,(FIND(")",DH109)-(FIND("male,",DH109)+6)))))</f>
        <v/>
      </c>
      <c r="DE109" s="150" t="str">
        <f>IF(DA109="","",(MID(DA109,(SEARCH("^^",SUBSTITUTE(DA109," ","^^",LEN(DA109)-LEN(SUBSTITUTE(DA109," ","")))))+1,99)&amp;"_"&amp;LEFT(DA109,FIND(" ",DA109)-1)&amp;"_"&amp;DB109))</f>
        <v/>
      </c>
      <c r="DF109" s="117" t="str">
        <f>IF(DH109="","",IF((LEN(DH109)-LEN(SUBSTITUTE(DH109,"male","")))/LEN("male")&gt;1,"!",IF(RIGHT(DH109,1)=")","",IF(RIGHT(DH109,2)=") ","",IF(RIGHT(DH109,2)=").","","!!")))))</f>
        <v/>
      </c>
      <c r="DG109" s="114"/>
      <c r="DH109" s="168"/>
      <c r="DI109" s="143" t="str">
        <f>IF(DM109="","",ministers_outercabinet!DL$3)</f>
        <v/>
      </c>
      <c r="DJ109" s="144" t="str">
        <f>IF(DM109="","",ministers_outercabinet!DL$1)</f>
        <v/>
      </c>
      <c r="DK109" s="145"/>
      <c r="DL109" s="151"/>
      <c r="DM109" s="146" t="str">
        <f>IF(DT109="","",IF(ISNUMBER(SEARCH(":",DT109)),MID(DT109,FIND(":",DT109)+2,FIND("(",DT109)-FIND(":",DT109)-3),LEFT(DT109,FIND("(",DT109)-2)))</f>
        <v/>
      </c>
      <c r="DN109" s="147" t="str">
        <f>IF(DT109="","",MID(DT109,FIND("(",DT109)+1,4))</f>
        <v/>
      </c>
      <c r="DO109" s="148" t="str">
        <f>IF(ISNUMBER(SEARCH("*female*",DT109)),"female",IF(ISNUMBER(SEARCH("*male*",DT109)),"male",""))</f>
        <v/>
      </c>
      <c r="DP109" s="149" t="str">
        <f>IF(DT109="","",IF(ISERROR(MID(DT109,FIND("male,",DT109)+6,(FIND(")",DT109)-(FIND("male,",DT109)+6))))=TRUE,"missing/error",MID(DT109,FIND("male,",DT109)+6,(FIND(")",DT109)-(FIND("male,",DT109)+6)))))</f>
        <v/>
      </c>
      <c r="DQ109" s="150" t="str">
        <f>IF(DM109="","",(MID(DM109,(SEARCH("^^",SUBSTITUTE(DM109," ","^^",LEN(DM109)-LEN(SUBSTITUTE(DM109," ","")))))+1,99)&amp;"_"&amp;LEFT(DM109,FIND(" ",DM109)-1)&amp;"_"&amp;DN109))</f>
        <v/>
      </c>
      <c r="DR109" s="117" t="str">
        <f>IF(DT109="","",IF((LEN(DT109)-LEN(SUBSTITUTE(DT109,"male","")))/LEN("male")&gt;1,"!",IF(RIGHT(DT109,1)=")","",IF(RIGHT(DT109,2)=") ","",IF(RIGHT(DT109,2)=").","","!!")))))</f>
        <v/>
      </c>
      <c r="DS109" s="114"/>
      <c r="DT109" s="168"/>
      <c r="DU109" s="143" t="str">
        <f>IF(DY109="","",ministers_outercabinet!DX$3)</f>
        <v/>
      </c>
      <c r="DV109" s="144" t="str">
        <f>IF(DY109="","",ministers_outercabinet!DX$1)</f>
        <v/>
      </c>
      <c r="DW109" s="145"/>
      <c r="DX109" s="151"/>
      <c r="DY109" s="146" t="str">
        <f>IF(EF109="","",IF(ISNUMBER(SEARCH(":",EF109)),MID(EF109,FIND(":",EF109)+2,FIND("(",EF109)-FIND(":",EF109)-3),LEFT(EF109,FIND("(",EF109)-2)))</f>
        <v/>
      </c>
      <c r="DZ109" s="147" t="str">
        <f>IF(EF109="","",MID(EF109,FIND("(",EF109)+1,4))</f>
        <v/>
      </c>
      <c r="EA109" s="148" t="str">
        <f>IF(ISNUMBER(SEARCH("*female*",EF109)),"female",IF(ISNUMBER(SEARCH("*male*",EF109)),"male",""))</f>
        <v/>
      </c>
      <c r="EB109" s="149" t="str">
        <f>IF(EF109="","",IF(ISERROR(MID(EF109,FIND("male,",EF109)+6,(FIND(")",EF109)-(FIND("male,",EF109)+6))))=TRUE,"missing/error",MID(EF109,FIND("male,",EF109)+6,(FIND(")",EF109)-(FIND("male,",EF109)+6)))))</f>
        <v/>
      </c>
      <c r="EC109" s="150" t="str">
        <f>IF(DY109="","",(MID(DY109,(SEARCH("^^",SUBSTITUTE(DY109," ","^^",LEN(DY109)-LEN(SUBSTITUTE(DY109," ","")))))+1,99)&amp;"_"&amp;LEFT(DY109,FIND(" ",DY109)-1)&amp;"_"&amp;DZ109))</f>
        <v/>
      </c>
      <c r="ED109" s="117" t="str">
        <f>IF(EF109="","",IF((LEN(EF109)-LEN(SUBSTITUTE(EF109,"male","")))/LEN("male")&gt;1,"!",IF(RIGHT(EF109,1)=")","",IF(RIGHT(EF109,2)=") ","",IF(RIGHT(EF109,2)=").","","!!")))))</f>
        <v/>
      </c>
      <c r="EE109" s="114"/>
      <c r="EF109" s="168"/>
    </row>
    <row r="110" spans="1:136" ht="13.5" customHeight="1">
      <c r="A110" s="126"/>
      <c r="B110" s="117" t="s">
        <v>556</v>
      </c>
      <c r="E110" s="143" t="str">
        <f>IF(I110="","",ministers_outercabinet!E$3)</f>
        <v/>
      </c>
      <c r="F110" s="144" t="str">
        <f>IF(I110="","",ministers_outercabinet!E$1)</f>
        <v/>
      </c>
      <c r="G110" s="145" t="s">
        <v>292</v>
      </c>
      <c r="H110" s="145" t="str">
        <f>IF(I110="","",ministers_outercabinet!E$3)</f>
        <v/>
      </c>
      <c r="I110" s="146" t="str">
        <f t="shared" si="23"/>
        <v/>
      </c>
      <c r="J110" s="147" t="str">
        <f t="shared" si="24"/>
        <v/>
      </c>
      <c r="K110" s="148" t="str">
        <f t="shared" si="25"/>
        <v/>
      </c>
      <c r="L110" s="149" t="str">
        <f t="shared" si="26"/>
        <v/>
      </c>
      <c r="M110" s="150" t="str">
        <f t="shared" si="27"/>
        <v/>
      </c>
      <c r="N110" s="117" t="str">
        <f t="shared" si="28"/>
        <v/>
      </c>
      <c r="O110" s="114"/>
      <c r="P110" s="168"/>
      <c r="Q110" s="143" t="str">
        <f>IF(U110="","",ministers_outercabinet!T$3)</f>
        <v/>
      </c>
      <c r="R110" s="144" t="str">
        <f>IF(U110="","",ministers_outercabinet!T$1)</f>
        <v/>
      </c>
      <c r="S110" s="145"/>
      <c r="T110" s="151"/>
      <c r="U110" s="146" t="str">
        <f>IF(AB110="","",IF(ISNUMBER(SEARCH(":",AB110)),MID(AB110,FIND(":",AB110)+2,FIND("(",AB110)-FIND(":",AB110)-3),LEFT(AB110,FIND("(",AB110)-2)))</f>
        <v/>
      </c>
      <c r="V110" s="147" t="str">
        <f>IF(AB110="","",MID(AB110,FIND("(",AB110)+1,4))</f>
        <v/>
      </c>
      <c r="W110" s="148" t="str">
        <f>IF(ISNUMBER(SEARCH("*female*",AB110)),"female",IF(ISNUMBER(SEARCH("*male*",AB110)),"male",""))</f>
        <v/>
      </c>
      <c r="X110" s="149" t="str">
        <f>IF(AB110="","",IF(ISERROR(MID(AB110,FIND("male,",AB110)+6,(FIND(")",AB110)-(FIND("male,",AB110)+6))))=TRUE,"missing/error",MID(AB110,FIND("male,",AB110)+6,(FIND(")",AB110)-(FIND("male,",AB110)+6)))))</f>
        <v/>
      </c>
      <c r="Y110" s="150" t="str">
        <f>IF(U110="","",(MID(U110,(SEARCH("^^",SUBSTITUTE(U110," ","^^",LEN(U110)-LEN(SUBSTITUTE(U110," ","")))))+1,99)&amp;"_"&amp;LEFT(U110,FIND(" ",U110)-1)&amp;"_"&amp;V110))</f>
        <v/>
      </c>
      <c r="Z110" s="117" t="str">
        <f>IF(AB110="","",IF((LEN(AB110)-LEN(SUBSTITUTE(AB110,"male","")))/LEN("male")&gt;1,"!",IF(RIGHT(AB110,1)=")","",IF(RIGHT(AB110,2)=") ","",IF(RIGHT(AB110,2)=").","","!!")))))</f>
        <v/>
      </c>
      <c r="AA110" s="114"/>
      <c r="AB110" s="168"/>
      <c r="AC110" s="143" t="str">
        <f>IF(AG110="","",ministers_outercabinet!AF$3)</f>
        <v/>
      </c>
      <c r="AD110" s="144" t="str">
        <f>IF(AG110="","",ministers_outercabinet!AF$1)</f>
        <v/>
      </c>
      <c r="AE110" s="145"/>
      <c r="AF110" s="151"/>
      <c r="AG110" s="146" t="str">
        <f>IF(AN110="","",IF(ISNUMBER(SEARCH(":",AN110)),MID(AN110,FIND(":",AN110)+2,FIND("(",AN110)-FIND(":",AN110)-3),LEFT(AN110,FIND("(",AN110)-2)))</f>
        <v/>
      </c>
      <c r="AH110" s="147" t="str">
        <f>IF(AN110="","",MID(AN110,FIND("(",AN110)+1,4))</f>
        <v/>
      </c>
      <c r="AI110" s="148" t="str">
        <f>IF(ISNUMBER(SEARCH("*female*",AN110)),"female",IF(ISNUMBER(SEARCH("*male*",AN110)),"male",""))</f>
        <v/>
      </c>
      <c r="AJ110" s="149" t="str">
        <f>IF(AN110="","",IF(ISERROR(MID(AN110,FIND("male,",AN110)+6,(FIND(")",AN110)-(FIND("male,",AN110)+6))))=TRUE,"missing/error",MID(AN110,FIND("male,",AN110)+6,(FIND(")",AN110)-(FIND("male,",AN110)+6)))))</f>
        <v/>
      </c>
      <c r="AK110" s="150" t="str">
        <f>IF(AG110="","",(MID(AG110,(SEARCH("^^",SUBSTITUTE(AG110," ","^^",LEN(AG110)-LEN(SUBSTITUTE(AG110," ","")))))+1,99)&amp;"_"&amp;LEFT(AG110,FIND(" ",AG110)-1)&amp;"_"&amp;AH110))</f>
        <v/>
      </c>
      <c r="AL110" s="117" t="str">
        <f>IF(AN110="","",IF((LEN(AN110)-LEN(SUBSTITUTE(AN110,"male","")))/LEN("male")&gt;1,"!",IF(RIGHT(AN110,1)=")","",IF(RIGHT(AN110,2)=") ","",IF(RIGHT(AN110,2)=").","","!!")))))</f>
        <v/>
      </c>
      <c r="AM110" s="114"/>
      <c r="AN110" s="168"/>
      <c r="AO110" s="143" t="str">
        <f>IF(AS110="","",ministers_outercabinet!AR$3)</f>
        <v/>
      </c>
      <c r="AP110" s="144" t="str">
        <f>IF(AS110="","",ministers_outercabinet!AR$1)</f>
        <v/>
      </c>
      <c r="AQ110" s="145"/>
      <c r="AR110" s="151"/>
      <c r="AS110" s="146" t="str">
        <f>IF(AZ110="","",IF(ISNUMBER(SEARCH(":",AZ110)),MID(AZ110,FIND(":",AZ110)+2,FIND("(",AZ110)-FIND(":",AZ110)-3),LEFT(AZ110,FIND("(",AZ110)-2)))</f>
        <v/>
      </c>
      <c r="AT110" s="147" t="str">
        <f>IF(AZ110="","",MID(AZ110,FIND("(",AZ110)+1,4))</f>
        <v/>
      </c>
      <c r="AU110" s="148" t="str">
        <f>IF(ISNUMBER(SEARCH("*female*",AZ110)),"female",IF(ISNUMBER(SEARCH("*male*",AZ110)),"male",""))</f>
        <v/>
      </c>
      <c r="AV110" s="149" t="str">
        <f>IF(AZ110="","",IF(ISERROR(MID(AZ110,FIND("male,",AZ110)+6,(FIND(")",AZ110)-(FIND("male,",AZ110)+6))))=TRUE,"missing/error",MID(AZ110,FIND("male,",AZ110)+6,(FIND(")",AZ110)-(FIND("male,",AZ110)+6)))))</f>
        <v/>
      </c>
      <c r="AW110" s="150" t="str">
        <f>IF(AS110="","",(MID(AS110,(SEARCH("^^",SUBSTITUTE(AS110," ","^^",LEN(AS110)-LEN(SUBSTITUTE(AS110," ","")))))+1,99)&amp;"_"&amp;LEFT(AS110,FIND(" ",AS110)-1)&amp;"_"&amp;AT110))</f>
        <v/>
      </c>
      <c r="AX110" s="117" t="str">
        <f>IF(AZ110="","",IF((LEN(AZ110)-LEN(SUBSTITUTE(AZ110,"male","")))/LEN("male")&gt;1,"!",IF(RIGHT(AZ110,1)=")","",IF(RIGHT(AZ110,2)=") ","",IF(RIGHT(AZ110,2)=").","","!!")))))</f>
        <v/>
      </c>
      <c r="AY110" s="114"/>
      <c r="AZ110" s="168"/>
      <c r="BA110" s="143" t="str">
        <f>IF(BE110="","",ministers_outercabinet!BD$3)</f>
        <v/>
      </c>
      <c r="BB110" s="144" t="str">
        <f>IF(BE110="","",ministers_outercabinet!BD$1)</f>
        <v/>
      </c>
      <c r="BC110" s="145"/>
      <c r="BD110" s="151"/>
      <c r="BE110" s="146" t="str">
        <f>IF(BL110="","",IF(ISNUMBER(SEARCH(":",BL110)),MID(BL110,FIND(":",BL110)+2,FIND("(",BL110)-FIND(":",BL110)-3),LEFT(BL110,FIND("(",BL110)-2)))</f>
        <v/>
      </c>
      <c r="BF110" s="147" t="str">
        <f>IF(BL110="","",MID(BL110,FIND("(",BL110)+1,4))</f>
        <v/>
      </c>
      <c r="BG110" s="148" t="str">
        <f>IF(ISNUMBER(SEARCH("*female*",BL110)),"female",IF(ISNUMBER(SEARCH("*male*",BL110)),"male",""))</f>
        <v/>
      </c>
      <c r="BH110" s="149" t="str">
        <f>IF(BL110="","",IF(ISERROR(MID(BL110,FIND("male,",BL110)+6,(FIND(")",BL110)-(FIND("male,",BL110)+6))))=TRUE,"missing/error",MID(BL110,FIND("male,",BL110)+6,(FIND(")",BL110)-(FIND("male,",BL110)+6)))))</f>
        <v/>
      </c>
      <c r="BI110" s="150" t="str">
        <f>IF(BE110="","",(MID(BE110,(SEARCH("^^",SUBSTITUTE(BE110," ","^^",LEN(BE110)-LEN(SUBSTITUTE(BE110," ","")))))+1,99)&amp;"_"&amp;LEFT(BE110,FIND(" ",BE110)-1)&amp;"_"&amp;BF110))</f>
        <v/>
      </c>
      <c r="BJ110" s="117" t="str">
        <f>IF(BL110="","",IF((LEN(BL110)-LEN(SUBSTITUTE(BL110,"male","")))/LEN("male")&gt;1,"!",IF(RIGHT(BL110,1)=")","",IF(RIGHT(BL110,2)=") ","",IF(RIGHT(BL110,2)=").","","!!")))))</f>
        <v/>
      </c>
      <c r="BK110" s="114"/>
      <c r="BL110" s="168"/>
      <c r="BM110" s="143" t="str">
        <f>IF(BQ110="","",ministers_outercabinet!BP$3)</f>
        <v/>
      </c>
      <c r="BN110" s="144" t="str">
        <f>IF(BQ110="","",ministers_outercabinet!BP$1)</f>
        <v/>
      </c>
      <c r="BO110" s="145"/>
      <c r="BP110" s="151"/>
      <c r="BQ110" s="146" t="str">
        <f>IF(BX110="","",IF(ISNUMBER(SEARCH(":",BX110)),MID(BX110,FIND(":",BX110)+2,FIND("(",BX110)-FIND(":",BX110)-3),LEFT(BX110,FIND("(",BX110)-2)))</f>
        <v/>
      </c>
      <c r="BR110" s="147" t="str">
        <f>IF(BX110="","",MID(BX110,FIND("(",BX110)+1,4))</f>
        <v/>
      </c>
      <c r="BS110" s="148" t="str">
        <f>IF(ISNUMBER(SEARCH("*female*",BX110)),"female",IF(ISNUMBER(SEARCH("*male*",BX110)),"male",""))</f>
        <v/>
      </c>
      <c r="BT110" s="149" t="str">
        <f>IF(BX110="","",IF(ISERROR(MID(BX110,FIND("male,",BX110)+6,(FIND(")",BX110)-(FIND("male,",BX110)+6))))=TRUE,"missing/error",MID(BX110,FIND("male,",BX110)+6,(FIND(")",BX110)-(FIND("male,",BX110)+6)))))</f>
        <v/>
      </c>
      <c r="BU110" s="150" t="str">
        <f>IF(BQ110="","",(MID(BQ110,(SEARCH("^^",SUBSTITUTE(BQ110," ","^^",LEN(BQ110)-LEN(SUBSTITUTE(BQ110," ","")))))+1,99)&amp;"_"&amp;LEFT(BQ110,FIND(" ",BQ110)-1)&amp;"_"&amp;BR110))</f>
        <v/>
      </c>
      <c r="BV110" s="117" t="str">
        <f>IF(BX110="","",IF((LEN(BX110)-LEN(SUBSTITUTE(BX110,"male","")))/LEN("male")&gt;1,"!",IF(RIGHT(BX110,1)=")","",IF(RIGHT(BX110,2)=") ","",IF(RIGHT(BX110,2)=").","","!!")))))</f>
        <v/>
      </c>
      <c r="BW110" s="114"/>
      <c r="BX110" s="168"/>
      <c r="BY110" s="143" t="str">
        <f>IF(CC110="","",ministers_outercabinet!CB$3)</f>
        <v/>
      </c>
      <c r="BZ110" s="144" t="str">
        <f>IF(CC110="","",ministers_outercabinet!CB$1)</f>
        <v/>
      </c>
      <c r="CA110" s="145"/>
      <c r="CB110" s="151"/>
      <c r="CC110" s="146" t="str">
        <f>IF(CJ110="","",IF(ISNUMBER(SEARCH(":",CJ110)),MID(CJ110,FIND(":",CJ110)+2,FIND("(",CJ110)-FIND(":",CJ110)-3),LEFT(CJ110,FIND("(",CJ110)-2)))</f>
        <v/>
      </c>
      <c r="CD110" s="147" t="str">
        <f>IF(CJ110="","",MID(CJ110,FIND("(",CJ110)+1,4))</f>
        <v/>
      </c>
      <c r="CE110" s="148" t="str">
        <f>IF(ISNUMBER(SEARCH("*female*",CJ110)),"female",IF(ISNUMBER(SEARCH("*male*",CJ110)),"male",""))</f>
        <v/>
      </c>
      <c r="CF110" s="149" t="str">
        <f>IF(CJ110="","",IF(ISERROR(MID(CJ110,FIND("male,",CJ110)+6,(FIND(")",CJ110)-(FIND("male,",CJ110)+6))))=TRUE,"missing/error",MID(CJ110,FIND("male,",CJ110)+6,(FIND(")",CJ110)-(FIND("male,",CJ110)+6)))))</f>
        <v/>
      </c>
      <c r="CG110" s="150" t="str">
        <f>IF(CC110="","",(MID(CC110,(SEARCH("^^",SUBSTITUTE(CC110," ","^^",LEN(CC110)-LEN(SUBSTITUTE(CC110," ","")))))+1,99)&amp;"_"&amp;LEFT(CC110,FIND(" ",CC110)-1)&amp;"_"&amp;CD110))</f>
        <v/>
      </c>
      <c r="CH110" s="117" t="str">
        <f>IF(CJ110="","",IF((LEN(CJ110)-LEN(SUBSTITUTE(CJ110,"male","")))/LEN("male")&gt;1,"!",IF(RIGHT(CJ110,1)=")","",IF(RIGHT(CJ110,2)=") ","",IF(RIGHT(CJ110,2)=").","","!!")))))</f>
        <v/>
      </c>
      <c r="CI110" s="114"/>
      <c r="CJ110" s="168"/>
      <c r="CK110" s="143" t="str">
        <f>IF(CO110="","",ministers_outercabinet!CN$3)</f>
        <v/>
      </c>
      <c r="CL110" s="144" t="str">
        <f>IF(CO110="","",ministers_outercabinet!CN$1)</f>
        <v/>
      </c>
      <c r="CM110" s="145"/>
      <c r="CN110" s="151"/>
      <c r="CO110" s="146" t="str">
        <f>IF(CV110="","",IF(ISNUMBER(SEARCH(":",CV110)),MID(CV110,FIND(":",CV110)+2,FIND("(",CV110)-FIND(":",CV110)-3),LEFT(CV110,FIND("(",CV110)-2)))</f>
        <v/>
      </c>
      <c r="CP110" s="147" t="str">
        <f>IF(CV110="","",MID(CV110,FIND("(",CV110)+1,4))</f>
        <v/>
      </c>
      <c r="CQ110" s="148" t="str">
        <f>IF(ISNUMBER(SEARCH("*female*",CV110)),"female",IF(ISNUMBER(SEARCH("*male*",CV110)),"male",""))</f>
        <v/>
      </c>
      <c r="CR110" s="149" t="str">
        <f>IF(CV110="","",IF(ISERROR(MID(CV110,FIND("male,",CV110)+6,(FIND(")",CV110)-(FIND("male,",CV110)+6))))=TRUE,"missing/error",MID(CV110,FIND("male,",CV110)+6,(FIND(")",CV110)-(FIND("male,",CV110)+6)))))</f>
        <v/>
      </c>
      <c r="CS110" s="150" t="str">
        <f>IF(CO110="","",(MID(CO110,(SEARCH("^^",SUBSTITUTE(CO110," ","^^",LEN(CO110)-LEN(SUBSTITUTE(CO110," ","")))))+1,99)&amp;"_"&amp;LEFT(CO110,FIND(" ",CO110)-1)&amp;"_"&amp;CP110))</f>
        <v/>
      </c>
      <c r="CT110" s="117" t="str">
        <f>IF(CV110="","",IF((LEN(CV110)-LEN(SUBSTITUTE(CV110,"male","")))/LEN("male")&gt;1,"!",IF(RIGHT(CV110,1)=")","",IF(RIGHT(CV110,2)=") ","",IF(RIGHT(CV110,2)=").","","!!")))))</f>
        <v/>
      </c>
      <c r="CU110" s="114"/>
      <c r="CV110" s="168"/>
      <c r="CW110" s="143" t="str">
        <f>IF(DA110="","",ministers_outercabinet!CZ$3)</f>
        <v/>
      </c>
      <c r="CX110" s="144" t="str">
        <f>IF(DA110="","",ministers_outercabinet!CZ$1)</f>
        <v/>
      </c>
      <c r="CY110" s="145"/>
      <c r="CZ110" s="151"/>
      <c r="DA110" s="146" t="str">
        <f>IF(DH110="","",IF(ISNUMBER(SEARCH(":",DH110)),MID(DH110,FIND(":",DH110)+2,FIND("(",DH110)-FIND(":",DH110)-3),LEFT(DH110,FIND("(",DH110)-2)))</f>
        <v/>
      </c>
      <c r="DB110" s="147" t="str">
        <f>IF(DH110="","",MID(DH110,FIND("(",DH110)+1,4))</f>
        <v/>
      </c>
      <c r="DC110" s="148" t="str">
        <f>IF(ISNUMBER(SEARCH("*female*",DH110)),"female",IF(ISNUMBER(SEARCH("*male*",DH110)),"male",""))</f>
        <v/>
      </c>
      <c r="DD110" s="149" t="str">
        <f>IF(DH110="","",IF(ISERROR(MID(DH110,FIND("male,",DH110)+6,(FIND(")",DH110)-(FIND("male,",DH110)+6))))=TRUE,"missing/error",MID(DH110,FIND("male,",DH110)+6,(FIND(")",DH110)-(FIND("male,",DH110)+6)))))</f>
        <v/>
      </c>
      <c r="DE110" s="150" t="str">
        <f>IF(DA110="","",(MID(DA110,(SEARCH("^^",SUBSTITUTE(DA110," ","^^",LEN(DA110)-LEN(SUBSTITUTE(DA110," ","")))))+1,99)&amp;"_"&amp;LEFT(DA110,FIND(" ",DA110)-1)&amp;"_"&amp;DB110))</f>
        <v/>
      </c>
      <c r="DF110" s="117" t="str">
        <f>IF(DH110="","",IF((LEN(DH110)-LEN(SUBSTITUTE(DH110,"male","")))/LEN("male")&gt;1,"!",IF(RIGHT(DH110,1)=")","",IF(RIGHT(DH110,2)=") ","",IF(RIGHT(DH110,2)=").","","!!")))))</f>
        <v/>
      </c>
      <c r="DG110" s="114"/>
      <c r="DH110" s="168"/>
      <c r="DI110" s="143" t="str">
        <f>IF(DM110="","",ministers_outercabinet!DL$3)</f>
        <v/>
      </c>
      <c r="DJ110" s="144" t="str">
        <f>IF(DM110="","",ministers_outercabinet!DL$1)</f>
        <v/>
      </c>
      <c r="DK110" s="145"/>
      <c r="DL110" s="151"/>
      <c r="DM110" s="146" t="str">
        <f>IF(DT110="","",IF(ISNUMBER(SEARCH(":",DT110)),MID(DT110,FIND(":",DT110)+2,FIND("(",DT110)-FIND(":",DT110)-3),LEFT(DT110,FIND("(",DT110)-2)))</f>
        <v/>
      </c>
      <c r="DN110" s="147" t="str">
        <f>IF(DT110="","",MID(DT110,FIND("(",DT110)+1,4))</f>
        <v/>
      </c>
      <c r="DO110" s="148" t="str">
        <f>IF(ISNUMBER(SEARCH("*female*",DT110)),"female",IF(ISNUMBER(SEARCH("*male*",DT110)),"male",""))</f>
        <v/>
      </c>
      <c r="DP110" s="149" t="str">
        <f>IF(DT110="","",IF(ISERROR(MID(DT110,FIND("male,",DT110)+6,(FIND(")",DT110)-(FIND("male,",DT110)+6))))=TRUE,"missing/error",MID(DT110,FIND("male,",DT110)+6,(FIND(")",DT110)-(FIND("male,",DT110)+6)))))</f>
        <v/>
      </c>
      <c r="DQ110" s="150" t="str">
        <f>IF(DM110="","",(MID(DM110,(SEARCH("^^",SUBSTITUTE(DM110," ","^^",LEN(DM110)-LEN(SUBSTITUTE(DM110," ","")))))+1,99)&amp;"_"&amp;LEFT(DM110,FIND(" ",DM110)-1)&amp;"_"&amp;DN110))</f>
        <v/>
      </c>
      <c r="DR110" s="117" t="str">
        <f>IF(DT110="","",IF((LEN(DT110)-LEN(SUBSTITUTE(DT110,"male","")))/LEN("male")&gt;1,"!",IF(RIGHT(DT110,1)=")","",IF(RIGHT(DT110,2)=") ","",IF(RIGHT(DT110,2)=").","","!!")))))</f>
        <v/>
      </c>
      <c r="DS110" s="114"/>
      <c r="DT110" s="168"/>
      <c r="DU110" s="143" t="str">
        <f>IF(DY110="","",ministers_outercabinet!DX$3)</f>
        <v/>
      </c>
      <c r="DV110" s="144" t="str">
        <f>IF(DY110="","",ministers_outercabinet!DX$1)</f>
        <v/>
      </c>
      <c r="DW110" s="145"/>
      <c r="DX110" s="151"/>
      <c r="DY110" s="146" t="str">
        <f>IF(EF110="","",IF(ISNUMBER(SEARCH(":",EF110)),MID(EF110,FIND(":",EF110)+2,FIND("(",EF110)-FIND(":",EF110)-3),LEFT(EF110,FIND("(",EF110)-2)))</f>
        <v/>
      </c>
      <c r="DZ110" s="147" t="str">
        <f>IF(EF110="","",MID(EF110,FIND("(",EF110)+1,4))</f>
        <v/>
      </c>
      <c r="EA110" s="148" t="str">
        <f>IF(ISNUMBER(SEARCH("*female*",EF110)),"female",IF(ISNUMBER(SEARCH("*male*",EF110)),"male",""))</f>
        <v/>
      </c>
      <c r="EB110" s="149" t="str">
        <f>IF(EF110="","",IF(ISERROR(MID(EF110,FIND("male,",EF110)+6,(FIND(")",EF110)-(FIND("male,",EF110)+6))))=TRUE,"missing/error",MID(EF110,FIND("male,",EF110)+6,(FIND(")",EF110)-(FIND("male,",EF110)+6)))))</f>
        <v/>
      </c>
      <c r="EC110" s="150" t="str">
        <f>IF(DY110="","",(MID(DY110,(SEARCH("^^",SUBSTITUTE(DY110," ","^^",LEN(DY110)-LEN(SUBSTITUTE(DY110," ","")))))+1,99)&amp;"_"&amp;LEFT(DY110,FIND(" ",DY110)-1)&amp;"_"&amp;DZ110))</f>
        <v/>
      </c>
      <c r="ED110" s="117" t="str">
        <f>IF(EF110="","",IF((LEN(EF110)-LEN(SUBSTITUTE(EF110,"male","")))/LEN("male")&gt;1,"!",IF(RIGHT(EF110,1)=")","",IF(RIGHT(EF110,2)=") ","",IF(RIGHT(EF110,2)=").","","!!")))))</f>
        <v/>
      </c>
      <c r="EE110" s="114"/>
      <c r="EF110" s="168"/>
    </row>
    <row r="111" spans="1:136" ht="13.5" customHeight="1">
      <c r="A111" s="126"/>
      <c r="B111" s="114" t="s">
        <v>557</v>
      </c>
      <c r="C111" s="114"/>
      <c r="E111" s="143" t="str">
        <f>IF(I111="","",ministers_outercabinet!E$3)</f>
        <v/>
      </c>
      <c r="F111" s="144" t="str">
        <f>IF(I111="","",ministers_outercabinet!E$1)</f>
        <v/>
      </c>
      <c r="G111" s="145" t="s">
        <v>292</v>
      </c>
      <c r="H111" s="145" t="str">
        <f>IF(I111="","",ministers_outercabinet!E$3)</f>
        <v/>
      </c>
      <c r="I111" s="146" t="str">
        <f t="shared" si="23"/>
        <v/>
      </c>
      <c r="J111" s="147" t="str">
        <f t="shared" si="24"/>
        <v/>
      </c>
      <c r="K111" s="148" t="str">
        <f t="shared" si="25"/>
        <v/>
      </c>
      <c r="L111" s="149" t="str">
        <f t="shared" si="26"/>
        <v/>
      </c>
      <c r="M111" s="150" t="str">
        <f t="shared" si="27"/>
        <v/>
      </c>
      <c r="N111" s="117" t="str">
        <f t="shared" si="28"/>
        <v/>
      </c>
      <c r="O111" s="114"/>
      <c r="P111" s="168"/>
      <c r="Q111" s="143" t="str">
        <f>IF(U111="","",ministers_outercabinet!T$3)</f>
        <v/>
      </c>
      <c r="R111" s="144" t="str">
        <f>IF(U111="","",ministers_outercabinet!T$1)</f>
        <v/>
      </c>
      <c r="S111" s="145"/>
      <c r="T111" s="151"/>
      <c r="U111" s="146" t="str">
        <f>IF(AB111="","",IF(ISNUMBER(SEARCH(":",AB111)),MID(AB111,FIND(":",AB111)+2,FIND("(",AB111)-FIND(":",AB111)-3),LEFT(AB111,FIND("(",AB111)-2)))</f>
        <v/>
      </c>
      <c r="V111" s="147" t="str">
        <f>IF(AB111="","",MID(AB111,FIND("(",AB111)+1,4))</f>
        <v/>
      </c>
      <c r="W111" s="148" t="str">
        <f>IF(ISNUMBER(SEARCH("*female*",AB111)),"female",IF(ISNUMBER(SEARCH("*male*",AB111)),"male",""))</f>
        <v/>
      </c>
      <c r="X111" s="149" t="str">
        <f>IF(AB111="","",IF(ISERROR(MID(AB111,FIND("male,",AB111)+6,(FIND(")",AB111)-(FIND("male,",AB111)+6))))=TRUE,"missing/error",MID(AB111,FIND("male,",AB111)+6,(FIND(")",AB111)-(FIND("male,",AB111)+6)))))</f>
        <v/>
      </c>
      <c r="Y111" s="150" t="str">
        <f>IF(U111="","",(MID(U111,(SEARCH("^^",SUBSTITUTE(U111," ","^^",LEN(U111)-LEN(SUBSTITUTE(U111," ","")))))+1,99)&amp;"_"&amp;LEFT(U111,FIND(" ",U111)-1)&amp;"_"&amp;V111))</f>
        <v/>
      </c>
      <c r="Z111" s="117" t="str">
        <f>IF(AB111="","",IF((LEN(AB111)-LEN(SUBSTITUTE(AB111,"male","")))/LEN("male")&gt;1,"!",IF(RIGHT(AB111,1)=")","",IF(RIGHT(AB111,2)=") ","",IF(RIGHT(AB111,2)=").","","!!")))))</f>
        <v/>
      </c>
      <c r="AA111" s="114"/>
      <c r="AB111" s="168"/>
      <c r="AC111" s="143" t="str">
        <f>IF(AG111="","",ministers_outercabinet!AF$3)</f>
        <v/>
      </c>
      <c r="AD111" s="144" t="str">
        <f>IF(AG111="","",ministers_outercabinet!AF$1)</f>
        <v/>
      </c>
      <c r="AE111" s="145"/>
      <c r="AF111" s="151"/>
      <c r="AG111" s="146" t="str">
        <f>IF(AN111="","",IF(ISNUMBER(SEARCH(":",AN111)),MID(AN111,FIND(":",AN111)+2,FIND("(",AN111)-FIND(":",AN111)-3),LEFT(AN111,FIND("(",AN111)-2)))</f>
        <v/>
      </c>
      <c r="AH111" s="147" t="str">
        <f>IF(AN111="","",MID(AN111,FIND("(",AN111)+1,4))</f>
        <v/>
      </c>
      <c r="AI111" s="148" t="str">
        <f>IF(ISNUMBER(SEARCH("*female*",AN111)),"female",IF(ISNUMBER(SEARCH("*male*",AN111)),"male",""))</f>
        <v/>
      </c>
      <c r="AJ111" s="149" t="str">
        <f>IF(AN111="","",IF(ISERROR(MID(AN111,FIND("male,",AN111)+6,(FIND(")",AN111)-(FIND("male,",AN111)+6))))=TRUE,"missing/error",MID(AN111,FIND("male,",AN111)+6,(FIND(")",AN111)-(FIND("male,",AN111)+6)))))</f>
        <v/>
      </c>
      <c r="AK111" s="150" t="str">
        <f>IF(AG111="","",(MID(AG111,(SEARCH("^^",SUBSTITUTE(AG111," ","^^",LEN(AG111)-LEN(SUBSTITUTE(AG111," ","")))))+1,99)&amp;"_"&amp;LEFT(AG111,FIND(" ",AG111)-1)&amp;"_"&amp;AH111))</f>
        <v/>
      </c>
      <c r="AL111" s="117" t="str">
        <f>IF(AN111="","",IF((LEN(AN111)-LEN(SUBSTITUTE(AN111,"male","")))/LEN("male")&gt;1,"!",IF(RIGHT(AN111,1)=")","",IF(RIGHT(AN111,2)=") ","",IF(RIGHT(AN111,2)=").","","!!")))))</f>
        <v/>
      </c>
      <c r="AM111" s="114"/>
      <c r="AN111" s="168"/>
      <c r="AO111" s="143" t="str">
        <f>IF(AS111="","",ministers_outercabinet!AR$3)</f>
        <v/>
      </c>
      <c r="AP111" s="144" t="str">
        <f>IF(AS111="","",ministers_outercabinet!AR$1)</f>
        <v/>
      </c>
      <c r="AQ111" s="145"/>
      <c r="AR111" s="151"/>
      <c r="AS111" s="146" t="str">
        <f>IF(AZ111="","",IF(ISNUMBER(SEARCH(":",AZ111)),MID(AZ111,FIND(":",AZ111)+2,FIND("(",AZ111)-FIND(":",AZ111)-3),LEFT(AZ111,FIND("(",AZ111)-2)))</f>
        <v/>
      </c>
      <c r="AT111" s="147" t="str">
        <f>IF(AZ111="","",MID(AZ111,FIND("(",AZ111)+1,4))</f>
        <v/>
      </c>
      <c r="AU111" s="148" t="str">
        <f>IF(ISNUMBER(SEARCH("*female*",AZ111)),"female",IF(ISNUMBER(SEARCH("*male*",AZ111)),"male",""))</f>
        <v/>
      </c>
      <c r="AV111" s="149" t="str">
        <f>IF(AZ111="","",IF(ISERROR(MID(AZ111,FIND("male,",AZ111)+6,(FIND(")",AZ111)-(FIND("male,",AZ111)+6))))=TRUE,"missing/error",MID(AZ111,FIND("male,",AZ111)+6,(FIND(")",AZ111)-(FIND("male,",AZ111)+6)))))</f>
        <v/>
      </c>
      <c r="AW111" s="150" t="str">
        <f>IF(AS111="","",(MID(AS111,(SEARCH("^^",SUBSTITUTE(AS111," ","^^",LEN(AS111)-LEN(SUBSTITUTE(AS111," ","")))))+1,99)&amp;"_"&amp;LEFT(AS111,FIND(" ",AS111)-1)&amp;"_"&amp;AT111))</f>
        <v/>
      </c>
      <c r="AX111" s="117" t="str">
        <f>IF(AZ111="","",IF((LEN(AZ111)-LEN(SUBSTITUTE(AZ111,"male","")))/LEN("male")&gt;1,"!",IF(RIGHT(AZ111,1)=")","",IF(RIGHT(AZ111,2)=") ","",IF(RIGHT(AZ111,2)=").","","!!")))))</f>
        <v/>
      </c>
      <c r="AY111" s="114"/>
      <c r="AZ111" s="168"/>
      <c r="BA111" s="143" t="str">
        <f>IF(BE111="","",ministers_outercabinet!BD$3)</f>
        <v/>
      </c>
      <c r="BB111" s="144" t="str">
        <f>IF(BE111="","",ministers_outercabinet!BD$1)</f>
        <v/>
      </c>
      <c r="BC111" s="145"/>
      <c r="BD111" s="151"/>
      <c r="BE111" s="146" t="str">
        <f>IF(BL111="","",IF(ISNUMBER(SEARCH(":",BL111)),MID(BL111,FIND(":",BL111)+2,FIND("(",BL111)-FIND(":",BL111)-3),LEFT(BL111,FIND("(",BL111)-2)))</f>
        <v/>
      </c>
      <c r="BF111" s="147" t="str">
        <f>IF(BL111="","",MID(BL111,FIND("(",BL111)+1,4))</f>
        <v/>
      </c>
      <c r="BG111" s="148" t="str">
        <f>IF(ISNUMBER(SEARCH("*female*",BL111)),"female",IF(ISNUMBER(SEARCH("*male*",BL111)),"male",""))</f>
        <v/>
      </c>
      <c r="BH111" s="149" t="str">
        <f>IF(BL111="","",IF(ISERROR(MID(BL111,FIND("male,",BL111)+6,(FIND(")",BL111)-(FIND("male,",BL111)+6))))=TRUE,"missing/error",MID(BL111,FIND("male,",BL111)+6,(FIND(")",BL111)-(FIND("male,",BL111)+6)))))</f>
        <v/>
      </c>
      <c r="BI111" s="150" t="str">
        <f>IF(BE111="","",(MID(BE111,(SEARCH("^^",SUBSTITUTE(BE111," ","^^",LEN(BE111)-LEN(SUBSTITUTE(BE111," ","")))))+1,99)&amp;"_"&amp;LEFT(BE111,FIND(" ",BE111)-1)&amp;"_"&amp;BF111))</f>
        <v/>
      </c>
      <c r="BJ111" s="117" t="str">
        <f>IF(BL111="","",IF((LEN(BL111)-LEN(SUBSTITUTE(BL111,"male","")))/LEN("male")&gt;1,"!",IF(RIGHT(BL111,1)=")","",IF(RIGHT(BL111,2)=") ","",IF(RIGHT(BL111,2)=").","","!!")))))</f>
        <v/>
      </c>
      <c r="BK111" s="114"/>
      <c r="BL111" s="168"/>
      <c r="BM111" s="143" t="str">
        <f>IF(BQ111="","",ministers_outercabinet!BP$3)</f>
        <v/>
      </c>
      <c r="BN111" s="144" t="str">
        <f>IF(BQ111="","",ministers_outercabinet!BP$1)</f>
        <v/>
      </c>
      <c r="BO111" s="145"/>
      <c r="BP111" s="151"/>
      <c r="BQ111" s="146" t="str">
        <f>IF(BX111="","",IF(ISNUMBER(SEARCH(":",BX111)),MID(BX111,FIND(":",BX111)+2,FIND("(",BX111)-FIND(":",BX111)-3),LEFT(BX111,FIND("(",BX111)-2)))</f>
        <v/>
      </c>
      <c r="BR111" s="147" t="str">
        <f>IF(BX111="","",MID(BX111,FIND("(",BX111)+1,4))</f>
        <v/>
      </c>
      <c r="BS111" s="148" t="str">
        <f>IF(ISNUMBER(SEARCH("*female*",BX111)),"female",IF(ISNUMBER(SEARCH("*male*",BX111)),"male",""))</f>
        <v/>
      </c>
      <c r="BT111" s="149" t="str">
        <f>IF(BX111="","",IF(ISERROR(MID(BX111,FIND("male,",BX111)+6,(FIND(")",BX111)-(FIND("male,",BX111)+6))))=TRUE,"missing/error",MID(BX111,FIND("male,",BX111)+6,(FIND(")",BX111)-(FIND("male,",BX111)+6)))))</f>
        <v/>
      </c>
      <c r="BU111" s="150" t="str">
        <f>IF(BQ111="","",(MID(BQ111,(SEARCH("^^",SUBSTITUTE(BQ111," ","^^",LEN(BQ111)-LEN(SUBSTITUTE(BQ111," ","")))))+1,99)&amp;"_"&amp;LEFT(BQ111,FIND(" ",BQ111)-1)&amp;"_"&amp;BR111))</f>
        <v/>
      </c>
      <c r="BV111" s="117" t="str">
        <f>IF(BX111="","",IF((LEN(BX111)-LEN(SUBSTITUTE(BX111,"male","")))/LEN("male")&gt;1,"!",IF(RIGHT(BX111,1)=")","",IF(RIGHT(BX111,2)=") ","",IF(RIGHT(BX111,2)=").","","!!")))))</f>
        <v/>
      </c>
      <c r="BW111" s="114"/>
      <c r="BX111" s="168"/>
      <c r="BY111" s="143" t="str">
        <f>IF(CC111="","",ministers_outercabinet!CB$3)</f>
        <v/>
      </c>
      <c r="BZ111" s="144" t="str">
        <f>IF(CC111="","",ministers_outercabinet!CB$1)</f>
        <v/>
      </c>
      <c r="CA111" s="145"/>
      <c r="CB111" s="151"/>
      <c r="CC111" s="146" t="str">
        <f>IF(CJ111="","",IF(ISNUMBER(SEARCH(":",CJ111)),MID(CJ111,FIND(":",CJ111)+2,FIND("(",CJ111)-FIND(":",CJ111)-3),LEFT(CJ111,FIND("(",CJ111)-2)))</f>
        <v/>
      </c>
      <c r="CD111" s="147" t="str">
        <f>IF(CJ111="","",MID(CJ111,FIND("(",CJ111)+1,4))</f>
        <v/>
      </c>
      <c r="CE111" s="148" t="str">
        <f>IF(ISNUMBER(SEARCH("*female*",CJ111)),"female",IF(ISNUMBER(SEARCH("*male*",CJ111)),"male",""))</f>
        <v/>
      </c>
      <c r="CF111" s="149" t="str">
        <f>IF(CJ111="","",IF(ISERROR(MID(CJ111,FIND("male,",CJ111)+6,(FIND(")",CJ111)-(FIND("male,",CJ111)+6))))=TRUE,"missing/error",MID(CJ111,FIND("male,",CJ111)+6,(FIND(")",CJ111)-(FIND("male,",CJ111)+6)))))</f>
        <v/>
      </c>
      <c r="CG111" s="150" t="str">
        <f>IF(CC111="","",(MID(CC111,(SEARCH("^^",SUBSTITUTE(CC111," ","^^",LEN(CC111)-LEN(SUBSTITUTE(CC111," ","")))))+1,99)&amp;"_"&amp;LEFT(CC111,FIND(" ",CC111)-1)&amp;"_"&amp;CD111))</f>
        <v/>
      </c>
      <c r="CH111" s="117" t="str">
        <f>IF(CJ111="","",IF((LEN(CJ111)-LEN(SUBSTITUTE(CJ111,"male","")))/LEN("male")&gt;1,"!",IF(RIGHT(CJ111,1)=")","",IF(RIGHT(CJ111,2)=") ","",IF(RIGHT(CJ111,2)=").","","!!")))))</f>
        <v/>
      </c>
      <c r="CI111" s="114"/>
      <c r="CJ111" s="168"/>
      <c r="CK111" s="143" t="str">
        <f>IF(CO111="","",ministers_outercabinet!CN$3)</f>
        <v/>
      </c>
      <c r="CL111" s="144" t="str">
        <f>IF(CO111="","",ministers_outercabinet!CN$1)</f>
        <v/>
      </c>
      <c r="CM111" s="145"/>
      <c r="CN111" s="151"/>
      <c r="CO111" s="146" t="str">
        <f>IF(CV111="","",IF(ISNUMBER(SEARCH(":",CV111)),MID(CV111,FIND(":",CV111)+2,FIND("(",CV111)-FIND(":",CV111)-3),LEFT(CV111,FIND("(",CV111)-2)))</f>
        <v/>
      </c>
      <c r="CP111" s="147" t="str">
        <f>IF(CV111="","",MID(CV111,FIND("(",CV111)+1,4))</f>
        <v/>
      </c>
      <c r="CQ111" s="148" t="str">
        <f>IF(ISNUMBER(SEARCH("*female*",CV111)),"female",IF(ISNUMBER(SEARCH("*male*",CV111)),"male",""))</f>
        <v/>
      </c>
      <c r="CR111" s="149" t="str">
        <f>IF(CV111="","",IF(ISERROR(MID(CV111,FIND("male,",CV111)+6,(FIND(")",CV111)-(FIND("male,",CV111)+6))))=TRUE,"missing/error",MID(CV111,FIND("male,",CV111)+6,(FIND(")",CV111)-(FIND("male,",CV111)+6)))))</f>
        <v/>
      </c>
      <c r="CS111" s="150" t="str">
        <f>IF(CO111="","",(MID(CO111,(SEARCH("^^",SUBSTITUTE(CO111," ","^^",LEN(CO111)-LEN(SUBSTITUTE(CO111," ","")))))+1,99)&amp;"_"&amp;LEFT(CO111,FIND(" ",CO111)-1)&amp;"_"&amp;CP111))</f>
        <v/>
      </c>
      <c r="CT111" s="117" t="str">
        <f>IF(CV111="","",IF((LEN(CV111)-LEN(SUBSTITUTE(CV111,"male","")))/LEN("male")&gt;1,"!",IF(RIGHT(CV111,1)=")","",IF(RIGHT(CV111,2)=") ","",IF(RIGHT(CV111,2)=").","","!!")))))</f>
        <v/>
      </c>
      <c r="CU111" s="114"/>
      <c r="CV111" s="168"/>
      <c r="CW111" s="143" t="str">
        <f>IF(DA111="","",ministers_outercabinet!CZ$3)</f>
        <v/>
      </c>
      <c r="CX111" s="144" t="str">
        <f>IF(DA111="","",ministers_outercabinet!CZ$1)</f>
        <v/>
      </c>
      <c r="CY111" s="145"/>
      <c r="CZ111" s="151"/>
      <c r="DA111" s="146" t="str">
        <f>IF(DH111="","",IF(ISNUMBER(SEARCH(":",DH111)),MID(DH111,FIND(":",DH111)+2,FIND("(",DH111)-FIND(":",DH111)-3),LEFT(DH111,FIND("(",DH111)-2)))</f>
        <v/>
      </c>
      <c r="DB111" s="147" t="str">
        <f>IF(DH111="","",MID(DH111,FIND("(",DH111)+1,4))</f>
        <v/>
      </c>
      <c r="DC111" s="148" t="str">
        <f>IF(ISNUMBER(SEARCH("*female*",DH111)),"female",IF(ISNUMBER(SEARCH("*male*",DH111)),"male",""))</f>
        <v/>
      </c>
      <c r="DD111" s="149" t="str">
        <f>IF(DH111="","",IF(ISERROR(MID(DH111,FIND("male,",DH111)+6,(FIND(")",DH111)-(FIND("male,",DH111)+6))))=TRUE,"missing/error",MID(DH111,FIND("male,",DH111)+6,(FIND(")",DH111)-(FIND("male,",DH111)+6)))))</f>
        <v/>
      </c>
      <c r="DE111" s="150" t="str">
        <f>IF(DA111="","",(MID(DA111,(SEARCH("^^",SUBSTITUTE(DA111," ","^^",LEN(DA111)-LEN(SUBSTITUTE(DA111," ","")))))+1,99)&amp;"_"&amp;LEFT(DA111,FIND(" ",DA111)-1)&amp;"_"&amp;DB111))</f>
        <v/>
      </c>
      <c r="DF111" s="117" t="str">
        <f>IF(DH111="","",IF((LEN(DH111)-LEN(SUBSTITUTE(DH111,"male","")))/LEN("male")&gt;1,"!",IF(RIGHT(DH111,1)=")","",IF(RIGHT(DH111,2)=") ","",IF(RIGHT(DH111,2)=").","","!!")))))</f>
        <v/>
      </c>
      <c r="DG111" s="114"/>
      <c r="DH111" s="168"/>
      <c r="DI111" s="143" t="str">
        <f>IF(DM111="","",ministers_outercabinet!DL$3)</f>
        <v/>
      </c>
      <c r="DJ111" s="144" t="str">
        <f>IF(DM111="","",ministers_outercabinet!DL$1)</f>
        <v/>
      </c>
      <c r="DK111" s="145"/>
      <c r="DL111" s="151"/>
      <c r="DM111" s="146" t="str">
        <f>IF(DT111="","",IF(ISNUMBER(SEARCH(":",DT111)),MID(DT111,FIND(":",DT111)+2,FIND("(",DT111)-FIND(":",DT111)-3),LEFT(DT111,FIND("(",DT111)-2)))</f>
        <v/>
      </c>
      <c r="DN111" s="147" t="str">
        <f>IF(DT111="","",MID(DT111,FIND("(",DT111)+1,4))</f>
        <v/>
      </c>
      <c r="DO111" s="148" t="str">
        <f>IF(ISNUMBER(SEARCH("*female*",DT111)),"female",IF(ISNUMBER(SEARCH("*male*",DT111)),"male",""))</f>
        <v/>
      </c>
      <c r="DP111" s="149" t="str">
        <f>IF(DT111="","",IF(ISERROR(MID(DT111,FIND("male,",DT111)+6,(FIND(")",DT111)-(FIND("male,",DT111)+6))))=TRUE,"missing/error",MID(DT111,FIND("male,",DT111)+6,(FIND(")",DT111)-(FIND("male,",DT111)+6)))))</f>
        <v/>
      </c>
      <c r="DQ111" s="150" t="str">
        <f>IF(DM111="","",(MID(DM111,(SEARCH("^^",SUBSTITUTE(DM111," ","^^",LEN(DM111)-LEN(SUBSTITUTE(DM111," ","")))))+1,99)&amp;"_"&amp;LEFT(DM111,FIND(" ",DM111)-1)&amp;"_"&amp;DN111))</f>
        <v/>
      </c>
      <c r="DR111" s="117" t="str">
        <f>IF(DT111="","",IF((LEN(DT111)-LEN(SUBSTITUTE(DT111,"male","")))/LEN("male")&gt;1,"!",IF(RIGHT(DT111,1)=")","",IF(RIGHT(DT111,2)=") ","",IF(RIGHT(DT111,2)=").","","!!")))))</f>
        <v/>
      </c>
      <c r="DS111" s="114"/>
      <c r="DT111" s="168"/>
      <c r="DU111" s="143" t="str">
        <f>IF(DY111="","",ministers_outercabinet!DX$3)</f>
        <v/>
      </c>
      <c r="DV111" s="144" t="str">
        <f>IF(DY111="","",ministers_outercabinet!DX$1)</f>
        <v/>
      </c>
      <c r="DW111" s="145"/>
      <c r="DX111" s="151"/>
      <c r="DY111" s="146" t="str">
        <f>IF(EF111="","",IF(ISNUMBER(SEARCH(":",EF111)),MID(EF111,FIND(":",EF111)+2,FIND("(",EF111)-FIND(":",EF111)-3),LEFT(EF111,FIND("(",EF111)-2)))</f>
        <v/>
      </c>
      <c r="DZ111" s="147" t="str">
        <f>IF(EF111="","",MID(EF111,FIND("(",EF111)+1,4))</f>
        <v/>
      </c>
      <c r="EA111" s="148" t="str">
        <f>IF(ISNUMBER(SEARCH("*female*",EF111)),"female",IF(ISNUMBER(SEARCH("*male*",EF111)),"male",""))</f>
        <v/>
      </c>
      <c r="EB111" s="149" t="str">
        <f>IF(EF111="","",IF(ISERROR(MID(EF111,FIND("male,",EF111)+6,(FIND(")",EF111)-(FIND("male,",EF111)+6))))=TRUE,"missing/error",MID(EF111,FIND("male,",EF111)+6,(FIND(")",EF111)-(FIND("male,",EF111)+6)))))</f>
        <v/>
      </c>
      <c r="EC111" s="150" t="str">
        <f>IF(DY111="","",(MID(DY111,(SEARCH("^^",SUBSTITUTE(DY111," ","^^",LEN(DY111)-LEN(SUBSTITUTE(DY111," ","")))))+1,99)&amp;"_"&amp;LEFT(DY111,FIND(" ",DY111)-1)&amp;"_"&amp;DZ111))</f>
        <v/>
      </c>
      <c r="ED111" s="117" t="str">
        <f>IF(EF111="","",IF((LEN(EF111)-LEN(SUBSTITUTE(EF111,"male","")))/LEN("male")&gt;1,"!",IF(RIGHT(EF111,1)=")","",IF(RIGHT(EF111,2)=") ","",IF(RIGHT(EF111,2)=").","","!!")))))</f>
        <v/>
      </c>
      <c r="EE111" s="114"/>
      <c r="EF111" s="168"/>
    </row>
    <row r="112" spans="1:136" ht="13.5" customHeight="1">
      <c r="A112" s="126"/>
      <c r="B112" s="114" t="s">
        <v>729</v>
      </c>
      <c r="C112" s="114"/>
      <c r="E112" s="143" t="str">
        <f>IF(I112="","",ministers_outercabinet!E$3)</f>
        <v/>
      </c>
      <c r="F112" s="144" t="str">
        <f>IF(I112="","",ministers_outercabinet!E$1)</f>
        <v/>
      </c>
      <c r="G112" s="145" t="s">
        <v>292</v>
      </c>
      <c r="H112" s="145" t="str">
        <f>IF(I112="","",ministers_outercabinet!E$3)</f>
        <v/>
      </c>
      <c r="I112" s="146" t="str">
        <f t="shared" si="23"/>
        <v/>
      </c>
      <c r="J112" s="147" t="str">
        <f t="shared" si="24"/>
        <v/>
      </c>
      <c r="K112" s="148" t="str">
        <f t="shared" si="25"/>
        <v/>
      </c>
      <c r="L112" s="149" t="str">
        <f t="shared" si="26"/>
        <v/>
      </c>
      <c r="M112" s="150" t="str">
        <f t="shared" si="27"/>
        <v/>
      </c>
      <c r="N112" s="117" t="str">
        <f t="shared" si="28"/>
        <v/>
      </c>
      <c r="O112" s="114"/>
      <c r="P112" s="168"/>
      <c r="Q112" s="143"/>
      <c r="R112" s="144"/>
      <c r="S112" s="145"/>
      <c r="T112" s="151"/>
      <c r="U112" s="146"/>
      <c r="V112" s="147"/>
      <c r="W112" s="148"/>
      <c r="X112" s="149"/>
      <c r="Y112" s="150"/>
      <c r="AA112" s="114"/>
      <c r="AB112" s="168"/>
      <c r="AC112" s="143"/>
      <c r="AD112" s="144"/>
      <c r="AE112" s="145"/>
      <c r="AF112" s="151"/>
      <c r="AG112" s="146"/>
      <c r="AH112" s="147"/>
      <c r="AI112" s="148"/>
      <c r="AJ112" s="149"/>
      <c r="AK112" s="150"/>
      <c r="AM112" s="114"/>
      <c r="AN112" s="168"/>
      <c r="AO112" s="143"/>
      <c r="AP112" s="144"/>
      <c r="AQ112" s="145"/>
      <c r="AR112" s="151"/>
      <c r="AS112" s="146"/>
      <c r="AT112" s="147"/>
      <c r="AU112" s="148"/>
      <c r="AV112" s="149"/>
      <c r="AW112" s="150"/>
      <c r="AY112" s="114"/>
      <c r="AZ112" s="168"/>
      <c r="BA112" s="143"/>
      <c r="BB112" s="144"/>
      <c r="BC112" s="145"/>
      <c r="BD112" s="151"/>
      <c r="BE112" s="146"/>
      <c r="BF112" s="147"/>
      <c r="BG112" s="148"/>
      <c r="BH112" s="149"/>
      <c r="BI112" s="150"/>
      <c r="BK112" s="114"/>
      <c r="BL112" s="168"/>
      <c r="BM112" s="143"/>
      <c r="BN112" s="144"/>
      <c r="BO112" s="145"/>
      <c r="BP112" s="151"/>
      <c r="BQ112" s="146"/>
      <c r="BR112" s="147"/>
      <c r="BS112" s="148"/>
      <c r="BT112" s="149"/>
      <c r="BU112" s="150"/>
      <c r="BW112" s="114"/>
      <c r="BX112" s="168"/>
      <c r="BY112" s="143"/>
      <c r="BZ112" s="144"/>
      <c r="CA112" s="145"/>
      <c r="CB112" s="151"/>
      <c r="CC112" s="146"/>
      <c r="CD112" s="147"/>
      <c r="CE112" s="148"/>
      <c r="CF112" s="149"/>
      <c r="CG112" s="150"/>
      <c r="CI112" s="114"/>
      <c r="CJ112" s="168"/>
      <c r="CK112" s="143"/>
      <c r="CL112" s="144"/>
      <c r="CM112" s="145"/>
      <c r="CN112" s="151"/>
      <c r="CO112" s="146"/>
      <c r="CP112" s="147"/>
      <c r="CQ112" s="148"/>
      <c r="CR112" s="149"/>
      <c r="CS112" s="150"/>
      <c r="CU112" s="114"/>
      <c r="CV112" s="168"/>
      <c r="CW112" s="143"/>
      <c r="CX112" s="144"/>
      <c r="CY112" s="145"/>
      <c r="CZ112" s="151"/>
      <c r="DA112" s="146"/>
      <c r="DB112" s="147"/>
      <c r="DC112" s="148"/>
      <c r="DD112" s="149"/>
      <c r="DE112" s="150"/>
      <c r="DG112" s="114"/>
      <c r="DH112" s="168"/>
      <c r="DI112" s="143"/>
      <c r="DJ112" s="144"/>
      <c r="DK112" s="145"/>
      <c r="DL112" s="151"/>
      <c r="DM112" s="146"/>
      <c r="DN112" s="147"/>
      <c r="DO112" s="148"/>
      <c r="DP112" s="149"/>
      <c r="DQ112" s="150"/>
      <c r="DS112" s="114"/>
      <c r="DT112" s="168"/>
      <c r="DU112" s="143"/>
      <c r="DV112" s="144"/>
      <c r="DW112" s="145"/>
      <c r="DX112" s="151"/>
      <c r="DY112" s="146"/>
      <c r="DZ112" s="147"/>
      <c r="EA112" s="148"/>
      <c r="EB112" s="149"/>
      <c r="EC112" s="150"/>
      <c r="EE112" s="114"/>
      <c r="EF112" s="168"/>
    </row>
    <row r="113" spans="1:136" ht="13.5" customHeight="1">
      <c r="A113" s="126"/>
      <c r="B113" s="114" t="s">
        <v>729</v>
      </c>
      <c r="C113" s="114"/>
      <c r="E113" s="143" t="str">
        <f>IF(I113="","",ministers_outercabinet!E$3)</f>
        <v/>
      </c>
      <c r="F113" s="144" t="str">
        <f>IF(I113="","",ministers_outercabinet!E$1)</f>
        <v/>
      </c>
      <c r="G113" s="145" t="s">
        <v>292</v>
      </c>
      <c r="H113" s="145" t="str">
        <f>IF(I113="","",ministers_outercabinet!E$3)</f>
        <v/>
      </c>
      <c r="I113" s="146" t="str">
        <f t="shared" si="23"/>
        <v/>
      </c>
      <c r="J113" s="147" t="str">
        <f t="shared" si="24"/>
        <v/>
      </c>
      <c r="K113" s="148" t="str">
        <f t="shared" si="25"/>
        <v/>
      </c>
      <c r="L113" s="149" t="str">
        <f t="shared" si="26"/>
        <v/>
      </c>
      <c r="M113" s="150" t="str">
        <f t="shared" si="27"/>
        <v/>
      </c>
      <c r="N113" s="117" t="str">
        <f t="shared" si="28"/>
        <v/>
      </c>
      <c r="O113" s="114"/>
      <c r="P113" s="168"/>
      <c r="Q113" s="143"/>
      <c r="R113" s="144"/>
      <c r="S113" s="145"/>
      <c r="T113" s="151"/>
      <c r="U113" s="146"/>
      <c r="V113" s="147"/>
      <c r="W113" s="148"/>
      <c r="X113" s="149"/>
      <c r="Y113" s="150"/>
      <c r="AA113" s="114"/>
      <c r="AB113" s="168"/>
      <c r="AC113" s="143"/>
      <c r="AD113" s="144"/>
      <c r="AE113" s="145"/>
      <c r="AF113" s="151"/>
      <c r="AG113" s="146"/>
      <c r="AH113" s="147"/>
      <c r="AI113" s="148"/>
      <c r="AJ113" s="149"/>
      <c r="AK113" s="150"/>
      <c r="AM113" s="114"/>
      <c r="AN113" s="168"/>
      <c r="AO113" s="143"/>
      <c r="AP113" s="144"/>
      <c r="AQ113" s="145"/>
      <c r="AR113" s="151"/>
      <c r="AS113" s="146"/>
      <c r="AT113" s="147"/>
      <c r="AU113" s="148"/>
      <c r="AV113" s="149"/>
      <c r="AW113" s="150"/>
      <c r="AY113" s="114"/>
      <c r="AZ113" s="168"/>
      <c r="BA113" s="143"/>
      <c r="BB113" s="144"/>
      <c r="BC113" s="145"/>
      <c r="BD113" s="151"/>
      <c r="BE113" s="146"/>
      <c r="BF113" s="147"/>
      <c r="BG113" s="148"/>
      <c r="BH113" s="149"/>
      <c r="BI113" s="150"/>
      <c r="BK113" s="114"/>
      <c r="BL113" s="168"/>
      <c r="BM113" s="143"/>
      <c r="BN113" s="144"/>
      <c r="BO113" s="145"/>
      <c r="BP113" s="151"/>
      <c r="BQ113" s="146"/>
      <c r="BR113" s="147"/>
      <c r="BS113" s="148"/>
      <c r="BT113" s="149"/>
      <c r="BU113" s="150"/>
      <c r="BW113" s="114"/>
      <c r="BX113" s="168"/>
      <c r="BY113" s="143"/>
      <c r="BZ113" s="144"/>
      <c r="CA113" s="145"/>
      <c r="CB113" s="151"/>
      <c r="CC113" s="146"/>
      <c r="CD113" s="147"/>
      <c r="CE113" s="148"/>
      <c r="CF113" s="149"/>
      <c r="CG113" s="150"/>
      <c r="CI113" s="114"/>
      <c r="CJ113" s="168"/>
      <c r="CK113" s="143"/>
      <c r="CL113" s="144"/>
      <c r="CM113" s="145"/>
      <c r="CN113" s="151"/>
      <c r="CO113" s="146"/>
      <c r="CP113" s="147"/>
      <c r="CQ113" s="148"/>
      <c r="CR113" s="149"/>
      <c r="CS113" s="150"/>
      <c r="CU113" s="114"/>
      <c r="CV113" s="168"/>
      <c r="CW113" s="143"/>
      <c r="CX113" s="144"/>
      <c r="CY113" s="145"/>
      <c r="CZ113" s="151"/>
      <c r="DA113" s="146"/>
      <c r="DB113" s="147"/>
      <c r="DC113" s="148"/>
      <c r="DD113" s="149"/>
      <c r="DE113" s="150"/>
      <c r="DG113" s="114"/>
      <c r="DH113" s="168"/>
      <c r="DI113" s="143"/>
      <c r="DJ113" s="144"/>
      <c r="DK113" s="145"/>
      <c r="DL113" s="151"/>
      <c r="DM113" s="146"/>
      <c r="DN113" s="147"/>
      <c r="DO113" s="148"/>
      <c r="DP113" s="149"/>
      <c r="DQ113" s="150"/>
      <c r="DS113" s="114"/>
      <c r="DT113" s="168"/>
      <c r="DU113" s="143"/>
      <c r="DV113" s="144"/>
      <c r="DW113" s="145"/>
      <c r="DX113" s="151"/>
      <c r="DY113" s="146"/>
      <c r="DZ113" s="147"/>
      <c r="EA113" s="148"/>
      <c r="EB113" s="149"/>
      <c r="EC113" s="150"/>
      <c r="EE113" s="114"/>
      <c r="EF113" s="168"/>
    </row>
    <row r="114" spans="1:136" ht="13.5" customHeight="1">
      <c r="A114" s="126"/>
      <c r="B114" s="114" t="s">
        <v>730</v>
      </c>
      <c r="C114" s="114"/>
      <c r="E114" s="143" t="str">
        <f>IF(I114="","",ministers_outercabinet!E$3)</f>
        <v/>
      </c>
      <c r="F114" s="144" t="str">
        <f>IF(I114="","",ministers_outercabinet!E$1)</f>
        <v/>
      </c>
      <c r="G114" s="145" t="s">
        <v>292</v>
      </c>
      <c r="H114" s="145" t="str">
        <f>IF(I114="","",ministers_outercabinet!E$3)</f>
        <v/>
      </c>
      <c r="I114" s="146" t="str">
        <f t="shared" si="23"/>
        <v/>
      </c>
      <c r="J114" s="147" t="str">
        <f t="shared" si="24"/>
        <v/>
      </c>
      <c r="K114" s="148" t="str">
        <f t="shared" si="25"/>
        <v/>
      </c>
      <c r="L114" s="149" t="str">
        <f t="shared" si="26"/>
        <v/>
      </c>
      <c r="M114" s="150" t="str">
        <f t="shared" si="27"/>
        <v/>
      </c>
      <c r="N114" s="117" t="str">
        <f t="shared" si="28"/>
        <v/>
      </c>
      <c r="O114" s="114"/>
      <c r="P114" s="168"/>
      <c r="Q114" s="143"/>
      <c r="R114" s="144"/>
      <c r="S114" s="145"/>
      <c r="T114" s="151"/>
      <c r="U114" s="146"/>
      <c r="V114" s="147"/>
      <c r="W114" s="148"/>
      <c r="X114" s="149"/>
      <c r="Y114" s="150"/>
      <c r="AA114" s="114"/>
      <c r="AB114" s="168"/>
      <c r="AC114" s="143"/>
      <c r="AD114" s="144"/>
      <c r="AE114" s="145"/>
      <c r="AF114" s="151"/>
      <c r="AG114" s="146"/>
      <c r="AH114" s="147"/>
      <c r="AI114" s="148"/>
      <c r="AJ114" s="149"/>
      <c r="AK114" s="150"/>
      <c r="AM114" s="114"/>
      <c r="AN114" s="168"/>
      <c r="AO114" s="143"/>
      <c r="AP114" s="144"/>
      <c r="AQ114" s="145"/>
      <c r="AR114" s="151"/>
      <c r="AS114" s="146"/>
      <c r="AT114" s="147"/>
      <c r="AU114" s="148"/>
      <c r="AV114" s="149"/>
      <c r="AW114" s="150"/>
      <c r="AY114" s="114"/>
      <c r="AZ114" s="168"/>
      <c r="BA114" s="143"/>
      <c r="BB114" s="144"/>
      <c r="BC114" s="145"/>
      <c r="BD114" s="151"/>
      <c r="BE114" s="146"/>
      <c r="BF114" s="147"/>
      <c r="BG114" s="148"/>
      <c r="BH114" s="149"/>
      <c r="BI114" s="150"/>
      <c r="BK114" s="114"/>
      <c r="BL114" s="168"/>
      <c r="BM114" s="143"/>
      <c r="BN114" s="144"/>
      <c r="BO114" s="145"/>
      <c r="BP114" s="151"/>
      <c r="BQ114" s="146"/>
      <c r="BR114" s="147"/>
      <c r="BS114" s="148"/>
      <c r="BT114" s="149"/>
      <c r="BU114" s="150"/>
      <c r="BW114" s="114"/>
      <c r="BX114" s="168"/>
      <c r="BY114" s="143"/>
      <c r="BZ114" s="144"/>
      <c r="CA114" s="145"/>
      <c r="CB114" s="151"/>
      <c r="CC114" s="146"/>
      <c r="CD114" s="147"/>
      <c r="CE114" s="148"/>
      <c r="CF114" s="149"/>
      <c r="CG114" s="150"/>
      <c r="CI114" s="114"/>
      <c r="CJ114" s="168"/>
      <c r="CK114" s="143"/>
      <c r="CL114" s="144"/>
      <c r="CM114" s="145"/>
      <c r="CN114" s="151"/>
      <c r="CO114" s="146"/>
      <c r="CP114" s="147"/>
      <c r="CQ114" s="148"/>
      <c r="CR114" s="149"/>
      <c r="CS114" s="150"/>
      <c r="CU114" s="114"/>
      <c r="CV114" s="168"/>
      <c r="CW114" s="143"/>
      <c r="CX114" s="144"/>
      <c r="CY114" s="145"/>
      <c r="CZ114" s="151"/>
      <c r="DA114" s="146"/>
      <c r="DB114" s="147"/>
      <c r="DC114" s="148"/>
      <c r="DD114" s="149"/>
      <c r="DE114" s="150"/>
      <c r="DG114" s="114"/>
      <c r="DH114" s="168"/>
      <c r="DI114" s="143"/>
      <c r="DJ114" s="144"/>
      <c r="DK114" s="145"/>
      <c r="DL114" s="151"/>
      <c r="DM114" s="146"/>
      <c r="DN114" s="147"/>
      <c r="DO114" s="148"/>
      <c r="DP114" s="149"/>
      <c r="DQ114" s="150"/>
      <c r="DS114" s="114"/>
      <c r="DT114" s="168"/>
      <c r="DU114" s="143"/>
      <c r="DV114" s="144"/>
      <c r="DW114" s="145"/>
      <c r="DX114" s="151"/>
      <c r="DY114" s="146"/>
      <c r="DZ114" s="147"/>
      <c r="EA114" s="148"/>
      <c r="EB114" s="149"/>
      <c r="EC114" s="150"/>
      <c r="EE114" s="114"/>
      <c r="EF114" s="168"/>
    </row>
    <row r="115" spans="1:136" ht="13.5" customHeight="1">
      <c r="A115" s="126"/>
      <c r="B115" s="114" t="s">
        <v>730</v>
      </c>
      <c r="C115" s="114"/>
      <c r="E115" s="143" t="str">
        <f>IF(I115="","",ministers_outercabinet!E$3)</f>
        <v/>
      </c>
      <c r="F115" s="144" t="str">
        <f>IF(I115="","",ministers_outercabinet!E$1)</f>
        <v/>
      </c>
      <c r="G115" s="145" t="s">
        <v>292</v>
      </c>
      <c r="H115" s="145" t="str">
        <f>IF(I115="","",ministers_outercabinet!E$3)</f>
        <v/>
      </c>
      <c r="I115" s="146" t="str">
        <f t="shared" si="23"/>
        <v/>
      </c>
      <c r="J115" s="147" t="str">
        <f t="shared" si="24"/>
        <v/>
      </c>
      <c r="K115" s="148" t="str">
        <f t="shared" si="25"/>
        <v/>
      </c>
      <c r="L115" s="149" t="str">
        <f t="shared" si="26"/>
        <v/>
      </c>
      <c r="M115" s="150" t="str">
        <f t="shared" si="27"/>
        <v/>
      </c>
      <c r="N115" s="117" t="str">
        <f t="shared" si="28"/>
        <v/>
      </c>
      <c r="O115" s="114"/>
      <c r="P115" s="168"/>
      <c r="Q115" s="143"/>
      <c r="R115" s="144"/>
      <c r="S115" s="145"/>
      <c r="T115" s="151"/>
      <c r="U115" s="146"/>
      <c r="V115" s="147"/>
      <c r="W115" s="148"/>
      <c r="X115" s="149"/>
      <c r="Y115" s="150"/>
      <c r="AA115" s="114"/>
      <c r="AB115" s="168"/>
      <c r="AC115" s="143"/>
      <c r="AD115" s="144"/>
      <c r="AE115" s="145"/>
      <c r="AF115" s="151"/>
      <c r="AG115" s="146"/>
      <c r="AH115" s="147"/>
      <c r="AI115" s="148"/>
      <c r="AJ115" s="149"/>
      <c r="AK115" s="150"/>
      <c r="AM115" s="114"/>
      <c r="AN115" s="168"/>
      <c r="AO115" s="143"/>
      <c r="AP115" s="144"/>
      <c r="AQ115" s="145"/>
      <c r="AR115" s="151"/>
      <c r="AS115" s="146"/>
      <c r="AT115" s="147"/>
      <c r="AU115" s="148"/>
      <c r="AV115" s="149"/>
      <c r="AW115" s="150"/>
      <c r="AY115" s="114"/>
      <c r="AZ115" s="168"/>
      <c r="BA115" s="143"/>
      <c r="BB115" s="144"/>
      <c r="BC115" s="145"/>
      <c r="BD115" s="151"/>
      <c r="BE115" s="146"/>
      <c r="BF115" s="147"/>
      <c r="BG115" s="148"/>
      <c r="BH115" s="149"/>
      <c r="BI115" s="150"/>
      <c r="BK115" s="114"/>
      <c r="BL115" s="168"/>
      <c r="BM115" s="143"/>
      <c r="BN115" s="144"/>
      <c r="BO115" s="145"/>
      <c r="BP115" s="151"/>
      <c r="BQ115" s="146"/>
      <c r="BR115" s="147"/>
      <c r="BS115" s="148"/>
      <c r="BT115" s="149"/>
      <c r="BU115" s="150"/>
      <c r="BW115" s="114"/>
      <c r="BX115" s="168"/>
      <c r="BY115" s="143"/>
      <c r="BZ115" s="144"/>
      <c r="CA115" s="145"/>
      <c r="CB115" s="151"/>
      <c r="CC115" s="146"/>
      <c r="CD115" s="147"/>
      <c r="CE115" s="148"/>
      <c r="CF115" s="149"/>
      <c r="CG115" s="150"/>
      <c r="CI115" s="114"/>
      <c r="CJ115" s="168"/>
      <c r="CK115" s="143"/>
      <c r="CL115" s="144"/>
      <c r="CM115" s="145"/>
      <c r="CN115" s="151"/>
      <c r="CO115" s="146"/>
      <c r="CP115" s="147"/>
      <c r="CQ115" s="148"/>
      <c r="CR115" s="149"/>
      <c r="CS115" s="150"/>
      <c r="CU115" s="114"/>
      <c r="CV115" s="168"/>
      <c r="CW115" s="143"/>
      <c r="CX115" s="144"/>
      <c r="CY115" s="145"/>
      <c r="CZ115" s="151"/>
      <c r="DA115" s="146"/>
      <c r="DB115" s="147"/>
      <c r="DC115" s="148"/>
      <c r="DD115" s="149"/>
      <c r="DE115" s="150"/>
      <c r="DG115" s="114"/>
      <c r="DH115" s="168"/>
      <c r="DI115" s="143"/>
      <c r="DJ115" s="144"/>
      <c r="DK115" s="145"/>
      <c r="DL115" s="151"/>
      <c r="DM115" s="146"/>
      <c r="DN115" s="147"/>
      <c r="DO115" s="148"/>
      <c r="DP115" s="149"/>
      <c r="DQ115" s="150"/>
      <c r="DS115" s="114"/>
      <c r="DT115" s="168"/>
      <c r="DU115" s="143"/>
      <c r="DV115" s="144"/>
      <c r="DW115" s="145"/>
      <c r="DX115" s="151"/>
      <c r="DY115" s="146"/>
      <c r="DZ115" s="147"/>
      <c r="EA115" s="148"/>
      <c r="EB115" s="149"/>
      <c r="EC115" s="150"/>
      <c r="EE115" s="114"/>
      <c r="EF115" s="168"/>
    </row>
    <row r="116" spans="1:136" ht="13.5" customHeight="1">
      <c r="A116" s="126"/>
      <c r="B116" s="114" t="s">
        <v>747</v>
      </c>
      <c r="C116" s="114"/>
      <c r="E116" s="143" t="str">
        <f>IF(I116="","",ministers_outercabinet!E$3)</f>
        <v/>
      </c>
      <c r="F116" s="144" t="str">
        <f>IF(I116="","",ministers_outercabinet!E$1)</f>
        <v/>
      </c>
      <c r="G116" s="145" t="s">
        <v>292</v>
      </c>
      <c r="H116" s="145" t="str">
        <f>IF(I116="","",ministers_outercabinet!E$3)</f>
        <v/>
      </c>
      <c r="I116" s="146" t="str">
        <f t="shared" si="23"/>
        <v/>
      </c>
      <c r="J116" s="147" t="str">
        <f t="shared" si="24"/>
        <v/>
      </c>
      <c r="K116" s="148" t="str">
        <f t="shared" si="25"/>
        <v/>
      </c>
      <c r="L116" s="149" t="str">
        <f t="shared" si="26"/>
        <v/>
      </c>
      <c r="M116" s="150" t="str">
        <f t="shared" si="27"/>
        <v/>
      </c>
      <c r="N116" s="117" t="str">
        <f t="shared" si="28"/>
        <v/>
      </c>
      <c r="O116" s="114"/>
      <c r="P116" s="168"/>
      <c r="Q116" s="143"/>
      <c r="R116" s="144"/>
      <c r="S116" s="145"/>
      <c r="T116" s="151"/>
      <c r="U116" s="146"/>
      <c r="V116" s="147"/>
      <c r="W116" s="148"/>
      <c r="X116" s="149"/>
      <c r="Y116" s="150"/>
      <c r="AA116" s="114"/>
      <c r="AB116" s="168"/>
      <c r="AC116" s="143"/>
      <c r="AD116" s="144"/>
      <c r="AE116" s="145"/>
      <c r="AF116" s="151"/>
      <c r="AG116" s="146"/>
      <c r="AH116" s="147"/>
      <c r="AI116" s="148"/>
      <c r="AJ116" s="149"/>
      <c r="AK116" s="150"/>
      <c r="AM116" s="114"/>
      <c r="AN116" s="168"/>
      <c r="AO116" s="143"/>
      <c r="AP116" s="144"/>
      <c r="AQ116" s="145"/>
      <c r="AR116" s="151"/>
      <c r="AS116" s="146"/>
      <c r="AT116" s="147"/>
      <c r="AU116" s="148"/>
      <c r="AV116" s="149"/>
      <c r="AW116" s="150"/>
      <c r="AY116" s="114"/>
      <c r="AZ116" s="168"/>
      <c r="BA116" s="143"/>
      <c r="BB116" s="144"/>
      <c r="BC116" s="145"/>
      <c r="BD116" s="151"/>
      <c r="BE116" s="146"/>
      <c r="BF116" s="147"/>
      <c r="BG116" s="148"/>
      <c r="BH116" s="149"/>
      <c r="BI116" s="150"/>
      <c r="BK116" s="114"/>
      <c r="BL116" s="168"/>
      <c r="BM116" s="143"/>
      <c r="BN116" s="144"/>
      <c r="BO116" s="145"/>
      <c r="BP116" s="151"/>
      <c r="BQ116" s="146"/>
      <c r="BR116" s="147"/>
      <c r="BS116" s="148"/>
      <c r="BT116" s="149"/>
      <c r="BU116" s="150"/>
      <c r="BW116" s="114"/>
      <c r="BX116" s="168"/>
      <c r="BY116" s="143"/>
      <c r="BZ116" s="144"/>
      <c r="CA116" s="145"/>
      <c r="CB116" s="151"/>
      <c r="CC116" s="146"/>
      <c r="CD116" s="147"/>
      <c r="CE116" s="148"/>
      <c r="CF116" s="149"/>
      <c r="CG116" s="150"/>
      <c r="CI116" s="114"/>
      <c r="CJ116" s="168"/>
      <c r="CK116" s="143"/>
      <c r="CL116" s="144"/>
      <c r="CM116" s="145"/>
      <c r="CN116" s="151"/>
      <c r="CO116" s="146"/>
      <c r="CP116" s="147"/>
      <c r="CQ116" s="148"/>
      <c r="CR116" s="149"/>
      <c r="CS116" s="150"/>
      <c r="CU116" s="114"/>
      <c r="CV116" s="168"/>
      <c r="CW116" s="143"/>
      <c r="CX116" s="144"/>
      <c r="CY116" s="145"/>
      <c r="CZ116" s="151"/>
      <c r="DA116" s="146"/>
      <c r="DB116" s="147"/>
      <c r="DC116" s="148"/>
      <c r="DD116" s="149"/>
      <c r="DE116" s="150"/>
      <c r="DG116" s="114"/>
      <c r="DH116" s="168"/>
      <c r="DI116" s="143"/>
      <c r="DJ116" s="144"/>
      <c r="DK116" s="145"/>
      <c r="DL116" s="151"/>
      <c r="DM116" s="146"/>
      <c r="DN116" s="147"/>
      <c r="DO116" s="148"/>
      <c r="DP116" s="149"/>
      <c r="DQ116" s="150"/>
      <c r="DS116" s="114"/>
      <c r="DT116" s="168"/>
      <c r="DU116" s="143"/>
      <c r="DV116" s="144"/>
      <c r="DW116" s="145"/>
      <c r="DX116" s="151"/>
      <c r="DY116" s="146"/>
      <c r="DZ116" s="147"/>
      <c r="EA116" s="148"/>
      <c r="EB116" s="149"/>
      <c r="EC116" s="150"/>
      <c r="EE116" s="114"/>
      <c r="EF116" s="168"/>
    </row>
    <row r="117" spans="1:136" ht="13.5" customHeight="1">
      <c r="A117" s="126"/>
      <c r="B117" s="117" t="s">
        <v>613</v>
      </c>
      <c r="E117" s="143" t="str">
        <f>IF(I117="","",ministers_outercabinet!E$3)</f>
        <v/>
      </c>
      <c r="F117" s="144" t="str">
        <f>IF(I117="","",ministers_outercabinet!E$1)</f>
        <v/>
      </c>
      <c r="G117" s="145" t="s">
        <v>292</v>
      </c>
      <c r="H117" s="145" t="str">
        <f>IF(I117="","",ministers_outercabinet!E$3)</f>
        <v/>
      </c>
      <c r="I117" s="146" t="str">
        <f t="shared" si="23"/>
        <v/>
      </c>
      <c r="J117" s="147" t="str">
        <f t="shared" si="24"/>
        <v/>
      </c>
      <c r="K117" s="148" t="str">
        <f t="shared" si="25"/>
        <v/>
      </c>
      <c r="L117" s="149" t="str">
        <f t="shared" si="26"/>
        <v/>
      </c>
      <c r="M117" s="150" t="str">
        <f t="shared" si="27"/>
        <v/>
      </c>
      <c r="N117" s="117" t="str">
        <f t="shared" si="28"/>
        <v/>
      </c>
      <c r="O117" s="114"/>
      <c r="P117" s="168"/>
      <c r="Q117" s="143" t="str">
        <f>IF(U117="","",ministers_outercabinet!T$3)</f>
        <v/>
      </c>
      <c r="R117" s="144" t="str">
        <f>IF(U117="","",ministers_outercabinet!T$1)</f>
        <v/>
      </c>
      <c r="S117" s="145"/>
      <c r="T117" s="151"/>
      <c r="U117" s="146" t="str">
        <f>IF(AB117="","",IF(ISNUMBER(SEARCH(":",AB117)),MID(AB117,FIND(":",AB117)+2,FIND("(",AB117)-FIND(":",AB117)-3),LEFT(AB117,FIND("(",AB117)-2)))</f>
        <v/>
      </c>
      <c r="V117" s="147" t="str">
        <f>IF(AB117="","",MID(AB117,FIND("(",AB117)+1,4))</f>
        <v/>
      </c>
      <c r="W117" s="148" t="str">
        <f>IF(ISNUMBER(SEARCH("*female*",AB117)),"female",IF(ISNUMBER(SEARCH("*male*",AB117)),"male",""))</f>
        <v/>
      </c>
      <c r="X117" s="149" t="str">
        <f>IF(AB117="","",IF(ISERROR(MID(AB117,FIND("male,",AB117)+6,(FIND(")",AB117)-(FIND("male,",AB117)+6))))=TRUE,"missing/error",MID(AB117,FIND("male,",AB117)+6,(FIND(")",AB117)-(FIND("male,",AB117)+6)))))</f>
        <v/>
      </c>
      <c r="Y117" s="150" t="str">
        <f>IF(U117="","",(MID(U117,(SEARCH("^^",SUBSTITUTE(U117," ","^^",LEN(U117)-LEN(SUBSTITUTE(U117," ","")))))+1,99)&amp;"_"&amp;LEFT(U117,FIND(" ",U117)-1)&amp;"_"&amp;V117))</f>
        <v/>
      </c>
      <c r="Z117" s="117" t="str">
        <f>IF(AB117="","",IF((LEN(AB117)-LEN(SUBSTITUTE(AB117,"male","")))/LEN("male")&gt;1,"!",IF(RIGHT(AB117,1)=")","",IF(RIGHT(AB117,2)=") ","",IF(RIGHT(AB117,2)=").","","!!")))))</f>
        <v/>
      </c>
      <c r="AA117" s="114"/>
      <c r="AB117" s="168"/>
      <c r="AC117" s="143" t="str">
        <f>IF(AG117="","",ministers_outercabinet!AF$3)</f>
        <v/>
      </c>
      <c r="AD117" s="144" t="str">
        <f>IF(AG117="","",ministers_outercabinet!AF$1)</f>
        <v/>
      </c>
      <c r="AE117" s="145"/>
      <c r="AF117" s="151"/>
      <c r="AG117" s="146" t="str">
        <f>IF(AN117="","",IF(ISNUMBER(SEARCH(":",AN117)),MID(AN117,FIND(":",AN117)+2,FIND("(",AN117)-FIND(":",AN117)-3),LEFT(AN117,FIND("(",AN117)-2)))</f>
        <v/>
      </c>
      <c r="AH117" s="147" t="str">
        <f>IF(AN117="","",MID(AN117,FIND("(",AN117)+1,4))</f>
        <v/>
      </c>
      <c r="AI117" s="148" t="str">
        <f>IF(ISNUMBER(SEARCH("*female*",AN117)),"female",IF(ISNUMBER(SEARCH("*male*",AN117)),"male",""))</f>
        <v/>
      </c>
      <c r="AJ117" s="149" t="str">
        <f>IF(AN117="","",IF(ISERROR(MID(AN117,FIND("male,",AN117)+6,(FIND(")",AN117)-(FIND("male,",AN117)+6))))=TRUE,"missing/error",MID(AN117,FIND("male,",AN117)+6,(FIND(")",AN117)-(FIND("male,",AN117)+6)))))</f>
        <v/>
      </c>
      <c r="AK117" s="150" t="str">
        <f>IF(AG117="","",(MID(AG117,(SEARCH("^^",SUBSTITUTE(AG117," ","^^",LEN(AG117)-LEN(SUBSTITUTE(AG117," ","")))))+1,99)&amp;"_"&amp;LEFT(AG117,FIND(" ",AG117)-1)&amp;"_"&amp;AH117))</f>
        <v/>
      </c>
      <c r="AL117" s="117" t="str">
        <f>IF(AN117="","",IF((LEN(AN117)-LEN(SUBSTITUTE(AN117,"male","")))/LEN("male")&gt;1,"!",IF(RIGHT(AN117,1)=")","",IF(RIGHT(AN117,2)=") ","",IF(RIGHT(AN117,2)=").","","!!")))))</f>
        <v/>
      </c>
      <c r="AM117" s="114"/>
      <c r="AN117" s="168"/>
      <c r="AO117" s="143" t="str">
        <f>IF(AS117="","",ministers_outercabinet!AR$3)</f>
        <v/>
      </c>
      <c r="AP117" s="144" t="str">
        <f>IF(AS117="","",ministers_outercabinet!AR$1)</f>
        <v/>
      </c>
      <c r="AQ117" s="145"/>
      <c r="AR117" s="151"/>
      <c r="AS117" s="146" t="str">
        <f>IF(AZ117="","",IF(ISNUMBER(SEARCH(":",AZ117)),MID(AZ117,FIND(":",AZ117)+2,FIND("(",AZ117)-FIND(":",AZ117)-3),LEFT(AZ117,FIND("(",AZ117)-2)))</f>
        <v/>
      </c>
      <c r="AT117" s="147" t="str">
        <f>IF(AZ117="","",MID(AZ117,FIND("(",AZ117)+1,4))</f>
        <v/>
      </c>
      <c r="AU117" s="148" t="str">
        <f>IF(ISNUMBER(SEARCH("*female*",AZ117)),"female",IF(ISNUMBER(SEARCH("*male*",AZ117)),"male",""))</f>
        <v/>
      </c>
      <c r="AV117" s="149" t="str">
        <f>IF(AZ117="","",IF(ISERROR(MID(AZ117,FIND("male,",AZ117)+6,(FIND(")",AZ117)-(FIND("male,",AZ117)+6))))=TRUE,"missing/error",MID(AZ117,FIND("male,",AZ117)+6,(FIND(")",AZ117)-(FIND("male,",AZ117)+6)))))</f>
        <v/>
      </c>
      <c r="AW117" s="150" t="str">
        <f>IF(AS117="","",(MID(AS117,(SEARCH("^^",SUBSTITUTE(AS117," ","^^",LEN(AS117)-LEN(SUBSTITUTE(AS117," ","")))))+1,99)&amp;"_"&amp;LEFT(AS117,FIND(" ",AS117)-1)&amp;"_"&amp;AT117))</f>
        <v/>
      </c>
      <c r="AX117" s="117" t="str">
        <f>IF(AZ117="","",IF((LEN(AZ117)-LEN(SUBSTITUTE(AZ117,"male","")))/LEN("male")&gt;1,"!",IF(RIGHT(AZ117,1)=")","",IF(RIGHT(AZ117,2)=") ","",IF(RIGHT(AZ117,2)=").","","!!")))))</f>
        <v/>
      </c>
      <c r="AY117" s="114"/>
      <c r="AZ117" s="168"/>
      <c r="BA117" s="143" t="str">
        <f>IF(BE117="","",ministers_outercabinet!BD$3)</f>
        <v/>
      </c>
      <c r="BB117" s="144" t="str">
        <f>IF(BE117="","",ministers_outercabinet!BD$1)</f>
        <v/>
      </c>
      <c r="BC117" s="145"/>
      <c r="BD117" s="151"/>
      <c r="BE117" s="146" t="str">
        <f>IF(BL117="","",IF(ISNUMBER(SEARCH(":",BL117)),MID(BL117,FIND(":",BL117)+2,FIND("(",BL117)-FIND(":",BL117)-3),LEFT(BL117,FIND("(",BL117)-2)))</f>
        <v/>
      </c>
      <c r="BF117" s="147" t="str">
        <f>IF(BL117="","",MID(BL117,FIND("(",BL117)+1,4))</f>
        <v/>
      </c>
      <c r="BG117" s="148" t="str">
        <f>IF(ISNUMBER(SEARCH("*female*",BL117)),"female",IF(ISNUMBER(SEARCH("*male*",BL117)),"male",""))</f>
        <v/>
      </c>
      <c r="BH117" s="149" t="str">
        <f>IF(BL117="","",IF(ISERROR(MID(BL117,FIND("male,",BL117)+6,(FIND(")",BL117)-(FIND("male,",BL117)+6))))=TRUE,"missing/error",MID(BL117,FIND("male,",BL117)+6,(FIND(")",BL117)-(FIND("male,",BL117)+6)))))</f>
        <v/>
      </c>
      <c r="BI117" s="150" t="str">
        <f>IF(BE117="","",(MID(BE117,(SEARCH("^^",SUBSTITUTE(BE117," ","^^",LEN(BE117)-LEN(SUBSTITUTE(BE117," ","")))))+1,99)&amp;"_"&amp;LEFT(BE117,FIND(" ",BE117)-1)&amp;"_"&amp;BF117))</f>
        <v/>
      </c>
      <c r="BJ117" s="117" t="str">
        <f>IF(BL117="","",IF((LEN(BL117)-LEN(SUBSTITUTE(BL117,"male","")))/LEN("male")&gt;1,"!",IF(RIGHT(BL117,1)=")","",IF(RIGHT(BL117,2)=") ","",IF(RIGHT(BL117,2)=").","","!!")))))</f>
        <v/>
      </c>
      <c r="BK117" s="114"/>
      <c r="BL117" s="168"/>
      <c r="BM117" s="143" t="str">
        <f>IF(BQ117="","",ministers_outercabinet!BP$3)</f>
        <v/>
      </c>
      <c r="BN117" s="144" t="str">
        <f>IF(BQ117="","",ministers_outercabinet!BP$1)</f>
        <v/>
      </c>
      <c r="BO117" s="145"/>
      <c r="BP117" s="151"/>
      <c r="BQ117" s="146" t="str">
        <f>IF(BX117="","",IF(ISNUMBER(SEARCH(":",BX117)),MID(BX117,FIND(":",BX117)+2,FIND("(",BX117)-FIND(":",BX117)-3),LEFT(BX117,FIND("(",BX117)-2)))</f>
        <v/>
      </c>
      <c r="BR117" s="147" t="str">
        <f>IF(BX117="","",MID(BX117,FIND("(",BX117)+1,4))</f>
        <v/>
      </c>
      <c r="BS117" s="148" t="str">
        <f>IF(ISNUMBER(SEARCH("*female*",BX117)),"female",IF(ISNUMBER(SEARCH("*male*",BX117)),"male",""))</f>
        <v/>
      </c>
      <c r="BT117" s="149" t="str">
        <f>IF(BX117="","",IF(ISERROR(MID(BX117,FIND("male,",BX117)+6,(FIND(")",BX117)-(FIND("male,",BX117)+6))))=TRUE,"missing/error",MID(BX117,FIND("male,",BX117)+6,(FIND(")",BX117)-(FIND("male,",BX117)+6)))))</f>
        <v/>
      </c>
      <c r="BU117" s="150" t="str">
        <f>IF(BQ117="","",(MID(BQ117,(SEARCH("^^",SUBSTITUTE(BQ117," ","^^",LEN(BQ117)-LEN(SUBSTITUTE(BQ117," ","")))))+1,99)&amp;"_"&amp;LEFT(BQ117,FIND(" ",BQ117)-1)&amp;"_"&amp;BR117))</f>
        <v/>
      </c>
      <c r="BV117" s="117" t="str">
        <f>IF(BX117="","",IF((LEN(BX117)-LEN(SUBSTITUTE(BX117,"male","")))/LEN("male")&gt;1,"!",IF(RIGHT(BX117,1)=")","",IF(RIGHT(BX117,2)=") ","",IF(RIGHT(BX117,2)=").","","!!")))))</f>
        <v/>
      </c>
      <c r="BW117" s="114"/>
      <c r="BX117" s="168"/>
      <c r="BY117" s="143" t="str">
        <f>IF(CC117="","",ministers_outercabinet!CB$3)</f>
        <v/>
      </c>
      <c r="BZ117" s="144" t="str">
        <f>IF(CC117="","",ministers_outercabinet!CB$1)</f>
        <v/>
      </c>
      <c r="CA117" s="145"/>
      <c r="CB117" s="151"/>
      <c r="CC117" s="146" t="str">
        <f>IF(CJ117="","",IF(ISNUMBER(SEARCH(":",CJ117)),MID(CJ117,FIND(":",CJ117)+2,FIND("(",CJ117)-FIND(":",CJ117)-3),LEFT(CJ117,FIND("(",CJ117)-2)))</f>
        <v/>
      </c>
      <c r="CD117" s="147" t="str">
        <f>IF(CJ117="","",MID(CJ117,FIND("(",CJ117)+1,4))</f>
        <v/>
      </c>
      <c r="CE117" s="148" t="str">
        <f>IF(ISNUMBER(SEARCH("*female*",CJ117)),"female",IF(ISNUMBER(SEARCH("*male*",CJ117)),"male",""))</f>
        <v/>
      </c>
      <c r="CF117" s="149" t="str">
        <f>IF(CJ117="","",IF(ISERROR(MID(CJ117,FIND("male,",CJ117)+6,(FIND(")",CJ117)-(FIND("male,",CJ117)+6))))=TRUE,"missing/error",MID(CJ117,FIND("male,",CJ117)+6,(FIND(")",CJ117)-(FIND("male,",CJ117)+6)))))</f>
        <v/>
      </c>
      <c r="CG117" s="150" t="str">
        <f>IF(CC117="","",(MID(CC117,(SEARCH("^^",SUBSTITUTE(CC117," ","^^",LEN(CC117)-LEN(SUBSTITUTE(CC117," ","")))))+1,99)&amp;"_"&amp;LEFT(CC117,FIND(" ",CC117)-1)&amp;"_"&amp;CD117))</f>
        <v/>
      </c>
      <c r="CH117" s="117" t="str">
        <f>IF(CJ117="","",IF((LEN(CJ117)-LEN(SUBSTITUTE(CJ117,"male","")))/LEN("male")&gt;1,"!",IF(RIGHT(CJ117,1)=")","",IF(RIGHT(CJ117,2)=") ","",IF(RIGHT(CJ117,2)=").","","!!")))))</f>
        <v/>
      </c>
      <c r="CI117" s="114"/>
      <c r="CJ117" s="168"/>
      <c r="CK117" s="143" t="str">
        <f>IF(CO117="","",ministers_outercabinet!CN$3)</f>
        <v/>
      </c>
      <c r="CL117" s="144" t="str">
        <f>IF(CO117="","",ministers_outercabinet!CN$1)</f>
        <v/>
      </c>
      <c r="CM117" s="145"/>
      <c r="CN117" s="151"/>
      <c r="CO117" s="146" t="str">
        <f>IF(CV117="","",IF(ISNUMBER(SEARCH(":",CV117)),MID(CV117,FIND(":",CV117)+2,FIND("(",CV117)-FIND(":",CV117)-3),LEFT(CV117,FIND("(",CV117)-2)))</f>
        <v/>
      </c>
      <c r="CP117" s="147" t="str">
        <f>IF(CV117="","",MID(CV117,FIND("(",CV117)+1,4))</f>
        <v/>
      </c>
      <c r="CQ117" s="148" t="str">
        <f>IF(ISNUMBER(SEARCH("*female*",CV117)),"female",IF(ISNUMBER(SEARCH("*male*",CV117)),"male",""))</f>
        <v/>
      </c>
      <c r="CR117" s="149" t="str">
        <f>IF(CV117="","",IF(ISERROR(MID(CV117,FIND("male,",CV117)+6,(FIND(")",CV117)-(FIND("male,",CV117)+6))))=TRUE,"missing/error",MID(CV117,FIND("male,",CV117)+6,(FIND(")",CV117)-(FIND("male,",CV117)+6)))))</f>
        <v/>
      </c>
      <c r="CS117" s="150" t="str">
        <f>IF(CO117="","",(MID(CO117,(SEARCH("^^",SUBSTITUTE(CO117," ","^^",LEN(CO117)-LEN(SUBSTITUTE(CO117," ","")))))+1,99)&amp;"_"&amp;LEFT(CO117,FIND(" ",CO117)-1)&amp;"_"&amp;CP117))</f>
        <v/>
      </c>
      <c r="CT117" s="117" t="str">
        <f>IF(CV117="","",IF((LEN(CV117)-LEN(SUBSTITUTE(CV117,"male","")))/LEN("male")&gt;1,"!",IF(RIGHT(CV117,1)=")","",IF(RIGHT(CV117,2)=") ","",IF(RIGHT(CV117,2)=").","","!!")))))</f>
        <v/>
      </c>
      <c r="CU117" s="114"/>
      <c r="CV117" s="168"/>
      <c r="CW117" s="143" t="str">
        <f>IF(DA117="","",ministers_outercabinet!CZ$3)</f>
        <v/>
      </c>
      <c r="CX117" s="144" t="str">
        <f>IF(DA117="","",ministers_outercabinet!CZ$1)</f>
        <v/>
      </c>
      <c r="CY117" s="145"/>
      <c r="CZ117" s="151"/>
      <c r="DA117" s="146" t="str">
        <f>IF(DH117="","",IF(ISNUMBER(SEARCH(":",DH117)),MID(DH117,FIND(":",DH117)+2,FIND("(",DH117)-FIND(":",DH117)-3),LEFT(DH117,FIND("(",DH117)-2)))</f>
        <v/>
      </c>
      <c r="DB117" s="147" t="str">
        <f>IF(DH117="","",MID(DH117,FIND("(",DH117)+1,4))</f>
        <v/>
      </c>
      <c r="DC117" s="148" t="str">
        <f>IF(ISNUMBER(SEARCH("*female*",DH117)),"female",IF(ISNUMBER(SEARCH("*male*",DH117)),"male",""))</f>
        <v/>
      </c>
      <c r="DD117" s="149" t="str">
        <f>IF(DH117="","",IF(ISERROR(MID(DH117,FIND("male,",DH117)+6,(FIND(")",DH117)-(FIND("male,",DH117)+6))))=TRUE,"missing/error",MID(DH117,FIND("male,",DH117)+6,(FIND(")",DH117)-(FIND("male,",DH117)+6)))))</f>
        <v/>
      </c>
      <c r="DE117" s="150" t="str">
        <f>IF(DA117="","",(MID(DA117,(SEARCH("^^",SUBSTITUTE(DA117," ","^^",LEN(DA117)-LEN(SUBSTITUTE(DA117," ","")))))+1,99)&amp;"_"&amp;LEFT(DA117,FIND(" ",DA117)-1)&amp;"_"&amp;DB117))</f>
        <v/>
      </c>
      <c r="DF117" s="117" t="str">
        <f>IF(DH117="","",IF((LEN(DH117)-LEN(SUBSTITUTE(DH117,"male","")))/LEN("male")&gt;1,"!",IF(RIGHT(DH117,1)=")","",IF(RIGHT(DH117,2)=") ","",IF(RIGHT(DH117,2)=").","","!!")))))</f>
        <v/>
      </c>
      <c r="DG117" s="114"/>
      <c r="DH117" s="168"/>
      <c r="DI117" s="143" t="str">
        <f>IF(DM117="","",ministers_outercabinet!DL$3)</f>
        <v/>
      </c>
      <c r="DJ117" s="144" t="str">
        <f>IF(DM117="","",ministers_outercabinet!DL$1)</f>
        <v/>
      </c>
      <c r="DK117" s="145"/>
      <c r="DL117" s="151"/>
      <c r="DM117" s="146" t="str">
        <f>IF(DT117="","",IF(ISNUMBER(SEARCH(":",DT117)),MID(DT117,FIND(":",DT117)+2,FIND("(",DT117)-FIND(":",DT117)-3),LEFT(DT117,FIND("(",DT117)-2)))</f>
        <v/>
      </c>
      <c r="DN117" s="147" t="str">
        <f>IF(DT117="","",MID(DT117,FIND("(",DT117)+1,4))</f>
        <v/>
      </c>
      <c r="DO117" s="148" t="str">
        <f>IF(ISNUMBER(SEARCH("*female*",DT117)),"female",IF(ISNUMBER(SEARCH("*male*",DT117)),"male",""))</f>
        <v/>
      </c>
      <c r="DP117" s="149" t="str">
        <f>IF(DT117="","",IF(ISERROR(MID(DT117,FIND("male,",DT117)+6,(FIND(")",DT117)-(FIND("male,",DT117)+6))))=TRUE,"missing/error",MID(DT117,FIND("male,",DT117)+6,(FIND(")",DT117)-(FIND("male,",DT117)+6)))))</f>
        <v/>
      </c>
      <c r="DQ117" s="150" t="str">
        <f>IF(DM117="","",(MID(DM117,(SEARCH("^^",SUBSTITUTE(DM117," ","^^",LEN(DM117)-LEN(SUBSTITUTE(DM117," ","")))))+1,99)&amp;"_"&amp;LEFT(DM117,FIND(" ",DM117)-1)&amp;"_"&amp;DN117))</f>
        <v/>
      </c>
      <c r="DR117" s="117" t="str">
        <f>IF(DT117="","",IF((LEN(DT117)-LEN(SUBSTITUTE(DT117,"male","")))/LEN("male")&gt;1,"!",IF(RIGHT(DT117,1)=")","",IF(RIGHT(DT117,2)=") ","",IF(RIGHT(DT117,2)=").","","!!")))))</f>
        <v/>
      </c>
      <c r="DS117" s="114"/>
      <c r="DT117" s="168"/>
      <c r="DU117" s="143" t="str">
        <f>IF(DY117="","",ministers_outercabinet!DX$3)</f>
        <v/>
      </c>
      <c r="DV117" s="144" t="str">
        <f>IF(DY117="","",ministers_outercabinet!DX$1)</f>
        <v/>
      </c>
      <c r="DW117" s="145"/>
      <c r="DX117" s="151"/>
      <c r="DY117" s="146" t="str">
        <f>IF(EF117="","",IF(ISNUMBER(SEARCH(":",EF117)),MID(EF117,FIND(":",EF117)+2,FIND("(",EF117)-FIND(":",EF117)-3),LEFT(EF117,FIND("(",EF117)-2)))</f>
        <v/>
      </c>
      <c r="DZ117" s="147" t="str">
        <f>IF(EF117="","",MID(EF117,FIND("(",EF117)+1,4))</f>
        <v/>
      </c>
      <c r="EA117" s="148" t="str">
        <f>IF(ISNUMBER(SEARCH("*female*",EF117)),"female",IF(ISNUMBER(SEARCH("*male*",EF117)),"male",""))</f>
        <v/>
      </c>
      <c r="EB117" s="149" t="str">
        <f>IF(EF117="","",IF(ISERROR(MID(EF117,FIND("male,",EF117)+6,(FIND(")",EF117)-(FIND("male,",EF117)+6))))=TRUE,"missing/error",MID(EF117,FIND("male,",EF117)+6,(FIND(")",EF117)-(FIND("male,",EF117)+6)))))</f>
        <v/>
      </c>
      <c r="EC117" s="150" t="str">
        <f>IF(DY117="","",(MID(DY117,(SEARCH("^^",SUBSTITUTE(DY117," ","^^",LEN(DY117)-LEN(SUBSTITUTE(DY117," ","")))))+1,99)&amp;"_"&amp;LEFT(DY117,FIND(" ",DY117)-1)&amp;"_"&amp;DZ117))</f>
        <v/>
      </c>
      <c r="ED117" s="117" t="str">
        <f>IF(EF117="","",IF((LEN(EF117)-LEN(SUBSTITUTE(EF117,"male","")))/LEN("male")&gt;1,"!",IF(RIGHT(EF117,1)=")","",IF(RIGHT(EF117,2)=") ","",IF(RIGHT(EF117,2)=").","","!!")))))</f>
        <v/>
      </c>
      <c r="EE117" s="114"/>
      <c r="EF117" s="168"/>
    </row>
    <row r="118" spans="1:136" ht="13.5" customHeight="1">
      <c r="A118" s="126"/>
      <c r="B118" s="114" t="s">
        <v>560</v>
      </c>
      <c r="E118" s="143" t="str">
        <f>IF(I118="","",ministers_outercabinet!E$3)</f>
        <v/>
      </c>
      <c r="F118" s="144" t="str">
        <f>IF(I118="","",ministers_outercabinet!E$1)</f>
        <v/>
      </c>
      <c r="G118" s="145" t="s">
        <v>292</v>
      </c>
      <c r="H118" s="145" t="str">
        <f>IF(I118="","",ministers_outercabinet!E$3)</f>
        <v/>
      </c>
      <c r="I118" s="146" t="str">
        <f t="shared" si="23"/>
        <v/>
      </c>
      <c r="J118" s="147" t="str">
        <f t="shared" si="24"/>
        <v/>
      </c>
      <c r="K118" s="148" t="str">
        <f t="shared" si="25"/>
        <v/>
      </c>
      <c r="L118" s="149" t="str">
        <f t="shared" si="26"/>
        <v/>
      </c>
      <c r="M118" s="150" t="str">
        <f t="shared" si="27"/>
        <v/>
      </c>
      <c r="N118" s="117" t="str">
        <f t="shared" si="28"/>
        <v/>
      </c>
      <c r="O118" s="114"/>
      <c r="P118" s="168"/>
      <c r="Q118" s="143" t="str">
        <f>IF(U118="","",ministers_outercabinet!T$3)</f>
        <v/>
      </c>
      <c r="R118" s="144" t="str">
        <f>IF(U118="","",ministers_outercabinet!T$1)</f>
        <v/>
      </c>
      <c r="S118" s="145"/>
      <c r="T118" s="151"/>
      <c r="U118" s="146" t="str">
        <f>IF(AB118="","",IF(ISNUMBER(SEARCH(":",AB118)),MID(AB118,FIND(":",AB118)+2,FIND("(",AB118)-FIND(":",AB118)-3),LEFT(AB118,FIND("(",AB118)-2)))</f>
        <v/>
      </c>
      <c r="V118" s="147" t="str">
        <f>IF(AB118="","",MID(AB118,FIND("(",AB118)+1,4))</f>
        <v/>
      </c>
      <c r="W118" s="148" t="str">
        <f>IF(ISNUMBER(SEARCH("*female*",AB118)),"female",IF(ISNUMBER(SEARCH("*male*",AB118)),"male",""))</f>
        <v/>
      </c>
      <c r="X118" s="149" t="str">
        <f>IF(AB118="","",IF(ISERROR(MID(AB118,FIND("male,",AB118)+6,(FIND(")",AB118)-(FIND("male,",AB118)+6))))=TRUE,"missing/error",MID(AB118,FIND("male,",AB118)+6,(FIND(")",AB118)-(FIND("male,",AB118)+6)))))</f>
        <v/>
      </c>
      <c r="Y118" s="150" t="str">
        <f>IF(U118="","",(MID(U118,(SEARCH("^^",SUBSTITUTE(U118," ","^^",LEN(U118)-LEN(SUBSTITUTE(U118," ","")))))+1,99)&amp;"_"&amp;LEFT(U118,FIND(" ",U118)-1)&amp;"_"&amp;V118))</f>
        <v/>
      </c>
      <c r="Z118" s="117" t="str">
        <f>IF(AB118="","",IF((LEN(AB118)-LEN(SUBSTITUTE(AB118,"male","")))/LEN("male")&gt;1,"!",IF(RIGHT(AB118,1)=")","",IF(RIGHT(AB118,2)=") ","",IF(RIGHT(AB118,2)=").","","!!")))))</f>
        <v/>
      </c>
      <c r="AA118" s="114"/>
      <c r="AB118" s="168"/>
      <c r="AC118" s="143" t="str">
        <f>IF(AG118="","",ministers_outercabinet!AF$3)</f>
        <v/>
      </c>
      <c r="AD118" s="144" t="str">
        <f>IF(AG118="","",ministers_outercabinet!AF$1)</f>
        <v/>
      </c>
      <c r="AE118" s="145"/>
      <c r="AF118" s="151"/>
      <c r="AG118" s="146" t="str">
        <f>IF(AN118="","",IF(ISNUMBER(SEARCH(":",AN118)),MID(AN118,FIND(":",AN118)+2,FIND("(",AN118)-FIND(":",AN118)-3),LEFT(AN118,FIND("(",AN118)-2)))</f>
        <v/>
      </c>
      <c r="AH118" s="147" t="str">
        <f>IF(AN118="","",MID(AN118,FIND("(",AN118)+1,4))</f>
        <v/>
      </c>
      <c r="AI118" s="148" t="str">
        <f>IF(ISNUMBER(SEARCH("*female*",AN118)),"female",IF(ISNUMBER(SEARCH("*male*",AN118)),"male",""))</f>
        <v/>
      </c>
      <c r="AJ118" s="149" t="str">
        <f>IF(AN118="","",IF(ISERROR(MID(AN118,FIND("male,",AN118)+6,(FIND(")",AN118)-(FIND("male,",AN118)+6))))=TRUE,"missing/error",MID(AN118,FIND("male,",AN118)+6,(FIND(")",AN118)-(FIND("male,",AN118)+6)))))</f>
        <v/>
      </c>
      <c r="AK118" s="150" t="str">
        <f>IF(AG118="","",(MID(AG118,(SEARCH("^^",SUBSTITUTE(AG118," ","^^",LEN(AG118)-LEN(SUBSTITUTE(AG118," ","")))))+1,99)&amp;"_"&amp;LEFT(AG118,FIND(" ",AG118)-1)&amp;"_"&amp;AH118))</f>
        <v/>
      </c>
      <c r="AL118" s="117" t="str">
        <f>IF(AN118="","",IF((LEN(AN118)-LEN(SUBSTITUTE(AN118,"male","")))/LEN("male")&gt;1,"!",IF(RIGHT(AN118,1)=")","",IF(RIGHT(AN118,2)=") ","",IF(RIGHT(AN118,2)=").","","!!")))))</f>
        <v/>
      </c>
      <c r="AM118" s="114"/>
      <c r="AN118" s="168"/>
      <c r="AO118" s="143" t="str">
        <f>IF(AS118="","",ministers_outercabinet!AR$3)</f>
        <v/>
      </c>
      <c r="AP118" s="144" t="str">
        <f>IF(AS118="","",ministers_outercabinet!AR$1)</f>
        <v/>
      </c>
      <c r="AQ118" s="145"/>
      <c r="AR118" s="151"/>
      <c r="AS118" s="146" t="str">
        <f>IF(AZ118="","",IF(ISNUMBER(SEARCH(":",AZ118)),MID(AZ118,FIND(":",AZ118)+2,FIND("(",AZ118)-FIND(":",AZ118)-3),LEFT(AZ118,FIND("(",AZ118)-2)))</f>
        <v/>
      </c>
      <c r="AT118" s="147" t="str">
        <f>IF(AZ118="","",MID(AZ118,FIND("(",AZ118)+1,4))</f>
        <v/>
      </c>
      <c r="AU118" s="148" t="str">
        <f>IF(ISNUMBER(SEARCH("*female*",AZ118)),"female",IF(ISNUMBER(SEARCH("*male*",AZ118)),"male",""))</f>
        <v/>
      </c>
      <c r="AV118" s="149" t="str">
        <f>IF(AZ118="","",IF(ISERROR(MID(AZ118,FIND("male,",AZ118)+6,(FIND(")",AZ118)-(FIND("male,",AZ118)+6))))=TRUE,"missing/error",MID(AZ118,FIND("male,",AZ118)+6,(FIND(")",AZ118)-(FIND("male,",AZ118)+6)))))</f>
        <v/>
      </c>
      <c r="AW118" s="150" t="str">
        <f>IF(AS118="","",(MID(AS118,(SEARCH("^^",SUBSTITUTE(AS118," ","^^",LEN(AS118)-LEN(SUBSTITUTE(AS118," ","")))))+1,99)&amp;"_"&amp;LEFT(AS118,FIND(" ",AS118)-1)&amp;"_"&amp;AT118))</f>
        <v/>
      </c>
      <c r="AX118" s="117" t="str">
        <f>IF(AZ118="","",IF((LEN(AZ118)-LEN(SUBSTITUTE(AZ118,"male","")))/LEN("male")&gt;1,"!",IF(RIGHT(AZ118,1)=")","",IF(RIGHT(AZ118,2)=") ","",IF(RIGHT(AZ118,2)=").","","!!")))))</f>
        <v/>
      </c>
      <c r="AY118" s="114"/>
      <c r="AZ118" s="168"/>
      <c r="BA118" s="143" t="str">
        <f>IF(BE118="","",ministers_outercabinet!BD$3)</f>
        <v/>
      </c>
      <c r="BB118" s="144" t="str">
        <f>IF(BE118="","",ministers_outercabinet!BD$1)</f>
        <v/>
      </c>
      <c r="BC118" s="145"/>
      <c r="BD118" s="151"/>
      <c r="BE118" s="146" t="str">
        <f>IF(BL118="","",IF(ISNUMBER(SEARCH(":",BL118)),MID(BL118,FIND(":",BL118)+2,FIND("(",BL118)-FIND(":",BL118)-3),LEFT(BL118,FIND("(",BL118)-2)))</f>
        <v/>
      </c>
      <c r="BF118" s="147" t="str">
        <f>IF(BL118="","",MID(BL118,FIND("(",BL118)+1,4))</f>
        <v/>
      </c>
      <c r="BG118" s="148" t="str">
        <f>IF(ISNUMBER(SEARCH("*female*",BL118)),"female",IF(ISNUMBER(SEARCH("*male*",BL118)),"male",""))</f>
        <v/>
      </c>
      <c r="BH118" s="149" t="str">
        <f>IF(BL118="","",IF(ISERROR(MID(BL118,FIND("male,",BL118)+6,(FIND(")",BL118)-(FIND("male,",BL118)+6))))=TRUE,"missing/error",MID(BL118,FIND("male,",BL118)+6,(FIND(")",BL118)-(FIND("male,",BL118)+6)))))</f>
        <v/>
      </c>
      <c r="BI118" s="150" t="str">
        <f>IF(BE118="","",(MID(BE118,(SEARCH("^^",SUBSTITUTE(BE118," ","^^",LEN(BE118)-LEN(SUBSTITUTE(BE118," ","")))))+1,99)&amp;"_"&amp;LEFT(BE118,FIND(" ",BE118)-1)&amp;"_"&amp;BF118))</f>
        <v/>
      </c>
      <c r="BJ118" s="117" t="str">
        <f>IF(BL118="","",IF((LEN(BL118)-LEN(SUBSTITUTE(BL118,"male","")))/LEN("male")&gt;1,"!",IF(RIGHT(BL118,1)=")","",IF(RIGHT(BL118,2)=") ","",IF(RIGHT(BL118,2)=").","","!!")))))</f>
        <v/>
      </c>
      <c r="BK118" s="114"/>
      <c r="BL118" s="168"/>
      <c r="BM118" s="143" t="str">
        <f>IF(BQ118="","",ministers_outercabinet!BP$3)</f>
        <v/>
      </c>
      <c r="BN118" s="144" t="str">
        <f>IF(BQ118="","",ministers_outercabinet!BP$1)</f>
        <v/>
      </c>
      <c r="BO118" s="145"/>
      <c r="BP118" s="151"/>
      <c r="BQ118" s="146" t="str">
        <f>IF(BX118="","",IF(ISNUMBER(SEARCH(":",BX118)),MID(BX118,FIND(":",BX118)+2,FIND("(",BX118)-FIND(":",BX118)-3),LEFT(BX118,FIND("(",BX118)-2)))</f>
        <v/>
      </c>
      <c r="BR118" s="147" t="str">
        <f>IF(BX118="","",MID(BX118,FIND("(",BX118)+1,4))</f>
        <v/>
      </c>
      <c r="BS118" s="148" t="str">
        <f>IF(ISNUMBER(SEARCH("*female*",BX118)),"female",IF(ISNUMBER(SEARCH("*male*",BX118)),"male",""))</f>
        <v/>
      </c>
      <c r="BT118" s="149" t="str">
        <f>IF(BX118="","",IF(ISERROR(MID(BX118,FIND("male,",BX118)+6,(FIND(")",BX118)-(FIND("male,",BX118)+6))))=TRUE,"missing/error",MID(BX118,FIND("male,",BX118)+6,(FIND(")",BX118)-(FIND("male,",BX118)+6)))))</f>
        <v/>
      </c>
      <c r="BU118" s="150" t="str">
        <f>IF(BQ118="","",(MID(BQ118,(SEARCH("^^",SUBSTITUTE(BQ118," ","^^",LEN(BQ118)-LEN(SUBSTITUTE(BQ118," ","")))))+1,99)&amp;"_"&amp;LEFT(BQ118,FIND(" ",BQ118)-1)&amp;"_"&amp;BR118))</f>
        <v/>
      </c>
      <c r="BV118" s="117" t="str">
        <f>IF(BX118="","",IF((LEN(BX118)-LEN(SUBSTITUTE(BX118,"male","")))/LEN("male")&gt;1,"!",IF(RIGHT(BX118,1)=")","",IF(RIGHT(BX118,2)=") ","",IF(RIGHT(BX118,2)=").","","!!")))))</f>
        <v/>
      </c>
      <c r="BW118" s="114"/>
      <c r="BX118" s="168"/>
      <c r="BY118" s="143" t="str">
        <f>IF(CC118="","",ministers_outercabinet!CB$3)</f>
        <v/>
      </c>
      <c r="BZ118" s="144" t="str">
        <f>IF(CC118="","",ministers_outercabinet!CB$1)</f>
        <v/>
      </c>
      <c r="CA118" s="145"/>
      <c r="CB118" s="151"/>
      <c r="CC118" s="146" t="str">
        <f>IF(CJ118="","",IF(ISNUMBER(SEARCH(":",CJ118)),MID(CJ118,FIND(":",CJ118)+2,FIND("(",CJ118)-FIND(":",CJ118)-3),LEFT(CJ118,FIND("(",CJ118)-2)))</f>
        <v/>
      </c>
      <c r="CD118" s="147" t="str">
        <f>IF(CJ118="","",MID(CJ118,FIND("(",CJ118)+1,4))</f>
        <v/>
      </c>
      <c r="CE118" s="148" t="str">
        <f>IF(ISNUMBER(SEARCH("*female*",CJ118)),"female",IF(ISNUMBER(SEARCH("*male*",CJ118)),"male",""))</f>
        <v/>
      </c>
      <c r="CF118" s="149" t="str">
        <f>IF(CJ118="","",IF(ISERROR(MID(CJ118,FIND("male,",CJ118)+6,(FIND(")",CJ118)-(FIND("male,",CJ118)+6))))=TRUE,"missing/error",MID(CJ118,FIND("male,",CJ118)+6,(FIND(")",CJ118)-(FIND("male,",CJ118)+6)))))</f>
        <v/>
      </c>
      <c r="CG118" s="150" t="str">
        <f>IF(CC118="","",(MID(CC118,(SEARCH("^^",SUBSTITUTE(CC118," ","^^",LEN(CC118)-LEN(SUBSTITUTE(CC118," ","")))))+1,99)&amp;"_"&amp;LEFT(CC118,FIND(" ",CC118)-1)&amp;"_"&amp;CD118))</f>
        <v/>
      </c>
      <c r="CH118" s="117" t="str">
        <f>IF(CJ118="","",IF((LEN(CJ118)-LEN(SUBSTITUTE(CJ118,"male","")))/LEN("male")&gt;1,"!",IF(RIGHT(CJ118,1)=")","",IF(RIGHT(CJ118,2)=") ","",IF(RIGHT(CJ118,2)=").","","!!")))))</f>
        <v/>
      </c>
      <c r="CI118" s="114"/>
      <c r="CJ118" s="168"/>
      <c r="CK118" s="143" t="str">
        <f>IF(CO118="","",ministers_outercabinet!CN$3)</f>
        <v/>
      </c>
      <c r="CL118" s="144" t="str">
        <f>IF(CO118="","",ministers_outercabinet!CN$1)</f>
        <v/>
      </c>
      <c r="CM118" s="145"/>
      <c r="CN118" s="151"/>
      <c r="CO118" s="146" t="str">
        <f>IF(CV118="","",IF(ISNUMBER(SEARCH(":",CV118)),MID(CV118,FIND(":",CV118)+2,FIND("(",CV118)-FIND(":",CV118)-3),LEFT(CV118,FIND("(",CV118)-2)))</f>
        <v/>
      </c>
      <c r="CP118" s="147" t="str">
        <f>IF(CV118="","",MID(CV118,FIND("(",CV118)+1,4))</f>
        <v/>
      </c>
      <c r="CQ118" s="148" t="str">
        <f>IF(ISNUMBER(SEARCH("*female*",CV118)),"female",IF(ISNUMBER(SEARCH("*male*",CV118)),"male",""))</f>
        <v/>
      </c>
      <c r="CR118" s="149" t="str">
        <f>IF(CV118="","",IF(ISERROR(MID(CV118,FIND("male,",CV118)+6,(FIND(")",CV118)-(FIND("male,",CV118)+6))))=TRUE,"missing/error",MID(CV118,FIND("male,",CV118)+6,(FIND(")",CV118)-(FIND("male,",CV118)+6)))))</f>
        <v/>
      </c>
      <c r="CS118" s="150" t="str">
        <f>IF(CO118="","",(MID(CO118,(SEARCH("^^",SUBSTITUTE(CO118," ","^^",LEN(CO118)-LEN(SUBSTITUTE(CO118," ","")))))+1,99)&amp;"_"&amp;LEFT(CO118,FIND(" ",CO118)-1)&amp;"_"&amp;CP118))</f>
        <v/>
      </c>
      <c r="CT118" s="117" t="str">
        <f>IF(CV118="","",IF((LEN(CV118)-LEN(SUBSTITUTE(CV118,"male","")))/LEN("male")&gt;1,"!",IF(RIGHT(CV118,1)=")","",IF(RIGHT(CV118,2)=") ","",IF(RIGHT(CV118,2)=").","","!!")))))</f>
        <v/>
      </c>
      <c r="CU118" s="114"/>
      <c r="CV118" s="168"/>
      <c r="CW118" s="143" t="str">
        <f>IF(DA118="","",ministers_outercabinet!CZ$3)</f>
        <v/>
      </c>
      <c r="CX118" s="144" t="str">
        <f>IF(DA118="","",ministers_outercabinet!CZ$1)</f>
        <v/>
      </c>
      <c r="CY118" s="145"/>
      <c r="CZ118" s="151"/>
      <c r="DA118" s="146" t="str">
        <f>IF(DH118="","",IF(ISNUMBER(SEARCH(":",DH118)),MID(DH118,FIND(":",DH118)+2,FIND("(",DH118)-FIND(":",DH118)-3),LEFT(DH118,FIND("(",DH118)-2)))</f>
        <v/>
      </c>
      <c r="DB118" s="147" t="str">
        <f>IF(DH118="","",MID(DH118,FIND("(",DH118)+1,4))</f>
        <v/>
      </c>
      <c r="DC118" s="148" t="str">
        <f>IF(ISNUMBER(SEARCH("*female*",DH118)),"female",IF(ISNUMBER(SEARCH("*male*",DH118)),"male",""))</f>
        <v/>
      </c>
      <c r="DD118" s="149" t="str">
        <f>IF(DH118="","",IF(ISERROR(MID(DH118,FIND("male,",DH118)+6,(FIND(")",DH118)-(FIND("male,",DH118)+6))))=TRUE,"missing/error",MID(DH118,FIND("male,",DH118)+6,(FIND(")",DH118)-(FIND("male,",DH118)+6)))))</f>
        <v/>
      </c>
      <c r="DE118" s="150" t="str">
        <f>IF(DA118="","",(MID(DA118,(SEARCH("^^",SUBSTITUTE(DA118," ","^^",LEN(DA118)-LEN(SUBSTITUTE(DA118," ","")))))+1,99)&amp;"_"&amp;LEFT(DA118,FIND(" ",DA118)-1)&amp;"_"&amp;DB118))</f>
        <v/>
      </c>
      <c r="DF118" s="117" t="str">
        <f>IF(DH118="","",IF((LEN(DH118)-LEN(SUBSTITUTE(DH118,"male","")))/LEN("male")&gt;1,"!",IF(RIGHT(DH118,1)=")","",IF(RIGHT(DH118,2)=") ","",IF(RIGHT(DH118,2)=").","","!!")))))</f>
        <v/>
      </c>
      <c r="DG118" s="114"/>
      <c r="DH118" s="168"/>
      <c r="DI118" s="143" t="str">
        <f>IF(DM118="","",ministers_outercabinet!DL$3)</f>
        <v/>
      </c>
      <c r="DJ118" s="144" t="str">
        <f>IF(DM118="","",ministers_outercabinet!DL$1)</f>
        <v/>
      </c>
      <c r="DK118" s="145"/>
      <c r="DL118" s="151"/>
      <c r="DM118" s="146" t="str">
        <f>IF(DT118="","",IF(ISNUMBER(SEARCH(":",DT118)),MID(DT118,FIND(":",DT118)+2,FIND("(",DT118)-FIND(":",DT118)-3),LEFT(DT118,FIND("(",DT118)-2)))</f>
        <v/>
      </c>
      <c r="DN118" s="147" t="str">
        <f>IF(DT118="","",MID(DT118,FIND("(",DT118)+1,4))</f>
        <v/>
      </c>
      <c r="DO118" s="148" t="str">
        <f>IF(ISNUMBER(SEARCH("*female*",DT118)),"female",IF(ISNUMBER(SEARCH("*male*",DT118)),"male",""))</f>
        <v/>
      </c>
      <c r="DP118" s="149" t="str">
        <f>IF(DT118="","",IF(ISERROR(MID(DT118,FIND("male,",DT118)+6,(FIND(")",DT118)-(FIND("male,",DT118)+6))))=TRUE,"missing/error",MID(DT118,FIND("male,",DT118)+6,(FIND(")",DT118)-(FIND("male,",DT118)+6)))))</f>
        <v/>
      </c>
      <c r="DQ118" s="150" t="str">
        <f>IF(DM118="","",(MID(DM118,(SEARCH("^^",SUBSTITUTE(DM118," ","^^",LEN(DM118)-LEN(SUBSTITUTE(DM118," ","")))))+1,99)&amp;"_"&amp;LEFT(DM118,FIND(" ",DM118)-1)&amp;"_"&amp;DN118))</f>
        <v/>
      </c>
      <c r="DR118" s="117" t="str">
        <f>IF(DT118="","",IF((LEN(DT118)-LEN(SUBSTITUTE(DT118,"male","")))/LEN("male")&gt;1,"!",IF(RIGHT(DT118,1)=")","",IF(RIGHT(DT118,2)=") ","",IF(RIGHT(DT118,2)=").","","!!")))))</f>
        <v/>
      </c>
      <c r="DS118" s="114"/>
      <c r="DT118" s="168"/>
      <c r="DU118" s="143" t="str">
        <f>IF(DY118="","",ministers_outercabinet!DX$3)</f>
        <v/>
      </c>
      <c r="DV118" s="144" t="str">
        <f>IF(DY118="","",ministers_outercabinet!DX$1)</f>
        <v/>
      </c>
      <c r="DW118" s="145"/>
      <c r="DX118" s="151"/>
      <c r="DY118" s="146" t="str">
        <f>IF(EF118="","",IF(ISNUMBER(SEARCH(":",EF118)),MID(EF118,FIND(":",EF118)+2,FIND("(",EF118)-FIND(":",EF118)-3),LEFT(EF118,FIND("(",EF118)-2)))</f>
        <v/>
      </c>
      <c r="DZ118" s="147" t="str">
        <f>IF(EF118="","",MID(EF118,FIND("(",EF118)+1,4))</f>
        <v/>
      </c>
      <c r="EA118" s="148" t="str">
        <f>IF(ISNUMBER(SEARCH("*female*",EF118)),"female",IF(ISNUMBER(SEARCH("*male*",EF118)),"male",""))</f>
        <v/>
      </c>
      <c r="EB118" s="149" t="str">
        <f>IF(EF118="","",IF(ISERROR(MID(EF118,FIND("male,",EF118)+6,(FIND(")",EF118)-(FIND("male,",EF118)+6))))=TRUE,"missing/error",MID(EF118,FIND("male,",EF118)+6,(FIND(")",EF118)-(FIND("male,",EF118)+6)))))</f>
        <v/>
      </c>
      <c r="EC118" s="150" t="str">
        <f>IF(DY118="","",(MID(DY118,(SEARCH("^^",SUBSTITUTE(DY118," ","^^",LEN(DY118)-LEN(SUBSTITUTE(DY118," ","")))))+1,99)&amp;"_"&amp;LEFT(DY118,FIND(" ",DY118)-1)&amp;"_"&amp;DZ118))</f>
        <v/>
      </c>
      <c r="ED118" s="117" t="str">
        <f>IF(EF118="","",IF((LEN(EF118)-LEN(SUBSTITUTE(EF118,"male","")))/LEN("male")&gt;1,"!",IF(RIGHT(EF118,1)=")","",IF(RIGHT(EF118,2)=") ","",IF(RIGHT(EF118,2)=").","","!!")))))</f>
        <v/>
      </c>
      <c r="EE118" s="114"/>
      <c r="EF118" s="168"/>
    </row>
    <row r="119" spans="1:136" ht="13.5" customHeight="1">
      <c r="A119" s="126"/>
      <c r="B119" s="114" t="s">
        <v>561</v>
      </c>
      <c r="C119" s="114"/>
      <c r="E119" s="143" t="str">
        <f>IF(I119="","",ministers_outercabinet!E$3)</f>
        <v/>
      </c>
      <c r="F119" s="144" t="str">
        <f>IF(I119="","",ministers_outercabinet!E$1)</f>
        <v/>
      </c>
      <c r="G119" s="145" t="s">
        <v>292</v>
      </c>
      <c r="H119" s="145" t="str">
        <f>IF(I119="","",ministers_outercabinet!E$3)</f>
        <v/>
      </c>
      <c r="I119" s="146" t="str">
        <f t="shared" si="23"/>
        <v/>
      </c>
      <c r="J119" s="147" t="str">
        <f t="shared" si="24"/>
        <v/>
      </c>
      <c r="K119" s="148" t="str">
        <f t="shared" si="25"/>
        <v/>
      </c>
      <c r="L119" s="149" t="str">
        <f t="shared" si="26"/>
        <v/>
      </c>
      <c r="M119" s="150" t="str">
        <f t="shared" si="27"/>
        <v/>
      </c>
      <c r="N119" s="117" t="str">
        <f t="shared" si="28"/>
        <v/>
      </c>
      <c r="O119" s="114"/>
      <c r="P119" s="168"/>
      <c r="Q119" s="143" t="str">
        <f>IF(U119="","",ministers_outercabinet!T$3)</f>
        <v/>
      </c>
      <c r="R119" s="144" t="str">
        <f>IF(U119="","",ministers_outercabinet!T$1)</f>
        <v/>
      </c>
      <c r="S119" s="145"/>
      <c r="T119" s="151"/>
      <c r="U119" s="146" t="str">
        <f>IF(AB119="","",IF(ISNUMBER(SEARCH(":",AB119)),MID(AB119,FIND(":",AB119)+2,FIND("(",AB119)-FIND(":",AB119)-3),LEFT(AB119,FIND("(",AB119)-2)))</f>
        <v/>
      </c>
      <c r="V119" s="147" t="str">
        <f>IF(AB119="","",MID(AB119,FIND("(",AB119)+1,4))</f>
        <v/>
      </c>
      <c r="W119" s="148" t="str">
        <f>IF(ISNUMBER(SEARCH("*female*",AB119)),"female",IF(ISNUMBER(SEARCH("*male*",AB119)),"male",""))</f>
        <v/>
      </c>
      <c r="X119" s="149" t="str">
        <f>IF(AB119="","",IF(ISERROR(MID(AB119,FIND("male,",AB119)+6,(FIND(")",AB119)-(FIND("male,",AB119)+6))))=TRUE,"missing/error",MID(AB119,FIND("male,",AB119)+6,(FIND(")",AB119)-(FIND("male,",AB119)+6)))))</f>
        <v/>
      </c>
      <c r="Y119" s="150" t="str">
        <f>IF(U119="","",(MID(U119,(SEARCH("^^",SUBSTITUTE(U119," ","^^",LEN(U119)-LEN(SUBSTITUTE(U119," ","")))))+1,99)&amp;"_"&amp;LEFT(U119,FIND(" ",U119)-1)&amp;"_"&amp;V119))</f>
        <v/>
      </c>
      <c r="Z119" s="117" t="str">
        <f>IF(AB119="","",IF((LEN(AB119)-LEN(SUBSTITUTE(AB119,"male","")))/LEN("male")&gt;1,"!",IF(RIGHT(AB119,1)=")","",IF(RIGHT(AB119,2)=") ","",IF(RIGHT(AB119,2)=").","","!!")))))</f>
        <v/>
      </c>
      <c r="AA119" s="114"/>
      <c r="AB119" s="168"/>
      <c r="AC119" s="143" t="str">
        <f>IF(AG119="","",ministers_outercabinet!AF$3)</f>
        <v/>
      </c>
      <c r="AD119" s="144" t="str">
        <f>IF(AG119="","",ministers_outercabinet!AF$1)</f>
        <v/>
      </c>
      <c r="AE119" s="145"/>
      <c r="AF119" s="151"/>
      <c r="AG119" s="146" t="str">
        <f>IF(AN119="","",IF(ISNUMBER(SEARCH(":",AN119)),MID(AN119,FIND(":",AN119)+2,FIND("(",AN119)-FIND(":",AN119)-3),LEFT(AN119,FIND("(",AN119)-2)))</f>
        <v/>
      </c>
      <c r="AH119" s="147" t="str">
        <f>IF(AN119="","",MID(AN119,FIND("(",AN119)+1,4))</f>
        <v/>
      </c>
      <c r="AI119" s="148" t="str">
        <f>IF(ISNUMBER(SEARCH("*female*",AN119)),"female",IF(ISNUMBER(SEARCH("*male*",AN119)),"male",""))</f>
        <v/>
      </c>
      <c r="AJ119" s="149" t="str">
        <f>IF(AN119="","",IF(ISERROR(MID(AN119,FIND("male,",AN119)+6,(FIND(")",AN119)-(FIND("male,",AN119)+6))))=TRUE,"missing/error",MID(AN119,FIND("male,",AN119)+6,(FIND(")",AN119)-(FIND("male,",AN119)+6)))))</f>
        <v/>
      </c>
      <c r="AK119" s="150" t="str">
        <f>IF(AG119="","",(MID(AG119,(SEARCH("^^",SUBSTITUTE(AG119," ","^^",LEN(AG119)-LEN(SUBSTITUTE(AG119," ","")))))+1,99)&amp;"_"&amp;LEFT(AG119,FIND(" ",AG119)-1)&amp;"_"&amp;AH119))</f>
        <v/>
      </c>
      <c r="AL119" s="117" t="str">
        <f>IF(AN119="","",IF((LEN(AN119)-LEN(SUBSTITUTE(AN119,"male","")))/LEN("male")&gt;1,"!",IF(RIGHT(AN119,1)=")","",IF(RIGHT(AN119,2)=") ","",IF(RIGHT(AN119,2)=").","","!!")))))</f>
        <v/>
      </c>
      <c r="AM119" s="114"/>
      <c r="AN119" s="168"/>
      <c r="AO119" s="143" t="str">
        <f>IF(AS119="","",ministers_outercabinet!AR$3)</f>
        <v/>
      </c>
      <c r="AP119" s="144" t="str">
        <f>IF(AS119="","",ministers_outercabinet!AR$1)</f>
        <v/>
      </c>
      <c r="AQ119" s="145"/>
      <c r="AR119" s="151"/>
      <c r="AS119" s="146" t="str">
        <f>IF(AZ119="","",IF(ISNUMBER(SEARCH(":",AZ119)),MID(AZ119,FIND(":",AZ119)+2,FIND("(",AZ119)-FIND(":",AZ119)-3),LEFT(AZ119,FIND("(",AZ119)-2)))</f>
        <v/>
      </c>
      <c r="AT119" s="147" t="str">
        <f>IF(AZ119="","",MID(AZ119,FIND("(",AZ119)+1,4))</f>
        <v/>
      </c>
      <c r="AU119" s="148" t="str">
        <f>IF(ISNUMBER(SEARCH("*female*",AZ119)),"female",IF(ISNUMBER(SEARCH("*male*",AZ119)),"male",""))</f>
        <v/>
      </c>
      <c r="AV119" s="149" t="str">
        <f>IF(AZ119="","",IF(ISERROR(MID(AZ119,FIND("male,",AZ119)+6,(FIND(")",AZ119)-(FIND("male,",AZ119)+6))))=TRUE,"missing/error",MID(AZ119,FIND("male,",AZ119)+6,(FIND(")",AZ119)-(FIND("male,",AZ119)+6)))))</f>
        <v/>
      </c>
      <c r="AW119" s="150" t="str">
        <f>IF(AS119="","",(MID(AS119,(SEARCH("^^",SUBSTITUTE(AS119," ","^^",LEN(AS119)-LEN(SUBSTITUTE(AS119," ","")))))+1,99)&amp;"_"&amp;LEFT(AS119,FIND(" ",AS119)-1)&amp;"_"&amp;AT119))</f>
        <v/>
      </c>
      <c r="AX119" s="117" t="str">
        <f>IF(AZ119="","",IF((LEN(AZ119)-LEN(SUBSTITUTE(AZ119,"male","")))/LEN("male")&gt;1,"!",IF(RIGHT(AZ119,1)=")","",IF(RIGHT(AZ119,2)=") ","",IF(RIGHT(AZ119,2)=").","","!!")))))</f>
        <v/>
      </c>
      <c r="AY119" s="114"/>
      <c r="AZ119" s="168"/>
      <c r="BA119" s="143" t="str">
        <f>IF(BE119="","",ministers_outercabinet!BD$3)</f>
        <v/>
      </c>
      <c r="BB119" s="144" t="str">
        <f>IF(BE119="","",ministers_outercabinet!BD$1)</f>
        <v/>
      </c>
      <c r="BC119" s="145"/>
      <c r="BD119" s="151"/>
      <c r="BE119" s="146" t="str">
        <f>IF(BL119="","",IF(ISNUMBER(SEARCH(":",BL119)),MID(BL119,FIND(":",BL119)+2,FIND("(",BL119)-FIND(":",BL119)-3),LEFT(BL119,FIND("(",BL119)-2)))</f>
        <v/>
      </c>
      <c r="BF119" s="147" t="str">
        <f>IF(BL119="","",MID(BL119,FIND("(",BL119)+1,4))</f>
        <v/>
      </c>
      <c r="BG119" s="148" t="str">
        <f>IF(ISNUMBER(SEARCH("*female*",BL119)),"female",IF(ISNUMBER(SEARCH("*male*",BL119)),"male",""))</f>
        <v/>
      </c>
      <c r="BH119" s="149" t="str">
        <f>IF(BL119="","",IF(ISERROR(MID(BL119,FIND("male,",BL119)+6,(FIND(")",BL119)-(FIND("male,",BL119)+6))))=TRUE,"missing/error",MID(BL119,FIND("male,",BL119)+6,(FIND(")",BL119)-(FIND("male,",BL119)+6)))))</f>
        <v/>
      </c>
      <c r="BI119" s="150" t="str">
        <f>IF(BE119="","",(MID(BE119,(SEARCH("^^",SUBSTITUTE(BE119," ","^^",LEN(BE119)-LEN(SUBSTITUTE(BE119," ","")))))+1,99)&amp;"_"&amp;LEFT(BE119,FIND(" ",BE119)-1)&amp;"_"&amp;BF119))</f>
        <v/>
      </c>
      <c r="BJ119" s="117" t="str">
        <f>IF(BL119="","",IF((LEN(BL119)-LEN(SUBSTITUTE(BL119,"male","")))/LEN("male")&gt;1,"!",IF(RIGHT(BL119,1)=")","",IF(RIGHT(BL119,2)=") ","",IF(RIGHT(BL119,2)=").","","!!")))))</f>
        <v/>
      </c>
      <c r="BK119" s="114"/>
      <c r="BL119" s="168"/>
      <c r="BM119" s="143" t="str">
        <f>IF(BQ119="","",ministers_outercabinet!BP$3)</f>
        <v/>
      </c>
      <c r="BN119" s="144" t="str">
        <f>IF(BQ119="","",ministers_outercabinet!BP$1)</f>
        <v/>
      </c>
      <c r="BO119" s="145"/>
      <c r="BP119" s="151"/>
      <c r="BQ119" s="146" t="str">
        <f>IF(BX119="","",IF(ISNUMBER(SEARCH(":",BX119)),MID(BX119,FIND(":",BX119)+2,FIND("(",BX119)-FIND(":",BX119)-3),LEFT(BX119,FIND("(",BX119)-2)))</f>
        <v/>
      </c>
      <c r="BR119" s="147" t="str">
        <f>IF(BX119="","",MID(BX119,FIND("(",BX119)+1,4))</f>
        <v/>
      </c>
      <c r="BS119" s="148" t="str">
        <f>IF(ISNUMBER(SEARCH("*female*",BX119)),"female",IF(ISNUMBER(SEARCH("*male*",BX119)),"male",""))</f>
        <v/>
      </c>
      <c r="BT119" s="149" t="str">
        <f>IF(BX119="","",IF(ISERROR(MID(BX119,FIND("male,",BX119)+6,(FIND(")",BX119)-(FIND("male,",BX119)+6))))=TRUE,"missing/error",MID(BX119,FIND("male,",BX119)+6,(FIND(")",BX119)-(FIND("male,",BX119)+6)))))</f>
        <v/>
      </c>
      <c r="BU119" s="150" t="str">
        <f>IF(BQ119="","",(MID(BQ119,(SEARCH("^^",SUBSTITUTE(BQ119," ","^^",LEN(BQ119)-LEN(SUBSTITUTE(BQ119," ","")))))+1,99)&amp;"_"&amp;LEFT(BQ119,FIND(" ",BQ119)-1)&amp;"_"&amp;BR119))</f>
        <v/>
      </c>
      <c r="BV119" s="117" t="str">
        <f>IF(BX119="","",IF((LEN(BX119)-LEN(SUBSTITUTE(BX119,"male","")))/LEN("male")&gt;1,"!",IF(RIGHT(BX119,1)=")","",IF(RIGHT(BX119,2)=") ","",IF(RIGHT(BX119,2)=").","","!!")))))</f>
        <v/>
      </c>
      <c r="BW119" s="114"/>
      <c r="BX119" s="168"/>
      <c r="BY119" s="143" t="str">
        <f>IF(CC119="","",ministers_outercabinet!CB$3)</f>
        <v/>
      </c>
      <c r="BZ119" s="144" t="str">
        <f>IF(CC119="","",ministers_outercabinet!CB$1)</f>
        <v/>
      </c>
      <c r="CA119" s="145"/>
      <c r="CB119" s="151"/>
      <c r="CC119" s="146" t="str">
        <f>IF(CJ119="","",IF(ISNUMBER(SEARCH(":",CJ119)),MID(CJ119,FIND(":",CJ119)+2,FIND("(",CJ119)-FIND(":",CJ119)-3),LEFT(CJ119,FIND("(",CJ119)-2)))</f>
        <v/>
      </c>
      <c r="CD119" s="147" t="str">
        <f>IF(CJ119="","",MID(CJ119,FIND("(",CJ119)+1,4))</f>
        <v/>
      </c>
      <c r="CE119" s="148" t="str">
        <f>IF(ISNUMBER(SEARCH("*female*",CJ119)),"female",IF(ISNUMBER(SEARCH("*male*",CJ119)),"male",""))</f>
        <v/>
      </c>
      <c r="CF119" s="149" t="str">
        <f>IF(CJ119="","",IF(ISERROR(MID(CJ119,FIND("male,",CJ119)+6,(FIND(")",CJ119)-(FIND("male,",CJ119)+6))))=TRUE,"missing/error",MID(CJ119,FIND("male,",CJ119)+6,(FIND(")",CJ119)-(FIND("male,",CJ119)+6)))))</f>
        <v/>
      </c>
      <c r="CG119" s="150" t="str">
        <f>IF(CC119="","",(MID(CC119,(SEARCH("^^",SUBSTITUTE(CC119," ","^^",LEN(CC119)-LEN(SUBSTITUTE(CC119," ","")))))+1,99)&amp;"_"&amp;LEFT(CC119,FIND(" ",CC119)-1)&amp;"_"&amp;CD119))</f>
        <v/>
      </c>
      <c r="CH119" s="117" t="str">
        <f>IF(CJ119="","",IF((LEN(CJ119)-LEN(SUBSTITUTE(CJ119,"male","")))/LEN("male")&gt;1,"!",IF(RIGHT(CJ119,1)=")","",IF(RIGHT(CJ119,2)=") ","",IF(RIGHT(CJ119,2)=").","","!!")))))</f>
        <v/>
      </c>
      <c r="CI119" s="114"/>
      <c r="CJ119" s="168"/>
      <c r="CK119" s="143" t="str">
        <f>IF(CO119="","",ministers_outercabinet!CN$3)</f>
        <v/>
      </c>
      <c r="CL119" s="144" t="str">
        <f>IF(CO119="","",ministers_outercabinet!CN$1)</f>
        <v/>
      </c>
      <c r="CM119" s="145"/>
      <c r="CN119" s="151"/>
      <c r="CO119" s="146" t="str">
        <f>IF(CV119="","",IF(ISNUMBER(SEARCH(":",CV119)),MID(CV119,FIND(":",CV119)+2,FIND("(",CV119)-FIND(":",CV119)-3),LEFT(CV119,FIND("(",CV119)-2)))</f>
        <v/>
      </c>
      <c r="CP119" s="147" t="str">
        <f>IF(CV119="","",MID(CV119,FIND("(",CV119)+1,4))</f>
        <v/>
      </c>
      <c r="CQ119" s="148" t="str">
        <f>IF(ISNUMBER(SEARCH("*female*",CV119)),"female",IF(ISNUMBER(SEARCH("*male*",CV119)),"male",""))</f>
        <v/>
      </c>
      <c r="CR119" s="149" t="str">
        <f>IF(CV119="","",IF(ISERROR(MID(CV119,FIND("male,",CV119)+6,(FIND(")",CV119)-(FIND("male,",CV119)+6))))=TRUE,"missing/error",MID(CV119,FIND("male,",CV119)+6,(FIND(")",CV119)-(FIND("male,",CV119)+6)))))</f>
        <v/>
      </c>
      <c r="CS119" s="150" t="str">
        <f>IF(CO119="","",(MID(CO119,(SEARCH("^^",SUBSTITUTE(CO119," ","^^",LEN(CO119)-LEN(SUBSTITUTE(CO119," ","")))))+1,99)&amp;"_"&amp;LEFT(CO119,FIND(" ",CO119)-1)&amp;"_"&amp;CP119))</f>
        <v/>
      </c>
      <c r="CT119" s="117" t="str">
        <f>IF(CV119="","",IF((LEN(CV119)-LEN(SUBSTITUTE(CV119,"male","")))/LEN("male")&gt;1,"!",IF(RIGHT(CV119,1)=")","",IF(RIGHT(CV119,2)=") ","",IF(RIGHT(CV119,2)=").","","!!")))))</f>
        <v/>
      </c>
      <c r="CU119" s="114"/>
      <c r="CV119" s="168"/>
      <c r="CW119" s="143" t="str">
        <f>IF(DA119="","",ministers_outercabinet!CZ$3)</f>
        <v/>
      </c>
      <c r="CX119" s="144" t="str">
        <f>IF(DA119="","",ministers_outercabinet!CZ$1)</f>
        <v/>
      </c>
      <c r="CY119" s="145"/>
      <c r="CZ119" s="151"/>
      <c r="DA119" s="146" t="str">
        <f>IF(DH119="","",IF(ISNUMBER(SEARCH(":",DH119)),MID(DH119,FIND(":",DH119)+2,FIND("(",DH119)-FIND(":",DH119)-3),LEFT(DH119,FIND("(",DH119)-2)))</f>
        <v/>
      </c>
      <c r="DB119" s="147" t="str">
        <f>IF(DH119="","",MID(DH119,FIND("(",DH119)+1,4))</f>
        <v/>
      </c>
      <c r="DC119" s="148" t="str">
        <f>IF(ISNUMBER(SEARCH("*female*",DH119)),"female",IF(ISNUMBER(SEARCH("*male*",DH119)),"male",""))</f>
        <v/>
      </c>
      <c r="DD119" s="149" t="str">
        <f>IF(DH119="","",IF(ISERROR(MID(DH119,FIND("male,",DH119)+6,(FIND(")",DH119)-(FIND("male,",DH119)+6))))=TRUE,"missing/error",MID(DH119,FIND("male,",DH119)+6,(FIND(")",DH119)-(FIND("male,",DH119)+6)))))</f>
        <v/>
      </c>
      <c r="DE119" s="150" t="str">
        <f>IF(DA119="","",(MID(DA119,(SEARCH("^^",SUBSTITUTE(DA119," ","^^",LEN(DA119)-LEN(SUBSTITUTE(DA119," ","")))))+1,99)&amp;"_"&amp;LEFT(DA119,FIND(" ",DA119)-1)&amp;"_"&amp;DB119))</f>
        <v/>
      </c>
      <c r="DF119" s="117" t="str">
        <f>IF(DH119="","",IF((LEN(DH119)-LEN(SUBSTITUTE(DH119,"male","")))/LEN("male")&gt;1,"!",IF(RIGHT(DH119,1)=")","",IF(RIGHT(DH119,2)=") ","",IF(RIGHT(DH119,2)=").","","!!")))))</f>
        <v/>
      </c>
      <c r="DG119" s="114"/>
      <c r="DH119" s="168"/>
      <c r="DI119" s="143" t="str">
        <f>IF(DM119="","",ministers_outercabinet!DL$3)</f>
        <v/>
      </c>
      <c r="DJ119" s="144" t="str">
        <f>IF(DM119="","",ministers_outercabinet!DL$1)</f>
        <v/>
      </c>
      <c r="DK119" s="145"/>
      <c r="DL119" s="151"/>
      <c r="DM119" s="146" t="str">
        <f>IF(DT119="","",IF(ISNUMBER(SEARCH(":",DT119)),MID(DT119,FIND(":",DT119)+2,FIND("(",DT119)-FIND(":",DT119)-3),LEFT(DT119,FIND("(",DT119)-2)))</f>
        <v/>
      </c>
      <c r="DN119" s="147" t="str">
        <f>IF(DT119="","",MID(DT119,FIND("(",DT119)+1,4))</f>
        <v/>
      </c>
      <c r="DO119" s="148" t="str">
        <f>IF(ISNUMBER(SEARCH("*female*",DT119)),"female",IF(ISNUMBER(SEARCH("*male*",DT119)),"male",""))</f>
        <v/>
      </c>
      <c r="DP119" s="149" t="str">
        <f>IF(DT119="","",IF(ISERROR(MID(DT119,FIND("male,",DT119)+6,(FIND(")",DT119)-(FIND("male,",DT119)+6))))=TRUE,"missing/error",MID(DT119,FIND("male,",DT119)+6,(FIND(")",DT119)-(FIND("male,",DT119)+6)))))</f>
        <v/>
      </c>
      <c r="DQ119" s="150" t="str">
        <f>IF(DM119="","",(MID(DM119,(SEARCH("^^",SUBSTITUTE(DM119," ","^^",LEN(DM119)-LEN(SUBSTITUTE(DM119," ","")))))+1,99)&amp;"_"&amp;LEFT(DM119,FIND(" ",DM119)-1)&amp;"_"&amp;DN119))</f>
        <v/>
      </c>
      <c r="DR119" s="117" t="str">
        <f>IF(DT119="","",IF((LEN(DT119)-LEN(SUBSTITUTE(DT119,"male","")))/LEN("male")&gt;1,"!",IF(RIGHT(DT119,1)=")","",IF(RIGHT(DT119,2)=") ","",IF(RIGHT(DT119,2)=").","","!!")))))</f>
        <v/>
      </c>
      <c r="DS119" s="114"/>
      <c r="DT119" s="168"/>
      <c r="DU119" s="143" t="str">
        <f>IF(DY119="","",ministers_outercabinet!DX$3)</f>
        <v/>
      </c>
      <c r="DV119" s="144" t="str">
        <f>IF(DY119="","",ministers_outercabinet!DX$1)</f>
        <v/>
      </c>
      <c r="DW119" s="145"/>
      <c r="DX119" s="151"/>
      <c r="DY119" s="146" t="str">
        <f>IF(EF119="","",IF(ISNUMBER(SEARCH(":",EF119)),MID(EF119,FIND(":",EF119)+2,FIND("(",EF119)-FIND(":",EF119)-3),LEFT(EF119,FIND("(",EF119)-2)))</f>
        <v/>
      </c>
      <c r="DZ119" s="147" t="str">
        <f>IF(EF119="","",MID(EF119,FIND("(",EF119)+1,4))</f>
        <v/>
      </c>
      <c r="EA119" s="148" t="str">
        <f>IF(ISNUMBER(SEARCH("*female*",EF119)),"female",IF(ISNUMBER(SEARCH("*male*",EF119)),"male",""))</f>
        <v/>
      </c>
      <c r="EB119" s="149" t="str">
        <f>IF(EF119="","",IF(ISERROR(MID(EF119,FIND("male,",EF119)+6,(FIND(")",EF119)-(FIND("male,",EF119)+6))))=TRUE,"missing/error",MID(EF119,FIND("male,",EF119)+6,(FIND(")",EF119)-(FIND("male,",EF119)+6)))))</f>
        <v/>
      </c>
      <c r="EC119" s="150" t="str">
        <f>IF(DY119="","",(MID(DY119,(SEARCH("^^",SUBSTITUTE(DY119," ","^^",LEN(DY119)-LEN(SUBSTITUTE(DY119," ","")))))+1,99)&amp;"_"&amp;LEFT(DY119,FIND(" ",DY119)-1)&amp;"_"&amp;DZ119))</f>
        <v/>
      </c>
      <c r="ED119" s="117" t="str">
        <f>IF(EF119="","",IF((LEN(EF119)-LEN(SUBSTITUTE(EF119,"male","")))/LEN("male")&gt;1,"!",IF(RIGHT(EF119,1)=")","",IF(RIGHT(EF119,2)=") ","",IF(RIGHT(EF119,2)=").","","!!")))))</f>
        <v/>
      </c>
      <c r="EE119" s="114"/>
      <c r="EF119" s="168"/>
    </row>
    <row r="120" spans="1:136" ht="13.5" customHeight="1">
      <c r="A120" s="126"/>
      <c r="B120" s="114" t="s">
        <v>660</v>
      </c>
      <c r="C120" s="114"/>
      <c r="E120" s="143" t="str">
        <f>IF(I120="","",ministers_outercabinet!E$3)</f>
        <v/>
      </c>
      <c r="F120" s="144" t="str">
        <f>IF(I120="","",ministers_outercabinet!E$1)</f>
        <v/>
      </c>
      <c r="G120" s="145" t="s">
        <v>292</v>
      </c>
      <c r="H120" s="145" t="str">
        <f>IF(I120="","",ministers_outercabinet!E$3)</f>
        <v/>
      </c>
      <c r="I120" s="146" t="str">
        <f t="shared" si="23"/>
        <v/>
      </c>
      <c r="J120" s="147" t="str">
        <f t="shared" si="24"/>
        <v/>
      </c>
      <c r="K120" s="148" t="str">
        <f t="shared" si="25"/>
        <v/>
      </c>
      <c r="L120" s="149" t="str">
        <f t="shared" si="26"/>
        <v/>
      </c>
      <c r="M120" s="150" t="str">
        <f t="shared" si="27"/>
        <v/>
      </c>
      <c r="N120" s="117" t="str">
        <f t="shared" si="28"/>
        <v/>
      </c>
      <c r="O120" s="114"/>
      <c r="P120" s="168"/>
      <c r="Q120" s="143" t="str">
        <f>IF(U120="","",ministers_outercabinet!T$3)</f>
        <v/>
      </c>
      <c r="R120" s="144" t="str">
        <f>IF(U120="","",ministers_outercabinet!T$1)</f>
        <v/>
      </c>
      <c r="S120" s="145"/>
      <c r="T120" s="151"/>
      <c r="U120" s="146" t="str">
        <f>IF(AB120="","",IF(ISNUMBER(SEARCH(":",AB120)),MID(AB120,FIND(":",AB120)+2,FIND("(",AB120)-FIND(":",AB120)-3),LEFT(AB120,FIND("(",AB120)-2)))</f>
        <v/>
      </c>
      <c r="V120" s="147" t="str">
        <f>IF(AB120="","",MID(AB120,FIND("(",AB120)+1,4))</f>
        <v/>
      </c>
      <c r="W120" s="148" t="str">
        <f>IF(ISNUMBER(SEARCH("*female*",AB120)),"female",IF(ISNUMBER(SEARCH("*male*",AB120)),"male",""))</f>
        <v/>
      </c>
      <c r="X120" s="149" t="str">
        <f>IF(AB120="","",IF(ISERROR(MID(AB120,FIND("male,",AB120)+6,(FIND(")",AB120)-(FIND("male,",AB120)+6))))=TRUE,"missing/error",MID(AB120,FIND("male,",AB120)+6,(FIND(")",AB120)-(FIND("male,",AB120)+6)))))</f>
        <v/>
      </c>
      <c r="Y120" s="150" t="str">
        <f>IF(U120="","",(MID(U120,(SEARCH("^^",SUBSTITUTE(U120," ","^^",LEN(U120)-LEN(SUBSTITUTE(U120," ","")))))+1,99)&amp;"_"&amp;LEFT(U120,FIND(" ",U120)-1)&amp;"_"&amp;V120))</f>
        <v/>
      </c>
      <c r="Z120" s="117" t="str">
        <f>IF(AB120="","",IF((LEN(AB120)-LEN(SUBSTITUTE(AB120,"male","")))/LEN("male")&gt;1,"!",IF(RIGHT(AB120,1)=")","",IF(RIGHT(AB120,2)=") ","",IF(RIGHT(AB120,2)=").","","!!")))))</f>
        <v/>
      </c>
      <c r="AA120" s="114"/>
      <c r="AB120" s="168"/>
      <c r="AC120" s="143" t="str">
        <f>IF(AG120="","",ministers_outercabinet!AF$3)</f>
        <v/>
      </c>
      <c r="AD120" s="144" t="str">
        <f>IF(AG120="","",ministers_outercabinet!AF$1)</f>
        <v/>
      </c>
      <c r="AE120" s="145"/>
      <c r="AF120" s="151"/>
      <c r="AG120" s="146" t="str">
        <f>IF(AN120="","",IF(ISNUMBER(SEARCH(":",AN120)),MID(AN120,FIND(":",AN120)+2,FIND("(",AN120)-FIND(":",AN120)-3),LEFT(AN120,FIND("(",AN120)-2)))</f>
        <v/>
      </c>
      <c r="AH120" s="147" t="str">
        <f>IF(AN120="","",MID(AN120,FIND("(",AN120)+1,4))</f>
        <v/>
      </c>
      <c r="AI120" s="148" t="str">
        <f>IF(ISNUMBER(SEARCH("*female*",AN120)),"female",IF(ISNUMBER(SEARCH("*male*",AN120)),"male",""))</f>
        <v/>
      </c>
      <c r="AJ120" s="149" t="str">
        <f>IF(AN120="","",IF(ISERROR(MID(AN120,FIND("male,",AN120)+6,(FIND(")",AN120)-(FIND("male,",AN120)+6))))=TRUE,"missing/error",MID(AN120,FIND("male,",AN120)+6,(FIND(")",AN120)-(FIND("male,",AN120)+6)))))</f>
        <v/>
      </c>
      <c r="AK120" s="150" t="str">
        <f>IF(AG120="","",(MID(AG120,(SEARCH("^^",SUBSTITUTE(AG120," ","^^",LEN(AG120)-LEN(SUBSTITUTE(AG120," ","")))))+1,99)&amp;"_"&amp;LEFT(AG120,FIND(" ",AG120)-1)&amp;"_"&amp;AH120))</f>
        <v/>
      </c>
      <c r="AL120" s="117" t="str">
        <f>IF(AN120="","",IF((LEN(AN120)-LEN(SUBSTITUTE(AN120,"male","")))/LEN("male")&gt;1,"!",IF(RIGHT(AN120,1)=")","",IF(RIGHT(AN120,2)=") ","",IF(RIGHT(AN120,2)=").","","!!")))))</f>
        <v/>
      </c>
      <c r="AM120" s="114"/>
      <c r="AN120" s="168"/>
      <c r="AO120" s="143" t="str">
        <f>IF(AS120="","",ministers_outercabinet!AR$3)</f>
        <v/>
      </c>
      <c r="AP120" s="144" t="str">
        <f>IF(AS120="","",ministers_outercabinet!AR$1)</f>
        <v/>
      </c>
      <c r="AQ120" s="145"/>
      <c r="AR120" s="151"/>
      <c r="AS120" s="146" t="str">
        <f>IF(AZ120="","",IF(ISNUMBER(SEARCH(":",AZ120)),MID(AZ120,FIND(":",AZ120)+2,FIND("(",AZ120)-FIND(":",AZ120)-3),LEFT(AZ120,FIND("(",AZ120)-2)))</f>
        <v/>
      </c>
      <c r="AT120" s="147" t="str">
        <f>IF(AZ120="","",MID(AZ120,FIND("(",AZ120)+1,4))</f>
        <v/>
      </c>
      <c r="AU120" s="148" t="str">
        <f>IF(ISNUMBER(SEARCH("*female*",AZ120)),"female",IF(ISNUMBER(SEARCH("*male*",AZ120)),"male",""))</f>
        <v/>
      </c>
      <c r="AV120" s="149" t="str">
        <f>IF(AZ120="","",IF(ISERROR(MID(AZ120,FIND("male,",AZ120)+6,(FIND(")",AZ120)-(FIND("male,",AZ120)+6))))=TRUE,"missing/error",MID(AZ120,FIND("male,",AZ120)+6,(FIND(")",AZ120)-(FIND("male,",AZ120)+6)))))</f>
        <v/>
      </c>
      <c r="AW120" s="150" t="str">
        <f>IF(AS120="","",(MID(AS120,(SEARCH("^^",SUBSTITUTE(AS120," ","^^",LEN(AS120)-LEN(SUBSTITUTE(AS120," ","")))))+1,99)&amp;"_"&amp;LEFT(AS120,FIND(" ",AS120)-1)&amp;"_"&amp;AT120))</f>
        <v/>
      </c>
      <c r="AX120" s="117" t="str">
        <f>IF(AZ120="","",IF((LEN(AZ120)-LEN(SUBSTITUTE(AZ120,"male","")))/LEN("male")&gt;1,"!",IF(RIGHT(AZ120,1)=")","",IF(RIGHT(AZ120,2)=") ","",IF(RIGHT(AZ120,2)=").","","!!")))))</f>
        <v/>
      </c>
      <c r="AY120" s="114"/>
      <c r="AZ120" s="168"/>
      <c r="BA120" s="143" t="str">
        <f>IF(BE120="","",ministers_outercabinet!BD$3)</f>
        <v/>
      </c>
      <c r="BB120" s="144" t="str">
        <f>IF(BE120="","",ministers_outercabinet!BD$1)</f>
        <v/>
      </c>
      <c r="BC120" s="145"/>
      <c r="BD120" s="151"/>
      <c r="BE120" s="146" t="str">
        <f>IF(BL120="","",IF(ISNUMBER(SEARCH(":",BL120)),MID(BL120,FIND(":",BL120)+2,FIND("(",BL120)-FIND(":",BL120)-3),LEFT(BL120,FIND("(",BL120)-2)))</f>
        <v/>
      </c>
      <c r="BF120" s="147" t="str">
        <f>IF(BL120="","",MID(BL120,FIND("(",BL120)+1,4))</f>
        <v/>
      </c>
      <c r="BG120" s="148" t="str">
        <f>IF(ISNUMBER(SEARCH("*female*",BL120)),"female",IF(ISNUMBER(SEARCH("*male*",BL120)),"male",""))</f>
        <v/>
      </c>
      <c r="BH120" s="149" t="str">
        <f>IF(BL120="","",IF(ISERROR(MID(BL120,FIND("male,",BL120)+6,(FIND(")",BL120)-(FIND("male,",BL120)+6))))=TRUE,"missing/error",MID(BL120,FIND("male,",BL120)+6,(FIND(")",BL120)-(FIND("male,",BL120)+6)))))</f>
        <v/>
      </c>
      <c r="BI120" s="150" t="str">
        <f>IF(BE120="","",(MID(BE120,(SEARCH("^^",SUBSTITUTE(BE120," ","^^",LEN(BE120)-LEN(SUBSTITUTE(BE120," ","")))))+1,99)&amp;"_"&amp;LEFT(BE120,FIND(" ",BE120)-1)&amp;"_"&amp;BF120))</f>
        <v/>
      </c>
      <c r="BJ120" s="117" t="str">
        <f>IF(BL120="","",IF((LEN(BL120)-LEN(SUBSTITUTE(BL120,"male","")))/LEN("male")&gt;1,"!",IF(RIGHT(BL120,1)=")","",IF(RIGHT(BL120,2)=") ","",IF(RIGHT(BL120,2)=").","","!!")))))</f>
        <v/>
      </c>
      <c r="BK120" s="114"/>
      <c r="BL120" s="168"/>
      <c r="BM120" s="143" t="str">
        <f>IF(BQ120="","",ministers_outercabinet!BP$3)</f>
        <v/>
      </c>
      <c r="BN120" s="144" t="str">
        <f>IF(BQ120="","",ministers_outercabinet!BP$1)</f>
        <v/>
      </c>
      <c r="BO120" s="145"/>
      <c r="BP120" s="151"/>
      <c r="BQ120" s="146" t="str">
        <f>IF(BX120="","",IF(ISNUMBER(SEARCH(":",BX120)),MID(BX120,FIND(":",BX120)+2,FIND("(",BX120)-FIND(":",BX120)-3),LEFT(BX120,FIND("(",BX120)-2)))</f>
        <v/>
      </c>
      <c r="BR120" s="147" t="str">
        <f>IF(BX120="","",MID(BX120,FIND("(",BX120)+1,4))</f>
        <v/>
      </c>
      <c r="BS120" s="148" t="str">
        <f>IF(ISNUMBER(SEARCH("*female*",BX120)),"female",IF(ISNUMBER(SEARCH("*male*",BX120)),"male",""))</f>
        <v/>
      </c>
      <c r="BT120" s="149" t="str">
        <f>IF(BX120="","",IF(ISERROR(MID(BX120,FIND("male,",BX120)+6,(FIND(")",BX120)-(FIND("male,",BX120)+6))))=TRUE,"missing/error",MID(BX120,FIND("male,",BX120)+6,(FIND(")",BX120)-(FIND("male,",BX120)+6)))))</f>
        <v/>
      </c>
      <c r="BU120" s="150" t="str">
        <f>IF(BQ120="","",(MID(BQ120,(SEARCH("^^",SUBSTITUTE(BQ120," ","^^",LEN(BQ120)-LEN(SUBSTITUTE(BQ120," ","")))))+1,99)&amp;"_"&amp;LEFT(BQ120,FIND(" ",BQ120)-1)&amp;"_"&amp;BR120))</f>
        <v/>
      </c>
      <c r="BV120" s="117" t="str">
        <f>IF(BX120="","",IF((LEN(BX120)-LEN(SUBSTITUTE(BX120,"male","")))/LEN("male")&gt;1,"!",IF(RIGHT(BX120,1)=")","",IF(RIGHT(BX120,2)=") ","",IF(RIGHT(BX120,2)=").","","!!")))))</f>
        <v/>
      </c>
      <c r="BW120" s="114"/>
      <c r="BX120" s="168"/>
      <c r="BY120" s="143" t="str">
        <f>IF(CC120="","",ministers_outercabinet!CB$3)</f>
        <v/>
      </c>
      <c r="BZ120" s="144" t="str">
        <f>IF(CC120="","",ministers_outercabinet!CB$1)</f>
        <v/>
      </c>
      <c r="CA120" s="145"/>
      <c r="CB120" s="151"/>
      <c r="CC120" s="146" t="str">
        <f>IF(CJ120="","",IF(ISNUMBER(SEARCH(":",CJ120)),MID(CJ120,FIND(":",CJ120)+2,FIND("(",CJ120)-FIND(":",CJ120)-3),LEFT(CJ120,FIND("(",CJ120)-2)))</f>
        <v/>
      </c>
      <c r="CD120" s="147" t="str">
        <f>IF(CJ120="","",MID(CJ120,FIND("(",CJ120)+1,4))</f>
        <v/>
      </c>
      <c r="CE120" s="148" t="str">
        <f>IF(ISNUMBER(SEARCH("*female*",CJ120)),"female",IF(ISNUMBER(SEARCH("*male*",CJ120)),"male",""))</f>
        <v/>
      </c>
      <c r="CF120" s="149" t="str">
        <f>IF(CJ120="","",IF(ISERROR(MID(CJ120,FIND("male,",CJ120)+6,(FIND(")",CJ120)-(FIND("male,",CJ120)+6))))=TRUE,"missing/error",MID(CJ120,FIND("male,",CJ120)+6,(FIND(")",CJ120)-(FIND("male,",CJ120)+6)))))</f>
        <v/>
      </c>
      <c r="CG120" s="150" t="str">
        <f>IF(CC120="","",(MID(CC120,(SEARCH("^^",SUBSTITUTE(CC120," ","^^",LEN(CC120)-LEN(SUBSTITUTE(CC120," ","")))))+1,99)&amp;"_"&amp;LEFT(CC120,FIND(" ",CC120)-1)&amp;"_"&amp;CD120))</f>
        <v/>
      </c>
      <c r="CH120" s="117" t="str">
        <f>IF(CJ120="","",IF((LEN(CJ120)-LEN(SUBSTITUTE(CJ120,"male","")))/LEN("male")&gt;1,"!",IF(RIGHT(CJ120,1)=")","",IF(RIGHT(CJ120,2)=") ","",IF(RIGHT(CJ120,2)=").","","!!")))))</f>
        <v/>
      </c>
      <c r="CI120" s="114"/>
      <c r="CJ120" s="168"/>
      <c r="CK120" s="143" t="str">
        <f>IF(CO120="","",ministers_outercabinet!CN$3)</f>
        <v/>
      </c>
      <c r="CL120" s="144" t="str">
        <f>IF(CO120="","",ministers_outercabinet!CN$1)</f>
        <v/>
      </c>
      <c r="CM120" s="145"/>
      <c r="CN120" s="151"/>
      <c r="CO120" s="146" t="str">
        <f>IF(CV120="","",IF(ISNUMBER(SEARCH(":",CV120)),MID(CV120,FIND(":",CV120)+2,FIND("(",CV120)-FIND(":",CV120)-3),LEFT(CV120,FIND("(",CV120)-2)))</f>
        <v/>
      </c>
      <c r="CP120" s="147" t="str">
        <f>IF(CV120="","",MID(CV120,FIND("(",CV120)+1,4))</f>
        <v/>
      </c>
      <c r="CQ120" s="148" t="str">
        <f>IF(ISNUMBER(SEARCH("*female*",CV120)),"female",IF(ISNUMBER(SEARCH("*male*",CV120)),"male",""))</f>
        <v/>
      </c>
      <c r="CR120" s="149" t="str">
        <f>IF(CV120="","",IF(ISERROR(MID(CV120,FIND("male,",CV120)+6,(FIND(")",CV120)-(FIND("male,",CV120)+6))))=TRUE,"missing/error",MID(CV120,FIND("male,",CV120)+6,(FIND(")",CV120)-(FIND("male,",CV120)+6)))))</f>
        <v/>
      </c>
      <c r="CS120" s="150" t="str">
        <f>IF(CO120="","",(MID(CO120,(SEARCH("^^",SUBSTITUTE(CO120," ","^^",LEN(CO120)-LEN(SUBSTITUTE(CO120," ","")))))+1,99)&amp;"_"&amp;LEFT(CO120,FIND(" ",CO120)-1)&amp;"_"&amp;CP120))</f>
        <v/>
      </c>
      <c r="CT120" s="117" t="str">
        <f>IF(CV120="","",IF((LEN(CV120)-LEN(SUBSTITUTE(CV120,"male","")))/LEN("male")&gt;1,"!",IF(RIGHT(CV120,1)=")","",IF(RIGHT(CV120,2)=") ","",IF(RIGHT(CV120,2)=").","","!!")))))</f>
        <v/>
      </c>
      <c r="CU120" s="114"/>
      <c r="CV120" s="168"/>
      <c r="CW120" s="143" t="str">
        <f>IF(DA120="","",ministers_outercabinet!CZ$3)</f>
        <v/>
      </c>
      <c r="CX120" s="144" t="str">
        <f>IF(DA120="","",ministers_outercabinet!CZ$1)</f>
        <v/>
      </c>
      <c r="CY120" s="145"/>
      <c r="CZ120" s="151"/>
      <c r="DA120" s="146" t="str">
        <f>IF(DH120="","",IF(ISNUMBER(SEARCH(":",DH120)),MID(DH120,FIND(":",DH120)+2,FIND("(",DH120)-FIND(":",DH120)-3),LEFT(DH120,FIND("(",DH120)-2)))</f>
        <v/>
      </c>
      <c r="DB120" s="147" t="str">
        <f>IF(DH120="","",MID(DH120,FIND("(",DH120)+1,4))</f>
        <v/>
      </c>
      <c r="DC120" s="148" t="str">
        <f>IF(ISNUMBER(SEARCH("*female*",DH120)),"female",IF(ISNUMBER(SEARCH("*male*",DH120)),"male",""))</f>
        <v/>
      </c>
      <c r="DD120" s="149" t="str">
        <f>IF(DH120="","",IF(ISERROR(MID(DH120,FIND("male,",DH120)+6,(FIND(")",DH120)-(FIND("male,",DH120)+6))))=TRUE,"missing/error",MID(DH120,FIND("male,",DH120)+6,(FIND(")",DH120)-(FIND("male,",DH120)+6)))))</f>
        <v/>
      </c>
      <c r="DE120" s="150" t="str">
        <f>IF(DA120="","",(MID(DA120,(SEARCH("^^",SUBSTITUTE(DA120," ","^^",LEN(DA120)-LEN(SUBSTITUTE(DA120," ","")))))+1,99)&amp;"_"&amp;LEFT(DA120,FIND(" ",DA120)-1)&amp;"_"&amp;DB120))</f>
        <v/>
      </c>
      <c r="DF120" s="117" t="str">
        <f>IF(DH120="","",IF((LEN(DH120)-LEN(SUBSTITUTE(DH120,"male","")))/LEN("male")&gt;1,"!",IF(RIGHT(DH120,1)=")","",IF(RIGHT(DH120,2)=") ","",IF(RIGHT(DH120,2)=").","","!!")))))</f>
        <v/>
      </c>
      <c r="DG120" s="114"/>
      <c r="DH120" s="168"/>
      <c r="DI120" s="143" t="str">
        <f>IF(DM120="","",ministers_outercabinet!DL$3)</f>
        <v/>
      </c>
      <c r="DJ120" s="144" t="str">
        <f>IF(DM120="","",ministers_outercabinet!DL$1)</f>
        <v/>
      </c>
      <c r="DK120" s="145"/>
      <c r="DL120" s="151"/>
      <c r="DM120" s="146" t="str">
        <f>IF(DT120="","",IF(ISNUMBER(SEARCH(":",DT120)),MID(DT120,FIND(":",DT120)+2,FIND("(",DT120)-FIND(":",DT120)-3),LEFT(DT120,FIND("(",DT120)-2)))</f>
        <v/>
      </c>
      <c r="DN120" s="147" t="str">
        <f>IF(DT120="","",MID(DT120,FIND("(",DT120)+1,4))</f>
        <v/>
      </c>
      <c r="DO120" s="148" t="str">
        <f>IF(ISNUMBER(SEARCH("*female*",DT120)),"female",IF(ISNUMBER(SEARCH("*male*",DT120)),"male",""))</f>
        <v/>
      </c>
      <c r="DP120" s="149" t="str">
        <f>IF(DT120="","",IF(ISERROR(MID(DT120,FIND("male,",DT120)+6,(FIND(")",DT120)-(FIND("male,",DT120)+6))))=TRUE,"missing/error",MID(DT120,FIND("male,",DT120)+6,(FIND(")",DT120)-(FIND("male,",DT120)+6)))))</f>
        <v/>
      </c>
      <c r="DQ120" s="150" t="str">
        <f>IF(DM120="","",(MID(DM120,(SEARCH("^^",SUBSTITUTE(DM120," ","^^",LEN(DM120)-LEN(SUBSTITUTE(DM120," ","")))))+1,99)&amp;"_"&amp;LEFT(DM120,FIND(" ",DM120)-1)&amp;"_"&amp;DN120))</f>
        <v/>
      </c>
      <c r="DR120" s="117" t="str">
        <f>IF(DT120="","",IF((LEN(DT120)-LEN(SUBSTITUTE(DT120,"male","")))/LEN("male")&gt;1,"!",IF(RIGHT(DT120,1)=")","",IF(RIGHT(DT120,2)=") ","",IF(RIGHT(DT120,2)=").","","!!")))))</f>
        <v/>
      </c>
      <c r="DS120" s="114"/>
      <c r="DT120" s="168"/>
      <c r="DU120" s="143" t="str">
        <f>IF(DY120="","",ministers_outercabinet!DX$3)</f>
        <v/>
      </c>
      <c r="DV120" s="144" t="str">
        <f>IF(DY120="","",ministers_outercabinet!DX$1)</f>
        <v/>
      </c>
      <c r="DW120" s="145"/>
      <c r="DX120" s="151"/>
      <c r="DY120" s="146" t="str">
        <f>IF(EF120="","",IF(ISNUMBER(SEARCH(":",EF120)),MID(EF120,FIND(":",EF120)+2,FIND("(",EF120)-FIND(":",EF120)-3),LEFT(EF120,FIND("(",EF120)-2)))</f>
        <v/>
      </c>
      <c r="DZ120" s="147" t="str">
        <f>IF(EF120="","",MID(EF120,FIND("(",EF120)+1,4))</f>
        <v/>
      </c>
      <c r="EA120" s="148" t="str">
        <f>IF(ISNUMBER(SEARCH("*female*",EF120)),"female",IF(ISNUMBER(SEARCH("*male*",EF120)),"male",""))</f>
        <v/>
      </c>
      <c r="EB120" s="149" t="str">
        <f>IF(EF120="","",IF(ISERROR(MID(EF120,FIND("male,",EF120)+6,(FIND(")",EF120)-(FIND("male,",EF120)+6))))=TRUE,"missing/error",MID(EF120,FIND("male,",EF120)+6,(FIND(")",EF120)-(FIND("male,",EF120)+6)))))</f>
        <v/>
      </c>
      <c r="EC120" s="150" t="str">
        <f>IF(DY120="","",(MID(DY120,(SEARCH("^^",SUBSTITUTE(DY120," ","^^",LEN(DY120)-LEN(SUBSTITUTE(DY120," ","")))))+1,99)&amp;"_"&amp;LEFT(DY120,FIND(" ",DY120)-1)&amp;"_"&amp;DZ120))</f>
        <v/>
      </c>
      <c r="ED120" s="117" t="str">
        <f>IF(EF120="","",IF((LEN(EF120)-LEN(SUBSTITUTE(EF120,"male","")))/LEN("male")&gt;1,"!",IF(RIGHT(EF120,1)=")","",IF(RIGHT(EF120,2)=") ","",IF(RIGHT(EF120,2)=").","","!!")))))</f>
        <v/>
      </c>
      <c r="EE120" s="114"/>
      <c r="EF120" s="168"/>
    </row>
    <row r="121" spans="1:136" ht="13.5" customHeight="1">
      <c r="A121" s="126"/>
      <c r="B121" s="114" t="s">
        <v>561</v>
      </c>
      <c r="C121" s="114"/>
      <c r="E121" s="143" t="str">
        <f>IF(I121="","",ministers_outercabinet!E$3)</f>
        <v/>
      </c>
      <c r="F121" s="144" t="str">
        <f>IF(I121="","",ministers_outercabinet!E$1)</f>
        <v/>
      </c>
      <c r="G121" s="145" t="s">
        <v>292</v>
      </c>
      <c r="H121" s="145" t="str">
        <f>IF(I121="","",ministers_outercabinet!E$3)</f>
        <v/>
      </c>
      <c r="I121" s="146" t="str">
        <f t="shared" si="23"/>
        <v/>
      </c>
      <c r="J121" s="147" t="str">
        <f t="shared" si="24"/>
        <v/>
      </c>
      <c r="K121" s="148" t="str">
        <f t="shared" si="25"/>
        <v/>
      </c>
      <c r="L121" s="149" t="str">
        <f t="shared" si="26"/>
        <v/>
      </c>
      <c r="M121" s="150" t="str">
        <f t="shared" si="27"/>
        <v/>
      </c>
      <c r="N121" s="117" t="str">
        <f t="shared" si="28"/>
        <v/>
      </c>
      <c r="O121" s="114"/>
      <c r="P121" s="168"/>
      <c r="Q121" s="143"/>
      <c r="R121" s="144"/>
      <c r="S121" s="145"/>
      <c r="T121" s="151"/>
      <c r="U121" s="146"/>
      <c r="V121" s="147"/>
      <c r="W121" s="148"/>
      <c r="X121" s="149"/>
      <c r="Y121" s="150"/>
      <c r="AA121" s="114"/>
      <c r="AB121" s="168"/>
      <c r="AC121" s="143"/>
      <c r="AD121" s="144"/>
      <c r="AE121" s="145"/>
      <c r="AF121" s="151"/>
      <c r="AG121" s="146"/>
      <c r="AH121" s="147"/>
      <c r="AI121" s="148"/>
      <c r="AJ121" s="149"/>
      <c r="AK121" s="150"/>
      <c r="AM121" s="114"/>
      <c r="AN121" s="168"/>
      <c r="AO121" s="143"/>
      <c r="AP121" s="144"/>
      <c r="AQ121" s="145"/>
      <c r="AR121" s="151"/>
      <c r="AS121" s="146"/>
      <c r="AT121" s="147"/>
      <c r="AU121" s="148"/>
      <c r="AV121" s="149"/>
      <c r="AW121" s="150"/>
      <c r="AY121" s="114"/>
      <c r="AZ121" s="168"/>
      <c r="BA121" s="143"/>
      <c r="BB121" s="144"/>
      <c r="BC121" s="145"/>
      <c r="BD121" s="151"/>
      <c r="BE121" s="146"/>
      <c r="BF121" s="147"/>
      <c r="BG121" s="148"/>
      <c r="BH121" s="149"/>
      <c r="BI121" s="150"/>
      <c r="BK121" s="114"/>
      <c r="BL121" s="168"/>
      <c r="BM121" s="143"/>
      <c r="BN121" s="144"/>
      <c r="BO121" s="145"/>
      <c r="BP121" s="151"/>
      <c r="BQ121" s="146"/>
      <c r="BR121" s="147"/>
      <c r="BS121" s="148"/>
      <c r="BT121" s="149"/>
      <c r="BU121" s="150"/>
      <c r="BW121" s="114"/>
      <c r="BX121" s="168"/>
      <c r="BY121" s="143"/>
      <c r="BZ121" s="144"/>
      <c r="CA121" s="145"/>
      <c r="CB121" s="151"/>
      <c r="CC121" s="146"/>
      <c r="CD121" s="147"/>
      <c r="CE121" s="148"/>
      <c r="CF121" s="149"/>
      <c r="CG121" s="150"/>
      <c r="CI121" s="114"/>
      <c r="CJ121" s="168"/>
      <c r="CK121" s="143"/>
      <c r="CL121" s="144"/>
      <c r="CM121" s="145"/>
      <c r="CN121" s="151"/>
      <c r="CO121" s="146"/>
      <c r="CP121" s="147"/>
      <c r="CQ121" s="148"/>
      <c r="CR121" s="149"/>
      <c r="CS121" s="150"/>
      <c r="CU121" s="114"/>
      <c r="CV121" s="168"/>
      <c r="CW121" s="143"/>
      <c r="CX121" s="144"/>
      <c r="CY121" s="145"/>
      <c r="CZ121" s="151"/>
      <c r="DA121" s="146"/>
      <c r="DB121" s="147"/>
      <c r="DC121" s="148"/>
      <c r="DD121" s="149"/>
      <c r="DE121" s="150"/>
      <c r="DG121" s="114"/>
      <c r="DH121" s="168"/>
      <c r="DI121" s="143"/>
      <c r="DJ121" s="144"/>
      <c r="DK121" s="145"/>
      <c r="DL121" s="151"/>
      <c r="DM121" s="146"/>
      <c r="DN121" s="147"/>
      <c r="DO121" s="148"/>
      <c r="DP121" s="149"/>
      <c r="DQ121" s="150"/>
      <c r="DS121" s="114"/>
      <c r="DT121" s="168"/>
      <c r="DU121" s="143"/>
      <c r="DV121" s="144"/>
      <c r="DW121" s="145"/>
      <c r="DX121" s="151"/>
      <c r="DY121" s="146"/>
      <c r="DZ121" s="147"/>
      <c r="EA121" s="148"/>
      <c r="EB121" s="149"/>
      <c r="EC121" s="150"/>
      <c r="EE121" s="114"/>
      <c r="EF121" s="168"/>
    </row>
    <row r="122" spans="1:136" ht="13.5" customHeight="1">
      <c r="A122" s="126"/>
      <c r="B122" s="114" t="s">
        <v>562</v>
      </c>
      <c r="C122" s="114"/>
      <c r="E122" s="143" t="str">
        <f>IF(I122="","",ministers_outercabinet!E$3)</f>
        <v/>
      </c>
      <c r="F122" s="144" t="str">
        <f>IF(I122="","",ministers_outercabinet!E$1)</f>
        <v/>
      </c>
      <c r="G122" s="145" t="s">
        <v>292</v>
      </c>
      <c r="H122" s="145" t="str">
        <f>IF(I122="","",ministers_outercabinet!E$3)</f>
        <v/>
      </c>
      <c r="I122" s="146" t="str">
        <f t="shared" si="23"/>
        <v/>
      </c>
      <c r="J122" s="147" t="str">
        <f t="shared" si="24"/>
        <v/>
      </c>
      <c r="K122" s="148" t="str">
        <f t="shared" si="25"/>
        <v/>
      </c>
      <c r="L122" s="149" t="str">
        <f t="shared" si="26"/>
        <v/>
      </c>
      <c r="M122" s="150" t="str">
        <f t="shared" si="27"/>
        <v/>
      </c>
      <c r="N122" s="117" t="str">
        <f t="shared" si="28"/>
        <v/>
      </c>
      <c r="O122" s="114"/>
      <c r="P122" s="168"/>
      <c r="Q122" s="143" t="str">
        <f>IF(U122="","",ministers_outercabinet!T$3)</f>
        <v/>
      </c>
      <c r="R122" s="144" t="str">
        <f>IF(U122="","",ministers_outercabinet!T$1)</f>
        <v/>
      </c>
      <c r="S122" s="145"/>
      <c r="T122" s="151"/>
      <c r="U122" s="146" t="str">
        <f>IF(AB122="","",IF(ISNUMBER(SEARCH(":",AB122)),MID(AB122,FIND(":",AB122)+2,FIND("(",AB122)-FIND(":",AB122)-3),LEFT(AB122,FIND("(",AB122)-2)))</f>
        <v/>
      </c>
      <c r="V122" s="147" t="str">
        <f>IF(AB122="","",MID(AB122,FIND("(",AB122)+1,4))</f>
        <v/>
      </c>
      <c r="W122" s="148" t="str">
        <f>IF(ISNUMBER(SEARCH("*female*",AB122)),"female",IF(ISNUMBER(SEARCH("*male*",AB122)),"male",""))</f>
        <v/>
      </c>
      <c r="X122" s="149" t="str">
        <f>IF(AB122="","",IF(ISERROR(MID(AB122,FIND("male,",AB122)+6,(FIND(")",AB122)-(FIND("male,",AB122)+6))))=TRUE,"missing/error",MID(AB122,FIND("male,",AB122)+6,(FIND(")",AB122)-(FIND("male,",AB122)+6)))))</f>
        <v/>
      </c>
      <c r="Y122" s="150" t="str">
        <f>IF(U122="","",(MID(U122,(SEARCH("^^",SUBSTITUTE(U122," ","^^",LEN(U122)-LEN(SUBSTITUTE(U122," ","")))))+1,99)&amp;"_"&amp;LEFT(U122,FIND(" ",U122)-1)&amp;"_"&amp;V122))</f>
        <v/>
      </c>
      <c r="Z122" s="117" t="str">
        <f>IF(AB122="","",IF((LEN(AB122)-LEN(SUBSTITUTE(AB122,"male","")))/LEN("male")&gt;1,"!",IF(RIGHT(AB122,1)=")","",IF(RIGHT(AB122,2)=") ","",IF(RIGHT(AB122,2)=").","","!!")))))</f>
        <v/>
      </c>
      <c r="AA122" s="114"/>
      <c r="AB122" s="168"/>
      <c r="AC122" s="143" t="str">
        <f>IF(AG122="","",ministers_outercabinet!AF$3)</f>
        <v/>
      </c>
      <c r="AD122" s="144" t="str">
        <f>IF(AG122="","",ministers_outercabinet!AF$1)</f>
        <v/>
      </c>
      <c r="AE122" s="145"/>
      <c r="AF122" s="151"/>
      <c r="AG122" s="146" t="str">
        <f>IF(AN122="","",IF(ISNUMBER(SEARCH(":",AN122)),MID(AN122,FIND(":",AN122)+2,FIND("(",AN122)-FIND(":",AN122)-3),LEFT(AN122,FIND("(",AN122)-2)))</f>
        <v/>
      </c>
      <c r="AH122" s="147" t="str">
        <f>IF(AN122="","",MID(AN122,FIND("(",AN122)+1,4))</f>
        <v/>
      </c>
      <c r="AI122" s="148" t="str">
        <f>IF(ISNUMBER(SEARCH("*female*",AN122)),"female",IF(ISNUMBER(SEARCH("*male*",AN122)),"male",""))</f>
        <v/>
      </c>
      <c r="AJ122" s="149" t="str">
        <f>IF(AN122="","",IF(ISERROR(MID(AN122,FIND("male,",AN122)+6,(FIND(")",AN122)-(FIND("male,",AN122)+6))))=TRUE,"missing/error",MID(AN122,FIND("male,",AN122)+6,(FIND(")",AN122)-(FIND("male,",AN122)+6)))))</f>
        <v/>
      </c>
      <c r="AK122" s="150" t="str">
        <f>IF(AG122="","",(MID(AG122,(SEARCH("^^",SUBSTITUTE(AG122," ","^^",LEN(AG122)-LEN(SUBSTITUTE(AG122," ","")))))+1,99)&amp;"_"&amp;LEFT(AG122,FIND(" ",AG122)-1)&amp;"_"&amp;AH122))</f>
        <v/>
      </c>
      <c r="AL122" s="117" t="str">
        <f>IF(AN122="","",IF((LEN(AN122)-LEN(SUBSTITUTE(AN122,"male","")))/LEN("male")&gt;1,"!",IF(RIGHT(AN122,1)=")","",IF(RIGHT(AN122,2)=") ","",IF(RIGHT(AN122,2)=").","","!!")))))</f>
        <v/>
      </c>
      <c r="AM122" s="114"/>
      <c r="AN122" s="168"/>
      <c r="AO122" s="143" t="str">
        <f>IF(AS122="","",ministers_outercabinet!AR$3)</f>
        <v/>
      </c>
      <c r="AP122" s="144" t="str">
        <f>IF(AS122="","",ministers_outercabinet!AR$1)</f>
        <v/>
      </c>
      <c r="AQ122" s="145"/>
      <c r="AR122" s="151"/>
      <c r="AS122" s="146" t="str">
        <f>IF(AZ122="","",IF(ISNUMBER(SEARCH(":",AZ122)),MID(AZ122,FIND(":",AZ122)+2,FIND("(",AZ122)-FIND(":",AZ122)-3),LEFT(AZ122,FIND("(",AZ122)-2)))</f>
        <v/>
      </c>
      <c r="AT122" s="147" t="str">
        <f>IF(AZ122="","",MID(AZ122,FIND("(",AZ122)+1,4))</f>
        <v/>
      </c>
      <c r="AU122" s="148" t="str">
        <f>IF(ISNUMBER(SEARCH("*female*",AZ122)),"female",IF(ISNUMBER(SEARCH("*male*",AZ122)),"male",""))</f>
        <v/>
      </c>
      <c r="AV122" s="149" t="str">
        <f>IF(AZ122="","",IF(ISERROR(MID(AZ122,FIND("male,",AZ122)+6,(FIND(")",AZ122)-(FIND("male,",AZ122)+6))))=TRUE,"missing/error",MID(AZ122,FIND("male,",AZ122)+6,(FIND(")",AZ122)-(FIND("male,",AZ122)+6)))))</f>
        <v/>
      </c>
      <c r="AW122" s="150" t="str">
        <f>IF(AS122="","",(MID(AS122,(SEARCH("^^",SUBSTITUTE(AS122," ","^^",LEN(AS122)-LEN(SUBSTITUTE(AS122," ","")))))+1,99)&amp;"_"&amp;LEFT(AS122,FIND(" ",AS122)-1)&amp;"_"&amp;AT122))</f>
        <v/>
      </c>
      <c r="AX122" s="117" t="str">
        <f>IF(AZ122="","",IF((LEN(AZ122)-LEN(SUBSTITUTE(AZ122,"male","")))/LEN("male")&gt;1,"!",IF(RIGHT(AZ122,1)=")","",IF(RIGHT(AZ122,2)=") ","",IF(RIGHT(AZ122,2)=").","","!!")))))</f>
        <v/>
      </c>
      <c r="AY122" s="114"/>
      <c r="AZ122" s="168"/>
      <c r="BA122" s="143" t="str">
        <f>IF(BE122="","",ministers_outercabinet!BD$3)</f>
        <v/>
      </c>
      <c r="BB122" s="144" t="str">
        <f>IF(BE122="","",ministers_outercabinet!BD$1)</f>
        <v/>
      </c>
      <c r="BC122" s="145"/>
      <c r="BD122" s="151"/>
      <c r="BE122" s="146" t="str">
        <f>IF(BL122="","",IF(ISNUMBER(SEARCH(":",BL122)),MID(BL122,FIND(":",BL122)+2,FIND("(",BL122)-FIND(":",BL122)-3),LEFT(BL122,FIND("(",BL122)-2)))</f>
        <v/>
      </c>
      <c r="BF122" s="147" t="str">
        <f>IF(BL122="","",MID(BL122,FIND("(",BL122)+1,4))</f>
        <v/>
      </c>
      <c r="BG122" s="148" t="str">
        <f>IF(ISNUMBER(SEARCH("*female*",BL122)),"female",IF(ISNUMBER(SEARCH("*male*",BL122)),"male",""))</f>
        <v/>
      </c>
      <c r="BH122" s="149" t="str">
        <f>IF(BL122="","",IF(ISERROR(MID(BL122,FIND("male,",BL122)+6,(FIND(")",BL122)-(FIND("male,",BL122)+6))))=TRUE,"missing/error",MID(BL122,FIND("male,",BL122)+6,(FIND(")",BL122)-(FIND("male,",BL122)+6)))))</f>
        <v/>
      </c>
      <c r="BI122" s="150" t="str">
        <f>IF(BE122="","",(MID(BE122,(SEARCH("^^",SUBSTITUTE(BE122," ","^^",LEN(BE122)-LEN(SUBSTITUTE(BE122," ","")))))+1,99)&amp;"_"&amp;LEFT(BE122,FIND(" ",BE122)-1)&amp;"_"&amp;BF122))</f>
        <v/>
      </c>
      <c r="BJ122" s="117" t="str">
        <f>IF(BL122="","",IF((LEN(BL122)-LEN(SUBSTITUTE(BL122,"male","")))/LEN("male")&gt;1,"!",IF(RIGHT(BL122,1)=")","",IF(RIGHT(BL122,2)=") ","",IF(RIGHT(BL122,2)=").","","!!")))))</f>
        <v/>
      </c>
      <c r="BK122" s="114"/>
      <c r="BL122" s="168"/>
      <c r="BM122" s="143" t="str">
        <f>IF(BQ122="","",ministers_outercabinet!BP$3)</f>
        <v/>
      </c>
      <c r="BN122" s="144" t="str">
        <f>IF(BQ122="","",ministers_outercabinet!BP$1)</f>
        <v/>
      </c>
      <c r="BO122" s="145"/>
      <c r="BP122" s="151"/>
      <c r="BQ122" s="146" t="str">
        <f>IF(BX122="","",IF(ISNUMBER(SEARCH(":",BX122)),MID(BX122,FIND(":",BX122)+2,FIND("(",BX122)-FIND(":",BX122)-3),LEFT(BX122,FIND("(",BX122)-2)))</f>
        <v/>
      </c>
      <c r="BR122" s="147" t="str">
        <f>IF(BX122="","",MID(BX122,FIND("(",BX122)+1,4))</f>
        <v/>
      </c>
      <c r="BS122" s="148" t="str">
        <f>IF(ISNUMBER(SEARCH("*female*",BX122)),"female",IF(ISNUMBER(SEARCH("*male*",BX122)),"male",""))</f>
        <v/>
      </c>
      <c r="BT122" s="149" t="str">
        <f>IF(BX122="","",IF(ISERROR(MID(BX122,FIND("male,",BX122)+6,(FIND(")",BX122)-(FIND("male,",BX122)+6))))=TRUE,"missing/error",MID(BX122,FIND("male,",BX122)+6,(FIND(")",BX122)-(FIND("male,",BX122)+6)))))</f>
        <v/>
      </c>
      <c r="BU122" s="150" t="str">
        <f>IF(BQ122="","",(MID(BQ122,(SEARCH("^^",SUBSTITUTE(BQ122," ","^^",LEN(BQ122)-LEN(SUBSTITUTE(BQ122," ","")))))+1,99)&amp;"_"&amp;LEFT(BQ122,FIND(" ",BQ122)-1)&amp;"_"&amp;BR122))</f>
        <v/>
      </c>
      <c r="BV122" s="117" t="str">
        <f>IF(BX122="","",IF((LEN(BX122)-LEN(SUBSTITUTE(BX122,"male","")))/LEN("male")&gt;1,"!",IF(RIGHT(BX122,1)=")","",IF(RIGHT(BX122,2)=") ","",IF(RIGHT(BX122,2)=").","","!!")))))</f>
        <v/>
      </c>
      <c r="BW122" s="114"/>
      <c r="BX122" s="168"/>
      <c r="BY122" s="143" t="str">
        <f>IF(CC122="","",ministers_outercabinet!CB$3)</f>
        <v/>
      </c>
      <c r="BZ122" s="144" t="str">
        <f>IF(CC122="","",ministers_outercabinet!CB$1)</f>
        <v/>
      </c>
      <c r="CA122" s="145"/>
      <c r="CB122" s="151"/>
      <c r="CC122" s="146" t="str">
        <f>IF(CJ122="","",IF(ISNUMBER(SEARCH(":",CJ122)),MID(CJ122,FIND(":",CJ122)+2,FIND("(",CJ122)-FIND(":",CJ122)-3),LEFT(CJ122,FIND("(",CJ122)-2)))</f>
        <v/>
      </c>
      <c r="CD122" s="147" t="str">
        <f>IF(CJ122="","",MID(CJ122,FIND("(",CJ122)+1,4))</f>
        <v/>
      </c>
      <c r="CE122" s="148" t="str">
        <f>IF(ISNUMBER(SEARCH("*female*",CJ122)),"female",IF(ISNUMBER(SEARCH("*male*",CJ122)),"male",""))</f>
        <v/>
      </c>
      <c r="CF122" s="149" t="str">
        <f>IF(CJ122="","",IF(ISERROR(MID(CJ122,FIND("male,",CJ122)+6,(FIND(")",CJ122)-(FIND("male,",CJ122)+6))))=TRUE,"missing/error",MID(CJ122,FIND("male,",CJ122)+6,(FIND(")",CJ122)-(FIND("male,",CJ122)+6)))))</f>
        <v/>
      </c>
      <c r="CG122" s="150" t="str">
        <f>IF(CC122="","",(MID(CC122,(SEARCH("^^",SUBSTITUTE(CC122," ","^^",LEN(CC122)-LEN(SUBSTITUTE(CC122," ","")))))+1,99)&amp;"_"&amp;LEFT(CC122,FIND(" ",CC122)-1)&amp;"_"&amp;CD122))</f>
        <v/>
      </c>
      <c r="CH122" s="117" t="str">
        <f>IF(CJ122="","",IF((LEN(CJ122)-LEN(SUBSTITUTE(CJ122,"male","")))/LEN("male")&gt;1,"!",IF(RIGHT(CJ122,1)=")","",IF(RIGHT(CJ122,2)=") ","",IF(RIGHT(CJ122,2)=").","","!!")))))</f>
        <v/>
      </c>
      <c r="CI122" s="114"/>
      <c r="CJ122" s="168"/>
      <c r="CK122" s="143" t="str">
        <f>IF(CO122="","",ministers_outercabinet!CN$3)</f>
        <v/>
      </c>
      <c r="CL122" s="144" t="str">
        <f>IF(CO122="","",ministers_outercabinet!CN$1)</f>
        <v/>
      </c>
      <c r="CM122" s="145"/>
      <c r="CN122" s="151"/>
      <c r="CO122" s="146" t="str">
        <f>IF(CV122="","",IF(ISNUMBER(SEARCH(":",CV122)),MID(CV122,FIND(":",CV122)+2,FIND("(",CV122)-FIND(":",CV122)-3),LEFT(CV122,FIND("(",CV122)-2)))</f>
        <v/>
      </c>
      <c r="CP122" s="147" t="str">
        <f>IF(CV122="","",MID(CV122,FIND("(",CV122)+1,4))</f>
        <v/>
      </c>
      <c r="CQ122" s="148" t="str">
        <f>IF(ISNUMBER(SEARCH("*female*",CV122)),"female",IF(ISNUMBER(SEARCH("*male*",CV122)),"male",""))</f>
        <v/>
      </c>
      <c r="CR122" s="149" t="str">
        <f>IF(CV122="","",IF(ISERROR(MID(CV122,FIND("male,",CV122)+6,(FIND(")",CV122)-(FIND("male,",CV122)+6))))=TRUE,"missing/error",MID(CV122,FIND("male,",CV122)+6,(FIND(")",CV122)-(FIND("male,",CV122)+6)))))</f>
        <v/>
      </c>
      <c r="CS122" s="150" t="str">
        <f>IF(CO122="","",(MID(CO122,(SEARCH("^^",SUBSTITUTE(CO122," ","^^",LEN(CO122)-LEN(SUBSTITUTE(CO122," ","")))))+1,99)&amp;"_"&amp;LEFT(CO122,FIND(" ",CO122)-1)&amp;"_"&amp;CP122))</f>
        <v/>
      </c>
      <c r="CT122" s="117" t="str">
        <f>IF(CV122="","",IF((LEN(CV122)-LEN(SUBSTITUTE(CV122,"male","")))/LEN("male")&gt;1,"!",IF(RIGHT(CV122,1)=")","",IF(RIGHT(CV122,2)=") ","",IF(RIGHT(CV122,2)=").","","!!")))))</f>
        <v/>
      </c>
      <c r="CU122" s="114"/>
      <c r="CV122" s="168"/>
      <c r="CW122" s="143" t="str">
        <f>IF(DA122="","",ministers_outercabinet!CZ$3)</f>
        <v/>
      </c>
      <c r="CX122" s="144" t="str">
        <f>IF(DA122="","",ministers_outercabinet!CZ$1)</f>
        <v/>
      </c>
      <c r="CY122" s="145"/>
      <c r="CZ122" s="151"/>
      <c r="DA122" s="146" t="str">
        <f>IF(DH122="","",IF(ISNUMBER(SEARCH(":",DH122)),MID(DH122,FIND(":",DH122)+2,FIND("(",DH122)-FIND(":",DH122)-3),LEFT(DH122,FIND("(",DH122)-2)))</f>
        <v/>
      </c>
      <c r="DB122" s="147" t="str">
        <f>IF(DH122="","",MID(DH122,FIND("(",DH122)+1,4))</f>
        <v/>
      </c>
      <c r="DC122" s="148" t="str">
        <f>IF(ISNUMBER(SEARCH("*female*",DH122)),"female",IF(ISNUMBER(SEARCH("*male*",DH122)),"male",""))</f>
        <v/>
      </c>
      <c r="DD122" s="149" t="str">
        <f>IF(DH122="","",IF(ISERROR(MID(DH122,FIND("male,",DH122)+6,(FIND(")",DH122)-(FIND("male,",DH122)+6))))=TRUE,"missing/error",MID(DH122,FIND("male,",DH122)+6,(FIND(")",DH122)-(FIND("male,",DH122)+6)))))</f>
        <v/>
      </c>
      <c r="DE122" s="150" t="str">
        <f>IF(DA122="","",(MID(DA122,(SEARCH("^^",SUBSTITUTE(DA122," ","^^",LEN(DA122)-LEN(SUBSTITUTE(DA122," ","")))))+1,99)&amp;"_"&amp;LEFT(DA122,FIND(" ",DA122)-1)&amp;"_"&amp;DB122))</f>
        <v/>
      </c>
      <c r="DF122" s="117" t="str">
        <f>IF(DH122="","",IF((LEN(DH122)-LEN(SUBSTITUTE(DH122,"male","")))/LEN("male")&gt;1,"!",IF(RIGHT(DH122,1)=")","",IF(RIGHT(DH122,2)=") ","",IF(RIGHT(DH122,2)=").","","!!")))))</f>
        <v/>
      </c>
      <c r="DG122" s="114"/>
      <c r="DH122" s="168"/>
      <c r="DI122" s="143" t="str">
        <f>IF(DM122="","",ministers_outercabinet!DL$3)</f>
        <v/>
      </c>
      <c r="DJ122" s="144" t="str">
        <f>IF(DM122="","",ministers_outercabinet!DL$1)</f>
        <v/>
      </c>
      <c r="DK122" s="145"/>
      <c r="DL122" s="151"/>
      <c r="DM122" s="146" t="str">
        <f>IF(DT122="","",IF(ISNUMBER(SEARCH(":",DT122)),MID(DT122,FIND(":",DT122)+2,FIND("(",DT122)-FIND(":",DT122)-3),LEFT(DT122,FIND("(",DT122)-2)))</f>
        <v/>
      </c>
      <c r="DN122" s="147" t="str">
        <f>IF(DT122="","",MID(DT122,FIND("(",DT122)+1,4))</f>
        <v/>
      </c>
      <c r="DO122" s="148" t="str">
        <f>IF(ISNUMBER(SEARCH("*female*",DT122)),"female",IF(ISNUMBER(SEARCH("*male*",DT122)),"male",""))</f>
        <v/>
      </c>
      <c r="DP122" s="149" t="str">
        <f>IF(DT122="","",IF(ISERROR(MID(DT122,FIND("male,",DT122)+6,(FIND(")",DT122)-(FIND("male,",DT122)+6))))=TRUE,"missing/error",MID(DT122,FIND("male,",DT122)+6,(FIND(")",DT122)-(FIND("male,",DT122)+6)))))</f>
        <v/>
      </c>
      <c r="DQ122" s="150" t="str">
        <f>IF(DM122="","",(MID(DM122,(SEARCH("^^",SUBSTITUTE(DM122," ","^^",LEN(DM122)-LEN(SUBSTITUTE(DM122," ","")))))+1,99)&amp;"_"&amp;LEFT(DM122,FIND(" ",DM122)-1)&amp;"_"&amp;DN122))</f>
        <v/>
      </c>
      <c r="DR122" s="117" t="str">
        <f>IF(DT122="","",IF((LEN(DT122)-LEN(SUBSTITUTE(DT122,"male","")))/LEN("male")&gt;1,"!",IF(RIGHT(DT122,1)=")","",IF(RIGHT(DT122,2)=") ","",IF(RIGHT(DT122,2)=").","","!!")))))</f>
        <v/>
      </c>
      <c r="DS122" s="114"/>
      <c r="DT122" s="168"/>
      <c r="DU122" s="143" t="str">
        <f>IF(DY122="","",ministers_outercabinet!DX$3)</f>
        <v/>
      </c>
      <c r="DV122" s="144" t="str">
        <f>IF(DY122="","",ministers_outercabinet!DX$1)</f>
        <v/>
      </c>
      <c r="DW122" s="145"/>
      <c r="DX122" s="151"/>
      <c r="DY122" s="146" t="str">
        <f>IF(EF122="","",IF(ISNUMBER(SEARCH(":",EF122)),MID(EF122,FIND(":",EF122)+2,FIND("(",EF122)-FIND(":",EF122)-3),LEFT(EF122,FIND("(",EF122)-2)))</f>
        <v/>
      </c>
      <c r="DZ122" s="147" t="str">
        <f>IF(EF122="","",MID(EF122,FIND("(",EF122)+1,4))</f>
        <v/>
      </c>
      <c r="EA122" s="148" t="str">
        <f>IF(ISNUMBER(SEARCH("*female*",EF122)),"female",IF(ISNUMBER(SEARCH("*male*",EF122)),"male",""))</f>
        <v/>
      </c>
      <c r="EB122" s="149" t="str">
        <f>IF(EF122="","",IF(ISERROR(MID(EF122,FIND("male,",EF122)+6,(FIND(")",EF122)-(FIND("male,",EF122)+6))))=TRUE,"missing/error",MID(EF122,FIND("male,",EF122)+6,(FIND(")",EF122)-(FIND("male,",EF122)+6)))))</f>
        <v/>
      </c>
      <c r="EC122" s="150" t="str">
        <f>IF(DY122="","",(MID(DY122,(SEARCH("^^",SUBSTITUTE(DY122," ","^^",LEN(DY122)-LEN(SUBSTITUTE(DY122," ","")))))+1,99)&amp;"_"&amp;LEFT(DY122,FIND(" ",DY122)-1)&amp;"_"&amp;DZ122))</f>
        <v/>
      </c>
      <c r="ED122" s="117" t="str">
        <f>IF(EF122="","",IF((LEN(EF122)-LEN(SUBSTITUTE(EF122,"male","")))/LEN("male")&gt;1,"!",IF(RIGHT(EF122,1)=")","",IF(RIGHT(EF122,2)=") ","",IF(RIGHT(EF122,2)=").","","!!")))))</f>
        <v/>
      </c>
      <c r="EE122" s="114"/>
      <c r="EF122" s="168"/>
    </row>
    <row r="123" spans="1:136" ht="13.5" customHeight="1">
      <c r="A123" s="126"/>
      <c r="B123" s="114" t="s">
        <v>612</v>
      </c>
      <c r="E123" s="143" t="str">
        <f>IF(I123="","",ministers_outercabinet!E$3)</f>
        <v/>
      </c>
      <c r="F123" s="144" t="str">
        <f>IF(I123="","",ministers_outercabinet!E$1)</f>
        <v/>
      </c>
      <c r="G123" s="145" t="s">
        <v>292</v>
      </c>
      <c r="H123" s="145" t="str">
        <f>IF(I123="","",ministers_outercabinet!E$3)</f>
        <v/>
      </c>
      <c r="I123" s="146" t="str">
        <f t="shared" si="23"/>
        <v/>
      </c>
      <c r="J123" s="147" t="str">
        <f t="shared" si="24"/>
        <v/>
      </c>
      <c r="K123" s="148" t="str">
        <f t="shared" si="25"/>
        <v/>
      </c>
      <c r="L123" s="149" t="str">
        <f t="shared" si="26"/>
        <v/>
      </c>
      <c r="M123" s="150" t="str">
        <f t="shared" si="27"/>
        <v/>
      </c>
      <c r="N123" s="117" t="str">
        <f t="shared" si="28"/>
        <v/>
      </c>
      <c r="O123" s="114"/>
      <c r="P123" s="168"/>
      <c r="Q123" s="143" t="str">
        <f>IF(U123="","",ministers_outercabinet!T$3)</f>
        <v/>
      </c>
      <c r="R123" s="144" t="str">
        <f>IF(U123="","",ministers_outercabinet!T$1)</f>
        <v/>
      </c>
      <c r="S123" s="145"/>
      <c r="T123" s="151"/>
      <c r="U123" s="146" t="str">
        <f>IF(AB123="","",IF(ISNUMBER(SEARCH(":",AB123)),MID(AB123,FIND(":",AB123)+2,FIND("(",AB123)-FIND(":",AB123)-3),LEFT(AB123,FIND("(",AB123)-2)))</f>
        <v/>
      </c>
      <c r="V123" s="147" t="str">
        <f>IF(AB123="","",MID(AB123,FIND("(",AB123)+1,4))</f>
        <v/>
      </c>
      <c r="W123" s="148" t="str">
        <f>IF(ISNUMBER(SEARCH("*female*",AB123)),"female",IF(ISNUMBER(SEARCH("*male*",AB123)),"male",""))</f>
        <v/>
      </c>
      <c r="X123" s="149" t="str">
        <f>IF(AB123="","",IF(ISERROR(MID(AB123,FIND("male,",AB123)+6,(FIND(")",AB123)-(FIND("male,",AB123)+6))))=TRUE,"missing/error",MID(AB123,FIND("male,",AB123)+6,(FIND(")",AB123)-(FIND("male,",AB123)+6)))))</f>
        <v/>
      </c>
      <c r="Y123" s="150" t="str">
        <f>IF(U123="","",(MID(U123,(SEARCH("^^",SUBSTITUTE(U123," ","^^",LEN(U123)-LEN(SUBSTITUTE(U123," ","")))))+1,99)&amp;"_"&amp;LEFT(U123,FIND(" ",U123)-1)&amp;"_"&amp;V123))</f>
        <v/>
      </c>
      <c r="Z123" s="117" t="str">
        <f>IF(AB123="","",IF((LEN(AB123)-LEN(SUBSTITUTE(AB123,"male","")))/LEN("male")&gt;1,"!",IF(RIGHT(AB123,1)=")","",IF(RIGHT(AB123,2)=") ","",IF(RIGHT(AB123,2)=").","","!!")))))</f>
        <v/>
      </c>
      <c r="AA123" s="114"/>
      <c r="AB123" s="168"/>
      <c r="AC123" s="143" t="str">
        <f>IF(AG123="","",ministers_outercabinet!AF$3)</f>
        <v/>
      </c>
      <c r="AD123" s="144" t="str">
        <f>IF(AG123="","",ministers_outercabinet!AF$1)</f>
        <v/>
      </c>
      <c r="AE123" s="145"/>
      <c r="AF123" s="151"/>
      <c r="AG123" s="146" t="str">
        <f>IF(AN123="","",IF(ISNUMBER(SEARCH(":",AN123)),MID(AN123,FIND(":",AN123)+2,FIND("(",AN123)-FIND(":",AN123)-3),LEFT(AN123,FIND("(",AN123)-2)))</f>
        <v/>
      </c>
      <c r="AH123" s="147" t="str">
        <f>IF(AN123="","",MID(AN123,FIND("(",AN123)+1,4))</f>
        <v/>
      </c>
      <c r="AI123" s="148" t="str">
        <f>IF(ISNUMBER(SEARCH("*female*",AN123)),"female",IF(ISNUMBER(SEARCH("*male*",AN123)),"male",""))</f>
        <v/>
      </c>
      <c r="AJ123" s="149" t="str">
        <f>IF(AN123="","",IF(ISERROR(MID(AN123,FIND("male,",AN123)+6,(FIND(")",AN123)-(FIND("male,",AN123)+6))))=TRUE,"missing/error",MID(AN123,FIND("male,",AN123)+6,(FIND(")",AN123)-(FIND("male,",AN123)+6)))))</f>
        <v/>
      </c>
      <c r="AK123" s="150" t="str">
        <f>IF(AG123="","",(MID(AG123,(SEARCH("^^",SUBSTITUTE(AG123," ","^^",LEN(AG123)-LEN(SUBSTITUTE(AG123," ","")))))+1,99)&amp;"_"&amp;LEFT(AG123,FIND(" ",AG123)-1)&amp;"_"&amp;AH123))</f>
        <v/>
      </c>
      <c r="AL123" s="117" t="str">
        <f>IF(AN123="","",IF((LEN(AN123)-LEN(SUBSTITUTE(AN123,"male","")))/LEN("male")&gt;1,"!",IF(RIGHT(AN123,1)=")","",IF(RIGHT(AN123,2)=") ","",IF(RIGHT(AN123,2)=").","","!!")))))</f>
        <v/>
      </c>
      <c r="AM123" s="114"/>
      <c r="AN123" s="168"/>
      <c r="AO123" s="143" t="str">
        <f>IF(AS123="","",ministers_outercabinet!AR$3)</f>
        <v/>
      </c>
      <c r="AP123" s="144" t="str">
        <f>IF(AS123="","",ministers_outercabinet!AR$1)</f>
        <v/>
      </c>
      <c r="AQ123" s="145"/>
      <c r="AR123" s="151"/>
      <c r="AS123" s="146" t="str">
        <f>IF(AZ123="","",IF(ISNUMBER(SEARCH(":",AZ123)),MID(AZ123,FIND(":",AZ123)+2,FIND("(",AZ123)-FIND(":",AZ123)-3),LEFT(AZ123,FIND("(",AZ123)-2)))</f>
        <v/>
      </c>
      <c r="AT123" s="147" t="str">
        <f>IF(AZ123="","",MID(AZ123,FIND("(",AZ123)+1,4))</f>
        <v/>
      </c>
      <c r="AU123" s="148" t="str">
        <f>IF(ISNUMBER(SEARCH("*female*",AZ123)),"female",IF(ISNUMBER(SEARCH("*male*",AZ123)),"male",""))</f>
        <v/>
      </c>
      <c r="AV123" s="149" t="str">
        <f>IF(AZ123="","",IF(ISERROR(MID(AZ123,FIND("male,",AZ123)+6,(FIND(")",AZ123)-(FIND("male,",AZ123)+6))))=TRUE,"missing/error",MID(AZ123,FIND("male,",AZ123)+6,(FIND(")",AZ123)-(FIND("male,",AZ123)+6)))))</f>
        <v/>
      </c>
      <c r="AW123" s="150" t="str">
        <f>IF(AS123="","",(MID(AS123,(SEARCH("^^",SUBSTITUTE(AS123," ","^^",LEN(AS123)-LEN(SUBSTITUTE(AS123," ","")))))+1,99)&amp;"_"&amp;LEFT(AS123,FIND(" ",AS123)-1)&amp;"_"&amp;AT123))</f>
        <v/>
      </c>
      <c r="AX123" s="117" t="str">
        <f>IF(AZ123="","",IF((LEN(AZ123)-LEN(SUBSTITUTE(AZ123,"male","")))/LEN("male")&gt;1,"!",IF(RIGHT(AZ123,1)=")","",IF(RIGHT(AZ123,2)=") ","",IF(RIGHT(AZ123,2)=").","","!!")))))</f>
        <v/>
      </c>
      <c r="AY123" s="114"/>
      <c r="AZ123" s="168"/>
      <c r="BA123" s="143" t="str">
        <f>IF(BE123="","",ministers_outercabinet!BD$3)</f>
        <v/>
      </c>
      <c r="BB123" s="144" t="str">
        <f>IF(BE123="","",ministers_outercabinet!BD$1)</f>
        <v/>
      </c>
      <c r="BC123" s="145"/>
      <c r="BD123" s="151"/>
      <c r="BE123" s="146" t="str">
        <f>IF(BL123="","",IF(ISNUMBER(SEARCH(":",BL123)),MID(BL123,FIND(":",BL123)+2,FIND("(",BL123)-FIND(":",BL123)-3),LEFT(BL123,FIND("(",BL123)-2)))</f>
        <v/>
      </c>
      <c r="BF123" s="147" t="str">
        <f>IF(BL123="","",MID(BL123,FIND("(",BL123)+1,4))</f>
        <v/>
      </c>
      <c r="BG123" s="148" t="str">
        <f>IF(ISNUMBER(SEARCH("*female*",BL123)),"female",IF(ISNUMBER(SEARCH("*male*",BL123)),"male",""))</f>
        <v/>
      </c>
      <c r="BH123" s="149" t="str">
        <f>IF(BL123="","",IF(ISERROR(MID(BL123,FIND("male,",BL123)+6,(FIND(")",BL123)-(FIND("male,",BL123)+6))))=TRUE,"missing/error",MID(BL123,FIND("male,",BL123)+6,(FIND(")",BL123)-(FIND("male,",BL123)+6)))))</f>
        <v/>
      </c>
      <c r="BI123" s="150" t="str">
        <f>IF(BE123="","",(MID(BE123,(SEARCH("^^",SUBSTITUTE(BE123," ","^^",LEN(BE123)-LEN(SUBSTITUTE(BE123," ","")))))+1,99)&amp;"_"&amp;LEFT(BE123,FIND(" ",BE123)-1)&amp;"_"&amp;BF123))</f>
        <v/>
      </c>
      <c r="BJ123" s="117" t="str">
        <f>IF(BL123="","",IF((LEN(BL123)-LEN(SUBSTITUTE(BL123,"male","")))/LEN("male")&gt;1,"!",IF(RIGHT(BL123,1)=")","",IF(RIGHT(BL123,2)=") ","",IF(RIGHT(BL123,2)=").","","!!")))))</f>
        <v/>
      </c>
      <c r="BK123" s="114"/>
      <c r="BL123" s="168"/>
      <c r="BM123" s="143" t="str">
        <f>IF(BQ123="","",ministers_outercabinet!BP$3)</f>
        <v/>
      </c>
      <c r="BN123" s="144" t="str">
        <f>IF(BQ123="","",ministers_outercabinet!BP$1)</f>
        <v/>
      </c>
      <c r="BO123" s="145"/>
      <c r="BP123" s="151"/>
      <c r="BQ123" s="146" t="str">
        <f>IF(BX123="","",IF(ISNUMBER(SEARCH(":",BX123)),MID(BX123,FIND(":",BX123)+2,FIND("(",BX123)-FIND(":",BX123)-3),LEFT(BX123,FIND("(",BX123)-2)))</f>
        <v/>
      </c>
      <c r="BR123" s="147" t="str">
        <f>IF(BX123="","",MID(BX123,FIND("(",BX123)+1,4))</f>
        <v/>
      </c>
      <c r="BS123" s="148" t="str">
        <f>IF(ISNUMBER(SEARCH("*female*",BX123)),"female",IF(ISNUMBER(SEARCH("*male*",BX123)),"male",""))</f>
        <v/>
      </c>
      <c r="BT123" s="149" t="str">
        <f>IF(BX123="","",IF(ISERROR(MID(BX123,FIND("male,",BX123)+6,(FIND(")",BX123)-(FIND("male,",BX123)+6))))=TRUE,"missing/error",MID(BX123,FIND("male,",BX123)+6,(FIND(")",BX123)-(FIND("male,",BX123)+6)))))</f>
        <v/>
      </c>
      <c r="BU123" s="150" t="str">
        <f>IF(BQ123="","",(MID(BQ123,(SEARCH("^^",SUBSTITUTE(BQ123," ","^^",LEN(BQ123)-LEN(SUBSTITUTE(BQ123," ","")))))+1,99)&amp;"_"&amp;LEFT(BQ123,FIND(" ",BQ123)-1)&amp;"_"&amp;BR123))</f>
        <v/>
      </c>
      <c r="BV123" s="117" t="str">
        <f>IF(BX123="","",IF((LEN(BX123)-LEN(SUBSTITUTE(BX123,"male","")))/LEN("male")&gt;1,"!",IF(RIGHT(BX123,1)=")","",IF(RIGHT(BX123,2)=") ","",IF(RIGHT(BX123,2)=").","","!!")))))</f>
        <v/>
      </c>
      <c r="BW123" s="114"/>
      <c r="BX123" s="168"/>
      <c r="BY123" s="143" t="str">
        <f>IF(CC123="","",ministers_outercabinet!CB$3)</f>
        <v/>
      </c>
      <c r="BZ123" s="144" t="str">
        <f>IF(CC123="","",ministers_outercabinet!CB$1)</f>
        <v/>
      </c>
      <c r="CA123" s="145"/>
      <c r="CB123" s="151"/>
      <c r="CC123" s="146" t="str">
        <f>IF(CJ123="","",IF(ISNUMBER(SEARCH(":",CJ123)),MID(CJ123,FIND(":",CJ123)+2,FIND("(",CJ123)-FIND(":",CJ123)-3),LEFT(CJ123,FIND("(",CJ123)-2)))</f>
        <v/>
      </c>
      <c r="CD123" s="147" t="str">
        <f>IF(CJ123="","",MID(CJ123,FIND("(",CJ123)+1,4))</f>
        <v/>
      </c>
      <c r="CE123" s="148" t="str">
        <f>IF(ISNUMBER(SEARCH("*female*",CJ123)),"female",IF(ISNUMBER(SEARCH("*male*",CJ123)),"male",""))</f>
        <v/>
      </c>
      <c r="CF123" s="149" t="str">
        <f>IF(CJ123="","",IF(ISERROR(MID(CJ123,FIND("male,",CJ123)+6,(FIND(")",CJ123)-(FIND("male,",CJ123)+6))))=TRUE,"missing/error",MID(CJ123,FIND("male,",CJ123)+6,(FIND(")",CJ123)-(FIND("male,",CJ123)+6)))))</f>
        <v/>
      </c>
      <c r="CG123" s="150" t="str">
        <f>IF(CC123="","",(MID(CC123,(SEARCH("^^",SUBSTITUTE(CC123," ","^^",LEN(CC123)-LEN(SUBSTITUTE(CC123," ","")))))+1,99)&amp;"_"&amp;LEFT(CC123,FIND(" ",CC123)-1)&amp;"_"&amp;CD123))</f>
        <v/>
      </c>
      <c r="CH123" s="117" t="str">
        <f>IF(CJ123="","",IF((LEN(CJ123)-LEN(SUBSTITUTE(CJ123,"male","")))/LEN("male")&gt;1,"!",IF(RIGHT(CJ123,1)=")","",IF(RIGHT(CJ123,2)=") ","",IF(RIGHT(CJ123,2)=").","","!!")))))</f>
        <v/>
      </c>
      <c r="CI123" s="114"/>
      <c r="CJ123" s="168"/>
      <c r="CK123" s="143" t="str">
        <f>IF(CO123="","",ministers_outercabinet!CN$3)</f>
        <v/>
      </c>
      <c r="CL123" s="144" t="str">
        <f>IF(CO123="","",ministers_outercabinet!CN$1)</f>
        <v/>
      </c>
      <c r="CM123" s="145"/>
      <c r="CN123" s="151"/>
      <c r="CO123" s="146" t="str">
        <f>IF(CV123="","",IF(ISNUMBER(SEARCH(":",CV123)),MID(CV123,FIND(":",CV123)+2,FIND("(",CV123)-FIND(":",CV123)-3),LEFT(CV123,FIND("(",CV123)-2)))</f>
        <v/>
      </c>
      <c r="CP123" s="147" t="str">
        <f>IF(CV123="","",MID(CV123,FIND("(",CV123)+1,4))</f>
        <v/>
      </c>
      <c r="CQ123" s="148" t="str">
        <f>IF(ISNUMBER(SEARCH("*female*",CV123)),"female",IF(ISNUMBER(SEARCH("*male*",CV123)),"male",""))</f>
        <v/>
      </c>
      <c r="CR123" s="149" t="str">
        <f>IF(CV123="","",IF(ISERROR(MID(CV123,FIND("male,",CV123)+6,(FIND(")",CV123)-(FIND("male,",CV123)+6))))=TRUE,"missing/error",MID(CV123,FIND("male,",CV123)+6,(FIND(")",CV123)-(FIND("male,",CV123)+6)))))</f>
        <v/>
      </c>
      <c r="CS123" s="150" t="str">
        <f>IF(CO123="","",(MID(CO123,(SEARCH("^^",SUBSTITUTE(CO123," ","^^",LEN(CO123)-LEN(SUBSTITUTE(CO123," ","")))))+1,99)&amp;"_"&amp;LEFT(CO123,FIND(" ",CO123)-1)&amp;"_"&amp;CP123))</f>
        <v/>
      </c>
      <c r="CT123" s="117" t="str">
        <f>IF(CV123="","",IF((LEN(CV123)-LEN(SUBSTITUTE(CV123,"male","")))/LEN("male")&gt;1,"!",IF(RIGHT(CV123,1)=")","",IF(RIGHT(CV123,2)=") ","",IF(RIGHT(CV123,2)=").","","!!")))))</f>
        <v/>
      </c>
      <c r="CU123" s="114"/>
      <c r="CV123" s="168"/>
      <c r="CW123" s="143" t="str">
        <f>IF(DA123="","",ministers_outercabinet!CZ$3)</f>
        <v/>
      </c>
      <c r="CX123" s="144" t="str">
        <f>IF(DA123="","",ministers_outercabinet!CZ$1)</f>
        <v/>
      </c>
      <c r="CY123" s="145"/>
      <c r="CZ123" s="151"/>
      <c r="DA123" s="146" t="str">
        <f>IF(DH123="","",IF(ISNUMBER(SEARCH(":",DH123)),MID(DH123,FIND(":",DH123)+2,FIND("(",DH123)-FIND(":",DH123)-3),LEFT(DH123,FIND("(",DH123)-2)))</f>
        <v/>
      </c>
      <c r="DB123" s="147" t="str">
        <f>IF(DH123="","",MID(DH123,FIND("(",DH123)+1,4))</f>
        <v/>
      </c>
      <c r="DC123" s="148" t="str">
        <f>IF(ISNUMBER(SEARCH("*female*",DH123)),"female",IF(ISNUMBER(SEARCH("*male*",DH123)),"male",""))</f>
        <v/>
      </c>
      <c r="DD123" s="149" t="str">
        <f>IF(DH123="","",IF(ISERROR(MID(DH123,FIND("male,",DH123)+6,(FIND(")",DH123)-(FIND("male,",DH123)+6))))=TRUE,"missing/error",MID(DH123,FIND("male,",DH123)+6,(FIND(")",DH123)-(FIND("male,",DH123)+6)))))</f>
        <v/>
      </c>
      <c r="DE123" s="150" t="str">
        <f>IF(DA123="","",(MID(DA123,(SEARCH("^^",SUBSTITUTE(DA123," ","^^",LEN(DA123)-LEN(SUBSTITUTE(DA123," ","")))))+1,99)&amp;"_"&amp;LEFT(DA123,FIND(" ",DA123)-1)&amp;"_"&amp;DB123))</f>
        <v/>
      </c>
      <c r="DF123" s="117" t="str">
        <f>IF(DH123="","",IF((LEN(DH123)-LEN(SUBSTITUTE(DH123,"male","")))/LEN("male")&gt;1,"!",IF(RIGHT(DH123,1)=")","",IF(RIGHT(DH123,2)=") ","",IF(RIGHT(DH123,2)=").","","!!")))))</f>
        <v/>
      </c>
      <c r="DG123" s="114"/>
      <c r="DH123" s="168"/>
      <c r="DI123" s="143" t="str">
        <f>IF(DM123="","",ministers_outercabinet!DL$3)</f>
        <v/>
      </c>
      <c r="DJ123" s="144" t="str">
        <f>IF(DM123="","",ministers_outercabinet!DL$1)</f>
        <v/>
      </c>
      <c r="DK123" s="145"/>
      <c r="DL123" s="151"/>
      <c r="DM123" s="146" t="str">
        <f>IF(DT123="","",IF(ISNUMBER(SEARCH(":",DT123)),MID(DT123,FIND(":",DT123)+2,FIND("(",DT123)-FIND(":",DT123)-3),LEFT(DT123,FIND("(",DT123)-2)))</f>
        <v/>
      </c>
      <c r="DN123" s="147" t="str">
        <f>IF(DT123="","",MID(DT123,FIND("(",DT123)+1,4))</f>
        <v/>
      </c>
      <c r="DO123" s="148" t="str">
        <f>IF(ISNUMBER(SEARCH("*female*",DT123)),"female",IF(ISNUMBER(SEARCH("*male*",DT123)),"male",""))</f>
        <v/>
      </c>
      <c r="DP123" s="149" t="str">
        <f>IF(DT123="","",IF(ISERROR(MID(DT123,FIND("male,",DT123)+6,(FIND(")",DT123)-(FIND("male,",DT123)+6))))=TRUE,"missing/error",MID(DT123,FIND("male,",DT123)+6,(FIND(")",DT123)-(FIND("male,",DT123)+6)))))</f>
        <v/>
      </c>
      <c r="DQ123" s="150" t="str">
        <f>IF(DM123="","",(MID(DM123,(SEARCH("^^",SUBSTITUTE(DM123," ","^^",LEN(DM123)-LEN(SUBSTITUTE(DM123," ","")))))+1,99)&amp;"_"&amp;LEFT(DM123,FIND(" ",DM123)-1)&amp;"_"&amp;DN123))</f>
        <v/>
      </c>
      <c r="DR123" s="117" t="str">
        <f>IF(DT123="","",IF((LEN(DT123)-LEN(SUBSTITUTE(DT123,"male","")))/LEN("male")&gt;1,"!",IF(RIGHT(DT123,1)=")","",IF(RIGHT(DT123,2)=") ","",IF(RIGHT(DT123,2)=").","","!!")))))</f>
        <v/>
      </c>
      <c r="DS123" s="114"/>
      <c r="DT123" s="168"/>
      <c r="DU123" s="143" t="str">
        <f>IF(DY123="","",ministers_outercabinet!DX$3)</f>
        <v/>
      </c>
      <c r="DV123" s="144" t="str">
        <f>IF(DY123="","",ministers_outercabinet!DX$1)</f>
        <v/>
      </c>
      <c r="DW123" s="145"/>
      <c r="DX123" s="151"/>
      <c r="DY123" s="146" t="str">
        <f>IF(EF123="","",IF(ISNUMBER(SEARCH(":",EF123)),MID(EF123,FIND(":",EF123)+2,FIND("(",EF123)-FIND(":",EF123)-3),LEFT(EF123,FIND("(",EF123)-2)))</f>
        <v/>
      </c>
      <c r="DZ123" s="147" t="str">
        <f>IF(EF123="","",MID(EF123,FIND("(",EF123)+1,4))</f>
        <v/>
      </c>
      <c r="EA123" s="148" t="str">
        <f>IF(ISNUMBER(SEARCH("*female*",EF123)),"female",IF(ISNUMBER(SEARCH("*male*",EF123)),"male",""))</f>
        <v/>
      </c>
      <c r="EB123" s="149" t="str">
        <f>IF(EF123="","",IF(ISERROR(MID(EF123,FIND("male,",EF123)+6,(FIND(")",EF123)-(FIND("male,",EF123)+6))))=TRUE,"missing/error",MID(EF123,FIND("male,",EF123)+6,(FIND(")",EF123)-(FIND("male,",EF123)+6)))))</f>
        <v/>
      </c>
      <c r="EC123" s="150" t="str">
        <f>IF(DY123="","",(MID(DY123,(SEARCH("^^",SUBSTITUTE(DY123," ","^^",LEN(DY123)-LEN(SUBSTITUTE(DY123," ","")))))+1,99)&amp;"_"&amp;LEFT(DY123,FIND(" ",DY123)-1)&amp;"_"&amp;DZ123))</f>
        <v/>
      </c>
      <c r="ED123" s="117" t="str">
        <f>IF(EF123="","",IF((LEN(EF123)-LEN(SUBSTITUTE(EF123,"male","")))/LEN("male")&gt;1,"!",IF(RIGHT(EF123,1)=")","",IF(RIGHT(EF123,2)=") ","",IF(RIGHT(EF123,2)=").","","!!")))))</f>
        <v/>
      </c>
      <c r="EE123" s="114"/>
      <c r="EF123" s="168"/>
    </row>
    <row r="124" spans="1:136" ht="13.5" customHeight="1">
      <c r="A124" s="126"/>
      <c r="B124" s="114" t="s">
        <v>612</v>
      </c>
      <c r="E124" s="143" t="str">
        <f>IF(I124="","",ministers_outercabinet!E$3)</f>
        <v/>
      </c>
      <c r="F124" s="144" t="str">
        <f>IF(I124="","",ministers_outercabinet!E$1)</f>
        <v/>
      </c>
      <c r="G124" s="145" t="s">
        <v>292</v>
      </c>
      <c r="H124" s="145" t="str">
        <f>IF(I124="","",ministers_outercabinet!E$3)</f>
        <v/>
      </c>
      <c r="I124" s="146" t="str">
        <f t="shared" si="23"/>
        <v/>
      </c>
      <c r="J124" s="147" t="str">
        <f t="shared" si="24"/>
        <v/>
      </c>
      <c r="K124" s="148" t="str">
        <f t="shared" si="25"/>
        <v/>
      </c>
      <c r="L124" s="149" t="str">
        <f t="shared" si="26"/>
        <v/>
      </c>
      <c r="M124" s="150" t="str">
        <f t="shared" si="27"/>
        <v/>
      </c>
      <c r="N124" s="117" t="str">
        <f t="shared" si="28"/>
        <v/>
      </c>
      <c r="O124" s="114"/>
      <c r="P124" s="168"/>
      <c r="Q124" s="143"/>
      <c r="R124" s="144"/>
      <c r="S124" s="145"/>
      <c r="T124" s="151"/>
      <c r="U124" s="146"/>
      <c r="V124" s="147"/>
      <c r="W124" s="148"/>
      <c r="X124" s="149"/>
      <c r="Y124" s="150"/>
      <c r="AA124" s="114"/>
      <c r="AB124" s="168"/>
      <c r="AC124" s="143"/>
      <c r="AD124" s="144"/>
      <c r="AE124" s="145"/>
      <c r="AF124" s="151"/>
      <c r="AG124" s="146"/>
      <c r="AH124" s="147"/>
      <c r="AI124" s="148"/>
      <c r="AJ124" s="149"/>
      <c r="AK124" s="150"/>
      <c r="AM124" s="114"/>
      <c r="AN124" s="168"/>
      <c r="AO124" s="143"/>
      <c r="AP124" s="144"/>
      <c r="AQ124" s="145"/>
      <c r="AR124" s="151"/>
      <c r="AS124" s="146"/>
      <c r="AT124" s="147"/>
      <c r="AU124" s="148"/>
      <c r="AV124" s="149"/>
      <c r="AW124" s="150"/>
      <c r="AY124" s="114"/>
      <c r="AZ124" s="168"/>
      <c r="BA124" s="143"/>
      <c r="BB124" s="144"/>
      <c r="BC124" s="145"/>
      <c r="BD124" s="151"/>
      <c r="BE124" s="146"/>
      <c r="BF124" s="147"/>
      <c r="BG124" s="148"/>
      <c r="BH124" s="149"/>
      <c r="BI124" s="150"/>
      <c r="BK124" s="114"/>
      <c r="BL124" s="168"/>
      <c r="BM124" s="143"/>
      <c r="BN124" s="144"/>
      <c r="BO124" s="145"/>
      <c r="BP124" s="151"/>
      <c r="BQ124" s="146"/>
      <c r="BR124" s="147"/>
      <c r="BS124" s="148"/>
      <c r="BT124" s="149"/>
      <c r="BU124" s="150"/>
      <c r="BW124" s="114"/>
      <c r="BX124" s="168"/>
      <c r="BY124" s="143"/>
      <c r="BZ124" s="144"/>
      <c r="CA124" s="145"/>
      <c r="CB124" s="151"/>
      <c r="CC124" s="146"/>
      <c r="CD124" s="147"/>
      <c r="CE124" s="148"/>
      <c r="CF124" s="149"/>
      <c r="CG124" s="150"/>
      <c r="CI124" s="114"/>
      <c r="CJ124" s="168"/>
      <c r="CK124" s="143"/>
      <c r="CL124" s="144"/>
      <c r="CM124" s="145"/>
      <c r="CN124" s="151"/>
      <c r="CO124" s="146"/>
      <c r="CP124" s="147"/>
      <c r="CQ124" s="148"/>
      <c r="CR124" s="149"/>
      <c r="CS124" s="150"/>
      <c r="CU124" s="114"/>
      <c r="CV124" s="168"/>
      <c r="CW124" s="143"/>
      <c r="CX124" s="144"/>
      <c r="CY124" s="145"/>
      <c r="CZ124" s="151"/>
      <c r="DA124" s="146"/>
      <c r="DB124" s="147"/>
      <c r="DC124" s="148"/>
      <c r="DD124" s="149"/>
      <c r="DE124" s="150"/>
      <c r="DG124" s="114"/>
      <c r="DH124" s="168"/>
      <c r="DI124" s="143"/>
      <c r="DJ124" s="144"/>
      <c r="DK124" s="145"/>
      <c r="DL124" s="151"/>
      <c r="DM124" s="146"/>
      <c r="DN124" s="147"/>
      <c r="DO124" s="148"/>
      <c r="DP124" s="149"/>
      <c r="DQ124" s="150"/>
      <c r="DS124" s="114"/>
      <c r="DT124" s="168"/>
      <c r="DU124" s="143"/>
      <c r="DV124" s="144"/>
      <c r="DW124" s="145"/>
      <c r="DX124" s="151"/>
      <c r="DY124" s="146"/>
      <c r="DZ124" s="147"/>
      <c r="EA124" s="148"/>
      <c r="EB124" s="149"/>
      <c r="EC124" s="150"/>
      <c r="EE124" s="114"/>
      <c r="EF124" s="168"/>
    </row>
    <row r="125" spans="1:136" ht="13.5" customHeight="1">
      <c r="A125" s="126"/>
      <c r="B125" s="114" t="s">
        <v>770</v>
      </c>
      <c r="C125" s="114"/>
      <c r="E125" s="143" t="str">
        <f>IF(I125="","",ministers_outercabinet!E$3)</f>
        <v/>
      </c>
      <c r="F125" s="144" t="str">
        <f>IF(I125="","",ministers_outercabinet!E$1)</f>
        <v/>
      </c>
      <c r="G125" s="145" t="s">
        <v>292</v>
      </c>
      <c r="H125" s="145" t="str">
        <f>IF(I125="","",ministers_outercabinet!E$3)</f>
        <v/>
      </c>
      <c r="I125" s="146" t="str">
        <f t="shared" si="23"/>
        <v/>
      </c>
      <c r="J125" s="147" t="str">
        <f t="shared" si="24"/>
        <v/>
      </c>
      <c r="K125" s="148" t="str">
        <f t="shared" si="25"/>
        <v/>
      </c>
      <c r="L125" s="149" t="str">
        <f t="shared" si="26"/>
        <v/>
      </c>
      <c r="M125" s="150" t="str">
        <f t="shared" si="27"/>
        <v/>
      </c>
      <c r="N125" s="117" t="str">
        <f t="shared" si="28"/>
        <v/>
      </c>
      <c r="O125" s="114"/>
      <c r="P125" s="168"/>
      <c r="Q125" s="143"/>
      <c r="R125" s="144"/>
      <c r="S125" s="145"/>
      <c r="T125" s="151"/>
      <c r="U125" s="146"/>
      <c r="V125" s="147"/>
      <c r="W125" s="148"/>
      <c r="X125" s="149"/>
      <c r="Y125" s="150"/>
      <c r="AA125" s="114"/>
      <c r="AB125" s="168"/>
      <c r="AC125" s="143"/>
      <c r="AD125" s="144"/>
      <c r="AE125" s="145"/>
      <c r="AF125" s="151"/>
      <c r="AG125" s="146"/>
      <c r="AH125" s="147"/>
      <c r="AI125" s="148"/>
      <c r="AJ125" s="149"/>
      <c r="AK125" s="150"/>
      <c r="AM125" s="114"/>
      <c r="AN125" s="168"/>
      <c r="AO125" s="143"/>
      <c r="AP125" s="144"/>
      <c r="AQ125" s="145"/>
      <c r="AR125" s="151"/>
      <c r="AS125" s="146"/>
      <c r="AT125" s="147"/>
      <c r="AU125" s="148"/>
      <c r="AV125" s="149"/>
      <c r="AW125" s="150"/>
      <c r="AY125" s="114"/>
      <c r="AZ125" s="168"/>
      <c r="BA125" s="143"/>
      <c r="BB125" s="144"/>
      <c r="BC125" s="145"/>
      <c r="BD125" s="151"/>
      <c r="BE125" s="146"/>
      <c r="BF125" s="147"/>
      <c r="BG125" s="148"/>
      <c r="BH125" s="149"/>
      <c r="BI125" s="150"/>
      <c r="BK125" s="114"/>
      <c r="BL125" s="168"/>
      <c r="BM125" s="143"/>
      <c r="BN125" s="144"/>
      <c r="BO125" s="145"/>
      <c r="BP125" s="151"/>
      <c r="BQ125" s="146"/>
      <c r="BR125" s="147"/>
      <c r="BS125" s="148"/>
      <c r="BT125" s="149"/>
      <c r="BU125" s="150"/>
      <c r="BW125" s="114"/>
      <c r="BX125" s="168"/>
      <c r="BY125" s="143"/>
      <c r="BZ125" s="144"/>
      <c r="CA125" s="145"/>
      <c r="CB125" s="151"/>
      <c r="CC125" s="146"/>
      <c r="CD125" s="147"/>
      <c r="CE125" s="148"/>
      <c r="CF125" s="149"/>
      <c r="CG125" s="150"/>
      <c r="CI125" s="114"/>
      <c r="CJ125" s="168"/>
      <c r="CK125" s="143"/>
      <c r="CL125" s="144"/>
      <c r="CM125" s="145"/>
      <c r="CN125" s="151"/>
      <c r="CO125" s="146"/>
      <c r="CP125" s="147"/>
      <c r="CQ125" s="148"/>
      <c r="CR125" s="149"/>
      <c r="CS125" s="150"/>
      <c r="CU125" s="114"/>
      <c r="CV125" s="168"/>
      <c r="CW125" s="143"/>
      <c r="CX125" s="144"/>
      <c r="CY125" s="145"/>
      <c r="CZ125" s="151"/>
      <c r="DA125" s="146"/>
      <c r="DB125" s="147"/>
      <c r="DC125" s="148"/>
      <c r="DD125" s="149"/>
      <c r="DE125" s="150"/>
      <c r="DG125" s="114"/>
      <c r="DH125" s="168"/>
      <c r="DI125" s="143"/>
      <c r="DJ125" s="144"/>
      <c r="DK125" s="145"/>
      <c r="DL125" s="151"/>
      <c r="DM125" s="146"/>
      <c r="DN125" s="147"/>
      <c r="DO125" s="148"/>
      <c r="DP125" s="149"/>
      <c r="DQ125" s="150"/>
      <c r="DS125" s="114"/>
      <c r="DT125" s="168"/>
      <c r="DU125" s="143"/>
      <c r="DV125" s="144"/>
      <c r="DW125" s="145"/>
      <c r="DX125" s="151"/>
      <c r="DY125" s="146"/>
      <c r="DZ125" s="147"/>
      <c r="EA125" s="148"/>
      <c r="EB125" s="149"/>
      <c r="EC125" s="150"/>
      <c r="EE125" s="114"/>
      <c r="EF125" s="168"/>
    </row>
    <row r="126" spans="1:136" ht="13.5" customHeight="1">
      <c r="A126" s="126"/>
      <c r="B126" s="114" t="s">
        <v>775</v>
      </c>
      <c r="C126" s="114"/>
      <c r="E126" s="143" t="str">
        <f>IF(I126="","",ministers_outercabinet!E$3)</f>
        <v/>
      </c>
      <c r="F126" s="144" t="str">
        <f>IF(I126="","",ministers_outercabinet!E$1)</f>
        <v/>
      </c>
      <c r="G126" s="145" t="s">
        <v>292</v>
      </c>
      <c r="H126" s="145" t="str">
        <f>IF(I126="","",ministers_outercabinet!E$3)</f>
        <v/>
      </c>
      <c r="I126" s="146" t="str">
        <f t="shared" si="23"/>
        <v/>
      </c>
      <c r="J126" s="147" t="str">
        <f t="shared" si="24"/>
        <v/>
      </c>
      <c r="K126" s="148" t="str">
        <f t="shared" si="25"/>
        <v/>
      </c>
      <c r="L126" s="149" t="str">
        <f t="shared" si="26"/>
        <v/>
      </c>
      <c r="M126" s="150" t="str">
        <f t="shared" si="27"/>
        <v/>
      </c>
      <c r="N126" s="117" t="str">
        <f t="shared" si="28"/>
        <v/>
      </c>
      <c r="O126" s="114"/>
      <c r="P126" s="168"/>
      <c r="Q126" s="143"/>
      <c r="R126" s="144"/>
      <c r="S126" s="145"/>
      <c r="T126" s="151"/>
      <c r="U126" s="146"/>
      <c r="V126" s="147"/>
      <c r="W126" s="148"/>
      <c r="X126" s="149"/>
      <c r="Y126" s="150"/>
      <c r="AA126" s="114"/>
      <c r="AB126" s="168"/>
      <c r="AC126" s="143"/>
      <c r="AD126" s="144"/>
      <c r="AE126" s="145"/>
      <c r="AF126" s="151"/>
      <c r="AG126" s="146"/>
      <c r="AH126" s="147"/>
      <c r="AI126" s="148"/>
      <c r="AJ126" s="149"/>
      <c r="AK126" s="150"/>
      <c r="AM126" s="114"/>
      <c r="AN126" s="168"/>
      <c r="AO126" s="143"/>
      <c r="AP126" s="144"/>
      <c r="AQ126" s="145"/>
      <c r="AR126" s="151"/>
      <c r="AS126" s="146"/>
      <c r="AT126" s="147"/>
      <c r="AU126" s="148"/>
      <c r="AV126" s="149"/>
      <c r="AW126" s="150"/>
      <c r="AY126" s="114"/>
      <c r="AZ126" s="168"/>
      <c r="BA126" s="143"/>
      <c r="BB126" s="144"/>
      <c r="BC126" s="145"/>
      <c r="BD126" s="151"/>
      <c r="BE126" s="146"/>
      <c r="BF126" s="147"/>
      <c r="BG126" s="148"/>
      <c r="BH126" s="149"/>
      <c r="BI126" s="150"/>
      <c r="BK126" s="114"/>
      <c r="BL126" s="168"/>
      <c r="BM126" s="143"/>
      <c r="BN126" s="144"/>
      <c r="BO126" s="145"/>
      <c r="BP126" s="151"/>
      <c r="BQ126" s="146"/>
      <c r="BR126" s="147"/>
      <c r="BS126" s="148"/>
      <c r="BT126" s="149"/>
      <c r="BU126" s="150"/>
      <c r="BW126" s="114"/>
      <c r="BX126" s="168"/>
      <c r="BY126" s="143"/>
      <c r="BZ126" s="144"/>
      <c r="CA126" s="145"/>
      <c r="CB126" s="151"/>
      <c r="CC126" s="146"/>
      <c r="CD126" s="147"/>
      <c r="CE126" s="148"/>
      <c r="CF126" s="149"/>
      <c r="CG126" s="150"/>
      <c r="CI126" s="114"/>
      <c r="CJ126" s="168"/>
      <c r="CK126" s="143"/>
      <c r="CL126" s="144"/>
      <c r="CM126" s="145"/>
      <c r="CN126" s="151"/>
      <c r="CO126" s="146"/>
      <c r="CP126" s="147"/>
      <c r="CQ126" s="148"/>
      <c r="CR126" s="149"/>
      <c r="CS126" s="150"/>
      <c r="CU126" s="114"/>
      <c r="CV126" s="168"/>
      <c r="CW126" s="143"/>
      <c r="CX126" s="144"/>
      <c r="CY126" s="145"/>
      <c r="CZ126" s="151"/>
      <c r="DA126" s="146"/>
      <c r="DB126" s="147"/>
      <c r="DC126" s="148"/>
      <c r="DD126" s="149"/>
      <c r="DE126" s="150"/>
      <c r="DG126" s="114"/>
      <c r="DH126" s="168"/>
      <c r="DI126" s="143"/>
      <c r="DJ126" s="144"/>
      <c r="DK126" s="145"/>
      <c r="DL126" s="151"/>
      <c r="DM126" s="146"/>
      <c r="DN126" s="147"/>
      <c r="DO126" s="148"/>
      <c r="DP126" s="149"/>
      <c r="DQ126" s="150"/>
      <c r="DS126" s="114"/>
      <c r="DT126" s="168"/>
      <c r="DU126" s="143"/>
      <c r="DV126" s="144"/>
      <c r="DW126" s="145"/>
      <c r="DX126" s="151"/>
      <c r="DY126" s="146"/>
      <c r="DZ126" s="147"/>
      <c r="EA126" s="148"/>
      <c r="EB126" s="149"/>
      <c r="EC126" s="150"/>
      <c r="EE126" s="114"/>
      <c r="EF126" s="168"/>
    </row>
    <row r="127" spans="1:136" ht="13.5" customHeight="1">
      <c r="A127" s="126"/>
      <c r="B127" s="114" t="s">
        <v>1097</v>
      </c>
      <c r="C127" s="114"/>
      <c r="E127" s="143" t="str">
        <f>IF(I127="","",ministers_outercabinet!E$3)</f>
        <v/>
      </c>
      <c r="F127" s="144" t="str">
        <f>IF(I127="","",ministers_outercabinet!E$1)</f>
        <v/>
      </c>
      <c r="G127" s="145" t="s">
        <v>292</v>
      </c>
      <c r="H127" s="145" t="str">
        <f>IF(I127="","",ministers_outercabinet!E$3)</f>
        <v/>
      </c>
      <c r="I127" s="146" t="str">
        <f t="shared" si="23"/>
        <v/>
      </c>
      <c r="J127" s="147" t="str">
        <f t="shared" si="24"/>
        <v/>
      </c>
      <c r="K127" s="148" t="str">
        <f t="shared" si="25"/>
        <v/>
      </c>
      <c r="L127" s="149" t="str">
        <f t="shared" si="26"/>
        <v/>
      </c>
      <c r="M127" s="150" t="str">
        <f t="shared" si="27"/>
        <v/>
      </c>
      <c r="N127" s="117" t="str">
        <f t="shared" si="28"/>
        <v/>
      </c>
      <c r="O127" s="114"/>
      <c r="P127" s="168"/>
      <c r="Q127" s="143"/>
      <c r="R127" s="144"/>
      <c r="S127" s="145"/>
      <c r="T127" s="151"/>
      <c r="U127" s="146"/>
      <c r="V127" s="147"/>
      <c r="W127" s="148"/>
      <c r="X127" s="149"/>
      <c r="Y127" s="150"/>
      <c r="AA127" s="114"/>
      <c r="AB127" s="168"/>
      <c r="AC127" s="143"/>
      <c r="AD127" s="144"/>
      <c r="AE127" s="145"/>
      <c r="AF127" s="151"/>
      <c r="AG127" s="146"/>
      <c r="AH127" s="147"/>
      <c r="AI127" s="148"/>
      <c r="AJ127" s="149"/>
      <c r="AK127" s="150"/>
      <c r="AM127" s="114"/>
      <c r="AN127" s="168"/>
      <c r="AO127" s="143"/>
      <c r="AP127" s="144"/>
      <c r="AQ127" s="145"/>
      <c r="AR127" s="151"/>
      <c r="AS127" s="146"/>
      <c r="AT127" s="147"/>
      <c r="AU127" s="148"/>
      <c r="AV127" s="149"/>
      <c r="AW127" s="150"/>
      <c r="AY127" s="114"/>
      <c r="AZ127" s="168"/>
      <c r="BA127" s="143"/>
      <c r="BB127" s="144"/>
      <c r="BC127" s="145"/>
      <c r="BD127" s="151"/>
      <c r="BE127" s="146"/>
      <c r="BF127" s="147"/>
      <c r="BG127" s="148"/>
      <c r="BH127" s="149"/>
      <c r="BI127" s="150"/>
      <c r="BK127" s="114"/>
      <c r="BL127" s="168"/>
      <c r="BM127" s="143"/>
      <c r="BN127" s="144"/>
      <c r="BO127" s="145"/>
      <c r="BP127" s="151"/>
      <c r="BQ127" s="146"/>
      <c r="BR127" s="147"/>
      <c r="BS127" s="148"/>
      <c r="BT127" s="149"/>
      <c r="BU127" s="150"/>
      <c r="BW127" s="114"/>
      <c r="BX127" s="168"/>
      <c r="BY127" s="143"/>
      <c r="BZ127" s="144"/>
      <c r="CA127" s="145"/>
      <c r="CB127" s="151"/>
      <c r="CC127" s="146"/>
      <c r="CD127" s="147"/>
      <c r="CE127" s="148"/>
      <c r="CF127" s="149"/>
      <c r="CG127" s="150"/>
      <c r="CI127" s="114"/>
      <c r="CJ127" s="168"/>
      <c r="CK127" s="143"/>
      <c r="CL127" s="144"/>
      <c r="CM127" s="145"/>
      <c r="CN127" s="151"/>
      <c r="CO127" s="146"/>
      <c r="CP127" s="147"/>
      <c r="CQ127" s="148"/>
      <c r="CR127" s="149"/>
      <c r="CS127" s="150"/>
      <c r="CU127" s="114"/>
      <c r="CV127" s="168"/>
      <c r="CW127" s="143"/>
      <c r="CX127" s="144"/>
      <c r="CY127" s="145"/>
      <c r="CZ127" s="151"/>
      <c r="DA127" s="146"/>
      <c r="DB127" s="147"/>
      <c r="DC127" s="148"/>
      <c r="DD127" s="149"/>
      <c r="DE127" s="150"/>
      <c r="DG127" s="114"/>
      <c r="DH127" s="168"/>
      <c r="DI127" s="143"/>
      <c r="DJ127" s="144"/>
      <c r="DK127" s="145"/>
      <c r="DL127" s="151"/>
      <c r="DM127" s="146"/>
      <c r="DN127" s="147"/>
      <c r="DO127" s="148"/>
      <c r="DP127" s="149"/>
      <c r="DQ127" s="150"/>
      <c r="DS127" s="114"/>
      <c r="DT127" s="168"/>
      <c r="DU127" s="143"/>
      <c r="DV127" s="144"/>
      <c r="DW127" s="145"/>
      <c r="DX127" s="151"/>
      <c r="DY127" s="146"/>
      <c r="DZ127" s="147"/>
      <c r="EA127" s="148"/>
      <c r="EB127" s="149"/>
      <c r="EC127" s="150"/>
      <c r="EE127" s="114"/>
      <c r="EF127" s="168"/>
    </row>
    <row r="128" spans="1:136" ht="13.5" customHeight="1">
      <c r="A128" s="126"/>
      <c r="B128" s="114" t="s">
        <v>1098</v>
      </c>
      <c r="C128" s="114"/>
      <c r="E128" s="143" t="str">
        <f>IF(I128="","",ministers_outercabinet!E$3)</f>
        <v/>
      </c>
      <c r="F128" s="144" t="str">
        <f>IF(I128="","",ministers_outercabinet!E$1)</f>
        <v/>
      </c>
      <c r="G128" s="145" t="s">
        <v>292</v>
      </c>
      <c r="H128" s="145" t="str">
        <f>IF(I128="","",ministers_outercabinet!E$3)</f>
        <v/>
      </c>
      <c r="I128" s="146" t="str">
        <f t="shared" si="23"/>
        <v/>
      </c>
      <c r="J128" s="147" t="str">
        <f t="shared" si="24"/>
        <v/>
      </c>
      <c r="K128" s="148" t="str">
        <f t="shared" si="25"/>
        <v/>
      </c>
      <c r="L128" s="149" t="str">
        <f t="shared" si="26"/>
        <v/>
      </c>
      <c r="M128" s="150" t="str">
        <f t="shared" si="27"/>
        <v/>
      </c>
      <c r="N128" s="117" t="str">
        <f t="shared" si="28"/>
        <v/>
      </c>
      <c r="O128" s="114"/>
      <c r="P128" s="168"/>
      <c r="Q128" s="143"/>
      <c r="R128" s="144"/>
      <c r="S128" s="145"/>
      <c r="T128" s="151"/>
      <c r="U128" s="146"/>
      <c r="V128" s="147"/>
      <c r="W128" s="148"/>
      <c r="X128" s="149"/>
      <c r="Y128" s="150"/>
      <c r="AA128" s="114"/>
      <c r="AB128" s="168"/>
      <c r="AC128" s="143"/>
      <c r="AD128" s="144"/>
      <c r="AE128" s="145"/>
      <c r="AF128" s="151"/>
      <c r="AG128" s="146"/>
      <c r="AH128" s="147"/>
      <c r="AI128" s="148"/>
      <c r="AJ128" s="149"/>
      <c r="AK128" s="150"/>
      <c r="AM128" s="114"/>
      <c r="AN128" s="168"/>
      <c r="AO128" s="143"/>
      <c r="AP128" s="144"/>
      <c r="AQ128" s="145"/>
      <c r="AR128" s="151"/>
      <c r="AS128" s="146"/>
      <c r="AT128" s="147"/>
      <c r="AU128" s="148"/>
      <c r="AV128" s="149"/>
      <c r="AW128" s="150"/>
      <c r="AY128" s="114"/>
      <c r="AZ128" s="168"/>
      <c r="BA128" s="143"/>
      <c r="BB128" s="144"/>
      <c r="BC128" s="145"/>
      <c r="BD128" s="151"/>
      <c r="BE128" s="146"/>
      <c r="BF128" s="147"/>
      <c r="BG128" s="148"/>
      <c r="BH128" s="149"/>
      <c r="BI128" s="150"/>
      <c r="BK128" s="114"/>
      <c r="BL128" s="168"/>
      <c r="BM128" s="143"/>
      <c r="BN128" s="144"/>
      <c r="BO128" s="145"/>
      <c r="BP128" s="151"/>
      <c r="BQ128" s="146"/>
      <c r="BR128" s="147"/>
      <c r="BS128" s="148"/>
      <c r="BT128" s="149"/>
      <c r="BU128" s="150"/>
      <c r="BW128" s="114"/>
      <c r="BX128" s="168"/>
      <c r="BY128" s="143"/>
      <c r="BZ128" s="144"/>
      <c r="CA128" s="145"/>
      <c r="CB128" s="151"/>
      <c r="CC128" s="146"/>
      <c r="CD128" s="147"/>
      <c r="CE128" s="148"/>
      <c r="CF128" s="149"/>
      <c r="CG128" s="150"/>
      <c r="CI128" s="114"/>
      <c r="CJ128" s="168"/>
      <c r="CK128" s="143"/>
      <c r="CL128" s="144"/>
      <c r="CM128" s="145"/>
      <c r="CN128" s="151"/>
      <c r="CO128" s="146"/>
      <c r="CP128" s="147"/>
      <c r="CQ128" s="148"/>
      <c r="CR128" s="149"/>
      <c r="CS128" s="150"/>
      <c r="CU128" s="114"/>
      <c r="CV128" s="168"/>
      <c r="CW128" s="143"/>
      <c r="CX128" s="144"/>
      <c r="CY128" s="145"/>
      <c r="CZ128" s="151"/>
      <c r="DA128" s="146"/>
      <c r="DB128" s="147"/>
      <c r="DC128" s="148"/>
      <c r="DD128" s="149"/>
      <c r="DE128" s="150"/>
      <c r="DG128" s="114"/>
      <c r="DH128" s="168"/>
      <c r="DI128" s="143"/>
      <c r="DJ128" s="144"/>
      <c r="DK128" s="145"/>
      <c r="DL128" s="151"/>
      <c r="DM128" s="146"/>
      <c r="DN128" s="147"/>
      <c r="DO128" s="148"/>
      <c r="DP128" s="149"/>
      <c r="DQ128" s="150"/>
      <c r="DS128" s="114"/>
      <c r="DT128" s="168"/>
      <c r="DU128" s="143"/>
      <c r="DV128" s="144"/>
      <c r="DW128" s="145"/>
      <c r="DX128" s="151"/>
      <c r="DY128" s="146"/>
      <c r="DZ128" s="147"/>
      <c r="EA128" s="148"/>
      <c r="EB128" s="149"/>
      <c r="EC128" s="150"/>
      <c r="EE128" s="114"/>
      <c r="EF128" s="168"/>
    </row>
    <row r="129" spans="1:136" ht="13.5" customHeight="1">
      <c r="A129" s="126"/>
      <c r="B129" s="114" t="s">
        <v>1098</v>
      </c>
      <c r="C129" s="114"/>
      <c r="E129" s="143" t="str">
        <f>IF(I129="","",ministers_outercabinet!E$3)</f>
        <v/>
      </c>
      <c r="F129" s="144" t="str">
        <f>IF(I129="","",ministers_outercabinet!E$1)</f>
        <v/>
      </c>
      <c r="G129" s="145" t="s">
        <v>292</v>
      </c>
      <c r="H129" s="145" t="str">
        <f>IF(I129="","",ministers_outercabinet!E$3)</f>
        <v/>
      </c>
      <c r="I129" s="146" t="str">
        <f t="shared" si="23"/>
        <v/>
      </c>
      <c r="J129" s="147" t="str">
        <f t="shared" si="24"/>
        <v/>
      </c>
      <c r="K129" s="148" t="str">
        <f t="shared" si="25"/>
        <v/>
      </c>
      <c r="L129" s="149" t="str">
        <f t="shared" si="26"/>
        <v/>
      </c>
      <c r="M129" s="150" t="str">
        <f t="shared" si="27"/>
        <v/>
      </c>
      <c r="N129" s="117" t="str">
        <f t="shared" si="28"/>
        <v/>
      </c>
      <c r="O129" s="114"/>
      <c r="P129" s="168"/>
      <c r="Q129" s="143"/>
      <c r="R129" s="144"/>
      <c r="S129" s="145"/>
      <c r="T129" s="151"/>
      <c r="U129" s="146"/>
      <c r="V129" s="147"/>
      <c r="W129" s="148"/>
      <c r="X129" s="149"/>
      <c r="Y129" s="150"/>
      <c r="AA129" s="114"/>
      <c r="AB129" s="168"/>
      <c r="AC129" s="143"/>
      <c r="AD129" s="144"/>
      <c r="AE129" s="145"/>
      <c r="AF129" s="151"/>
      <c r="AG129" s="146"/>
      <c r="AH129" s="147"/>
      <c r="AI129" s="148"/>
      <c r="AJ129" s="149"/>
      <c r="AK129" s="150"/>
      <c r="AM129" s="114"/>
      <c r="AN129" s="168"/>
      <c r="AO129" s="143"/>
      <c r="AP129" s="144"/>
      <c r="AQ129" s="145"/>
      <c r="AR129" s="151"/>
      <c r="AS129" s="146"/>
      <c r="AT129" s="147"/>
      <c r="AU129" s="148"/>
      <c r="AV129" s="149"/>
      <c r="AW129" s="150"/>
      <c r="AY129" s="114"/>
      <c r="AZ129" s="168"/>
      <c r="BA129" s="143"/>
      <c r="BB129" s="144"/>
      <c r="BC129" s="145"/>
      <c r="BD129" s="151"/>
      <c r="BE129" s="146"/>
      <c r="BF129" s="147"/>
      <c r="BG129" s="148"/>
      <c r="BH129" s="149"/>
      <c r="BI129" s="150"/>
      <c r="BK129" s="114"/>
      <c r="BL129" s="168"/>
      <c r="BM129" s="143"/>
      <c r="BN129" s="144"/>
      <c r="BO129" s="145"/>
      <c r="BP129" s="151"/>
      <c r="BQ129" s="146"/>
      <c r="BR129" s="147"/>
      <c r="BS129" s="148"/>
      <c r="BT129" s="149"/>
      <c r="BU129" s="150"/>
      <c r="BW129" s="114"/>
      <c r="BX129" s="168"/>
      <c r="BY129" s="143"/>
      <c r="BZ129" s="144"/>
      <c r="CA129" s="145"/>
      <c r="CB129" s="151"/>
      <c r="CC129" s="146"/>
      <c r="CD129" s="147"/>
      <c r="CE129" s="148"/>
      <c r="CF129" s="149"/>
      <c r="CG129" s="150"/>
      <c r="CI129" s="114"/>
      <c r="CJ129" s="168"/>
      <c r="CK129" s="143"/>
      <c r="CL129" s="144"/>
      <c r="CM129" s="145"/>
      <c r="CN129" s="151"/>
      <c r="CO129" s="146"/>
      <c r="CP129" s="147"/>
      <c r="CQ129" s="148"/>
      <c r="CR129" s="149"/>
      <c r="CS129" s="150"/>
      <c r="CU129" s="114"/>
      <c r="CV129" s="168"/>
      <c r="CW129" s="143"/>
      <c r="CX129" s="144"/>
      <c r="CY129" s="145"/>
      <c r="CZ129" s="151"/>
      <c r="DA129" s="146"/>
      <c r="DB129" s="147"/>
      <c r="DC129" s="148"/>
      <c r="DD129" s="149"/>
      <c r="DE129" s="150"/>
      <c r="DG129" s="114"/>
      <c r="DH129" s="168"/>
      <c r="DI129" s="143"/>
      <c r="DJ129" s="144"/>
      <c r="DK129" s="145"/>
      <c r="DL129" s="151"/>
      <c r="DM129" s="146"/>
      <c r="DN129" s="147"/>
      <c r="DO129" s="148"/>
      <c r="DP129" s="149"/>
      <c r="DQ129" s="150"/>
      <c r="DS129" s="114"/>
      <c r="DT129" s="168"/>
      <c r="DU129" s="143"/>
      <c r="DV129" s="144"/>
      <c r="DW129" s="145"/>
      <c r="DX129" s="151"/>
      <c r="DY129" s="146"/>
      <c r="DZ129" s="147"/>
      <c r="EA129" s="148"/>
      <c r="EB129" s="149"/>
      <c r="EC129" s="150"/>
      <c r="EE129" s="114"/>
      <c r="EF129" s="168"/>
    </row>
    <row r="130" spans="1:136" ht="13.5" customHeight="1">
      <c r="A130" s="126"/>
      <c r="B130" s="117" t="s">
        <v>574</v>
      </c>
      <c r="E130" s="143" t="str">
        <f>IF(I130="","",ministers_outercabinet!E$3)</f>
        <v/>
      </c>
      <c r="F130" s="144" t="str">
        <f>IF(I130="","",ministers_outercabinet!E$1)</f>
        <v/>
      </c>
      <c r="G130" s="145" t="s">
        <v>292</v>
      </c>
      <c r="H130" s="145" t="str">
        <f>IF(I130="","",ministers_outercabinet!E$3)</f>
        <v/>
      </c>
      <c r="I130" s="146" t="str">
        <f t="shared" si="23"/>
        <v/>
      </c>
      <c r="J130" s="147" t="str">
        <f t="shared" si="24"/>
        <v/>
      </c>
      <c r="K130" s="148" t="str">
        <f t="shared" si="25"/>
        <v/>
      </c>
      <c r="L130" s="149" t="str">
        <f t="shared" si="26"/>
        <v/>
      </c>
      <c r="M130" s="150" t="str">
        <f t="shared" si="27"/>
        <v/>
      </c>
      <c r="N130" s="117" t="str">
        <f t="shared" si="28"/>
        <v/>
      </c>
      <c r="O130" s="114"/>
      <c r="P130" s="168"/>
      <c r="Q130" s="143" t="str">
        <f>IF(U130="","",ministers_outercabinet!T$3)</f>
        <v/>
      </c>
      <c r="R130" s="144" t="str">
        <f>IF(U130="","",ministers_outercabinet!T$1)</f>
        <v/>
      </c>
      <c r="S130" s="145"/>
      <c r="T130" s="151"/>
      <c r="U130" s="146" t="str">
        <f>IF(AB130="","",IF(ISNUMBER(SEARCH(":",AB130)),MID(AB130,FIND(":",AB130)+2,FIND("(",AB130)-FIND(":",AB130)-3),LEFT(AB130,FIND("(",AB130)-2)))</f>
        <v/>
      </c>
      <c r="V130" s="147" t="str">
        <f>IF(AB130="","",MID(AB130,FIND("(",AB130)+1,4))</f>
        <v/>
      </c>
      <c r="W130" s="148" t="str">
        <f>IF(ISNUMBER(SEARCH("*female*",AB130)),"female",IF(ISNUMBER(SEARCH("*male*",AB130)),"male",""))</f>
        <v/>
      </c>
      <c r="X130" s="149" t="str">
        <f>IF(AB130="","",IF(ISERROR(MID(AB130,FIND("male,",AB130)+6,(FIND(")",AB130)-(FIND("male,",AB130)+6))))=TRUE,"missing/error",MID(AB130,FIND("male,",AB130)+6,(FIND(")",AB130)-(FIND("male,",AB130)+6)))))</f>
        <v/>
      </c>
      <c r="Y130" s="150" t="str">
        <f>IF(U130="","",(MID(U130,(SEARCH("^^",SUBSTITUTE(U130," ","^^",LEN(U130)-LEN(SUBSTITUTE(U130," ","")))))+1,99)&amp;"_"&amp;LEFT(U130,FIND(" ",U130)-1)&amp;"_"&amp;V130))</f>
        <v/>
      </c>
      <c r="Z130" s="117" t="str">
        <f>IF(AB130="","",IF((LEN(AB130)-LEN(SUBSTITUTE(AB130,"male","")))/LEN("male")&gt;1,"!",IF(RIGHT(AB130,1)=")","",IF(RIGHT(AB130,2)=") ","",IF(RIGHT(AB130,2)=").","","!!")))))</f>
        <v/>
      </c>
      <c r="AA130" s="114"/>
      <c r="AB130" s="168"/>
      <c r="AC130" s="143" t="str">
        <f>IF(AG130="","",ministers_outercabinet!AF$3)</f>
        <v/>
      </c>
      <c r="AD130" s="144" t="str">
        <f>IF(AG130="","",ministers_outercabinet!AF$1)</f>
        <v/>
      </c>
      <c r="AE130" s="145"/>
      <c r="AF130" s="151"/>
      <c r="AG130" s="146" t="str">
        <f>IF(AN130="","",IF(ISNUMBER(SEARCH(":",AN130)),MID(AN130,FIND(":",AN130)+2,FIND("(",AN130)-FIND(":",AN130)-3),LEFT(AN130,FIND("(",AN130)-2)))</f>
        <v/>
      </c>
      <c r="AH130" s="147" t="str">
        <f>IF(AN130="","",MID(AN130,FIND("(",AN130)+1,4))</f>
        <v/>
      </c>
      <c r="AI130" s="148" t="str">
        <f>IF(ISNUMBER(SEARCH("*female*",AN130)),"female",IF(ISNUMBER(SEARCH("*male*",AN130)),"male",""))</f>
        <v/>
      </c>
      <c r="AJ130" s="149" t="str">
        <f>IF(AN130="","",IF(ISERROR(MID(AN130,FIND("male,",AN130)+6,(FIND(")",AN130)-(FIND("male,",AN130)+6))))=TRUE,"missing/error",MID(AN130,FIND("male,",AN130)+6,(FIND(")",AN130)-(FIND("male,",AN130)+6)))))</f>
        <v/>
      </c>
      <c r="AK130" s="150" t="str">
        <f>IF(AG130="","",(MID(AG130,(SEARCH("^^",SUBSTITUTE(AG130," ","^^",LEN(AG130)-LEN(SUBSTITUTE(AG130," ","")))))+1,99)&amp;"_"&amp;LEFT(AG130,FIND(" ",AG130)-1)&amp;"_"&amp;AH130))</f>
        <v/>
      </c>
      <c r="AL130" s="117" t="str">
        <f>IF(AN130="","",IF((LEN(AN130)-LEN(SUBSTITUTE(AN130,"male","")))/LEN("male")&gt;1,"!",IF(RIGHT(AN130,1)=")","",IF(RIGHT(AN130,2)=") ","",IF(RIGHT(AN130,2)=").","","!!")))))</f>
        <v/>
      </c>
      <c r="AM130" s="114"/>
      <c r="AN130" s="168"/>
      <c r="AO130" s="143" t="str">
        <f>IF(AS130="","",ministers_outercabinet!AR$3)</f>
        <v/>
      </c>
      <c r="AP130" s="144" t="str">
        <f>IF(AS130="","",ministers_outercabinet!AR$1)</f>
        <v/>
      </c>
      <c r="AQ130" s="145"/>
      <c r="AR130" s="151"/>
      <c r="AS130" s="146" t="str">
        <f>IF(AZ130="","",IF(ISNUMBER(SEARCH(":",AZ130)),MID(AZ130,FIND(":",AZ130)+2,FIND("(",AZ130)-FIND(":",AZ130)-3),LEFT(AZ130,FIND("(",AZ130)-2)))</f>
        <v/>
      </c>
      <c r="AT130" s="147" t="str">
        <f>IF(AZ130="","",MID(AZ130,FIND("(",AZ130)+1,4))</f>
        <v/>
      </c>
      <c r="AU130" s="148" t="str">
        <f>IF(ISNUMBER(SEARCH("*female*",AZ130)),"female",IF(ISNUMBER(SEARCH("*male*",AZ130)),"male",""))</f>
        <v/>
      </c>
      <c r="AV130" s="149" t="str">
        <f>IF(AZ130="","",IF(ISERROR(MID(AZ130,FIND("male,",AZ130)+6,(FIND(")",AZ130)-(FIND("male,",AZ130)+6))))=TRUE,"missing/error",MID(AZ130,FIND("male,",AZ130)+6,(FIND(")",AZ130)-(FIND("male,",AZ130)+6)))))</f>
        <v/>
      </c>
      <c r="AW130" s="150" t="str">
        <f>IF(AS130="","",(MID(AS130,(SEARCH("^^",SUBSTITUTE(AS130," ","^^",LEN(AS130)-LEN(SUBSTITUTE(AS130," ","")))))+1,99)&amp;"_"&amp;LEFT(AS130,FIND(" ",AS130)-1)&amp;"_"&amp;AT130))</f>
        <v/>
      </c>
      <c r="AX130" s="117" t="str">
        <f>IF(AZ130="","",IF((LEN(AZ130)-LEN(SUBSTITUTE(AZ130,"male","")))/LEN("male")&gt;1,"!",IF(RIGHT(AZ130,1)=")","",IF(RIGHT(AZ130,2)=") ","",IF(RIGHT(AZ130,2)=").","","!!")))))</f>
        <v/>
      </c>
      <c r="AY130" s="114"/>
      <c r="AZ130" s="168"/>
      <c r="BA130" s="143" t="str">
        <f>IF(BE130="","",ministers_outercabinet!BD$3)</f>
        <v/>
      </c>
      <c r="BB130" s="144" t="str">
        <f>IF(BE130="","",ministers_outercabinet!BD$1)</f>
        <v/>
      </c>
      <c r="BC130" s="145"/>
      <c r="BD130" s="151"/>
      <c r="BE130" s="146" t="str">
        <f>IF(BL130="","",IF(ISNUMBER(SEARCH(":",BL130)),MID(BL130,FIND(":",BL130)+2,FIND("(",BL130)-FIND(":",BL130)-3),LEFT(BL130,FIND("(",BL130)-2)))</f>
        <v/>
      </c>
      <c r="BF130" s="147" t="str">
        <f>IF(BL130="","",MID(BL130,FIND("(",BL130)+1,4))</f>
        <v/>
      </c>
      <c r="BG130" s="148" t="str">
        <f>IF(ISNUMBER(SEARCH("*female*",BL130)),"female",IF(ISNUMBER(SEARCH("*male*",BL130)),"male",""))</f>
        <v/>
      </c>
      <c r="BH130" s="149" t="str">
        <f>IF(BL130="","",IF(ISERROR(MID(BL130,FIND("male,",BL130)+6,(FIND(")",BL130)-(FIND("male,",BL130)+6))))=TRUE,"missing/error",MID(BL130,FIND("male,",BL130)+6,(FIND(")",BL130)-(FIND("male,",BL130)+6)))))</f>
        <v/>
      </c>
      <c r="BI130" s="150" t="str">
        <f>IF(BE130="","",(MID(BE130,(SEARCH("^^",SUBSTITUTE(BE130," ","^^",LEN(BE130)-LEN(SUBSTITUTE(BE130," ","")))))+1,99)&amp;"_"&amp;LEFT(BE130,FIND(" ",BE130)-1)&amp;"_"&amp;BF130))</f>
        <v/>
      </c>
      <c r="BJ130" s="117" t="str">
        <f>IF(BL130="","",IF((LEN(BL130)-LEN(SUBSTITUTE(BL130,"male","")))/LEN("male")&gt;1,"!",IF(RIGHT(BL130,1)=")","",IF(RIGHT(BL130,2)=") ","",IF(RIGHT(BL130,2)=").","","!!")))))</f>
        <v/>
      </c>
      <c r="BK130" s="114"/>
      <c r="BL130" s="168"/>
      <c r="BM130" s="143" t="str">
        <f>IF(BQ130="","",ministers_outercabinet!BP$3)</f>
        <v/>
      </c>
      <c r="BN130" s="144" t="str">
        <f>IF(BQ130="","",ministers_outercabinet!BP$1)</f>
        <v/>
      </c>
      <c r="BO130" s="145"/>
      <c r="BP130" s="151"/>
      <c r="BQ130" s="146" t="str">
        <f>IF(BX130="","",IF(ISNUMBER(SEARCH(":",BX130)),MID(BX130,FIND(":",BX130)+2,FIND("(",BX130)-FIND(":",BX130)-3),LEFT(BX130,FIND("(",BX130)-2)))</f>
        <v/>
      </c>
      <c r="BR130" s="147" t="str">
        <f>IF(BX130="","",MID(BX130,FIND("(",BX130)+1,4))</f>
        <v/>
      </c>
      <c r="BS130" s="148" t="str">
        <f>IF(ISNUMBER(SEARCH("*female*",BX130)),"female",IF(ISNUMBER(SEARCH("*male*",BX130)),"male",""))</f>
        <v/>
      </c>
      <c r="BT130" s="149" t="str">
        <f>IF(BX130="","",IF(ISERROR(MID(BX130,FIND("male,",BX130)+6,(FIND(")",BX130)-(FIND("male,",BX130)+6))))=TRUE,"missing/error",MID(BX130,FIND("male,",BX130)+6,(FIND(")",BX130)-(FIND("male,",BX130)+6)))))</f>
        <v/>
      </c>
      <c r="BU130" s="150" t="str">
        <f>IF(BQ130="","",(MID(BQ130,(SEARCH("^^",SUBSTITUTE(BQ130," ","^^",LEN(BQ130)-LEN(SUBSTITUTE(BQ130," ","")))))+1,99)&amp;"_"&amp;LEFT(BQ130,FIND(" ",BQ130)-1)&amp;"_"&amp;BR130))</f>
        <v/>
      </c>
      <c r="BV130" s="117" t="str">
        <f>IF(BX130="","",IF((LEN(BX130)-LEN(SUBSTITUTE(BX130,"male","")))/LEN("male")&gt;1,"!",IF(RIGHT(BX130,1)=")","",IF(RIGHT(BX130,2)=") ","",IF(RIGHT(BX130,2)=").","","!!")))))</f>
        <v/>
      </c>
      <c r="BW130" s="114"/>
      <c r="BX130" s="168"/>
      <c r="BY130" s="143" t="str">
        <f>IF(CC130="","",ministers_outercabinet!CB$3)</f>
        <v/>
      </c>
      <c r="BZ130" s="144" t="str">
        <f>IF(CC130="","",ministers_outercabinet!CB$1)</f>
        <v/>
      </c>
      <c r="CA130" s="145"/>
      <c r="CB130" s="151"/>
      <c r="CC130" s="146" t="str">
        <f>IF(CJ130="","",IF(ISNUMBER(SEARCH(":",CJ130)),MID(CJ130,FIND(":",CJ130)+2,FIND("(",CJ130)-FIND(":",CJ130)-3),LEFT(CJ130,FIND("(",CJ130)-2)))</f>
        <v/>
      </c>
      <c r="CD130" s="147" t="str">
        <f>IF(CJ130="","",MID(CJ130,FIND("(",CJ130)+1,4))</f>
        <v/>
      </c>
      <c r="CE130" s="148" t="str">
        <f>IF(ISNUMBER(SEARCH("*female*",CJ130)),"female",IF(ISNUMBER(SEARCH("*male*",CJ130)),"male",""))</f>
        <v/>
      </c>
      <c r="CF130" s="149" t="str">
        <f>IF(CJ130="","",IF(ISERROR(MID(CJ130,FIND("male,",CJ130)+6,(FIND(")",CJ130)-(FIND("male,",CJ130)+6))))=TRUE,"missing/error",MID(CJ130,FIND("male,",CJ130)+6,(FIND(")",CJ130)-(FIND("male,",CJ130)+6)))))</f>
        <v/>
      </c>
      <c r="CG130" s="150" t="str">
        <f>IF(CC130="","",(MID(CC130,(SEARCH("^^",SUBSTITUTE(CC130," ","^^",LEN(CC130)-LEN(SUBSTITUTE(CC130," ","")))))+1,99)&amp;"_"&amp;LEFT(CC130,FIND(" ",CC130)-1)&amp;"_"&amp;CD130))</f>
        <v/>
      </c>
      <c r="CH130" s="117" t="str">
        <f>IF(CJ130="","",IF((LEN(CJ130)-LEN(SUBSTITUTE(CJ130,"male","")))/LEN("male")&gt;1,"!",IF(RIGHT(CJ130,1)=")","",IF(RIGHT(CJ130,2)=") ","",IF(RIGHT(CJ130,2)=").","","!!")))))</f>
        <v/>
      </c>
      <c r="CI130" s="114"/>
      <c r="CJ130" s="168"/>
      <c r="CK130" s="143" t="str">
        <f>IF(CO130="","",ministers_outercabinet!CN$3)</f>
        <v/>
      </c>
      <c r="CL130" s="144" t="str">
        <f>IF(CO130="","",ministers_outercabinet!CN$1)</f>
        <v/>
      </c>
      <c r="CM130" s="145"/>
      <c r="CN130" s="151"/>
      <c r="CO130" s="146" t="str">
        <f>IF(CV130="","",IF(ISNUMBER(SEARCH(":",CV130)),MID(CV130,FIND(":",CV130)+2,FIND("(",CV130)-FIND(":",CV130)-3),LEFT(CV130,FIND("(",CV130)-2)))</f>
        <v/>
      </c>
      <c r="CP130" s="147" t="str">
        <f>IF(CV130="","",MID(CV130,FIND("(",CV130)+1,4))</f>
        <v/>
      </c>
      <c r="CQ130" s="148" t="str">
        <f>IF(ISNUMBER(SEARCH("*female*",CV130)),"female",IF(ISNUMBER(SEARCH("*male*",CV130)),"male",""))</f>
        <v/>
      </c>
      <c r="CR130" s="149" t="str">
        <f>IF(CV130="","",IF(ISERROR(MID(CV130,FIND("male,",CV130)+6,(FIND(")",CV130)-(FIND("male,",CV130)+6))))=TRUE,"missing/error",MID(CV130,FIND("male,",CV130)+6,(FIND(")",CV130)-(FIND("male,",CV130)+6)))))</f>
        <v/>
      </c>
      <c r="CS130" s="150" t="str">
        <f>IF(CO130="","",(MID(CO130,(SEARCH("^^",SUBSTITUTE(CO130," ","^^",LEN(CO130)-LEN(SUBSTITUTE(CO130," ","")))))+1,99)&amp;"_"&amp;LEFT(CO130,FIND(" ",CO130)-1)&amp;"_"&amp;CP130))</f>
        <v/>
      </c>
      <c r="CT130" s="117" t="str">
        <f>IF(CV130="","",IF((LEN(CV130)-LEN(SUBSTITUTE(CV130,"male","")))/LEN("male")&gt;1,"!",IF(RIGHT(CV130,1)=")","",IF(RIGHT(CV130,2)=") ","",IF(RIGHT(CV130,2)=").","","!!")))))</f>
        <v/>
      </c>
      <c r="CU130" s="114"/>
      <c r="CV130" s="168"/>
      <c r="CW130" s="143" t="str">
        <f>IF(DA130="","",ministers_outercabinet!CZ$3)</f>
        <v/>
      </c>
      <c r="CX130" s="144" t="str">
        <f>IF(DA130="","",ministers_outercabinet!CZ$1)</f>
        <v/>
      </c>
      <c r="CY130" s="145"/>
      <c r="CZ130" s="151"/>
      <c r="DA130" s="146" t="str">
        <f>IF(DH130="","",IF(ISNUMBER(SEARCH(":",DH130)),MID(DH130,FIND(":",DH130)+2,FIND("(",DH130)-FIND(":",DH130)-3),LEFT(DH130,FIND("(",DH130)-2)))</f>
        <v/>
      </c>
      <c r="DB130" s="147" t="str">
        <f>IF(DH130="","",MID(DH130,FIND("(",DH130)+1,4))</f>
        <v/>
      </c>
      <c r="DC130" s="148" t="str">
        <f>IF(ISNUMBER(SEARCH("*female*",DH130)),"female",IF(ISNUMBER(SEARCH("*male*",DH130)),"male",""))</f>
        <v/>
      </c>
      <c r="DD130" s="149" t="str">
        <f>IF(DH130="","",IF(ISERROR(MID(DH130,FIND("male,",DH130)+6,(FIND(")",DH130)-(FIND("male,",DH130)+6))))=TRUE,"missing/error",MID(DH130,FIND("male,",DH130)+6,(FIND(")",DH130)-(FIND("male,",DH130)+6)))))</f>
        <v/>
      </c>
      <c r="DE130" s="150" t="str">
        <f>IF(DA130="","",(MID(DA130,(SEARCH("^^",SUBSTITUTE(DA130," ","^^",LEN(DA130)-LEN(SUBSTITUTE(DA130," ","")))))+1,99)&amp;"_"&amp;LEFT(DA130,FIND(" ",DA130)-1)&amp;"_"&amp;DB130))</f>
        <v/>
      </c>
      <c r="DF130" s="117" t="str">
        <f>IF(DH130="","",IF((LEN(DH130)-LEN(SUBSTITUTE(DH130,"male","")))/LEN("male")&gt;1,"!",IF(RIGHT(DH130,1)=")","",IF(RIGHT(DH130,2)=") ","",IF(RIGHT(DH130,2)=").","","!!")))))</f>
        <v/>
      </c>
      <c r="DG130" s="114"/>
      <c r="DH130" s="168"/>
      <c r="DI130" s="143" t="str">
        <f>IF(DM130="","",ministers_outercabinet!DL$3)</f>
        <v/>
      </c>
      <c r="DJ130" s="144" t="str">
        <f>IF(DM130="","",ministers_outercabinet!DL$1)</f>
        <v/>
      </c>
      <c r="DK130" s="145"/>
      <c r="DL130" s="151"/>
      <c r="DM130" s="146" t="str">
        <f>IF(DT130="","",IF(ISNUMBER(SEARCH(":",DT130)),MID(DT130,FIND(":",DT130)+2,FIND("(",DT130)-FIND(":",DT130)-3),LEFT(DT130,FIND("(",DT130)-2)))</f>
        <v/>
      </c>
      <c r="DN130" s="147" t="str">
        <f>IF(DT130="","",MID(DT130,FIND("(",DT130)+1,4))</f>
        <v/>
      </c>
      <c r="DO130" s="148" t="str">
        <f>IF(ISNUMBER(SEARCH("*female*",DT130)),"female",IF(ISNUMBER(SEARCH("*male*",DT130)),"male",""))</f>
        <v/>
      </c>
      <c r="DP130" s="149" t="str">
        <f>IF(DT130="","",IF(ISERROR(MID(DT130,FIND("male,",DT130)+6,(FIND(")",DT130)-(FIND("male,",DT130)+6))))=TRUE,"missing/error",MID(DT130,FIND("male,",DT130)+6,(FIND(")",DT130)-(FIND("male,",DT130)+6)))))</f>
        <v/>
      </c>
      <c r="DQ130" s="150" t="str">
        <f>IF(DM130="","",(MID(DM130,(SEARCH("^^",SUBSTITUTE(DM130," ","^^",LEN(DM130)-LEN(SUBSTITUTE(DM130," ","")))))+1,99)&amp;"_"&amp;LEFT(DM130,FIND(" ",DM130)-1)&amp;"_"&amp;DN130))</f>
        <v/>
      </c>
      <c r="DR130" s="117" t="str">
        <f>IF(DT130="","",IF((LEN(DT130)-LEN(SUBSTITUTE(DT130,"male","")))/LEN("male")&gt;1,"!",IF(RIGHT(DT130,1)=")","",IF(RIGHT(DT130,2)=") ","",IF(RIGHT(DT130,2)=").","","!!")))))</f>
        <v/>
      </c>
      <c r="DS130" s="114"/>
      <c r="DT130" s="168"/>
      <c r="DU130" s="143" t="str">
        <f>IF(DY130="","",ministers_outercabinet!DX$3)</f>
        <v/>
      </c>
      <c r="DV130" s="144" t="str">
        <f>IF(DY130="","",ministers_outercabinet!DX$1)</f>
        <v/>
      </c>
      <c r="DW130" s="145"/>
      <c r="DX130" s="151"/>
      <c r="DY130" s="146" t="str">
        <f>IF(EF130="","",IF(ISNUMBER(SEARCH(":",EF130)),MID(EF130,FIND(":",EF130)+2,FIND("(",EF130)-FIND(":",EF130)-3),LEFT(EF130,FIND("(",EF130)-2)))</f>
        <v/>
      </c>
      <c r="DZ130" s="147" t="str">
        <f>IF(EF130="","",MID(EF130,FIND("(",EF130)+1,4))</f>
        <v/>
      </c>
      <c r="EA130" s="148" t="str">
        <f>IF(ISNUMBER(SEARCH("*female*",EF130)),"female",IF(ISNUMBER(SEARCH("*male*",EF130)),"male",""))</f>
        <v/>
      </c>
      <c r="EB130" s="149" t="str">
        <f>IF(EF130="","",IF(ISERROR(MID(EF130,FIND("male,",EF130)+6,(FIND(")",EF130)-(FIND("male,",EF130)+6))))=TRUE,"missing/error",MID(EF130,FIND("male,",EF130)+6,(FIND(")",EF130)-(FIND("male,",EF130)+6)))))</f>
        <v/>
      </c>
      <c r="EC130" s="150" t="str">
        <f>IF(DY130="","",(MID(DY130,(SEARCH("^^",SUBSTITUTE(DY130," ","^^",LEN(DY130)-LEN(SUBSTITUTE(DY130," ","")))))+1,99)&amp;"_"&amp;LEFT(DY130,FIND(" ",DY130)-1)&amp;"_"&amp;DZ130))</f>
        <v/>
      </c>
      <c r="ED130" s="117" t="str">
        <f>IF(EF130="","",IF((LEN(EF130)-LEN(SUBSTITUTE(EF130,"male","")))/LEN("male")&gt;1,"!",IF(RIGHT(EF130,1)=")","",IF(RIGHT(EF130,2)=") ","",IF(RIGHT(EF130,2)=").","","!!")))))</f>
        <v/>
      </c>
      <c r="EE130" s="114"/>
      <c r="EF130" s="168"/>
    </row>
    <row r="131" spans="1:136" ht="13.5" customHeight="1">
      <c r="A131" s="126"/>
      <c r="B131" s="117" t="s">
        <v>774</v>
      </c>
      <c r="E131" s="143" t="str">
        <f>IF(I131="","",ministers_outercabinet!E$3)</f>
        <v/>
      </c>
      <c r="F131" s="144" t="str">
        <f>IF(I131="","",ministers_outercabinet!E$1)</f>
        <v/>
      </c>
      <c r="G131" s="145" t="s">
        <v>292</v>
      </c>
      <c r="H131" s="145" t="str">
        <f>IF(I131="","",ministers_outercabinet!E$3)</f>
        <v/>
      </c>
      <c r="I131" s="146" t="str">
        <f t="shared" si="23"/>
        <v/>
      </c>
      <c r="J131" s="147" t="str">
        <f t="shared" si="24"/>
        <v/>
      </c>
      <c r="K131" s="148" t="str">
        <f t="shared" si="25"/>
        <v/>
      </c>
      <c r="L131" s="149" t="str">
        <f t="shared" si="26"/>
        <v/>
      </c>
      <c r="M131" s="150" t="str">
        <f t="shared" si="27"/>
        <v/>
      </c>
      <c r="N131" s="117" t="str">
        <f t="shared" si="28"/>
        <v/>
      </c>
      <c r="O131" s="114"/>
      <c r="P131" s="168"/>
      <c r="Q131" s="143"/>
      <c r="R131" s="144"/>
      <c r="S131" s="145"/>
      <c r="T131" s="151"/>
      <c r="U131" s="146"/>
      <c r="V131" s="147"/>
      <c r="W131" s="148"/>
      <c r="X131" s="149"/>
      <c r="Y131" s="150"/>
      <c r="AA131" s="114"/>
      <c r="AB131" s="168"/>
      <c r="AC131" s="143"/>
      <c r="AD131" s="144"/>
      <c r="AE131" s="145"/>
      <c r="AF131" s="151"/>
      <c r="AG131" s="146"/>
      <c r="AH131" s="147"/>
      <c r="AI131" s="148"/>
      <c r="AJ131" s="149"/>
      <c r="AK131" s="150"/>
      <c r="AM131" s="114"/>
      <c r="AN131" s="168"/>
      <c r="AO131" s="143"/>
      <c r="AP131" s="144"/>
      <c r="AQ131" s="145"/>
      <c r="AR131" s="151"/>
      <c r="AS131" s="146"/>
      <c r="AT131" s="147"/>
      <c r="AU131" s="148"/>
      <c r="AV131" s="149"/>
      <c r="AW131" s="150"/>
      <c r="AY131" s="114"/>
      <c r="AZ131" s="168"/>
      <c r="BA131" s="143"/>
      <c r="BB131" s="144"/>
      <c r="BC131" s="145"/>
      <c r="BD131" s="151"/>
      <c r="BE131" s="146"/>
      <c r="BF131" s="147"/>
      <c r="BG131" s="148"/>
      <c r="BH131" s="149"/>
      <c r="BI131" s="150"/>
      <c r="BK131" s="114"/>
      <c r="BL131" s="168"/>
      <c r="BM131" s="143"/>
      <c r="BN131" s="144"/>
      <c r="BO131" s="145"/>
      <c r="BP131" s="151"/>
      <c r="BQ131" s="146"/>
      <c r="BR131" s="147"/>
      <c r="BS131" s="148"/>
      <c r="BT131" s="149"/>
      <c r="BU131" s="150"/>
      <c r="BW131" s="114"/>
      <c r="BX131" s="168"/>
      <c r="BY131" s="143"/>
      <c r="BZ131" s="144"/>
      <c r="CA131" s="145"/>
      <c r="CB131" s="151"/>
      <c r="CC131" s="146"/>
      <c r="CD131" s="147"/>
      <c r="CE131" s="148"/>
      <c r="CF131" s="149"/>
      <c r="CG131" s="150"/>
      <c r="CI131" s="114"/>
      <c r="CJ131" s="168"/>
      <c r="CK131" s="143"/>
      <c r="CL131" s="144"/>
      <c r="CM131" s="145"/>
      <c r="CN131" s="151"/>
      <c r="CO131" s="146"/>
      <c r="CP131" s="147"/>
      <c r="CQ131" s="148"/>
      <c r="CR131" s="149"/>
      <c r="CS131" s="150"/>
      <c r="CU131" s="114"/>
      <c r="CV131" s="168"/>
      <c r="CW131" s="143"/>
      <c r="CX131" s="144"/>
      <c r="CY131" s="145"/>
      <c r="CZ131" s="151"/>
      <c r="DA131" s="146"/>
      <c r="DB131" s="147"/>
      <c r="DC131" s="148"/>
      <c r="DD131" s="149"/>
      <c r="DE131" s="150"/>
      <c r="DG131" s="114"/>
      <c r="DH131" s="168"/>
      <c r="DI131" s="143"/>
      <c r="DJ131" s="144"/>
      <c r="DK131" s="145"/>
      <c r="DL131" s="151"/>
      <c r="DM131" s="146"/>
      <c r="DN131" s="147"/>
      <c r="DO131" s="148"/>
      <c r="DP131" s="149"/>
      <c r="DQ131" s="150"/>
      <c r="DS131" s="114"/>
      <c r="DT131" s="168"/>
      <c r="DU131" s="143"/>
      <c r="DV131" s="144"/>
      <c r="DW131" s="145"/>
      <c r="DX131" s="151"/>
      <c r="DY131" s="146"/>
      <c r="DZ131" s="147"/>
      <c r="EA131" s="148"/>
      <c r="EB131" s="149"/>
      <c r="EC131" s="150"/>
      <c r="EE131" s="114"/>
      <c r="EF131" s="168"/>
    </row>
    <row r="132" spans="1:136" ht="13.5" customHeight="1">
      <c r="A132" s="126"/>
      <c r="B132" s="117" t="s">
        <v>1159</v>
      </c>
      <c r="E132" s="143" t="str">
        <f>IF(I132="","",ministers_outercabinet!E$3)</f>
        <v/>
      </c>
      <c r="F132" s="144" t="str">
        <f>IF(I132="","",ministers_outercabinet!E$1)</f>
        <v/>
      </c>
      <c r="G132" s="145" t="s">
        <v>292</v>
      </c>
      <c r="H132" s="145" t="str">
        <f>IF(I132="","",ministers_outercabinet!E$3)</f>
        <v/>
      </c>
      <c r="I132" s="146" t="str">
        <f t="shared" si="23"/>
        <v/>
      </c>
      <c r="J132" s="147" t="str">
        <f t="shared" si="24"/>
        <v/>
      </c>
      <c r="K132" s="148" t="str">
        <f t="shared" si="25"/>
        <v/>
      </c>
      <c r="L132" s="149" t="str">
        <f t="shared" si="26"/>
        <v/>
      </c>
      <c r="M132" s="150" t="str">
        <f t="shared" si="27"/>
        <v/>
      </c>
      <c r="N132" s="117" t="str">
        <f t="shared" si="28"/>
        <v/>
      </c>
      <c r="O132" s="114"/>
      <c r="P132" s="168"/>
      <c r="Q132" s="143"/>
      <c r="R132" s="144"/>
      <c r="S132" s="145"/>
      <c r="T132" s="151"/>
      <c r="U132" s="146"/>
      <c r="V132" s="147"/>
      <c r="W132" s="148"/>
      <c r="X132" s="149"/>
      <c r="Y132" s="150"/>
      <c r="AA132" s="114"/>
      <c r="AB132" s="168"/>
      <c r="AC132" s="143"/>
      <c r="AD132" s="144"/>
      <c r="AE132" s="145"/>
      <c r="AF132" s="151"/>
      <c r="AG132" s="146"/>
      <c r="AH132" s="147"/>
      <c r="AI132" s="148"/>
      <c r="AJ132" s="149"/>
      <c r="AK132" s="150"/>
      <c r="AM132" s="114"/>
      <c r="AN132" s="168"/>
      <c r="AO132" s="143"/>
      <c r="AP132" s="144"/>
      <c r="AQ132" s="145"/>
      <c r="AR132" s="151"/>
      <c r="AS132" s="146"/>
      <c r="AT132" s="147"/>
      <c r="AU132" s="148"/>
      <c r="AV132" s="149"/>
      <c r="AW132" s="150"/>
      <c r="AY132" s="114"/>
      <c r="AZ132" s="168"/>
      <c r="BA132" s="143"/>
      <c r="BB132" s="144"/>
      <c r="BC132" s="145"/>
      <c r="BD132" s="151"/>
      <c r="BE132" s="146"/>
      <c r="BF132" s="147"/>
      <c r="BG132" s="148"/>
      <c r="BH132" s="149"/>
      <c r="BI132" s="150"/>
      <c r="BK132" s="114"/>
      <c r="BL132" s="168"/>
      <c r="BM132" s="143"/>
      <c r="BN132" s="144"/>
      <c r="BO132" s="145"/>
      <c r="BP132" s="151"/>
      <c r="BQ132" s="146"/>
      <c r="BR132" s="147"/>
      <c r="BS132" s="148"/>
      <c r="BT132" s="149"/>
      <c r="BU132" s="150"/>
      <c r="BW132" s="114"/>
      <c r="BX132" s="168"/>
      <c r="BY132" s="143"/>
      <c r="BZ132" s="144"/>
      <c r="CA132" s="145"/>
      <c r="CB132" s="151"/>
      <c r="CC132" s="146"/>
      <c r="CD132" s="147"/>
      <c r="CE132" s="148"/>
      <c r="CF132" s="149"/>
      <c r="CG132" s="150"/>
      <c r="CI132" s="114"/>
      <c r="CJ132" s="168"/>
      <c r="CK132" s="143"/>
      <c r="CL132" s="144"/>
      <c r="CM132" s="145"/>
      <c r="CN132" s="151"/>
      <c r="CO132" s="146"/>
      <c r="CP132" s="147"/>
      <c r="CQ132" s="148"/>
      <c r="CR132" s="149"/>
      <c r="CS132" s="150"/>
      <c r="CU132" s="114"/>
      <c r="CV132" s="168"/>
      <c r="CW132" s="143"/>
      <c r="CX132" s="144"/>
      <c r="CY132" s="145"/>
      <c r="CZ132" s="151"/>
      <c r="DA132" s="146"/>
      <c r="DB132" s="147"/>
      <c r="DC132" s="148"/>
      <c r="DD132" s="149"/>
      <c r="DE132" s="150"/>
      <c r="DG132" s="114"/>
      <c r="DH132" s="168"/>
      <c r="DI132" s="143"/>
      <c r="DJ132" s="144"/>
      <c r="DK132" s="145"/>
      <c r="DL132" s="151"/>
      <c r="DM132" s="146"/>
      <c r="DN132" s="147"/>
      <c r="DO132" s="148"/>
      <c r="DP132" s="149"/>
      <c r="DQ132" s="150"/>
      <c r="DS132" s="114"/>
      <c r="DT132" s="168"/>
      <c r="DU132" s="143"/>
      <c r="DV132" s="144"/>
      <c r="DW132" s="145"/>
      <c r="DX132" s="151"/>
      <c r="DY132" s="146"/>
      <c r="DZ132" s="147"/>
      <c r="EA132" s="148"/>
      <c r="EB132" s="149"/>
      <c r="EC132" s="150"/>
      <c r="EE132" s="114"/>
      <c r="EF132" s="168"/>
    </row>
    <row r="133" spans="1:136" ht="13.5" customHeight="1">
      <c r="A133" s="126"/>
      <c r="B133" s="114" t="s">
        <v>531</v>
      </c>
      <c r="D133" s="168"/>
      <c r="E133" s="143" t="str">
        <f>IF(I133="","",ministers_outercabinet!E$3)</f>
        <v/>
      </c>
      <c r="F133" s="144" t="str">
        <f>IF(I133="","",ministers_outercabinet!E$1)</f>
        <v/>
      </c>
      <c r="G133" s="145" t="s">
        <v>292</v>
      </c>
      <c r="H133" s="145" t="str">
        <f>IF(I133="","",ministers_outercabinet!E$3)</f>
        <v/>
      </c>
      <c r="I133" s="146" t="str">
        <f t="shared" si="23"/>
        <v/>
      </c>
      <c r="J133" s="147" t="str">
        <f t="shared" si="24"/>
        <v/>
      </c>
      <c r="K133" s="148" t="str">
        <f t="shared" si="25"/>
        <v/>
      </c>
      <c r="L133" s="149" t="str">
        <f t="shared" si="26"/>
        <v/>
      </c>
      <c r="M133" s="150" t="str">
        <f t="shared" si="27"/>
        <v/>
      </c>
      <c r="N133" s="117" t="str">
        <f t="shared" si="28"/>
        <v/>
      </c>
      <c r="O133" s="114"/>
      <c r="P133" s="168"/>
      <c r="Q133" s="143" t="str">
        <f>IF(U133="","",ministers_outercabinet!T$3)</f>
        <v/>
      </c>
      <c r="R133" s="144" t="str">
        <f>IF(U133="","",ministers_outercabinet!T$1)</f>
        <v/>
      </c>
      <c r="S133" s="145"/>
      <c r="T133" s="151"/>
      <c r="U133" s="146" t="str">
        <f>IF(AB133="","",IF(ISNUMBER(SEARCH(":",AB133)),MID(AB133,FIND(":",AB133)+2,FIND("(",AB133)-FIND(":",AB133)-3),LEFT(AB133,FIND("(",AB133)-2)))</f>
        <v/>
      </c>
      <c r="V133" s="147" t="str">
        <f>IF(AB133="","",MID(AB133,FIND("(",AB133)+1,4))</f>
        <v/>
      </c>
      <c r="W133" s="148" t="str">
        <f>IF(ISNUMBER(SEARCH("*female*",AB133)),"female",IF(ISNUMBER(SEARCH("*male*",AB133)),"male",""))</f>
        <v/>
      </c>
      <c r="X133" s="149" t="str">
        <f>IF(AB133="","",IF(ISERROR(MID(AB133,FIND("male,",AB133)+6,(FIND(")",AB133)-(FIND("male,",AB133)+6))))=TRUE,"missing/error",MID(AB133,FIND("male,",AB133)+6,(FIND(")",AB133)-(FIND("male,",AB133)+6)))))</f>
        <v/>
      </c>
      <c r="Y133" s="150" t="str">
        <f>IF(U133="","",(MID(U133,(SEARCH("^^",SUBSTITUTE(U133," ","^^",LEN(U133)-LEN(SUBSTITUTE(U133," ","")))))+1,99)&amp;"_"&amp;LEFT(U133,FIND(" ",U133)-1)&amp;"_"&amp;V133))</f>
        <v/>
      </c>
      <c r="Z133" s="117" t="str">
        <f>IF(AB133="","",IF((LEN(AB133)-LEN(SUBSTITUTE(AB133,"male","")))/LEN("male")&gt;1,"!",IF(RIGHT(AB133,1)=")","",IF(RIGHT(AB133,2)=") ","",IF(RIGHT(AB133,2)=").","","!!")))))</f>
        <v/>
      </c>
      <c r="AA133" s="114"/>
      <c r="AB133" s="168"/>
      <c r="AC133" s="143" t="str">
        <f>IF(AG133="","",ministers_outercabinet!AF$3)</f>
        <v/>
      </c>
      <c r="AD133" s="144" t="str">
        <f>IF(AG133="","",ministers_outercabinet!AF$1)</f>
        <v/>
      </c>
      <c r="AE133" s="145"/>
      <c r="AF133" s="151"/>
      <c r="AG133" s="146" t="str">
        <f>IF(AN133="","",IF(ISNUMBER(SEARCH(":",AN133)),MID(AN133,FIND(":",AN133)+2,FIND("(",AN133)-FIND(":",AN133)-3),LEFT(AN133,FIND("(",AN133)-2)))</f>
        <v/>
      </c>
      <c r="AH133" s="147" t="str">
        <f>IF(AN133="","",MID(AN133,FIND("(",AN133)+1,4))</f>
        <v/>
      </c>
      <c r="AI133" s="148" t="str">
        <f>IF(ISNUMBER(SEARCH("*female*",AN133)),"female",IF(ISNUMBER(SEARCH("*male*",AN133)),"male",""))</f>
        <v/>
      </c>
      <c r="AJ133" s="149" t="str">
        <f>IF(AN133="","",IF(ISERROR(MID(AN133,FIND("male,",AN133)+6,(FIND(")",AN133)-(FIND("male,",AN133)+6))))=TRUE,"missing/error",MID(AN133,FIND("male,",AN133)+6,(FIND(")",AN133)-(FIND("male,",AN133)+6)))))</f>
        <v/>
      </c>
      <c r="AK133" s="150" t="str">
        <f>IF(AG133="","",(MID(AG133,(SEARCH("^^",SUBSTITUTE(AG133," ","^^",LEN(AG133)-LEN(SUBSTITUTE(AG133," ","")))))+1,99)&amp;"_"&amp;LEFT(AG133,FIND(" ",AG133)-1)&amp;"_"&amp;AH133))</f>
        <v/>
      </c>
      <c r="AL133" s="117" t="str">
        <f>IF(AN133="","",IF((LEN(AN133)-LEN(SUBSTITUTE(AN133,"male","")))/LEN("male")&gt;1,"!",IF(RIGHT(AN133,1)=")","",IF(RIGHT(AN133,2)=") ","",IF(RIGHT(AN133,2)=").","","!!")))))</f>
        <v/>
      </c>
      <c r="AM133" s="114"/>
      <c r="AN133" s="168"/>
      <c r="AO133" s="143" t="str">
        <f>IF(AS133="","",ministers_outercabinet!AR$3)</f>
        <v/>
      </c>
      <c r="AP133" s="144" t="str">
        <f>IF(AS133="","",ministers_outercabinet!AR$1)</f>
        <v/>
      </c>
      <c r="AQ133" s="145"/>
      <c r="AR133" s="151"/>
      <c r="AS133" s="146" t="str">
        <f>IF(AZ133="","",IF(ISNUMBER(SEARCH(":",AZ133)),MID(AZ133,FIND(":",AZ133)+2,FIND("(",AZ133)-FIND(":",AZ133)-3),LEFT(AZ133,FIND("(",AZ133)-2)))</f>
        <v/>
      </c>
      <c r="AT133" s="147" t="str">
        <f>IF(AZ133="","",MID(AZ133,FIND("(",AZ133)+1,4))</f>
        <v/>
      </c>
      <c r="AU133" s="148" t="str">
        <f>IF(ISNUMBER(SEARCH("*female*",AZ133)),"female",IF(ISNUMBER(SEARCH("*male*",AZ133)),"male",""))</f>
        <v/>
      </c>
      <c r="AV133" s="149" t="str">
        <f>IF(AZ133="","",IF(ISERROR(MID(AZ133,FIND("male,",AZ133)+6,(FIND(")",AZ133)-(FIND("male,",AZ133)+6))))=TRUE,"missing/error",MID(AZ133,FIND("male,",AZ133)+6,(FIND(")",AZ133)-(FIND("male,",AZ133)+6)))))</f>
        <v/>
      </c>
      <c r="AW133" s="150" t="str">
        <f>IF(AS133="","",(MID(AS133,(SEARCH("^^",SUBSTITUTE(AS133," ","^^",LEN(AS133)-LEN(SUBSTITUTE(AS133," ","")))))+1,99)&amp;"_"&amp;LEFT(AS133,FIND(" ",AS133)-1)&amp;"_"&amp;AT133))</f>
        <v/>
      </c>
      <c r="AX133" s="117" t="str">
        <f>IF(AZ133="","",IF((LEN(AZ133)-LEN(SUBSTITUTE(AZ133,"male","")))/LEN("male")&gt;1,"!",IF(RIGHT(AZ133,1)=")","",IF(RIGHT(AZ133,2)=") ","",IF(RIGHT(AZ133,2)=").","","!!")))))</f>
        <v/>
      </c>
      <c r="AY133" s="114"/>
      <c r="AZ133" s="168"/>
      <c r="BA133" s="143" t="str">
        <f>IF(BE133="","",ministers_outercabinet!BD$3)</f>
        <v/>
      </c>
      <c r="BB133" s="144" t="str">
        <f>IF(BE133="","",ministers_outercabinet!BD$1)</f>
        <v/>
      </c>
      <c r="BC133" s="145"/>
      <c r="BD133" s="151"/>
      <c r="BE133" s="146" t="str">
        <f>IF(BL133="","",IF(ISNUMBER(SEARCH(":",BL133)),MID(BL133,FIND(":",BL133)+2,FIND("(",BL133)-FIND(":",BL133)-3),LEFT(BL133,FIND("(",BL133)-2)))</f>
        <v/>
      </c>
      <c r="BF133" s="147" t="str">
        <f>IF(BL133="","",MID(BL133,FIND("(",BL133)+1,4))</f>
        <v/>
      </c>
      <c r="BG133" s="148" t="str">
        <f>IF(ISNUMBER(SEARCH("*female*",BL133)),"female",IF(ISNUMBER(SEARCH("*male*",BL133)),"male",""))</f>
        <v/>
      </c>
      <c r="BH133" s="149" t="str">
        <f>IF(BL133="","",IF(ISERROR(MID(BL133,FIND("male,",BL133)+6,(FIND(")",BL133)-(FIND("male,",BL133)+6))))=TRUE,"missing/error",MID(BL133,FIND("male,",BL133)+6,(FIND(")",BL133)-(FIND("male,",BL133)+6)))))</f>
        <v/>
      </c>
      <c r="BI133" s="150" t="str">
        <f>IF(BE133="","",(MID(BE133,(SEARCH("^^",SUBSTITUTE(BE133," ","^^",LEN(BE133)-LEN(SUBSTITUTE(BE133," ","")))))+1,99)&amp;"_"&amp;LEFT(BE133,FIND(" ",BE133)-1)&amp;"_"&amp;BF133))</f>
        <v/>
      </c>
      <c r="BJ133" s="117" t="str">
        <f>IF(BL133="","",IF((LEN(BL133)-LEN(SUBSTITUTE(BL133,"male","")))/LEN("male")&gt;1,"!",IF(RIGHT(BL133,1)=")","",IF(RIGHT(BL133,2)=") ","",IF(RIGHT(BL133,2)=").","","!!")))))</f>
        <v/>
      </c>
      <c r="BK133" s="114"/>
      <c r="BL133" s="168"/>
      <c r="BM133" s="143" t="str">
        <f>IF(BQ133="","",ministers_outercabinet!BP$3)</f>
        <v/>
      </c>
      <c r="BN133" s="144" t="str">
        <f>IF(BQ133="","",ministers_outercabinet!BP$1)</f>
        <v/>
      </c>
      <c r="BO133" s="145"/>
      <c r="BP133" s="151"/>
      <c r="BQ133" s="146" t="str">
        <f>IF(BX133="","",IF(ISNUMBER(SEARCH(":",BX133)),MID(BX133,FIND(":",BX133)+2,FIND("(",BX133)-FIND(":",BX133)-3),LEFT(BX133,FIND("(",BX133)-2)))</f>
        <v/>
      </c>
      <c r="BR133" s="147" t="str">
        <f>IF(BX133="","",MID(BX133,FIND("(",BX133)+1,4))</f>
        <v/>
      </c>
      <c r="BS133" s="148" t="str">
        <f>IF(ISNUMBER(SEARCH("*female*",BX133)),"female",IF(ISNUMBER(SEARCH("*male*",BX133)),"male",""))</f>
        <v/>
      </c>
      <c r="BT133" s="149" t="str">
        <f>IF(BX133="","",IF(ISERROR(MID(BX133,FIND("male,",BX133)+6,(FIND(")",BX133)-(FIND("male,",BX133)+6))))=TRUE,"missing/error",MID(BX133,FIND("male,",BX133)+6,(FIND(")",BX133)-(FIND("male,",BX133)+6)))))</f>
        <v/>
      </c>
      <c r="BU133" s="150" t="str">
        <f>IF(BQ133="","",(MID(BQ133,(SEARCH("^^",SUBSTITUTE(BQ133," ","^^",LEN(BQ133)-LEN(SUBSTITUTE(BQ133," ","")))))+1,99)&amp;"_"&amp;LEFT(BQ133,FIND(" ",BQ133)-1)&amp;"_"&amp;BR133))</f>
        <v/>
      </c>
      <c r="BV133" s="117" t="str">
        <f>IF(BX133="","",IF((LEN(BX133)-LEN(SUBSTITUTE(BX133,"male","")))/LEN("male")&gt;1,"!",IF(RIGHT(BX133,1)=")","",IF(RIGHT(BX133,2)=") ","",IF(RIGHT(BX133,2)=").","","!!")))))</f>
        <v/>
      </c>
      <c r="BW133" s="114"/>
      <c r="BX133" s="168"/>
      <c r="BY133" s="143" t="str">
        <f>IF(CC133="","",ministers_outercabinet!CB$3)</f>
        <v/>
      </c>
      <c r="BZ133" s="144" t="str">
        <f>IF(CC133="","",ministers_outercabinet!CB$1)</f>
        <v/>
      </c>
      <c r="CA133" s="145"/>
      <c r="CB133" s="151"/>
      <c r="CC133" s="146" t="str">
        <f>IF(CJ133="","",IF(ISNUMBER(SEARCH(":",CJ133)),MID(CJ133,FIND(":",CJ133)+2,FIND("(",CJ133)-FIND(":",CJ133)-3),LEFT(CJ133,FIND("(",CJ133)-2)))</f>
        <v/>
      </c>
      <c r="CD133" s="147" t="str">
        <f>IF(CJ133="","",MID(CJ133,FIND("(",CJ133)+1,4))</f>
        <v/>
      </c>
      <c r="CE133" s="148" t="str">
        <f>IF(ISNUMBER(SEARCH("*female*",CJ133)),"female",IF(ISNUMBER(SEARCH("*male*",CJ133)),"male",""))</f>
        <v/>
      </c>
      <c r="CF133" s="149" t="str">
        <f>IF(CJ133="","",IF(ISERROR(MID(CJ133,FIND("male,",CJ133)+6,(FIND(")",CJ133)-(FIND("male,",CJ133)+6))))=TRUE,"missing/error",MID(CJ133,FIND("male,",CJ133)+6,(FIND(")",CJ133)-(FIND("male,",CJ133)+6)))))</f>
        <v/>
      </c>
      <c r="CG133" s="150" t="str">
        <f>IF(CC133="","",(MID(CC133,(SEARCH("^^",SUBSTITUTE(CC133," ","^^",LEN(CC133)-LEN(SUBSTITUTE(CC133," ","")))))+1,99)&amp;"_"&amp;LEFT(CC133,FIND(" ",CC133)-1)&amp;"_"&amp;CD133))</f>
        <v/>
      </c>
      <c r="CH133" s="117" t="str">
        <f>IF(CJ133="","",IF((LEN(CJ133)-LEN(SUBSTITUTE(CJ133,"male","")))/LEN("male")&gt;1,"!",IF(RIGHT(CJ133,1)=")","",IF(RIGHT(CJ133,2)=") ","",IF(RIGHT(CJ133,2)=").","","!!")))))</f>
        <v/>
      </c>
      <c r="CI133" s="114"/>
      <c r="CJ133" s="168"/>
      <c r="CK133" s="143" t="str">
        <f>IF(CO133="","",ministers_outercabinet!CN$3)</f>
        <v/>
      </c>
      <c r="CL133" s="144" t="str">
        <f>IF(CO133="","",ministers_outercabinet!CN$1)</f>
        <v/>
      </c>
      <c r="CM133" s="145"/>
      <c r="CN133" s="151"/>
      <c r="CO133" s="146" t="str">
        <f>IF(CV133="","",IF(ISNUMBER(SEARCH(":",CV133)),MID(CV133,FIND(":",CV133)+2,FIND("(",CV133)-FIND(":",CV133)-3),LEFT(CV133,FIND("(",CV133)-2)))</f>
        <v/>
      </c>
      <c r="CP133" s="147" t="str">
        <f>IF(CV133="","",MID(CV133,FIND("(",CV133)+1,4))</f>
        <v/>
      </c>
      <c r="CQ133" s="148" t="str">
        <f>IF(ISNUMBER(SEARCH("*female*",CV133)),"female",IF(ISNUMBER(SEARCH("*male*",CV133)),"male",""))</f>
        <v/>
      </c>
      <c r="CR133" s="149" t="str">
        <f>IF(CV133="","",IF(ISERROR(MID(CV133,FIND("male,",CV133)+6,(FIND(")",CV133)-(FIND("male,",CV133)+6))))=TRUE,"missing/error",MID(CV133,FIND("male,",CV133)+6,(FIND(")",CV133)-(FIND("male,",CV133)+6)))))</f>
        <v/>
      </c>
      <c r="CS133" s="150" t="str">
        <f>IF(CO133="","",(MID(CO133,(SEARCH("^^",SUBSTITUTE(CO133," ","^^",LEN(CO133)-LEN(SUBSTITUTE(CO133," ","")))))+1,99)&amp;"_"&amp;LEFT(CO133,FIND(" ",CO133)-1)&amp;"_"&amp;CP133))</f>
        <v/>
      </c>
      <c r="CT133" s="117" t="str">
        <f>IF(CV133="","",IF((LEN(CV133)-LEN(SUBSTITUTE(CV133,"male","")))/LEN("male")&gt;1,"!",IF(RIGHT(CV133,1)=")","",IF(RIGHT(CV133,2)=") ","",IF(RIGHT(CV133,2)=").","","!!")))))</f>
        <v/>
      </c>
      <c r="CU133" s="114"/>
      <c r="CV133" s="168"/>
      <c r="CW133" s="143" t="str">
        <f>IF(DA133="","",ministers_outercabinet!CZ$3)</f>
        <v/>
      </c>
      <c r="CX133" s="144" t="str">
        <f>IF(DA133="","",ministers_outercabinet!CZ$1)</f>
        <v/>
      </c>
      <c r="CY133" s="145"/>
      <c r="CZ133" s="151"/>
      <c r="DA133" s="146" t="str">
        <f>IF(DH133="","",IF(ISNUMBER(SEARCH(":",DH133)),MID(DH133,FIND(":",DH133)+2,FIND("(",DH133)-FIND(":",DH133)-3),LEFT(DH133,FIND("(",DH133)-2)))</f>
        <v/>
      </c>
      <c r="DB133" s="147" t="str">
        <f>IF(DH133="","",MID(DH133,FIND("(",DH133)+1,4))</f>
        <v/>
      </c>
      <c r="DC133" s="148" t="str">
        <f>IF(ISNUMBER(SEARCH("*female*",DH133)),"female",IF(ISNUMBER(SEARCH("*male*",DH133)),"male",""))</f>
        <v/>
      </c>
      <c r="DD133" s="149" t="str">
        <f>IF(DH133="","",IF(ISERROR(MID(DH133,FIND("male,",DH133)+6,(FIND(")",DH133)-(FIND("male,",DH133)+6))))=TRUE,"missing/error",MID(DH133,FIND("male,",DH133)+6,(FIND(")",DH133)-(FIND("male,",DH133)+6)))))</f>
        <v/>
      </c>
      <c r="DE133" s="150" t="str">
        <f>IF(DA133="","",(MID(DA133,(SEARCH("^^",SUBSTITUTE(DA133," ","^^",LEN(DA133)-LEN(SUBSTITUTE(DA133," ","")))))+1,99)&amp;"_"&amp;LEFT(DA133,FIND(" ",DA133)-1)&amp;"_"&amp;DB133))</f>
        <v/>
      </c>
      <c r="DF133" s="117" t="str">
        <f>IF(DH133="","",IF((LEN(DH133)-LEN(SUBSTITUTE(DH133,"male","")))/LEN("male")&gt;1,"!",IF(RIGHT(DH133,1)=")","",IF(RIGHT(DH133,2)=") ","",IF(RIGHT(DH133,2)=").","","!!")))))</f>
        <v/>
      </c>
      <c r="DG133" s="114"/>
      <c r="DH133" s="168"/>
      <c r="DI133" s="143" t="str">
        <f>IF(DM133="","",ministers_outercabinet!DL$3)</f>
        <v/>
      </c>
      <c r="DJ133" s="144" t="str">
        <f>IF(DM133="","",ministers_outercabinet!DL$1)</f>
        <v/>
      </c>
      <c r="DK133" s="145"/>
      <c r="DL133" s="151"/>
      <c r="DM133" s="146" t="str">
        <f>IF(DT133="","",IF(ISNUMBER(SEARCH(":",DT133)),MID(DT133,FIND(":",DT133)+2,FIND("(",DT133)-FIND(":",DT133)-3),LEFT(DT133,FIND("(",DT133)-2)))</f>
        <v/>
      </c>
      <c r="DN133" s="147" t="str">
        <f>IF(DT133="","",MID(DT133,FIND("(",DT133)+1,4))</f>
        <v/>
      </c>
      <c r="DO133" s="148" t="str">
        <f>IF(ISNUMBER(SEARCH("*female*",DT133)),"female",IF(ISNUMBER(SEARCH("*male*",DT133)),"male",""))</f>
        <v/>
      </c>
      <c r="DP133" s="149" t="str">
        <f>IF(DT133="","",IF(ISERROR(MID(DT133,FIND("male,",DT133)+6,(FIND(")",DT133)-(FIND("male,",DT133)+6))))=TRUE,"missing/error",MID(DT133,FIND("male,",DT133)+6,(FIND(")",DT133)-(FIND("male,",DT133)+6)))))</f>
        <v/>
      </c>
      <c r="DQ133" s="150" t="str">
        <f>IF(DM133="","",(MID(DM133,(SEARCH("^^",SUBSTITUTE(DM133," ","^^",LEN(DM133)-LEN(SUBSTITUTE(DM133," ","")))))+1,99)&amp;"_"&amp;LEFT(DM133,FIND(" ",DM133)-1)&amp;"_"&amp;DN133))</f>
        <v/>
      </c>
      <c r="DR133" s="117" t="str">
        <f>IF(DT133="","",IF((LEN(DT133)-LEN(SUBSTITUTE(DT133,"male","")))/LEN("male")&gt;1,"!",IF(RIGHT(DT133,1)=")","",IF(RIGHT(DT133,2)=") ","",IF(RIGHT(DT133,2)=").","","!!")))))</f>
        <v/>
      </c>
      <c r="DS133" s="114"/>
      <c r="DT133" s="168"/>
      <c r="DU133" s="143" t="str">
        <f>IF(DY133="","",ministers_outercabinet!DX$3)</f>
        <v/>
      </c>
      <c r="DV133" s="144" t="str">
        <f>IF(DY133="","",ministers_outercabinet!DX$1)</f>
        <v/>
      </c>
      <c r="DW133" s="145"/>
      <c r="DX133" s="151"/>
      <c r="DY133" s="146" t="str">
        <f>IF(EF133="","",IF(ISNUMBER(SEARCH(":",EF133)),MID(EF133,FIND(":",EF133)+2,FIND("(",EF133)-FIND(":",EF133)-3),LEFT(EF133,FIND("(",EF133)-2)))</f>
        <v/>
      </c>
      <c r="DZ133" s="147" t="str">
        <f>IF(EF133="","",MID(EF133,FIND("(",EF133)+1,4))</f>
        <v/>
      </c>
      <c r="EA133" s="148" t="str">
        <f>IF(ISNUMBER(SEARCH("*female*",EF133)),"female",IF(ISNUMBER(SEARCH("*male*",EF133)),"male",""))</f>
        <v/>
      </c>
      <c r="EB133" s="149" t="str">
        <f>IF(EF133="","",IF(ISERROR(MID(EF133,FIND("male,",EF133)+6,(FIND(")",EF133)-(FIND("male,",EF133)+6))))=TRUE,"missing/error",MID(EF133,FIND("male,",EF133)+6,(FIND(")",EF133)-(FIND("male,",EF133)+6)))))</f>
        <v/>
      </c>
      <c r="EC133" s="150" t="str">
        <f>IF(DY133="","",(MID(DY133,(SEARCH("^^",SUBSTITUTE(DY133," ","^^",LEN(DY133)-LEN(SUBSTITUTE(DY133," ","")))))+1,99)&amp;"_"&amp;LEFT(DY133,FIND(" ",DY133)-1)&amp;"_"&amp;DZ133))</f>
        <v/>
      </c>
      <c r="ED133" s="117" t="str">
        <f>IF(EF133="","",IF((LEN(EF133)-LEN(SUBSTITUTE(EF133,"male","")))/LEN("male")&gt;1,"!",IF(RIGHT(EF133,1)=")","",IF(RIGHT(EF133,2)=") ","",IF(RIGHT(EF133,2)=").","","!!")))))</f>
        <v/>
      </c>
      <c r="EE133" s="114"/>
      <c r="EF133" s="168"/>
    </row>
    <row r="134" spans="1:136" ht="13.5" customHeight="1">
      <c r="A134" s="126"/>
      <c r="B134" s="114" t="s">
        <v>531</v>
      </c>
      <c r="D134" s="168"/>
      <c r="E134" s="143" t="str">
        <f>IF(I134="","",ministers_outercabinet!E$3)</f>
        <v/>
      </c>
      <c r="F134" s="144" t="str">
        <f>IF(I134="","",ministers_outercabinet!E$1)</f>
        <v/>
      </c>
      <c r="G134" s="145" t="s">
        <v>292</v>
      </c>
      <c r="H134" s="145" t="str">
        <f>IF(I134="","",ministers_outercabinet!E$3)</f>
        <v/>
      </c>
      <c r="I134" s="146" t="str">
        <f t="shared" si="23"/>
        <v/>
      </c>
      <c r="J134" s="147" t="str">
        <f t="shared" si="24"/>
        <v/>
      </c>
      <c r="K134" s="148" t="str">
        <f t="shared" si="25"/>
        <v/>
      </c>
      <c r="L134" s="149" t="str">
        <f t="shared" si="26"/>
        <v/>
      </c>
      <c r="M134" s="150" t="str">
        <f t="shared" si="27"/>
        <v/>
      </c>
      <c r="N134" s="117" t="str">
        <f t="shared" si="28"/>
        <v/>
      </c>
      <c r="O134" s="114"/>
      <c r="P134" s="168"/>
      <c r="Q134" s="143"/>
      <c r="R134" s="144"/>
      <c r="S134" s="145"/>
      <c r="T134" s="151"/>
      <c r="U134" s="146"/>
      <c r="V134" s="147"/>
      <c r="W134" s="148"/>
      <c r="X134" s="149"/>
      <c r="Y134" s="150"/>
      <c r="AA134" s="114"/>
      <c r="AB134" s="168"/>
      <c r="AC134" s="143"/>
      <c r="AD134" s="144"/>
      <c r="AE134" s="145"/>
      <c r="AF134" s="151"/>
      <c r="AG134" s="146"/>
      <c r="AH134" s="147"/>
      <c r="AI134" s="148"/>
      <c r="AJ134" s="149"/>
      <c r="AK134" s="150"/>
      <c r="AM134" s="114"/>
      <c r="AN134" s="168"/>
      <c r="AO134" s="143"/>
      <c r="AP134" s="144"/>
      <c r="AQ134" s="145"/>
      <c r="AR134" s="151"/>
      <c r="AS134" s="146"/>
      <c r="AT134" s="147"/>
      <c r="AU134" s="148"/>
      <c r="AV134" s="149"/>
      <c r="AW134" s="150"/>
      <c r="AY134" s="114"/>
      <c r="AZ134" s="168"/>
      <c r="BA134" s="143"/>
      <c r="BB134" s="144"/>
      <c r="BC134" s="145"/>
      <c r="BD134" s="151"/>
      <c r="BE134" s="146"/>
      <c r="BF134" s="147"/>
      <c r="BG134" s="148"/>
      <c r="BH134" s="149"/>
      <c r="BI134" s="150"/>
      <c r="BK134" s="114"/>
      <c r="BL134" s="168"/>
      <c r="BM134" s="143"/>
      <c r="BN134" s="144"/>
      <c r="BO134" s="145"/>
      <c r="BP134" s="151"/>
      <c r="BQ134" s="146"/>
      <c r="BR134" s="147"/>
      <c r="BS134" s="148"/>
      <c r="BT134" s="149"/>
      <c r="BU134" s="150"/>
      <c r="BW134" s="114"/>
      <c r="BX134" s="168"/>
      <c r="BY134" s="143"/>
      <c r="BZ134" s="144"/>
      <c r="CA134" s="145"/>
      <c r="CB134" s="151"/>
      <c r="CC134" s="146"/>
      <c r="CD134" s="147"/>
      <c r="CE134" s="148"/>
      <c r="CF134" s="149"/>
      <c r="CG134" s="150"/>
      <c r="CI134" s="114"/>
      <c r="CJ134" s="168"/>
      <c r="CK134" s="143"/>
      <c r="CL134" s="144"/>
      <c r="CM134" s="145"/>
      <c r="CN134" s="151"/>
      <c r="CO134" s="146"/>
      <c r="CP134" s="147"/>
      <c r="CQ134" s="148"/>
      <c r="CR134" s="149"/>
      <c r="CS134" s="150"/>
      <c r="CU134" s="114"/>
      <c r="CV134" s="168"/>
      <c r="CW134" s="143"/>
      <c r="CX134" s="144"/>
      <c r="CY134" s="145"/>
      <c r="CZ134" s="151"/>
      <c r="DA134" s="146"/>
      <c r="DB134" s="147"/>
      <c r="DC134" s="148"/>
      <c r="DD134" s="149"/>
      <c r="DE134" s="150"/>
      <c r="DG134" s="114"/>
      <c r="DH134" s="168"/>
      <c r="DI134" s="143"/>
      <c r="DJ134" s="144"/>
      <c r="DK134" s="145"/>
      <c r="DL134" s="151"/>
      <c r="DM134" s="146"/>
      <c r="DN134" s="147"/>
      <c r="DO134" s="148"/>
      <c r="DP134" s="149"/>
      <c r="DQ134" s="150"/>
      <c r="DS134" s="114"/>
      <c r="DT134" s="168"/>
      <c r="DU134" s="143"/>
      <c r="DV134" s="144"/>
      <c r="DW134" s="145"/>
      <c r="DX134" s="151"/>
      <c r="DY134" s="146"/>
      <c r="DZ134" s="147"/>
      <c r="EA134" s="148"/>
      <c r="EB134" s="149"/>
      <c r="EC134" s="150"/>
      <c r="EE134" s="114"/>
      <c r="EF134" s="168"/>
    </row>
    <row r="135" spans="1:136" ht="13.5" customHeight="1">
      <c r="A135" s="126"/>
      <c r="B135" s="114" t="s">
        <v>1100</v>
      </c>
      <c r="D135" s="168"/>
      <c r="E135" s="143" t="str">
        <f>IF(I135="","",ministers_outercabinet!E$3)</f>
        <v/>
      </c>
      <c r="F135" s="144" t="str">
        <f>IF(I135="","",ministers_outercabinet!E$1)</f>
        <v/>
      </c>
      <c r="G135" s="145" t="s">
        <v>292</v>
      </c>
      <c r="H135" s="145" t="str">
        <f>IF(I135="","",ministers_outercabinet!E$3)</f>
        <v/>
      </c>
      <c r="I135" s="146" t="str">
        <f t="shared" si="23"/>
        <v/>
      </c>
      <c r="J135" s="147" t="str">
        <f t="shared" si="24"/>
        <v/>
      </c>
      <c r="K135" s="148" t="str">
        <f t="shared" si="25"/>
        <v/>
      </c>
      <c r="L135" s="149" t="str">
        <f t="shared" si="26"/>
        <v/>
      </c>
      <c r="M135" s="150" t="str">
        <f t="shared" si="27"/>
        <v/>
      </c>
      <c r="N135" s="117" t="str">
        <f t="shared" si="28"/>
        <v/>
      </c>
      <c r="O135" s="114"/>
      <c r="P135" s="168"/>
      <c r="Q135" s="143"/>
      <c r="R135" s="144"/>
      <c r="S135" s="145"/>
      <c r="T135" s="151"/>
      <c r="U135" s="146"/>
      <c r="V135" s="147"/>
      <c r="W135" s="148"/>
      <c r="X135" s="149"/>
      <c r="Y135" s="150"/>
      <c r="AA135" s="114"/>
      <c r="AB135" s="168"/>
      <c r="AC135" s="143"/>
      <c r="AD135" s="144"/>
      <c r="AE135" s="145"/>
      <c r="AF135" s="151"/>
      <c r="AG135" s="146"/>
      <c r="AH135" s="147"/>
      <c r="AI135" s="148"/>
      <c r="AJ135" s="149"/>
      <c r="AK135" s="150"/>
      <c r="AM135" s="114"/>
      <c r="AN135" s="168"/>
      <c r="AO135" s="143"/>
      <c r="AP135" s="144"/>
      <c r="AQ135" s="145"/>
      <c r="AR135" s="151"/>
      <c r="AS135" s="146"/>
      <c r="AT135" s="147"/>
      <c r="AU135" s="148"/>
      <c r="AV135" s="149"/>
      <c r="AW135" s="150"/>
      <c r="AY135" s="114"/>
      <c r="AZ135" s="168"/>
      <c r="BA135" s="143"/>
      <c r="BB135" s="144"/>
      <c r="BC135" s="145"/>
      <c r="BD135" s="151"/>
      <c r="BE135" s="146"/>
      <c r="BF135" s="147"/>
      <c r="BG135" s="148"/>
      <c r="BH135" s="149"/>
      <c r="BI135" s="150"/>
      <c r="BK135" s="114"/>
      <c r="BL135" s="168"/>
      <c r="BM135" s="143"/>
      <c r="BN135" s="144"/>
      <c r="BO135" s="145"/>
      <c r="BP135" s="151"/>
      <c r="BQ135" s="146"/>
      <c r="BR135" s="147"/>
      <c r="BS135" s="148"/>
      <c r="BT135" s="149"/>
      <c r="BU135" s="150"/>
      <c r="BW135" s="114"/>
      <c r="BX135" s="168"/>
      <c r="BY135" s="143"/>
      <c r="BZ135" s="144"/>
      <c r="CA135" s="145"/>
      <c r="CB135" s="151"/>
      <c r="CC135" s="146"/>
      <c r="CD135" s="147"/>
      <c r="CE135" s="148"/>
      <c r="CF135" s="149"/>
      <c r="CG135" s="150"/>
      <c r="CI135" s="114"/>
      <c r="CJ135" s="168"/>
      <c r="CK135" s="143"/>
      <c r="CL135" s="144"/>
      <c r="CM135" s="145"/>
      <c r="CN135" s="151"/>
      <c r="CO135" s="146"/>
      <c r="CP135" s="147"/>
      <c r="CQ135" s="148"/>
      <c r="CR135" s="149"/>
      <c r="CS135" s="150"/>
      <c r="CU135" s="114"/>
      <c r="CV135" s="168"/>
      <c r="CW135" s="143"/>
      <c r="CX135" s="144"/>
      <c r="CY135" s="145"/>
      <c r="CZ135" s="151"/>
      <c r="DA135" s="146"/>
      <c r="DB135" s="147"/>
      <c r="DC135" s="148"/>
      <c r="DD135" s="149"/>
      <c r="DE135" s="150"/>
      <c r="DG135" s="114"/>
      <c r="DH135" s="168"/>
      <c r="DI135" s="143"/>
      <c r="DJ135" s="144"/>
      <c r="DK135" s="145"/>
      <c r="DL135" s="151"/>
      <c r="DM135" s="146"/>
      <c r="DN135" s="147"/>
      <c r="DO135" s="148"/>
      <c r="DP135" s="149"/>
      <c r="DQ135" s="150"/>
      <c r="DS135" s="114"/>
      <c r="DT135" s="168"/>
      <c r="DU135" s="143"/>
      <c r="DV135" s="144"/>
      <c r="DW135" s="145"/>
      <c r="DX135" s="151"/>
      <c r="DY135" s="146"/>
      <c r="DZ135" s="147"/>
      <c r="EA135" s="148"/>
      <c r="EB135" s="149"/>
      <c r="EC135" s="150"/>
      <c r="EE135" s="114"/>
      <c r="EF135" s="168"/>
    </row>
    <row r="136" spans="1:136" ht="13.5" customHeight="1">
      <c r="A136" s="126"/>
      <c r="B136" s="114" t="s">
        <v>1174</v>
      </c>
      <c r="D136" s="168"/>
      <c r="E136" s="143" t="str">
        <f>IF(I136="","",ministers_outercabinet!E$3)</f>
        <v/>
      </c>
      <c r="F136" s="144" t="str">
        <f>IF(I136="","",ministers_outercabinet!E$1)</f>
        <v/>
      </c>
      <c r="G136" s="145" t="s">
        <v>292</v>
      </c>
      <c r="H136" s="145" t="str">
        <f>IF(I136="","",ministers_outercabinet!E$3)</f>
        <v/>
      </c>
      <c r="I136" s="146" t="str">
        <f t="shared" si="23"/>
        <v/>
      </c>
      <c r="J136" s="147" t="str">
        <f t="shared" si="24"/>
        <v/>
      </c>
      <c r="K136" s="148" t="str">
        <f t="shared" si="25"/>
        <v/>
      </c>
      <c r="L136" s="149" t="str">
        <f t="shared" si="26"/>
        <v/>
      </c>
      <c r="M136" s="150" t="str">
        <f t="shared" si="27"/>
        <v/>
      </c>
      <c r="N136" s="117" t="str">
        <f t="shared" si="28"/>
        <v/>
      </c>
      <c r="O136" s="114"/>
      <c r="P136" s="168"/>
      <c r="Q136" s="143"/>
      <c r="R136" s="144"/>
      <c r="S136" s="145"/>
      <c r="T136" s="151"/>
      <c r="U136" s="146"/>
      <c r="V136" s="147"/>
      <c r="W136" s="148"/>
      <c r="X136" s="149"/>
      <c r="Y136" s="150"/>
      <c r="AA136" s="114"/>
      <c r="AB136" s="168"/>
      <c r="AC136" s="143"/>
      <c r="AD136" s="144"/>
      <c r="AE136" s="145"/>
      <c r="AF136" s="151"/>
      <c r="AG136" s="146"/>
      <c r="AH136" s="147"/>
      <c r="AI136" s="148"/>
      <c r="AJ136" s="149"/>
      <c r="AK136" s="150"/>
      <c r="AM136" s="114"/>
      <c r="AN136" s="168"/>
      <c r="AO136" s="143"/>
      <c r="AP136" s="144"/>
      <c r="AQ136" s="145"/>
      <c r="AR136" s="151"/>
      <c r="AS136" s="146"/>
      <c r="AT136" s="147"/>
      <c r="AU136" s="148"/>
      <c r="AV136" s="149"/>
      <c r="AW136" s="150"/>
      <c r="AY136" s="114"/>
      <c r="AZ136" s="168"/>
      <c r="BA136" s="143"/>
      <c r="BB136" s="144"/>
      <c r="BC136" s="145"/>
      <c r="BD136" s="151"/>
      <c r="BE136" s="146"/>
      <c r="BF136" s="147"/>
      <c r="BG136" s="148"/>
      <c r="BH136" s="149"/>
      <c r="BI136" s="150"/>
      <c r="BK136" s="114"/>
      <c r="BL136" s="168"/>
      <c r="BM136" s="143"/>
      <c r="BN136" s="144"/>
      <c r="BO136" s="145"/>
      <c r="BP136" s="151"/>
      <c r="BQ136" s="146"/>
      <c r="BR136" s="147"/>
      <c r="BS136" s="148"/>
      <c r="BT136" s="149"/>
      <c r="BU136" s="150"/>
      <c r="BW136" s="114"/>
      <c r="BX136" s="168"/>
      <c r="BY136" s="143"/>
      <c r="BZ136" s="144"/>
      <c r="CA136" s="145"/>
      <c r="CB136" s="151"/>
      <c r="CC136" s="146"/>
      <c r="CD136" s="147"/>
      <c r="CE136" s="148"/>
      <c r="CF136" s="149"/>
      <c r="CG136" s="150"/>
      <c r="CI136" s="114"/>
      <c r="CJ136" s="168"/>
      <c r="CK136" s="143"/>
      <c r="CL136" s="144"/>
      <c r="CM136" s="145"/>
      <c r="CN136" s="151"/>
      <c r="CO136" s="146"/>
      <c r="CP136" s="147"/>
      <c r="CQ136" s="148"/>
      <c r="CR136" s="149"/>
      <c r="CS136" s="150"/>
      <c r="CU136" s="114"/>
      <c r="CV136" s="168"/>
      <c r="CW136" s="143"/>
      <c r="CX136" s="144"/>
      <c r="CY136" s="145"/>
      <c r="CZ136" s="151"/>
      <c r="DA136" s="146"/>
      <c r="DB136" s="147"/>
      <c r="DC136" s="148"/>
      <c r="DD136" s="149"/>
      <c r="DE136" s="150"/>
      <c r="DG136" s="114"/>
      <c r="DH136" s="168"/>
      <c r="DI136" s="143"/>
      <c r="DJ136" s="144"/>
      <c r="DK136" s="145"/>
      <c r="DL136" s="151"/>
      <c r="DM136" s="146"/>
      <c r="DN136" s="147"/>
      <c r="DO136" s="148"/>
      <c r="DP136" s="149"/>
      <c r="DQ136" s="150"/>
      <c r="DS136" s="114"/>
      <c r="DT136" s="168"/>
      <c r="DU136" s="143"/>
      <c r="DV136" s="144"/>
      <c r="DW136" s="145"/>
      <c r="DX136" s="151"/>
      <c r="DY136" s="146"/>
      <c r="DZ136" s="147"/>
      <c r="EA136" s="148"/>
      <c r="EB136" s="149"/>
      <c r="EC136" s="150"/>
      <c r="EE136" s="114"/>
      <c r="EF136" s="168"/>
    </row>
    <row r="137" spans="1:136" ht="13.5" customHeight="1">
      <c r="A137" s="126"/>
      <c r="B137" s="117" t="s">
        <v>563</v>
      </c>
      <c r="E137" s="143" t="str">
        <f>IF(I137="","",ministers_outercabinet!E$3)</f>
        <v/>
      </c>
      <c r="F137" s="144" t="str">
        <f>IF(I137="","",ministers_outercabinet!E$1)</f>
        <v/>
      </c>
      <c r="G137" s="145" t="s">
        <v>292</v>
      </c>
      <c r="H137" s="145" t="str">
        <f>IF(I137="","",ministers_outercabinet!E$3)</f>
        <v/>
      </c>
      <c r="I137" s="146" t="str">
        <f t="shared" si="23"/>
        <v/>
      </c>
      <c r="J137" s="147" t="str">
        <f t="shared" si="24"/>
        <v/>
      </c>
      <c r="K137" s="148" t="str">
        <f t="shared" si="25"/>
        <v/>
      </c>
      <c r="L137" s="149" t="str">
        <f t="shared" si="26"/>
        <v/>
      </c>
      <c r="M137" s="150" t="str">
        <f t="shared" si="27"/>
        <v/>
      </c>
      <c r="N137" s="117" t="str">
        <f t="shared" si="28"/>
        <v/>
      </c>
      <c r="O137" s="114"/>
      <c r="P137" s="168"/>
      <c r="Q137" s="143" t="str">
        <f>IF(U137="","",ministers_outercabinet!T$3)</f>
        <v/>
      </c>
      <c r="R137" s="144" t="str">
        <f>IF(U137="","",ministers_outercabinet!T$1)</f>
        <v/>
      </c>
      <c r="S137" s="145"/>
      <c r="T137" s="151"/>
      <c r="U137" s="146" t="str">
        <f t="shared" ref="U137:U142" si="29">IF(AB137="","",IF(ISNUMBER(SEARCH(":",AB137)),MID(AB137,FIND(":",AB137)+2,FIND("(",AB137)-FIND(":",AB137)-3),LEFT(AB137,FIND("(",AB137)-2)))</f>
        <v/>
      </c>
      <c r="V137" s="147" t="str">
        <f t="shared" ref="V137:V142" si="30">IF(AB137="","",MID(AB137,FIND("(",AB137)+1,4))</f>
        <v/>
      </c>
      <c r="W137" s="148" t="str">
        <f t="shared" ref="W137:W142" si="31">IF(ISNUMBER(SEARCH("*female*",AB137)),"female",IF(ISNUMBER(SEARCH("*male*",AB137)),"male",""))</f>
        <v/>
      </c>
      <c r="X137" s="149" t="str">
        <f t="shared" ref="X137:X142" si="32">IF(AB137="","",IF(ISERROR(MID(AB137,FIND("male,",AB137)+6,(FIND(")",AB137)-(FIND("male,",AB137)+6))))=TRUE,"missing/error",MID(AB137,FIND("male,",AB137)+6,(FIND(")",AB137)-(FIND("male,",AB137)+6)))))</f>
        <v/>
      </c>
      <c r="Y137" s="150" t="str">
        <f t="shared" ref="Y137:Y142" si="33">IF(U137="","",(MID(U137,(SEARCH("^^",SUBSTITUTE(U137," ","^^",LEN(U137)-LEN(SUBSTITUTE(U137," ","")))))+1,99)&amp;"_"&amp;LEFT(U137,FIND(" ",U137)-1)&amp;"_"&amp;V137))</f>
        <v/>
      </c>
      <c r="Z137" s="117" t="str">
        <f t="shared" ref="Z137:Z142" si="34">IF(AB137="","",IF((LEN(AB137)-LEN(SUBSTITUTE(AB137,"male","")))/LEN("male")&gt;1,"!",IF(RIGHT(AB137,1)=")","",IF(RIGHT(AB137,2)=") ","",IF(RIGHT(AB137,2)=").","","!!")))))</f>
        <v/>
      </c>
      <c r="AA137" s="114"/>
      <c r="AB137" s="168"/>
      <c r="AC137" s="143" t="str">
        <f>IF(AG137="","",ministers_outercabinet!AF$3)</f>
        <v/>
      </c>
      <c r="AD137" s="144" t="str">
        <f>IF(AG137="","",ministers_outercabinet!AF$1)</f>
        <v/>
      </c>
      <c r="AE137" s="145"/>
      <c r="AF137" s="151"/>
      <c r="AG137" s="146" t="str">
        <f t="shared" ref="AG137:AG142" si="35">IF(AN137="","",IF(ISNUMBER(SEARCH(":",AN137)),MID(AN137,FIND(":",AN137)+2,FIND("(",AN137)-FIND(":",AN137)-3),LEFT(AN137,FIND("(",AN137)-2)))</f>
        <v/>
      </c>
      <c r="AH137" s="147" t="str">
        <f t="shared" ref="AH137:AH142" si="36">IF(AN137="","",MID(AN137,FIND("(",AN137)+1,4))</f>
        <v/>
      </c>
      <c r="AI137" s="148" t="str">
        <f t="shared" ref="AI137:AI142" si="37">IF(ISNUMBER(SEARCH("*female*",AN137)),"female",IF(ISNUMBER(SEARCH("*male*",AN137)),"male",""))</f>
        <v/>
      </c>
      <c r="AJ137" s="149" t="str">
        <f t="shared" ref="AJ137:AJ142" si="38">IF(AN137="","",IF(ISERROR(MID(AN137,FIND("male,",AN137)+6,(FIND(")",AN137)-(FIND("male,",AN137)+6))))=TRUE,"missing/error",MID(AN137,FIND("male,",AN137)+6,(FIND(")",AN137)-(FIND("male,",AN137)+6)))))</f>
        <v/>
      </c>
      <c r="AK137" s="150" t="str">
        <f t="shared" ref="AK137:AK142" si="39">IF(AG137="","",(MID(AG137,(SEARCH("^^",SUBSTITUTE(AG137," ","^^",LEN(AG137)-LEN(SUBSTITUTE(AG137," ","")))))+1,99)&amp;"_"&amp;LEFT(AG137,FIND(" ",AG137)-1)&amp;"_"&amp;AH137))</f>
        <v/>
      </c>
      <c r="AL137" s="117" t="str">
        <f t="shared" ref="AL137:AL142" si="40">IF(AN137="","",IF((LEN(AN137)-LEN(SUBSTITUTE(AN137,"male","")))/LEN("male")&gt;1,"!",IF(RIGHT(AN137,1)=")","",IF(RIGHT(AN137,2)=") ","",IF(RIGHT(AN137,2)=").","","!!")))))</f>
        <v/>
      </c>
      <c r="AM137" s="114"/>
      <c r="AN137" s="168"/>
      <c r="AO137" s="143" t="str">
        <f>IF(AS137="","",ministers_outercabinet!AR$3)</f>
        <v/>
      </c>
      <c r="AP137" s="144" t="str">
        <f>IF(AS137="","",ministers_outercabinet!AR$1)</f>
        <v/>
      </c>
      <c r="AQ137" s="145"/>
      <c r="AR137" s="151"/>
      <c r="AS137" s="146" t="str">
        <f t="shared" ref="AS137:AS142" si="41">IF(AZ137="","",IF(ISNUMBER(SEARCH(":",AZ137)),MID(AZ137,FIND(":",AZ137)+2,FIND("(",AZ137)-FIND(":",AZ137)-3),LEFT(AZ137,FIND("(",AZ137)-2)))</f>
        <v/>
      </c>
      <c r="AT137" s="147" t="str">
        <f t="shared" ref="AT137:AT142" si="42">IF(AZ137="","",MID(AZ137,FIND("(",AZ137)+1,4))</f>
        <v/>
      </c>
      <c r="AU137" s="148" t="str">
        <f t="shared" ref="AU137:AU142" si="43">IF(ISNUMBER(SEARCH("*female*",AZ137)),"female",IF(ISNUMBER(SEARCH("*male*",AZ137)),"male",""))</f>
        <v/>
      </c>
      <c r="AV137" s="149" t="str">
        <f t="shared" ref="AV137:AV142" si="44">IF(AZ137="","",IF(ISERROR(MID(AZ137,FIND("male,",AZ137)+6,(FIND(")",AZ137)-(FIND("male,",AZ137)+6))))=TRUE,"missing/error",MID(AZ137,FIND("male,",AZ137)+6,(FIND(")",AZ137)-(FIND("male,",AZ137)+6)))))</f>
        <v/>
      </c>
      <c r="AW137" s="150" t="str">
        <f t="shared" ref="AW137:AW142" si="45">IF(AS137="","",(MID(AS137,(SEARCH("^^",SUBSTITUTE(AS137," ","^^",LEN(AS137)-LEN(SUBSTITUTE(AS137," ","")))))+1,99)&amp;"_"&amp;LEFT(AS137,FIND(" ",AS137)-1)&amp;"_"&amp;AT137))</f>
        <v/>
      </c>
      <c r="AX137" s="117" t="str">
        <f t="shared" ref="AX137:AX142" si="46">IF(AZ137="","",IF((LEN(AZ137)-LEN(SUBSTITUTE(AZ137,"male","")))/LEN("male")&gt;1,"!",IF(RIGHT(AZ137,1)=")","",IF(RIGHT(AZ137,2)=") ","",IF(RIGHT(AZ137,2)=").","","!!")))))</f>
        <v/>
      </c>
      <c r="AY137" s="114"/>
      <c r="AZ137" s="168"/>
      <c r="BA137" s="143" t="str">
        <f>IF(BE137="","",ministers_outercabinet!BD$3)</f>
        <v/>
      </c>
      <c r="BB137" s="144" t="str">
        <f>IF(BE137="","",ministers_outercabinet!BD$1)</f>
        <v/>
      </c>
      <c r="BC137" s="145"/>
      <c r="BD137" s="151"/>
      <c r="BE137" s="146" t="str">
        <f t="shared" ref="BE137:BE142" si="47">IF(BL137="","",IF(ISNUMBER(SEARCH(":",BL137)),MID(BL137,FIND(":",BL137)+2,FIND("(",BL137)-FIND(":",BL137)-3),LEFT(BL137,FIND("(",BL137)-2)))</f>
        <v/>
      </c>
      <c r="BF137" s="147" t="str">
        <f t="shared" ref="BF137:BF142" si="48">IF(BL137="","",MID(BL137,FIND("(",BL137)+1,4))</f>
        <v/>
      </c>
      <c r="BG137" s="148" t="str">
        <f t="shared" ref="BG137:BG142" si="49">IF(ISNUMBER(SEARCH("*female*",BL137)),"female",IF(ISNUMBER(SEARCH("*male*",BL137)),"male",""))</f>
        <v/>
      </c>
      <c r="BH137" s="149" t="str">
        <f t="shared" ref="BH137:BH142" si="50">IF(BL137="","",IF(ISERROR(MID(BL137,FIND("male,",BL137)+6,(FIND(")",BL137)-(FIND("male,",BL137)+6))))=TRUE,"missing/error",MID(BL137,FIND("male,",BL137)+6,(FIND(")",BL137)-(FIND("male,",BL137)+6)))))</f>
        <v/>
      </c>
      <c r="BI137" s="150" t="str">
        <f t="shared" ref="BI137:BI142" si="51">IF(BE137="","",(MID(BE137,(SEARCH("^^",SUBSTITUTE(BE137," ","^^",LEN(BE137)-LEN(SUBSTITUTE(BE137," ","")))))+1,99)&amp;"_"&amp;LEFT(BE137,FIND(" ",BE137)-1)&amp;"_"&amp;BF137))</f>
        <v/>
      </c>
      <c r="BJ137" s="117" t="str">
        <f t="shared" ref="BJ137:BJ142" si="52">IF(BL137="","",IF((LEN(BL137)-LEN(SUBSTITUTE(BL137,"male","")))/LEN("male")&gt;1,"!",IF(RIGHT(BL137,1)=")","",IF(RIGHT(BL137,2)=") ","",IF(RIGHT(BL137,2)=").","","!!")))))</f>
        <v/>
      </c>
      <c r="BK137" s="114"/>
      <c r="BL137" s="168"/>
      <c r="BM137" s="143" t="str">
        <f>IF(BQ137="","",ministers_outercabinet!BP$3)</f>
        <v/>
      </c>
      <c r="BN137" s="144" t="str">
        <f>IF(BQ137="","",ministers_outercabinet!BP$1)</f>
        <v/>
      </c>
      <c r="BO137" s="145"/>
      <c r="BP137" s="151"/>
      <c r="BQ137" s="146" t="str">
        <f t="shared" ref="BQ137:BQ142" si="53">IF(BX137="","",IF(ISNUMBER(SEARCH(":",BX137)),MID(BX137,FIND(":",BX137)+2,FIND("(",BX137)-FIND(":",BX137)-3),LEFT(BX137,FIND("(",BX137)-2)))</f>
        <v/>
      </c>
      <c r="BR137" s="147" t="str">
        <f t="shared" ref="BR137:BR142" si="54">IF(BX137="","",MID(BX137,FIND("(",BX137)+1,4))</f>
        <v/>
      </c>
      <c r="BS137" s="148" t="str">
        <f t="shared" ref="BS137:BS142" si="55">IF(ISNUMBER(SEARCH("*female*",BX137)),"female",IF(ISNUMBER(SEARCH("*male*",BX137)),"male",""))</f>
        <v/>
      </c>
      <c r="BT137" s="149" t="str">
        <f t="shared" ref="BT137:BT142" si="56">IF(BX137="","",IF(ISERROR(MID(BX137,FIND("male,",BX137)+6,(FIND(")",BX137)-(FIND("male,",BX137)+6))))=TRUE,"missing/error",MID(BX137,FIND("male,",BX137)+6,(FIND(")",BX137)-(FIND("male,",BX137)+6)))))</f>
        <v/>
      </c>
      <c r="BU137" s="150" t="str">
        <f t="shared" ref="BU137:BU142" si="57">IF(BQ137="","",(MID(BQ137,(SEARCH("^^",SUBSTITUTE(BQ137," ","^^",LEN(BQ137)-LEN(SUBSTITUTE(BQ137," ","")))))+1,99)&amp;"_"&amp;LEFT(BQ137,FIND(" ",BQ137)-1)&amp;"_"&amp;BR137))</f>
        <v/>
      </c>
      <c r="BV137" s="117" t="str">
        <f t="shared" ref="BV137:BV142" si="58">IF(BX137="","",IF((LEN(BX137)-LEN(SUBSTITUTE(BX137,"male","")))/LEN("male")&gt;1,"!",IF(RIGHT(BX137,1)=")","",IF(RIGHT(BX137,2)=") ","",IF(RIGHT(BX137,2)=").","","!!")))))</f>
        <v/>
      </c>
      <c r="BW137" s="114"/>
      <c r="BX137" s="168"/>
      <c r="BY137" s="143" t="str">
        <f>IF(CC137="","",ministers_outercabinet!CB$3)</f>
        <v/>
      </c>
      <c r="BZ137" s="144" t="str">
        <f>IF(CC137="","",ministers_outercabinet!CB$1)</f>
        <v/>
      </c>
      <c r="CA137" s="145"/>
      <c r="CB137" s="151"/>
      <c r="CC137" s="146" t="str">
        <f t="shared" ref="CC137:CC142" si="59">IF(CJ137="","",IF(ISNUMBER(SEARCH(":",CJ137)),MID(CJ137,FIND(":",CJ137)+2,FIND("(",CJ137)-FIND(":",CJ137)-3),LEFT(CJ137,FIND("(",CJ137)-2)))</f>
        <v/>
      </c>
      <c r="CD137" s="147" t="str">
        <f t="shared" ref="CD137:CD142" si="60">IF(CJ137="","",MID(CJ137,FIND("(",CJ137)+1,4))</f>
        <v/>
      </c>
      <c r="CE137" s="148" t="str">
        <f t="shared" ref="CE137:CE142" si="61">IF(ISNUMBER(SEARCH("*female*",CJ137)),"female",IF(ISNUMBER(SEARCH("*male*",CJ137)),"male",""))</f>
        <v/>
      </c>
      <c r="CF137" s="149" t="str">
        <f t="shared" ref="CF137:CF142" si="62">IF(CJ137="","",IF(ISERROR(MID(CJ137,FIND("male,",CJ137)+6,(FIND(")",CJ137)-(FIND("male,",CJ137)+6))))=TRUE,"missing/error",MID(CJ137,FIND("male,",CJ137)+6,(FIND(")",CJ137)-(FIND("male,",CJ137)+6)))))</f>
        <v/>
      </c>
      <c r="CG137" s="150" t="str">
        <f t="shared" ref="CG137:CG142" si="63">IF(CC137="","",(MID(CC137,(SEARCH("^^",SUBSTITUTE(CC137," ","^^",LEN(CC137)-LEN(SUBSTITUTE(CC137," ","")))))+1,99)&amp;"_"&amp;LEFT(CC137,FIND(" ",CC137)-1)&amp;"_"&amp;CD137))</f>
        <v/>
      </c>
      <c r="CH137" s="117" t="str">
        <f t="shared" ref="CH137:CH142" si="64">IF(CJ137="","",IF((LEN(CJ137)-LEN(SUBSTITUTE(CJ137,"male","")))/LEN("male")&gt;1,"!",IF(RIGHT(CJ137,1)=")","",IF(RIGHT(CJ137,2)=") ","",IF(RIGHT(CJ137,2)=").","","!!")))))</f>
        <v/>
      </c>
      <c r="CI137" s="114"/>
      <c r="CJ137" s="168"/>
      <c r="CK137" s="143" t="str">
        <f>IF(CO137="","",ministers_outercabinet!CN$3)</f>
        <v/>
      </c>
      <c r="CL137" s="144" t="str">
        <f>IF(CO137="","",ministers_outercabinet!CN$1)</f>
        <v/>
      </c>
      <c r="CM137" s="145"/>
      <c r="CN137" s="151"/>
      <c r="CO137" s="146" t="str">
        <f t="shared" ref="CO137:CO142" si="65">IF(CV137="","",IF(ISNUMBER(SEARCH(":",CV137)),MID(CV137,FIND(":",CV137)+2,FIND("(",CV137)-FIND(":",CV137)-3),LEFT(CV137,FIND("(",CV137)-2)))</f>
        <v/>
      </c>
      <c r="CP137" s="147" t="str">
        <f t="shared" ref="CP137:CP142" si="66">IF(CV137="","",MID(CV137,FIND("(",CV137)+1,4))</f>
        <v/>
      </c>
      <c r="CQ137" s="148" t="str">
        <f t="shared" ref="CQ137:CQ142" si="67">IF(ISNUMBER(SEARCH("*female*",CV137)),"female",IF(ISNUMBER(SEARCH("*male*",CV137)),"male",""))</f>
        <v/>
      </c>
      <c r="CR137" s="149" t="str">
        <f t="shared" ref="CR137:CR142" si="68">IF(CV137="","",IF(ISERROR(MID(CV137,FIND("male,",CV137)+6,(FIND(")",CV137)-(FIND("male,",CV137)+6))))=TRUE,"missing/error",MID(CV137,FIND("male,",CV137)+6,(FIND(")",CV137)-(FIND("male,",CV137)+6)))))</f>
        <v/>
      </c>
      <c r="CS137" s="150" t="str">
        <f t="shared" ref="CS137:CS142" si="69">IF(CO137="","",(MID(CO137,(SEARCH("^^",SUBSTITUTE(CO137," ","^^",LEN(CO137)-LEN(SUBSTITUTE(CO137," ","")))))+1,99)&amp;"_"&amp;LEFT(CO137,FIND(" ",CO137)-1)&amp;"_"&amp;CP137))</f>
        <v/>
      </c>
      <c r="CT137" s="117" t="str">
        <f t="shared" ref="CT137:CT142" si="70">IF(CV137="","",IF((LEN(CV137)-LEN(SUBSTITUTE(CV137,"male","")))/LEN("male")&gt;1,"!",IF(RIGHT(CV137,1)=")","",IF(RIGHT(CV137,2)=") ","",IF(RIGHT(CV137,2)=").","","!!")))))</f>
        <v/>
      </c>
      <c r="CU137" s="114"/>
      <c r="CV137" s="168"/>
      <c r="CW137" s="143" t="str">
        <f>IF(DA137="","",ministers_outercabinet!CZ$3)</f>
        <v/>
      </c>
      <c r="CX137" s="144" t="str">
        <f>IF(DA137="","",ministers_outercabinet!CZ$1)</f>
        <v/>
      </c>
      <c r="CY137" s="145"/>
      <c r="CZ137" s="151"/>
      <c r="DA137" s="146" t="str">
        <f t="shared" ref="DA137:DA142" si="71">IF(DH137="","",IF(ISNUMBER(SEARCH(":",DH137)),MID(DH137,FIND(":",DH137)+2,FIND("(",DH137)-FIND(":",DH137)-3),LEFT(DH137,FIND("(",DH137)-2)))</f>
        <v/>
      </c>
      <c r="DB137" s="147" t="str">
        <f t="shared" ref="DB137:DB142" si="72">IF(DH137="","",MID(DH137,FIND("(",DH137)+1,4))</f>
        <v/>
      </c>
      <c r="DC137" s="148" t="str">
        <f t="shared" ref="DC137:DC142" si="73">IF(ISNUMBER(SEARCH("*female*",DH137)),"female",IF(ISNUMBER(SEARCH("*male*",DH137)),"male",""))</f>
        <v/>
      </c>
      <c r="DD137" s="149" t="str">
        <f t="shared" ref="DD137:DD142" si="74">IF(DH137="","",IF(ISERROR(MID(DH137,FIND("male,",DH137)+6,(FIND(")",DH137)-(FIND("male,",DH137)+6))))=TRUE,"missing/error",MID(DH137,FIND("male,",DH137)+6,(FIND(")",DH137)-(FIND("male,",DH137)+6)))))</f>
        <v/>
      </c>
      <c r="DE137" s="150" t="str">
        <f t="shared" ref="DE137:DE142" si="75">IF(DA137="","",(MID(DA137,(SEARCH("^^",SUBSTITUTE(DA137," ","^^",LEN(DA137)-LEN(SUBSTITUTE(DA137," ","")))))+1,99)&amp;"_"&amp;LEFT(DA137,FIND(" ",DA137)-1)&amp;"_"&amp;DB137))</f>
        <v/>
      </c>
      <c r="DF137" s="117" t="str">
        <f t="shared" ref="DF137:DF142" si="76">IF(DH137="","",IF((LEN(DH137)-LEN(SUBSTITUTE(DH137,"male","")))/LEN("male")&gt;1,"!",IF(RIGHT(DH137,1)=")","",IF(RIGHT(DH137,2)=") ","",IF(RIGHT(DH137,2)=").","","!!")))))</f>
        <v/>
      </c>
      <c r="DG137" s="114"/>
      <c r="DH137" s="168"/>
      <c r="DI137" s="143" t="str">
        <f>IF(DM137="","",ministers_outercabinet!DL$3)</f>
        <v/>
      </c>
      <c r="DJ137" s="144" t="str">
        <f>IF(DM137="","",ministers_outercabinet!DL$1)</f>
        <v/>
      </c>
      <c r="DK137" s="145"/>
      <c r="DL137" s="151"/>
      <c r="DM137" s="146" t="str">
        <f t="shared" ref="DM137:DM142" si="77">IF(DT137="","",IF(ISNUMBER(SEARCH(":",DT137)),MID(DT137,FIND(":",DT137)+2,FIND("(",DT137)-FIND(":",DT137)-3),LEFT(DT137,FIND("(",DT137)-2)))</f>
        <v/>
      </c>
      <c r="DN137" s="147" t="str">
        <f t="shared" ref="DN137:DN142" si="78">IF(DT137="","",MID(DT137,FIND("(",DT137)+1,4))</f>
        <v/>
      </c>
      <c r="DO137" s="148" t="str">
        <f t="shared" ref="DO137:DO142" si="79">IF(ISNUMBER(SEARCH("*female*",DT137)),"female",IF(ISNUMBER(SEARCH("*male*",DT137)),"male",""))</f>
        <v/>
      </c>
      <c r="DP137" s="149" t="str">
        <f t="shared" ref="DP137:DP142" si="80">IF(DT137="","",IF(ISERROR(MID(DT137,FIND("male,",DT137)+6,(FIND(")",DT137)-(FIND("male,",DT137)+6))))=TRUE,"missing/error",MID(DT137,FIND("male,",DT137)+6,(FIND(")",DT137)-(FIND("male,",DT137)+6)))))</f>
        <v/>
      </c>
      <c r="DQ137" s="150" t="str">
        <f t="shared" ref="DQ137:DQ142" si="81">IF(DM137="","",(MID(DM137,(SEARCH("^^",SUBSTITUTE(DM137," ","^^",LEN(DM137)-LEN(SUBSTITUTE(DM137," ","")))))+1,99)&amp;"_"&amp;LEFT(DM137,FIND(" ",DM137)-1)&amp;"_"&amp;DN137))</f>
        <v/>
      </c>
      <c r="DR137" s="117" t="str">
        <f t="shared" ref="DR137:DR142" si="82">IF(DT137="","",IF((LEN(DT137)-LEN(SUBSTITUTE(DT137,"male","")))/LEN("male")&gt;1,"!",IF(RIGHT(DT137,1)=")","",IF(RIGHT(DT137,2)=") ","",IF(RIGHT(DT137,2)=").","","!!")))))</f>
        <v/>
      </c>
      <c r="DS137" s="114"/>
      <c r="DT137" s="168"/>
      <c r="DU137" s="143" t="str">
        <f>IF(DY137="","",ministers_outercabinet!DX$3)</f>
        <v/>
      </c>
      <c r="DV137" s="144" t="str">
        <f>IF(DY137="","",ministers_outercabinet!DX$1)</f>
        <v/>
      </c>
      <c r="DW137" s="145"/>
      <c r="DX137" s="151"/>
      <c r="DY137" s="146" t="str">
        <f t="shared" ref="DY137:DY142" si="83">IF(EF137="","",IF(ISNUMBER(SEARCH(":",EF137)),MID(EF137,FIND(":",EF137)+2,FIND("(",EF137)-FIND(":",EF137)-3),LEFT(EF137,FIND("(",EF137)-2)))</f>
        <v/>
      </c>
      <c r="DZ137" s="147" t="str">
        <f t="shared" ref="DZ137:DZ142" si="84">IF(EF137="","",MID(EF137,FIND("(",EF137)+1,4))</f>
        <v/>
      </c>
      <c r="EA137" s="148" t="str">
        <f t="shared" ref="EA137:EA142" si="85">IF(ISNUMBER(SEARCH("*female*",EF137)),"female",IF(ISNUMBER(SEARCH("*male*",EF137)),"male",""))</f>
        <v/>
      </c>
      <c r="EB137" s="149" t="str">
        <f t="shared" ref="EB137:EB142" si="86">IF(EF137="","",IF(ISERROR(MID(EF137,FIND("male,",EF137)+6,(FIND(")",EF137)-(FIND("male,",EF137)+6))))=TRUE,"missing/error",MID(EF137,FIND("male,",EF137)+6,(FIND(")",EF137)-(FIND("male,",EF137)+6)))))</f>
        <v/>
      </c>
      <c r="EC137" s="150" t="str">
        <f t="shared" ref="EC137:EC142" si="87">IF(DY137="","",(MID(DY137,(SEARCH("^^",SUBSTITUTE(DY137," ","^^",LEN(DY137)-LEN(SUBSTITUTE(DY137," ","")))))+1,99)&amp;"_"&amp;LEFT(DY137,FIND(" ",DY137)-1)&amp;"_"&amp;DZ137))</f>
        <v/>
      </c>
      <c r="ED137" s="117" t="str">
        <f t="shared" ref="ED137:ED142" si="88">IF(EF137="","",IF((LEN(EF137)-LEN(SUBSTITUTE(EF137,"male","")))/LEN("male")&gt;1,"!",IF(RIGHT(EF137,1)=")","",IF(RIGHT(EF137,2)=") ","",IF(RIGHT(EF137,2)=").","","!!")))))</f>
        <v/>
      </c>
      <c r="EE137" s="114"/>
      <c r="EF137" s="168"/>
    </row>
    <row r="138" spans="1:136" ht="13.5" customHeight="1">
      <c r="A138" s="126"/>
      <c r="B138" s="117" t="s">
        <v>565</v>
      </c>
      <c r="E138" s="143" t="str">
        <f>IF(I138="","",ministers_outercabinet!E$3)</f>
        <v/>
      </c>
      <c r="F138" s="144" t="str">
        <f>IF(I138="","",ministers_outercabinet!E$1)</f>
        <v/>
      </c>
      <c r="G138" s="145" t="s">
        <v>292</v>
      </c>
      <c r="H138" s="145" t="str">
        <f>IF(I138="","",ministers_outercabinet!E$3)</f>
        <v/>
      </c>
      <c r="I138" s="146" t="str">
        <f t="shared" si="23"/>
        <v/>
      </c>
      <c r="J138" s="147" t="str">
        <f t="shared" si="24"/>
        <v/>
      </c>
      <c r="K138" s="148" t="str">
        <f t="shared" si="25"/>
        <v/>
      </c>
      <c r="L138" s="149" t="str">
        <f t="shared" si="26"/>
        <v/>
      </c>
      <c r="M138" s="150" t="str">
        <f t="shared" si="27"/>
        <v/>
      </c>
      <c r="N138" s="117" t="str">
        <f t="shared" si="28"/>
        <v/>
      </c>
      <c r="O138" s="114"/>
      <c r="P138" s="168"/>
      <c r="Q138" s="143" t="str">
        <f>IF(U138="","",ministers_outercabinet!T$3)</f>
        <v/>
      </c>
      <c r="R138" s="144" t="str">
        <f>IF(U138="","",ministers_outercabinet!T$1)</f>
        <v/>
      </c>
      <c r="S138" s="145"/>
      <c r="T138" s="151"/>
      <c r="U138" s="146" t="str">
        <f t="shared" si="29"/>
        <v/>
      </c>
      <c r="V138" s="147" t="str">
        <f t="shared" si="30"/>
        <v/>
      </c>
      <c r="W138" s="148" t="str">
        <f t="shared" si="31"/>
        <v/>
      </c>
      <c r="X138" s="149" t="str">
        <f t="shared" si="32"/>
        <v/>
      </c>
      <c r="Y138" s="150" t="str">
        <f t="shared" si="33"/>
        <v/>
      </c>
      <c r="Z138" s="117" t="str">
        <f t="shared" si="34"/>
        <v/>
      </c>
      <c r="AA138" s="114"/>
      <c r="AB138" s="168"/>
      <c r="AC138" s="143" t="str">
        <f>IF(AG138="","",ministers_outercabinet!AF$3)</f>
        <v/>
      </c>
      <c r="AD138" s="144" t="str">
        <f>IF(AG138="","",ministers_outercabinet!AF$1)</f>
        <v/>
      </c>
      <c r="AE138" s="145"/>
      <c r="AF138" s="151"/>
      <c r="AG138" s="146" t="str">
        <f t="shared" si="35"/>
        <v/>
      </c>
      <c r="AH138" s="147" t="str">
        <f t="shared" si="36"/>
        <v/>
      </c>
      <c r="AI138" s="148" t="str">
        <f t="shared" si="37"/>
        <v/>
      </c>
      <c r="AJ138" s="149" t="str">
        <f t="shared" si="38"/>
        <v/>
      </c>
      <c r="AK138" s="150" t="str">
        <f t="shared" si="39"/>
        <v/>
      </c>
      <c r="AL138" s="117" t="str">
        <f t="shared" si="40"/>
        <v/>
      </c>
      <c r="AM138" s="114"/>
      <c r="AN138" s="168"/>
      <c r="AO138" s="143" t="str">
        <f>IF(AS138="","",ministers_outercabinet!AR$3)</f>
        <v/>
      </c>
      <c r="AP138" s="144" t="str">
        <f>IF(AS138="","",ministers_outercabinet!AR$1)</f>
        <v/>
      </c>
      <c r="AQ138" s="145"/>
      <c r="AR138" s="151"/>
      <c r="AS138" s="146" t="str">
        <f t="shared" si="41"/>
        <v/>
      </c>
      <c r="AT138" s="147" t="str">
        <f t="shared" si="42"/>
        <v/>
      </c>
      <c r="AU138" s="148" t="str">
        <f t="shared" si="43"/>
        <v/>
      </c>
      <c r="AV138" s="149" t="str">
        <f t="shared" si="44"/>
        <v/>
      </c>
      <c r="AW138" s="150" t="str">
        <f t="shared" si="45"/>
        <v/>
      </c>
      <c r="AX138" s="117" t="str">
        <f t="shared" si="46"/>
        <v/>
      </c>
      <c r="AY138" s="114"/>
      <c r="AZ138" s="168"/>
      <c r="BA138" s="143" t="str">
        <f>IF(BE138="","",ministers_outercabinet!BD$3)</f>
        <v/>
      </c>
      <c r="BB138" s="144" t="str">
        <f>IF(BE138="","",ministers_outercabinet!BD$1)</f>
        <v/>
      </c>
      <c r="BC138" s="145"/>
      <c r="BD138" s="151"/>
      <c r="BE138" s="146" t="str">
        <f t="shared" si="47"/>
        <v/>
      </c>
      <c r="BF138" s="147" t="str">
        <f t="shared" si="48"/>
        <v/>
      </c>
      <c r="BG138" s="148" t="str">
        <f t="shared" si="49"/>
        <v/>
      </c>
      <c r="BH138" s="149" t="str">
        <f t="shared" si="50"/>
        <v/>
      </c>
      <c r="BI138" s="150" t="str">
        <f t="shared" si="51"/>
        <v/>
      </c>
      <c r="BJ138" s="117" t="str">
        <f t="shared" si="52"/>
        <v/>
      </c>
      <c r="BK138" s="114"/>
      <c r="BL138" s="168"/>
      <c r="BM138" s="143" t="str">
        <f>IF(BQ138="","",ministers_outercabinet!BP$3)</f>
        <v/>
      </c>
      <c r="BN138" s="144" t="str">
        <f>IF(BQ138="","",ministers_outercabinet!BP$1)</f>
        <v/>
      </c>
      <c r="BO138" s="145"/>
      <c r="BP138" s="151"/>
      <c r="BQ138" s="146" t="str">
        <f t="shared" si="53"/>
        <v/>
      </c>
      <c r="BR138" s="147" t="str">
        <f t="shared" si="54"/>
        <v/>
      </c>
      <c r="BS138" s="148" t="str">
        <f t="shared" si="55"/>
        <v/>
      </c>
      <c r="BT138" s="149" t="str">
        <f t="shared" si="56"/>
        <v/>
      </c>
      <c r="BU138" s="150" t="str">
        <f t="shared" si="57"/>
        <v/>
      </c>
      <c r="BV138" s="117" t="str">
        <f t="shared" si="58"/>
        <v/>
      </c>
      <c r="BW138" s="114"/>
      <c r="BX138" s="168"/>
      <c r="BY138" s="143" t="str">
        <f>IF(CC138="","",ministers_outercabinet!CB$3)</f>
        <v/>
      </c>
      <c r="BZ138" s="144" t="str">
        <f>IF(CC138="","",ministers_outercabinet!CB$1)</f>
        <v/>
      </c>
      <c r="CA138" s="145"/>
      <c r="CB138" s="151"/>
      <c r="CC138" s="146" t="str">
        <f t="shared" si="59"/>
        <v/>
      </c>
      <c r="CD138" s="147" t="str">
        <f t="shared" si="60"/>
        <v/>
      </c>
      <c r="CE138" s="148" t="str">
        <f t="shared" si="61"/>
        <v/>
      </c>
      <c r="CF138" s="149" t="str">
        <f t="shared" si="62"/>
        <v/>
      </c>
      <c r="CG138" s="150" t="str">
        <f t="shared" si="63"/>
        <v/>
      </c>
      <c r="CH138" s="117" t="str">
        <f t="shared" si="64"/>
        <v/>
      </c>
      <c r="CI138" s="114"/>
      <c r="CJ138" s="168"/>
      <c r="CK138" s="143" t="str">
        <f>IF(CO138="","",ministers_outercabinet!CN$3)</f>
        <v/>
      </c>
      <c r="CL138" s="144" t="str">
        <f>IF(CO138="","",ministers_outercabinet!CN$1)</f>
        <v/>
      </c>
      <c r="CM138" s="145"/>
      <c r="CN138" s="151"/>
      <c r="CO138" s="146" t="str">
        <f t="shared" si="65"/>
        <v/>
      </c>
      <c r="CP138" s="147" t="str">
        <f t="shared" si="66"/>
        <v/>
      </c>
      <c r="CQ138" s="148" t="str">
        <f t="shared" si="67"/>
        <v/>
      </c>
      <c r="CR138" s="149" t="str">
        <f t="shared" si="68"/>
        <v/>
      </c>
      <c r="CS138" s="150" t="str">
        <f t="shared" si="69"/>
        <v/>
      </c>
      <c r="CT138" s="117" t="str">
        <f t="shared" si="70"/>
        <v/>
      </c>
      <c r="CU138" s="114"/>
      <c r="CV138" s="168"/>
      <c r="CW138" s="143" t="str">
        <f>IF(DA138="","",ministers_outercabinet!CZ$3)</f>
        <v/>
      </c>
      <c r="CX138" s="144" t="str">
        <f>IF(DA138="","",ministers_outercabinet!CZ$1)</f>
        <v/>
      </c>
      <c r="CY138" s="145"/>
      <c r="CZ138" s="151"/>
      <c r="DA138" s="146" t="str">
        <f t="shared" si="71"/>
        <v/>
      </c>
      <c r="DB138" s="147" t="str">
        <f t="shared" si="72"/>
        <v/>
      </c>
      <c r="DC138" s="148" t="str">
        <f t="shared" si="73"/>
        <v/>
      </c>
      <c r="DD138" s="149" t="str">
        <f t="shared" si="74"/>
        <v/>
      </c>
      <c r="DE138" s="150" t="str">
        <f t="shared" si="75"/>
        <v/>
      </c>
      <c r="DF138" s="117" t="str">
        <f t="shared" si="76"/>
        <v/>
      </c>
      <c r="DG138" s="114"/>
      <c r="DH138" s="168"/>
      <c r="DI138" s="143" t="str">
        <f>IF(DM138="","",ministers_outercabinet!DL$3)</f>
        <v/>
      </c>
      <c r="DJ138" s="144" t="str">
        <f>IF(DM138="","",ministers_outercabinet!DL$1)</f>
        <v/>
      </c>
      <c r="DK138" s="145"/>
      <c r="DL138" s="151"/>
      <c r="DM138" s="146" t="str">
        <f t="shared" si="77"/>
        <v/>
      </c>
      <c r="DN138" s="147" t="str">
        <f t="shared" si="78"/>
        <v/>
      </c>
      <c r="DO138" s="148" t="str">
        <f t="shared" si="79"/>
        <v/>
      </c>
      <c r="DP138" s="149" t="str">
        <f t="shared" si="80"/>
        <v/>
      </c>
      <c r="DQ138" s="150" t="str">
        <f t="shared" si="81"/>
        <v/>
      </c>
      <c r="DR138" s="117" t="str">
        <f t="shared" si="82"/>
        <v/>
      </c>
      <c r="DS138" s="114"/>
      <c r="DT138" s="168"/>
      <c r="DU138" s="143" t="str">
        <f>IF(DY138="","",ministers_outercabinet!DX$3)</f>
        <v/>
      </c>
      <c r="DV138" s="144" t="str">
        <f>IF(DY138="","",ministers_outercabinet!DX$1)</f>
        <v/>
      </c>
      <c r="DW138" s="145"/>
      <c r="DX138" s="151"/>
      <c r="DY138" s="146" t="str">
        <f t="shared" si="83"/>
        <v/>
      </c>
      <c r="DZ138" s="147" t="str">
        <f t="shared" si="84"/>
        <v/>
      </c>
      <c r="EA138" s="148" t="str">
        <f t="shared" si="85"/>
        <v/>
      </c>
      <c r="EB138" s="149" t="str">
        <f t="shared" si="86"/>
        <v/>
      </c>
      <c r="EC138" s="150" t="str">
        <f t="shared" si="87"/>
        <v/>
      </c>
      <c r="ED138" s="117" t="str">
        <f t="shared" si="88"/>
        <v/>
      </c>
      <c r="EE138" s="114"/>
      <c r="EF138" s="168"/>
    </row>
    <row r="139" spans="1:136" ht="13.5" customHeight="1">
      <c r="A139" s="126"/>
      <c r="B139" s="117" t="s">
        <v>566</v>
      </c>
      <c r="E139" s="143" t="str">
        <f>IF(I139="","",ministers_outercabinet!E$3)</f>
        <v/>
      </c>
      <c r="F139" s="144" t="str">
        <f>IF(I139="","",ministers_outercabinet!E$1)</f>
        <v/>
      </c>
      <c r="G139" s="145" t="s">
        <v>292</v>
      </c>
      <c r="H139" s="145" t="str">
        <f>IF(I139="","",ministers_outercabinet!E$3)</f>
        <v/>
      </c>
      <c r="I139" s="146" t="str">
        <f t="shared" si="23"/>
        <v/>
      </c>
      <c r="J139" s="147" t="str">
        <f t="shared" si="24"/>
        <v/>
      </c>
      <c r="K139" s="148" t="str">
        <f t="shared" si="25"/>
        <v/>
      </c>
      <c r="L139" s="149" t="str">
        <f t="shared" si="26"/>
        <v/>
      </c>
      <c r="M139" s="150" t="str">
        <f t="shared" si="27"/>
        <v/>
      </c>
      <c r="N139" s="117" t="str">
        <f t="shared" si="28"/>
        <v/>
      </c>
      <c r="O139" s="114"/>
      <c r="P139" s="168"/>
      <c r="Q139" s="143" t="str">
        <f>IF(U139="","",ministers_outercabinet!T$3)</f>
        <v/>
      </c>
      <c r="R139" s="144" t="str">
        <f>IF(U139="","",ministers_outercabinet!T$1)</f>
        <v/>
      </c>
      <c r="S139" s="145"/>
      <c r="T139" s="151"/>
      <c r="U139" s="146" t="str">
        <f t="shared" si="29"/>
        <v/>
      </c>
      <c r="V139" s="147" t="str">
        <f t="shared" si="30"/>
        <v/>
      </c>
      <c r="W139" s="148" t="str">
        <f t="shared" si="31"/>
        <v/>
      </c>
      <c r="X139" s="149" t="str">
        <f t="shared" si="32"/>
        <v/>
      </c>
      <c r="Y139" s="150" t="str">
        <f t="shared" si="33"/>
        <v/>
      </c>
      <c r="Z139" s="117" t="str">
        <f t="shared" si="34"/>
        <v/>
      </c>
      <c r="AA139" s="114"/>
      <c r="AB139" s="168"/>
      <c r="AC139" s="143" t="str">
        <f>IF(AG139="","",ministers_outercabinet!AF$3)</f>
        <v/>
      </c>
      <c r="AD139" s="144" t="str">
        <f>IF(AG139="","",ministers_outercabinet!AF$1)</f>
        <v/>
      </c>
      <c r="AE139" s="145"/>
      <c r="AF139" s="151"/>
      <c r="AG139" s="146" t="str">
        <f t="shared" si="35"/>
        <v/>
      </c>
      <c r="AH139" s="147" t="str">
        <f t="shared" si="36"/>
        <v/>
      </c>
      <c r="AI139" s="148" t="str">
        <f t="shared" si="37"/>
        <v/>
      </c>
      <c r="AJ139" s="149" t="str">
        <f t="shared" si="38"/>
        <v/>
      </c>
      <c r="AK139" s="150" t="str">
        <f t="shared" si="39"/>
        <v/>
      </c>
      <c r="AL139" s="117" t="str">
        <f t="shared" si="40"/>
        <v/>
      </c>
      <c r="AM139" s="114"/>
      <c r="AN139" s="168"/>
      <c r="AO139" s="143" t="str">
        <f>IF(AS139="","",ministers_outercabinet!AR$3)</f>
        <v/>
      </c>
      <c r="AP139" s="144" t="str">
        <f>IF(AS139="","",ministers_outercabinet!AR$1)</f>
        <v/>
      </c>
      <c r="AQ139" s="145"/>
      <c r="AR139" s="151"/>
      <c r="AS139" s="146" t="str">
        <f t="shared" si="41"/>
        <v/>
      </c>
      <c r="AT139" s="147" t="str">
        <f t="shared" si="42"/>
        <v/>
      </c>
      <c r="AU139" s="148" t="str">
        <f t="shared" si="43"/>
        <v/>
      </c>
      <c r="AV139" s="149" t="str">
        <f t="shared" si="44"/>
        <v/>
      </c>
      <c r="AW139" s="150" t="str">
        <f t="shared" si="45"/>
        <v/>
      </c>
      <c r="AX139" s="117" t="str">
        <f t="shared" si="46"/>
        <v/>
      </c>
      <c r="AY139" s="114"/>
      <c r="AZ139" s="168"/>
      <c r="BA139" s="143" t="str">
        <f>IF(BE139="","",ministers_outercabinet!BD$3)</f>
        <v/>
      </c>
      <c r="BB139" s="144" t="str">
        <f>IF(BE139="","",ministers_outercabinet!BD$1)</f>
        <v/>
      </c>
      <c r="BC139" s="145"/>
      <c r="BD139" s="151"/>
      <c r="BE139" s="146" t="str">
        <f t="shared" si="47"/>
        <v/>
      </c>
      <c r="BF139" s="147" t="str">
        <f t="shared" si="48"/>
        <v/>
      </c>
      <c r="BG139" s="148" t="str">
        <f t="shared" si="49"/>
        <v/>
      </c>
      <c r="BH139" s="149" t="str">
        <f t="shared" si="50"/>
        <v/>
      </c>
      <c r="BI139" s="150" t="str">
        <f t="shared" si="51"/>
        <v/>
      </c>
      <c r="BJ139" s="117" t="str">
        <f t="shared" si="52"/>
        <v/>
      </c>
      <c r="BK139" s="114"/>
      <c r="BL139" s="168"/>
      <c r="BM139" s="143" t="str">
        <f>IF(BQ139="","",ministers_outercabinet!BP$3)</f>
        <v/>
      </c>
      <c r="BN139" s="144" t="str">
        <f>IF(BQ139="","",ministers_outercabinet!BP$1)</f>
        <v/>
      </c>
      <c r="BO139" s="145"/>
      <c r="BP139" s="151"/>
      <c r="BQ139" s="146" t="str">
        <f t="shared" si="53"/>
        <v/>
      </c>
      <c r="BR139" s="147" t="str">
        <f t="shared" si="54"/>
        <v/>
      </c>
      <c r="BS139" s="148" t="str">
        <f t="shared" si="55"/>
        <v/>
      </c>
      <c r="BT139" s="149" t="str">
        <f t="shared" si="56"/>
        <v/>
      </c>
      <c r="BU139" s="150" t="str">
        <f t="shared" si="57"/>
        <v/>
      </c>
      <c r="BV139" s="117" t="str">
        <f t="shared" si="58"/>
        <v/>
      </c>
      <c r="BW139" s="114"/>
      <c r="BX139" s="168"/>
      <c r="BY139" s="143" t="str">
        <f>IF(CC139="","",ministers_outercabinet!CB$3)</f>
        <v/>
      </c>
      <c r="BZ139" s="144" t="str">
        <f>IF(CC139="","",ministers_outercabinet!CB$1)</f>
        <v/>
      </c>
      <c r="CA139" s="145"/>
      <c r="CB139" s="151"/>
      <c r="CC139" s="146" t="str">
        <f t="shared" si="59"/>
        <v/>
      </c>
      <c r="CD139" s="147" t="str">
        <f t="shared" si="60"/>
        <v/>
      </c>
      <c r="CE139" s="148" t="str">
        <f t="shared" si="61"/>
        <v/>
      </c>
      <c r="CF139" s="149" t="str">
        <f t="shared" si="62"/>
        <v/>
      </c>
      <c r="CG139" s="150" t="str">
        <f t="shared" si="63"/>
        <v/>
      </c>
      <c r="CH139" s="117" t="str">
        <f t="shared" si="64"/>
        <v/>
      </c>
      <c r="CI139" s="114"/>
      <c r="CJ139" s="168"/>
      <c r="CK139" s="143" t="str">
        <f>IF(CO139="","",ministers_outercabinet!CN$3)</f>
        <v/>
      </c>
      <c r="CL139" s="144" t="str">
        <f>IF(CO139="","",ministers_outercabinet!CN$1)</f>
        <v/>
      </c>
      <c r="CM139" s="145"/>
      <c r="CN139" s="151"/>
      <c r="CO139" s="146" t="str">
        <f t="shared" si="65"/>
        <v/>
      </c>
      <c r="CP139" s="147" t="str">
        <f t="shared" si="66"/>
        <v/>
      </c>
      <c r="CQ139" s="148" t="str">
        <f t="shared" si="67"/>
        <v/>
      </c>
      <c r="CR139" s="149" t="str">
        <f t="shared" si="68"/>
        <v/>
      </c>
      <c r="CS139" s="150" t="str">
        <f t="shared" si="69"/>
        <v/>
      </c>
      <c r="CT139" s="117" t="str">
        <f t="shared" si="70"/>
        <v/>
      </c>
      <c r="CU139" s="114"/>
      <c r="CV139" s="168"/>
      <c r="CW139" s="143" t="str">
        <f>IF(DA139="","",ministers_outercabinet!CZ$3)</f>
        <v/>
      </c>
      <c r="CX139" s="144" t="str">
        <f>IF(DA139="","",ministers_outercabinet!CZ$1)</f>
        <v/>
      </c>
      <c r="CY139" s="145"/>
      <c r="CZ139" s="151"/>
      <c r="DA139" s="146" t="str">
        <f t="shared" si="71"/>
        <v/>
      </c>
      <c r="DB139" s="147" t="str">
        <f t="shared" si="72"/>
        <v/>
      </c>
      <c r="DC139" s="148" t="str">
        <f t="shared" si="73"/>
        <v/>
      </c>
      <c r="DD139" s="149" t="str">
        <f t="shared" si="74"/>
        <v/>
      </c>
      <c r="DE139" s="150" t="str">
        <f t="shared" si="75"/>
        <v/>
      </c>
      <c r="DF139" s="117" t="str">
        <f t="shared" si="76"/>
        <v/>
      </c>
      <c r="DG139" s="114"/>
      <c r="DH139" s="168"/>
      <c r="DI139" s="143" t="str">
        <f>IF(DM139="","",ministers_outercabinet!DL$3)</f>
        <v/>
      </c>
      <c r="DJ139" s="144" t="str">
        <f>IF(DM139="","",ministers_outercabinet!DL$1)</f>
        <v/>
      </c>
      <c r="DK139" s="145"/>
      <c r="DL139" s="151"/>
      <c r="DM139" s="146" t="str">
        <f t="shared" si="77"/>
        <v/>
      </c>
      <c r="DN139" s="147" t="str">
        <f t="shared" si="78"/>
        <v/>
      </c>
      <c r="DO139" s="148" t="str">
        <f t="shared" si="79"/>
        <v/>
      </c>
      <c r="DP139" s="149" t="str">
        <f t="shared" si="80"/>
        <v/>
      </c>
      <c r="DQ139" s="150" t="str">
        <f t="shared" si="81"/>
        <v/>
      </c>
      <c r="DR139" s="117" t="str">
        <f t="shared" si="82"/>
        <v/>
      </c>
      <c r="DS139" s="114"/>
      <c r="DT139" s="168"/>
      <c r="DU139" s="143" t="str">
        <f>IF(DY139="","",ministers_outercabinet!DX$3)</f>
        <v/>
      </c>
      <c r="DV139" s="144" t="str">
        <f>IF(DY139="","",ministers_outercabinet!DX$1)</f>
        <v/>
      </c>
      <c r="DW139" s="145"/>
      <c r="DX139" s="151"/>
      <c r="DY139" s="146" t="str">
        <f t="shared" si="83"/>
        <v/>
      </c>
      <c r="DZ139" s="147" t="str">
        <f t="shared" si="84"/>
        <v/>
      </c>
      <c r="EA139" s="148" t="str">
        <f t="shared" si="85"/>
        <v/>
      </c>
      <c r="EB139" s="149" t="str">
        <f t="shared" si="86"/>
        <v/>
      </c>
      <c r="EC139" s="150" t="str">
        <f t="shared" si="87"/>
        <v/>
      </c>
      <c r="ED139" s="117" t="str">
        <f t="shared" si="88"/>
        <v/>
      </c>
      <c r="EE139" s="114"/>
      <c r="EF139" s="168"/>
    </row>
    <row r="140" spans="1:136" ht="13.5" customHeight="1">
      <c r="A140" s="126"/>
      <c r="B140" s="117" t="s">
        <v>564</v>
      </c>
      <c r="E140" s="143" t="str">
        <f>IF(I140="","",ministers_outercabinet!E$3)</f>
        <v/>
      </c>
      <c r="F140" s="144" t="str">
        <f>IF(I140="","",ministers_outercabinet!E$1)</f>
        <v/>
      </c>
      <c r="G140" s="145" t="s">
        <v>292</v>
      </c>
      <c r="H140" s="145" t="str">
        <f>IF(I140="","",ministers_outercabinet!E$3)</f>
        <v/>
      </c>
      <c r="I140" s="146" t="str">
        <f t="shared" si="23"/>
        <v/>
      </c>
      <c r="J140" s="147" t="str">
        <f t="shared" si="24"/>
        <v/>
      </c>
      <c r="K140" s="148" t="str">
        <f t="shared" si="25"/>
        <v/>
      </c>
      <c r="L140" s="149" t="str">
        <f t="shared" si="26"/>
        <v/>
      </c>
      <c r="M140" s="150" t="str">
        <f t="shared" si="27"/>
        <v/>
      </c>
      <c r="N140" s="117" t="str">
        <f t="shared" si="28"/>
        <v/>
      </c>
      <c r="O140" s="114"/>
      <c r="P140" s="168"/>
      <c r="Q140" s="143" t="str">
        <f>IF(U140="","",ministers_outercabinet!T$3)</f>
        <v/>
      </c>
      <c r="R140" s="144" t="str">
        <f>IF(U140="","",ministers_outercabinet!T$1)</f>
        <v/>
      </c>
      <c r="S140" s="145"/>
      <c r="T140" s="151"/>
      <c r="U140" s="146" t="str">
        <f t="shared" si="29"/>
        <v/>
      </c>
      <c r="V140" s="147" t="str">
        <f t="shared" si="30"/>
        <v/>
      </c>
      <c r="W140" s="148" t="str">
        <f t="shared" si="31"/>
        <v/>
      </c>
      <c r="X140" s="149" t="str">
        <f t="shared" si="32"/>
        <v/>
      </c>
      <c r="Y140" s="150" t="str">
        <f t="shared" si="33"/>
        <v/>
      </c>
      <c r="Z140" s="117" t="str">
        <f t="shared" si="34"/>
        <v/>
      </c>
      <c r="AA140" s="114"/>
      <c r="AB140" s="168"/>
      <c r="AC140" s="143" t="str">
        <f>IF(AG140="","",ministers_outercabinet!AF$3)</f>
        <v/>
      </c>
      <c r="AD140" s="144" t="str">
        <f>IF(AG140="","",ministers_outercabinet!AF$1)</f>
        <v/>
      </c>
      <c r="AE140" s="145"/>
      <c r="AF140" s="151"/>
      <c r="AG140" s="146" t="str">
        <f t="shared" si="35"/>
        <v/>
      </c>
      <c r="AH140" s="147" t="str">
        <f t="shared" si="36"/>
        <v/>
      </c>
      <c r="AI140" s="148" t="str">
        <f t="shared" si="37"/>
        <v/>
      </c>
      <c r="AJ140" s="149" t="str">
        <f t="shared" si="38"/>
        <v/>
      </c>
      <c r="AK140" s="150" t="str">
        <f t="shared" si="39"/>
        <v/>
      </c>
      <c r="AL140" s="117" t="str">
        <f t="shared" si="40"/>
        <v/>
      </c>
      <c r="AM140" s="114"/>
      <c r="AN140" s="168"/>
      <c r="AO140" s="143" t="str">
        <f>IF(AS140="","",ministers_outercabinet!AR$3)</f>
        <v/>
      </c>
      <c r="AP140" s="144" t="str">
        <f>IF(AS140="","",ministers_outercabinet!AR$1)</f>
        <v/>
      </c>
      <c r="AQ140" s="145"/>
      <c r="AR140" s="151"/>
      <c r="AS140" s="146" t="str">
        <f t="shared" si="41"/>
        <v/>
      </c>
      <c r="AT140" s="147" t="str">
        <f t="shared" si="42"/>
        <v/>
      </c>
      <c r="AU140" s="148" t="str">
        <f t="shared" si="43"/>
        <v/>
      </c>
      <c r="AV140" s="149" t="str">
        <f t="shared" si="44"/>
        <v/>
      </c>
      <c r="AW140" s="150" t="str">
        <f t="shared" si="45"/>
        <v/>
      </c>
      <c r="AX140" s="117" t="str">
        <f t="shared" si="46"/>
        <v/>
      </c>
      <c r="AY140" s="114"/>
      <c r="AZ140" s="168"/>
      <c r="BA140" s="143" t="str">
        <f>IF(BE140="","",ministers_outercabinet!BD$3)</f>
        <v/>
      </c>
      <c r="BB140" s="144" t="str">
        <f>IF(BE140="","",ministers_outercabinet!BD$1)</f>
        <v/>
      </c>
      <c r="BC140" s="145"/>
      <c r="BD140" s="151"/>
      <c r="BE140" s="146" t="str">
        <f t="shared" si="47"/>
        <v/>
      </c>
      <c r="BF140" s="147" t="str">
        <f t="shared" si="48"/>
        <v/>
      </c>
      <c r="BG140" s="148" t="str">
        <f t="shared" si="49"/>
        <v/>
      </c>
      <c r="BH140" s="149" t="str">
        <f t="shared" si="50"/>
        <v/>
      </c>
      <c r="BI140" s="150" t="str">
        <f t="shared" si="51"/>
        <v/>
      </c>
      <c r="BJ140" s="117" t="str">
        <f t="shared" si="52"/>
        <v/>
      </c>
      <c r="BK140" s="114"/>
      <c r="BL140" s="168"/>
      <c r="BM140" s="143" t="str">
        <f>IF(BQ140="","",ministers_outercabinet!BP$3)</f>
        <v/>
      </c>
      <c r="BN140" s="144" t="str">
        <f>IF(BQ140="","",ministers_outercabinet!BP$1)</f>
        <v/>
      </c>
      <c r="BO140" s="145"/>
      <c r="BP140" s="151"/>
      <c r="BQ140" s="146" t="str">
        <f t="shared" si="53"/>
        <v/>
      </c>
      <c r="BR140" s="147" t="str">
        <f t="shared" si="54"/>
        <v/>
      </c>
      <c r="BS140" s="148" t="str">
        <f t="shared" si="55"/>
        <v/>
      </c>
      <c r="BT140" s="149" t="str">
        <f t="shared" si="56"/>
        <v/>
      </c>
      <c r="BU140" s="150" t="str">
        <f t="shared" si="57"/>
        <v/>
      </c>
      <c r="BV140" s="117" t="str">
        <f t="shared" si="58"/>
        <v/>
      </c>
      <c r="BW140" s="114"/>
      <c r="BX140" s="168"/>
      <c r="BY140" s="143" t="str">
        <f>IF(CC140="","",ministers_outercabinet!CB$3)</f>
        <v/>
      </c>
      <c r="BZ140" s="144" t="str">
        <f>IF(CC140="","",ministers_outercabinet!CB$1)</f>
        <v/>
      </c>
      <c r="CA140" s="145"/>
      <c r="CB140" s="151"/>
      <c r="CC140" s="146" t="str">
        <f t="shared" si="59"/>
        <v/>
      </c>
      <c r="CD140" s="147" t="str">
        <f t="shared" si="60"/>
        <v/>
      </c>
      <c r="CE140" s="148" t="str">
        <f t="shared" si="61"/>
        <v/>
      </c>
      <c r="CF140" s="149" t="str">
        <f t="shared" si="62"/>
        <v/>
      </c>
      <c r="CG140" s="150" t="str">
        <f t="shared" si="63"/>
        <v/>
      </c>
      <c r="CH140" s="117" t="str">
        <f t="shared" si="64"/>
        <v/>
      </c>
      <c r="CI140" s="114"/>
      <c r="CJ140" s="168"/>
      <c r="CK140" s="143" t="str">
        <f>IF(CO140="","",ministers_outercabinet!CN$3)</f>
        <v/>
      </c>
      <c r="CL140" s="144" t="str">
        <f>IF(CO140="","",ministers_outercabinet!CN$1)</f>
        <v/>
      </c>
      <c r="CM140" s="145"/>
      <c r="CN140" s="151"/>
      <c r="CO140" s="146" t="str">
        <f t="shared" si="65"/>
        <v/>
      </c>
      <c r="CP140" s="147" t="str">
        <f t="shared" si="66"/>
        <v/>
      </c>
      <c r="CQ140" s="148" t="str">
        <f t="shared" si="67"/>
        <v/>
      </c>
      <c r="CR140" s="149" t="str">
        <f t="shared" si="68"/>
        <v/>
      </c>
      <c r="CS140" s="150" t="str">
        <f t="shared" si="69"/>
        <v/>
      </c>
      <c r="CT140" s="117" t="str">
        <f t="shared" si="70"/>
        <v/>
      </c>
      <c r="CU140" s="114"/>
      <c r="CV140" s="168"/>
      <c r="CW140" s="143" t="str">
        <f>IF(DA140="","",ministers_outercabinet!CZ$3)</f>
        <v/>
      </c>
      <c r="CX140" s="144" t="str">
        <f>IF(DA140="","",ministers_outercabinet!CZ$1)</f>
        <v/>
      </c>
      <c r="CY140" s="145"/>
      <c r="CZ140" s="151"/>
      <c r="DA140" s="146" t="str">
        <f t="shared" si="71"/>
        <v/>
      </c>
      <c r="DB140" s="147" t="str">
        <f t="shared" si="72"/>
        <v/>
      </c>
      <c r="DC140" s="148" t="str">
        <f t="shared" si="73"/>
        <v/>
      </c>
      <c r="DD140" s="149" t="str">
        <f t="shared" si="74"/>
        <v/>
      </c>
      <c r="DE140" s="150" t="str">
        <f t="shared" si="75"/>
        <v/>
      </c>
      <c r="DF140" s="117" t="str">
        <f t="shared" si="76"/>
        <v/>
      </c>
      <c r="DG140" s="114"/>
      <c r="DH140" s="168"/>
      <c r="DI140" s="143" t="str">
        <f>IF(DM140="","",ministers_outercabinet!DL$3)</f>
        <v/>
      </c>
      <c r="DJ140" s="144" t="str">
        <f>IF(DM140="","",ministers_outercabinet!DL$1)</f>
        <v/>
      </c>
      <c r="DK140" s="145"/>
      <c r="DL140" s="151"/>
      <c r="DM140" s="146" t="str">
        <f t="shared" si="77"/>
        <v/>
      </c>
      <c r="DN140" s="147" t="str">
        <f t="shared" si="78"/>
        <v/>
      </c>
      <c r="DO140" s="148" t="str">
        <f t="shared" si="79"/>
        <v/>
      </c>
      <c r="DP140" s="149" t="str">
        <f t="shared" si="80"/>
        <v/>
      </c>
      <c r="DQ140" s="150" t="str">
        <f t="shared" si="81"/>
        <v/>
      </c>
      <c r="DR140" s="117" t="str">
        <f t="shared" si="82"/>
        <v/>
      </c>
      <c r="DS140" s="114"/>
      <c r="DT140" s="168"/>
      <c r="DU140" s="143" t="str">
        <f>IF(DY140="","",ministers_outercabinet!DX$3)</f>
        <v/>
      </c>
      <c r="DV140" s="144" t="str">
        <f>IF(DY140="","",ministers_outercabinet!DX$1)</f>
        <v/>
      </c>
      <c r="DW140" s="145"/>
      <c r="DX140" s="151"/>
      <c r="DY140" s="146" t="str">
        <f t="shared" si="83"/>
        <v/>
      </c>
      <c r="DZ140" s="147" t="str">
        <f t="shared" si="84"/>
        <v/>
      </c>
      <c r="EA140" s="148" t="str">
        <f t="shared" si="85"/>
        <v/>
      </c>
      <c r="EB140" s="149" t="str">
        <f t="shared" si="86"/>
        <v/>
      </c>
      <c r="EC140" s="150" t="str">
        <f t="shared" si="87"/>
        <v/>
      </c>
      <c r="ED140" s="117" t="str">
        <f t="shared" si="88"/>
        <v/>
      </c>
      <c r="EE140" s="114"/>
      <c r="EF140" s="168"/>
    </row>
    <row r="141" spans="1:136" ht="13.5" customHeight="1">
      <c r="A141" s="126"/>
      <c r="B141" s="117" t="s">
        <v>567</v>
      </c>
      <c r="E141" s="143" t="str">
        <f>IF(I141="","",ministers_outercabinet!E$3)</f>
        <v/>
      </c>
      <c r="F141" s="144" t="str">
        <f>IF(I141="","",ministers_outercabinet!E$1)</f>
        <v/>
      </c>
      <c r="G141" s="145" t="s">
        <v>292</v>
      </c>
      <c r="H141" s="145" t="str">
        <f>IF(I141="","",ministers_outercabinet!E$3)</f>
        <v/>
      </c>
      <c r="I141" s="146" t="str">
        <f t="shared" si="23"/>
        <v/>
      </c>
      <c r="J141" s="147" t="str">
        <f t="shared" si="24"/>
        <v/>
      </c>
      <c r="K141" s="148" t="str">
        <f t="shared" si="25"/>
        <v/>
      </c>
      <c r="L141" s="149" t="str">
        <f t="shared" si="26"/>
        <v/>
      </c>
      <c r="M141" s="150" t="str">
        <f t="shared" si="27"/>
        <v/>
      </c>
      <c r="N141" s="117" t="str">
        <f t="shared" si="28"/>
        <v/>
      </c>
      <c r="O141" s="114"/>
      <c r="P141" s="168"/>
      <c r="Q141" s="143" t="str">
        <f>IF(U141="","",ministers_outercabinet!T$3)</f>
        <v/>
      </c>
      <c r="R141" s="144" t="str">
        <f>IF(U141="","",ministers_outercabinet!T$1)</f>
        <v/>
      </c>
      <c r="S141" s="145"/>
      <c r="T141" s="151"/>
      <c r="U141" s="146" t="str">
        <f t="shared" si="29"/>
        <v/>
      </c>
      <c r="V141" s="147" t="str">
        <f t="shared" si="30"/>
        <v/>
      </c>
      <c r="W141" s="148" t="str">
        <f t="shared" si="31"/>
        <v/>
      </c>
      <c r="X141" s="149" t="str">
        <f t="shared" si="32"/>
        <v/>
      </c>
      <c r="Y141" s="150" t="str">
        <f t="shared" si="33"/>
        <v/>
      </c>
      <c r="Z141" s="117" t="str">
        <f t="shared" si="34"/>
        <v/>
      </c>
      <c r="AA141" s="114"/>
      <c r="AB141" s="168"/>
      <c r="AC141" s="143" t="str">
        <f>IF(AG141="","",ministers_outercabinet!AF$3)</f>
        <v/>
      </c>
      <c r="AD141" s="144" t="str">
        <f>IF(AG141="","",ministers_outercabinet!AF$1)</f>
        <v/>
      </c>
      <c r="AE141" s="145"/>
      <c r="AF141" s="151"/>
      <c r="AG141" s="146" t="str">
        <f t="shared" si="35"/>
        <v/>
      </c>
      <c r="AH141" s="147" t="str">
        <f t="shared" si="36"/>
        <v/>
      </c>
      <c r="AI141" s="148" t="str">
        <f t="shared" si="37"/>
        <v/>
      </c>
      <c r="AJ141" s="149" t="str">
        <f t="shared" si="38"/>
        <v/>
      </c>
      <c r="AK141" s="150" t="str">
        <f t="shared" si="39"/>
        <v/>
      </c>
      <c r="AL141" s="117" t="str">
        <f t="shared" si="40"/>
        <v/>
      </c>
      <c r="AM141" s="114"/>
      <c r="AN141" s="168"/>
      <c r="AO141" s="143" t="str">
        <f>IF(AS141="","",ministers_outercabinet!AR$3)</f>
        <v/>
      </c>
      <c r="AP141" s="144" t="str">
        <f>IF(AS141="","",ministers_outercabinet!AR$1)</f>
        <v/>
      </c>
      <c r="AQ141" s="145"/>
      <c r="AR141" s="151"/>
      <c r="AS141" s="146" t="str">
        <f t="shared" si="41"/>
        <v/>
      </c>
      <c r="AT141" s="147" t="str">
        <f t="shared" si="42"/>
        <v/>
      </c>
      <c r="AU141" s="148" t="str">
        <f t="shared" si="43"/>
        <v/>
      </c>
      <c r="AV141" s="149" t="str">
        <f t="shared" si="44"/>
        <v/>
      </c>
      <c r="AW141" s="150" t="str">
        <f t="shared" si="45"/>
        <v/>
      </c>
      <c r="AX141" s="117" t="str">
        <f t="shared" si="46"/>
        <v/>
      </c>
      <c r="AY141" s="114"/>
      <c r="AZ141" s="168"/>
      <c r="BA141" s="143" t="str">
        <f>IF(BE141="","",ministers_outercabinet!BD$3)</f>
        <v/>
      </c>
      <c r="BB141" s="144" t="str">
        <f>IF(BE141="","",ministers_outercabinet!BD$1)</f>
        <v/>
      </c>
      <c r="BC141" s="145"/>
      <c r="BD141" s="151"/>
      <c r="BE141" s="146" t="str">
        <f t="shared" si="47"/>
        <v/>
      </c>
      <c r="BF141" s="147" t="str">
        <f t="shared" si="48"/>
        <v/>
      </c>
      <c r="BG141" s="148" t="str">
        <f t="shared" si="49"/>
        <v/>
      </c>
      <c r="BH141" s="149" t="str">
        <f t="shared" si="50"/>
        <v/>
      </c>
      <c r="BI141" s="150" t="str">
        <f t="shared" si="51"/>
        <v/>
      </c>
      <c r="BJ141" s="117" t="str">
        <f t="shared" si="52"/>
        <v/>
      </c>
      <c r="BK141" s="114"/>
      <c r="BL141" s="168"/>
      <c r="BM141" s="143" t="str">
        <f>IF(BQ141="","",ministers_outercabinet!BP$3)</f>
        <v/>
      </c>
      <c r="BN141" s="144" t="str">
        <f>IF(BQ141="","",ministers_outercabinet!BP$1)</f>
        <v/>
      </c>
      <c r="BO141" s="145"/>
      <c r="BP141" s="151"/>
      <c r="BQ141" s="146" t="str">
        <f t="shared" si="53"/>
        <v/>
      </c>
      <c r="BR141" s="147" t="str">
        <f t="shared" si="54"/>
        <v/>
      </c>
      <c r="BS141" s="148" t="str">
        <f t="shared" si="55"/>
        <v/>
      </c>
      <c r="BT141" s="149" t="str">
        <f t="shared" si="56"/>
        <v/>
      </c>
      <c r="BU141" s="150" t="str">
        <f t="shared" si="57"/>
        <v/>
      </c>
      <c r="BV141" s="117" t="str">
        <f t="shared" si="58"/>
        <v/>
      </c>
      <c r="BW141" s="114"/>
      <c r="BX141" s="168"/>
      <c r="BY141" s="143" t="str">
        <f>IF(CC141="","",ministers_outercabinet!CB$3)</f>
        <v/>
      </c>
      <c r="BZ141" s="144" t="str">
        <f>IF(CC141="","",ministers_outercabinet!CB$1)</f>
        <v/>
      </c>
      <c r="CA141" s="145"/>
      <c r="CB141" s="151"/>
      <c r="CC141" s="146" t="str">
        <f t="shared" si="59"/>
        <v/>
      </c>
      <c r="CD141" s="147" t="str">
        <f t="shared" si="60"/>
        <v/>
      </c>
      <c r="CE141" s="148" t="str">
        <f t="shared" si="61"/>
        <v/>
      </c>
      <c r="CF141" s="149" t="str">
        <f t="shared" si="62"/>
        <v/>
      </c>
      <c r="CG141" s="150" t="str">
        <f t="shared" si="63"/>
        <v/>
      </c>
      <c r="CH141" s="117" t="str">
        <f t="shared" si="64"/>
        <v/>
      </c>
      <c r="CI141" s="114"/>
      <c r="CJ141" s="168"/>
      <c r="CK141" s="143" t="str">
        <f>IF(CO141="","",ministers_outercabinet!CN$3)</f>
        <v/>
      </c>
      <c r="CL141" s="144" t="str">
        <f>IF(CO141="","",ministers_outercabinet!CN$1)</f>
        <v/>
      </c>
      <c r="CM141" s="145"/>
      <c r="CN141" s="151"/>
      <c r="CO141" s="146" t="str">
        <f t="shared" si="65"/>
        <v/>
      </c>
      <c r="CP141" s="147" t="str">
        <f t="shared" si="66"/>
        <v/>
      </c>
      <c r="CQ141" s="148" t="str">
        <f t="shared" si="67"/>
        <v/>
      </c>
      <c r="CR141" s="149" t="str">
        <f t="shared" si="68"/>
        <v/>
      </c>
      <c r="CS141" s="150" t="str">
        <f t="shared" si="69"/>
        <v/>
      </c>
      <c r="CT141" s="117" t="str">
        <f t="shared" si="70"/>
        <v/>
      </c>
      <c r="CU141" s="114"/>
      <c r="CV141" s="168"/>
      <c r="CW141" s="143" t="str">
        <f>IF(DA141="","",ministers_outercabinet!CZ$3)</f>
        <v/>
      </c>
      <c r="CX141" s="144" t="str">
        <f>IF(DA141="","",ministers_outercabinet!CZ$1)</f>
        <v/>
      </c>
      <c r="CY141" s="145"/>
      <c r="CZ141" s="151"/>
      <c r="DA141" s="146" t="str">
        <f t="shared" si="71"/>
        <v/>
      </c>
      <c r="DB141" s="147" t="str">
        <f t="shared" si="72"/>
        <v/>
      </c>
      <c r="DC141" s="148" t="str">
        <f t="shared" si="73"/>
        <v/>
      </c>
      <c r="DD141" s="149" t="str">
        <f t="shared" si="74"/>
        <v/>
      </c>
      <c r="DE141" s="150" t="str">
        <f t="shared" si="75"/>
        <v/>
      </c>
      <c r="DF141" s="117" t="str">
        <f t="shared" si="76"/>
        <v/>
      </c>
      <c r="DG141" s="114"/>
      <c r="DH141" s="168"/>
      <c r="DI141" s="143" t="str">
        <f>IF(DM141="","",ministers_outercabinet!DL$3)</f>
        <v/>
      </c>
      <c r="DJ141" s="144" t="str">
        <f>IF(DM141="","",ministers_outercabinet!DL$1)</f>
        <v/>
      </c>
      <c r="DK141" s="145"/>
      <c r="DL141" s="151"/>
      <c r="DM141" s="146" t="str">
        <f t="shared" si="77"/>
        <v/>
      </c>
      <c r="DN141" s="147" t="str">
        <f t="shared" si="78"/>
        <v/>
      </c>
      <c r="DO141" s="148" t="str">
        <f t="shared" si="79"/>
        <v/>
      </c>
      <c r="DP141" s="149" t="str">
        <f t="shared" si="80"/>
        <v/>
      </c>
      <c r="DQ141" s="150" t="str">
        <f t="shared" si="81"/>
        <v/>
      </c>
      <c r="DR141" s="117" t="str">
        <f t="shared" si="82"/>
        <v/>
      </c>
      <c r="DS141" s="114"/>
      <c r="DT141" s="168"/>
      <c r="DU141" s="143" t="str">
        <f>IF(DY141="","",ministers_outercabinet!DX$3)</f>
        <v/>
      </c>
      <c r="DV141" s="144" t="str">
        <f>IF(DY141="","",ministers_outercabinet!DX$1)</f>
        <v/>
      </c>
      <c r="DW141" s="145"/>
      <c r="DX141" s="151"/>
      <c r="DY141" s="146" t="str">
        <f t="shared" si="83"/>
        <v/>
      </c>
      <c r="DZ141" s="147" t="str">
        <f t="shared" si="84"/>
        <v/>
      </c>
      <c r="EA141" s="148" t="str">
        <f t="shared" si="85"/>
        <v/>
      </c>
      <c r="EB141" s="149" t="str">
        <f t="shared" si="86"/>
        <v/>
      </c>
      <c r="EC141" s="150" t="str">
        <f t="shared" si="87"/>
        <v/>
      </c>
      <c r="ED141" s="117" t="str">
        <f t="shared" si="88"/>
        <v/>
      </c>
      <c r="EE141" s="114"/>
      <c r="EF141" s="168"/>
    </row>
    <row r="142" spans="1:136" ht="13.5" customHeight="1">
      <c r="A142" s="126"/>
      <c r="B142" s="117" t="s">
        <v>568</v>
      </c>
      <c r="E142" s="143" t="str">
        <f>IF(I142="","",ministers_outercabinet!E$3)</f>
        <v/>
      </c>
      <c r="F142" s="144" t="str">
        <f>IF(I142="","",ministers_outercabinet!E$1)</f>
        <v/>
      </c>
      <c r="G142" s="145" t="s">
        <v>292</v>
      </c>
      <c r="H142" s="145" t="str">
        <f>IF(I142="","",ministers_outercabinet!E$3)</f>
        <v/>
      </c>
      <c r="I142" s="146" t="str">
        <f t="shared" si="23"/>
        <v/>
      </c>
      <c r="J142" s="147" t="str">
        <f t="shared" si="24"/>
        <v/>
      </c>
      <c r="K142" s="148" t="str">
        <f t="shared" si="25"/>
        <v/>
      </c>
      <c r="L142" s="149" t="str">
        <f t="shared" si="26"/>
        <v/>
      </c>
      <c r="M142" s="150" t="str">
        <f t="shared" si="27"/>
        <v/>
      </c>
      <c r="N142" s="117" t="str">
        <f t="shared" si="28"/>
        <v/>
      </c>
      <c r="O142" s="114"/>
      <c r="P142" s="168"/>
      <c r="Q142" s="143" t="str">
        <f>IF(U142="","",ministers_outercabinet!T$3)</f>
        <v/>
      </c>
      <c r="R142" s="144" t="str">
        <f>IF(U142="","",ministers_outercabinet!T$1)</f>
        <v/>
      </c>
      <c r="S142" s="145"/>
      <c r="T142" s="151"/>
      <c r="U142" s="146" t="str">
        <f t="shared" si="29"/>
        <v/>
      </c>
      <c r="V142" s="147" t="str">
        <f t="shared" si="30"/>
        <v/>
      </c>
      <c r="W142" s="148" t="str">
        <f t="shared" si="31"/>
        <v/>
      </c>
      <c r="X142" s="149" t="str">
        <f t="shared" si="32"/>
        <v/>
      </c>
      <c r="Y142" s="150" t="str">
        <f t="shared" si="33"/>
        <v/>
      </c>
      <c r="Z142" s="117" t="str">
        <f t="shared" si="34"/>
        <v/>
      </c>
      <c r="AA142" s="114"/>
      <c r="AB142" s="168"/>
      <c r="AC142" s="143" t="str">
        <f>IF(AG142="","",ministers_outercabinet!AF$3)</f>
        <v/>
      </c>
      <c r="AD142" s="144" t="str">
        <f>IF(AG142="","",ministers_outercabinet!AF$1)</f>
        <v/>
      </c>
      <c r="AE142" s="145"/>
      <c r="AF142" s="151"/>
      <c r="AG142" s="146" t="str">
        <f t="shared" si="35"/>
        <v/>
      </c>
      <c r="AH142" s="147" t="str">
        <f t="shared" si="36"/>
        <v/>
      </c>
      <c r="AI142" s="148" t="str">
        <f t="shared" si="37"/>
        <v/>
      </c>
      <c r="AJ142" s="149" t="str">
        <f t="shared" si="38"/>
        <v/>
      </c>
      <c r="AK142" s="150" t="str">
        <f t="shared" si="39"/>
        <v/>
      </c>
      <c r="AL142" s="117" t="str">
        <f t="shared" si="40"/>
        <v/>
      </c>
      <c r="AM142" s="114"/>
      <c r="AN142" s="168"/>
      <c r="AO142" s="143" t="str">
        <f>IF(AS142="","",ministers_outercabinet!AR$3)</f>
        <v/>
      </c>
      <c r="AP142" s="144" t="str">
        <f>IF(AS142="","",ministers_outercabinet!AR$1)</f>
        <v/>
      </c>
      <c r="AQ142" s="145"/>
      <c r="AR142" s="151"/>
      <c r="AS142" s="146" t="str">
        <f t="shared" si="41"/>
        <v/>
      </c>
      <c r="AT142" s="147" t="str">
        <f t="shared" si="42"/>
        <v/>
      </c>
      <c r="AU142" s="148" t="str">
        <f t="shared" si="43"/>
        <v/>
      </c>
      <c r="AV142" s="149" t="str">
        <f t="shared" si="44"/>
        <v/>
      </c>
      <c r="AW142" s="150" t="str">
        <f t="shared" si="45"/>
        <v/>
      </c>
      <c r="AX142" s="117" t="str">
        <f t="shared" si="46"/>
        <v/>
      </c>
      <c r="AY142" s="114"/>
      <c r="AZ142" s="168"/>
      <c r="BA142" s="143" t="str">
        <f>IF(BE142="","",ministers_outercabinet!BD$3)</f>
        <v/>
      </c>
      <c r="BB142" s="144" t="str">
        <f>IF(BE142="","",ministers_outercabinet!BD$1)</f>
        <v/>
      </c>
      <c r="BC142" s="145"/>
      <c r="BD142" s="151"/>
      <c r="BE142" s="146" t="str">
        <f t="shared" si="47"/>
        <v/>
      </c>
      <c r="BF142" s="147" t="str">
        <f t="shared" si="48"/>
        <v/>
      </c>
      <c r="BG142" s="148" t="str">
        <f t="shared" si="49"/>
        <v/>
      </c>
      <c r="BH142" s="149" t="str">
        <f t="shared" si="50"/>
        <v/>
      </c>
      <c r="BI142" s="150" t="str">
        <f t="shared" si="51"/>
        <v/>
      </c>
      <c r="BJ142" s="117" t="str">
        <f t="shared" si="52"/>
        <v/>
      </c>
      <c r="BK142" s="114"/>
      <c r="BL142" s="168"/>
      <c r="BM142" s="143" t="str">
        <f>IF(BQ142="","",ministers_outercabinet!BP$3)</f>
        <v/>
      </c>
      <c r="BN142" s="144" t="str">
        <f>IF(BQ142="","",ministers_outercabinet!BP$1)</f>
        <v/>
      </c>
      <c r="BO142" s="145"/>
      <c r="BP142" s="151"/>
      <c r="BQ142" s="146" t="str">
        <f t="shared" si="53"/>
        <v/>
      </c>
      <c r="BR142" s="147" t="str">
        <f t="shared" si="54"/>
        <v/>
      </c>
      <c r="BS142" s="148" t="str">
        <f t="shared" si="55"/>
        <v/>
      </c>
      <c r="BT142" s="149" t="str">
        <f t="shared" si="56"/>
        <v/>
      </c>
      <c r="BU142" s="150" t="str">
        <f t="shared" si="57"/>
        <v/>
      </c>
      <c r="BV142" s="117" t="str">
        <f t="shared" si="58"/>
        <v/>
      </c>
      <c r="BW142" s="114"/>
      <c r="BX142" s="168"/>
      <c r="BY142" s="143" t="str">
        <f>IF(CC142="","",ministers_outercabinet!CB$3)</f>
        <v/>
      </c>
      <c r="BZ142" s="144" t="str">
        <f>IF(CC142="","",ministers_outercabinet!CB$1)</f>
        <v/>
      </c>
      <c r="CA142" s="145"/>
      <c r="CB142" s="151"/>
      <c r="CC142" s="146" t="str">
        <f t="shared" si="59"/>
        <v/>
      </c>
      <c r="CD142" s="147" t="str">
        <f t="shared" si="60"/>
        <v/>
      </c>
      <c r="CE142" s="148" t="str">
        <f t="shared" si="61"/>
        <v/>
      </c>
      <c r="CF142" s="149" t="str">
        <f t="shared" si="62"/>
        <v/>
      </c>
      <c r="CG142" s="150" t="str">
        <f t="shared" si="63"/>
        <v/>
      </c>
      <c r="CH142" s="117" t="str">
        <f t="shared" si="64"/>
        <v/>
      </c>
      <c r="CI142" s="114"/>
      <c r="CJ142" s="168"/>
      <c r="CK142" s="143" t="str">
        <f>IF(CO142="","",ministers_outercabinet!CN$3)</f>
        <v/>
      </c>
      <c r="CL142" s="144" t="str">
        <f>IF(CO142="","",ministers_outercabinet!CN$1)</f>
        <v/>
      </c>
      <c r="CM142" s="145"/>
      <c r="CN142" s="151"/>
      <c r="CO142" s="146" t="str">
        <f t="shared" si="65"/>
        <v/>
      </c>
      <c r="CP142" s="147" t="str">
        <f t="shared" si="66"/>
        <v/>
      </c>
      <c r="CQ142" s="148" t="str">
        <f t="shared" si="67"/>
        <v/>
      </c>
      <c r="CR142" s="149" t="str">
        <f t="shared" si="68"/>
        <v/>
      </c>
      <c r="CS142" s="150" t="str">
        <f t="shared" si="69"/>
        <v/>
      </c>
      <c r="CT142" s="117" t="str">
        <f t="shared" si="70"/>
        <v/>
      </c>
      <c r="CU142" s="114"/>
      <c r="CV142" s="168"/>
      <c r="CW142" s="143" t="str">
        <f>IF(DA142="","",ministers_outercabinet!CZ$3)</f>
        <v/>
      </c>
      <c r="CX142" s="144" t="str">
        <f>IF(DA142="","",ministers_outercabinet!CZ$1)</f>
        <v/>
      </c>
      <c r="CY142" s="145"/>
      <c r="CZ142" s="151"/>
      <c r="DA142" s="146" t="str">
        <f t="shared" si="71"/>
        <v/>
      </c>
      <c r="DB142" s="147" t="str">
        <f t="shared" si="72"/>
        <v/>
      </c>
      <c r="DC142" s="148" t="str">
        <f t="shared" si="73"/>
        <v/>
      </c>
      <c r="DD142" s="149" t="str">
        <f t="shared" si="74"/>
        <v/>
      </c>
      <c r="DE142" s="150" t="str">
        <f t="shared" si="75"/>
        <v/>
      </c>
      <c r="DF142" s="117" t="str">
        <f t="shared" si="76"/>
        <v/>
      </c>
      <c r="DG142" s="114"/>
      <c r="DH142" s="168"/>
      <c r="DI142" s="143" t="str">
        <f>IF(DM142="","",ministers_outercabinet!DL$3)</f>
        <v/>
      </c>
      <c r="DJ142" s="144" t="str">
        <f>IF(DM142="","",ministers_outercabinet!DL$1)</f>
        <v/>
      </c>
      <c r="DK142" s="145"/>
      <c r="DL142" s="151"/>
      <c r="DM142" s="146" t="str">
        <f t="shared" si="77"/>
        <v/>
      </c>
      <c r="DN142" s="147" t="str">
        <f t="shared" si="78"/>
        <v/>
      </c>
      <c r="DO142" s="148" t="str">
        <f t="shared" si="79"/>
        <v/>
      </c>
      <c r="DP142" s="149" t="str">
        <f t="shared" si="80"/>
        <v/>
      </c>
      <c r="DQ142" s="150" t="str">
        <f t="shared" si="81"/>
        <v/>
      </c>
      <c r="DR142" s="117" t="str">
        <f t="shared" si="82"/>
        <v/>
      </c>
      <c r="DS142" s="114"/>
      <c r="DT142" s="168"/>
      <c r="DU142" s="143" t="str">
        <f>IF(DY142="","",ministers_outercabinet!DX$3)</f>
        <v/>
      </c>
      <c r="DV142" s="144" t="str">
        <f>IF(DY142="","",ministers_outercabinet!DX$1)</f>
        <v/>
      </c>
      <c r="DW142" s="145"/>
      <c r="DX142" s="151"/>
      <c r="DY142" s="146" t="str">
        <f t="shared" si="83"/>
        <v/>
      </c>
      <c r="DZ142" s="147" t="str">
        <f t="shared" si="84"/>
        <v/>
      </c>
      <c r="EA142" s="148" t="str">
        <f t="shared" si="85"/>
        <v/>
      </c>
      <c r="EB142" s="149" t="str">
        <f t="shared" si="86"/>
        <v/>
      </c>
      <c r="EC142" s="150" t="str">
        <f t="shared" si="87"/>
        <v/>
      </c>
      <c r="ED142" s="117" t="str">
        <f t="shared" si="88"/>
        <v/>
      </c>
      <c r="EE142" s="114"/>
      <c r="EF142" s="168"/>
    </row>
    <row r="143" spans="1:136" ht="13.5" customHeight="1">
      <c r="A143" s="126"/>
      <c r="B143" s="117" t="s">
        <v>568</v>
      </c>
      <c r="E143" s="143" t="str">
        <f>IF(I143="","",ministers_outercabinet!E$3)</f>
        <v/>
      </c>
      <c r="F143" s="144" t="str">
        <f>IF(I143="","",ministers_outercabinet!E$1)</f>
        <v/>
      </c>
      <c r="G143" s="145" t="s">
        <v>292</v>
      </c>
      <c r="H143" s="145" t="str">
        <f>IF(I143="","",ministers_outercabinet!E$3)</f>
        <v/>
      </c>
      <c r="I143" s="146" t="str">
        <f t="shared" si="23"/>
        <v/>
      </c>
      <c r="J143" s="147" t="str">
        <f t="shared" si="24"/>
        <v/>
      </c>
      <c r="K143" s="148" t="str">
        <f t="shared" si="25"/>
        <v/>
      </c>
      <c r="L143" s="149" t="str">
        <f t="shared" si="26"/>
        <v/>
      </c>
      <c r="M143" s="150" t="str">
        <f t="shared" si="27"/>
        <v/>
      </c>
      <c r="N143" s="117" t="str">
        <f t="shared" si="28"/>
        <v/>
      </c>
      <c r="O143" s="114"/>
      <c r="P143" s="168"/>
      <c r="Q143" s="143"/>
      <c r="R143" s="144"/>
      <c r="S143" s="145"/>
      <c r="T143" s="151"/>
      <c r="U143" s="146"/>
      <c r="V143" s="147"/>
      <c r="W143" s="148"/>
      <c r="X143" s="149"/>
      <c r="Y143" s="150"/>
      <c r="AA143" s="114"/>
      <c r="AB143" s="168"/>
      <c r="AC143" s="143"/>
      <c r="AD143" s="144"/>
      <c r="AE143" s="145"/>
      <c r="AF143" s="151"/>
      <c r="AG143" s="146"/>
      <c r="AH143" s="147"/>
      <c r="AI143" s="148"/>
      <c r="AJ143" s="149"/>
      <c r="AK143" s="150"/>
      <c r="AM143" s="114"/>
      <c r="AN143" s="168"/>
      <c r="AO143" s="143"/>
      <c r="AP143" s="144"/>
      <c r="AQ143" s="145"/>
      <c r="AR143" s="151"/>
      <c r="AS143" s="146"/>
      <c r="AT143" s="147"/>
      <c r="AU143" s="148"/>
      <c r="AV143" s="149"/>
      <c r="AW143" s="150"/>
      <c r="AY143" s="114"/>
      <c r="AZ143" s="168"/>
      <c r="BA143" s="143"/>
      <c r="BB143" s="144"/>
      <c r="BC143" s="145"/>
      <c r="BD143" s="151"/>
      <c r="BE143" s="146"/>
      <c r="BF143" s="147"/>
      <c r="BG143" s="148"/>
      <c r="BH143" s="149"/>
      <c r="BI143" s="150"/>
      <c r="BK143" s="114"/>
      <c r="BL143" s="168"/>
      <c r="BM143" s="143"/>
      <c r="BN143" s="144"/>
      <c r="BO143" s="145"/>
      <c r="BP143" s="151"/>
      <c r="BQ143" s="146"/>
      <c r="BR143" s="147"/>
      <c r="BS143" s="148"/>
      <c r="BT143" s="149"/>
      <c r="BU143" s="150"/>
      <c r="BW143" s="114"/>
      <c r="BX143" s="168"/>
      <c r="BY143" s="143"/>
      <c r="BZ143" s="144"/>
      <c r="CA143" s="145"/>
      <c r="CB143" s="151"/>
      <c r="CC143" s="146"/>
      <c r="CD143" s="147"/>
      <c r="CE143" s="148"/>
      <c r="CF143" s="149"/>
      <c r="CG143" s="150"/>
      <c r="CI143" s="114"/>
      <c r="CJ143" s="168"/>
      <c r="CK143" s="143"/>
      <c r="CL143" s="144"/>
      <c r="CM143" s="145"/>
      <c r="CN143" s="151"/>
      <c r="CO143" s="146"/>
      <c r="CP143" s="147"/>
      <c r="CQ143" s="148"/>
      <c r="CR143" s="149"/>
      <c r="CS143" s="150"/>
      <c r="CU143" s="114"/>
      <c r="CV143" s="168"/>
      <c r="CW143" s="143"/>
      <c r="CX143" s="144"/>
      <c r="CY143" s="145"/>
      <c r="CZ143" s="151"/>
      <c r="DA143" s="146"/>
      <c r="DB143" s="147"/>
      <c r="DC143" s="148"/>
      <c r="DD143" s="149"/>
      <c r="DE143" s="150"/>
      <c r="DG143" s="114"/>
      <c r="DH143" s="168"/>
      <c r="DI143" s="143"/>
      <c r="DJ143" s="144"/>
      <c r="DK143" s="145"/>
      <c r="DL143" s="151"/>
      <c r="DM143" s="146"/>
      <c r="DN143" s="147"/>
      <c r="DO143" s="148"/>
      <c r="DP143" s="149"/>
      <c r="DQ143" s="150"/>
      <c r="DS143" s="114"/>
      <c r="DT143" s="168"/>
      <c r="DU143" s="143"/>
      <c r="DV143" s="144"/>
      <c r="DW143" s="145"/>
      <c r="DX143" s="151"/>
      <c r="DY143" s="146"/>
      <c r="DZ143" s="147"/>
      <c r="EA143" s="148"/>
      <c r="EB143" s="149"/>
      <c r="EC143" s="150"/>
      <c r="EE143" s="114"/>
      <c r="EF143" s="168"/>
    </row>
    <row r="144" spans="1:136" ht="13.5" customHeight="1">
      <c r="A144" s="126"/>
      <c r="B144" s="117" t="s">
        <v>569</v>
      </c>
      <c r="E144" s="143" t="str">
        <f>IF(I144="","",ministers_outercabinet!E$3)</f>
        <v/>
      </c>
      <c r="F144" s="144" t="str">
        <f>IF(I144="","",ministers_outercabinet!E$1)</f>
        <v/>
      </c>
      <c r="G144" s="145" t="s">
        <v>292</v>
      </c>
      <c r="H144" s="145" t="str">
        <f>IF(I144="","",ministers_outercabinet!E$3)</f>
        <v/>
      </c>
      <c r="I144" s="146" t="str">
        <f t="shared" si="23"/>
        <v/>
      </c>
      <c r="J144" s="147" t="str">
        <f t="shared" si="24"/>
        <v/>
      </c>
      <c r="K144" s="148" t="str">
        <f t="shared" si="25"/>
        <v/>
      </c>
      <c r="L144" s="149" t="str">
        <f t="shared" si="26"/>
        <v/>
      </c>
      <c r="M144" s="150" t="str">
        <f t="shared" si="27"/>
        <v/>
      </c>
      <c r="N144" s="117" t="str">
        <f t="shared" si="28"/>
        <v/>
      </c>
      <c r="O144" s="114"/>
      <c r="P144" s="168"/>
      <c r="Q144" s="143" t="str">
        <f>IF(U144="","",ministers_outercabinet!T$3)</f>
        <v/>
      </c>
      <c r="R144" s="144" t="str">
        <f>IF(U144="","",ministers_outercabinet!T$1)</f>
        <v/>
      </c>
      <c r="S144" s="145"/>
      <c r="T144" s="151"/>
      <c r="U144" s="146" t="str">
        <f>IF(AB144="","",IF(ISNUMBER(SEARCH(":",AB144)),MID(AB144,FIND(":",AB144)+2,FIND("(",AB144)-FIND(":",AB144)-3),LEFT(AB144,FIND("(",AB144)-2)))</f>
        <v/>
      </c>
      <c r="V144" s="147" t="str">
        <f>IF(AB144="","",MID(AB144,FIND("(",AB144)+1,4))</f>
        <v/>
      </c>
      <c r="W144" s="148" t="str">
        <f>IF(ISNUMBER(SEARCH("*female*",AB144)),"female",IF(ISNUMBER(SEARCH("*male*",AB144)),"male",""))</f>
        <v/>
      </c>
      <c r="X144" s="149" t="str">
        <f>IF(AB144="","",IF(ISERROR(MID(AB144,FIND("male,",AB144)+6,(FIND(")",AB144)-(FIND("male,",AB144)+6))))=TRUE,"missing/error",MID(AB144,FIND("male,",AB144)+6,(FIND(")",AB144)-(FIND("male,",AB144)+6)))))</f>
        <v/>
      </c>
      <c r="Y144" s="150" t="str">
        <f>IF(U144="","",(MID(U144,(SEARCH("^^",SUBSTITUTE(U144," ","^^",LEN(U144)-LEN(SUBSTITUTE(U144," ","")))))+1,99)&amp;"_"&amp;LEFT(U144,FIND(" ",U144)-1)&amp;"_"&amp;V144))</f>
        <v/>
      </c>
      <c r="Z144" s="117" t="str">
        <f>IF(AB144="","",IF((LEN(AB144)-LEN(SUBSTITUTE(AB144,"male","")))/LEN("male")&gt;1,"!",IF(RIGHT(AB144,1)=")","",IF(RIGHT(AB144,2)=") ","",IF(RIGHT(AB144,2)=").","","!!")))))</f>
        <v/>
      </c>
      <c r="AA144" s="114"/>
      <c r="AB144" s="168"/>
      <c r="AC144" s="143" t="str">
        <f>IF(AG144="","",ministers_outercabinet!AF$3)</f>
        <v/>
      </c>
      <c r="AD144" s="144" t="str">
        <f>IF(AG144="","",ministers_outercabinet!AF$1)</f>
        <v/>
      </c>
      <c r="AE144" s="145"/>
      <c r="AF144" s="151"/>
      <c r="AG144" s="146" t="str">
        <f>IF(AN144="","",IF(ISNUMBER(SEARCH(":",AN144)),MID(AN144,FIND(":",AN144)+2,FIND("(",AN144)-FIND(":",AN144)-3),LEFT(AN144,FIND("(",AN144)-2)))</f>
        <v/>
      </c>
      <c r="AH144" s="147" t="str">
        <f>IF(AN144="","",MID(AN144,FIND("(",AN144)+1,4))</f>
        <v/>
      </c>
      <c r="AI144" s="148" t="str">
        <f>IF(ISNUMBER(SEARCH("*female*",AN144)),"female",IF(ISNUMBER(SEARCH("*male*",AN144)),"male",""))</f>
        <v/>
      </c>
      <c r="AJ144" s="149" t="str">
        <f>IF(AN144="","",IF(ISERROR(MID(AN144,FIND("male,",AN144)+6,(FIND(")",AN144)-(FIND("male,",AN144)+6))))=TRUE,"missing/error",MID(AN144,FIND("male,",AN144)+6,(FIND(")",AN144)-(FIND("male,",AN144)+6)))))</f>
        <v/>
      </c>
      <c r="AK144" s="150" t="str">
        <f>IF(AG144="","",(MID(AG144,(SEARCH("^^",SUBSTITUTE(AG144," ","^^",LEN(AG144)-LEN(SUBSTITUTE(AG144," ","")))))+1,99)&amp;"_"&amp;LEFT(AG144,FIND(" ",AG144)-1)&amp;"_"&amp;AH144))</f>
        <v/>
      </c>
      <c r="AL144" s="117" t="str">
        <f>IF(AN144="","",IF((LEN(AN144)-LEN(SUBSTITUTE(AN144,"male","")))/LEN("male")&gt;1,"!",IF(RIGHT(AN144,1)=")","",IF(RIGHT(AN144,2)=") ","",IF(RIGHT(AN144,2)=").","","!!")))))</f>
        <v/>
      </c>
      <c r="AM144" s="114"/>
      <c r="AN144" s="168"/>
      <c r="AO144" s="143" t="str">
        <f>IF(AS144="","",ministers_outercabinet!AR$3)</f>
        <v/>
      </c>
      <c r="AP144" s="144" t="str">
        <f>IF(AS144="","",ministers_outercabinet!AR$1)</f>
        <v/>
      </c>
      <c r="AQ144" s="145"/>
      <c r="AR144" s="151"/>
      <c r="AS144" s="146" t="str">
        <f>IF(AZ144="","",IF(ISNUMBER(SEARCH(":",AZ144)),MID(AZ144,FIND(":",AZ144)+2,FIND("(",AZ144)-FIND(":",AZ144)-3),LEFT(AZ144,FIND("(",AZ144)-2)))</f>
        <v/>
      </c>
      <c r="AT144" s="147" t="str">
        <f>IF(AZ144="","",MID(AZ144,FIND("(",AZ144)+1,4))</f>
        <v/>
      </c>
      <c r="AU144" s="148" t="str">
        <f>IF(ISNUMBER(SEARCH("*female*",AZ144)),"female",IF(ISNUMBER(SEARCH("*male*",AZ144)),"male",""))</f>
        <v/>
      </c>
      <c r="AV144" s="149" t="str">
        <f>IF(AZ144="","",IF(ISERROR(MID(AZ144,FIND("male,",AZ144)+6,(FIND(")",AZ144)-(FIND("male,",AZ144)+6))))=TRUE,"missing/error",MID(AZ144,FIND("male,",AZ144)+6,(FIND(")",AZ144)-(FIND("male,",AZ144)+6)))))</f>
        <v/>
      </c>
      <c r="AW144" s="150" t="str">
        <f>IF(AS144="","",(MID(AS144,(SEARCH("^^",SUBSTITUTE(AS144," ","^^",LEN(AS144)-LEN(SUBSTITUTE(AS144," ","")))))+1,99)&amp;"_"&amp;LEFT(AS144,FIND(" ",AS144)-1)&amp;"_"&amp;AT144))</f>
        <v/>
      </c>
      <c r="AX144" s="117" t="str">
        <f>IF(AZ144="","",IF((LEN(AZ144)-LEN(SUBSTITUTE(AZ144,"male","")))/LEN("male")&gt;1,"!",IF(RIGHT(AZ144,1)=")","",IF(RIGHT(AZ144,2)=") ","",IF(RIGHT(AZ144,2)=").","","!!")))))</f>
        <v/>
      </c>
      <c r="AY144" s="114"/>
      <c r="AZ144" s="168"/>
      <c r="BA144" s="143" t="str">
        <f>IF(BE144="","",ministers_outercabinet!BD$3)</f>
        <v/>
      </c>
      <c r="BB144" s="144" t="str">
        <f>IF(BE144="","",ministers_outercabinet!BD$1)</f>
        <v/>
      </c>
      <c r="BC144" s="145"/>
      <c r="BD144" s="151"/>
      <c r="BE144" s="146" t="str">
        <f>IF(BL144="","",IF(ISNUMBER(SEARCH(":",BL144)),MID(BL144,FIND(":",BL144)+2,FIND("(",BL144)-FIND(":",BL144)-3),LEFT(BL144,FIND("(",BL144)-2)))</f>
        <v/>
      </c>
      <c r="BF144" s="147" t="str">
        <f>IF(BL144="","",MID(BL144,FIND("(",BL144)+1,4))</f>
        <v/>
      </c>
      <c r="BG144" s="148" t="str">
        <f>IF(ISNUMBER(SEARCH("*female*",BL144)),"female",IF(ISNUMBER(SEARCH("*male*",BL144)),"male",""))</f>
        <v/>
      </c>
      <c r="BH144" s="149" t="str">
        <f>IF(BL144="","",IF(ISERROR(MID(BL144,FIND("male,",BL144)+6,(FIND(")",BL144)-(FIND("male,",BL144)+6))))=TRUE,"missing/error",MID(BL144,FIND("male,",BL144)+6,(FIND(")",BL144)-(FIND("male,",BL144)+6)))))</f>
        <v/>
      </c>
      <c r="BI144" s="150" t="str">
        <f>IF(BE144="","",(MID(BE144,(SEARCH("^^",SUBSTITUTE(BE144," ","^^",LEN(BE144)-LEN(SUBSTITUTE(BE144," ","")))))+1,99)&amp;"_"&amp;LEFT(BE144,FIND(" ",BE144)-1)&amp;"_"&amp;BF144))</f>
        <v/>
      </c>
      <c r="BJ144" s="117" t="str">
        <f>IF(BL144="","",IF((LEN(BL144)-LEN(SUBSTITUTE(BL144,"male","")))/LEN("male")&gt;1,"!",IF(RIGHT(BL144,1)=")","",IF(RIGHT(BL144,2)=") ","",IF(RIGHT(BL144,2)=").","","!!")))))</f>
        <v/>
      </c>
      <c r="BK144" s="114"/>
      <c r="BL144" s="168"/>
      <c r="BM144" s="143" t="str">
        <f>IF(BQ144="","",ministers_outercabinet!BP$3)</f>
        <v/>
      </c>
      <c r="BN144" s="144" t="str">
        <f>IF(BQ144="","",ministers_outercabinet!BP$1)</f>
        <v/>
      </c>
      <c r="BO144" s="145"/>
      <c r="BP144" s="151"/>
      <c r="BQ144" s="146" t="str">
        <f>IF(BX144="","",IF(ISNUMBER(SEARCH(":",BX144)),MID(BX144,FIND(":",BX144)+2,FIND("(",BX144)-FIND(":",BX144)-3),LEFT(BX144,FIND("(",BX144)-2)))</f>
        <v/>
      </c>
      <c r="BR144" s="147" t="str">
        <f>IF(BX144="","",MID(BX144,FIND("(",BX144)+1,4))</f>
        <v/>
      </c>
      <c r="BS144" s="148" t="str">
        <f>IF(ISNUMBER(SEARCH("*female*",BX144)),"female",IF(ISNUMBER(SEARCH("*male*",BX144)),"male",""))</f>
        <v/>
      </c>
      <c r="BT144" s="149" t="str">
        <f>IF(BX144="","",IF(ISERROR(MID(BX144,FIND("male,",BX144)+6,(FIND(")",BX144)-(FIND("male,",BX144)+6))))=TRUE,"missing/error",MID(BX144,FIND("male,",BX144)+6,(FIND(")",BX144)-(FIND("male,",BX144)+6)))))</f>
        <v/>
      </c>
      <c r="BU144" s="150" t="str">
        <f>IF(BQ144="","",(MID(BQ144,(SEARCH("^^",SUBSTITUTE(BQ144," ","^^",LEN(BQ144)-LEN(SUBSTITUTE(BQ144," ","")))))+1,99)&amp;"_"&amp;LEFT(BQ144,FIND(" ",BQ144)-1)&amp;"_"&amp;BR144))</f>
        <v/>
      </c>
      <c r="BV144" s="117" t="str">
        <f>IF(BX144="","",IF((LEN(BX144)-LEN(SUBSTITUTE(BX144,"male","")))/LEN("male")&gt;1,"!",IF(RIGHT(BX144,1)=")","",IF(RIGHT(BX144,2)=") ","",IF(RIGHT(BX144,2)=").","","!!")))))</f>
        <v/>
      </c>
      <c r="BW144" s="114"/>
      <c r="BX144" s="168"/>
      <c r="BY144" s="143" t="str">
        <f>IF(CC144="","",ministers_outercabinet!CB$3)</f>
        <v/>
      </c>
      <c r="BZ144" s="144" t="str">
        <f>IF(CC144="","",ministers_outercabinet!CB$1)</f>
        <v/>
      </c>
      <c r="CA144" s="145"/>
      <c r="CB144" s="151"/>
      <c r="CC144" s="146" t="str">
        <f>IF(CJ144="","",IF(ISNUMBER(SEARCH(":",CJ144)),MID(CJ144,FIND(":",CJ144)+2,FIND("(",CJ144)-FIND(":",CJ144)-3),LEFT(CJ144,FIND("(",CJ144)-2)))</f>
        <v/>
      </c>
      <c r="CD144" s="147" t="str">
        <f>IF(CJ144="","",MID(CJ144,FIND("(",CJ144)+1,4))</f>
        <v/>
      </c>
      <c r="CE144" s="148" t="str">
        <f>IF(ISNUMBER(SEARCH("*female*",CJ144)),"female",IF(ISNUMBER(SEARCH("*male*",CJ144)),"male",""))</f>
        <v/>
      </c>
      <c r="CF144" s="149" t="str">
        <f>IF(CJ144="","",IF(ISERROR(MID(CJ144,FIND("male,",CJ144)+6,(FIND(")",CJ144)-(FIND("male,",CJ144)+6))))=TRUE,"missing/error",MID(CJ144,FIND("male,",CJ144)+6,(FIND(")",CJ144)-(FIND("male,",CJ144)+6)))))</f>
        <v/>
      </c>
      <c r="CG144" s="150" t="str">
        <f>IF(CC144="","",(MID(CC144,(SEARCH("^^",SUBSTITUTE(CC144," ","^^",LEN(CC144)-LEN(SUBSTITUTE(CC144," ","")))))+1,99)&amp;"_"&amp;LEFT(CC144,FIND(" ",CC144)-1)&amp;"_"&amp;CD144))</f>
        <v/>
      </c>
      <c r="CH144" s="117" t="str">
        <f>IF(CJ144="","",IF((LEN(CJ144)-LEN(SUBSTITUTE(CJ144,"male","")))/LEN("male")&gt;1,"!",IF(RIGHT(CJ144,1)=")","",IF(RIGHT(CJ144,2)=") ","",IF(RIGHT(CJ144,2)=").","","!!")))))</f>
        <v/>
      </c>
      <c r="CI144" s="114"/>
      <c r="CJ144" s="168"/>
      <c r="CK144" s="143" t="str">
        <f>IF(CO144="","",ministers_outercabinet!CN$3)</f>
        <v/>
      </c>
      <c r="CL144" s="144" t="str">
        <f>IF(CO144="","",ministers_outercabinet!CN$1)</f>
        <v/>
      </c>
      <c r="CM144" s="145"/>
      <c r="CN144" s="151"/>
      <c r="CO144" s="146" t="str">
        <f>IF(CV144="","",IF(ISNUMBER(SEARCH(":",CV144)),MID(CV144,FIND(":",CV144)+2,FIND("(",CV144)-FIND(":",CV144)-3),LEFT(CV144,FIND("(",CV144)-2)))</f>
        <v/>
      </c>
      <c r="CP144" s="147" t="str">
        <f>IF(CV144="","",MID(CV144,FIND("(",CV144)+1,4))</f>
        <v/>
      </c>
      <c r="CQ144" s="148" t="str">
        <f>IF(ISNUMBER(SEARCH("*female*",CV144)),"female",IF(ISNUMBER(SEARCH("*male*",CV144)),"male",""))</f>
        <v/>
      </c>
      <c r="CR144" s="149" t="str">
        <f>IF(CV144="","",IF(ISERROR(MID(CV144,FIND("male,",CV144)+6,(FIND(")",CV144)-(FIND("male,",CV144)+6))))=TRUE,"missing/error",MID(CV144,FIND("male,",CV144)+6,(FIND(")",CV144)-(FIND("male,",CV144)+6)))))</f>
        <v/>
      </c>
      <c r="CS144" s="150" t="str">
        <f>IF(CO144="","",(MID(CO144,(SEARCH("^^",SUBSTITUTE(CO144," ","^^",LEN(CO144)-LEN(SUBSTITUTE(CO144," ","")))))+1,99)&amp;"_"&amp;LEFT(CO144,FIND(" ",CO144)-1)&amp;"_"&amp;CP144))</f>
        <v/>
      </c>
      <c r="CT144" s="117" t="str">
        <f>IF(CV144="","",IF((LEN(CV144)-LEN(SUBSTITUTE(CV144,"male","")))/LEN("male")&gt;1,"!",IF(RIGHT(CV144,1)=")","",IF(RIGHT(CV144,2)=") ","",IF(RIGHT(CV144,2)=").","","!!")))))</f>
        <v/>
      </c>
      <c r="CU144" s="114"/>
      <c r="CV144" s="168"/>
      <c r="CW144" s="143" t="str">
        <f>IF(DA144="","",ministers_outercabinet!CZ$3)</f>
        <v/>
      </c>
      <c r="CX144" s="144" t="str">
        <f>IF(DA144="","",ministers_outercabinet!CZ$1)</f>
        <v/>
      </c>
      <c r="CY144" s="145"/>
      <c r="CZ144" s="151"/>
      <c r="DA144" s="146" t="str">
        <f>IF(DH144="","",IF(ISNUMBER(SEARCH(":",DH144)),MID(DH144,FIND(":",DH144)+2,FIND("(",DH144)-FIND(":",DH144)-3),LEFT(DH144,FIND("(",DH144)-2)))</f>
        <v/>
      </c>
      <c r="DB144" s="147" t="str">
        <f>IF(DH144="","",MID(DH144,FIND("(",DH144)+1,4))</f>
        <v/>
      </c>
      <c r="DC144" s="148" t="str">
        <f>IF(ISNUMBER(SEARCH("*female*",DH144)),"female",IF(ISNUMBER(SEARCH("*male*",DH144)),"male",""))</f>
        <v/>
      </c>
      <c r="DD144" s="149" t="str">
        <f>IF(DH144="","",IF(ISERROR(MID(DH144,FIND("male,",DH144)+6,(FIND(")",DH144)-(FIND("male,",DH144)+6))))=TRUE,"missing/error",MID(DH144,FIND("male,",DH144)+6,(FIND(")",DH144)-(FIND("male,",DH144)+6)))))</f>
        <v/>
      </c>
      <c r="DE144" s="150" t="str">
        <f>IF(DA144="","",(MID(DA144,(SEARCH("^^",SUBSTITUTE(DA144," ","^^",LEN(DA144)-LEN(SUBSTITUTE(DA144," ","")))))+1,99)&amp;"_"&amp;LEFT(DA144,FIND(" ",DA144)-1)&amp;"_"&amp;DB144))</f>
        <v/>
      </c>
      <c r="DF144" s="117" t="str">
        <f>IF(DH144="","",IF((LEN(DH144)-LEN(SUBSTITUTE(DH144,"male","")))/LEN("male")&gt;1,"!",IF(RIGHT(DH144,1)=")","",IF(RIGHT(DH144,2)=") ","",IF(RIGHT(DH144,2)=").","","!!")))))</f>
        <v/>
      </c>
      <c r="DG144" s="114"/>
      <c r="DH144" s="168"/>
      <c r="DI144" s="143" t="str">
        <f>IF(DM144="","",ministers_outercabinet!DL$3)</f>
        <v/>
      </c>
      <c r="DJ144" s="144" t="str">
        <f>IF(DM144="","",ministers_outercabinet!DL$1)</f>
        <v/>
      </c>
      <c r="DK144" s="145"/>
      <c r="DL144" s="151"/>
      <c r="DM144" s="146" t="str">
        <f>IF(DT144="","",IF(ISNUMBER(SEARCH(":",DT144)),MID(DT144,FIND(":",DT144)+2,FIND("(",DT144)-FIND(":",DT144)-3),LEFT(DT144,FIND("(",DT144)-2)))</f>
        <v/>
      </c>
      <c r="DN144" s="147" t="str">
        <f>IF(DT144="","",MID(DT144,FIND("(",DT144)+1,4))</f>
        <v/>
      </c>
      <c r="DO144" s="148" t="str">
        <f>IF(ISNUMBER(SEARCH("*female*",DT144)),"female",IF(ISNUMBER(SEARCH("*male*",DT144)),"male",""))</f>
        <v/>
      </c>
      <c r="DP144" s="149" t="str">
        <f>IF(DT144="","",IF(ISERROR(MID(DT144,FIND("male,",DT144)+6,(FIND(")",DT144)-(FIND("male,",DT144)+6))))=TRUE,"missing/error",MID(DT144,FIND("male,",DT144)+6,(FIND(")",DT144)-(FIND("male,",DT144)+6)))))</f>
        <v/>
      </c>
      <c r="DQ144" s="150" t="str">
        <f>IF(DM144="","",(MID(DM144,(SEARCH("^^",SUBSTITUTE(DM144," ","^^",LEN(DM144)-LEN(SUBSTITUTE(DM144," ","")))))+1,99)&amp;"_"&amp;LEFT(DM144,FIND(" ",DM144)-1)&amp;"_"&amp;DN144))</f>
        <v/>
      </c>
      <c r="DR144" s="117" t="str">
        <f>IF(DT144="","",IF((LEN(DT144)-LEN(SUBSTITUTE(DT144,"male","")))/LEN("male")&gt;1,"!",IF(RIGHT(DT144,1)=")","",IF(RIGHT(DT144,2)=") ","",IF(RIGHT(DT144,2)=").","","!!")))))</f>
        <v/>
      </c>
      <c r="DS144" s="114"/>
      <c r="DT144" s="168"/>
      <c r="DU144" s="143" t="str">
        <f>IF(DY144="","",ministers_outercabinet!DX$3)</f>
        <v/>
      </c>
      <c r="DV144" s="144" t="str">
        <f>IF(DY144="","",ministers_outercabinet!DX$1)</f>
        <v/>
      </c>
      <c r="DW144" s="145"/>
      <c r="DX144" s="151"/>
      <c r="DY144" s="146" t="str">
        <f>IF(EF144="","",IF(ISNUMBER(SEARCH(":",EF144)),MID(EF144,FIND(":",EF144)+2,FIND("(",EF144)-FIND(":",EF144)-3),LEFT(EF144,FIND("(",EF144)-2)))</f>
        <v/>
      </c>
      <c r="DZ144" s="147" t="str">
        <f>IF(EF144="","",MID(EF144,FIND("(",EF144)+1,4))</f>
        <v/>
      </c>
      <c r="EA144" s="148" t="str">
        <f>IF(ISNUMBER(SEARCH("*female*",EF144)),"female",IF(ISNUMBER(SEARCH("*male*",EF144)),"male",""))</f>
        <v/>
      </c>
      <c r="EB144" s="149" t="str">
        <f>IF(EF144="","",IF(ISERROR(MID(EF144,FIND("male,",EF144)+6,(FIND(")",EF144)-(FIND("male,",EF144)+6))))=TRUE,"missing/error",MID(EF144,FIND("male,",EF144)+6,(FIND(")",EF144)-(FIND("male,",EF144)+6)))))</f>
        <v/>
      </c>
      <c r="EC144" s="150" t="str">
        <f>IF(DY144="","",(MID(DY144,(SEARCH("^^",SUBSTITUTE(DY144," ","^^",LEN(DY144)-LEN(SUBSTITUTE(DY144," ","")))))+1,99)&amp;"_"&amp;LEFT(DY144,FIND(" ",DY144)-1)&amp;"_"&amp;DZ144))</f>
        <v/>
      </c>
      <c r="ED144" s="117" t="str">
        <f>IF(EF144="","",IF((LEN(EF144)-LEN(SUBSTITUTE(EF144,"male","")))/LEN("male")&gt;1,"!",IF(RIGHT(EF144,1)=")","",IF(RIGHT(EF144,2)=") ","",IF(RIGHT(EF144,2)=").","","!!")))))</f>
        <v/>
      </c>
      <c r="EE144" s="114"/>
      <c r="EF144" s="168"/>
    </row>
    <row r="145" spans="1:136" ht="13.5" customHeight="1">
      <c r="A145" s="126"/>
      <c r="B145" s="117" t="s">
        <v>571</v>
      </c>
      <c r="E145" s="143" t="str">
        <f>IF(I145="","",ministers_outercabinet!E$3)</f>
        <v/>
      </c>
      <c r="F145" s="144" t="str">
        <f>IF(I145="","",ministers_outercabinet!E$1)</f>
        <v/>
      </c>
      <c r="G145" s="145" t="s">
        <v>292</v>
      </c>
      <c r="H145" s="145" t="str">
        <f>IF(I145="","",ministers_outercabinet!E$3)</f>
        <v/>
      </c>
      <c r="I145" s="146" t="str">
        <f t="shared" si="23"/>
        <v/>
      </c>
      <c r="J145" s="147" t="str">
        <f t="shared" si="24"/>
        <v/>
      </c>
      <c r="K145" s="148" t="str">
        <f t="shared" si="25"/>
        <v/>
      </c>
      <c r="L145" s="149" t="str">
        <f t="shared" si="26"/>
        <v/>
      </c>
      <c r="M145" s="150" t="str">
        <f t="shared" si="27"/>
        <v/>
      </c>
      <c r="N145" s="117" t="str">
        <f t="shared" si="28"/>
        <v/>
      </c>
      <c r="O145" s="114"/>
      <c r="P145" s="168"/>
      <c r="Q145" s="143" t="str">
        <f>IF(U145="","",ministers_outercabinet!T$3)</f>
        <v/>
      </c>
      <c r="R145" s="144" t="str">
        <f>IF(U145="","",ministers_outercabinet!T$1)</f>
        <v/>
      </c>
      <c r="S145" s="145"/>
      <c r="T145" s="151"/>
      <c r="U145" s="146" t="str">
        <f>IF(AB145="","",IF(ISNUMBER(SEARCH(":",AB145)),MID(AB145,FIND(":",AB145)+2,FIND("(",AB145)-FIND(":",AB145)-3),LEFT(AB145,FIND("(",AB145)-2)))</f>
        <v/>
      </c>
      <c r="V145" s="147" t="str">
        <f>IF(AB145="","",MID(AB145,FIND("(",AB145)+1,4))</f>
        <v/>
      </c>
      <c r="W145" s="148" t="str">
        <f>IF(ISNUMBER(SEARCH("*female*",AB145)),"female",IF(ISNUMBER(SEARCH("*male*",AB145)),"male",""))</f>
        <v/>
      </c>
      <c r="X145" s="149" t="str">
        <f>IF(AB145="","",IF(ISERROR(MID(AB145,FIND("male,",AB145)+6,(FIND(")",AB145)-(FIND("male,",AB145)+6))))=TRUE,"missing/error",MID(AB145,FIND("male,",AB145)+6,(FIND(")",AB145)-(FIND("male,",AB145)+6)))))</f>
        <v/>
      </c>
      <c r="Y145" s="150" t="str">
        <f>IF(U145="","",(MID(U145,(SEARCH("^^",SUBSTITUTE(U145," ","^^",LEN(U145)-LEN(SUBSTITUTE(U145," ","")))))+1,99)&amp;"_"&amp;LEFT(U145,FIND(" ",U145)-1)&amp;"_"&amp;V145))</f>
        <v/>
      </c>
      <c r="Z145" s="117" t="str">
        <f>IF(AB145="","",IF((LEN(AB145)-LEN(SUBSTITUTE(AB145,"male","")))/LEN("male")&gt;1,"!",IF(RIGHT(AB145,1)=")","",IF(RIGHT(AB145,2)=") ","",IF(RIGHT(AB145,2)=").","","!!")))))</f>
        <v/>
      </c>
      <c r="AA145" s="114"/>
      <c r="AB145" s="168"/>
      <c r="AC145" s="143" t="str">
        <f>IF(AG145="","",ministers_outercabinet!AF$3)</f>
        <v/>
      </c>
      <c r="AD145" s="144" t="str">
        <f>IF(AG145="","",ministers_outercabinet!AF$1)</f>
        <v/>
      </c>
      <c r="AE145" s="145"/>
      <c r="AF145" s="151"/>
      <c r="AG145" s="146" t="str">
        <f>IF(AN145="","",IF(ISNUMBER(SEARCH(":",AN145)),MID(AN145,FIND(":",AN145)+2,FIND("(",AN145)-FIND(":",AN145)-3),LEFT(AN145,FIND("(",AN145)-2)))</f>
        <v/>
      </c>
      <c r="AH145" s="147" t="str">
        <f>IF(AN145="","",MID(AN145,FIND("(",AN145)+1,4))</f>
        <v/>
      </c>
      <c r="AI145" s="148" t="str">
        <f>IF(ISNUMBER(SEARCH("*female*",AN145)),"female",IF(ISNUMBER(SEARCH("*male*",AN145)),"male",""))</f>
        <v/>
      </c>
      <c r="AJ145" s="149" t="str">
        <f>IF(AN145="","",IF(ISERROR(MID(AN145,FIND("male,",AN145)+6,(FIND(")",AN145)-(FIND("male,",AN145)+6))))=TRUE,"missing/error",MID(AN145,FIND("male,",AN145)+6,(FIND(")",AN145)-(FIND("male,",AN145)+6)))))</f>
        <v/>
      </c>
      <c r="AK145" s="150" t="str">
        <f>IF(AG145="","",(MID(AG145,(SEARCH("^^",SUBSTITUTE(AG145," ","^^",LEN(AG145)-LEN(SUBSTITUTE(AG145," ","")))))+1,99)&amp;"_"&amp;LEFT(AG145,FIND(" ",AG145)-1)&amp;"_"&amp;AH145))</f>
        <v/>
      </c>
      <c r="AL145" s="117" t="str">
        <f>IF(AN145="","",IF((LEN(AN145)-LEN(SUBSTITUTE(AN145,"male","")))/LEN("male")&gt;1,"!",IF(RIGHT(AN145,1)=")","",IF(RIGHT(AN145,2)=") ","",IF(RIGHT(AN145,2)=").","","!!")))))</f>
        <v/>
      </c>
      <c r="AM145" s="114"/>
      <c r="AN145" s="168"/>
      <c r="AO145" s="143" t="str">
        <f>IF(AS145="","",ministers_outercabinet!AR$3)</f>
        <v/>
      </c>
      <c r="AP145" s="144" t="str">
        <f>IF(AS145="","",ministers_outercabinet!AR$1)</f>
        <v/>
      </c>
      <c r="AQ145" s="145"/>
      <c r="AR145" s="151"/>
      <c r="AS145" s="146" t="str">
        <f>IF(AZ145="","",IF(ISNUMBER(SEARCH(":",AZ145)),MID(AZ145,FIND(":",AZ145)+2,FIND("(",AZ145)-FIND(":",AZ145)-3),LEFT(AZ145,FIND("(",AZ145)-2)))</f>
        <v/>
      </c>
      <c r="AT145" s="147" t="str">
        <f>IF(AZ145="","",MID(AZ145,FIND("(",AZ145)+1,4))</f>
        <v/>
      </c>
      <c r="AU145" s="148" t="str">
        <f>IF(ISNUMBER(SEARCH("*female*",AZ145)),"female",IF(ISNUMBER(SEARCH("*male*",AZ145)),"male",""))</f>
        <v/>
      </c>
      <c r="AV145" s="149" t="str">
        <f>IF(AZ145="","",IF(ISERROR(MID(AZ145,FIND("male,",AZ145)+6,(FIND(")",AZ145)-(FIND("male,",AZ145)+6))))=TRUE,"missing/error",MID(AZ145,FIND("male,",AZ145)+6,(FIND(")",AZ145)-(FIND("male,",AZ145)+6)))))</f>
        <v/>
      </c>
      <c r="AW145" s="150" t="str">
        <f>IF(AS145="","",(MID(AS145,(SEARCH("^^",SUBSTITUTE(AS145," ","^^",LEN(AS145)-LEN(SUBSTITUTE(AS145," ","")))))+1,99)&amp;"_"&amp;LEFT(AS145,FIND(" ",AS145)-1)&amp;"_"&amp;AT145))</f>
        <v/>
      </c>
      <c r="AX145" s="117" t="str">
        <f>IF(AZ145="","",IF((LEN(AZ145)-LEN(SUBSTITUTE(AZ145,"male","")))/LEN("male")&gt;1,"!",IF(RIGHT(AZ145,1)=")","",IF(RIGHT(AZ145,2)=") ","",IF(RIGHT(AZ145,2)=").","","!!")))))</f>
        <v/>
      </c>
      <c r="AY145" s="114"/>
      <c r="AZ145" s="168"/>
      <c r="BA145" s="143" t="str">
        <f>IF(BE145="","",ministers_outercabinet!BD$3)</f>
        <v/>
      </c>
      <c r="BB145" s="144" t="str">
        <f>IF(BE145="","",ministers_outercabinet!BD$1)</f>
        <v/>
      </c>
      <c r="BC145" s="145"/>
      <c r="BD145" s="151"/>
      <c r="BE145" s="146" t="str">
        <f>IF(BL145="","",IF(ISNUMBER(SEARCH(":",BL145)),MID(BL145,FIND(":",BL145)+2,FIND("(",BL145)-FIND(":",BL145)-3),LEFT(BL145,FIND("(",BL145)-2)))</f>
        <v/>
      </c>
      <c r="BF145" s="147" t="str">
        <f>IF(BL145="","",MID(BL145,FIND("(",BL145)+1,4))</f>
        <v/>
      </c>
      <c r="BG145" s="148" t="str">
        <f>IF(ISNUMBER(SEARCH("*female*",BL145)),"female",IF(ISNUMBER(SEARCH("*male*",BL145)),"male",""))</f>
        <v/>
      </c>
      <c r="BH145" s="149" t="str">
        <f>IF(BL145="","",IF(ISERROR(MID(BL145,FIND("male,",BL145)+6,(FIND(")",BL145)-(FIND("male,",BL145)+6))))=TRUE,"missing/error",MID(BL145,FIND("male,",BL145)+6,(FIND(")",BL145)-(FIND("male,",BL145)+6)))))</f>
        <v/>
      </c>
      <c r="BI145" s="150" t="str">
        <f>IF(BE145="","",(MID(BE145,(SEARCH("^^",SUBSTITUTE(BE145," ","^^",LEN(BE145)-LEN(SUBSTITUTE(BE145," ","")))))+1,99)&amp;"_"&amp;LEFT(BE145,FIND(" ",BE145)-1)&amp;"_"&amp;BF145))</f>
        <v/>
      </c>
      <c r="BJ145" s="117" t="str">
        <f>IF(BL145="","",IF((LEN(BL145)-LEN(SUBSTITUTE(BL145,"male","")))/LEN("male")&gt;1,"!",IF(RIGHT(BL145,1)=")","",IF(RIGHT(BL145,2)=") ","",IF(RIGHT(BL145,2)=").","","!!")))))</f>
        <v/>
      </c>
      <c r="BK145" s="114"/>
      <c r="BL145" s="168"/>
      <c r="BM145" s="143" t="str">
        <f>IF(BQ145="","",ministers_outercabinet!BP$3)</f>
        <v/>
      </c>
      <c r="BN145" s="144" t="str">
        <f>IF(BQ145="","",ministers_outercabinet!BP$1)</f>
        <v/>
      </c>
      <c r="BO145" s="145"/>
      <c r="BP145" s="151"/>
      <c r="BQ145" s="146" t="str">
        <f>IF(BX145="","",IF(ISNUMBER(SEARCH(":",BX145)),MID(BX145,FIND(":",BX145)+2,FIND("(",BX145)-FIND(":",BX145)-3),LEFT(BX145,FIND("(",BX145)-2)))</f>
        <v/>
      </c>
      <c r="BR145" s="147" t="str">
        <f>IF(BX145="","",MID(BX145,FIND("(",BX145)+1,4))</f>
        <v/>
      </c>
      <c r="BS145" s="148" t="str">
        <f>IF(ISNUMBER(SEARCH("*female*",BX145)),"female",IF(ISNUMBER(SEARCH("*male*",BX145)),"male",""))</f>
        <v/>
      </c>
      <c r="BT145" s="149" t="str">
        <f>IF(BX145="","",IF(ISERROR(MID(BX145,FIND("male,",BX145)+6,(FIND(")",BX145)-(FIND("male,",BX145)+6))))=TRUE,"missing/error",MID(BX145,FIND("male,",BX145)+6,(FIND(")",BX145)-(FIND("male,",BX145)+6)))))</f>
        <v/>
      </c>
      <c r="BU145" s="150" t="str">
        <f>IF(BQ145="","",(MID(BQ145,(SEARCH("^^",SUBSTITUTE(BQ145," ","^^",LEN(BQ145)-LEN(SUBSTITUTE(BQ145," ","")))))+1,99)&amp;"_"&amp;LEFT(BQ145,FIND(" ",BQ145)-1)&amp;"_"&amp;BR145))</f>
        <v/>
      </c>
      <c r="BV145" s="117" t="str">
        <f>IF(BX145="","",IF((LEN(BX145)-LEN(SUBSTITUTE(BX145,"male","")))/LEN("male")&gt;1,"!",IF(RIGHT(BX145,1)=")","",IF(RIGHT(BX145,2)=") ","",IF(RIGHT(BX145,2)=").","","!!")))))</f>
        <v/>
      </c>
      <c r="BW145" s="114"/>
      <c r="BX145" s="168"/>
      <c r="BY145" s="143" t="str">
        <f>IF(CC145="","",ministers_outercabinet!CB$3)</f>
        <v/>
      </c>
      <c r="BZ145" s="144" t="str">
        <f>IF(CC145="","",ministers_outercabinet!CB$1)</f>
        <v/>
      </c>
      <c r="CA145" s="145"/>
      <c r="CB145" s="151"/>
      <c r="CC145" s="146" t="str">
        <f>IF(CJ145="","",IF(ISNUMBER(SEARCH(":",CJ145)),MID(CJ145,FIND(":",CJ145)+2,FIND("(",CJ145)-FIND(":",CJ145)-3),LEFT(CJ145,FIND("(",CJ145)-2)))</f>
        <v/>
      </c>
      <c r="CD145" s="147" t="str">
        <f>IF(CJ145="","",MID(CJ145,FIND("(",CJ145)+1,4))</f>
        <v/>
      </c>
      <c r="CE145" s="148" t="str">
        <f>IF(ISNUMBER(SEARCH("*female*",CJ145)),"female",IF(ISNUMBER(SEARCH("*male*",CJ145)),"male",""))</f>
        <v/>
      </c>
      <c r="CF145" s="149" t="str">
        <f>IF(CJ145="","",IF(ISERROR(MID(CJ145,FIND("male,",CJ145)+6,(FIND(")",CJ145)-(FIND("male,",CJ145)+6))))=TRUE,"missing/error",MID(CJ145,FIND("male,",CJ145)+6,(FIND(")",CJ145)-(FIND("male,",CJ145)+6)))))</f>
        <v/>
      </c>
      <c r="CG145" s="150" t="str">
        <f>IF(CC145="","",(MID(CC145,(SEARCH("^^",SUBSTITUTE(CC145," ","^^",LEN(CC145)-LEN(SUBSTITUTE(CC145," ","")))))+1,99)&amp;"_"&amp;LEFT(CC145,FIND(" ",CC145)-1)&amp;"_"&amp;CD145))</f>
        <v/>
      </c>
      <c r="CH145" s="117" t="str">
        <f>IF(CJ145="","",IF((LEN(CJ145)-LEN(SUBSTITUTE(CJ145,"male","")))/LEN("male")&gt;1,"!",IF(RIGHT(CJ145,1)=")","",IF(RIGHT(CJ145,2)=") ","",IF(RIGHT(CJ145,2)=").","","!!")))))</f>
        <v/>
      </c>
      <c r="CI145" s="114"/>
      <c r="CJ145" s="168"/>
      <c r="CK145" s="143" t="str">
        <f>IF(CO145="","",ministers_outercabinet!CN$3)</f>
        <v/>
      </c>
      <c r="CL145" s="144" t="str">
        <f>IF(CO145="","",ministers_outercabinet!CN$1)</f>
        <v/>
      </c>
      <c r="CM145" s="145"/>
      <c r="CN145" s="151"/>
      <c r="CO145" s="146" t="str">
        <f>IF(CV145="","",IF(ISNUMBER(SEARCH(":",CV145)),MID(CV145,FIND(":",CV145)+2,FIND("(",CV145)-FIND(":",CV145)-3),LEFT(CV145,FIND("(",CV145)-2)))</f>
        <v/>
      </c>
      <c r="CP145" s="147" t="str">
        <f>IF(CV145="","",MID(CV145,FIND("(",CV145)+1,4))</f>
        <v/>
      </c>
      <c r="CQ145" s="148" t="str">
        <f>IF(ISNUMBER(SEARCH("*female*",CV145)),"female",IF(ISNUMBER(SEARCH("*male*",CV145)),"male",""))</f>
        <v/>
      </c>
      <c r="CR145" s="149" t="str">
        <f>IF(CV145="","",IF(ISERROR(MID(CV145,FIND("male,",CV145)+6,(FIND(")",CV145)-(FIND("male,",CV145)+6))))=TRUE,"missing/error",MID(CV145,FIND("male,",CV145)+6,(FIND(")",CV145)-(FIND("male,",CV145)+6)))))</f>
        <v/>
      </c>
      <c r="CS145" s="150" t="str">
        <f>IF(CO145="","",(MID(CO145,(SEARCH("^^",SUBSTITUTE(CO145," ","^^",LEN(CO145)-LEN(SUBSTITUTE(CO145," ","")))))+1,99)&amp;"_"&amp;LEFT(CO145,FIND(" ",CO145)-1)&amp;"_"&amp;CP145))</f>
        <v/>
      </c>
      <c r="CT145" s="117" t="str">
        <f>IF(CV145="","",IF((LEN(CV145)-LEN(SUBSTITUTE(CV145,"male","")))/LEN("male")&gt;1,"!",IF(RIGHT(CV145,1)=")","",IF(RIGHT(CV145,2)=") ","",IF(RIGHT(CV145,2)=").","","!!")))))</f>
        <v/>
      </c>
      <c r="CU145" s="114"/>
      <c r="CV145" s="168"/>
      <c r="CW145" s="143" t="str">
        <f>IF(DA145="","",ministers_outercabinet!CZ$3)</f>
        <v/>
      </c>
      <c r="CX145" s="144" t="str">
        <f>IF(DA145="","",ministers_outercabinet!CZ$1)</f>
        <v/>
      </c>
      <c r="CY145" s="145"/>
      <c r="CZ145" s="151"/>
      <c r="DA145" s="146" t="str">
        <f>IF(DH145="","",IF(ISNUMBER(SEARCH(":",DH145)),MID(DH145,FIND(":",DH145)+2,FIND("(",DH145)-FIND(":",DH145)-3),LEFT(DH145,FIND("(",DH145)-2)))</f>
        <v/>
      </c>
      <c r="DB145" s="147" t="str">
        <f>IF(DH145="","",MID(DH145,FIND("(",DH145)+1,4))</f>
        <v/>
      </c>
      <c r="DC145" s="148" t="str">
        <f>IF(ISNUMBER(SEARCH("*female*",DH145)),"female",IF(ISNUMBER(SEARCH("*male*",DH145)),"male",""))</f>
        <v/>
      </c>
      <c r="DD145" s="149" t="str">
        <f>IF(DH145="","",IF(ISERROR(MID(DH145,FIND("male,",DH145)+6,(FIND(")",DH145)-(FIND("male,",DH145)+6))))=TRUE,"missing/error",MID(DH145,FIND("male,",DH145)+6,(FIND(")",DH145)-(FIND("male,",DH145)+6)))))</f>
        <v/>
      </c>
      <c r="DE145" s="150" t="str">
        <f>IF(DA145="","",(MID(DA145,(SEARCH("^^",SUBSTITUTE(DA145," ","^^",LEN(DA145)-LEN(SUBSTITUTE(DA145," ","")))))+1,99)&amp;"_"&amp;LEFT(DA145,FIND(" ",DA145)-1)&amp;"_"&amp;DB145))</f>
        <v/>
      </c>
      <c r="DF145" s="117" t="str">
        <f>IF(DH145="","",IF((LEN(DH145)-LEN(SUBSTITUTE(DH145,"male","")))/LEN("male")&gt;1,"!",IF(RIGHT(DH145,1)=")","",IF(RIGHT(DH145,2)=") ","",IF(RIGHT(DH145,2)=").","","!!")))))</f>
        <v/>
      </c>
      <c r="DG145" s="114"/>
      <c r="DH145" s="168"/>
      <c r="DI145" s="143" t="str">
        <f>IF(DM145="","",ministers_outercabinet!DL$3)</f>
        <v/>
      </c>
      <c r="DJ145" s="144" t="str">
        <f>IF(DM145="","",ministers_outercabinet!DL$1)</f>
        <v/>
      </c>
      <c r="DK145" s="145"/>
      <c r="DL145" s="151"/>
      <c r="DM145" s="146" t="str">
        <f>IF(DT145="","",IF(ISNUMBER(SEARCH(":",DT145)),MID(DT145,FIND(":",DT145)+2,FIND("(",DT145)-FIND(":",DT145)-3),LEFT(DT145,FIND("(",DT145)-2)))</f>
        <v/>
      </c>
      <c r="DN145" s="147" t="str">
        <f>IF(DT145="","",MID(DT145,FIND("(",DT145)+1,4))</f>
        <v/>
      </c>
      <c r="DO145" s="148" t="str">
        <f>IF(ISNUMBER(SEARCH("*female*",DT145)),"female",IF(ISNUMBER(SEARCH("*male*",DT145)),"male",""))</f>
        <v/>
      </c>
      <c r="DP145" s="149" t="str">
        <f>IF(DT145="","",IF(ISERROR(MID(DT145,FIND("male,",DT145)+6,(FIND(")",DT145)-(FIND("male,",DT145)+6))))=TRUE,"missing/error",MID(DT145,FIND("male,",DT145)+6,(FIND(")",DT145)-(FIND("male,",DT145)+6)))))</f>
        <v/>
      </c>
      <c r="DQ145" s="150" t="str">
        <f>IF(DM145="","",(MID(DM145,(SEARCH("^^",SUBSTITUTE(DM145," ","^^",LEN(DM145)-LEN(SUBSTITUTE(DM145," ","")))))+1,99)&amp;"_"&amp;LEFT(DM145,FIND(" ",DM145)-1)&amp;"_"&amp;DN145))</f>
        <v/>
      </c>
      <c r="DR145" s="117" t="str">
        <f>IF(DT145="","",IF((LEN(DT145)-LEN(SUBSTITUTE(DT145,"male","")))/LEN("male")&gt;1,"!",IF(RIGHT(DT145,1)=")","",IF(RIGHT(DT145,2)=") ","",IF(RIGHT(DT145,2)=").","","!!")))))</f>
        <v/>
      </c>
      <c r="DS145" s="114"/>
      <c r="DT145" s="168"/>
      <c r="DU145" s="143" t="str">
        <f>IF(DY145="","",ministers_outercabinet!DX$3)</f>
        <v/>
      </c>
      <c r="DV145" s="144" t="str">
        <f>IF(DY145="","",ministers_outercabinet!DX$1)</f>
        <v/>
      </c>
      <c r="DW145" s="145"/>
      <c r="DX145" s="151"/>
      <c r="DY145" s="146" t="str">
        <f>IF(EF145="","",IF(ISNUMBER(SEARCH(":",EF145)),MID(EF145,FIND(":",EF145)+2,FIND("(",EF145)-FIND(":",EF145)-3),LEFT(EF145,FIND("(",EF145)-2)))</f>
        <v/>
      </c>
      <c r="DZ145" s="147" t="str">
        <f>IF(EF145="","",MID(EF145,FIND("(",EF145)+1,4))</f>
        <v/>
      </c>
      <c r="EA145" s="148" t="str">
        <f>IF(ISNUMBER(SEARCH("*female*",EF145)),"female",IF(ISNUMBER(SEARCH("*male*",EF145)),"male",""))</f>
        <v/>
      </c>
      <c r="EB145" s="149" t="str">
        <f>IF(EF145="","",IF(ISERROR(MID(EF145,FIND("male,",EF145)+6,(FIND(")",EF145)-(FIND("male,",EF145)+6))))=TRUE,"missing/error",MID(EF145,FIND("male,",EF145)+6,(FIND(")",EF145)-(FIND("male,",EF145)+6)))))</f>
        <v/>
      </c>
      <c r="EC145" s="150" t="str">
        <f>IF(DY145="","",(MID(DY145,(SEARCH("^^",SUBSTITUTE(DY145," ","^^",LEN(DY145)-LEN(SUBSTITUTE(DY145," ","")))))+1,99)&amp;"_"&amp;LEFT(DY145,FIND(" ",DY145)-1)&amp;"_"&amp;DZ145))</f>
        <v/>
      </c>
      <c r="ED145" s="117" t="str">
        <f>IF(EF145="","",IF((LEN(EF145)-LEN(SUBSTITUTE(EF145,"male","")))/LEN("male")&gt;1,"!",IF(RIGHT(EF145,1)=")","",IF(RIGHT(EF145,2)=") ","",IF(RIGHT(EF145,2)=").","","!!")))))</f>
        <v/>
      </c>
      <c r="EE145" s="114"/>
      <c r="EF145" s="168"/>
    </row>
    <row r="146" spans="1:136" ht="13.5" customHeight="1">
      <c r="A146" s="126"/>
      <c r="B146" s="117" t="s">
        <v>732</v>
      </c>
      <c r="E146" s="143" t="str">
        <f>IF(I146="","",ministers_outercabinet!E$3)</f>
        <v/>
      </c>
      <c r="F146" s="144" t="str">
        <f>IF(I146="","",ministers_outercabinet!E$1)</f>
        <v/>
      </c>
      <c r="G146" s="145" t="s">
        <v>292</v>
      </c>
      <c r="H146" s="145" t="str">
        <f>IF(I146="","",ministers_outercabinet!E$3)</f>
        <v/>
      </c>
      <c r="I146" s="146" t="str">
        <f t="shared" si="23"/>
        <v/>
      </c>
      <c r="J146" s="147" t="str">
        <f t="shared" si="24"/>
        <v/>
      </c>
      <c r="K146" s="148" t="str">
        <f t="shared" si="25"/>
        <v/>
      </c>
      <c r="L146" s="149" t="str">
        <f t="shared" si="26"/>
        <v/>
      </c>
      <c r="M146" s="150" t="str">
        <f t="shared" si="27"/>
        <v/>
      </c>
      <c r="N146" s="117" t="str">
        <f t="shared" si="28"/>
        <v/>
      </c>
      <c r="O146" s="114"/>
      <c r="P146" s="168"/>
      <c r="Q146" s="143"/>
      <c r="R146" s="144"/>
      <c r="S146" s="145"/>
      <c r="T146" s="151"/>
      <c r="U146" s="146"/>
      <c r="V146" s="147"/>
      <c r="W146" s="148"/>
      <c r="X146" s="149"/>
      <c r="Y146" s="150"/>
      <c r="AA146" s="114"/>
      <c r="AB146" s="168"/>
      <c r="AC146" s="143"/>
      <c r="AD146" s="144"/>
      <c r="AE146" s="145"/>
      <c r="AF146" s="151"/>
      <c r="AG146" s="146"/>
      <c r="AH146" s="147"/>
      <c r="AI146" s="148"/>
      <c r="AJ146" s="149"/>
      <c r="AK146" s="150"/>
      <c r="AM146" s="114"/>
      <c r="AN146" s="168"/>
      <c r="AO146" s="143"/>
      <c r="AP146" s="144"/>
      <c r="AQ146" s="145"/>
      <c r="AR146" s="151"/>
      <c r="AS146" s="146"/>
      <c r="AT146" s="147"/>
      <c r="AU146" s="148"/>
      <c r="AV146" s="149"/>
      <c r="AW146" s="150"/>
      <c r="AY146" s="114"/>
      <c r="AZ146" s="168"/>
      <c r="BA146" s="143"/>
      <c r="BB146" s="144"/>
      <c r="BC146" s="145"/>
      <c r="BD146" s="151"/>
      <c r="BE146" s="146"/>
      <c r="BF146" s="147"/>
      <c r="BG146" s="148"/>
      <c r="BH146" s="149"/>
      <c r="BI146" s="150"/>
      <c r="BK146" s="114"/>
      <c r="BL146" s="168"/>
      <c r="BM146" s="143"/>
      <c r="BN146" s="144"/>
      <c r="BO146" s="145"/>
      <c r="BP146" s="151"/>
      <c r="BQ146" s="146"/>
      <c r="BR146" s="147"/>
      <c r="BS146" s="148"/>
      <c r="BT146" s="149"/>
      <c r="BU146" s="150"/>
      <c r="BW146" s="114"/>
      <c r="BX146" s="168"/>
      <c r="BY146" s="143"/>
      <c r="BZ146" s="144"/>
      <c r="CA146" s="145"/>
      <c r="CB146" s="151"/>
      <c r="CC146" s="146"/>
      <c r="CD146" s="147"/>
      <c r="CE146" s="148"/>
      <c r="CF146" s="149"/>
      <c r="CG146" s="150"/>
      <c r="CI146" s="114"/>
      <c r="CJ146" s="168"/>
      <c r="CK146" s="143"/>
      <c r="CL146" s="144"/>
      <c r="CM146" s="145"/>
      <c r="CN146" s="151"/>
      <c r="CO146" s="146"/>
      <c r="CP146" s="147"/>
      <c r="CQ146" s="148"/>
      <c r="CR146" s="149"/>
      <c r="CS146" s="150"/>
      <c r="CU146" s="114"/>
      <c r="CV146" s="168"/>
      <c r="CW146" s="143"/>
      <c r="CX146" s="144"/>
      <c r="CY146" s="145"/>
      <c r="CZ146" s="151"/>
      <c r="DA146" s="146"/>
      <c r="DB146" s="147"/>
      <c r="DC146" s="148"/>
      <c r="DD146" s="149"/>
      <c r="DE146" s="150"/>
      <c r="DG146" s="114"/>
      <c r="DH146" s="168"/>
      <c r="DI146" s="143"/>
      <c r="DJ146" s="144"/>
      <c r="DK146" s="145"/>
      <c r="DL146" s="151"/>
      <c r="DM146" s="146"/>
      <c r="DN146" s="147"/>
      <c r="DO146" s="148"/>
      <c r="DP146" s="149"/>
      <c r="DQ146" s="150"/>
      <c r="DS146" s="114"/>
      <c r="DT146" s="168"/>
      <c r="DU146" s="143"/>
      <c r="DV146" s="144"/>
      <c r="DW146" s="145"/>
      <c r="DX146" s="151"/>
      <c r="DY146" s="146"/>
      <c r="DZ146" s="147"/>
      <c r="EA146" s="148"/>
      <c r="EB146" s="149"/>
      <c r="EC146" s="150"/>
      <c r="EE146" s="114"/>
      <c r="EF146" s="168"/>
    </row>
    <row r="147" spans="1:136" ht="13.5" customHeight="1">
      <c r="A147" s="126"/>
      <c r="B147" s="117" t="s">
        <v>1101</v>
      </c>
      <c r="E147" s="143" t="str">
        <f>IF(I147="","",ministers_outercabinet!E$3)</f>
        <v/>
      </c>
      <c r="F147" s="144" t="str">
        <f>IF(I147="","",ministers_outercabinet!E$1)</f>
        <v/>
      </c>
      <c r="G147" s="145" t="s">
        <v>292</v>
      </c>
      <c r="H147" s="145" t="str">
        <f>IF(I147="","",ministers_outercabinet!E$3)</f>
        <v/>
      </c>
      <c r="I147" s="146" t="str">
        <f>IF(P147="","",IF(ISNUMBER(SEARCH(":",P147)),MID(P147,FIND(":",P147)+2,FIND("(",P147)-FIND(":",P147)-3),LEFT(P147,FIND("(",P147)-2)))</f>
        <v/>
      </c>
      <c r="J147" s="147" t="str">
        <f>IF(P147="","",MID(P147,FIND("(",P147)+1,4))</f>
        <v/>
      </c>
      <c r="K147" s="148" t="str">
        <f>IF(ISNUMBER(SEARCH("*female*",P147)),"female",IF(ISNUMBER(SEARCH("*male*",P147)),"male",""))</f>
        <v/>
      </c>
      <c r="L147" s="149" t="str">
        <f t="shared" si="26"/>
        <v/>
      </c>
      <c r="M147" s="150" t="str">
        <f>IF(I147="","",(MID(I147,(SEARCH("^^",SUBSTITUTE(I147," ","^^",LEN(I147)-LEN(SUBSTITUTE(I147," ","")))))+1,99)&amp;"_"&amp;LEFT(I147,FIND(" ",I147)-1)&amp;"_"&amp;J147))</f>
        <v/>
      </c>
      <c r="N147" s="117" t="str">
        <f t="shared" si="28"/>
        <v/>
      </c>
      <c r="O147" s="114"/>
      <c r="P147" s="168"/>
      <c r="Q147" s="143"/>
      <c r="R147" s="144"/>
      <c r="S147" s="145"/>
      <c r="T147" s="151"/>
      <c r="U147" s="146"/>
      <c r="V147" s="147"/>
      <c r="W147" s="148"/>
      <c r="X147" s="149"/>
      <c r="Y147" s="150"/>
      <c r="AA147" s="114"/>
      <c r="AB147" s="168"/>
      <c r="AC147" s="143"/>
      <c r="AD147" s="144"/>
      <c r="AE147" s="145"/>
      <c r="AF147" s="151"/>
      <c r="AG147" s="146"/>
      <c r="AH147" s="147"/>
      <c r="AI147" s="148"/>
      <c r="AJ147" s="149"/>
      <c r="AK147" s="150"/>
      <c r="AM147" s="114"/>
      <c r="AN147" s="168"/>
      <c r="AO147" s="143"/>
      <c r="AP147" s="144"/>
      <c r="AQ147" s="145"/>
      <c r="AR147" s="151"/>
      <c r="AS147" s="146"/>
      <c r="AT147" s="147"/>
      <c r="AU147" s="148"/>
      <c r="AV147" s="149"/>
      <c r="AW147" s="150"/>
      <c r="AY147" s="114"/>
      <c r="AZ147" s="168"/>
      <c r="BA147" s="143"/>
      <c r="BB147" s="144"/>
      <c r="BC147" s="145"/>
      <c r="BD147" s="151"/>
      <c r="BE147" s="146"/>
      <c r="BF147" s="147"/>
      <c r="BG147" s="148"/>
      <c r="BH147" s="149"/>
      <c r="BI147" s="150"/>
      <c r="BK147" s="114"/>
      <c r="BL147" s="168"/>
      <c r="BM147" s="143"/>
      <c r="BN147" s="144"/>
      <c r="BO147" s="145"/>
      <c r="BP147" s="151"/>
      <c r="BQ147" s="146"/>
      <c r="BR147" s="147"/>
      <c r="BS147" s="148"/>
      <c r="BT147" s="149"/>
      <c r="BU147" s="150"/>
      <c r="BW147" s="114"/>
      <c r="BX147" s="168"/>
      <c r="BY147" s="143"/>
      <c r="BZ147" s="144"/>
      <c r="CA147" s="145"/>
      <c r="CB147" s="151"/>
      <c r="CC147" s="146"/>
      <c r="CD147" s="147"/>
      <c r="CE147" s="148"/>
      <c r="CF147" s="149"/>
      <c r="CG147" s="150"/>
      <c r="CI147" s="114"/>
      <c r="CJ147" s="168"/>
      <c r="CK147" s="143"/>
      <c r="CL147" s="144"/>
      <c r="CM147" s="145"/>
      <c r="CN147" s="151"/>
      <c r="CO147" s="146"/>
      <c r="CP147" s="147"/>
      <c r="CQ147" s="148"/>
      <c r="CR147" s="149"/>
      <c r="CS147" s="150"/>
      <c r="CU147" s="114"/>
      <c r="CV147" s="168"/>
      <c r="CW147" s="143"/>
      <c r="CX147" s="144"/>
      <c r="CY147" s="145"/>
      <c r="CZ147" s="151"/>
      <c r="DA147" s="146"/>
      <c r="DB147" s="147"/>
      <c r="DC147" s="148"/>
      <c r="DD147" s="149"/>
      <c r="DE147" s="150"/>
      <c r="DG147" s="114"/>
      <c r="DH147" s="168"/>
      <c r="DI147" s="143"/>
      <c r="DJ147" s="144"/>
      <c r="DK147" s="145"/>
      <c r="DL147" s="151"/>
      <c r="DM147" s="146"/>
      <c r="DN147" s="147"/>
      <c r="DO147" s="148"/>
      <c r="DP147" s="149"/>
      <c r="DQ147" s="150"/>
      <c r="DS147" s="114"/>
      <c r="DT147" s="168"/>
      <c r="DU147" s="143"/>
      <c r="DV147" s="144"/>
      <c r="DW147" s="145"/>
      <c r="DX147" s="151"/>
      <c r="DY147" s="146"/>
      <c r="DZ147" s="147"/>
      <c r="EA147" s="148"/>
      <c r="EB147" s="149"/>
      <c r="EC147" s="150"/>
      <c r="EE147" s="114"/>
      <c r="EF147" s="168"/>
    </row>
    <row r="148" spans="1:136" ht="13.5" customHeight="1">
      <c r="A148" s="126"/>
      <c r="B148" s="117" t="s">
        <v>1142</v>
      </c>
      <c r="E148" s="143" t="str">
        <f>IF(I148="","",ministers_outercabinet!E$3)</f>
        <v/>
      </c>
      <c r="F148" s="144" t="str">
        <f>IF(I148="","",ministers_outercabinet!E$1)</f>
        <v/>
      </c>
      <c r="G148" s="145" t="s">
        <v>292</v>
      </c>
      <c r="H148" s="145" t="str">
        <f>IF(I148="","",ministers_outercabinet!E$3)</f>
        <v/>
      </c>
      <c r="I148" s="146" t="str">
        <f>IF(P148="","",IF(ISNUMBER(SEARCH(":",P148)),MID(P148,FIND(":",P148)+2,FIND("(",P148)-FIND(":",P148)-3),LEFT(P148,FIND("(",P148)-2)))</f>
        <v/>
      </c>
      <c r="J148" s="147" t="str">
        <f>IF(P148="","",MID(P148,FIND("(",P148)+1,4))</f>
        <v/>
      </c>
      <c r="K148" s="148" t="str">
        <f>IF(ISNUMBER(SEARCH("*female*",P148)),"female",IF(ISNUMBER(SEARCH("*male*",P148)),"male",""))</f>
        <v/>
      </c>
      <c r="L148" s="149" t="str">
        <f t="shared" si="26"/>
        <v/>
      </c>
      <c r="M148" s="150" t="str">
        <f>IF(I148="","",(MID(I148,(SEARCH("^^",SUBSTITUTE(I148," ","^^",LEN(I148)-LEN(SUBSTITUTE(I148," ","")))))+1,99)&amp;"_"&amp;LEFT(I148,FIND(" ",I148)-1)&amp;"_"&amp;J148))</f>
        <v/>
      </c>
      <c r="O148" s="114"/>
      <c r="P148" s="168"/>
      <c r="Q148" s="143"/>
      <c r="R148" s="144"/>
      <c r="S148" s="145"/>
      <c r="T148" s="151"/>
      <c r="U148" s="146"/>
      <c r="V148" s="147"/>
      <c r="W148" s="148"/>
      <c r="X148" s="149"/>
      <c r="Y148" s="150"/>
      <c r="AA148" s="114"/>
      <c r="AB148" s="168"/>
      <c r="AC148" s="143"/>
      <c r="AD148" s="144"/>
      <c r="AE148" s="145"/>
      <c r="AF148" s="151"/>
      <c r="AG148" s="146"/>
      <c r="AH148" s="147"/>
      <c r="AI148" s="148"/>
      <c r="AJ148" s="149"/>
      <c r="AK148" s="150"/>
      <c r="AM148" s="114"/>
      <c r="AN148" s="168"/>
      <c r="AO148" s="143"/>
      <c r="AP148" s="144"/>
      <c r="AQ148" s="145"/>
      <c r="AR148" s="151"/>
      <c r="AS148" s="146"/>
      <c r="AT148" s="147"/>
      <c r="AU148" s="148"/>
      <c r="AV148" s="149"/>
      <c r="AW148" s="150"/>
      <c r="AY148" s="114"/>
      <c r="AZ148" s="168"/>
      <c r="BA148" s="143"/>
      <c r="BB148" s="144"/>
      <c r="BC148" s="145"/>
      <c r="BD148" s="151"/>
      <c r="BE148" s="146"/>
      <c r="BF148" s="147"/>
      <c r="BG148" s="148"/>
      <c r="BH148" s="149"/>
      <c r="BI148" s="150"/>
      <c r="BK148" s="114"/>
      <c r="BL148" s="168"/>
      <c r="BM148" s="143"/>
      <c r="BN148" s="144"/>
      <c r="BO148" s="145"/>
      <c r="BP148" s="151"/>
      <c r="BQ148" s="146"/>
      <c r="BR148" s="147"/>
      <c r="BS148" s="148"/>
      <c r="BT148" s="149"/>
      <c r="BU148" s="150"/>
      <c r="BW148" s="114"/>
      <c r="BX148" s="168"/>
      <c r="BY148" s="143"/>
      <c r="BZ148" s="144"/>
      <c r="CA148" s="145"/>
      <c r="CB148" s="151"/>
      <c r="CC148" s="146"/>
      <c r="CD148" s="147"/>
      <c r="CE148" s="148"/>
      <c r="CF148" s="149"/>
      <c r="CG148" s="150"/>
      <c r="CI148" s="114"/>
      <c r="CJ148" s="168"/>
      <c r="CK148" s="143"/>
      <c r="CL148" s="144"/>
      <c r="CM148" s="145"/>
      <c r="CN148" s="151"/>
      <c r="CO148" s="146"/>
      <c r="CP148" s="147"/>
      <c r="CQ148" s="148"/>
      <c r="CR148" s="149"/>
      <c r="CS148" s="150"/>
      <c r="CU148" s="114"/>
      <c r="CV148" s="168"/>
      <c r="CW148" s="143"/>
      <c r="CX148" s="144"/>
      <c r="CY148" s="145"/>
      <c r="CZ148" s="151"/>
      <c r="DA148" s="146"/>
      <c r="DB148" s="147"/>
      <c r="DC148" s="148"/>
      <c r="DD148" s="149"/>
      <c r="DE148" s="150"/>
      <c r="DG148" s="114"/>
      <c r="DH148" s="168"/>
      <c r="DI148" s="143"/>
      <c r="DJ148" s="144"/>
      <c r="DK148" s="145"/>
      <c r="DL148" s="151"/>
      <c r="DM148" s="146"/>
      <c r="DN148" s="147"/>
      <c r="DO148" s="148"/>
      <c r="DP148" s="149"/>
      <c r="DQ148" s="150"/>
      <c r="DS148" s="114"/>
      <c r="DT148" s="168"/>
      <c r="DU148" s="143"/>
      <c r="DV148" s="144"/>
      <c r="DW148" s="145"/>
      <c r="DX148" s="151"/>
      <c r="DY148" s="146"/>
      <c r="DZ148" s="147"/>
      <c r="EA148" s="148"/>
      <c r="EB148" s="149"/>
      <c r="EC148" s="150"/>
      <c r="EE148" s="114"/>
      <c r="EF148" s="168"/>
    </row>
    <row r="149" spans="1:136" ht="13.5" customHeight="1">
      <c r="A149" s="126"/>
      <c r="B149" s="117" t="s">
        <v>1173</v>
      </c>
      <c r="E149" s="143" t="str">
        <f>IF(I149="","",ministers_outercabinet!E$3)</f>
        <v/>
      </c>
      <c r="F149" s="144" t="str">
        <f>IF(I149="","",ministers_outercabinet!E$1)</f>
        <v/>
      </c>
      <c r="G149" s="145" t="s">
        <v>292</v>
      </c>
      <c r="H149" s="145" t="str">
        <f>IF(I149="","",ministers_outercabinet!E$3)</f>
        <v/>
      </c>
      <c r="I149" s="146" t="str">
        <f>IF(P149="","",IF(ISNUMBER(SEARCH(":",P149)),MID(P149,FIND(":",P149)+2,FIND("(",P149)-FIND(":",P149)-3),LEFT(P149,FIND("(",P149)-2)))</f>
        <v/>
      </c>
      <c r="J149" s="147" t="str">
        <f>IF(P149="","",MID(P149,FIND("(",P149)+1,4))</f>
        <v/>
      </c>
      <c r="K149" s="148" t="str">
        <f>IF(ISNUMBER(SEARCH("*female*",P149)),"female",IF(ISNUMBER(SEARCH("*male*",P149)),"male",""))</f>
        <v/>
      </c>
      <c r="L149" s="149" t="str">
        <f t="shared" si="26"/>
        <v/>
      </c>
      <c r="M149" s="150" t="str">
        <f>IF(I149="","",(MID(I149,(SEARCH("^^",SUBSTITUTE(I149," ","^^",LEN(I149)-LEN(SUBSTITUTE(I149," ","")))))+1,99)&amp;"_"&amp;LEFT(I149,FIND(" ",I149)-1)&amp;"_"&amp;J149))</f>
        <v/>
      </c>
      <c r="O149" s="114"/>
      <c r="P149" s="168"/>
      <c r="Q149" s="143"/>
      <c r="R149" s="144"/>
      <c r="S149" s="145"/>
      <c r="T149" s="151"/>
      <c r="U149" s="146"/>
      <c r="V149" s="147"/>
      <c r="W149" s="148"/>
      <c r="X149" s="149"/>
      <c r="Y149" s="150"/>
      <c r="AA149" s="114"/>
      <c r="AB149" s="168"/>
      <c r="AC149" s="143"/>
      <c r="AD149" s="144"/>
      <c r="AE149" s="145"/>
      <c r="AF149" s="151"/>
      <c r="AG149" s="146"/>
      <c r="AH149" s="147"/>
      <c r="AI149" s="148"/>
      <c r="AJ149" s="149"/>
      <c r="AK149" s="150"/>
      <c r="AM149" s="114"/>
      <c r="AN149" s="168"/>
      <c r="AO149" s="143"/>
      <c r="AP149" s="144"/>
      <c r="AQ149" s="145"/>
      <c r="AR149" s="151"/>
      <c r="AS149" s="146"/>
      <c r="AT149" s="147"/>
      <c r="AU149" s="148"/>
      <c r="AV149" s="149"/>
      <c r="AW149" s="150"/>
      <c r="AY149" s="114"/>
      <c r="AZ149" s="168"/>
      <c r="BA149" s="143"/>
      <c r="BB149" s="144"/>
      <c r="BC149" s="145"/>
      <c r="BD149" s="151"/>
      <c r="BE149" s="146"/>
      <c r="BF149" s="147"/>
      <c r="BG149" s="148"/>
      <c r="BH149" s="149"/>
      <c r="BI149" s="150"/>
      <c r="BK149" s="114"/>
      <c r="BL149" s="168"/>
      <c r="BM149" s="143"/>
      <c r="BN149" s="144"/>
      <c r="BO149" s="145"/>
      <c r="BP149" s="151"/>
      <c r="BQ149" s="146"/>
      <c r="BR149" s="147"/>
      <c r="BS149" s="148"/>
      <c r="BT149" s="149"/>
      <c r="BU149" s="150"/>
      <c r="BW149" s="114"/>
      <c r="BX149" s="168"/>
      <c r="BY149" s="143"/>
      <c r="BZ149" s="144"/>
      <c r="CA149" s="145"/>
      <c r="CB149" s="151"/>
      <c r="CC149" s="146"/>
      <c r="CD149" s="147"/>
      <c r="CE149" s="148"/>
      <c r="CF149" s="149"/>
      <c r="CG149" s="150"/>
      <c r="CI149" s="114"/>
      <c r="CJ149" s="168"/>
      <c r="CK149" s="143"/>
      <c r="CL149" s="144"/>
      <c r="CM149" s="145"/>
      <c r="CN149" s="151"/>
      <c r="CO149" s="146"/>
      <c r="CP149" s="147"/>
      <c r="CQ149" s="148"/>
      <c r="CR149" s="149"/>
      <c r="CS149" s="150"/>
      <c r="CU149" s="114"/>
      <c r="CV149" s="168"/>
      <c r="CW149" s="143"/>
      <c r="CX149" s="144"/>
      <c r="CY149" s="145"/>
      <c r="CZ149" s="151"/>
      <c r="DA149" s="146"/>
      <c r="DB149" s="147"/>
      <c r="DC149" s="148"/>
      <c r="DD149" s="149"/>
      <c r="DE149" s="150"/>
      <c r="DG149" s="114"/>
      <c r="DH149" s="168"/>
      <c r="DI149" s="143"/>
      <c r="DJ149" s="144"/>
      <c r="DK149" s="145"/>
      <c r="DL149" s="151"/>
      <c r="DM149" s="146"/>
      <c r="DN149" s="147"/>
      <c r="DO149" s="148"/>
      <c r="DP149" s="149"/>
      <c r="DQ149" s="150"/>
      <c r="DS149" s="114"/>
      <c r="DT149" s="168"/>
      <c r="DU149" s="143"/>
      <c r="DV149" s="144"/>
      <c r="DW149" s="145"/>
      <c r="DX149" s="151"/>
      <c r="DY149" s="146"/>
      <c r="DZ149" s="147"/>
      <c r="EA149" s="148"/>
      <c r="EB149" s="149"/>
      <c r="EC149" s="150"/>
      <c r="EE149" s="114"/>
      <c r="EF149" s="168"/>
    </row>
    <row r="150" spans="1:136" ht="13.5" customHeight="1">
      <c r="A150" s="126"/>
      <c r="B150" s="117" t="s">
        <v>573</v>
      </c>
      <c r="E150" s="143" t="str">
        <f>IF(I150="","",ministers_outercabinet!E$3)</f>
        <v/>
      </c>
      <c r="F150" s="144" t="str">
        <f>IF(I150="","",ministers_outercabinet!E$1)</f>
        <v/>
      </c>
      <c r="G150" s="145" t="s">
        <v>292</v>
      </c>
      <c r="H150" s="145" t="str">
        <f>IF(I150="","",ministers_outercabinet!E$3)</f>
        <v/>
      </c>
      <c r="I150" s="146" t="str">
        <f t="shared" ref="I150:I221" si="89">IF(P150="","",IF(ISNUMBER(SEARCH(":",P150)),MID(P150,FIND(":",P150)+2,FIND("(",P150)-FIND(":",P150)-3),LEFT(P150,FIND("(",P150)-2)))</f>
        <v/>
      </c>
      <c r="J150" s="147" t="str">
        <f t="shared" ref="J150:J221" si="90">IF(P150="","",MID(P150,FIND("(",P150)+1,4))</f>
        <v/>
      </c>
      <c r="K150" s="148" t="str">
        <f t="shared" ref="K150:K221" si="91">IF(ISNUMBER(SEARCH("*female*",P150)),"female",IF(ISNUMBER(SEARCH("*male*",P150)),"male",""))</f>
        <v/>
      </c>
      <c r="L150" s="149" t="str">
        <f t="shared" si="26"/>
        <v/>
      </c>
      <c r="M150" s="150" t="str">
        <f t="shared" ref="M150:M221" si="92">IF(I150="","",(MID(I150,(SEARCH("^^",SUBSTITUTE(I150," ","^^",LEN(I150)-LEN(SUBSTITUTE(I150," ","")))))+1,99)&amp;"_"&amp;LEFT(I150,FIND(" ",I150)-1)&amp;"_"&amp;J150))</f>
        <v/>
      </c>
      <c r="N150" s="117" t="str">
        <f t="shared" ref="N150:N221" si="93">IF(P150="","",IF((LEN(P150)-LEN(SUBSTITUTE(P150,"male","")))/LEN("male")&gt;1,"!",IF(RIGHT(P150,1)=")","",IF(RIGHT(P150,2)=") ","",IF(RIGHT(P150,2)=").","","!!")))))</f>
        <v/>
      </c>
      <c r="O150" s="114"/>
      <c r="P150" s="168"/>
      <c r="Q150" s="143" t="str">
        <f>IF(U150="","",ministers_outercabinet!T$3)</f>
        <v/>
      </c>
      <c r="R150" s="144" t="str">
        <f>IF(U150="","",ministers_outercabinet!T$1)</f>
        <v/>
      </c>
      <c r="S150" s="145"/>
      <c r="T150" s="151"/>
      <c r="U150" s="146" t="str">
        <f>IF(AB150="","",IF(ISNUMBER(SEARCH(":",AB150)),MID(AB150,FIND(":",AB150)+2,FIND("(",AB150)-FIND(":",AB150)-3),LEFT(AB150,FIND("(",AB150)-2)))</f>
        <v/>
      </c>
      <c r="V150" s="147" t="str">
        <f>IF(AB150="","",MID(AB150,FIND("(",AB150)+1,4))</f>
        <v/>
      </c>
      <c r="W150" s="148" t="str">
        <f>IF(ISNUMBER(SEARCH("*female*",AB150)),"female",IF(ISNUMBER(SEARCH("*male*",AB150)),"male",""))</f>
        <v/>
      </c>
      <c r="X150" s="149" t="str">
        <f>IF(AB150="","",IF(ISERROR(MID(AB150,FIND("male,",AB150)+6,(FIND(")",AB150)-(FIND("male,",AB150)+6))))=TRUE,"missing/error",MID(AB150,FIND("male,",AB150)+6,(FIND(")",AB150)-(FIND("male,",AB150)+6)))))</f>
        <v/>
      </c>
      <c r="Y150" s="150" t="str">
        <f>IF(U150="","",(MID(U150,(SEARCH("^^",SUBSTITUTE(U150," ","^^",LEN(U150)-LEN(SUBSTITUTE(U150," ","")))))+1,99)&amp;"_"&amp;LEFT(U150,FIND(" ",U150)-1)&amp;"_"&amp;V150))</f>
        <v/>
      </c>
      <c r="Z150" s="117" t="str">
        <f>IF(AB150="","",IF((LEN(AB150)-LEN(SUBSTITUTE(AB150,"male","")))/LEN("male")&gt;1,"!",IF(RIGHT(AB150,1)=")","",IF(RIGHT(AB150,2)=") ","",IF(RIGHT(AB150,2)=").","","!!")))))</f>
        <v/>
      </c>
      <c r="AA150" s="114"/>
      <c r="AB150" s="168"/>
      <c r="AC150" s="143" t="str">
        <f>IF(AG150="","",ministers_outercabinet!AF$3)</f>
        <v/>
      </c>
      <c r="AD150" s="144" t="str">
        <f>IF(AG150="","",ministers_outercabinet!AF$1)</f>
        <v/>
      </c>
      <c r="AE150" s="145"/>
      <c r="AF150" s="151"/>
      <c r="AG150" s="146" t="str">
        <f>IF(AN150="","",IF(ISNUMBER(SEARCH(":",AN150)),MID(AN150,FIND(":",AN150)+2,FIND("(",AN150)-FIND(":",AN150)-3),LEFT(AN150,FIND("(",AN150)-2)))</f>
        <v/>
      </c>
      <c r="AH150" s="147" t="str">
        <f>IF(AN150="","",MID(AN150,FIND("(",AN150)+1,4))</f>
        <v/>
      </c>
      <c r="AI150" s="148" t="str">
        <f>IF(ISNUMBER(SEARCH("*female*",AN150)),"female",IF(ISNUMBER(SEARCH("*male*",AN150)),"male",""))</f>
        <v/>
      </c>
      <c r="AJ150" s="149" t="str">
        <f>IF(AN150="","",IF(ISERROR(MID(AN150,FIND("male,",AN150)+6,(FIND(")",AN150)-(FIND("male,",AN150)+6))))=TRUE,"missing/error",MID(AN150,FIND("male,",AN150)+6,(FIND(")",AN150)-(FIND("male,",AN150)+6)))))</f>
        <v/>
      </c>
      <c r="AK150" s="150" t="str">
        <f>IF(AG150="","",(MID(AG150,(SEARCH("^^",SUBSTITUTE(AG150," ","^^",LEN(AG150)-LEN(SUBSTITUTE(AG150," ","")))))+1,99)&amp;"_"&amp;LEFT(AG150,FIND(" ",AG150)-1)&amp;"_"&amp;AH150))</f>
        <v/>
      </c>
      <c r="AL150" s="117" t="str">
        <f>IF(AN150="","",IF((LEN(AN150)-LEN(SUBSTITUTE(AN150,"male","")))/LEN("male")&gt;1,"!",IF(RIGHT(AN150,1)=")","",IF(RIGHT(AN150,2)=") ","",IF(RIGHT(AN150,2)=").","","!!")))))</f>
        <v/>
      </c>
      <c r="AM150" s="114"/>
      <c r="AN150" s="168"/>
      <c r="AO150" s="143" t="str">
        <f>IF(AS150="","",ministers_outercabinet!AR$3)</f>
        <v/>
      </c>
      <c r="AP150" s="144" t="str">
        <f>IF(AS150="","",ministers_outercabinet!AR$1)</f>
        <v/>
      </c>
      <c r="AQ150" s="145"/>
      <c r="AR150" s="151"/>
      <c r="AS150" s="146" t="str">
        <f>IF(AZ150="","",IF(ISNUMBER(SEARCH(":",AZ150)),MID(AZ150,FIND(":",AZ150)+2,FIND("(",AZ150)-FIND(":",AZ150)-3),LEFT(AZ150,FIND("(",AZ150)-2)))</f>
        <v/>
      </c>
      <c r="AT150" s="147" t="str">
        <f>IF(AZ150="","",MID(AZ150,FIND("(",AZ150)+1,4))</f>
        <v/>
      </c>
      <c r="AU150" s="148" t="str">
        <f>IF(ISNUMBER(SEARCH("*female*",AZ150)),"female",IF(ISNUMBER(SEARCH("*male*",AZ150)),"male",""))</f>
        <v/>
      </c>
      <c r="AV150" s="149" t="str">
        <f>IF(AZ150="","",IF(ISERROR(MID(AZ150,FIND("male,",AZ150)+6,(FIND(")",AZ150)-(FIND("male,",AZ150)+6))))=TRUE,"missing/error",MID(AZ150,FIND("male,",AZ150)+6,(FIND(")",AZ150)-(FIND("male,",AZ150)+6)))))</f>
        <v/>
      </c>
      <c r="AW150" s="150" t="str">
        <f>IF(AS150="","",(MID(AS150,(SEARCH("^^",SUBSTITUTE(AS150," ","^^",LEN(AS150)-LEN(SUBSTITUTE(AS150," ","")))))+1,99)&amp;"_"&amp;LEFT(AS150,FIND(" ",AS150)-1)&amp;"_"&amp;AT150))</f>
        <v/>
      </c>
      <c r="AX150" s="117" t="str">
        <f>IF(AZ150="","",IF((LEN(AZ150)-LEN(SUBSTITUTE(AZ150,"male","")))/LEN("male")&gt;1,"!",IF(RIGHT(AZ150,1)=")","",IF(RIGHT(AZ150,2)=") ","",IF(RIGHT(AZ150,2)=").","","!!")))))</f>
        <v/>
      </c>
      <c r="AY150" s="114"/>
      <c r="AZ150" s="168"/>
      <c r="BA150" s="143" t="str">
        <f>IF(BE150="","",ministers_outercabinet!BD$3)</f>
        <v/>
      </c>
      <c r="BB150" s="144" t="str">
        <f>IF(BE150="","",ministers_outercabinet!BD$1)</f>
        <v/>
      </c>
      <c r="BC150" s="145"/>
      <c r="BD150" s="151"/>
      <c r="BE150" s="146" t="str">
        <f>IF(BL150="","",IF(ISNUMBER(SEARCH(":",BL150)),MID(BL150,FIND(":",BL150)+2,FIND("(",BL150)-FIND(":",BL150)-3),LEFT(BL150,FIND("(",BL150)-2)))</f>
        <v/>
      </c>
      <c r="BF150" s="147" t="str">
        <f>IF(BL150="","",MID(BL150,FIND("(",BL150)+1,4))</f>
        <v/>
      </c>
      <c r="BG150" s="148" t="str">
        <f>IF(ISNUMBER(SEARCH("*female*",BL150)),"female",IF(ISNUMBER(SEARCH("*male*",BL150)),"male",""))</f>
        <v/>
      </c>
      <c r="BH150" s="149" t="str">
        <f>IF(BL150="","",IF(ISERROR(MID(BL150,FIND("male,",BL150)+6,(FIND(")",BL150)-(FIND("male,",BL150)+6))))=TRUE,"missing/error",MID(BL150,FIND("male,",BL150)+6,(FIND(")",BL150)-(FIND("male,",BL150)+6)))))</f>
        <v/>
      </c>
      <c r="BI150" s="150" t="str">
        <f>IF(BE150="","",(MID(BE150,(SEARCH("^^",SUBSTITUTE(BE150," ","^^",LEN(BE150)-LEN(SUBSTITUTE(BE150," ","")))))+1,99)&amp;"_"&amp;LEFT(BE150,FIND(" ",BE150)-1)&amp;"_"&amp;BF150))</f>
        <v/>
      </c>
      <c r="BJ150" s="117" t="str">
        <f>IF(BL150="","",IF((LEN(BL150)-LEN(SUBSTITUTE(BL150,"male","")))/LEN("male")&gt;1,"!",IF(RIGHT(BL150,1)=")","",IF(RIGHT(BL150,2)=") ","",IF(RIGHT(BL150,2)=").","","!!")))))</f>
        <v/>
      </c>
      <c r="BK150" s="114"/>
      <c r="BL150" s="168"/>
      <c r="BM150" s="143" t="str">
        <f>IF(BQ150="","",ministers_outercabinet!BP$3)</f>
        <v/>
      </c>
      <c r="BN150" s="144" t="str">
        <f>IF(BQ150="","",ministers_outercabinet!BP$1)</f>
        <v/>
      </c>
      <c r="BO150" s="145"/>
      <c r="BP150" s="151"/>
      <c r="BQ150" s="146" t="str">
        <f>IF(BX150="","",IF(ISNUMBER(SEARCH(":",BX150)),MID(BX150,FIND(":",BX150)+2,FIND("(",BX150)-FIND(":",BX150)-3),LEFT(BX150,FIND("(",BX150)-2)))</f>
        <v/>
      </c>
      <c r="BR150" s="147" t="str">
        <f>IF(BX150="","",MID(BX150,FIND("(",BX150)+1,4))</f>
        <v/>
      </c>
      <c r="BS150" s="148" t="str">
        <f>IF(ISNUMBER(SEARCH("*female*",BX150)),"female",IF(ISNUMBER(SEARCH("*male*",BX150)),"male",""))</f>
        <v/>
      </c>
      <c r="BT150" s="149" t="str">
        <f>IF(BX150="","",IF(ISERROR(MID(BX150,FIND("male,",BX150)+6,(FIND(")",BX150)-(FIND("male,",BX150)+6))))=TRUE,"missing/error",MID(BX150,FIND("male,",BX150)+6,(FIND(")",BX150)-(FIND("male,",BX150)+6)))))</f>
        <v/>
      </c>
      <c r="BU150" s="150" t="str">
        <f>IF(BQ150="","",(MID(BQ150,(SEARCH("^^",SUBSTITUTE(BQ150," ","^^",LEN(BQ150)-LEN(SUBSTITUTE(BQ150," ","")))))+1,99)&amp;"_"&amp;LEFT(BQ150,FIND(" ",BQ150)-1)&amp;"_"&amp;BR150))</f>
        <v/>
      </c>
      <c r="BV150" s="117" t="str">
        <f>IF(BX150="","",IF((LEN(BX150)-LEN(SUBSTITUTE(BX150,"male","")))/LEN("male")&gt;1,"!",IF(RIGHT(BX150,1)=")","",IF(RIGHT(BX150,2)=") ","",IF(RIGHT(BX150,2)=").","","!!")))))</f>
        <v/>
      </c>
      <c r="BW150" s="114"/>
      <c r="BX150" s="168"/>
      <c r="BY150" s="143" t="str">
        <f>IF(CC150="","",ministers_outercabinet!CB$3)</f>
        <v/>
      </c>
      <c r="BZ150" s="144" t="str">
        <f>IF(CC150="","",ministers_outercabinet!CB$1)</f>
        <v/>
      </c>
      <c r="CA150" s="145"/>
      <c r="CB150" s="151"/>
      <c r="CC150" s="146" t="str">
        <f>IF(CJ150="","",IF(ISNUMBER(SEARCH(":",CJ150)),MID(CJ150,FIND(":",CJ150)+2,FIND("(",CJ150)-FIND(":",CJ150)-3),LEFT(CJ150,FIND("(",CJ150)-2)))</f>
        <v/>
      </c>
      <c r="CD150" s="147" t="str">
        <f>IF(CJ150="","",MID(CJ150,FIND("(",CJ150)+1,4))</f>
        <v/>
      </c>
      <c r="CE150" s="148" t="str">
        <f>IF(ISNUMBER(SEARCH("*female*",CJ150)),"female",IF(ISNUMBER(SEARCH("*male*",CJ150)),"male",""))</f>
        <v/>
      </c>
      <c r="CF150" s="149" t="str">
        <f>IF(CJ150="","",IF(ISERROR(MID(CJ150,FIND("male,",CJ150)+6,(FIND(")",CJ150)-(FIND("male,",CJ150)+6))))=TRUE,"missing/error",MID(CJ150,FIND("male,",CJ150)+6,(FIND(")",CJ150)-(FIND("male,",CJ150)+6)))))</f>
        <v/>
      </c>
      <c r="CG150" s="150" t="str">
        <f>IF(CC150="","",(MID(CC150,(SEARCH("^^",SUBSTITUTE(CC150," ","^^",LEN(CC150)-LEN(SUBSTITUTE(CC150," ","")))))+1,99)&amp;"_"&amp;LEFT(CC150,FIND(" ",CC150)-1)&amp;"_"&amp;CD150))</f>
        <v/>
      </c>
      <c r="CH150" s="117" t="str">
        <f>IF(CJ150="","",IF((LEN(CJ150)-LEN(SUBSTITUTE(CJ150,"male","")))/LEN("male")&gt;1,"!",IF(RIGHT(CJ150,1)=")","",IF(RIGHT(CJ150,2)=") ","",IF(RIGHT(CJ150,2)=").","","!!")))))</f>
        <v/>
      </c>
      <c r="CI150" s="114"/>
      <c r="CJ150" s="168"/>
      <c r="CK150" s="143" t="str">
        <f>IF(CO150="","",ministers_outercabinet!CN$3)</f>
        <v/>
      </c>
      <c r="CL150" s="144" t="str">
        <f>IF(CO150="","",ministers_outercabinet!CN$1)</f>
        <v/>
      </c>
      <c r="CM150" s="145"/>
      <c r="CN150" s="151"/>
      <c r="CO150" s="146" t="str">
        <f>IF(CV150="","",IF(ISNUMBER(SEARCH(":",CV150)),MID(CV150,FIND(":",CV150)+2,FIND("(",CV150)-FIND(":",CV150)-3),LEFT(CV150,FIND("(",CV150)-2)))</f>
        <v/>
      </c>
      <c r="CP150" s="147" t="str">
        <f>IF(CV150="","",MID(CV150,FIND("(",CV150)+1,4))</f>
        <v/>
      </c>
      <c r="CQ150" s="148" t="str">
        <f>IF(ISNUMBER(SEARCH("*female*",CV150)),"female",IF(ISNUMBER(SEARCH("*male*",CV150)),"male",""))</f>
        <v/>
      </c>
      <c r="CR150" s="149" t="str">
        <f>IF(CV150="","",IF(ISERROR(MID(CV150,FIND("male,",CV150)+6,(FIND(")",CV150)-(FIND("male,",CV150)+6))))=TRUE,"missing/error",MID(CV150,FIND("male,",CV150)+6,(FIND(")",CV150)-(FIND("male,",CV150)+6)))))</f>
        <v/>
      </c>
      <c r="CS150" s="150" t="str">
        <f>IF(CO150="","",(MID(CO150,(SEARCH("^^",SUBSTITUTE(CO150," ","^^",LEN(CO150)-LEN(SUBSTITUTE(CO150," ","")))))+1,99)&amp;"_"&amp;LEFT(CO150,FIND(" ",CO150)-1)&amp;"_"&amp;CP150))</f>
        <v/>
      </c>
      <c r="CT150" s="117" t="str">
        <f>IF(CV150="","",IF((LEN(CV150)-LEN(SUBSTITUTE(CV150,"male","")))/LEN("male")&gt;1,"!",IF(RIGHT(CV150,1)=")","",IF(RIGHT(CV150,2)=") ","",IF(RIGHT(CV150,2)=").","","!!")))))</f>
        <v/>
      </c>
      <c r="CU150" s="114"/>
      <c r="CV150" s="168"/>
      <c r="CW150" s="143" t="str">
        <f>IF(DA150="","",ministers_outercabinet!CZ$3)</f>
        <v/>
      </c>
      <c r="CX150" s="144" t="str">
        <f>IF(DA150="","",ministers_outercabinet!CZ$1)</f>
        <v/>
      </c>
      <c r="CY150" s="145"/>
      <c r="CZ150" s="151"/>
      <c r="DA150" s="146" t="str">
        <f>IF(DH150="","",IF(ISNUMBER(SEARCH(":",DH150)),MID(DH150,FIND(":",DH150)+2,FIND("(",DH150)-FIND(":",DH150)-3),LEFT(DH150,FIND("(",DH150)-2)))</f>
        <v/>
      </c>
      <c r="DB150" s="147" t="str">
        <f>IF(DH150="","",MID(DH150,FIND("(",DH150)+1,4))</f>
        <v/>
      </c>
      <c r="DC150" s="148" t="str">
        <f>IF(ISNUMBER(SEARCH("*female*",DH150)),"female",IF(ISNUMBER(SEARCH("*male*",DH150)),"male",""))</f>
        <v/>
      </c>
      <c r="DD150" s="149" t="str">
        <f>IF(DH150="","",IF(ISERROR(MID(DH150,FIND("male,",DH150)+6,(FIND(")",DH150)-(FIND("male,",DH150)+6))))=TRUE,"missing/error",MID(DH150,FIND("male,",DH150)+6,(FIND(")",DH150)-(FIND("male,",DH150)+6)))))</f>
        <v/>
      </c>
      <c r="DE150" s="150" t="str">
        <f>IF(DA150="","",(MID(DA150,(SEARCH("^^",SUBSTITUTE(DA150," ","^^",LEN(DA150)-LEN(SUBSTITUTE(DA150," ","")))))+1,99)&amp;"_"&amp;LEFT(DA150,FIND(" ",DA150)-1)&amp;"_"&amp;DB150))</f>
        <v/>
      </c>
      <c r="DF150" s="117" t="str">
        <f>IF(DH150="","",IF((LEN(DH150)-LEN(SUBSTITUTE(DH150,"male","")))/LEN("male")&gt;1,"!",IF(RIGHT(DH150,1)=")","",IF(RIGHT(DH150,2)=") ","",IF(RIGHT(DH150,2)=").","","!!")))))</f>
        <v/>
      </c>
      <c r="DG150" s="114"/>
      <c r="DH150" s="168"/>
      <c r="DI150" s="143" t="str">
        <f>IF(DM150="","",ministers_outercabinet!DL$3)</f>
        <v/>
      </c>
      <c r="DJ150" s="144" t="str">
        <f>IF(DM150="","",ministers_outercabinet!DL$1)</f>
        <v/>
      </c>
      <c r="DK150" s="145"/>
      <c r="DL150" s="151"/>
      <c r="DM150" s="146" t="str">
        <f>IF(DT150="","",IF(ISNUMBER(SEARCH(":",DT150)),MID(DT150,FIND(":",DT150)+2,FIND("(",DT150)-FIND(":",DT150)-3),LEFT(DT150,FIND("(",DT150)-2)))</f>
        <v/>
      </c>
      <c r="DN150" s="147" t="str">
        <f>IF(DT150="","",MID(DT150,FIND("(",DT150)+1,4))</f>
        <v/>
      </c>
      <c r="DO150" s="148" t="str">
        <f>IF(ISNUMBER(SEARCH("*female*",DT150)),"female",IF(ISNUMBER(SEARCH("*male*",DT150)),"male",""))</f>
        <v/>
      </c>
      <c r="DP150" s="149" t="str">
        <f>IF(DT150="","",IF(ISERROR(MID(DT150,FIND("male,",DT150)+6,(FIND(")",DT150)-(FIND("male,",DT150)+6))))=TRUE,"missing/error",MID(DT150,FIND("male,",DT150)+6,(FIND(")",DT150)-(FIND("male,",DT150)+6)))))</f>
        <v/>
      </c>
      <c r="DQ150" s="150" t="str">
        <f>IF(DM150="","",(MID(DM150,(SEARCH("^^",SUBSTITUTE(DM150," ","^^",LEN(DM150)-LEN(SUBSTITUTE(DM150," ","")))))+1,99)&amp;"_"&amp;LEFT(DM150,FIND(" ",DM150)-1)&amp;"_"&amp;DN150))</f>
        <v/>
      </c>
      <c r="DR150" s="117" t="str">
        <f>IF(DT150="","",IF((LEN(DT150)-LEN(SUBSTITUTE(DT150,"male","")))/LEN("male")&gt;1,"!",IF(RIGHT(DT150,1)=")","",IF(RIGHT(DT150,2)=") ","",IF(RIGHT(DT150,2)=").","","!!")))))</f>
        <v/>
      </c>
      <c r="DS150" s="114"/>
      <c r="DT150" s="168"/>
      <c r="DU150" s="143" t="str">
        <f>IF(DY150="","",ministers_outercabinet!DX$3)</f>
        <v/>
      </c>
      <c r="DV150" s="144" t="str">
        <f>IF(DY150="","",ministers_outercabinet!DX$1)</f>
        <v/>
      </c>
      <c r="DW150" s="145"/>
      <c r="DX150" s="151"/>
      <c r="DY150" s="146" t="str">
        <f>IF(EF150="","",IF(ISNUMBER(SEARCH(":",EF150)),MID(EF150,FIND(":",EF150)+2,FIND("(",EF150)-FIND(":",EF150)-3),LEFT(EF150,FIND("(",EF150)-2)))</f>
        <v/>
      </c>
      <c r="DZ150" s="147" t="str">
        <f>IF(EF150="","",MID(EF150,FIND("(",EF150)+1,4))</f>
        <v/>
      </c>
      <c r="EA150" s="148" t="str">
        <f>IF(ISNUMBER(SEARCH("*female*",EF150)),"female",IF(ISNUMBER(SEARCH("*male*",EF150)),"male",""))</f>
        <v/>
      </c>
      <c r="EB150" s="149" t="str">
        <f>IF(EF150="","",IF(ISERROR(MID(EF150,FIND("male,",EF150)+6,(FIND(")",EF150)-(FIND("male,",EF150)+6))))=TRUE,"missing/error",MID(EF150,FIND("male,",EF150)+6,(FIND(")",EF150)-(FIND("male,",EF150)+6)))))</f>
        <v/>
      </c>
      <c r="EC150" s="150" t="str">
        <f>IF(DY150="","",(MID(DY150,(SEARCH("^^",SUBSTITUTE(DY150," ","^^",LEN(DY150)-LEN(SUBSTITUTE(DY150," ","")))))+1,99)&amp;"_"&amp;LEFT(DY150,FIND(" ",DY150)-1)&amp;"_"&amp;DZ150))</f>
        <v/>
      </c>
      <c r="ED150" s="117" t="str">
        <f>IF(EF150="","",IF((LEN(EF150)-LEN(SUBSTITUTE(EF150,"male","")))/LEN("male")&gt;1,"!",IF(RIGHT(EF150,1)=")","",IF(RIGHT(EF150,2)=") ","",IF(RIGHT(EF150,2)=").","","!!")))))</f>
        <v/>
      </c>
      <c r="EE150" s="114"/>
      <c r="EF150" s="168"/>
    </row>
    <row r="151" spans="1:136" ht="13.5" customHeight="1">
      <c r="A151" s="126"/>
      <c r="B151" s="117" t="s">
        <v>573</v>
      </c>
      <c r="E151" s="143" t="str">
        <f>IF(I151="","",ministers_outercabinet!E$3)</f>
        <v/>
      </c>
      <c r="F151" s="144" t="str">
        <f>IF(I151="","",ministers_outercabinet!E$1)</f>
        <v/>
      </c>
      <c r="G151" s="145" t="s">
        <v>292</v>
      </c>
      <c r="H151" s="145" t="str">
        <f>IF(I151="","",ministers_outercabinet!E$3)</f>
        <v/>
      </c>
      <c r="I151" s="146" t="str">
        <f t="shared" si="89"/>
        <v/>
      </c>
      <c r="J151" s="147" t="str">
        <f t="shared" si="90"/>
        <v/>
      </c>
      <c r="K151" s="148" t="str">
        <f t="shared" si="91"/>
        <v/>
      </c>
      <c r="L151" s="149" t="str">
        <f t="shared" si="26"/>
        <v/>
      </c>
      <c r="M151" s="150" t="str">
        <f t="shared" si="92"/>
        <v/>
      </c>
      <c r="N151" s="117" t="str">
        <f t="shared" si="93"/>
        <v/>
      </c>
      <c r="O151" s="114"/>
      <c r="P151" s="168"/>
      <c r="Q151" s="143"/>
      <c r="R151" s="144"/>
      <c r="S151" s="145"/>
      <c r="T151" s="151"/>
      <c r="U151" s="146"/>
      <c r="V151" s="147"/>
      <c r="W151" s="148"/>
      <c r="X151" s="149"/>
      <c r="Y151" s="150"/>
      <c r="AA151" s="114"/>
      <c r="AB151" s="168"/>
      <c r="AC151" s="143"/>
      <c r="AD151" s="144"/>
      <c r="AE151" s="145"/>
      <c r="AF151" s="151"/>
      <c r="AG151" s="146"/>
      <c r="AH151" s="147"/>
      <c r="AI151" s="148"/>
      <c r="AJ151" s="149"/>
      <c r="AK151" s="150"/>
      <c r="AM151" s="114"/>
      <c r="AN151" s="168"/>
      <c r="AO151" s="143"/>
      <c r="AP151" s="144"/>
      <c r="AQ151" s="145"/>
      <c r="AR151" s="151"/>
      <c r="AS151" s="146"/>
      <c r="AT151" s="147"/>
      <c r="AU151" s="148"/>
      <c r="AV151" s="149"/>
      <c r="AW151" s="150"/>
      <c r="AY151" s="114"/>
      <c r="AZ151" s="168"/>
      <c r="BA151" s="143"/>
      <c r="BB151" s="144"/>
      <c r="BC151" s="145"/>
      <c r="BD151" s="151"/>
      <c r="BE151" s="146"/>
      <c r="BF151" s="147"/>
      <c r="BG151" s="148"/>
      <c r="BH151" s="149"/>
      <c r="BI151" s="150"/>
      <c r="BK151" s="114"/>
      <c r="BL151" s="168"/>
      <c r="BM151" s="143"/>
      <c r="BN151" s="144"/>
      <c r="BO151" s="145"/>
      <c r="BP151" s="151"/>
      <c r="BQ151" s="146"/>
      <c r="BR151" s="147"/>
      <c r="BS151" s="148"/>
      <c r="BT151" s="149"/>
      <c r="BU151" s="150"/>
      <c r="BW151" s="114"/>
      <c r="BX151" s="168"/>
      <c r="BY151" s="143"/>
      <c r="BZ151" s="144"/>
      <c r="CA151" s="145"/>
      <c r="CB151" s="151"/>
      <c r="CC151" s="146"/>
      <c r="CD151" s="147"/>
      <c r="CE151" s="148"/>
      <c r="CF151" s="149"/>
      <c r="CG151" s="150"/>
      <c r="CI151" s="114"/>
      <c r="CJ151" s="168"/>
      <c r="CK151" s="143"/>
      <c r="CL151" s="144"/>
      <c r="CM151" s="145"/>
      <c r="CN151" s="151"/>
      <c r="CO151" s="146"/>
      <c r="CP151" s="147"/>
      <c r="CQ151" s="148"/>
      <c r="CR151" s="149"/>
      <c r="CS151" s="150"/>
      <c r="CU151" s="114"/>
      <c r="CV151" s="168"/>
      <c r="CW151" s="143"/>
      <c r="CX151" s="144"/>
      <c r="CY151" s="145"/>
      <c r="CZ151" s="151"/>
      <c r="DA151" s="146"/>
      <c r="DB151" s="147"/>
      <c r="DC151" s="148"/>
      <c r="DD151" s="149"/>
      <c r="DE151" s="150"/>
      <c r="DG151" s="114"/>
      <c r="DH151" s="168"/>
      <c r="DI151" s="143"/>
      <c r="DJ151" s="144"/>
      <c r="DK151" s="145"/>
      <c r="DL151" s="151"/>
      <c r="DM151" s="146"/>
      <c r="DN151" s="147"/>
      <c r="DO151" s="148"/>
      <c r="DP151" s="149"/>
      <c r="DQ151" s="150"/>
      <c r="DS151" s="114"/>
      <c r="DT151" s="168"/>
      <c r="DU151" s="143"/>
      <c r="DV151" s="144"/>
      <c r="DW151" s="145"/>
      <c r="DX151" s="151"/>
      <c r="DY151" s="146"/>
      <c r="DZ151" s="147"/>
      <c r="EA151" s="148"/>
      <c r="EB151" s="149"/>
      <c r="EC151" s="150"/>
      <c r="EE151" s="114"/>
      <c r="EF151" s="168"/>
    </row>
    <row r="152" spans="1:136" ht="13.5" customHeight="1">
      <c r="A152" s="126"/>
      <c r="B152" s="117" t="s">
        <v>709</v>
      </c>
      <c r="E152" s="143" t="str">
        <f>IF(I152="","",ministers_outercabinet!E$3)</f>
        <v/>
      </c>
      <c r="F152" s="144" t="str">
        <f>IF(I152="","",ministers_outercabinet!E$1)</f>
        <v/>
      </c>
      <c r="G152" s="145" t="s">
        <v>292</v>
      </c>
      <c r="H152" s="145" t="str">
        <f>IF(I152="","",ministers_outercabinet!E$3)</f>
        <v/>
      </c>
      <c r="I152" s="146" t="str">
        <f t="shared" si="89"/>
        <v/>
      </c>
      <c r="J152" s="147" t="str">
        <f t="shared" si="90"/>
        <v/>
      </c>
      <c r="K152" s="148" t="str">
        <f t="shared" si="91"/>
        <v/>
      </c>
      <c r="L152" s="149" t="str">
        <f t="shared" si="26"/>
        <v/>
      </c>
      <c r="M152" s="150" t="str">
        <f t="shared" si="92"/>
        <v/>
      </c>
      <c r="N152" s="117" t="str">
        <f t="shared" si="93"/>
        <v/>
      </c>
      <c r="O152" s="114"/>
      <c r="P152" s="168"/>
      <c r="Q152" s="143" t="str">
        <f>IF(U152="","",ministers_outercabinet!T$3)</f>
        <v/>
      </c>
      <c r="R152" s="144" t="str">
        <f>IF(U152="","",ministers_outercabinet!T$1)</f>
        <v/>
      </c>
      <c r="S152" s="145"/>
      <c r="T152" s="151"/>
      <c r="U152" s="146" t="str">
        <f>IF(AB152="","",IF(ISNUMBER(SEARCH(":",AB152)),MID(AB152,FIND(":",AB152)+2,FIND("(",AB152)-FIND(":",AB152)-3),LEFT(AB152,FIND("(",AB152)-2)))</f>
        <v/>
      </c>
      <c r="V152" s="147" t="str">
        <f>IF(AB152="","",MID(AB152,FIND("(",AB152)+1,4))</f>
        <v/>
      </c>
      <c r="W152" s="148" t="str">
        <f>IF(ISNUMBER(SEARCH("*female*",AB152)),"female",IF(ISNUMBER(SEARCH("*male*",AB152)),"male",""))</f>
        <v/>
      </c>
      <c r="X152" s="149" t="str">
        <f>IF(AB152="","",IF(ISERROR(MID(AB152,FIND("male,",AB152)+6,(FIND(")",AB152)-(FIND("male,",AB152)+6))))=TRUE,"missing/error",MID(AB152,FIND("male,",AB152)+6,(FIND(")",AB152)-(FIND("male,",AB152)+6)))))</f>
        <v/>
      </c>
      <c r="Y152" s="150" t="str">
        <f>IF(U152="","",(MID(U152,(SEARCH("^^",SUBSTITUTE(U152," ","^^",LEN(U152)-LEN(SUBSTITUTE(U152," ","")))))+1,99)&amp;"_"&amp;LEFT(U152,FIND(" ",U152)-1)&amp;"_"&amp;V152))</f>
        <v/>
      </c>
      <c r="Z152" s="117" t="str">
        <f>IF(AB152="","",IF((LEN(AB152)-LEN(SUBSTITUTE(AB152,"male","")))/LEN("male")&gt;1,"!",IF(RIGHT(AB152,1)=")","",IF(RIGHT(AB152,2)=") ","",IF(RIGHT(AB152,2)=").","","!!")))))</f>
        <v/>
      </c>
      <c r="AA152" s="114"/>
      <c r="AB152" s="168"/>
      <c r="AC152" s="143" t="str">
        <f>IF(AG152="","",ministers_outercabinet!AF$3)</f>
        <v/>
      </c>
      <c r="AD152" s="144" t="str">
        <f>IF(AG152="","",ministers_outercabinet!AF$1)</f>
        <v/>
      </c>
      <c r="AE152" s="145"/>
      <c r="AF152" s="151"/>
      <c r="AG152" s="146" t="str">
        <f>IF(AN152="","",IF(ISNUMBER(SEARCH(":",AN152)),MID(AN152,FIND(":",AN152)+2,FIND("(",AN152)-FIND(":",AN152)-3),LEFT(AN152,FIND("(",AN152)-2)))</f>
        <v/>
      </c>
      <c r="AH152" s="147" t="str">
        <f>IF(AN152="","",MID(AN152,FIND("(",AN152)+1,4))</f>
        <v/>
      </c>
      <c r="AI152" s="148" t="str">
        <f>IF(ISNUMBER(SEARCH("*female*",AN152)),"female",IF(ISNUMBER(SEARCH("*male*",AN152)),"male",""))</f>
        <v/>
      </c>
      <c r="AJ152" s="149" t="str">
        <f>IF(AN152="","",IF(ISERROR(MID(AN152,FIND("male,",AN152)+6,(FIND(")",AN152)-(FIND("male,",AN152)+6))))=TRUE,"missing/error",MID(AN152,FIND("male,",AN152)+6,(FIND(")",AN152)-(FIND("male,",AN152)+6)))))</f>
        <v/>
      </c>
      <c r="AK152" s="150" t="str">
        <f>IF(AG152="","",(MID(AG152,(SEARCH("^^",SUBSTITUTE(AG152," ","^^",LEN(AG152)-LEN(SUBSTITUTE(AG152," ","")))))+1,99)&amp;"_"&amp;LEFT(AG152,FIND(" ",AG152)-1)&amp;"_"&amp;AH152))</f>
        <v/>
      </c>
      <c r="AL152" s="117" t="str">
        <f>IF(AN152="","",IF((LEN(AN152)-LEN(SUBSTITUTE(AN152,"male","")))/LEN("male")&gt;1,"!",IF(RIGHT(AN152,1)=")","",IF(RIGHT(AN152,2)=") ","",IF(RIGHT(AN152,2)=").","","!!")))))</f>
        <v/>
      </c>
      <c r="AM152" s="114"/>
      <c r="AN152" s="168"/>
      <c r="AO152" s="143" t="str">
        <f>IF(AS152="","",ministers_outercabinet!AR$3)</f>
        <v/>
      </c>
      <c r="AP152" s="144" t="str">
        <f>IF(AS152="","",ministers_outercabinet!AR$1)</f>
        <v/>
      </c>
      <c r="AQ152" s="145"/>
      <c r="AR152" s="151"/>
      <c r="AS152" s="146" t="str">
        <f>IF(AZ152="","",IF(ISNUMBER(SEARCH(":",AZ152)),MID(AZ152,FIND(":",AZ152)+2,FIND("(",AZ152)-FIND(":",AZ152)-3),LEFT(AZ152,FIND("(",AZ152)-2)))</f>
        <v/>
      </c>
      <c r="AT152" s="147" t="str">
        <f>IF(AZ152="","",MID(AZ152,FIND("(",AZ152)+1,4))</f>
        <v/>
      </c>
      <c r="AU152" s="148" t="str">
        <f>IF(ISNUMBER(SEARCH("*female*",AZ152)),"female",IF(ISNUMBER(SEARCH("*male*",AZ152)),"male",""))</f>
        <v/>
      </c>
      <c r="AV152" s="149" t="str">
        <f>IF(AZ152="","",IF(ISERROR(MID(AZ152,FIND("male,",AZ152)+6,(FIND(")",AZ152)-(FIND("male,",AZ152)+6))))=TRUE,"missing/error",MID(AZ152,FIND("male,",AZ152)+6,(FIND(")",AZ152)-(FIND("male,",AZ152)+6)))))</f>
        <v/>
      </c>
      <c r="AW152" s="150" t="str">
        <f>IF(AS152="","",(MID(AS152,(SEARCH("^^",SUBSTITUTE(AS152," ","^^",LEN(AS152)-LEN(SUBSTITUTE(AS152," ","")))))+1,99)&amp;"_"&amp;LEFT(AS152,FIND(" ",AS152)-1)&amp;"_"&amp;AT152))</f>
        <v/>
      </c>
      <c r="AX152" s="117" t="str">
        <f>IF(AZ152="","",IF((LEN(AZ152)-LEN(SUBSTITUTE(AZ152,"male","")))/LEN("male")&gt;1,"!",IF(RIGHT(AZ152,1)=")","",IF(RIGHT(AZ152,2)=") ","",IF(RIGHT(AZ152,2)=").","","!!")))))</f>
        <v/>
      </c>
      <c r="AY152" s="114"/>
      <c r="AZ152" s="168"/>
      <c r="BA152" s="143" t="str">
        <f>IF(BE152="","",ministers_outercabinet!BD$3)</f>
        <v/>
      </c>
      <c r="BB152" s="144" t="str">
        <f>IF(BE152="","",ministers_outercabinet!BD$1)</f>
        <v/>
      </c>
      <c r="BC152" s="145"/>
      <c r="BD152" s="151"/>
      <c r="BE152" s="146" t="str">
        <f>IF(BL152="","",IF(ISNUMBER(SEARCH(":",BL152)),MID(BL152,FIND(":",BL152)+2,FIND("(",BL152)-FIND(":",BL152)-3),LEFT(BL152,FIND("(",BL152)-2)))</f>
        <v/>
      </c>
      <c r="BF152" s="147" t="str">
        <f>IF(BL152="","",MID(BL152,FIND("(",BL152)+1,4))</f>
        <v/>
      </c>
      <c r="BG152" s="148" t="str">
        <f>IF(ISNUMBER(SEARCH("*female*",BL152)),"female",IF(ISNUMBER(SEARCH("*male*",BL152)),"male",""))</f>
        <v/>
      </c>
      <c r="BH152" s="149" t="str">
        <f>IF(BL152="","",IF(ISERROR(MID(BL152,FIND("male,",BL152)+6,(FIND(")",BL152)-(FIND("male,",BL152)+6))))=TRUE,"missing/error",MID(BL152,FIND("male,",BL152)+6,(FIND(")",BL152)-(FIND("male,",BL152)+6)))))</f>
        <v/>
      </c>
      <c r="BI152" s="150" t="str">
        <f>IF(BE152="","",(MID(BE152,(SEARCH("^^",SUBSTITUTE(BE152," ","^^",LEN(BE152)-LEN(SUBSTITUTE(BE152," ","")))))+1,99)&amp;"_"&amp;LEFT(BE152,FIND(" ",BE152)-1)&amp;"_"&amp;BF152))</f>
        <v/>
      </c>
      <c r="BJ152" s="117" t="str">
        <f>IF(BL152="","",IF((LEN(BL152)-LEN(SUBSTITUTE(BL152,"male","")))/LEN("male")&gt;1,"!",IF(RIGHT(BL152,1)=")","",IF(RIGHT(BL152,2)=") ","",IF(RIGHT(BL152,2)=").","","!!")))))</f>
        <v/>
      </c>
      <c r="BK152" s="114"/>
      <c r="BL152" s="168"/>
      <c r="BM152" s="143" t="str">
        <f>IF(BQ152="","",ministers_outercabinet!BP$3)</f>
        <v/>
      </c>
      <c r="BN152" s="144" t="str">
        <f>IF(BQ152="","",ministers_outercabinet!BP$1)</f>
        <v/>
      </c>
      <c r="BO152" s="145"/>
      <c r="BP152" s="151"/>
      <c r="BQ152" s="146" t="str">
        <f>IF(BX152="","",IF(ISNUMBER(SEARCH(":",BX152)),MID(BX152,FIND(":",BX152)+2,FIND("(",BX152)-FIND(":",BX152)-3),LEFT(BX152,FIND("(",BX152)-2)))</f>
        <v/>
      </c>
      <c r="BR152" s="147" t="str">
        <f>IF(BX152="","",MID(BX152,FIND("(",BX152)+1,4))</f>
        <v/>
      </c>
      <c r="BS152" s="148" t="str">
        <f>IF(ISNUMBER(SEARCH("*female*",BX152)),"female",IF(ISNUMBER(SEARCH("*male*",BX152)),"male",""))</f>
        <v/>
      </c>
      <c r="BT152" s="149" t="str">
        <f>IF(BX152="","",IF(ISERROR(MID(BX152,FIND("male,",BX152)+6,(FIND(")",BX152)-(FIND("male,",BX152)+6))))=TRUE,"missing/error",MID(BX152,FIND("male,",BX152)+6,(FIND(")",BX152)-(FIND("male,",BX152)+6)))))</f>
        <v/>
      </c>
      <c r="BU152" s="150" t="str">
        <f>IF(BQ152="","",(MID(BQ152,(SEARCH("^^",SUBSTITUTE(BQ152," ","^^",LEN(BQ152)-LEN(SUBSTITUTE(BQ152," ","")))))+1,99)&amp;"_"&amp;LEFT(BQ152,FIND(" ",BQ152)-1)&amp;"_"&amp;BR152))</f>
        <v/>
      </c>
      <c r="BV152" s="117" t="str">
        <f>IF(BX152="","",IF((LEN(BX152)-LEN(SUBSTITUTE(BX152,"male","")))/LEN("male")&gt;1,"!",IF(RIGHT(BX152,1)=")","",IF(RIGHT(BX152,2)=") ","",IF(RIGHT(BX152,2)=").","","!!")))))</f>
        <v/>
      </c>
      <c r="BW152" s="114"/>
      <c r="BX152" s="168"/>
      <c r="BY152" s="143" t="str">
        <f>IF(CC152="","",ministers_outercabinet!CB$3)</f>
        <v/>
      </c>
      <c r="BZ152" s="144" t="str">
        <f>IF(CC152="","",ministers_outercabinet!CB$1)</f>
        <v/>
      </c>
      <c r="CA152" s="145"/>
      <c r="CB152" s="151"/>
      <c r="CC152" s="146" t="str">
        <f>IF(CJ152="","",IF(ISNUMBER(SEARCH(":",CJ152)),MID(CJ152,FIND(":",CJ152)+2,FIND("(",CJ152)-FIND(":",CJ152)-3),LEFT(CJ152,FIND("(",CJ152)-2)))</f>
        <v/>
      </c>
      <c r="CD152" s="147" t="str">
        <f>IF(CJ152="","",MID(CJ152,FIND("(",CJ152)+1,4))</f>
        <v/>
      </c>
      <c r="CE152" s="148" t="str">
        <f>IF(ISNUMBER(SEARCH("*female*",CJ152)),"female",IF(ISNUMBER(SEARCH("*male*",CJ152)),"male",""))</f>
        <v/>
      </c>
      <c r="CF152" s="149" t="str">
        <f>IF(CJ152="","",IF(ISERROR(MID(CJ152,FIND("male,",CJ152)+6,(FIND(")",CJ152)-(FIND("male,",CJ152)+6))))=TRUE,"missing/error",MID(CJ152,FIND("male,",CJ152)+6,(FIND(")",CJ152)-(FIND("male,",CJ152)+6)))))</f>
        <v/>
      </c>
      <c r="CG152" s="150" t="str">
        <f>IF(CC152="","",(MID(CC152,(SEARCH("^^",SUBSTITUTE(CC152," ","^^",LEN(CC152)-LEN(SUBSTITUTE(CC152," ","")))))+1,99)&amp;"_"&amp;LEFT(CC152,FIND(" ",CC152)-1)&amp;"_"&amp;CD152))</f>
        <v/>
      </c>
      <c r="CH152" s="117" t="str">
        <f>IF(CJ152="","",IF((LEN(CJ152)-LEN(SUBSTITUTE(CJ152,"male","")))/LEN("male")&gt;1,"!",IF(RIGHT(CJ152,1)=")","",IF(RIGHT(CJ152,2)=") ","",IF(RIGHT(CJ152,2)=").","","!!")))))</f>
        <v/>
      </c>
      <c r="CI152" s="114"/>
      <c r="CJ152" s="168"/>
      <c r="CK152" s="143" t="str">
        <f>IF(CO152="","",ministers_outercabinet!CN$3)</f>
        <v/>
      </c>
      <c r="CL152" s="144" t="str">
        <f>IF(CO152="","",ministers_outercabinet!CN$1)</f>
        <v/>
      </c>
      <c r="CM152" s="145"/>
      <c r="CN152" s="151"/>
      <c r="CO152" s="146" t="str">
        <f>IF(CV152="","",IF(ISNUMBER(SEARCH(":",CV152)),MID(CV152,FIND(":",CV152)+2,FIND("(",CV152)-FIND(":",CV152)-3),LEFT(CV152,FIND("(",CV152)-2)))</f>
        <v/>
      </c>
      <c r="CP152" s="147" t="str">
        <f>IF(CV152="","",MID(CV152,FIND("(",CV152)+1,4))</f>
        <v/>
      </c>
      <c r="CQ152" s="148" t="str">
        <f>IF(ISNUMBER(SEARCH("*female*",CV152)),"female",IF(ISNUMBER(SEARCH("*male*",CV152)),"male",""))</f>
        <v/>
      </c>
      <c r="CR152" s="149" t="str">
        <f>IF(CV152="","",IF(ISERROR(MID(CV152,FIND("male,",CV152)+6,(FIND(")",CV152)-(FIND("male,",CV152)+6))))=TRUE,"missing/error",MID(CV152,FIND("male,",CV152)+6,(FIND(")",CV152)-(FIND("male,",CV152)+6)))))</f>
        <v/>
      </c>
      <c r="CS152" s="150" t="str">
        <f>IF(CO152="","",(MID(CO152,(SEARCH("^^",SUBSTITUTE(CO152," ","^^",LEN(CO152)-LEN(SUBSTITUTE(CO152," ","")))))+1,99)&amp;"_"&amp;LEFT(CO152,FIND(" ",CO152)-1)&amp;"_"&amp;CP152))</f>
        <v/>
      </c>
      <c r="CT152" s="117" t="str">
        <f>IF(CV152="","",IF((LEN(CV152)-LEN(SUBSTITUTE(CV152,"male","")))/LEN("male")&gt;1,"!",IF(RIGHT(CV152,1)=")","",IF(RIGHT(CV152,2)=") ","",IF(RIGHT(CV152,2)=").","","!!")))))</f>
        <v/>
      </c>
      <c r="CU152" s="114"/>
      <c r="CV152" s="168"/>
      <c r="CW152" s="143" t="str">
        <f>IF(DA152="","",ministers_outercabinet!CZ$3)</f>
        <v/>
      </c>
      <c r="CX152" s="144" t="str">
        <f>IF(DA152="","",ministers_outercabinet!CZ$1)</f>
        <v/>
      </c>
      <c r="CY152" s="145"/>
      <c r="CZ152" s="151"/>
      <c r="DA152" s="146" t="str">
        <f>IF(DH152="","",IF(ISNUMBER(SEARCH(":",DH152)),MID(DH152,FIND(":",DH152)+2,FIND("(",DH152)-FIND(":",DH152)-3),LEFT(DH152,FIND("(",DH152)-2)))</f>
        <v/>
      </c>
      <c r="DB152" s="147" t="str">
        <f>IF(DH152="","",MID(DH152,FIND("(",DH152)+1,4))</f>
        <v/>
      </c>
      <c r="DC152" s="148" t="str">
        <f>IF(ISNUMBER(SEARCH("*female*",DH152)),"female",IF(ISNUMBER(SEARCH("*male*",DH152)),"male",""))</f>
        <v/>
      </c>
      <c r="DD152" s="149" t="str">
        <f>IF(DH152="","",IF(ISERROR(MID(DH152,FIND("male,",DH152)+6,(FIND(")",DH152)-(FIND("male,",DH152)+6))))=TRUE,"missing/error",MID(DH152,FIND("male,",DH152)+6,(FIND(")",DH152)-(FIND("male,",DH152)+6)))))</f>
        <v/>
      </c>
      <c r="DE152" s="150" t="str">
        <f>IF(DA152="","",(MID(DA152,(SEARCH("^^",SUBSTITUTE(DA152," ","^^",LEN(DA152)-LEN(SUBSTITUTE(DA152," ","")))))+1,99)&amp;"_"&amp;LEFT(DA152,FIND(" ",DA152)-1)&amp;"_"&amp;DB152))</f>
        <v/>
      </c>
      <c r="DF152" s="117" t="str">
        <f>IF(DH152="","",IF((LEN(DH152)-LEN(SUBSTITUTE(DH152,"male","")))/LEN("male")&gt;1,"!",IF(RIGHT(DH152,1)=")","",IF(RIGHT(DH152,2)=") ","",IF(RIGHT(DH152,2)=").","","!!")))))</f>
        <v/>
      </c>
      <c r="DG152" s="114"/>
      <c r="DH152" s="168"/>
      <c r="DI152" s="143" t="str">
        <f>IF(DM152="","",ministers_outercabinet!DL$3)</f>
        <v/>
      </c>
      <c r="DJ152" s="144" t="str">
        <f>IF(DM152="","",ministers_outercabinet!DL$1)</f>
        <v/>
      </c>
      <c r="DK152" s="145"/>
      <c r="DL152" s="151"/>
      <c r="DM152" s="146" t="str">
        <f>IF(DT152="","",IF(ISNUMBER(SEARCH(":",DT152)),MID(DT152,FIND(":",DT152)+2,FIND("(",DT152)-FIND(":",DT152)-3),LEFT(DT152,FIND("(",DT152)-2)))</f>
        <v/>
      </c>
      <c r="DN152" s="147" t="str">
        <f>IF(DT152="","",MID(DT152,FIND("(",DT152)+1,4))</f>
        <v/>
      </c>
      <c r="DO152" s="148" t="str">
        <f>IF(ISNUMBER(SEARCH("*female*",DT152)),"female",IF(ISNUMBER(SEARCH("*male*",DT152)),"male",""))</f>
        <v/>
      </c>
      <c r="DP152" s="149" t="str">
        <f>IF(DT152="","",IF(ISERROR(MID(DT152,FIND("male,",DT152)+6,(FIND(")",DT152)-(FIND("male,",DT152)+6))))=TRUE,"missing/error",MID(DT152,FIND("male,",DT152)+6,(FIND(")",DT152)-(FIND("male,",DT152)+6)))))</f>
        <v/>
      </c>
      <c r="DQ152" s="150" t="str">
        <f>IF(DM152="","",(MID(DM152,(SEARCH("^^",SUBSTITUTE(DM152," ","^^",LEN(DM152)-LEN(SUBSTITUTE(DM152," ","")))))+1,99)&amp;"_"&amp;LEFT(DM152,FIND(" ",DM152)-1)&amp;"_"&amp;DN152))</f>
        <v/>
      </c>
      <c r="DR152" s="117" t="str">
        <f>IF(DT152="","",IF((LEN(DT152)-LEN(SUBSTITUTE(DT152,"male","")))/LEN("male")&gt;1,"!",IF(RIGHT(DT152,1)=")","",IF(RIGHT(DT152,2)=") ","",IF(RIGHT(DT152,2)=").","","!!")))))</f>
        <v/>
      </c>
      <c r="DS152" s="114"/>
      <c r="DT152" s="168"/>
      <c r="DU152" s="143" t="str">
        <f>IF(DY152="","",ministers_outercabinet!DX$3)</f>
        <v/>
      </c>
      <c r="DV152" s="144" t="str">
        <f>IF(DY152="","",ministers_outercabinet!DX$1)</f>
        <v/>
      </c>
      <c r="DW152" s="145"/>
      <c r="DX152" s="151"/>
      <c r="DY152" s="146" t="str">
        <f>IF(EF152="","",IF(ISNUMBER(SEARCH(":",EF152)),MID(EF152,FIND(":",EF152)+2,FIND("(",EF152)-FIND(":",EF152)-3),LEFT(EF152,FIND("(",EF152)-2)))</f>
        <v/>
      </c>
      <c r="DZ152" s="147" t="str">
        <f>IF(EF152="","",MID(EF152,FIND("(",EF152)+1,4))</f>
        <v/>
      </c>
      <c r="EA152" s="148" t="str">
        <f>IF(ISNUMBER(SEARCH("*female*",EF152)),"female",IF(ISNUMBER(SEARCH("*male*",EF152)),"male",""))</f>
        <v/>
      </c>
      <c r="EB152" s="149" t="str">
        <f>IF(EF152="","",IF(ISERROR(MID(EF152,FIND("male,",EF152)+6,(FIND(")",EF152)-(FIND("male,",EF152)+6))))=TRUE,"missing/error",MID(EF152,FIND("male,",EF152)+6,(FIND(")",EF152)-(FIND("male,",EF152)+6)))))</f>
        <v/>
      </c>
      <c r="EC152" s="150" t="str">
        <f>IF(DY152="","",(MID(DY152,(SEARCH("^^",SUBSTITUTE(DY152," ","^^",LEN(DY152)-LEN(SUBSTITUTE(DY152," ","")))))+1,99)&amp;"_"&amp;LEFT(DY152,FIND(" ",DY152)-1)&amp;"_"&amp;DZ152))</f>
        <v/>
      </c>
      <c r="ED152" s="117" t="str">
        <f>IF(EF152="","",IF((LEN(EF152)-LEN(SUBSTITUTE(EF152,"male","")))/LEN("male")&gt;1,"!",IF(RIGHT(EF152,1)=")","",IF(RIGHT(EF152,2)=") ","",IF(RIGHT(EF152,2)=").","","!!")))))</f>
        <v/>
      </c>
      <c r="EE152" s="114"/>
      <c r="EF152" s="168"/>
    </row>
    <row r="153" spans="1:136" ht="13.5" customHeight="1">
      <c r="A153" s="126"/>
      <c r="B153" s="117" t="s">
        <v>709</v>
      </c>
      <c r="E153" s="143" t="str">
        <f>IF(I153="","",ministers_outercabinet!E$3)</f>
        <v/>
      </c>
      <c r="F153" s="144" t="str">
        <f>IF(I153="","",ministers_outercabinet!E$1)</f>
        <v/>
      </c>
      <c r="G153" s="145" t="s">
        <v>292</v>
      </c>
      <c r="H153" s="145" t="str">
        <f>IF(I153="","",ministers_outercabinet!E$3)</f>
        <v/>
      </c>
      <c r="I153" s="146" t="str">
        <f t="shared" si="89"/>
        <v/>
      </c>
      <c r="J153" s="147" t="str">
        <f t="shared" si="90"/>
        <v/>
      </c>
      <c r="K153" s="148" t="str">
        <f t="shared" si="91"/>
        <v/>
      </c>
      <c r="L153" s="149" t="str">
        <f t="shared" si="26"/>
        <v/>
      </c>
      <c r="M153" s="150" t="str">
        <f t="shared" si="92"/>
        <v/>
      </c>
      <c r="N153" s="117" t="str">
        <f t="shared" si="93"/>
        <v/>
      </c>
      <c r="O153" s="114"/>
      <c r="P153" s="168"/>
      <c r="Q153" s="143"/>
      <c r="R153" s="144"/>
      <c r="S153" s="145"/>
      <c r="T153" s="151"/>
      <c r="U153" s="146"/>
      <c r="V153" s="147"/>
      <c r="W153" s="148"/>
      <c r="X153" s="149"/>
      <c r="Y153" s="150"/>
      <c r="AA153" s="114"/>
      <c r="AB153" s="168"/>
      <c r="AC153" s="143"/>
      <c r="AD153" s="144"/>
      <c r="AE153" s="145"/>
      <c r="AF153" s="151"/>
      <c r="AG153" s="146"/>
      <c r="AH153" s="147"/>
      <c r="AI153" s="148"/>
      <c r="AJ153" s="149"/>
      <c r="AK153" s="150"/>
      <c r="AM153" s="114"/>
      <c r="AN153" s="168"/>
      <c r="AO153" s="143"/>
      <c r="AP153" s="144"/>
      <c r="AQ153" s="145"/>
      <c r="AR153" s="151"/>
      <c r="AS153" s="146"/>
      <c r="AT153" s="147"/>
      <c r="AU153" s="148"/>
      <c r="AV153" s="149"/>
      <c r="AW153" s="150"/>
      <c r="AY153" s="114"/>
      <c r="AZ153" s="168"/>
      <c r="BA153" s="143"/>
      <c r="BB153" s="144"/>
      <c r="BC153" s="145"/>
      <c r="BD153" s="151"/>
      <c r="BE153" s="146"/>
      <c r="BF153" s="147"/>
      <c r="BG153" s="148"/>
      <c r="BH153" s="149"/>
      <c r="BI153" s="150"/>
      <c r="BK153" s="114"/>
      <c r="BL153" s="168"/>
      <c r="BM153" s="143"/>
      <c r="BN153" s="144"/>
      <c r="BO153" s="145"/>
      <c r="BP153" s="151"/>
      <c r="BQ153" s="146"/>
      <c r="BR153" s="147"/>
      <c r="BS153" s="148"/>
      <c r="BT153" s="149"/>
      <c r="BU153" s="150"/>
      <c r="BW153" s="114"/>
      <c r="BX153" s="168"/>
      <c r="BY153" s="143"/>
      <c r="BZ153" s="144"/>
      <c r="CA153" s="145"/>
      <c r="CB153" s="151"/>
      <c r="CC153" s="146"/>
      <c r="CD153" s="147"/>
      <c r="CE153" s="148"/>
      <c r="CF153" s="149"/>
      <c r="CG153" s="150"/>
      <c r="CI153" s="114"/>
      <c r="CJ153" s="168"/>
      <c r="CK153" s="143"/>
      <c r="CL153" s="144"/>
      <c r="CM153" s="145"/>
      <c r="CN153" s="151"/>
      <c r="CO153" s="146"/>
      <c r="CP153" s="147"/>
      <c r="CQ153" s="148"/>
      <c r="CR153" s="149"/>
      <c r="CS153" s="150"/>
      <c r="CU153" s="114"/>
      <c r="CV153" s="168"/>
      <c r="CW153" s="143"/>
      <c r="CX153" s="144"/>
      <c r="CY153" s="145"/>
      <c r="CZ153" s="151"/>
      <c r="DA153" s="146"/>
      <c r="DB153" s="147"/>
      <c r="DC153" s="148"/>
      <c r="DD153" s="149"/>
      <c r="DE153" s="150"/>
      <c r="DG153" s="114"/>
      <c r="DH153" s="168"/>
      <c r="DI153" s="143"/>
      <c r="DJ153" s="144"/>
      <c r="DK153" s="145"/>
      <c r="DL153" s="151"/>
      <c r="DM153" s="146"/>
      <c r="DN153" s="147"/>
      <c r="DO153" s="148"/>
      <c r="DP153" s="149"/>
      <c r="DQ153" s="150"/>
      <c r="DS153" s="114"/>
      <c r="DT153" s="168"/>
      <c r="DU153" s="143"/>
      <c r="DV153" s="144"/>
      <c r="DW153" s="145"/>
      <c r="DX153" s="151"/>
      <c r="DY153" s="146"/>
      <c r="DZ153" s="147"/>
      <c r="EA153" s="148"/>
      <c r="EB153" s="149"/>
      <c r="EC153" s="150"/>
      <c r="EE153" s="114"/>
      <c r="EF153" s="168"/>
    </row>
    <row r="154" spans="1:136" ht="13.5" customHeight="1">
      <c r="A154" s="126"/>
      <c r="B154" s="117" t="s">
        <v>1172</v>
      </c>
      <c r="E154" s="143" t="str">
        <f>IF(I154="","",ministers_outercabinet!E$3)</f>
        <v/>
      </c>
      <c r="F154" s="144" t="str">
        <f>IF(I154="","",ministers_outercabinet!E$1)</f>
        <v/>
      </c>
      <c r="G154" s="145" t="s">
        <v>292</v>
      </c>
      <c r="H154" s="145" t="str">
        <f>IF(I154="","",ministers_outercabinet!E$3)</f>
        <v/>
      </c>
      <c r="I154" s="146" t="str">
        <f t="shared" si="89"/>
        <v/>
      </c>
      <c r="J154" s="147" t="str">
        <f t="shared" si="90"/>
        <v/>
      </c>
      <c r="K154" s="148" t="str">
        <f t="shared" si="91"/>
        <v/>
      </c>
      <c r="L154" s="149" t="str">
        <f t="shared" si="26"/>
        <v/>
      </c>
      <c r="M154" s="150" t="str">
        <f t="shared" si="92"/>
        <v/>
      </c>
      <c r="N154" s="117" t="str">
        <f t="shared" si="93"/>
        <v/>
      </c>
      <c r="O154" s="114"/>
      <c r="P154" s="168"/>
      <c r="Q154" s="143"/>
      <c r="R154" s="144"/>
      <c r="S154" s="145"/>
      <c r="T154" s="151"/>
      <c r="U154" s="146"/>
      <c r="V154" s="147"/>
      <c r="W154" s="148"/>
      <c r="X154" s="149"/>
      <c r="Y154" s="150"/>
      <c r="AA154" s="114"/>
      <c r="AB154" s="168"/>
      <c r="AC154" s="143"/>
      <c r="AD154" s="144"/>
      <c r="AE154" s="145"/>
      <c r="AF154" s="151"/>
      <c r="AG154" s="146"/>
      <c r="AH154" s="147"/>
      <c r="AI154" s="148"/>
      <c r="AJ154" s="149"/>
      <c r="AK154" s="150"/>
      <c r="AM154" s="114"/>
      <c r="AN154" s="168"/>
      <c r="AO154" s="143"/>
      <c r="AP154" s="144"/>
      <c r="AQ154" s="145"/>
      <c r="AR154" s="151"/>
      <c r="AS154" s="146"/>
      <c r="AT154" s="147"/>
      <c r="AU154" s="148"/>
      <c r="AV154" s="149"/>
      <c r="AW154" s="150"/>
      <c r="AY154" s="114"/>
      <c r="AZ154" s="168"/>
      <c r="BA154" s="143"/>
      <c r="BB154" s="144"/>
      <c r="BC154" s="145"/>
      <c r="BD154" s="151"/>
      <c r="BE154" s="146"/>
      <c r="BF154" s="147"/>
      <c r="BG154" s="148"/>
      <c r="BH154" s="149"/>
      <c r="BI154" s="150"/>
      <c r="BK154" s="114"/>
      <c r="BL154" s="168"/>
      <c r="BM154" s="143"/>
      <c r="BN154" s="144"/>
      <c r="BO154" s="145"/>
      <c r="BP154" s="151"/>
      <c r="BQ154" s="146"/>
      <c r="BR154" s="147"/>
      <c r="BS154" s="148"/>
      <c r="BT154" s="149"/>
      <c r="BU154" s="150"/>
      <c r="BW154" s="114"/>
      <c r="BX154" s="168"/>
      <c r="BY154" s="143"/>
      <c r="BZ154" s="144"/>
      <c r="CA154" s="145"/>
      <c r="CB154" s="151"/>
      <c r="CC154" s="146"/>
      <c r="CD154" s="147"/>
      <c r="CE154" s="148"/>
      <c r="CF154" s="149"/>
      <c r="CG154" s="150"/>
      <c r="CI154" s="114"/>
      <c r="CJ154" s="168"/>
      <c r="CK154" s="143"/>
      <c r="CL154" s="144"/>
      <c r="CM154" s="145"/>
      <c r="CN154" s="151"/>
      <c r="CO154" s="146"/>
      <c r="CP154" s="147"/>
      <c r="CQ154" s="148"/>
      <c r="CR154" s="149"/>
      <c r="CS154" s="150"/>
      <c r="CU154" s="114"/>
      <c r="CV154" s="168"/>
      <c r="CW154" s="143"/>
      <c r="CX154" s="144"/>
      <c r="CY154" s="145"/>
      <c r="CZ154" s="151"/>
      <c r="DA154" s="146"/>
      <c r="DB154" s="147"/>
      <c r="DC154" s="148"/>
      <c r="DD154" s="149"/>
      <c r="DE154" s="150"/>
      <c r="DG154" s="114"/>
      <c r="DH154" s="168"/>
      <c r="DI154" s="143"/>
      <c r="DJ154" s="144"/>
      <c r="DK154" s="145"/>
      <c r="DL154" s="151"/>
      <c r="DM154" s="146"/>
      <c r="DN154" s="147"/>
      <c r="DO154" s="148"/>
      <c r="DP154" s="149"/>
      <c r="DQ154" s="150"/>
      <c r="DS154" s="114"/>
      <c r="DT154" s="168"/>
      <c r="DU154" s="143"/>
      <c r="DV154" s="144"/>
      <c r="DW154" s="145"/>
      <c r="DX154" s="151"/>
      <c r="DY154" s="146"/>
      <c r="DZ154" s="147"/>
      <c r="EA154" s="148"/>
      <c r="EB154" s="149"/>
      <c r="EC154" s="150"/>
      <c r="EE154" s="114"/>
      <c r="EF154" s="168"/>
    </row>
    <row r="155" spans="1:136" ht="13.5" customHeight="1">
      <c r="A155" s="126"/>
      <c r="B155" s="117" t="s">
        <v>578</v>
      </c>
      <c r="E155" s="143" t="str">
        <f>IF(I155="","",ministers_outercabinet!E$3)</f>
        <v/>
      </c>
      <c r="F155" s="144" t="str">
        <f>IF(I155="","",ministers_outercabinet!E$1)</f>
        <v/>
      </c>
      <c r="G155" s="145" t="s">
        <v>292</v>
      </c>
      <c r="H155" s="145" t="str">
        <f>IF(I155="","",ministers_outercabinet!E$3)</f>
        <v/>
      </c>
      <c r="I155" s="146" t="str">
        <f t="shared" si="89"/>
        <v/>
      </c>
      <c r="J155" s="147" t="str">
        <f t="shared" si="90"/>
        <v/>
      </c>
      <c r="K155" s="148" t="str">
        <f t="shared" si="91"/>
        <v/>
      </c>
      <c r="L155" s="149" t="str">
        <f t="shared" si="26"/>
        <v/>
      </c>
      <c r="M155" s="150" t="str">
        <f t="shared" si="92"/>
        <v/>
      </c>
      <c r="N155" s="117" t="str">
        <f t="shared" si="93"/>
        <v/>
      </c>
      <c r="O155" s="114"/>
      <c r="P155" s="168"/>
      <c r="Q155" s="143"/>
      <c r="R155" s="144"/>
      <c r="S155" s="145"/>
      <c r="T155" s="151"/>
      <c r="U155" s="146"/>
      <c r="V155" s="147"/>
      <c r="W155" s="148"/>
      <c r="X155" s="149"/>
      <c r="Y155" s="150"/>
      <c r="AA155" s="114"/>
      <c r="AB155" s="168"/>
      <c r="AC155" s="143"/>
      <c r="AD155" s="144"/>
      <c r="AE155" s="145"/>
      <c r="AF155" s="151"/>
      <c r="AG155" s="146"/>
      <c r="AH155" s="147"/>
      <c r="AI155" s="148"/>
      <c r="AJ155" s="149"/>
      <c r="AK155" s="150"/>
      <c r="AM155" s="114"/>
      <c r="AN155" s="168"/>
      <c r="AO155" s="143"/>
      <c r="AP155" s="144"/>
      <c r="AQ155" s="145"/>
      <c r="AR155" s="151"/>
      <c r="AS155" s="146"/>
      <c r="AT155" s="147"/>
      <c r="AU155" s="148"/>
      <c r="AV155" s="149"/>
      <c r="AW155" s="150"/>
      <c r="AY155" s="114"/>
      <c r="AZ155" s="168"/>
      <c r="BA155" s="143"/>
      <c r="BB155" s="144"/>
      <c r="BC155" s="145"/>
      <c r="BD155" s="151"/>
      <c r="BE155" s="146"/>
      <c r="BF155" s="147"/>
      <c r="BG155" s="148"/>
      <c r="BH155" s="149"/>
      <c r="BI155" s="150"/>
      <c r="BK155" s="114"/>
      <c r="BL155" s="168"/>
      <c r="BM155" s="143"/>
      <c r="BN155" s="144"/>
      <c r="BO155" s="145"/>
      <c r="BP155" s="151"/>
      <c r="BQ155" s="146"/>
      <c r="BR155" s="147"/>
      <c r="BS155" s="148"/>
      <c r="BT155" s="149"/>
      <c r="BU155" s="150"/>
      <c r="BW155" s="114"/>
      <c r="BX155" s="168"/>
      <c r="BY155" s="143"/>
      <c r="BZ155" s="144"/>
      <c r="CA155" s="145"/>
      <c r="CB155" s="151"/>
      <c r="CC155" s="146"/>
      <c r="CD155" s="147"/>
      <c r="CE155" s="148"/>
      <c r="CF155" s="149"/>
      <c r="CG155" s="150"/>
      <c r="CI155" s="114"/>
      <c r="CJ155" s="168"/>
      <c r="CK155" s="143"/>
      <c r="CL155" s="144"/>
      <c r="CM155" s="145"/>
      <c r="CN155" s="151"/>
      <c r="CO155" s="146"/>
      <c r="CP155" s="147"/>
      <c r="CQ155" s="148"/>
      <c r="CR155" s="149"/>
      <c r="CS155" s="150"/>
      <c r="CU155" s="114"/>
      <c r="CV155" s="168"/>
      <c r="CW155" s="143"/>
      <c r="CX155" s="144"/>
      <c r="CY155" s="145"/>
      <c r="CZ155" s="151"/>
      <c r="DA155" s="146"/>
      <c r="DB155" s="147"/>
      <c r="DC155" s="148"/>
      <c r="DD155" s="149"/>
      <c r="DE155" s="150"/>
      <c r="DG155" s="114"/>
      <c r="DH155" s="168"/>
      <c r="DI155" s="143"/>
      <c r="DJ155" s="144"/>
      <c r="DK155" s="145"/>
      <c r="DL155" s="151"/>
      <c r="DM155" s="146"/>
      <c r="DN155" s="147"/>
      <c r="DO155" s="148"/>
      <c r="DP155" s="149"/>
      <c r="DQ155" s="150"/>
      <c r="DS155" s="114"/>
      <c r="DT155" s="168"/>
      <c r="DU155" s="143"/>
      <c r="DV155" s="144"/>
      <c r="DW155" s="145"/>
      <c r="DX155" s="151"/>
      <c r="DY155" s="146"/>
      <c r="DZ155" s="147"/>
      <c r="EA155" s="148"/>
      <c r="EB155" s="149"/>
      <c r="EC155" s="150"/>
      <c r="EE155" s="114"/>
      <c r="EF155" s="168"/>
    </row>
    <row r="156" spans="1:136" ht="13.5" customHeight="1">
      <c r="A156" s="126"/>
      <c r="B156" s="117" t="s">
        <v>578</v>
      </c>
      <c r="E156" s="143" t="str">
        <f>IF(I156="","",ministers_outercabinet!E$3)</f>
        <v/>
      </c>
      <c r="F156" s="144" t="str">
        <f>IF(I156="","",ministers_outercabinet!E$1)</f>
        <v/>
      </c>
      <c r="G156" s="145" t="s">
        <v>292</v>
      </c>
      <c r="H156" s="145" t="str">
        <f>IF(I156="","",ministers_outercabinet!E$3)</f>
        <v/>
      </c>
      <c r="I156" s="146" t="str">
        <f t="shared" si="89"/>
        <v/>
      </c>
      <c r="J156" s="147" t="str">
        <f t="shared" si="90"/>
        <v/>
      </c>
      <c r="K156" s="148" t="str">
        <f t="shared" si="91"/>
        <v/>
      </c>
      <c r="L156" s="149" t="str">
        <f t="shared" si="26"/>
        <v/>
      </c>
      <c r="M156" s="150" t="str">
        <f t="shared" si="92"/>
        <v/>
      </c>
      <c r="N156" s="117" t="str">
        <f t="shared" si="93"/>
        <v/>
      </c>
      <c r="O156" s="114"/>
      <c r="P156" s="168"/>
      <c r="Q156" s="143"/>
      <c r="R156" s="144"/>
      <c r="S156" s="145"/>
      <c r="T156" s="151"/>
      <c r="U156" s="146"/>
      <c r="V156" s="147"/>
      <c r="W156" s="148"/>
      <c r="X156" s="149"/>
      <c r="Y156" s="150"/>
      <c r="AA156" s="114"/>
      <c r="AB156" s="168"/>
      <c r="AC156" s="143"/>
      <c r="AD156" s="144"/>
      <c r="AE156" s="145"/>
      <c r="AF156" s="151"/>
      <c r="AG156" s="146"/>
      <c r="AH156" s="147"/>
      <c r="AI156" s="148"/>
      <c r="AJ156" s="149"/>
      <c r="AK156" s="150"/>
      <c r="AM156" s="114"/>
      <c r="AN156" s="168"/>
      <c r="AO156" s="143"/>
      <c r="AP156" s="144"/>
      <c r="AQ156" s="145"/>
      <c r="AR156" s="151"/>
      <c r="AS156" s="146"/>
      <c r="AT156" s="147"/>
      <c r="AU156" s="148"/>
      <c r="AV156" s="149"/>
      <c r="AW156" s="150"/>
      <c r="AY156" s="114"/>
      <c r="AZ156" s="168"/>
      <c r="BA156" s="143"/>
      <c r="BB156" s="144"/>
      <c r="BC156" s="145"/>
      <c r="BD156" s="151"/>
      <c r="BE156" s="146"/>
      <c r="BF156" s="147"/>
      <c r="BG156" s="148"/>
      <c r="BH156" s="149"/>
      <c r="BI156" s="150"/>
      <c r="BK156" s="114"/>
      <c r="BL156" s="168"/>
      <c r="BM156" s="143"/>
      <c r="BN156" s="144"/>
      <c r="BO156" s="145"/>
      <c r="BP156" s="151"/>
      <c r="BQ156" s="146"/>
      <c r="BR156" s="147"/>
      <c r="BS156" s="148"/>
      <c r="BT156" s="149"/>
      <c r="BU156" s="150"/>
      <c r="BW156" s="114"/>
      <c r="BX156" s="168"/>
      <c r="BY156" s="143"/>
      <c r="BZ156" s="144"/>
      <c r="CA156" s="145"/>
      <c r="CB156" s="151"/>
      <c r="CC156" s="146"/>
      <c r="CD156" s="147"/>
      <c r="CE156" s="148"/>
      <c r="CF156" s="149"/>
      <c r="CG156" s="150"/>
      <c r="CI156" s="114"/>
      <c r="CJ156" s="168"/>
      <c r="CK156" s="143"/>
      <c r="CL156" s="144"/>
      <c r="CM156" s="145"/>
      <c r="CN156" s="151"/>
      <c r="CO156" s="146"/>
      <c r="CP156" s="147"/>
      <c r="CQ156" s="148"/>
      <c r="CR156" s="149"/>
      <c r="CS156" s="150"/>
      <c r="CU156" s="114"/>
      <c r="CV156" s="168"/>
      <c r="CW156" s="143"/>
      <c r="CX156" s="144"/>
      <c r="CY156" s="145"/>
      <c r="CZ156" s="151"/>
      <c r="DA156" s="146"/>
      <c r="DB156" s="147"/>
      <c r="DC156" s="148"/>
      <c r="DD156" s="149"/>
      <c r="DE156" s="150"/>
      <c r="DG156" s="114"/>
      <c r="DH156" s="168"/>
      <c r="DI156" s="143"/>
      <c r="DJ156" s="144"/>
      <c r="DK156" s="145"/>
      <c r="DL156" s="151"/>
      <c r="DM156" s="146"/>
      <c r="DN156" s="147"/>
      <c r="DO156" s="148"/>
      <c r="DP156" s="149"/>
      <c r="DQ156" s="150"/>
      <c r="DS156" s="114"/>
      <c r="DT156" s="168"/>
      <c r="DU156" s="143"/>
      <c r="DV156" s="144"/>
      <c r="DW156" s="145"/>
      <c r="DX156" s="151"/>
      <c r="DY156" s="146"/>
      <c r="DZ156" s="147"/>
      <c r="EA156" s="148"/>
      <c r="EB156" s="149"/>
      <c r="EC156" s="150"/>
      <c r="EE156" s="114"/>
      <c r="EF156" s="168"/>
    </row>
    <row r="157" spans="1:136" ht="13.5" customHeight="1">
      <c r="A157" s="126"/>
      <c r="B157" s="117" t="s">
        <v>1163</v>
      </c>
      <c r="E157" s="143">
        <f>IF(I157="","",ministers_outercabinet!E$3)</f>
        <v>42323</v>
      </c>
      <c r="F157" s="144" t="str">
        <f>IF(I157="","",ministers_outercabinet!E$1)</f>
        <v>Turnbull I</v>
      </c>
      <c r="G157" s="145">
        <v>42268</v>
      </c>
      <c r="H157" s="145">
        <f>IF(I157="","",ministers_outercabinet!E$3)</f>
        <v>42323</v>
      </c>
      <c r="I157" s="146" t="str">
        <f t="shared" si="89"/>
        <v>Richard Mansell Colbeck</v>
      </c>
      <c r="J157" s="147" t="str">
        <f t="shared" si="90"/>
        <v>1958</v>
      </c>
      <c r="K157" s="148" t="str">
        <f t="shared" si="91"/>
        <v>male</v>
      </c>
      <c r="L157" s="149" t="str">
        <f t="shared" si="26"/>
        <v>The Liberal Party</v>
      </c>
      <c r="M157" s="150" t="str">
        <f t="shared" si="92"/>
        <v>Colbeck_Richard_1958</v>
      </c>
      <c r="N157" s="117" t="str">
        <f t="shared" si="93"/>
        <v/>
      </c>
      <c r="O157" s="114"/>
      <c r="P157" s="168" t="s">
        <v>1164</v>
      </c>
      <c r="Q157" s="143"/>
      <c r="R157" s="144"/>
      <c r="S157" s="145"/>
      <c r="T157" s="151"/>
      <c r="U157" s="146"/>
      <c r="V157" s="147"/>
      <c r="W157" s="148"/>
      <c r="X157" s="149"/>
      <c r="Y157" s="150"/>
      <c r="AA157" s="114"/>
      <c r="AB157" s="168"/>
      <c r="AC157" s="143"/>
      <c r="AD157" s="144"/>
      <c r="AE157" s="145"/>
      <c r="AF157" s="151"/>
      <c r="AG157" s="146"/>
      <c r="AH157" s="147"/>
      <c r="AI157" s="148"/>
      <c r="AJ157" s="149"/>
      <c r="AK157" s="150"/>
      <c r="AM157" s="114"/>
      <c r="AN157" s="168"/>
      <c r="AO157" s="143"/>
      <c r="AP157" s="144"/>
      <c r="AQ157" s="145"/>
      <c r="AR157" s="151"/>
      <c r="AS157" s="146"/>
      <c r="AT157" s="147"/>
      <c r="AU157" s="148"/>
      <c r="AV157" s="149"/>
      <c r="AW157" s="150"/>
      <c r="AY157" s="114"/>
      <c r="AZ157" s="168"/>
      <c r="BA157" s="143"/>
      <c r="BB157" s="144"/>
      <c r="BC157" s="145"/>
      <c r="BD157" s="151"/>
      <c r="BE157" s="146"/>
      <c r="BF157" s="147"/>
      <c r="BG157" s="148"/>
      <c r="BH157" s="149"/>
      <c r="BI157" s="150"/>
      <c r="BK157" s="114"/>
      <c r="BL157" s="168"/>
      <c r="BM157" s="143"/>
      <c r="BN157" s="144"/>
      <c r="BO157" s="145"/>
      <c r="BP157" s="151"/>
      <c r="BQ157" s="146"/>
      <c r="BR157" s="147"/>
      <c r="BS157" s="148"/>
      <c r="BT157" s="149"/>
      <c r="BU157" s="150"/>
      <c r="BW157" s="114"/>
      <c r="BX157" s="168"/>
      <c r="BY157" s="143"/>
      <c r="BZ157" s="144"/>
      <c r="CA157" s="145"/>
      <c r="CB157" s="151"/>
      <c r="CC157" s="146"/>
      <c r="CD157" s="147"/>
      <c r="CE157" s="148"/>
      <c r="CF157" s="149"/>
      <c r="CG157" s="150"/>
      <c r="CI157" s="114"/>
      <c r="CJ157" s="168"/>
      <c r="CK157" s="143"/>
      <c r="CL157" s="144"/>
      <c r="CM157" s="145"/>
      <c r="CN157" s="151"/>
      <c r="CO157" s="146"/>
      <c r="CP157" s="147"/>
      <c r="CQ157" s="148"/>
      <c r="CR157" s="149"/>
      <c r="CS157" s="150"/>
      <c r="CU157" s="114"/>
      <c r="CV157" s="168"/>
      <c r="CW157" s="143"/>
      <c r="CX157" s="144"/>
      <c r="CY157" s="145"/>
      <c r="CZ157" s="151"/>
      <c r="DA157" s="146"/>
      <c r="DB157" s="147"/>
      <c r="DC157" s="148"/>
      <c r="DD157" s="149"/>
      <c r="DE157" s="150"/>
      <c r="DG157" s="114"/>
      <c r="DH157" s="168"/>
      <c r="DI157" s="143"/>
      <c r="DJ157" s="144"/>
      <c r="DK157" s="145"/>
      <c r="DL157" s="151"/>
      <c r="DM157" s="146"/>
      <c r="DN157" s="147"/>
      <c r="DO157" s="148"/>
      <c r="DP157" s="149"/>
      <c r="DQ157" s="150"/>
      <c r="DS157" s="114"/>
      <c r="DT157" s="168"/>
      <c r="DU157" s="143"/>
      <c r="DV157" s="144"/>
      <c r="DW157" s="145"/>
      <c r="DX157" s="151"/>
      <c r="DY157" s="146"/>
      <c r="DZ157" s="147"/>
      <c r="EA157" s="148"/>
      <c r="EB157" s="149"/>
      <c r="EC157" s="150"/>
      <c r="EE157" s="114"/>
      <c r="EF157" s="168"/>
    </row>
    <row r="158" spans="1:136" ht="13.5" customHeight="1">
      <c r="A158" s="126"/>
      <c r="B158" s="117" t="s">
        <v>620</v>
      </c>
      <c r="E158" s="143" t="str">
        <f>IF(I158="","",ministers_outercabinet!E$3)</f>
        <v/>
      </c>
      <c r="F158" s="144" t="str">
        <f>IF(I158="","",ministers_outercabinet!E$1)</f>
        <v/>
      </c>
      <c r="G158" s="145" t="s">
        <v>292</v>
      </c>
      <c r="H158" s="145" t="str">
        <f>IF(I158="","",ministers_outercabinet!E$3)</f>
        <v/>
      </c>
      <c r="I158" s="146" t="str">
        <f t="shared" si="89"/>
        <v/>
      </c>
      <c r="J158" s="147" t="str">
        <f t="shared" si="90"/>
        <v/>
      </c>
      <c r="K158" s="148" t="str">
        <f t="shared" si="91"/>
        <v/>
      </c>
      <c r="L158" s="149" t="str">
        <f t="shared" si="26"/>
        <v/>
      </c>
      <c r="M158" s="150" t="str">
        <f t="shared" si="92"/>
        <v/>
      </c>
      <c r="N158" s="117" t="str">
        <f t="shared" si="93"/>
        <v/>
      </c>
      <c r="O158" s="114"/>
      <c r="P158" s="168"/>
      <c r="Q158" s="143" t="str">
        <f>IF(U158="","",ministers_outercabinet!T$3)</f>
        <v/>
      </c>
      <c r="R158" s="144" t="str">
        <f>IF(U158="","",ministers_outercabinet!T$1)</f>
        <v/>
      </c>
      <c r="S158" s="145"/>
      <c r="T158" s="151"/>
      <c r="U158" s="146" t="str">
        <f>IF(AB158="","",IF(ISNUMBER(SEARCH(":",AB158)),MID(AB158,FIND(":",AB158)+2,FIND("(",AB158)-FIND(":",AB158)-3),LEFT(AB158,FIND("(",AB158)-2)))</f>
        <v/>
      </c>
      <c r="V158" s="147" t="str">
        <f>IF(AB158="","",MID(AB158,FIND("(",AB158)+1,4))</f>
        <v/>
      </c>
      <c r="W158" s="148" t="str">
        <f>IF(ISNUMBER(SEARCH("*female*",AB158)),"female",IF(ISNUMBER(SEARCH("*male*",AB158)),"male",""))</f>
        <v/>
      </c>
      <c r="X158" s="149" t="str">
        <f>IF(AB158="","",IF(ISERROR(MID(AB158,FIND("male,",AB158)+6,(FIND(")",AB158)-(FIND("male,",AB158)+6))))=TRUE,"missing/error",MID(AB158,FIND("male,",AB158)+6,(FIND(")",AB158)-(FIND("male,",AB158)+6)))))</f>
        <v/>
      </c>
      <c r="Y158" s="150" t="str">
        <f>IF(U158="","",(MID(U158,(SEARCH("^^",SUBSTITUTE(U158," ","^^",LEN(U158)-LEN(SUBSTITUTE(U158," ","")))))+1,99)&amp;"_"&amp;LEFT(U158,FIND(" ",U158)-1)&amp;"_"&amp;V158))</f>
        <v/>
      </c>
      <c r="Z158" s="117" t="str">
        <f>IF(AB158="","",IF((LEN(AB158)-LEN(SUBSTITUTE(AB158,"male","")))/LEN("male")&gt;1,"!",IF(RIGHT(AB158,1)=")","",IF(RIGHT(AB158,2)=") ","",IF(RIGHT(AB158,2)=").","","!!")))))</f>
        <v/>
      </c>
      <c r="AA158" s="114"/>
      <c r="AB158" s="168"/>
      <c r="AC158" s="143" t="str">
        <f>IF(AG158="","",ministers_outercabinet!AF$3)</f>
        <v/>
      </c>
      <c r="AD158" s="144" t="str">
        <f>IF(AG158="","",ministers_outercabinet!AF$1)</f>
        <v/>
      </c>
      <c r="AE158" s="145"/>
      <c r="AF158" s="151"/>
      <c r="AG158" s="146" t="str">
        <f>IF(AN158="","",IF(ISNUMBER(SEARCH(":",AN158)),MID(AN158,FIND(":",AN158)+2,FIND("(",AN158)-FIND(":",AN158)-3),LEFT(AN158,FIND("(",AN158)-2)))</f>
        <v/>
      </c>
      <c r="AH158" s="147" t="str">
        <f>IF(AN158="","",MID(AN158,FIND("(",AN158)+1,4))</f>
        <v/>
      </c>
      <c r="AI158" s="148" t="str">
        <f>IF(ISNUMBER(SEARCH("*female*",AN158)),"female",IF(ISNUMBER(SEARCH("*male*",AN158)),"male",""))</f>
        <v/>
      </c>
      <c r="AJ158" s="149" t="str">
        <f>IF(AN158="","",IF(ISERROR(MID(AN158,FIND("male,",AN158)+6,(FIND(")",AN158)-(FIND("male,",AN158)+6))))=TRUE,"missing/error",MID(AN158,FIND("male,",AN158)+6,(FIND(")",AN158)-(FIND("male,",AN158)+6)))))</f>
        <v/>
      </c>
      <c r="AK158" s="150" t="str">
        <f>IF(AG158="","",(MID(AG158,(SEARCH("^^",SUBSTITUTE(AG158," ","^^",LEN(AG158)-LEN(SUBSTITUTE(AG158," ","")))))+1,99)&amp;"_"&amp;LEFT(AG158,FIND(" ",AG158)-1)&amp;"_"&amp;AH158))</f>
        <v/>
      </c>
      <c r="AL158" s="117" t="str">
        <f>IF(AN158="","",IF((LEN(AN158)-LEN(SUBSTITUTE(AN158,"male","")))/LEN("male")&gt;1,"!",IF(RIGHT(AN158,1)=")","",IF(RIGHT(AN158,2)=") ","",IF(RIGHT(AN158,2)=").","","!!")))))</f>
        <v/>
      </c>
      <c r="AM158" s="114"/>
      <c r="AN158" s="168"/>
      <c r="AO158" s="143" t="str">
        <f>IF(AS158="","",ministers_outercabinet!AR$3)</f>
        <v/>
      </c>
      <c r="AP158" s="144" t="str">
        <f>IF(AS158="","",ministers_outercabinet!AR$1)</f>
        <v/>
      </c>
      <c r="AQ158" s="145"/>
      <c r="AR158" s="151"/>
      <c r="AS158" s="146" t="str">
        <f>IF(AZ158="","",IF(ISNUMBER(SEARCH(":",AZ158)),MID(AZ158,FIND(":",AZ158)+2,FIND("(",AZ158)-FIND(":",AZ158)-3),LEFT(AZ158,FIND("(",AZ158)-2)))</f>
        <v/>
      </c>
      <c r="AT158" s="147" t="str">
        <f>IF(AZ158="","",MID(AZ158,FIND("(",AZ158)+1,4))</f>
        <v/>
      </c>
      <c r="AU158" s="148" t="str">
        <f>IF(ISNUMBER(SEARCH("*female*",AZ158)),"female",IF(ISNUMBER(SEARCH("*male*",AZ158)),"male",""))</f>
        <v/>
      </c>
      <c r="AV158" s="149" t="str">
        <f>IF(AZ158="","",IF(ISERROR(MID(AZ158,FIND("male,",AZ158)+6,(FIND(")",AZ158)-(FIND("male,",AZ158)+6))))=TRUE,"missing/error",MID(AZ158,FIND("male,",AZ158)+6,(FIND(")",AZ158)-(FIND("male,",AZ158)+6)))))</f>
        <v/>
      </c>
      <c r="AW158" s="150" t="str">
        <f>IF(AS158="","",(MID(AS158,(SEARCH("^^",SUBSTITUTE(AS158," ","^^",LEN(AS158)-LEN(SUBSTITUTE(AS158," ","")))))+1,99)&amp;"_"&amp;LEFT(AS158,FIND(" ",AS158)-1)&amp;"_"&amp;AT158))</f>
        <v/>
      </c>
      <c r="AX158" s="117" t="str">
        <f>IF(AZ158="","",IF((LEN(AZ158)-LEN(SUBSTITUTE(AZ158,"male","")))/LEN("male")&gt;1,"!",IF(RIGHT(AZ158,1)=")","",IF(RIGHT(AZ158,2)=") ","",IF(RIGHT(AZ158,2)=").","","!!")))))</f>
        <v/>
      </c>
      <c r="AY158" s="114"/>
      <c r="AZ158" s="168"/>
      <c r="BA158" s="143" t="str">
        <f>IF(BE158="","",ministers_outercabinet!BD$3)</f>
        <v/>
      </c>
      <c r="BB158" s="144" t="str">
        <f>IF(BE158="","",ministers_outercabinet!BD$1)</f>
        <v/>
      </c>
      <c r="BC158" s="145"/>
      <c r="BD158" s="151"/>
      <c r="BE158" s="146" t="str">
        <f>IF(BL158="","",IF(ISNUMBER(SEARCH(":",BL158)),MID(BL158,FIND(":",BL158)+2,FIND("(",BL158)-FIND(":",BL158)-3),LEFT(BL158,FIND("(",BL158)-2)))</f>
        <v/>
      </c>
      <c r="BF158" s="147" t="str">
        <f>IF(BL158="","",MID(BL158,FIND("(",BL158)+1,4))</f>
        <v/>
      </c>
      <c r="BG158" s="148" t="str">
        <f>IF(ISNUMBER(SEARCH("*female*",BL158)),"female",IF(ISNUMBER(SEARCH("*male*",BL158)),"male",""))</f>
        <v/>
      </c>
      <c r="BH158" s="149" t="str">
        <f>IF(BL158="","",IF(ISERROR(MID(BL158,FIND("male,",BL158)+6,(FIND(")",BL158)-(FIND("male,",BL158)+6))))=TRUE,"missing/error",MID(BL158,FIND("male,",BL158)+6,(FIND(")",BL158)-(FIND("male,",BL158)+6)))))</f>
        <v/>
      </c>
      <c r="BI158" s="150" t="str">
        <f>IF(BE158="","",(MID(BE158,(SEARCH("^^",SUBSTITUTE(BE158," ","^^",LEN(BE158)-LEN(SUBSTITUTE(BE158," ","")))))+1,99)&amp;"_"&amp;LEFT(BE158,FIND(" ",BE158)-1)&amp;"_"&amp;BF158))</f>
        <v/>
      </c>
      <c r="BJ158" s="117" t="str">
        <f>IF(BL158="","",IF((LEN(BL158)-LEN(SUBSTITUTE(BL158,"male","")))/LEN("male")&gt;1,"!",IF(RIGHT(BL158,1)=")","",IF(RIGHT(BL158,2)=") ","",IF(RIGHT(BL158,2)=").","","!!")))))</f>
        <v/>
      </c>
      <c r="BK158" s="114"/>
      <c r="BL158" s="168"/>
      <c r="BM158" s="143" t="str">
        <f>IF(BQ158="","",ministers_outercabinet!BP$3)</f>
        <v/>
      </c>
      <c r="BN158" s="144" t="str">
        <f>IF(BQ158="","",ministers_outercabinet!BP$1)</f>
        <v/>
      </c>
      <c r="BO158" s="145"/>
      <c r="BP158" s="151"/>
      <c r="BQ158" s="146" t="str">
        <f>IF(BX158="","",IF(ISNUMBER(SEARCH(":",BX158)),MID(BX158,FIND(":",BX158)+2,FIND("(",BX158)-FIND(":",BX158)-3),LEFT(BX158,FIND("(",BX158)-2)))</f>
        <v/>
      </c>
      <c r="BR158" s="147" t="str">
        <f>IF(BX158="","",MID(BX158,FIND("(",BX158)+1,4))</f>
        <v/>
      </c>
      <c r="BS158" s="148" t="str">
        <f>IF(ISNUMBER(SEARCH("*female*",BX158)),"female",IF(ISNUMBER(SEARCH("*male*",BX158)),"male",""))</f>
        <v/>
      </c>
      <c r="BT158" s="149" t="str">
        <f>IF(BX158="","",IF(ISERROR(MID(BX158,FIND("male,",BX158)+6,(FIND(")",BX158)-(FIND("male,",BX158)+6))))=TRUE,"missing/error",MID(BX158,FIND("male,",BX158)+6,(FIND(")",BX158)-(FIND("male,",BX158)+6)))))</f>
        <v/>
      </c>
      <c r="BU158" s="150" t="str">
        <f>IF(BQ158="","",(MID(BQ158,(SEARCH("^^",SUBSTITUTE(BQ158," ","^^",LEN(BQ158)-LEN(SUBSTITUTE(BQ158," ","")))))+1,99)&amp;"_"&amp;LEFT(BQ158,FIND(" ",BQ158)-1)&amp;"_"&amp;BR158))</f>
        <v/>
      </c>
      <c r="BV158" s="117" t="str">
        <f>IF(BX158="","",IF((LEN(BX158)-LEN(SUBSTITUTE(BX158,"male","")))/LEN("male")&gt;1,"!",IF(RIGHT(BX158,1)=")","",IF(RIGHT(BX158,2)=") ","",IF(RIGHT(BX158,2)=").","","!!")))))</f>
        <v/>
      </c>
      <c r="BW158" s="114"/>
      <c r="BX158" s="168"/>
      <c r="BY158" s="143" t="str">
        <f>IF(CC158="","",ministers_outercabinet!CB$3)</f>
        <v/>
      </c>
      <c r="BZ158" s="144" t="str">
        <f>IF(CC158="","",ministers_outercabinet!CB$1)</f>
        <v/>
      </c>
      <c r="CA158" s="145"/>
      <c r="CB158" s="151"/>
      <c r="CC158" s="146" t="str">
        <f>IF(CJ158="","",IF(ISNUMBER(SEARCH(":",CJ158)),MID(CJ158,FIND(":",CJ158)+2,FIND("(",CJ158)-FIND(":",CJ158)-3),LEFT(CJ158,FIND("(",CJ158)-2)))</f>
        <v/>
      </c>
      <c r="CD158" s="147" t="str">
        <f>IF(CJ158="","",MID(CJ158,FIND("(",CJ158)+1,4))</f>
        <v/>
      </c>
      <c r="CE158" s="148" t="str">
        <f>IF(ISNUMBER(SEARCH("*female*",CJ158)),"female",IF(ISNUMBER(SEARCH("*male*",CJ158)),"male",""))</f>
        <v/>
      </c>
      <c r="CF158" s="149" t="str">
        <f>IF(CJ158="","",IF(ISERROR(MID(CJ158,FIND("male,",CJ158)+6,(FIND(")",CJ158)-(FIND("male,",CJ158)+6))))=TRUE,"missing/error",MID(CJ158,FIND("male,",CJ158)+6,(FIND(")",CJ158)-(FIND("male,",CJ158)+6)))))</f>
        <v/>
      </c>
      <c r="CG158" s="150" t="str">
        <f>IF(CC158="","",(MID(CC158,(SEARCH("^^",SUBSTITUTE(CC158," ","^^",LEN(CC158)-LEN(SUBSTITUTE(CC158," ","")))))+1,99)&amp;"_"&amp;LEFT(CC158,FIND(" ",CC158)-1)&amp;"_"&amp;CD158))</f>
        <v/>
      </c>
      <c r="CH158" s="117" t="str">
        <f>IF(CJ158="","",IF((LEN(CJ158)-LEN(SUBSTITUTE(CJ158,"male","")))/LEN("male")&gt;1,"!",IF(RIGHT(CJ158,1)=")","",IF(RIGHT(CJ158,2)=") ","",IF(RIGHT(CJ158,2)=").","","!!")))))</f>
        <v/>
      </c>
      <c r="CI158" s="114"/>
      <c r="CJ158" s="168"/>
      <c r="CK158" s="143" t="str">
        <f>IF(CO158="","",ministers_outercabinet!CN$3)</f>
        <v/>
      </c>
      <c r="CL158" s="144" t="str">
        <f>IF(CO158="","",ministers_outercabinet!CN$1)</f>
        <v/>
      </c>
      <c r="CM158" s="145"/>
      <c r="CN158" s="151"/>
      <c r="CO158" s="146" t="str">
        <f>IF(CV158="","",IF(ISNUMBER(SEARCH(":",CV158)),MID(CV158,FIND(":",CV158)+2,FIND("(",CV158)-FIND(":",CV158)-3),LEFT(CV158,FIND("(",CV158)-2)))</f>
        <v/>
      </c>
      <c r="CP158" s="147" t="str">
        <f>IF(CV158="","",MID(CV158,FIND("(",CV158)+1,4))</f>
        <v/>
      </c>
      <c r="CQ158" s="148" t="str">
        <f>IF(ISNUMBER(SEARCH("*female*",CV158)),"female",IF(ISNUMBER(SEARCH("*male*",CV158)),"male",""))</f>
        <v/>
      </c>
      <c r="CR158" s="149" t="str">
        <f>IF(CV158="","",IF(ISERROR(MID(CV158,FIND("male,",CV158)+6,(FIND(")",CV158)-(FIND("male,",CV158)+6))))=TRUE,"missing/error",MID(CV158,FIND("male,",CV158)+6,(FIND(")",CV158)-(FIND("male,",CV158)+6)))))</f>
        <v/>
      </c>
      <c r="CS158" s="150" t="str">
        <f>IF(CO158="","",(MID(CO158,(SEARCH("^^",SUBSTITUTE(CO158," ","^^",LEN(CO158)-LEN(SUBSTITUTE(CO158," ","")))))+1,99)&amp;"_"&amp;LEFT(CO158,FIND(" ",CO158)-1)&amp;"_"&amp;CP158))</f>
        <v/>
      </c>
      <c r="CT158" s="117" t="str">
        <f>IF(CV158="","",IF((LEN(CV158)-LEN(SUBSTITUTE(CV158,"male","")))/LEN("male")&gt;1,"!",IF(RIGHT(CV158,1)=")","",IF(RIGHT(CV158,2)=") ","",IF(RIGHT(CV158,2)=").","","!!")))))</f>
        <v/>
      </c>
      <c r="CU158" s="114"/>
      <c r="CV158" s="168"/>
      <c r="CW158" s="143" t="str">
        <f>IF(DA158="","",ministers_outercabinet!CZ$3)</f>
        <v/>
      </c>
      <c r="CX158" s="144" t="str">
        <f>IF(DA158="","",ministers_outercabinet!CZ$1)</f>
        <v/>
      </c>
      <c r="CY158" s="145"/>
      <c r="CZ158" s="151"/>
      <c r="DA158" s="146" t="str">
        <f>IF(DH158="","",IF(ISNUMBER(SEARCH(":",DH158)),MID(DH158,FIND(":",DH158)+2,FIND("(",DH158)-FIND(":",DH158)-3),LEFT(DH158,FIND("(",DH158)-2)))</f>
        <v/>
      </c>
      <c r="DB158" s="147" t="str">
        <f>IF(DH158="","",MID(DH158,FIND("(",DH158)+1,4))</f>
        <v/>
      </c>
      <c r="DC158" s="148" t="str">
        <f>IF(ISNUMBER(SEARCH("*female*",DH158)),"female",IF(ISNUMBER(SEARCH("*male*",DH158)),"male",""))</f>
        <v/>
      </c>
      <c r="DD158" s="149" t="str">
        <f>IF(DH158="","",IF(ISERROR(MID(DH158,FIND("male,",DH158)+6,(FIND(")",DH158)-(FIND("male,",DH158)+6))))=TRUE,"missing/error",MID(DH158,FIND("male,",DH158)+6,(FIND(")",DH158)-(FIND("male,",DH158)+6)))))</f>
        <v/>
      </c>
      <c r="DE158" s="150" t="str">
        <f>IF(DA158="","",(MID(DA158,(SEARCH("^^",SUBSTITUTE(DA158," ","^^",LEN(DA158)-LEN(SUBSTITUTE(DA158," ","")))))+1,99)&amp;"_"&amp;LEFT(DA158,FIND(" ",DA158)-1)&amp;"_"&amp;DB158))</f>
        <v/>
      </c>
      <c r="DF158" s="117" t="str">
        <f>IF(DH158="","",IF((LEN(DH158)-LEN(SUBSTITUTE(DH158,"male","")))/LEN("male")&gt;1,"!",IF(RIGHT(DH158,1)=")","",IF(RIGHT(DH158,2)=") ","",IF(RIGHT(DH158,2)=").","","!!")))))</f>
        <v/>
      </c>
      <c r="DG158" s="114"/>
      <c r="DH158" s="168"/>
      <c r="DI158" s="143" t="str">
        <f>IF(DM158="","",ministers_outercabinet!DL$3)</f>
        <v/>
      </c>
      <c r="DJ158" s="144" t="str">
        <f>IF(DM158="","",ministers_outercabinet!DL$1)</f>
        <v/>
      </c>
      <c r="DK158" s="145"/>
      <c r="DL158" s="151"/>
      <c r="DM158" s="146" t="str">
        <f>IF(DT158="","",IF(ISNUMBER(SEARCH(":",DT158)),MID(DT158,FIND(":",DT158)+2,FIND("(",DT158)-FIND(":",DT158)-3),LEFT(DT158,FIND("(",DT158)-2)))</f>
        <v/>
      </c>
      <c r="DN158" s="147" t="str">
        <f>IF(DT158="","",MID(DT158,FIND("(",DT158)+1,4))</f>
        <v/>
      </c>
      <c r="DO158" s="148" t="str">
        <f>IF(ISNUMBER(SEARCH("*female*",DT158)),"female",IF(ISNUMBER(SEARCH("*male*",DT158)),"male",""))</f>
        <v/>
      </c>
      <c r="DP158" s="149" t="str">
        <f>IF(DT158="","",IF(ISERROR(MID(DT158,FIND("male,",DT158)+6,(FIND(")",DT158)-(FIND("male,",DT158)+6))))=TRUE,"missing/error",MID(DT158,FIND("male,",DT158)+6,(FIND(")",DT158)-(FIND("male,",DT158)+6)))))</f>
        <v/>
      </c>
      <c r="DQ158" s="150" t="str">
        <f>IF(DM158="","",(MID(DM158,(SEARCH("^^",SUBSTITUTE(DM158," ","^^",LEN(DM158)-LEN(SUBSTITUTE(DM158," ","")))))+1,99)&amp;"_"&amp;LEFT(DM158,FIND(" ",DM158)-1)&amp;"_"&amp;DN158))</f>
        <v/>
      </c>
      <c r="DR158" s="117" t="str">
        <f>IF(DT158="","",IF((LEN(DT158)-LEN(SUBSTITUTE(DT158,"male","")))/LEN("male")&gt;1,"!",IF(RIGHT(DT158,1)=")","",IF(RIGHT(DT158,2)=") ","",IF(RIGHT(DT158,2)=").","","!!")))))</f>
        <v/>
      </c>
      <c r="DS158" s="114"/>
      <c r="DT158" s="168"/>
      <c r="DU158" s="143" t="str">
        <f>IF(DY158="","",ministers_outercabinet!DX$3)</f>
        <v/>
      </c>
      <c r="DV158" s="144" t="str">
        <f>IF(DY158="","",ministers_outercabinet!DX$1)</f>
        <v/>
      </c>
      <c r="DW158" s="145"/>
      <c r="DX158" s="151"/>
      <c r="DY158" s="146" t="str">
        <f>IF(EF158="","",IF(ISNUMBER(SEARCH(":",EF158)),MID(EF158,FIND(":",EF158)+2,FIND("(",EF158)-FIND(":",EF158)-3),LEFT(EF158,FIND("(",EF158)-2)))</f>
        <v/>
      </c>
      <c r="DZ158" s="147" t="str">
        <f>IF(EF158="","",MID(EF158,FIND("(",EF158)+1,4))</f>
        <v/>
      </c>
      <c r="EA158" s="148" t="str">
        <f>IF(ISNUMBER(SEARCH("*female*",EF158)),"female",IF(ISNUMBER(SEARCH("*male*",EF158)),"male",""))</f>
        <v/>
      </c>
      <c r="EB158" s="149" t="str">
        <f>IF(EF158="","",IF(ISERROR(MID(EF158,FIND("male,",EF158)+6,(FIND(")",EF158)-(FIND("male,",EF158)+6))))=TRUE,"missing/error",MID(EF158,FIND("male,",EF158)+6,(FIND(")",EF158)-(FIND("male,",EF158)+6)))))</f>
        <v/>
      </c>
      <c r="EC158" s="150" t="str">
        <f>IF(DY158="","",(MID(DY158,(SEARCH("^^",SUBSTITUTE(DY158," ","^^",LEN(DY158)-LEN(SUBSTITUTE(DY158," ","")))))+1,99)&amp;"_"&amp;LEFT(DY158,FIND(" ",DY158)-1)&amp;"_"&amp;DZ158))</f>
        <v/>
      </c>
      <c r="ED158" s="117" t="str">
        <f>IF(EF158="","",IF((LEN(EF158)-LEN(SUBSTITUTE(EF158,"male","")))/LEN("male")&gt;1,"!",IF(RIGHT(EF158,1)=")","",IF(RIGHT(EF158,2)=") ","",IF(RIGHT(EF158,2)=").","","!!")))))</f>
        <v/>
      </c>
      <c r="EE158" s="114"/>
      <c r="EF158" s="168"/>
    </row>
    <row r="159" spans="1:136" ht="13.5" customHeight="1">
      <c r="A159" s="126"/>
      <c r="B159" s="117" t="s">
        <v>620</v>
      </c>
      <c r="E159" s="143" t="str">
        <f>IF(I159="","",ministers_outercabinet!E$3)</f>
        <v/>
      </c>
      <c r="F159" s="144" t="str">
        <f>IF(I159="","",ministers_outercabinet!E$1)</f>
        <v/>
      </c>
      <c r="G159" s="145" t="s">
        <v>292</v>
      </c>
      <c r="H159" s="145" t="str">
        <f>IF(I159="","",ministers_outercabinet!E$3)</f>
        <v/>
      </c>
      <c r="I159" s="146" t="str">
        <f t="shared" si="89"/>
        <v/>
      </c>
      <c r="J159" s="147" t="str">
        <f t="shared" si="90"/>
        <v/>
      </c>
      <c r="K159" s="148" t="str">
        <f t="shared" si="91"/>
        <v/>
      </c>
      <c r="L159" s="149" t="str">
        <f t="shared" si="26"/>
        <v/>
      </c>
      <c r="M159" s="150" t="str">
        <f t="shared" si="92"/>
        <v/>
      </c>
      <c r="N159" s="117" t="str">
        <f t="shared" si="93"/>
        <v/>
      </c>
      <c r="O159" s="114"/>
      <c r="P159" s="168"/>
      <c r="Q159" s="143"/>
      <c r="R159" s="144"/>
      <c r="S159" s="145"/>
      <c r="T159" s="151"/>
      <c r="U159" s="146"/>
      <c r="V159" s="147"/>
      <c r="W159" s="148"/>
      <c r="X159" s="149"/>
      <c r="Y159" s="150"/>
      <c r="AA159" s="114"/>
      <c r="AB159" s="168"/>
      <c r="AC159" s="143"/>
      <c r="AD159" s="144"/>
      <c r="AE159" s="145"/>
      <c r="AF159" s="151"/>
      <c r="AG159" s="146"/>
      <c r="AH159" s="147"/>
      <c r="AI159" s="148"/>
      <c r="AJ159" s="149"/>
      <c r="AK159" s="150"/>
      <c r="AM159" s="114"/>
      <c r="AN159" s="168"/>
      <c r="AO159" s="143"/>
      <c r="AP159" s="144"/>
      <c r="AQ159" s="145"/>
      <c r="AR159" s="151"/>
      <c r="AS159" s="146"/>
      <c r="AT159" s="147"/>
      <c r="AU159" s="148"/>
      <c r="AV159" s="149"/>
      <c r="AW159" s="150"/>
      <c r="AY159" s="114"/>
      <c r="AZ159" s="168"/>
      <c r="BA159" s="143"/>
      <c r="BB159" s="144"/>
      <c r="BC159" s="145"/>
      <c r="BD159" s="151"/>
      <c r="BE159" s="146"/>
      <c r="BF159" s="147"/>
      <c r="BG159" s="148"/>
      <c r="BH159" s="149"/>
      <c r="BI159" s="150"/>
      <c r="BK159" s="114"/>
      <c r="BL159" s="168"/>
      <c r="BM159" s="143"/>
      <c r="BN159" s="144"/>
      <c r="BO159" s="145"/>
      <c r="BP159" s="151"/>
      <c r="BQ159" s="146"/>
      <c r="BR159" s="147"/>
      <c r="BS159" s="148"/>
      <c r="BT159" s="149"/>
      <c r="BU159" s="150"/>
      <c r="BW159" s="114"/>
      <c r="BX159" s="168"/>
      <c r="BY159" s="143"/>
      <c r="BZ159" s="144"/>
      <c r="CA159" s="145"/>
      <c r="CB159" s="151"/>
      <c r="CC159" s="146"/>
      <c r="CD159" s="147"/>
      <c r="CE159" s="148"/>
      <c r="CF159" s="149"/>
      <c r="CG159" s="150"/>
      <c r="CI159" s="114"/>
      <c r="CJ159" s="168"/>
      <c r="CK159" s="143"/>
      <c r="CL159" s="144"/>
      <c r="CM159" s="145"/>
      <c r="CN159" s="151"/>
      <c r="CO159" s="146"/>
      <c r="CP159" s="147"/>
      <c r="CQ159" s="148"/>
      <c r="CR159" s="149"/>
      <c r="CS159" s="150"/>
      <c r="CU159" s="114"/>
      <c r="CV159" s="168"/>
      <c r="CW159" s="143"/>
      <c r="CX159" s="144"/>
      <c r="CY159" s="145"/>
      <c r="CZ159" s="151"/>
      <c r="DA159" s="146"/>
      <c r="DB159" s="147"/>
      <c r="DC159" s="148"/>
      <c r="DD159" s="149"/>
      <c r="DE159" s="150"/>
      <c r="DG159" s="114"/>
      <c r="DH159" s="168"/>
      <c r="DI159" s="143"/>
      <c r="DJ159" s="144"/>
      <c r="DK159" s="145"/>
      <c r="DL159" s="151"/>
      <c r="DM159" s="146"/>
      <c r="DN159" s="147"/>
      <c r="DO159" s="148"/>
      <c r="DP159" s="149"/>
      <c r="DQ159" s="150"/>
      <c r="DS159" s="114"/>
      <c r="DT159" s="168"/>
      <c r="DU159" s="143"/>
      <c r="DV159" s="144"/>
      <c r="DW159" s="145"/>
      <c r="DX159" s="151"/>
      <c r="DY159" s="146"/>
      <c r="DZ159" s="147"/>
      <c r="EA159" s="148"/>
      <c r="EB159" s="149"/>
      <c r="EC159" s="150"/>
      <c r="EE159" s="114"/>
      <c r="EF159" s="168"/>
    </row>
    <row r="160" spans="1:136" ht="13.5" customHeight="1">
      <c r="A160" s="126"/>
      <c r="B160" s="117" t="s">
        <v>582</v>
      </c>
      <c r="E160" s="143" t="str">
        <f>IF(I160="","",ministers_outercabinet!E$3)</f>
        <v/>
      </c>
      <c r="F160" s="144" t="str">
        <f>IF(I160="","",ministers_outercabinet!E$1)</f>
        <v/>
      </c>
      <c r="G160" s="145" t="s">
        <v>292</v>
      </c>
      <c r="H160" s="145" t="str">
        <f>IF(I160="","",ministers_outercabinet!E$3)</f>
        <v/>
      </c>
      <c r="I160" s="146" t="str">
        <f t="shared" si="89"/>
        <v/>
      </c>
      <c r="J160" s="147" t="str">
        <f t="shared" si="90"/>
        <v/>
      </c>
      <c r="K160" s="148" t="str">
        <f t="shared" si="91"/>
        <v/>
      </c>
      <c r="L160" s="149" t="str">
        <f t="shared" si="26"/>
        <v/>
      </c>
      <c r="M160" s="150" t="str">
        <f t="shared" si="92"/>
        <v/>
      </c>
      <c r="N160" s="117" t="str">
        <f t="shared" si="93"/>
        <v/>
      </c>
      <c r="O160" s="114"/>
      <c r="P160" s="168"/>
      <c r="Q160" s="143" t="str">
        <f>IF(U160="","",ministers_outercabinet!T$3)</f>
        <v/>
      </c>
      <c r="R160" s="144" t="str">
        <f>IF(U160="","",ministers_outercabinet!T$1)</f>
        <v/>
      </c>
      <c r="S160" s="145"/>
      <c r="T160" s="151"/>
      <c r="U160" s="146" t="str">
        <f>IF(AB160="","",IF(ISNUMBER(SEARCH(":",AB160)),MID(AB160,FIND(":",AB160)+2,FIND("(",AB160)-FIND(":",AB160)-3),LEFT(AB160,FIND("(",AB160)-2)))</f>
        <v/>
      </c>
      <c r="V160" s="147" t="str">
        <f>IF(AB160="","",MID(AB160,FIND("(",AB160)+1,4))</f>
        <v/>
      </c>
      <c r="W160" s="148" t="str">
        <f>IF(ISNUMBER(SEARCH("*female*",AB160)),"female",IF(ISNUMBER(SEARCH("*male*",AB160)),"male",""))</f>
        <v/>
      </c>
      <c r="X160" s="149" t="str">
        <f>IF(AB160="","",IF(ISERROR(MID(AB160,FIND("male,",AB160)+6,(FIND(")",AB160)-(FIND("male,",AB160)+6))))=TRUE,"missing/error",MID(AB160,FIND("male,",AB160)+6,(FIND(")",AB160)-(FIND("male,",AB160)+6)))))</f>
        <v/>
      </c>
      <c r="Y160" s="150" t="str">
        <f>IF(U160="","",(MID(U160,(SEARCH("^^",SUBSTITUTE(U160," ","^^",LEN(U160)-LEN(SUBSTITUTE(U160," ","")))))+1,99)&amp;"_"&amp;LEFT(U160,FIND(" ",U160)-1)&amp;"_"&amp;V160))</f>
        <v/>
      </c>
      <c r="Z160" s="117" t="str">
        <f>IF(AB160="","",IF((LEN(AB160)-LEN(SUBSTITUTE(AB160,"male","")))/LEN("male")&gt;1,"!",IF(RIGHT(AB160,1)=")","",IF(RIGHT(AB160,2)=") ","",IF(RIGHT(AB160,2)=").","","!!")))))</f>
        <v/>
      </c>
      <c r="AA160" s="114"/>
      <c r="AB160" s="168"/>
      <c r="AC160" s="143" t="str">
        <f>IF(AG160="","",ministers_outercabinet!AF$3)</f>
        <v/>
      </c>
      <c r="AD160" s="144" t="str">
        <f>IF(AG160="","",ministers_outercabinet!AF$1)</f>
        <v/>
      </c>
      <c r="AE160" s="145"/>
      <c r="AF160" s="151"/>
      <c r="AG160" s="146" t="str">
        <f>IF(AN160="","",IF(ISNUMBER(SEARCH(":",AN160)),MID(AN160,FIND(":",AN160)+2,FIND("(",AN160)-FIND(":",AN160)-3),LEFT(AN160,FIND("(",AN160)-2)))</f>
        <v/>
      </c>
      <c r="AH160" s="147" t="str">
        <f>IF(AN160="","",MID(AN160,FIND("(",AN160)+1,4))</f>
        <v/>
      </c>
      <c r="AI160" s="148" t="str">
        <f>IF(ISNUMBER(SEARCH("*female*",AN160)),"female",IF(ISNUMBER(SEARCH("*male*",AN160)),"male",""))</f>
        <v/>
      </c>
      <c r="AJ160" s="149" t="str">
        <f>IF(AN160="","",IF(ISERROR(MID(AN160,FIND("male,",AN160)+6,(FIND(")",AN160)-(FIND("male,",AN160)+6))))=TRUE,"missing/error",MID(AN160,FIND("male,",AN160)+6,(FIND(")",AN160)-(FIND("male,",AN160)+6)))))</f>
        <v/>
      </c>
      <c r="AK160" s="150" t="str">
        <f>IF(AG160="","",(MID(AG160,(SEARCH("^^",SUBSTITUTE(AG160," ","^^",LEN(AG160)-LEN(SUBSTITUTE(AG160," ","")))))+1,99)&amp;"_"&amp;LEFT(AG160,FIND(" ",AG160)-1)&amp;"_"&amp;AH160))</f>
        <v/>
      </c>
      <c r="AL160" s="117" t="str">
        <f>IF(AN160="","",IF((LEN(AN160)-LEN(SUBSTITUTE(AN160,"male","")))/LEN("male")&gt;1,"!",IF(RIGHT(AN160,1)=")","",IF(RIGHT(AN160,2)=") ","",IF(RIGHT(AN160,2)=").","","!!")))))</f>
        <v/>
      </c>
      <c r="AM160" s="114"/>
      <c r="AN160" s="168"/>
      <c r="AO160" s="143" t="str">
        <f>IF(AS160="","",ministers_outercabinet!AR$3)</f>
        <v/>
      </c>
      <c r="AP160" s="144" t="str">
        <f>IF(AS160="","",ministers_outercabinet!AR$1)</f>
        <v/>
      </c>
      <c r="AQ160" s="145"/>
      <c r="AR160" s="151"/>
      <c r="AS160" s="146" t="str">
        <f>IF(AZ160="","",IF(ISNUMBER(SEARCH(":",AZ160)),MID(AZ160,FIND(":",AZ160)+2,FIND("(",AZ160)-FIND(":",AZ160)-3),LEFT(AZ160,FIND("(",AZ160)-2)))</f>
        <v/>
      </c>
      <c r="AT160" s="147" t="str">
        <f>IF(AZ160="","",MID(AZ160,FIND("(",AZ160)+1,4))</f>
        <v/>
      </c>
      <c r="AU160" s="148" t="str">
        <f>IF(ISNUMBER(SEARCH("*female*",AZ160)),"female",IF(ISNUMBER(SEARCH("*male*",AZ160)),"male",""))</f>
        <v/>
      </c>
      <c r="AV160" s="149" t="str">
        <f>IF(AZ160="","",IF(ISERROR(MID(AZ160,FIND("male,",AZ160)+6,(FIND(")",AZ160)-(FIND("male,",AZ160)+6))))=TRUE,"missing/error",MID(AZ160,FIND("male,",AZ160)+6,(FIND(")",AZ160)-(FIND("male,",AZ160)+6)))))</f>
        <v/>
      </c>
      <c r="AW160" s="150" t="str">
        <f>IF(AS160="","",(MID(AS160,(SEARCH("^^",SUBSTITUTE(AS160," ","^^",LEN(AS160)-LEN(SUBSTITUTE(AS160," ","")))))+1,99)&amp;"_"&amp;LEFT(AS160,FIND(" ",AS160)-1)&amp;"_"&amp;AT160))</f>
        <v/>
      </c>
      <c r="AX160" s="117" t="str">
        <f>IF(AZ160="","",IF((LEN(AZ160)-LEN(SUBSTITUTE(AZ160,"male","")))/LEN("male")&gt;1,"!",IF(RIGHT(AZ160,1)=")","",IF(RIGHT(AZ160,2)=") ","",IF(RIGHT(AZ160,2)=").","","!!")))))</f>
        <v/>
      </c>
      <c r="AY160" s="114"/>
      <c r="AZ160" s="168"/>
      <c r="BA160" s="143" t="str">
        <f>IF(BE160="","",ministers_outercabinet!BD$3)</f>
        <v/>
      </c>
      <c r="BB160" s="144" t="str">
        <f>IF(BE160="","",ministers_outercabinet!BD$1)</f>
        <v/>
      </c>
      <c r="BC160" s="145"/>
      <c r="BD160" s="151"/>
      <c r="BE160" s="146" t="str">
        <f>IF(BL160="","",IF(ISNUMBER(SEARCH(":",BL160)),MID(BL160,FIND(":",BL160)+2,FIND("(",BL160)-FIND(":",BL160)-3),LEFT(BL160,FIND("(",BL160)-2)))</f>
        <v/>
      </c>
      <c r="BF160" s="147" t="str">
        <f>IF(BL160="","",MID(BL160,FIND("(",BL160)+1,4))</f>
        <v/>
      </c>
      <c r="BG160" s="148" t="str">
        <f>IF(ISNUMBER(SEARCH("*female*",BL160)),"female",IF(ISNUMBER(SEARCH("*male*",BL160)),"male",""))</f>
        <v/>
      </c>
      <c r="BH160" s="149" t="str">
        <f>IF(BL160="","",IF(ISERROR(MID(BL160,FIND("male,",BL160)+6,(FIND(")",BL160)-(FIND("male,",BL160)+6))))=TRUE,"missing/error",MID(BL160,FIND("male,",BL160)+6,(FIND(")",BL160)-(FIND("male,",BL160)+6)))))</f>
        <v/>
      </c>
      <c r="BI160" s="150" t="str">
        <f>IF(BE160="","",(MID(BE160,(SEARCH("^^",SUBSTITUTE(BE160," ","^^",LEN(BE160)-LEN(SUBSTITUTE(BE160," ","")))))+1,99)&amp;"_"&amp;LEFT(BE160,FIND(" ",BE160)-1)&amp;"_"&amp;BF160))</f>
        <v/>
      </c>
      <c r="BJ160" s="117" t="str">
        <f>IF(BL160="","",IF((LEN(BL160)-LEN(SUBSTITUTE(BL160,"male","")))/LEN("male")&gt;1,"!",IF(RIGHT(BL160,1)=")","",IF(RIGHT(BL160,2)=") ","",IF(RIGHT(BL160,2)=").","","!!")))))</f>
        <v/>
      </c>
      <c r="BK160" s="114"/>
      <c r="BL160" s="168"/>
      <c r="BM160" s="143" t="str">
        <f>IF(BQ160="","",ministers_outercabinet!BP$3)</f>
        <v/>
      </c>
      <c r="BN160" s="144" t="str">
        <f>IF(BQ160="","",ministers_outercabinet!BP$1)</f>
        <v/>
      </c>
      <c r="BO160" s="145"/>
      <c r="BP160" s="151"/>
      <c r="BQ160" s="146" t="str">
        <f>IF(BX160="","",IF(ISNUMBER(SEARCH(":",BX160)),MID(BX160,FIND(":",BX160)+2,FIND("(",BX160)-FIND(":",BX160)-3),LEFT(BX160,FIND("(",BX160)-2)))</f>
        <v/>
      </c>
      <c r="BR160" s="147" t="str">
        <f>IF(BX160="","",MID(BX160,FIND("(",BX160)+1,4))</f>
        <v/>
      </c>
      <c r="BS160" s="148" t="str">
        <f>IF(ISNUMBER(SEARCH("*female*",BX160)),"female",IF(ISNUMBER(SEARCH("*male*",BX160)),"male",""))</f>
        <v/>
      </c>
      <c r="BT160" s="149" t="str">
        <f>IF(BX160="","",IF(ISERROR(MID(BX160,FIND("male,",BX160)+6,(FIND(")",BX160)-(FIND("male,",BX160)+6))))=TRUE,"missing/error",MID(BX160,FIND("male,",BX160)+6,(FIND(")",BX160)-(FIND("male,",BX160)+6)))))</f>
        <v/>
      </c>
      <c r="BU160" s="150" t="str">
        <f>IF(BQ160="","",(MID(BQ160,(SEARCH("^^",SUBSTITUTE(BQ160," ","^^",LEN(BQ160)-LEN(SUBSTITUTE(BQ160," ","")))))+1,99)&amp;"_"&amp;LEFT(BQ160,FIND(" ",BQ160)-1)&amp;"_"&amp;BR160))</f>
        <v/>
      </c>
      <c r="BV160" s="117" t="str">
        <f>IF(BX160="","",IF((LEN(BX160)-LEN(SUBSTITUTE(BX160,"male","")))/LEN("male")&gt;1,"!",IF(RIGHT(BX160,1)=")","",IF(RIGHT(BX160,2)=") ","",IF(RIGHT(BX160,2)=").","","!!")))))</f>
        <v/>
      </c>
      <c r="BW160" s="114"/>
      <c r="BX160" s="168"/>
      <c r="BY160" s="143" t="str">
        <f>IF(CC160="","",ministers_outercabinet!CB$3)</f>
        <v/>
      </c>
      <c r="BZ160" s="144" t="str">
        <f>IF(CC160="","",ministers_outercabinet!CB$1)</f>
        <v/>
      </c>
      <c r="CA160" s="145"/>
      <c r="CB160" s="151"/>
      <c r="CC160" s="146" t="str">
        <f>IF(CJ160="","",IF(ISNUMBER(SEARCH(":",CJ160)),MID(CJ160,FIND(":",CJ160)+2,FIND("(",CJ160)-FIND(":",CJ160)-3),LEFT(CJ160,FIND("(",CJ160)-2)))</f>
        <v/>
      </c>
      <c r="CD160" s="147" t="str">
        <f>IF(CJ160="","",MID(CJ160,FIND("(",CJ160)+1,4))</f>
        <v/>
      </c>
      <c r="CE160" s="148" t="str">
        <f>IF(ISNUMBER(SEARCH("*female*",CJ160)),"female",IF(ISNUMBER(SEARCH("*male*",CJ160)),"male",""))</f>
        <v/>
      </c>
      <c r="CF160" s="149" t="str">
        <f>IF(CJ160="","",IF(ISERROR(MID(CJ160,FIND("male,",CJ160)+6,(FIND(")",CJ160)-(FIND("male,",CJ160)+6))))=TRUE,"missing/error",MID(CJ160,FIND("male,",CJ160)+6,(FIND(")",CJ160)-(FIND("male,",CJ160)+6)))))</f>
        <v/>
      </c>
      <c r="CG160" s="150" t="str">
        <f>IF(CC160="","",(MID(CC160,(SEARCH("^^",SUBSTITUTE(CC160," ","^^",LEN(CC160)-LEN(SUBSTITUTE(CC160," ","")))))+1,99)&amp;"_"&amp;LEFT(CC160,FIND(" ",CC160)-1)&amp;"_"&amp;CD160))</f>
        <v/>
      </c>
      <c r="CH160" s="117" t="str">
        <f>IF(CJ160="","",IF((LEN(CJ160)-LEN(SUBSTITUTE(CJ160,"male","")))/LEN("male")&gt;1,"!",IF(RIGHT(CJ160,1)=")","",IF(RIGHT(CJ160,2)=") ","",IF(RIGHT(CJ160,2)=").","","!!")))))</f>
        <v/>
      </c>
      <c r="CI160" s="114"/>
      <c r="CJ160" s="168"/>
      <c r="CK160" s="143" t="str">
        <f>IF(CO160="","",ministers_outercabinet!CN$3)</f>
        <v/>
      </c>
      <c r="CL160" s="144" t="str">
        <f>IF(CO160="","",ministers_outercabinet!CN$1)</f>
        <v/>
      </c>
      <c r="CM160" s="145"/>
      <c r="CN160" s="151"/>
      <c r="CO160" s="146" t="str">
        <f>IF(CV160="","",IF(ISNUMBER(SEARCH(":",CV160)),MID(CV160,FIND(":",CV160)+2,FIND("(",CV160)-FIND(":",CV160)-3),LEFT(CV160,FIND("(",CV160)-2)))</f>
        <v/>
      </c>
      <c r="CP160" s="147" t="str">
        <f>IF(CV160="","",MID(CV160,FIND("(",CV160)+1,4))</f>
        <v/>
      </c>
      <c r="CQ160" s="148" t="str">
        <f>IF(ISNUMBER(SEARCH("*female*",CV160)),"female",IF(ISNUMBER(SEARCH("*male*",CV160)),"male",""))</f>
        <v/>
      </c>
      <c r="CR160" s="149" t="str">
        <f>IF(CV160="","",IF(ISERROR(MID(CV160,FIND("male,",CV160)+6,(FIND(")",CV160)-(FIND("male,",CV160)+6))))=TRUE,"missing/error",MID(CV160,FIND("male,",CV160)+6,(FIND(")",CV160)-(FIND("male,",CV160)+6)))))</f>
        <v/>
      </c>
      <c r="CS160" s="150" t="str">
        <f>IF(CO160="","",(MID(CO160,(SEARCH("^^",SUBSTITUTE(CO160," ","^^",LEN(CO160)-LEN(SUBSTITUTE(CO160," ","")))))+1,99)&amp;"_"&amp;LEFT(CO160,FIND(" ",CO160)-1)&amp;"_"&amp;CP160))</f>
        <v/>
      </c>
      <c r="CT160" s="117" t="str">
        <f>IF(CV160="","",IF((LEN(CV160)-LEN(SUBSTITUTE(CV160,"male","")))/LEN("male")&gt;1,"!",IF(RIGHT(CV160,1)=")","",IF(RIGHT(CV160,2)=") ","",IF(RIGHT(CV160,2)=").","","!!")))))</f>
        <v/>
      </c>
      <c r="CU160" s="114"/>
      <c r="CV160" s="168"/>
      <c r="CW160" s="143" t="str">
        <f>IF(DA160="","",ministers_outercabinet!CZ$3)</f>
        <v/>
      </c>
      <c r="CX160" s="144" t="str">
        <f>IF(DA160="","",ministers_outercabinet!CZ$1)</f>
        <v/>
      </c>
      <c r="CY160" s="145"/>
      <c r="CZ160" s="151"/>
      <c r="DA160" s="146" t="str">
        <f>IF(DH160="","",IF(ISNUMBER(SEARCH(":",DH160)),MID(DH160,FIND(":",DH160)+2,FIND("(",DH160)-FIND(":",DH160)-3),LEFT(DH160,FIND("(",DH160)-2)))</f>
        <v/>
      </c>
      <c r="DB160" s="147" t="str">
        <f>IF(DH160="","",MID(DH160,FIND("(",DH160)+1,4))</f>
        <v/>
      </c>
      <c r="DC160" s="148" t="str">
        <f>IF(ISNUMBER(SEARCH("*female*",DH160)),"female",IF(ISNUMBER(SEARCH("*male*",DH160)),"male",""))</f>
        <v/>
      </c>
      <c r="DD160" s="149" t="str">
        <f>IF(DH160="","",IF(ISERROR(MID(DH160,FIND("male,",DH160)+6,(FIND(")",DH160)-(FIND("male,",DH160)+6))))=TRUE,"missing/error",MID(DH160,FIND("male,",DH160)+6,(FIND(")",DH160)-(FIND("male,",DH160)+6)))))</f>
        <v/>
      </c>
      <c r="DE160" s="150" t="str">
        <f>IF(DA160="","",(MID(DA160,(SEARCH("^^",SUBSTITUTE(DA160," ","^^",LEN(DA160)-LEN(SUBSTITUTE(DA160," ","")))))+1,99)&amp;"_"&amp;LEFT(DA160,FIND(" ",DA160)-1)&amp;"_"&amp;DB160))</f>
        <v/>
      </c>
      <c r="DF160" s="117" t="str">
        <f>IF(DH160="","",IF((LEN(DH160)-LEN(SUBSTITUTE(DH160,"male","")))/LEN("male")&gt;1,"!",IF(RIGHT(DH160,1)=")","",IF(RIGHT(DH160,2)=") ","",IF(RIGHT(DH160,2)=").","","!!")))))</f>
        <v/>
      </c>
      <c r="DG160" s="114"/>
      <c r="DH160" s="168"/>
      <c r="DI160" s="143" t="str">
        <f>IF(DM160="","",ministers_outercabinet!DL$3)</f>
        <v/>
      </c>
      <c r="DJ160" s="144" t="str">
        <f>IF(DM160="","",ministers_outercabinet!DL$1)</f>
        <v/>
      </c>
      <c r="DK160" s="145"/>
      <c r="DL160" s="151"/>
      <c r="DM160" s="146" t="str">
        <f>IF(DT160="","",IF(ISNUMBER(SEARCH(":",DT160)),MID(DT160,FIND(":",DT160)+2,FIND("(",DT160)-FIND(":",DT160)-3),LEFT(DT160,FIND("(",DT160)-2)))</f>
        <v/>
      </c>
      <c r="DN160" s="147" t="str">
        <f>IF(DT160="","",MID(DT160,FIND("(",DT160)+1,4))</f>
        <v/>
      </c>
      <c r="DO160" s="148" t="str">
        <f>IF(ISNUMBER(SEARCH("*female*",DT160)),"female",IF(ISNUMBER(SEARCH("*male*",DT160)),"male",""))</f>
        <v/>
      </c>
      <c r="DP160" s="149" t="str">
        <f>IF(DT160="","",IF(ISERROR(MID(DT160,FIND("male,",DT160)+6,(FIND(")",DT160)-(FIND("male,",DT160)+6))))=TRUE,"missing/error",MID(DT160,FIND("male,",DT160)+6,(FIND(")",DT160)-(FIND("male,",DT160)+6)))))</f>
        <v/>
      </c>
      <c r="DQ160" s="150" t="str">
        <f>IF(DM160="","",(MID(DM160,(SEARCH("^^",SUBSTITUTE(DM160," ","^^",LEN(DM160)-LEN(SUBSTITUTE(DM160," ","")))))+1,99)&amp;"_"&amp;LEFT(DM160,FIND(" ",DM160)-1)&amp;"_"&amp;DN160))</f>
        <v/>
      </c>
      <c r="DR160" s="117" t="str">
        <f>IF(DT160="","",IF((LEN(DT160)-LEN(SUBSTITUTE(DT160,"male","")))/LEN("male")&gt;1,"!",IF(RIGHT(DT160,1)=")","",IF(RIGHT(DT160,2)=") ","",IF(RIGHT(DT160,2)=").","","!!")))))</f>
        <v/>
      </c>
      <c r="DS160" s="114"/>
      <c r="DT160" s="168"/>
      <c r="DU160" s="143" t="str">
        <f>IF(DY160="","",ministers_outercabinet!DX$3)</f>
        <v/>
      </c>
      <c r="DV160" s="144" t="str">
        <f>IF(DY160="","",ministers_outercabinet!DX$1)</f>
        <v/>
      </c>
      <c r="DW160" s="145"/>
      <c r="DX160" s="151"/>
      <c r="DY160" s="146" t="str">
        <f>IF(EF160="","",IF(ISNUMBER(SEARCH(":",EF160)),MID(EF160,FIND(":",EF160)+2,FIND("(",EF160)-FIND(":",EF160)-3),LEFT(EF160,FIND("(",EF160)-2)))</f>
        <v/>
      </c>
      <c r="DZ160" s="147" t="str">
        <f>IF(EF160="","",MID(EF160,FIND("(",EF160)+1,4))</f>
        <v/>
      </c>
      <c r="EA160" s="148" t="str">
        <f>IF(ISNUMBER(SEARCH("*female*",EF160)),"female",IF(ISNUMBER(SEARCH("*male*",EF160)),"male",""))</f>
        <v/>
      </c>
      <c r="EB160" s="149" t="str">
        <f>IF(EF160="","",IF(ISERROR(MID(EF160,FIND("male,",EF160)+6,(FIND(")",EF160)-(FIND("male,",EF160)+6))))=TRUE,"missing/error",MID(EF160,FIND("male,",EF160)+6,(FIND(")",EF160)-(FIND("male,",EF160)+6)))))</f>
        <v/>
      </c>
      <c r="EC160" s="150" t="str">
        <f>IF(DY160="","",(MID(DY160,(SEARCH("^^",SUBSTITUTE(DY160," ","^^",LEN(DY160)-LEN(SUBSTITUTE(DY160," ","")))))+1,99)&amp;"_"&amp;LEFT(DY160,FIND(" ",DY160)-1)&amp;"_"&amp;DZ160))</f>
        <v/>
      </c>
      <c r="ED160" s="117" t="str">
        <f>IF(EF160="","",IF((LEN(EF160)-LEN(SUBSTITUTE(EF160,"male","")))/LEN("male")&gt;1,"!",IF(RIGHT(EF160,1)=")","",IF(RIGHT(EF160,2)=") ","",IF(RIGHT(EF160,2)=").","","!!")))))</f>
        <v/>
      </c>
      <c r="EE160" s="114"/>
      <c r="EF160" s="168"/>
    </row>
    <row r="161" spans="1:136" ht="13.5" customHeight="1">
      <c r="A161" s="126"/>
      <c r="B161" s="117" t="s">
        <v>582</v>
      </c>
      <c r="E161" s="143" t="str">
        <f>IF(I161="","",ministers_outercabinet!E$3)</f>
        <v/>
      </c>
      <c r="F161" s="144" t="str">
        <f>IF(I161="","",ministers_outercabinet!E$1)</f>
        <v/>
      </c>
      <c r="G161" s="145" t="s">
        <v>292</v>
      </c>
      <c r="H161" s="145" t="str">
        <f>IF(I161="","",ministers_outercabinet!E$3)</f>
        <v/>
      </c>
      <c r="I161" s="146" t="str">
        <f t="shared" si="89"/>
        <v/>
      </c>
      <c r="J161" s="147" t="str">
        <f t="shared" si="90"/>
        <v/>
      </c>
      <c r="K161" s="148" t="str">
        <f t="shared" si="91"/>
        <v/>
      </c>
      <c r="L161" s="149" t="str">
        <f t="shared" si="26"/>
        <v/>
      </c>
      <c r="M161" s="150" t="str">
        <f t="shared" si="92"/>
        <v/>
      </c>
      <c r="N161" s="117" t="str">
        <f t="shared" si="93"/>
        <v/>
      </c>
      <c r="O161" s="114"/>
      <c r="P161" s="168"/>
      <c r="Q161" s="143"/>
      <c r="R161" s="144"/>
      <c r="S161" s="145"/>
      <c r="T161" s="151"/>
      <c r="U161" s="146"/>
      <c r="V161" s="147"/>
      <c r="W161" s="148"/>
      <c r="X161" s="149"/>
      <c r="Y161" s="150"/>
      <c r="AA161" s="114"/>
      <c r="AB161" s="168"/>
      <c r="AC161" s="143"/>
      <c r="AD161" s="144"/>
      <c r="AE161" s="145"/>
      <c r="AF161" s="151"/>
      <c r="AG161" s="146"/>
      <c r="AH161" s="147"/>
      <c r="AI161" s="148"/>
      <c r="AJ161" s="149"/>
      <c r="AK161" s="150"/>
      <c r="AM161" s="114"/>
      <c r="AN161" s="168"/>
      <c r="AO161" s="143"/>
      <c r="AP161" s="144"/>
      <c r="AQ161" s="145"/>
      <c r="AR161" s="151"/>
      <c r="AS161" s="146"/>
      <c r="AT161" s="147"/>
      <c r="AU161" s="148"/>
      <c r="AV161" s="149"/>
      <c r="AW161" s="150"/>
      <c r="AY161" s="114"/>
      <c r="AZ161" s="168"/>
      <c r="BA161" s="143"/>
      <c r="BB161" s="144"/>
      <c r="BC161" s="145"/>
      <c r="BD161" s="151"/>
      <c r="BE161" s="146"/>
      <c r="BF161" s="147"/>
      <c r="BG161" s="148"/>
      <c r="BH161" s="149"/>
      <c r="BI161" s="150"/>
      <c r="BK161" s="114"/>
      <c r="BL161" s="168"/>
      <c r="BM161" s="143"/>
      <c r="BN161" s="144"/>
      <c r="BO161" s="145"/>
      <c r="BP161" s="151"/>
      <c r="BQ161" s="146"/>
      <c r="BR161" s="147"/>
      <c r="BS161" s="148"/>
      <c r="BT161" s="149"/>
      <c r="BU161" s="150"/>
      <c r="BW161" s="114"/>
      <c r="BX161" s="168"/>
      <c r="BY161" s="143"/>
      <c r="BZ161" s="144"/>
      <c r="CA161" s="145"/>
      <c r="CB161" s="151"/>
      <c r="CC161" s="146"/>
      <c r="CD161" s="147"/>
      <c r="CE161" s="148"/>
      <c r="CF161" s="149"/>
      <c r="CG161" s="150"/>
      <c r="CI161" s="114"/>
      <c r="CJ161" s="168"/>
      <c r="CK161" s="143"/>
      <c r="CL161" s="144"/>
      <c r="CM161" s="145"/>
      <c r="CN161" s="151"/>
      <c r="CO161" s="146"/>
      <c r="CP161" s="147"/>
      <c r="CQ161" s="148"/>
      <c r="CR161" s="149"/>
      <c r="CS161" s="150"/>
      <c r="CU161" s="114"/>
      <c r="CV161" s="168"/>
      <c r="CW161" s="143"/>
      <c r="CX161" s="144"/>
      <c r="CY161" s="145"/>
      <c r="CZ161" s="151"/>
      <c r="DA161" s="146"/>
      <c r="DB161" s="147"/>
      <c r="DC161" s="148"/>
      <c r="DD161" s="149"/>
      <c r="DE161" s="150"/>
      <c r="DG161" s="114"/>
      <c r="DH161" s="168"/>
      <c r="DI161" s="143"/>
      <c r="DJ161" s="144"/>
      <c r="DK161" s="145"/>
      <c r="DL161" s="151"/>
      <c r="DM161" s="146"/>
      <c r="DN161" s="147"/>
      <c r="DO161" s="148"/>
      <c r="DP161" s="149"/>
      <c r="DQ161" s="150"/>
      <c r="DS161" s="114"/>
      <c r="DT161" s="168"/>
      <c r="DU161" s="143"/>
      <c r="DV161" s="144"/>
      <c r="DW161" s="145"/>
      <c r="DX161" s="151"/>
      <c r="DY161" s="146"/>
      <c r="DZ161" s="147"/>
      <c r="EA161" s="148"/>
      <c r="EB161" s="149"/>
      <c r="EC161" s="150"/>
      <c r="EE161" s="114"/>
      <c r="EF161" s="168"/>
    </row>
    <row r="162" spans="1:136" ht="13.5" customHeight="1">
      <c r="A162" s="126"/>
      <c r="B162" s="117" t="s">
        <v>581</v>
      </c>
      <c r="E162" s="143" t="str">
        <f>IF(I162="","",ministers_outercabinet!E$3)</f>
        <v/>
      </c>
      <c r="F162" s="144" t="str">
        <f>IF(I162="","",ministers_outercabinet!E$1)</f>
        <v/>
      </c>
      <c r="G162" s="145" t="s">
        <v>292</v>
      </c>
      <c r="H162" s="145" t="str">
        <f>IF(I162="","",ministers_outercabinet!E$3)</f>
        <v/>
      </c>
      <c r="I162" s="146" t="str">
        <f t="shared" si="89"/>
        <v/>
      </c>
      <c r="J162" s="147" t="str">
        <f t="shared" si="90"/>
        <v/>
      </c>
      <c r="K162" s="148" t="str">
        <f t="shared" si="91"/>
        <v/>
      </c>
      <c r="L162" s="149" t="str">
        <f t="shared" si="26"/>
        <v/>
      </c>
      <c r="M162" s="150" t="str">
        <f t="shared" si="92"/>
        <v/>
      </c>
      <c r="N162" s="117" t="str">
        <f t="shared" si="93"/>
        <v/>
      </c>
      <c r="O162" s="114"/>
      <c r="P162" s="168"/>
      <c r="Q162" s="143" t="str">
        <f>IF(U162="","",ministers_outercabinet!T$3)</f>
        <v/>
      </c>
      <c r="R162" s="144" t="str">
        <f>IF(U162="","",ministers_outercabinet!T$1)</f>
        <v/>
      </c>
      <c r="S162" s="145"/>
      <c r="T162" s="151"/>
      <c r="U162" s="146" t="str">
        <f>IF(AB162="","",IF(ISNUMBER(SEARCH(":",AB162)),MID(AB162,FIND(":",AB162)+2,FIND("(",AB162)-FIND(":",AB162)-3),LEFT(AB162,FIND("(",AB162)-2)))</f>
        <v/>
      </c>
      <c r="V162" s="147" t="str">
        <f>IF(AB162="","",MID(AB162,FIND("(",AB162)+1,4))</f>
        <v/>
      </c>
      <c r="W162" s="148" t="str">
        <f>IF(ISNUMBER(SEARCH("*female*",AB162)),"female",IF(ISNUMBER(SEARCH("*male*",AB162)),"male",""))</f>
        <v/>
      </c>
      <c r="X162" s="149" t="str">
        <f>IF(AB162="","",IF(ISERROR(MID(AB162,FIND("male,",AB162)+6,(FIND(")",AB162)-(FIND("male,",AB162)+6))))=TRUE,"missing/error",MID(AB162,FIND("male,",AB162)+6,(FIND(")",AB162)-(FIND("male,",AB162)+6)))))</f>
        <v/>
      </c>
      <c r="Y162" s="150" t="str">
        <f>IF(U162="","",(MID(U162,(SEARCH("^^",SUBSTITUTE(U162," ","^^",LEN(U162)-LEN(SUBSTITUTE(U162," ","")))))+1,99)&amp;"_"&amp;LEFT(U162,FIND(" ",U162)-1)&amp;"_"&amp;V162))</f>
        <v/>
      </c>
      <c r="Z162" s="117" t="str">
        <f>IF(AB162="","",IF((LEN(AB162)-LEN(SUBSTITUTE(AB162,"male","")))/LEN("male")&gt;1,"!",IF(RIGHT(AB162,1)=")","",IF(RIGHT(AB162,2)=") ","",IF(RIGHT(AB162,2)=").","","!!")))))</f>
        <v/>
      </c>
      <c r="AA162" s="114"/>
      <c r="AB162" s="168"/>
      <c r="AC162" s="143" t="str">
        <f>IF(AG162="","",ministers_outercabinet!AF$3)</f>
        <v/>
      </c>
      <c r="AD162" s="144" t="str">
        <f>IF(AG162="","",ministers_outercabinet!AF$1)</f>
        <v/>
      </c>
      <c r="AE162" s="145"/>
      <c r="AF162" s="151"/>
      <c r="AG162" s="146" t="str">
        <f>IF(AN162="","",IF(ISNUMBER(SEARCH(":",AN162)),MID(AN162,FIND(":",AN162)+2,FIND("(",AN162)-FIND(":",AN162)-3),LEFT(AN162,FIND("(",AN162)-2)))</f>
        <v/>
      </c>
      <c r="AH162" s="147" t="str">
        <f>IF(AN162="","",MID(AN162,FIND("(",AN162)+1,4))</f>
        <v/>
      </c>
      <c r="AI162" s="148" t="str">
        <f>IF(ISNUMBER(SEARCH("*female*",AN162)),"female",IF(ISNUMBER(SEARCH("*male*",AN162)),"male",""))</f>
        <v/>
      </c>
      <c r="AJ162" s="149" t="str">
        <f>IF(AN162="","",IF(ISERROR(MID(AN162,FIND("male,",AN162)+6,(FIND(")",AN162)-(FIND("male,",AN162)+6))))=TRUE,"missing/error",MID(AN162,FIND("male,",AN162)+6,(FIND(")",AN162)-(FIND("male,",AN162)+6)))))</f>
        <v/>
      </c>
      <c r="AK162" s="150" t="str">
        <f>IF(AG162="","",(MID(AG162,(SEARCH("^^",SUBSTITUTE(AG162," ","^^",LEN(AG162)-LEN(SUBSTITUTE(AG162," ","")))))+1,99)&amp;"_"&amp;LEFT(AG162,FIND(" ",AG162)-1)&amp;"_"&amp;AH162))</f>
        <v/>
      </c>
      <c r="AL162" s="117" t="str">
        <f>IF(AN162="","",IF((LEN(AN162)-LEN(SUBSTITUTE(AN162,"male","")))/LEN("male")&gt;1,"!",IF(RIGHT(AN162,1)=")","",IF(RIGHT(AN162,2)=") ","",IF(RIGHT(AN162,2)=").","","!!")))))</f>
        <v/>
      </c>
      <c r="AM162" s="114"/>
      <c r="AN162" s="168"/>
      <c r="AO162" s="143" t="str">
        <f>IF(AS162="","",ministers_outercabinet!AR$3)</f>
        <v/>
      </c>
      <c r="AP162" s="144" t="str">
        <f>IF(AS162="","",ministers_outercabinet!AR$1)</f>
        <v/>
      </c>
      <c r="AQ162" s="145"/>
      <c r="AR162" s="151"/>
      <c r="AS162" s="146" t="str">
        <f>IF(AZ162="","",IF(ISNUMBER(SEARCH(":",AZ162)),MID(AZ162,FIND(":",AZ162)+2,FIND("(",AZ162)-FIND(":",AZ162)-3),LEFT(AZ162,FIND("(",AZ162)-2)))</f>
        <v/>
      </c>
      <c r="AT162" s="147" t="str">
        <f>IF(AZ162="","",MID(AZ162,FIND("(",AZ162)+1,4))</f>
        <v/>
      </c>
      <c r="AU162" s="148" t="str">
        <f>IF(ISNUMBER(SEARCH("*female*",AZ162)),"female",IF(ISNUMBER(SEARCH("*male*",AZ162)),"male",""))</f>
        <v/>
      </c>
      <c r="AV162" s="149" t="str">
        <f>IF(AZ162="","",IF(ISERROR(MID(AZ162,FIND("male,",AZ162)+6,(FIND(")",AZ162)-(FIND("male,",AZ162)+6))))=TRUE,"missing/error",MID(AZ162,FIND("male,",AZ162)+6,(FIND(")",AZ162)-(FIND("male,",AZ162)+6)))))</f>
        <v/>
      </c>
      <c r="AW162" s="150" t="str">
        <f>IF(AS162="","",(MID(AS162,(SEARCH("^^",SUBSTITUTE(AS162," ","^^",LEN(AS162)-LEN(SUBSTITUTE(AS162," ","")))))+1,99)&amp;"_"&amp;LEFT(AS162,FIND(" ",AS162)-1)&amp;"_"&amp;AT162))</f>
        <v/>
      </c>
      <c r="AX162" s="117" t="str">
        <f>IF(AZ162="","",IF((LEN(AZ162)-LEN(SUBSTITUTE(AZ162,"male","")))/LEN("male")&gt;1,"!",IF(RIGHT(AZ162,1)=")","",IF(RIGHT(AZ162,2)=") ","",IF(RIGHT(AZ162,2)=").","","!!")))))</f>
        <v/>
      </c>
      <c r="AY162" s="114"/>
      <c r="AZ162" s="168"/>
      <c r="BA162" s="143" t="str">
        <f>IF(BE162="","",ministers_outercabinet!BD$3)</f>
        <v/>
      </c>
      <c r="BB162" s="144" t="str">
        <f>IF(BE162="","",ministers_outercabinet!BD$1)</f>
        <v/>
      </c>
      <c r="BC162" s="145"/>
      <c r="BD162" s="151"/>
      <c r="BE162" s="146" t="str">
        <f>IF(BL162="","",IF(ISNUMBER(SEARCH(":",BL162)),MID(BL162,FIND(":",BL162)+2,FIND("(",BL162)-FIND(":",BL162)-3),LEFT(BL162,FIND("(",BL162)-2)))</f>
        <v/>
      </c>
      <c r="BF162" s="147" t="str">
        <f>IF(BL162="","",MID(BL162,FIND("(",BL162)+1,4))</f>
        <v/>
      </c>
      <c r="BG162" s="148" t="str">
        <f>IF(ISNUMBER(SEARCH("*female*",BL162)),"female",IF(ISNUMBER(SEARCH("*male*",BL162)),"male",""))</f>
        <v/>
      </c>
      <c r="BH162" s="149" t="str">
        <f>IF(BL162="","",IF(ISERROR(MID(BL162,FIND("male,",BL162)+6,(FIND(")",BL162)-(FIND("male,",BL162)+6))))=TRUE,"missing/error",MID(BL162,FIND("male,",BL162)+6,(FIND(")",BL162)-(FIND("male,",BL162)+6)))))</f>
        <v/>
      </c>
      <c r="BI162" s="150" t="str">
        <f>IF(BE162="","",(MID(BE162,(SEARCH("^^",SUBSTITUTE(BE162," ","^^",LEN(BE162)-LEN(SUBSTITUTE(BE162," ","")))))+1,99)&amp;"_"&amp;LEFT(BE162,FIND(" ",BE162)-1)&amp;"_"&amp;BF162))</f>
        <v/>
      </c>
      <c r="BJ162" s="117" t="str">
        <f>IF(BL162="","",IF((LEN(BL162)-LEN(SUBSTITUTE(BL162,"male","")))/LEN("male")&gt;1,"!",IF(RIGHT(BL162,1)=")","",IF(RIGHT(BL162,2)=") ","",IF(RIGHT(BL162,2)=").","","!!")))))</f>
        <v/>
      </c>
      <c r="BK162" s="114"/>
      <c r="BL162" s="168"/>
      <c r="BM162" s="143" t="str">
        <f>IF(BQ162="","",ministers_outercabinet!BP$3)</f>
        <v/>
      </c>
      <c r="BN162" s="144" t="str">
        <f>IF(BQ162="","",ministers_outercabinet!BP$1)</f>
        <v/>
      </c>
      <c r="BO162" s="145"/>
      <c r="BP162" s="151"/>
      <c r="BQ162" s="146" t="str">
        <f>IF(BX162="","",IF(ISNUMBER(SEARCH(":",BX162)),MID(BX162,FIND(":",BX162)+2,FIND("(",BX162)-FIND(":",BX162)-3),LEFT(BX162,FIND("(",BX162)-2)))</f>
        <v/>
      </c>
      <c r="BR162" s="147" t="str">
        <f>IF(BX162="","",MID(BX162,FIND("(",BX162)+1,4))</f>
        <v/>
      </c>
      <c r="BS162" s="148" t="str">
        <f>IF(ISNUMBER(SEARCH("*female*",BX162)),"female",IF(ISNUMBER(SEARCH("*male*",BX162)),"male",""))</f>
        <v/>
      </c>
      <c r="BT162" s="149" t="str">
        <f>IF(BX162="","",IF(ISERROR(MID(BX162,FIND("male,",BX162)+6,(FIND(")",BX162)-(FIND("male,",BX162)+6))))=TRUE,"missing/error",MID(BX162,FIND("male,",BX162)+6,(FIND(")",BX162)-(FIND("male,",BX162)+6)))))</f>
        <v/>
      </c>
      <c r="BU162" s="150" t="str">
        <f>IF(BQ162="","",(MID(BQ162,(SEARCH("^^",SUBSTITUTE(BQ162," ","^^",LEN(BQ162)-LEN(SUBSTITUTE(BQ162," ","")))))+1,99)&amp;"_"&amp;LEFT(BQ162,FIND(" ",BQ162)-1)&amp;"_"&amp;BR162))</f>
        <v/>
      </c>
      <c r="BV162" s="117" t="str">
        <f>IF(BX162="","",IF((LEN(BX162)-LEN(SUBSTITUTE(BX162,"male","")))/LEN("male")&gt;1,"!",IF(RIGHT(BX162,1)=")","",IF(RIGHT(BX162,2)=") ","",IF(RIGHT(BX162,2)=").","","!!")))))</f>
        <v/>
      </c>
      <c r="BW162" s="114"/>
      <c r="BX162" s="168"/>
      <c r="BY162" s="143" t="str">
        <f>IF(CC162="","",ministers_outercabinet!CB$3)</f>
        <v/>
      </c>
      <c r="BZ162" s="144" t="str">
        <f>IF(CC162="","",ministers_outercabinet!CB$1)</f>
        <v/>
      </c>
      <c r="CA162" s="145"/>
      <c r="CB162" s="151"/>
      <c r="CC162" s="146" t="str">
        <f>IF(CJ162="","",IF(ISNUMBER(SEARCH(":",CJ162)),MID(CJ162,FIND(":",CJ162)+2,FIND("(",CJ162)-FIND(":",CJ162)-3),LEFT(CJ162,FIND("(",CJ162)-2)))</f>
        <v/>
      </c>
      <c r="CD162" s="147" t="str">
        <f>IF(CJ162="","",MID(CJ162,FIND("(",CJ162)+1,4))</f>
        <v/>
      </c>
      <c r="CE162" s="148" t="str">
        <f>IF(ISNUMBER(SEARCH("*female*",CJ162)),"female",IF(ISNUMBER(SEARCH("*male*",CJ162)),"male",""))</f>
        <v/>
      </c>
      <c r="CF162" s="149" t="str">
        <f>IF(CJ162="","",IF(ISERROR(MID(CJ162,FIND("male,",CJ162)+6,(FIND(")",CJ162)-(FIND("male,",CJ162)+6))))=TRUE,"missing/error",MID(CJ162,FIND("male,",CJ162)+6,(FIND(")",CJ162)-(FIND("male,",CJ162)+6)))))</f>
        <v/>
      </c>
      <c r="CG162" s="150" t="str">
        <f>IF(CC162="","",(MID(CC162,(SEARCH("^^",SUBSTITUTE(CC162," ","^^",LEN(CC162)-LEN(SUBSTITUTE(CC162," ","")))))+1,99)&amp;"_"&amp;LEFT(CC162,FIND(" ",CC162)-1)&amp;"_"&amp;CD162))</f>
        <v/>
      </c>
      <c r="CH162" s="117" t="str">
        <f>IF(CJ162="","",IF((LEN(CJ162)-LEN(SUBSTITUTE(CJ162,"male","")))/LEN("male")&gt;1,"!",IF(RIGHT(CJ162,1)=")","",IF(RIGHT(CJ162,2)=") ","",IF(RIGHT(CJ162,2)=").","","!!")))))</f>
        <v/>
      </c>
      <c r="CI162" s="114"/>
      <c r="CJ162" s="168"/>
      <c r="CK162" s="143" t="str">
        <f>IF(CO162="","",ministers_outercabinet!CN$3)</f>
        <v/>
      </c>
      <c r="CL162" s="144" t="str">
        <f>IF(CO162="","",ministers_outercabinet!CN$1)</f>
        <v/>
      </c>
      <c r="CM162" s="145"/>
      <c r="CN162" s="151"/>
      <c r="CO162" s="146" t="str">
        <f>IF(CV162="","",IF(ISNUMBER(SEARCH(":",CV162)),MID(CV162,FIND(":",CV162)+2,FIND("(",CV162)-FIND(":",CV162)-3),LEFT(CV162,FIND("(",CV162)-2)))</f>
        <v/>
      </c>
      <c r="CP162" s="147" t="str">
        <f>IF(CV162="","",MID(CV162,FIND("(",CV162)+1,4))</f>
        <v/>
      </c>
      <c r="CQ162" s="148" t="str">
        <f>IF(ISNUMBER(SEARCH("*female*",CV162)),"female",IF(ISNUMBER(SEARCH("*male*",CV162)),"male",""))</f>
        <v/>
      </c>
      <c r="CR162" s="149" t="str">
        <f>IF(CV162="","",IF(ISERROR(MID(CV162,FIND("male,",CV162)+6,(FIND(")",CV162)-(FIND("male,",CV162)+6))))=TRUE,"missing/error",MID(CV162,FIND("male,",CV162)+6,(FIND(")",CV162)-(FIND("male,",CV162)+6)))))</f>
        <v/>
      </c>
      <c r="CS162" s="150" t="str">
        <f>IF(CO162="","",(MID(CO162,(SEARCH("^^",SUBSTITUTE(CO162," ","^^",LEN(CO162)-LEN(SUBSTITUTE(CO162," ","")))))+1,99)&amp;"_"&amp;LEFT(CO162,FIND(" ",CO162)-1)&amp;"_"&amp;CP162))</f>
        <v/>
      </c>
      <c r="CT162" s="117" t="str">
        <f>IF(CV162="","",IF((LEN(CV162)-LEN(SUBSTITUTE(CV162,"male","")))/LEN("male")&gt;1,"!",IF(RIGHT(CV162,1)=")","",IF(RIGHT(CV162,2)=") ","",IF(RIGHT(CV162,2)=").","","!!")))))</f>
        <v/>
      </c>
      <c r="CU162" s="114"/>
      <c r="CV162" s="168"/>
      <c r="CW162" s="143" t="str">
        <f>IF(DA162="","",ministers_outercabinet!CZ$3)</f>
        <v/>
      </c>
      <c r="CX162" s="144" t="str">
        <f>IF(DA162="","",ministers_outercabinet!CZ$1)</f>
        <v/>
      </c>
      <c r="CY162" s="145"/>
      <c r="CZ162" s="151"/>
      <c r="DA162" s="146" t="str">
        <f>IF(DH162="","",IF(ISNUMBER(SEARCH(":",DH162)),MID(DH162,FIND(":",DH162)+2,FIND("(",DH162)-FIND(":",DH162)-3),LEFT(DH162,FIND("(",DH162)-2)))</f>
        <v/>
      </c>
      <c r="DB162" s="147" t="str">
        <f>IF(DH162="","",MID(DH162,FIND("(",DH162)+1,4))</f>
        <v/>
      </c>
      <c r="DC162" s="148" t="str">
        <f>IF(ISNUMBER(SEARCH("*female*",DH162)),"female",IF(ISNUMBER(SEARCH("*male*",DH162)),"male",""))</f>
        <v/>
      </c>
      <c r="DD162" s="149" t="str">
        <f>IF(DH162="","",IF(ISERROR(MID(DH162,FIND("male,",DH162)+6,(FIND(")",DH162)-(FIND("male,",DH162)+6))))=TRUE,"missing/error",MID(DH162,FIND("male,",DH162)+6,(FIND(")",DH162)-(FIND("male,",DH162)+6)))))</f>
        <v/>
      </c>
      <c r="DE162" s="150" t="str">
        <f>IF(DA162="","",(MID(DA162,(SEARCH("^^",SUBSTITUTE(DA162," ","^^",LEN(DA162)-LEN(SUBSTITUTE(DA162," ","")))))+1,99)&amp;"_"&amp;LEFT(DA162,FIND(" ",DA162)-1)&amp;"_"&amp;DB162))</f>
        <v/>
      </c>
      <c r="DF162" s="117" t="str">
        <f>IF(DH162="","",IF((LEN(DH162)-LEN(SUBSTITUTE(DH162,"male","")))/LEN("male")&gt;1,"!",IF(RIGHT(DH162,1)=")","",IF(RIGHT(DH162,2)=") ","",IF(RIGHT(DH162,2)=").","","!!")))))</f>
        <v/>
      </c>
      <c r="DG162" s="114"/>
      <c r="DH162" s="168"/>
      <c r="DI162" s="143" t="str">
        <f>IF(DM162="","",ministers_outercabinet!DL$3)</f>
        <v/>
      </c>
      <c r="DJ162" s="144" t="str">
        <f>IF(DM162="","",ministers_outercabinet!DL$1)</f>
        <v/>
      </c>
      <c r="DK162" s="145"/>
      <c r="DL162" s="151"/>
      <c r="DM162" s="146" t="str">
        <f>IF(DT162="","",IF(ISNUMBER(SEARCH(":",DT162)),MID(DT162,FIND(":",DT162)+2,FIND("(",DT162)-FIND(":",DT162)-3),LEFT(DT162,FIND("(",DT162)-2)))</f>
        <v/>
      </c>
      <c r="DN162" s="147" t="str">
        <f>IF(DT162="","",MID(DT162,FIND("(",DT162)+1,4))</f>
        <v/>
      </c>
      <c r="DO162" s="148" t="str">
        <f>IF(ISNUMBER(SEARCH("*female*",DT162)),"female",IF(ISNUMBER(SEARCH("*male*",DT162)),"male",""))</f>
        <v/>
      </c>
      <c r="DP162" s="149" t="str">
        <f>IF(DT162="","",IF(ISERROR(MID(DT162,FIND("male,",DT162)+6,(FIND(")",DT162)-(FIND("male,",DT162)+6))))=TRUE,"missing/error",MID(DT162,FIND("male,",DT162)+6,(FIND(")",DT162)-(FIND("male,",DT162)+6)))))</f>
        <v/>
      </c>
      <c r="DQ162" s="150" t="str">
        <f>IF(DM162="","",(MID(DM162,(SEARCH("^^",SUBSTITUTE(DM162," ","^^",LEN(DM162)-LEN(SUBSTITUTE(DM162," ","")))))+1,99)&amp;"_"&amp;LEFT(DM162,FIND(" ",DM162)-1)&amp;"_"&amp;DN162))</f>
        <v/>
      </c>
      <c r="DR162" s="117" t="str">
        <f>IF(DT162="","",IF((LEN(DT162)-LEN(SUBSTITUTE(DT162,"male","")))/LEN("male")&gt;1,"!",IF(RIGHT(DT162,1)=")","",IF(RIGHT(DT162,2)=") ","",IF(RIGHT(DT162,2)=").","","!!")))))</f>
        <v/>
      </c>
      <c r="DS162" s="114"/>
      <c r="DT162" s="168"/>
      <c r="DU162" s="143" t="str">
        <f>IF(DY162="","",ministers_outercabinet!DX$3)</f>
        <v/>
      </c>
      <c r="DV162" s="144" t="str">
        <f>IF(DY162="","",ministers_outercabinet!DX$1)</f>
        <v/>
      </c>
      <c r="DW162" s="145"/>
      <c r="DX162" s="151"/>
      <c r="DY162" s="146" t="str">
        <f>IF(EF162="","",IF(ISNUMBER(SEARCH(":",EF162)),MID(EF162,FIND(":",EF162)+2,FIND("(",EF162)-FIND(":",EF162)-3),LEFT(EF162,FIND("(",EF162)-2)))</f>
        <v/>
      </c>
      <c r="DZ162" s="147" t="str">
        <f>IF(EF162="","",MID(EF162,FIND("(",EF162)+1,4))</f>
        <v/>
      </c>
      <c r="EA162" s="148" t="str">
        <f>IF(ISNUMBER(SEARCH("*female*",EF162)),"female",IF(ISNUMBER(SEARCH("*male*",EF162)),"male",""))</f>
        <v/>
      </c>
      <c r="EB162" s="149" t="str">
        <f>IF(EF162="","",IF(ISERROR(MID(EF162,FIND("male,",EF162)+6,(FIND(")",EF162)-(FIND("male,",EF162)+6))))=TRUE,"missing/error",MID(EF162,FIND("male,",EF162)+6,(FIND(")",EF162)-(FIND("male,",EF162)+6)))))</f>
        <v/>
      </c>
      <c r="EC162" s="150" t="str">
        <f>IF(DY162="","",(MID(DY162,(SEARCH("^^",SUBSTITUTE(DY162," ","^^",LEN(DY162)-LEN(SUBSTITUTE(DY162," ","")))))+1,99)&amp;"_"&amp;LEFT(DY162,FIND(" ",DY162)-1)&amp;"_"&amp;DZ162))</f>
        <v/>
      </c>
      <c r="ED162" s="117" t="str">
        <f>IF(EF162="","",IF((LEN(EF162)-LEN(SUBSTITUTE(EF162,"male","")))/LEN("male")&gt;1,"!",IF(RIGHT(EF162,1)=")","",IF(RIGHT(EF162,2)=") ","",IF(RIGHT(EF162,2)=").","","!!")))))</f>
        <v/>
      </c>
      <c r="EE162" s="114"/>
      <c r="EF162" s="168"/>
    </row>
    <row r="163" spans="1:136" ht="13.5" customHeight="1">
      <c r="A163" s="126"/>
      <c r="B163" s="117" t="s">
        <v>583</v>
      </c>
      <c r="E163" s="143" t="str">
        <f>IF(I163="","",ministers_outercabinet!E$3)</f>
        <v/>
      </c>
      <c r="F163" s="144" t="str">
        <f>IF(I163="","",ministers_outercabinet!E$1)</f>
        <v/>
      </c>
      <c r="G163" s="145" t="s">
        <v>292</v>
      </c>
      <c r="H163" s="145" t="str">
        <f>IF(I163="","",ministers_outercabinet!E$3)</f>
        <v/>
      </c>
      <c r="I163" s="146" t="str">
        <f t="shared" si="89"/>
        <v/>
      </c>
      <c r="J163" s="147" t="str">
        <f t="shared" si="90"/>
        <v/>
      </c>
      <c r="K163" s="148" t="str">
        <f t="shared" si="91"/>
        <v/>
      </c>
      <c r="L163" s="149" t="str">
        <f t="shared" si="26"/>
        <v/>
      </c>
      <c r="M163" s="150" t="str">
        <f t="shared" si="92"/>
        <v/>
      </c>
      <c r="N163" s="117" t="str">
        <f t="shared" si="93"/>
        <v/>
      </c>
      <c r="O163" s="114"/>
      <c r="P163" s="168"/>
      <c r="Q163" s="143" t="str">
        <f>IF(U163="","",ministers_outercabinet!T$3)</f>
        <v/>
      </c>
      <c r="R163" s="144" t="str">
        <f>IF(U163="","",ministers_outercabinet!T$1)</f>
        <v/>
      </c>
      <c r="S163" s="145"/>
      <c r="T163" s="151"/>
      <c r="U163" s="146" t="str">
        <f>IF(AB163="","",IF(ISNUMBER(SEARCH(":",AB163)),MID(AB163,FIND(":",AB163)+2,FIND("(",AB163)-FIND(":",AB163)-3),LEFT(AB163,FIND("(",AB163)-2)))</f>
        <v/>
      </c>
      <c r="V163" s="147" t="str">
        <f>IF(AB163="","",MID(AB163,FIND("(",AB163)+1,4))</f>
        <v/>
      </c>
      <c r="W163" s="148" t="str">
        <f>IF(ISNUMBER(SEARCH("*female*",AB163)),"female",IF(ISNUMBER(SEARCH("*male*",AB163)),"male",""))</f>
        <v/>
      </c>
      <c r="X163" s="149" t="str">
        <f>IF(AB163="","",IF(ISERROR(MID(AB163,FIND("male,",AB163)+6,(FIND(")",AB163)-(FIND("male,",AB163)+6))))=TRUE,"missing/error",MID(AB163,FIND("male,",AB163)+6,(FIND(")",AB163)-(FIND("male,",AB163)+6)))))</f>
        <v/>
      </c>
      <c r="Y163" s="150" t="str">
        <f>IF(U163="","",(MID(U163,(SEARCH("^^",SUBSTITUTE(U163," ","^^",LEN(U163)-LEN(SUBSTITUTE(U163," ","")))))+1,99)&amp;"_"&amp;LEFT(U163,FIND(" ",U163)-1)&amp;"_"&amp;V163))</f>
        <v/>
      </c>
      <c r="Z163" s="117" t="str">
        <f>IF(AB163="","",IF((LEN(AB163)-LEN(SUBSTITUTE(AB163,"male","")))/LEN("male")&gt;1,"!",IF(RIGHT(AB163,1)=")","",IF(RIGHT(AB163,2)=") ","",IF(RIGHT(AB163,2)=").","","!!")))))</f>
        <v/>
      </c>
      <c r="AA163" s="114"/>
      <c r="AB163" s="168"/>
      <c r="AC163" s="143" t="str">
        <f>IF(AG163="","",ministers_outercabinet!AF$3)</f>
        <v/>
      </c>
      <c r="AD163" s="144" t="str">
        <f>IF(AG163="","",ministers_outercabinet!AF$1)</f>
        <v/>
      </c>
      <c r="AE163" s="145"/>
      <c r="AF163" s="151"/>
      <c r="AG163" s="146" t="str">
        <f>IF(AN163="","",IF(ISNUMBER(SEARCH(":",AN163)),MID(AN163,FIND(":",AN163)+2,FIND("(",AN163)-FIND(":",AN163)-3),LEFT(AN163,FIND("(",AN163)-2)))</f>
        <v/>
      </c>
      <c r="AH163" s="147" t="str">
        <f>IF(AN163="","",MID(AN163,FIND("(",AN163)+1,4))</f>
        <v/>
      </c>
      <c r="AI163" s="148" t="str">
        <f>IF(ISNUMBER(SEARCH("*female*",AN163)),"female",IF(ISNUMBER(SEARCH("*male*",AN163)),"male",""))</f>
        <v/>
      </c>
      <c r="AJ163" s="149" t="str">
        <f>IF(AN163="","",IF(ISERROR(MID(AN163,FIND("male,",AN163)+6,(FIND(")",AN163)-(FIND("male,",AN163)+6))))=TRUE,"missing/error",MID(AN163,FIND("male,",AN163)+6,(FIND(")",AN163)-(FIND("male,",AN163)+6)))))</f>
        <v/>
      </c>
      <c r="AK163" s="150" t="str">
        <f>IF(AG163="","",(MID(AG163,(SEARCH("^^",SUBSTITUTE(AG163," ","^^",LEN(AG163)-LEN(SUBSTITUTE(AG163," ","")))))+1,99)&amp;"_"&amp;LEFT(AG163,FIND(" ",AG163)-1)&amp;"_"&amp;AH163))</f>
        <v/>
      </c>
      <c r="AL163" s="117" t="str">
        <f>IF(AN163="","",IF((LEN(AN163)-LEN(SUBSTITUTE(AN163,"male","")))/LEN("male")&gt;1,"!",IF(RIGHT(AN163,1)=")","",IF(RIGHT(AN163,2)=") ","",IF(RIGHT(AN163,2)=").","","!!")))))</f>
        <v/>
      </c>
      <c r="AM163" s="114"/>
      <c r="AN163" s="168"/>
      <c r="AO163" s="143" t="str">
        <f>IF(AS163="","",ministers_outercabinet!AR$3)</f>
        <v/>
      </c>
      <c r="AP163" s="144" t="str">
        <f>IF(AS163="","",ministers_outercabinet!AR$1)</f>
        <v/>
      </c>
      <c r="AQ163" s="145"/>
      <c r="AR163" s="151"/>
      <c r="AS163" s="146" t="str">
        <f>IF(AZ163="","",IF(ISNUMBER(SEARCH(":",AZ163)),MID(AZ163,FIND(":",AZ163)+2,FIND("(",AZ163)-FIND(":",AZ163)-3),LEFT(AZ163,FIND("(",AZ163)-2)))</f>
        <v/>
      </c>
      <c r="AT163" s="147" t="str">
        <f>IF(AZ163="","",MID(AZ163,FIND("(",AZ163)+1,4))</f>
        <v/>
      </c>
      <c r="AU163" s="148" t="str">
        <f>IF(ISNUMBER(SEARCH("*female*",AZ163)),"female",IF(ISNUMBER(SEARCH("*male*",AZ163)),"male",""))</f>
        <v/>
      </c>
      <c r="AV163" s="149" t="str">
        <f>IF(AZ163="","",IF(ISERROR(MID(AZ163,FIND("male,",AZ163)+6,(FIND(")",AZ163)-(FIND("male,",AZ163)+6))))=TRUE,"missing/error",MID(AZ163,FIND("male,",AZ163)+6,(FIND(")",AZ163)-(FIND("male,",AZ163)+6)))))</f>
        <v/>
      </c>
      <c r="AW163" s="150" t="str">
        <f>IF(AS163="","",(MID(AS163,(SEARCH("^^",SUBSTITUTE(AS163," ","^^",LEN(AS163)-LEN(SUBSTITUTE(AS163," ","")))))+1,99)&amp;"_"&amp;LEFT(AS163,FIND(" ",AS163)-1)&amp;"_"&amp;AT163))</f>
        <v/>
      </c>
      <c r="AX163" s="117" t="str">
        <f>IF(AZ163="","",IF((LEN(AZ163)-LEN(SUBSTITUTE(AZ163,"male","")))/LEN("male")&gt;1,"!",IF(RIGHT(AZ163,1)=")","",IF(RIGHT(AZ163,2)=") ","",IF(RIGHT(AZ163,2)=").","","!!")))))</f>
        <v/>
      </c>
      <c r="AY163" s="114"/>
      <c r="AZ163" s="168"/>
      <c r="BA163" s="143" t="str">
        <f>IF(BE163="","",ministers_outercabinet!BD$3)</f>
        <v/>
      </c>
      <c r="BB163" s="144" t="str">
        <f>IF(BE163="","",ministers_outercabinet!BD$1)</f>
        <v/>
      </c>
      <c r="BC163" s="145"/>
      <c r="BD163" s="151"/>
      <c r="BE163" s="146" t="str">
        <f>IF(BL163="","",IF(ISNUMBER(SEARCH(":",BL163)),MID(BL163,FIND(":",BL163)+2,FIND("(",BL163)-FIND(":",BL163)-3),LEFT(BL163,FIND("(",BL163)-2)))</f>
        <v/>
      </c>
      <c r="BF163" s="147" t="str">
        <f>IF(BL163="","",MID(BL163,FIND("(",BL163)+1,4))</f>
        <v/>
      </c>
      <c r="BG163" s="148" t="str">
        <f>IF(ISNUMBER(SEARCH("*female*",BL163)),"female",IF(ISNUMBER(SEARCH("*male*",BL163)),"male",""))</f>
        <v/>
      </c>
      <c r="BH163" s="149" t="str">
        <f>IF(BL163="","",IF(ISERROR(MID(BL163,FIND("male,",BL163)+6,(FIND(")",BL163)-(FIND("male,",BL163)+6))))=TRUE,"missing/error",MID(BL163,FIND("male,",BL163)+6,(FIND(")",BL163)-(FIND("male,",BL163)+6)))))</f>
        <v/>
      </c>
      <c r="BI163" s="150" t="str">
        <f>IF(BE163="","",(MID(BE163,(SEARCH("^^",SUBSTITUTE(BE163," ","^^",LEN(BE163)-LEN(SUBSTITUTE(BE163," ","")))))+1,99)&amp;"_"&amp;LEFT(BE163,FIND(" ",BE163)-1)&amp;"_"&amp;BF163))</f>
        <v/>
      </c>
      <c r="BJ163" s="117" t="str">
        <f>IF(BL163="","",IF((LEN(BL163)-LEN(SUBSTITUTE(BL163,"male","")))/LEN("male")&gt;1,"!",IF(RIGHT(BL163,1)=")","",IF(RIGHT(BL163,2)=") ","",IF(RIGHT(BL163,2)=").","","!!")))))</f>
        <v/>
      </c>
      <c r="BK163" s="114"/>
      <c r="BL163" s="168"/>
      <c r="BM163" s="143" t="str">
        <f>IF(BQ163="","",ministers_outercabinet!BP$3)</f>
        <v/>
      </c>
      <c r="BN163" s="144" t="str">
        <f>IF(BQ163="","",ministers_outercabinet!BP$1)</f>
        <v/>
      </c>
      <c r="BO163" s="145"/>
      <c r="BP163" s="151"/>
      <c r="BQ163" s="146" t="str">
        <f>IF(BX163="","",IF(ISNUMBER(SEARCH(":",BX163)),MID(BX163,FIND(":",BX163)+2,FIND("(",BX163)-FIND(":",BX163)-3),LEFT(BX163,FIND("(",BX163)-2)))</f>
        <v/>
      </c>
      <c r="BR163" s="147" t="str">
        <f>IF(BX163="","",MID(BX163,FIND("(",BX163)+1,4))</f>
        <v/>
      </c>
      <c r="BS163" s="148" t="str">
        <f>IF(ISNUMBER(SEARCH("*female*",BX163)),"female",IF(ISNUMBER(SEARCH("*male*",BX163)),"male",""))</f>
        <v/>
      </c>
      <c r="BT163" s="149" t="str">
        <f>IF(BX163="","",IF(ISERROR(MID(BX163,FIND("male,",BX163)+6,(FIND(")",BX163)-(FIND("male,",BX163)+6))))=TRUE,"missing/error",MID(BX163,FIND("male,",BX163)+6,(FIND(")",BX163)-(FIND("male,",BX163)+6)))))</f>
        <v/>
      </c>
      <c r="BU163" s="150" t="str">
        <f>IF(BQ163="","",(MID(BQ163,(SEARCH("^^",SUBSTITUTE(BQ163," ","^^",LEN(BQ163)-LEN(SUBSTITUTE(BQ163," ","")))))+1,99)&amp;"_"&amp;LEFT(BQ163,FIND(" ",BQ163)-1)&amp;"_"&amp;BR163))</f>
        <v/>
      </c>
      <c r="BV163" s="117" t="str">
        <f>IF(BX163="","",IF((LEN(BX163)-LEN(SUBSTITUTE(BX163,"male","")))/LEN("male")&gt;1,"!",IF(RIGHT(BX163,1)=")","",IF(RIGHT(BX163,2)=") ","",IF(RIGHT(BX163,2)=").","","!!")))))</f>
        <v/>
      </c>
      <c r="BW163" s="114"/>
      <c r="BX163" s="168"/>
      <c r="BY163" s="143" t="str">
        <f>IF(CC163="","",ministers_outercabinet!CB$3)</f>
        <v/>
      </c>
      <c r="BZ163" s="144" t="str">
        <f>IF(CC163="","",ministers_outercabinet!CB$1)</f>
        <v/>
      </c>
      <c r="CA163" s="145"/>
      <c r="CB163" s="151"/>
      <c r="CC163" s="146" t="str">
        <f>IF(CJ163="","",IF(ISNUMBER(SEARCH(":",CJ163)),MID(CJ163,FIND(":",CJ163)+2,FIND("(",CJ163)-FIND(":",CJ163)-3),LEFT(CJ163,FIND("(",CJ163)-2)))</f>
        <v/>
      </c>
      <c r="CD163" s="147" t="str">
        <f>IF(CJ163="","",MID(CJ163,FIND("(",CJ163)+1,4))</f>
        <v/>
      </c>
      <c r="CE163" s="148" t="str">
        <f>IF(ISNUMBER(SEARCH("*female*",CJ163)),"female",IF(ISNUMBER(SEARCH("*male*",CJ163)),"male",""))</f>
        <v/>
      </c>
      <c r="CF163" s="149" t="str">
        <f>IF(CJ163="","",IF(ISERROR(MID(CJ163,FIND("male,",CJ163)+6,(FIND(")",CJ163)-(FIND("male,",CJ163)+6))))=TRUE,"missing/error",MID(CJ163,FIND("male,",CJ163)+6,(FIND(")",CJ163)-(FIND("male,",CJ163)+6)))))</f>
        <v/>
      </c>
      <c r="CG163" s="150" t="str">
        <f>IF(CC163="","",(MID(CC163,(SEARCH("^^",SUBSTITUTE(CC163," ","^^",LEN(CC163)-LEN(SUBSTITUTE(CC163," ","")))))+1,99)&amp;"_"&amp;LEFT(CC163,FIND(" ",CC163)-1)&amp;"_"&amp;CD163))</f>
        <v/>
      </c>
      <c r="CH163" s="117" t="str">
        <f>IF(CJ163="","",IF((LEN(CJ163)-LEN(SUBSTITUTE(CJ163,"male","")))/LEN("male")&gt;1,"!",IF(RIGHT(CJ163,1)=")","",IF(RIGHT(CJ163,2)=") ","",IF(RIGHT(CJ163,2)=").","","!!")))))</f>
        <v/>
      </c>
      <c r="CI163" s="114"/>
      <c r="CJ163" s="168"/>
      <c r="CK163" s="143" t="str">
        <f>IF(CO163="","",ministers_outercabinet!CN$3)</f>
        <v/>
      </c>
      <c r="CL163" s="144" t="str">
        <f>IF(CO163="","",ministers_outercabinet!CN$1)</f>
        <v/>
      </c>
      <c r="CM163" s="145"/>
      <c r="CN163" s="151"/>
      <c r="CO163" s="146" t="str">
        <f>IF(CV163="","",IF(ISNUMBER(SEARCH(":",CV163)),MID(CV163,FIND(":",CV163)+2,FIND("(",CV163)-FIND(":",CV163)-3),LEFT(CV163,FIND("(",CV163)-2)))</f>
        <v/>
      </c>
      <c r="CP163" s="147" t="str">
        <f>IF(CV163="","",MID(CV163,FIND("(",CV163)+1,4))</f>
        <v/>
      </c>
      <c r="CQ163" s="148" t="str">
        <f>IF(ISNUMBER(SEARCH("*female*",CV163)),"female",IF(ISNUMBER(SEARCH("*male*",CV163)),"male",""))</f>
        <v/>
      </c>
      <c r="CR163" s="149" t="str">
        <f>IF(CV163="","",IF(ISERROR(MID(CV163,FIND("male,",CV163)+6,(FIND(")",CV163)-(FIND("male,",CV163)+6))))=TRUE,"missing/error",MID(CV163,FIND("male,",CV163)+6,(FIND(")",CV163)-(FIND("male,",CV163)+6)))))</f>
        <v/>
      </c>
      <c r="CS163" s="150" t="str">
        <f>IF(CO163="","",(MID(CO163,(SEARCH("^^",SUBSTITUTE(CO163," ","^^",LEN(CO163)-LEN(SUBSTITUTE(CO163," ","")))))+1,99)&amp;"_"&amp;LEFT(CO163,FIND(" ",CO163)-1)&amp;"_"&amp;CP163))</f>
        <v/>
      </c>
      <c r="CT163" s="117" t="str">
        <f>IF(CV163="","",IF((LEN(CV163)-LEN(SUBSTITUTE(CV163,"male","")))/LEN("male")&gt;1,"!",IF(RIGHT(CV163,1)=")","",IF(RIGHT(CV163,2)=") ","",IF(RIGHT(CV163,2)=").","","!!")))))</f>
        <v/>
      </c>
      <c r="CU163" s="114"/>
      <c r="CV163" s="168"/>
      <c r="CW163" s="143" t="str">
        <f>IF(DA163="","",ministers_outercabinet!CZ$3)</f>
        <v/>
      </c>
      <c r="CX163" s="144" t="str">
        <f>IF(DA163="","",ministers_outercabinet!CZ$1)</f>
        <v/>
      </c>
      <c r="CY163" s="145"/>
      <c r="CZ163" s="151"/>
      <c r="DA163" s="146" t="str">
        <f>IF(DH163="","",IF(ISNUMBER(SEARCH(":",DH163)),MID(DH163,FIND(":",DH163)+2,FIND("(",DH163)-FIND(":",DH163)-3),LEFT(DH163,FIND("(",DH163)-2)))</f>
        <v/>
      </c>
      <c r="DB163" s="147" t="str">
        <f>IF(DH163="","",MID(DH163,FIND("(",DH163)+1,4))</f>
        <v/>
      </c>
      <c r="DC163" s="148" t="str">
        <f>IF(ISNUMBER(SEARCH("*female*",DH163)),"female",IF(ISNUMBER(SEARCH("*male*",DH163)),"male",""))</f>
        <v/>
      </c>
      <c r="DD163" s="149" t="str">
        <f>IF(DH163="","",IF(ISERROR(MID(DH163,FIND("male,",DH163)+6,(FIND(")",DH163)-(FIND("male,",DH163)+6))))=TRUE,"missing/error",MID(DH163,FIND("male,",DH163)+6,(FIND(")",DH163)-(FIND("male,",DH163)+6)))))</f>
        <v/>
      </c>
      <c r="DE163" s="150" t="str">
        <f>IF(DA163="","",(MID(DA163,(SEARCH("^^",SUBSTITUTE(DA163," ","^^",LEN(DA163)-LEN(SUBSTITUTE(DA163," ","")))))+1,99)&amp;"_"&amp;LEFT(DA163,FIND(" ",DA163)-1)&amp;"_"&amp;DB163))</f>
        <v/>
      </c>
      <c r="DF163" s="117" t="str">
        <f>IF(DH163="","",IF((LEN(DH163)-LEN(SUBSTITUTE(DH163,"male","")))/LEN("male")&gt;1,"!",IF(RIGHT(DH163,1)=")","",IF(RIGHT(DH163,2)=") ","",IF(RIGHT(DH163,2)=").","","!!")))))</f>
        <v/>
      </c>
      <c r="DG163" s="114"/>
      <c r="DH163" s="168"/>
      <c r="DI163" s="143" t="str">
        <f>IF(DM163="","",ministers_outercabinet!DL$3)</f>
        <v/>
      </c>
      <c r="DJ163" s="144" t="str">
        <f>IF(DM163="","",ministers_outercabinet!DL$1)</f>
        <v/>
      </c>
      <c r="DK163" s="145"/>
      <c r="DL163" s="151"/>
      <c r="DM163" s="146" t="str">
        <f>IF(DT163="","",IF(ISNUMBER(SEARCH(":",DT163)),MID(DT163,FIND(":",DT163)+2,FIND("(",DT163)-FIND(":",DT163)-3),LEFT(DT163,FIND("(",DT163)-2)))</f>
        <v/>
      </c>
      <c r="DN163" s="147" t="str">
        <f>IF(DT163="","",MID(DT163,FIND("(",DT163)+1,4))</f>
        <v/>
      </c>
      <c r="DO163" s="148" t="str">
        <f>IF(ISNUMBER(SEARCH("*female*",DT163)),"female",IF(ISNUMBER(SEARCH("*male*",DT163)),"male",""))</f>
        <v/>
      </c>
      <c r="DP163" s="149" t="str">
        <f>IF(DT163="","",IF(ISERROR(MID(DT163,FIND("male,",DT163)+6,(FIND(")",DT163)-(FIND("male,",DT163)+6))))=TRUE,"missing/error",MID(DT163,FIND("male,",DT163)+6,(FIND(")",DT163)-(FIND("male,",DT163)+6)))))</f>
        <v/>
      </c>
      <c r="DQ163" s="150" t="str">
        <f>IF(DM163="","",(MID(DM163,(SEARCH("^^",SUBSTITUTE(DM163," ","^^",LEN(DM163)-LEN(SUBSTITUTE(DM163," ","")))))+1,99)&amp;"_"&amp;LEFT(DM163,FIND(" ",DM163)-1)&amp;"_"&amp;DN163))</f>
        <v/>
      </c>
      <c r="DR163" s="117" t="str">
        <f>IF(DT163="","",IF((LEN(DT163)-LEN(SUBSTITUTE(DT163,"male","")))/LEN("male")&gt;1,"!",IF(RIGHT(DT163,1)=")","",IF(RIGHT(DT163,2)=") ","",IF(RIGHT(DT163,2)=").","","!!")))))</f>
        <v/>
      </c>
      <c r="DS163" s="114"/>
      <c r="DT163" s="168"/>
      <c r="DU163" s="143" t="str">
        <f>IF(DY163="","",ministers_outercabinet!DX$3)</f>
        <v/>
      </c>
      <c r="DV163" s="144" t="str">
        <f>IF(DY163="","",ministers_outercabinet!DX$1)</f>
        <v/>
      </c>
      <c r="DW163" s="145"/>
      <c r="DX163" s="151"/>
      <c r="DY163" s="146" t="str">
        <f>IF(EF163="","",IF(ISNUMBER(SEARCH(":",EF163)),MID(EF163,FIND(":",EF163)+2,FIND("(",EF163)-FIND(":",EF163)-3),LEFT(EF163,FIND("(",EF163)-2)))</f>
        <v/>
      </c>
      <c r="DZ163" s="147" t="str">
        <f>IF(EF163="","",MID(EF163,FIND("(",EF163)+1,4))</f>
        <v/>
      </c>
      <c r="EA163" s="148" t="str">
        <f>IF(ISNUMBER(SEARCH("*female*",EF163)),"female",IF(ISNUMBER(SEARCH("*male*",EF163)),"male",""))</f>
        <v/>
      </c>
      <c r="EB163" s="149" t="str">
        <f>IF(EF163="","",IF(ISERROR(MID(EF163,FIND("male,",EF163)+6,(FIND(")",EF163)-(FIND("male,",EF163)+6))))=TRUE,"missing/error",MID(EF163,FIND("male,",EF163)+6,(FIND(")",EF163)-(FIND("male,",EF163)+6)))))</f>
        <v/>
      </c>
      <c r="EC163" s="150" t="str">
        <f>IF(DY163="","",(MID(DY163,(SEARCH("^^",SUBSTITUTE(DY163," ","^^",LEN(DY163)-LEN(SUBSTITUTE(DY163," ","")))))+1,99)&amp;"_"&amp;LEFT(DY163,FIND(" ",DY163)-1)&amp;"_"&amp;DZ163))</f>
        <v/>
      </c>
      <c r="ED163" s="117" t="str">
        <f>IF(EF163="","",IF((LEN(EF163)-LEN(SUBSTITUTE(EF163,"male","")))/LEN("male")&gt;1,"!",IF(RIGHT(EF163,1)=")","",IF(RIGHT(EF163,2)=") ","",IF(RIGHT(EF163,2)=").","","!!")))))</f>
        <v/>
      </c>
      <c r="EE163" s="114"/>
      <c r="EF163" s="168"/>
    </row>
    <row r="164" spans="1:136" ht="13.5" customHeight="1">
      <c r="A164" s="126"/>
      <c r="B164" s="117" t="s">
        <v>583</v>
      </c>
      <c r="E164" s="143" t="str">
        <f>IF(I164="","",ministers_outercabinet!E$3)</f>
        <v/>
      </c>
      <c r="F164" s="144" t="str">
        <f>IF(I164="","",ministers_outercabinet!E$1)</f>
        <v/>
      </c>
      <c r="G164" s="145" t="s">
        <v>292</v>
      </c>
      <c r="H164" s="145" t="str">
        <f>IF(I164="","",ministers_outercabinet!E$3)</f>
        <v/>
      </c>
      <c r="I164" s="146" t="str">
        <f t="shared" si="89"/>
        <v/>
      </c>
      <c r="J164" s="147" t="str">
        <f t="shared" si="90"/>
        <v/>
      </c>
      <c r="K164" s="148" t="str">
        <f t="shared" si="91"/>
        <v/>
      </c>
      <c r="L164" s="149" t="str">
        <f t="shared" si="26"/>
        <v/>
      </c>
      <c r="M164" s="150" t="str">
        <f t="shared" si="92"/>
        <v/>
      </c>
      <c r="N164" s="117" t="str">
        <f t="shared" si="93"/>
        <v/>
      </c>
      <c r="O164" s="114"/>
      <c r="P164" s="168"/>
      <c r="Q164" s="143"/>
      <c r="R164" s="144"/>
      <c r="S164" s="145"/>
      <c r="T164" s="151"/>
      <c r="U164" s="146"/>
      <c r="V164" s="147"/>
      <c r="W164" s="148"/>
      <c r="X164" s="149"/>
      <c r="Y164" s="150"/>
      <c r="AA164" s="114"/>
      <c r="AB164" s="168"/>
      <c r="AC164" s="143"/>
      <c r="AD164" s="144"/>
      <c r="AE164" s="145"/>
      <c r="AF164" s="151"/>
      <c r="AG164" s="146"/>
      <c r="AH164" s="147"/>
      <c r="AI164" s="148"/>
      <c r="AJ164" s="149"/>
      <c r="AK164" s="150"/>
      <c r="AM164" s="114"/>
      <c r="AN164" s="168"/>
      <c r="AO164" s="143"/>
      <c r="AP164" s="144"/>
      <c r="AQ164" s="145"/>
      <c r="AR164" s="151"/>
      <c r="AS164" s="146"/>
      <c r="AT164" s="147"/>
      <c r="AU164" s="148"/>
      <c r="AV164" s="149"/>
      <c r="AW164" s="150"/>
      <c r="AY164" s="114"/>
      <c r="AZ164" s="168"/>
      <c r="BA164" s="143"/>
      <c r="BB164" s="144"/>
      <c r="BC164" s="145"/>
      <c r="BD164" s="151"/>
      <c r="BE164" s="146"/>
      <c r="BF164" s="147"/>
      <c r="BG164" s="148"/>
      <c r="BH164" s="149"/>
      <c r="BI164" s="150"/>
      <c r="BK164" s="114"/>
      <c r="BL164" s="168"/>
      <c r="BM164" s="143"/>
      <c r="BN164" s="144"/>
      <c r="BO164" s="145"/>
      <c r="BP164" s="151"/>
      <c r="BQ164" s="146"/>
      <c r="BR164" s="147"/>
      <c r="BS164" s="148"/>
      <c r="BT164" s="149"/>
      <c r="BU164" s="150"/>
      <c r="BW164" s="114"/>
      <c r="BX164" s="168"/>
      <c r="BY164" s="143"/>
      <c r="BZ164" s="144"/>
      <c r="CA164" s="145"/>
      <c r="CB164" s="151"/>
      <c r="CC164" s="146"/>
      <c r="CD164" s="147"/>
      <c r="CE164" s="148"/>
      <c r="CF164" s="149"/>
      <c r="CG164" s="150"/>
      <c r="CI164" s="114"/>
      <c r="CJ164" s="168"/>
      <c r="CK164" s="143"/>
      <c r="CL164" s="144"/>
      <c r="CM164" s="145"/>
      <c r="CN164" s="151"/>
      <c r="CO164" s="146"/>
      <c r="CP164" s="147"/>
      <c r="CQ164" s="148"/>
      <c r="CR164" s="149"/>
      <c r="CS164" s="150"/>
      <c r="CU164" s="114"/>
      <c r="CV164" s="168"/>
      <c r="CW164" s="143"/>
      <c r="CX164" s="144"/>
      <c r="CY164" s="145"/>
      <c r="CZ164" s="151"/>
      <c r="DA164" s="146"/>
      <c r="DB164" s="147"/>
      <c r="DC164" s="148"/>
      <c r="DD164" s="149"/>
      <c r="DE164" s="150"/>
      <c r="DG164" s="114"/>
      <c r="DH164" s="168"/>
      <c r="DI164" s="143"/>
      <c r="DJ164" s="144"/>
      <c r="DK164" s="145"/>
      <c r="DL164" s="151"/>
      <c r="DM164" s="146"/>
      <c r="DN164" s="147"/>
      <c r="DO164" s="148"/>
      <c r="DP164" s="149"/>
      <c r="DQ164" s="150"/>
      <c r="DS164" s="114"/>
      <c r="DT164" s="168"/>
      <c r="DU164" s="143"/>
      <c r="DV164" s="144"/>
      <c r="DW164" s="145"/>
      <c r="DX164" s="151"/>
      <c r="DY164" s="146"/>
      <c r="DZ164" s="147"/>
      <c r="EA164" s="148"/>
      <c r="EB164" s="149"/>
      <c r="EC164" s="150"/>
      <c r="EE164" s="114"/>
      <c r="EF164" s="168"/>
    </row>
    <row r="165" spans="1:136" ht="13.5" customHeight="1">
      <c r="A165" s="126"/>
      <c r="B165" s="117" t="s">
        <v>584</v>
      </c>
      <c r="E165" s="143" t="str">
        <f>IF(I165="","",ministers_outercabinet!E$3)</f>
        <v/>
      </c>
      <c r="F165" s="144" t="str">
        <f>IF(I165="","",ministers_outercabinet!E$1)</f>
        <v/>
      </c>
      <c r="G165" s="145" t="s">
        <v>292</v>
      </c>
      <c r="H165" s="145" t="str">
        <f>IF(I165="","",ministers_outercabinet!E$3)</f>
        <v/>
      </c>
      <c r="I165" s="146" t="str">
        <f t="shared" si="89"/>
        <v/>
      </c>
      <c r="J165" s="147" t="str">
        <f t="shared" si="90"/>
        <v/>
      </c>
      <c r="K165" s="148" t="str">
        <f t="shared" si="91"/>
        <v/>
      </c>
      <c r="L165" s="149" t="str">
        <f t="shared" ref="L165:L224" si="94">IF(P165="","",IF(ISERROR(MID(P165,FIND("male,",P165)+6,(FIND(")",P165)-(FIND("male,",P165)+6))))=TRUE,"missing/error",MID(P165,FIND("male,",P165)+6,(FIND(")",P165)-(FIND("male,",P165)+6)))))</f>
        <v/>
      </c>
      <c r="M165" s="150" t="str">
        <f t="shared" si="92"/>
        <v/>
      </c>
      <c r="N165" s="117" t="str">
        <f t="shared" si="93"/>
        <v/>
      </c>
      <c r="O165" s="114"/>
      <c r="P165" s="168"/>
      <c r="Q165" s="143" t="str">
        <f>IF(U165="","",ministers_outercabinet!T$3)</f>
        <v/>
      </c>
      <c r="R165" s="144" t="str">
        <f>IF(U165="","",ministers_outercabinet!T$1)</f>
        <v/>
      </c>
      <c r="S165" s="145"/>
      <c r="T165" s="151"/>
      <c r="U165" s="146" t="str">
        <f>IF(AB165="","",IF(ISNUMBER(SEARCH(":",AB165)),MID(AB165,FIND(":",AB165)+2,FIND("(",AB165)-FIND(":",AB165)-3),LEFT(AB165,FIND("(",AB165)-2)))</f>
        <v/>
      </c>
      <c r="V165" s="147" t="str">
        <f>IF(AB165="","",MID(AB165,FIND("(",AB165)+1,4))</f>
        <v/>
      </c>
      <c r="W165" s="148" t="str">
        <f>IF(ISNUMBER(SEARCH("*female*",AB165)),"female",IF(ISNUMBER(SEARCH("*male*",AB165)),"male",""))</f>
        <v/>
      </c>
      <c r="X165" s="149" t="str">
        <f>IF(AB165="","",IF(ISERROR(MID(AB165,FIND("male,",AB165)+6,(FIND(")",AB165)-(FIND("male,",AB165)+6))))=TRUE,"missing/error",MID(AB165,FIND("male,",AB165)+6,(FIND(")",AB165)-(FIND("male,",AB165)+6)))))</f>
        <v/>
      </c>
      <c r="Y165" s="150" t="str">
        <f>IF(U165="","",(MID(U165,(SEARCH("^^",SUBSTITUTE(U165," ","^^",LEN(U165)-LEN(SUBSTITUTE(U165," ","")))))+1,99)&amp;"_"&amp;LEFT(U165,FIND(" ",U165)-1)&amp;"_"&amp;V165))</f>
        <v/>
      </c>
      <c r="Z165" s="117" t="str">
        <f>IF(AB165="","",IF((LEN(AB165)-LEN(SUBSTITUTE(AB165,"male","")))/LEN("male")&gt;1,"!",IF(RIGHT(AB165,1)=")","",IF(RIGHT(AB165,2)=") ","",IF(RIGHT(AB165,2)=").","","!!")))))</f>
        <v/>
      </c>
      <c r="AA165" s="114"/>
      <c r="AB165" s="168"/>
      <c r="AC165" s="143" t="str">
        <f>IF(AG165="","",ministers_outercabinet!AF$3)</f>
        <v/>
      </c>
      <c r="AD165" s="144" t="str">
        <f>IF(AG165="","",ministers_outercabinet!AF$1)</f>
        <v/>
      </c>
      <c r="AE165" s="145"/>
      <c r="AF165" s="151"/>
      <c r="AG165" s="146" t="str">
        <f>IF(AN165="","",IF(ISNUMBER(SEARCH(":",AN165)),MID(AN165,FIND(":",AN165)+2,FIND("(",AN165)-FIND(":",AN165)-3),LEFT(AN165,FIND("(",AN165)-2)))</f>
        <v/>
      </c>
      <c r="AH165" s="147" t="str">
        <f>IF(AN165="","",MID(AN165,FIND("(",AN165)+1,4))</f>
        <v/>
      </c>
      <c r="AI165" s="148" t="str">
        <f>IF(ISNUMBER(SEARCH("*female*",AN165)),"female",IF(ISNUMBER(SEARCH("*male*",AN165)),"male",""))</f>
        <v/>
      </c>
      <c r="AJ165" s="149" t="str">
        <f>IF(AN165="","",IF(ISERROR(MID(AN165,FIND("male,",AN165)+6,(FIND(")",AN165)-(FIND("male,",AN165)+6))))=TRUE,"missing/error",MID(AN165,FIND("male,",AN165)+6,(FIND(")",AN165)-(FIND("male,",AN165)+6)))))</f>
        <v/>
      </c>
      <c r="AK165" s="150" t="str">
        <f>IF(AG165="","",(MID(AG165,(SEARCH("^^",SUBSTITUTE(AG165," ","^^",LEN(AG165)-LEN(SUBSTITUTE(AG165," ","")))))+1,99)&amp;"_"&amp;LEFT(AG165,FIND(" ",AG165)-1)&amp;"_"&amp;AH165))</f>
        <v/>
      </c>
      <c r="AL165" s="117" t="str">
        <f>IF(AN165="","",IF((LEN(AN165)-LEN(SUBSTITUTE(AN165,"male","")))/LEN("male")&gt;1,"!",IF(RIGHT(AN165,1)=")","",IF(RIGHT(AN165,2)=") ","",IF(RIGHT(AN165,2)=").","","!!")))))</f>
        <v/>
      </c>
      <c r="AM165" s="114"/>
      <c r="AN165" s="168"/>
      <c r="AO165" s="143" t="str">
        <f>IF(AS165="","",ministers_outercabinet!AR$3)</f>
        <v/>
      </c>
      <c r="AP165" s="144" t="str">
        <f>IF(AS165="","",ministers_outercabinet!AR$1)</f>
        <v/>
      </c>
      <c r="AQ165" s="145"/>
      <c r="AR165" s="151"/>
      <c r="AS165" s="146" t="str">
        <f>IF(AZ165="","",IF(ISNUMBER(SEARCH(":",AZ165)),MID(AZ165,FIND(":",AZ165)+2,FIND("(",AZ165)-FIND(":",AZ165)-3),LEFT(AZ165,FIND("(",AZ165)-2)))</f>
        <v/>
      </c>
      <c r="AT165" s="147" t="str">
        <f>IF(AZ165="","",MID(AZ165,FIND("(",AZ165)+1,4))</f>
        <v/>
      </c>
      <c r="AU165" s="148" t="str">
        <f>IF(ISNUMBER(SEARCH("*female*",AZ165)),"female",IF(ISNUMBER(SEARCH("*male*",AZ165)),"male",""))</f>
        <v/>
      </c>
      <c r="AV165" s="149" t="str">
        <f>IF(AZ165="","",IF(ISERROR(MID(AZ165,FIND("male,",AZ165)+6,(FIND(")",AZ165)-(FIND("male,",AZ165)+6))))=TRUE,"missing/error",MID(AZ165,FIND("male,",AZ165)+6,(FIND(")",AZ165)-(FIND("male,",AZ165)+6)))))</f>
        <v/>
      </c>
      <c r="AW165" s="150" t="str">
        <f>IF(AS165="","",(MID(AS165,(SEARCH("^^",SUBSTITUTE(AS165," ","^^",LEN(AS165)-LEN(SUBSTITUTE(AS165," ","")))))+1,99)&amp;"_"&amp;LEFT(AS165,FIND(" ",AS165)-1)&amp;"_"&amp;AT165))</f>
        <v/>
      </c>
      <c r="AX165" s="117" t="str">
        <f>IF(AZ165="","",IF((LEN(AZ165)-LEN(SUBSTITUTE(AZ165,"male","")))/LEN("male")&gt;1,"!",IF(RIGHT(AZ165,1)=")","",IF(RIGHT(AZ165,2)=") ","",IF(RIGHT(AZ165,2)=").","","!!")))))</f>
        <v/>
      </c>
      <c r="AY165" s="114"/>
      <c r="AZ165" s="168"/>
      <c r="BA165" s="143" t="str">
        <f>IF(BE165="","",ministers_outercabinet!BD$3)</f>
        <v/>
      </c>
      <c r="BB165" s="144" t="str">
        <f>IF(BE165="","",ministers_outercabinet!BD$1)</f>
        <v/>
      </c>
      <c r="BC165" s="145"/>
      <c r="BD165" s="151"/>
      <c r="BE165" s="146" t="str">
        <f>IF(BL165="","",IF(ISNUMBER(SEARCH(":",BL165)),MID(BL165,FIND(":",BL165)+2,FIND("(",BL165)-FIND(":",BL165)-3),LEFT(BL165,FIND("(",BL165)-2)))</f>
        <v/>
      </c>
      <c r="BF165" s="147" t="str">
        <f>IF(BL165="","",MID(BL165,FIND("(",BL165)+1,4))</f>
        <v/>
      </c>
      <c r="BG165" s="148" t="str">
        <f>IF(ISNUMBER(SEARCH("*female*",BL165)),"female",IF(ISNUMBER(SEARCH("*male*",BL165)),"male",""))</f>
        <v/>
      </c>
      <c r="BH165" s="149" t="str">
        <f>IF(BL165="","",IF(ISERROR(MID(BL165,FIND("male,",BL165)+6,(FIND(")",BL165)-(FIND("male,",BL165)+6))))=TRUE,"missing/error",MID(BL165,FIND("male,",BL165)+6,(FIND(")",BL165)-(FIND("male,",BL165)+6)))))</f>
        <v/>
      </c>
      <c r="BI165" s="150" t="str">
        <f>IF(BE165="","",(MID(BE165,(SEARCH("^^",SUBSTITUTE(BE165," ","^^",LEN(BE165)-LEN(SUBSTITUTE(BE165," ","")))))+1,99)&amp;"_"&amp;LEFT(BE165,FIND(" ",BE165)-1)&amp;"_"&amp;BF165))</f>
        <v/>
      </c>
      <c r="BJ165" s="117" t="str">
        <f>IF(BL165="","",IF((LEN(BL165)-LEN(SUBSTITUTE(BL165,"male","")))/LEN("male")&gt;1,"!",IF(RIGHT(BL165,1)=")","",IF(RIGHT(BL165,2)=") ","",IF(RIGHT(BL165,2)=").","","!!")))))</f>
        <v/>
      </c>
      <c r="BK165" s="114"/>
      <c r="BL165" s="168"/>
      <c r="BM165" s="143" t="str">
        <f>IF(BQ165="","",ministers_outercabinet!BP$3)</f>
        <v/>
      </c>
      <c r="BN165" s="144" t="str">
        <f>IF(BQ165="","",ministers_outercabinet!BP$1)</f>
        <v/>
      </c>
      <c r="BO165" s="145"/>
      <c r="BP165" s="151"/>
      <c r="BQ165" s="146" t="str">
        <f>IF(BX165="","",IF(ISNUMBER(SEARCH(":",BX165)),MID(BX165,FIND(":",BX165)+2,FIND("(",BX165)-FIND(":",BX165)-3),LEFT(BX165,FIND("(",BX165)-2)))</f>
        <v/>
      </c>
      <c r="BR165" s="147" t="str">
        <f>IF(BX165="","",MID(BX165,FIND("(",BX165)+1,4))</f>
        <v/>
      </c>
      <c r="BS165" s="148" t="str">
        <f>IF(ISNUMBER(SEARCH("*female*",BX165)),"female",IF(ISNUMBER(SEARCH("*male*",BX165)),"male",""))</f>
        <v/>
      </c>
      <c r="BT165" s="149" t="str">
        <f>IF(BX165="","",IF(ISERROR(MID(BX165,FIND("male,",BX165)+6,(FIND(")",BX165)-(FIND("male,",BX165)+6))))=TRUE,"missing/error",MID(BX165,FIND("male,",BX165)+6,(FIND(")",BX165)-(FIND("male,",BX165)+6)))))</f>
        <v/>
      </c>
      <c r="BU165" s="150" t="str">
        <f>IF(BQ165="","",(MID(BQ165,(SEARCH("^^",SUBSTITUTE(BQ165," ","^^",LEN(BQ165)-LEN(SUBSTITUTE(BQ165," ","")))))+1,99)&amp;"_"&amp;LEFT(BQ165,FIND(" ",BQ165)-1)&amp;"_"&amp;BR165))</f>
        <v/>
      </c>
      <c r="BV165" s="117" t="str">
        <f>IF(BX165="","",IF((LEN(BX165)-LEN(SUBSTITUTE(BX165,"male","")))/LEN("male")&gt;1,"!",IF(RIGHT(BX165,1)=")","",IF(RIGHT(BX165,2)=") ","",IF(RIGHT(BX165,2)=").","","!!")))))</f>
        <v/>
      </c>
      <c r="BW165" s="114"/>
      <c r="BX165" s="168"/>
      <c r="BY165" s="143" t="str">
        <f>IF(CC165="","",ministers_outercabinet!CB$3)</f>
        <v/>
      </c>
      <c r="BZ165" s="144" t="str">
        <f>IF(CC165="","",ministers_outercabinet!CB$1)</f>
        <v/>
      </c>
      <c r="CA165" s="145"/>
      <c r="CB165" s="151"/>
      <c r="CC165" s="146" t="str">
        <f>IF(CJ165="","",IF(ISNUMBER(SEARCH(":",CJ165)),MID(CJ165,FIND(":",CJ165)+2,FIND("(",CJ165)-FIND(":",CJ165)-3),LEFT(CJ165,FIND("(",CJ165)-2)))</f>
        <v/>
      </c>
      <c r="CD165" s="147" t="str">
        <f>IF(CJ165="","",MID(CJ165,FIND("(",CJ165)+1,4))</f>
        <v/>
      </c>
      <c r="CE165" s="148" t="str">
        <f>IF(ISNUMBER(SEARCH("*female*",CJ165)),"female",IF(ISNUMBER(SEARCH("*male*",CJ165)),"male",""))</f>
        <v/>
      </c>
      <c r="CF165" s="149" t="str">
        <f>IF(CJ165="","",IF(ISERROR(MID(CJ165,FIND("male,",CJ165)+6,(FIND(")",CJ165)-(FIND("male,",CJ165)+6))))=TRUE,"missing/error",MID(CJ165,FIND("male,",CJ165)+6,(FIND(")",CJ165)-(FIND("male,",CJ165)+6)))))</f>
        <v/>
      </c>
      <c r="CG165" s="150" t="str">
        <f>IF(CC165="","",(MID(CC165,(SEARCH("^^",SUBSTITUTE(CC165," ","^^",LEN(CC165)-LEN(SUBSTITUTE(CC165," ","")))))+1,99)&amp;"_"&amp;LEFT(CC165,FIND(" ",CC165)-1)&amp;"_"&amp;CD165))</f>
        <v/>
      </c>
      <c r="CH165" s="117" t="str">
        <f>IF(CJ165="","",IF((LEN(CJ165)-LEN(SUBSTITUTE(CJ165,"male","")))/LEN("male")&gt;1,"!",IF(RIGHT(CJ165,1)=")","",IF(RIGHT(CJ165,2)=") ","",IF(RIGHT(CJ165,2)=").","","!!")))))</f>
        <v/>
      </c>
      <c r="CI165" s="114"/>
      <c r="CJ165" s="168"/>
      <c r="CK165" s="143" t="str">
        <f>IF(CO165="","",ministers_outercabinet!CN$3)</f>
        <v/>
      </c>
      <c r="CL165" s="144" t="str">
        <f>IF(CO165="","",ministers_outercabinet!CN$1)</f>
        <v/>
      </c>
      <c r="CM165" s="145"/>
      <c r="CN165" s="151"/>
      <c r="CO165" s="146" t="str">
        <f>IF(CV165="","",IF(ISNUMBER(SEARCH(":",CV165)),MID(CV165,FIND(":",CV165)+2,FIND("(",CV165)-FIND(":",CV165)-3),LEFT(CV165,FIND("(",CV165)-2)))</f>
        <v/>
      </c>
      <c r="CP165" s="147" t="str">
        <f>IF(CV165="","",MID(CV165,FIND("(",CV165)+1,4))</f>
        <v/>
      </c>
      <c r="CQ165" s="148" t="str">
        <f>IF(ISNUMBER(SEARCH("*female*",CV165)),"female",IF(ISNUMBER(SEARCH("*male*",CV165)),"male",""))</f>
        <v/>
      </c>
      <c r="CR165" s="149" t="str">
        <f>IF(CV165="","",IF(ISERROR(MID(CV165,FIND("male,",CV165)+6,(FIND(")",CV165)-(FIND("male,",CV165)+6))))=TRUE,"missing/error",MID(CV165,FIND("male,",CV165)+6,(FIND(")",CV165)-(FIND("male,",CV165)+6)))))</f>
        <v/>
      </c>
      <c r="CS165" s="150" t="str">
        <f>IF(CO165="","",(MID(CO165,(SEARCH("^^",SUBSTITUTE(CO165," ","^^",LEN(CO165)-LEN(SUBSTITUTE(CO165," ","")))))+1,99)&amp;"_"&amp;LEFT(CO165,FIND(" ",CO165)-1)&amp;"_"&amp;CP165))</f>
        <v/>
      </c>
      <c r="CT165" s="117" t="str">
        <f>IF(CV165="","",IF((LEN(CV165)-LEN(SUBSTITUTE(CV165,"male","")))/LEN("male")&gt;1,"!",IF(RIGHT(CV165,1)=")","",IF(RIGHT(CV165,2)=") ","",IF(RIGHT(CV165,2)=").","","!!")))))</f>
        <v/>
      </c>
      <c r="CU165" s="114"/>
      <c r="CV165" s="168"/>
      <c r="CW165" s="143" t="str">
        <f>IF(DA165="","",ministers_outercabinet!CZ$3)</f>
        <v/>
      </c>
      <c r="CX165" s="144" t="str">
        <f>IF(DA165="","",ministers_outercabinet!CZ$1)</f>
        <v/>
      </c>
      <c r="CY165" s="145"/>
      <c r="CZ165" s="151"/>
      <c r="DA165" s="146" t="str">
        <f>IF(DH165="","",IF(ISNUMBER(SEARCH(":",DH165)),MID(DH165,FIND(":",DH165)+2,FIND("(",DH165)-FIND(":",DH165)-3),LEFT(DH165,FIND("(",DH165)-2)))</f>
        <v/>
      </c>
      <c r="DB165" s="147" t="str">
        <f>IF(DH165="","",MID(DH165,FIND("(",DH165)+1,4))</f>
        <v/>
      </c>
      <c r="DC165" s="148" t="str">
        <f>IF(ISNUMBER(SEARCH("*female*",DH165)),"female",IF(ISNUMBER(SEARCH("*male*",DH165)),"male",""))</f>
        <v/>
      </c>
      <c r="DD165" s="149" t="str">
        <f>IF(DH165="","",IF(ISERROR(MID(DH165,FIND("male,",DH165)+6,(FIND(")",DH165)-(FIND("male,",DH165)+6))))=TRUE,"missing/error",MID(DH165,FIND("male,",DH165)+6,(FIND(")",DH165)-(FIND("male,",DH165)+6)))))</f>
        <v/>
      </c>
      <c r="DE165" s="150" t="str">
        <f>IF(DA165="","",(MID(DA165,(SEARCH("^^",SUBSTITUTE(DA165," ","^^",LEN(DA165)-LEN(SUBSTITUTE(DA165," ","")))))+1,99)&amp;"_"&amp;LEFT(DA165,FIND(" ",DA165)-1)&amp;"_"&amp;DB165))</f>
        <v/>
      </c>
      <c r="DF165" s="117" t="str">
        <f>IF(DH165="","",IF((LEN(DH165)-LEN(SUBSTITUTE(DH165,"male","")))/LEN("male")&gt;1,"!",IF(RIGHT(DH165,1)=")","",IF(RIGHT(DH165,2)=") ","",IF(RIGHT(DH165,2)=").","","!!")))))</f>
        <v/>
      </c>
      <c r="DG165" s="114"/>
      <c r="DH165" s="168"/>
      <c r="DI165" s="143" t="str">
        <f>IF(DM165="","",ministers_outercabinet!DL$3)</f>
        <v/>
      </c>
      <c r="DJ165" s="144" t="str">
        <f>IF(DM165="","",ministers_outercabinet!DL$1)</f>
        <v/>
      </c>
      <c r="DK165" s="145"/>
      <c r="DL165" s="151"/>
      <c r="DM165" s="146" t="str">
        <f>IF(DT165="","",IF(ISNUMBER(SEARCH(":",DT165)),MID(DT165,FIND(":",DT165)+2,FIND("(",DT165)-FIND(":",DT165)-3),LEFT(DT165,FIND("(",DT165)-2)))</f>
        <v/>
      </c>
      <c r="DN165" s="147" t="str">
        <f>IF(DT165="","",MID(DT165,FIND("(",DT165)+1,4))</f>
        <v/>
      </c>
      <c r="DO165" s="148" t="str">
        <f>IF(ISNUMBER(SEARCH("*female*",DT165)),"female",IF(ISNUMBER(SEARCH("*male*",DT165)),"male",""))</f>
        <v/>
      </c>
      <c r="DP165" s="149" t="str">
        <f>IF(DT165="","",IF(ISERROR(MID(DT165,FIND("male,",DT165)+6,(FIND(")",DT165)-(FIND("male,",DT165)+6))))=TRUE,"missing/error",MID(DT165,FIND("male,",DT165)+6,(FIND(")",DT165)-(FIND("male,",DT165)+6)))))</f>
        <v/>
      </c>
      <c r="DQ165" s="150" t="str">
        <f>IF(DM165="","",(MID(DM165,(SEARCH("^^",SUBSTITUTE(DM165," ","^^",LEN(DM165)-LEN(SUBSTITUTE(DM165," ","")))))+1,99)&amp;"_"&amp;LEFT(DM165,FIND(" ",DM165)-1)&amp;"_"&amp;DN165))</f>
        <v/>
      </c>
      <c r="DR165" s="117" t="str">
        <f>IF(DT165="","",IF((LEN(DT165)-LEN(SUBSTITUTE(DT165,"male","")))/LEN("male")&gt;1,"!",IF(RIGHT(DT165,1)=")","",IF(RIGHT(DT165,2)=") ","",IF(RIGHT(DT165,2)=").","","!!")))))</f>
        <v/>
      </c>
      <c r="DS165" s="114"/>
      <c r="DT165" s="168"/>
      <c r="DU165" s="143" t="str">
        <f>IF(DY165="","",ministers_outercabinet!DX$3)</f>
        <v/>
      </c>
      <c r="DV165" s="144" t="str">
        <f>IF(DY165="","",ministers_outercabinet!DX$1)</f>
        <v/>
      </c>
      <c r="DW165" s="145"/>
      <c r="DX165" s="151"/>
      <c r="DY165" s="146" t="str">
        <f>IF(EF165="","",IF(ISNUMBER(SEARCH(":",EF165)),MID(EF165,FIND(":",EF165)+2,FIND("(",EF165)-FIND(":",EF165)-3),LEFT(EF165,FIND("(",EF165)-2)))</f>
        <v/>
      </c>
      <c r="DZ165" s="147" t="str">
        <f>IF(EF165="","",MID(EF165,FIND("(",EF165)+1,4))</f>
        <v/>
      </c>
      <c r="EA165" s="148" t="str">
        <f>IF(ISNUMBER(SEARCH("*female*",EF165)),"female",IF(ISNUMBER(SEARCH("*male*",EF165)),"male",""))</f>
        <v/>
      </c>
      <c r="EB165" s="149" t="str">
        <f>IF(EF165="","",IF(ISERROR(MID(EF165,FIND("male,",EF165)+6,(FIND(")",EF165)-(FIND("male,",EF165)+6))))=TRUE,"missing/error",MID(EF165,FIND("male,",EF165)+6,(FIND(")",EF165)-(FIND("male,",EF165)+6)))))</f>
        <v/>
      </c>
      <c r="EC165" s="150" t="str">
        <f>IF(DY165="","",(MID(DY165,(SEARCH("^^",SUBSTITUTE(DY165," ","^^",LEN(DY165)-LEN(SUBSTITUTE(DY165," ","")))))+1,99)&amp;"_"&amp;LEFT(DY165,FIND(" ",DY165)-1)&amp;"_"&amp;DZ165))</f>
        <v/>
      </c>
      <c r="ED165" s="117" t="str">
        <f>IF(EF165="","",IF((LEN(EF165)-LEN(SUBSTITUTE(EF165,"male","")))/LEN("male")&gt;1,"!",IF(RIGHT(EF165,1)=")","",IF(RIGHT(EF165,2)=") ","",IF(RIGHT(EF165,2)=").","","!!")))))</f>
        <v/>
      </c>
      <c r="EE165" s="114"/>
      <c r="EF165" s="168"/>
    </row>
    <row r="166" spans="1:136" ht="13.5" customHeight="1">
      <c r="A166" s="126"/>
      <c r="B166" s="117" t="s">
        <v>584</v>
      </c>
      <c r="E166" s="143" t="str">
        <f>IF(I166="","",ministers_outercabinet!E$3)</f>
        <v/>
      </c>
      <c r="F166" s="144" t="str">
        <f>IF(I166="","",ministers_outercabinet!E$1)</f>
        <v/>
      </c>
      <c r="G166" s="145" t="s">
        <v>292</v>
      </c>
      <c r="H166" s="145" t="str">
        <f>IF(I166="","",ministers_outercabinet!E$3)</f>
        <v/>
      </c>
      <c r="I166" s="146" t="str">
        <f t="shared" si="89"/>
        <v/>
      </c>
      <c r="J166" s="147" t="str">
        <f t="shared" si="90"/>
        <v/>
      </c>
      <c r="K166" s="148" t="str">
        <f t="shared" si="91"/>
        <v/>
      </c>
      <c r="L166" s="149" t="str">
        <f t="shared" si="94"/>
        <v/>
      </c>
      <c r="M166" s="150" t="str">
        <f t="shared" si="92"/>
        <v/>
      </c>
      <c r="N166" s="117" t="str">
        <f t="shared" si="93"/>
        <v/>
      </c>
      <c r="O166" s="114"/>
      <c r="P166" s="168"/>
      <c r="Q166" s="143"/>
      <c r="R166" s="144"/>
      <c r="S166" s="145"/>
      <c r="T166" s="151"/>
      <c r="U166" s="146"/>
      <c r="V166" s="147"/>
      <c r="W166" s="148"/>
      <c r="X166" s="149"/>
      <c r="Y166" s="150"/>
      <c r="AA166" s="114"/>
      <c r="AB166" s="168"/>
      <c r="AC166" s="143"/>
      <c r="AD166" s="144"/>
      <c r="AE166" s="145"/>
      <c r="AF166" s="151"/>
      <c r="AG166" s="146"/>
      <c r="AH166" s="147"/>
      <c r="AI166" s="148"/>
      <c r="AJ166" s="149"/>
      <c r="AK166" s="150"/>
      <c r="AM166" s="114"/>
      <c r="AN166" s="168"/>
      <c r="AO166" s="143"/>
      <c r="AP166" s="144"/>
      <c r="AQ166" s="145"/>
      <c r="AR166" s="151"/>
      <c r="AS166" s="146"/>
      <c r="AT166" s="147"/>
      <c r="AU166" s="148"/>
      <c r="AV166" s="149"/>
      <c r="AW166" s="150"/>
      <c r="AY166" s="114"/>
      <c r="AZ166" s="168"/>
      <c r="BA166" s="143"/>
      <c r="BB166" s="144"/>
      <c r="BC166" s="145"/>
      <c r="BD166" s="151"/>
      <c r="BE166" s="146"/>
      <c r="BF166" s="147"/>
      <c r="BG166" s="148"/>
      <c r="BH166" s="149"/>
      <c r="BI166" s="150"/>
      <c r="BK166" s="114"/>
      <c r="BL166" s="168"/>
      <c r="BM166" s="143"/>
      <c r="BN166" s="144"/>
      <c r="BO166" s="145"/>
      <c r="BP166" s="151"/>
      <c r="BQ166" s="146"/>
      <c r="BR166" s="147"/>
      <c r="BS166" s="148"/>
      <c r="BT166" s="149"/>
      <c r="BU166" s="150"/>
      <c r="BW166" s="114"/>
      <c r="BX166" s="168"/>
      <c r="BY166" s="143"/>
      <c r="BZ166" s="144"/>
      <c r="CA166" s="145"/>
      <c r="CB166" s="151"/>
      <c r="CC166" s="146"/>
      <c r="CD166" s="147"/>
      <c r="CE166" s="148"/>
      <c r="CF166" s="149"/>
      <c r="CG166" s="150"/>
      <c r="CI166" s="114"/>
      <c r="CJ166" s="168"/>
      <c r="CK166" s="143"/>
      <c r="CL166" s="144"/>
      <c r="CM166" s="145"/>
      <c r="CN166" s="151"/>
      <c r="CO166" s="146"/>
      <c r="CP166" s="147"/>
      <c r="CQ166" s="148"/>
      <c r="CR166" s="149"/>
      <c r="CS166" s="150"/>
      <c r="CU166" s="114"/>
      <c r="CV166" s="168"/>
      <c r="CW166" s="143"/>
      <c r="CX166" s="144"/>
      <c r="CY166" s="145"/>
      <c r="CZ166" s="151"/>
      <c r="DA166" s="146"/>
      <c r="DB166" s="147"/>
      <c r="DC166" s="148"/>
      <c r="DD166" s="149"/>
      <c r="DE166" s="150"/>
      <c r="DG166" s="114"/>
      <c r="DH166" s="168"/>
      <c r="DI166" s="143"/>
      <c r="DJ166" s="144"/>
      <c r="DK166" s="145"/>
      <c r="DL166" s="151"/>
      <c r="DM166" s="146"/>
      <c r="DN166" s="147"/>
      <c r="DO166" s="148"/>
      <c r="DP166" s="149"/>
      <c r="DQ166" s="150"/>
      <c r="DS166" s="114"/>
      <c r="DT166" s="168"/>
      <c r="DU166" s="143"/>
      <c r="DV166" s="144"/>
      <c r="DW166" s="145"/>
      <c r="DX166" s="151"/>
      <c r="DY166" s="146"/>
      <c r="DZ166" s="147"/>
      <c r="EA166" s="148"/>
      <c r="EB166" s="149"/>
      <c r="EC166" s="150"/>
      <c r="EE166" s="114"/>
      <c r="EF166" s="168"/>
    </row>
    <row r="167" spans="1:136" ht="13.5" customHeight="1">
      <c r="A167" s="126"/>
      <c r="B167" s="117" t="s">
        <v>584</v>
      </c>
      <c r="E167" s="143" t="str">
        <f>IF(I167="","",ministers_outercabinet!E$3)</f>
        <v/>
      </c>
      <c r="F167" s="144" t="str">
        <f>IF(I167="","",ministers_outercabinet!E$1)</f>
        <v/>
      </c>
      <c r="G167" s="145" t="s">
        <v>292</v>
      </c>
      <c r="H167" s="145" t="str">
        <f>IF(I167="","",ministers_outercabinet!E$3)</f>
        <v/>
      </c>
      <c r="I167" s="146" t="str">
        <f t="shared" si="89"/>
        <v/>
      </c>
      <c r="J167" s="147" t="str">
        <f t="shared" si="90"/>
        <v/>
      </c>
      <c r="K167" s="148" t="str">
        <f t="shared" si="91"/>
        <v/>
      </c>
      <c r="L167" s="149" t="str">
        <f t="shared" si="94"/>
        <v/>
      </c>
      <c r="M167" s="150" t="str">
        <f t="shared" si="92"/>
        <v/>
      </c>
      <c r="N167" s="117" t="str">
        <f t="shared" si="93"/>
        <v/>
      </c>
      <c r="O167" s="114"/>
      <c r="P167" s="168"/>
      <c r="Q167" s="143"/>
      <c r="R167" s="144"/>
      <c r="S167" s="145"/>
      <c r="T167" s="151"/>
      <c r="U167" s="146"/>
      <c r="V167" s="147"/>
      <c r="W167" s="148"/>
      <c r="X167" s="149"/>
      <c r="Y167" s="150"/>
      <c r="AA167" s="114"/>
      <c r="AB167" s="168"/>
      <c r="AC167" s="143"/>
      <c r="AD167" s="144"/>
      <c r="AE167" s="145"/>
      <c r="AF167" s="151"/>
      <c r="AG167" s="146"/>
      <c r="AH167" s="147"/>
      <c r="AI167" s="148"/>
      <c r="AJ167" s="149"/>
      <c r="AK167" s="150"/>
      <c r="AM167" s="114"/>
      <c r="AN167" s="168"/>
      <c r="AO167" s="143"/>
      <c r="AP167" s="144"/>
      <c r="AQ167" s="145"/>
      <c r="AR167" s="151"/>
      <c r="AS167" s="146"/>
      <c r="AT167" s="147"/>
      <c r="AU167" s="148"/>
      <c r="AV167" s="149"/>
      <c r="AW167" s="150"/>
      <c r="AY167" s="114"/>
      <c r="AZ167" s="168"/>
      <c r="BA167" s="143"/>
      <c r="BB167" s="144"/>
      <c r="BC167" s="145"/>
      <c r="BD167" s="151"/>
      <c r="BE167" s="146"/>
      <c r="BF167" s="147"/>
      <c r="BG167" s="148"/>
      <c r="BH167" s="149"/>
      <c r="BI167" s="150"/>
      <c r="BK167" s="114"/>
      <c r="BL167" s="168"/>
      <c r="BM167" s="143"/>
      <c r="BN167" s="144"/>
      <c r="BO167" s="145"/>
      <c r="BP167" s="151"/>
      <c r="BQ167" s="146"/>
      <c r="BR167" s="147"/>
      <c r="BS167" s="148"/>
      <c r="BT167" s="149"/>
      <c r="BU167" s="150"/>
      <c r="BW167" s="114"/>
      <c r="BX167" s="168"/>
      <c r="BY167" s="143"/>
      <c r="BZ167" s="144"/>
      <c r="CA167" s="145"/>
      <c r="CB167" s="151"/>
      <c r="CC167" s="146"/>
      <c r="CD167" s="147"/>
      <c r="CE167" s="148"/>
      <c r="CF167" s="149"/>
      <c r="CG167" s="150"/>
      <c r="CI167" s="114"/>
      <c r="CJ167" s="168"/>
      <c r="CK167" s="143"/>
      <c r="CL167" s="144"/>
      <c r="CM167" s="145"/>
      <c r="CN167" s="151"/>
      <c r="CO167" s="146"/>
      <c r="CP167" s="147"/>
      <c r="CQ167" s="148"/>
      <c r="CR167" s="149"/>
      <c r="CS167" s="150"/>
      <c r="CU167" s="114"/>
      <c r="CV167" s="168"/>
      <c r="CW167" s="143"/>
      <c r="CX167" s="144"/>
      <c r="CY167" s="145"/>
      <c r="CZ167" s="151"/>
      <c r="DA167" s="146"/>
      <c r="DB167" s="147"/>
      <c r="DC167" s="148"/>
      <c r="DD167" s="149"/>
      <c r="DE167" s="150"/>
      <c r="DG167" s="114"/>
      <c r="DH167" s="168"/>
      <c r="DI167" s="143"/>
      <c r="DJ167" s="144"/>
      <c r="DK167" s="145"/>
      <c r="DL167" s="151"/>
      <c r="DM167" s="146"/>
      <c r="DN167" s="147"/>
      <c r="DO167" s="148"/>
      <c r="DP167" s="149"/>
      <c r="DQ167" s="150"/>
      <c r="DS167" s="114"/>
      <c r="DT167" s="168"/>
      <c r="DU167" s="143"/>
      <c r="DV167" s="144"/>
      <c r="DW167" s="145"/>
      <c r="DX167" s="151"/>
      <c r="DY167" s="146"/>
      <c r="DZ167" s="147"/>
      <c r="EA167" s="148"/>
      <c r="EB167" s="149"/>
      <c r="EC167" s="150"/>
      <c r="EE167" s="114"/>
      <c r="EF167" s="168"/>
    </row>
    <row r="168" spans="1:136" ht="13.5" customHeight="1">
      <c r="A168" s="126"/>
      <c r="B168" s="117" t="s">
        <v>570</v>
      </c>
      <c r="E168" s="143" t="str">
        <f>IF(I168="","",ministers_outercabinet!E$3)</f>
        <v/>
      </c>
      <c r="F168" s="144" t="str">
        <f>IF(I168="","",ministers_outercabinet!E$1)</f>
        <v/>
      </c>
      <c r="G168" s="145" t="s">
        <v>292</v>
      </c>
      <c r="H168" s="145" t="str">
        <f>IF(I168="","",ministers_outercabinet!E$3)</f>
        <v/>
      </c>
      <c r="I168" s="146" t="str">
        <f t="shared" si="89"/>
        <v/>
      </c>
      <c r="J168" s="147" t="str">
        <f t="shared" si="90"/>
        <v/>
      </c>
      <c r="K168" s="148" t="str">
        <f t="shared" si="91"/>
        <v/>
      </c>
      <c r="L168" s="149" t="str">
        <f t="shared" si="94"/>
        <v/>
      </c>
      <c r="M168" s="150" t="str">
        <f t="shared" si="92"/>
        <v/>
      </c>
      <c r="N168" s="117" t="str">
        <f t="shared" si="93"/>
        <v/>
      </c>
      <c r="O168" s="114"/>
      <c r="P168" s="168"/>
      <c r="Q168" s="143" t="str">
        <f>IF(U168="","",ministers_outercabinet!T$3)</f>
        <v/>
      </c>
      <c r="R168" s="144" t="str">
        <f>IF(U168="","",ministers_outercabinet!T$1)</f>
        <v/>
      </c>
      <c r="S168" s="145"/>
      <c r="T168" s="151"/>
      <c r="U168" s="146" t="str">
        <f>IF(AB168="","",IF(ISNUMBER(SEARCH(":",AB168)),MID(AB168,FIND(":",AB168)+2,FIND("(",AB168)-FIND(":",AB168)-3),LEFT(AB168,FIND("(",AB168)-2)))</f>
        <v/>
      </c>
      <c r="V168" s="147" t="str">
        <f>IF(AB168="","",MID(AB168,FIND("(",AB168)+1,4))</f>
        <v/>
      </c>
      <c r="W168" s="148" t="str">
        <f>IF(ISNUMBER(SEARCH("*female*",AB168)),"female",IF(ISNUMBER(SEARCH("*male*",AB168)),"male",""))</f>
        <v/>
      </c>
      <c r="X168" s="149" t="str">
        <f>IF(AB168="","",IF(ISERROR(MID(AB168,FIND("male,",AB168)+6,(FIND(")",AB168)-(FIND("male,",AB168)+6))))=TRUE,"missing/error",MID(AB168,FIND("male,",AB168)+6,(FIND(")",AB168)-(FIND("male,",AB168)+6)))))</f>
        <v/>
      </c>
      <c r="Y168" s="150" t="str">
        <f>IF(U168="","",(MID(U168,(SEARCH("^^",SUBSTITUTE(U168," ","^^",LEN(U168)-LEN(SUBSTITUTE(U168," ","")))))+1,99)&amp;"_"&amp;LEFT(U168,FIND(" ",U168)-1)&amp;"_"&amp;V168))</f>
        <v/>
      </c>
      <c r="Z168" s="117" t="str">
        <f>IF(AB168="","",IF((LEN(AB168)-LEN(SUBSTITUTE(AB168,"male","")))/LEN("male")&gt;1,"!",IF(RIGHT(AB168,1)=")","",IF(RIGHT(AB168,2)=") ","",IF(RIGHT(AB168,2)=").","","!!")))))</f>
        <v/>
      </c>
      <c r="AA168" s="114"/>
      <c r="AB168" s="168"/>
      <c r="AC168" s="143" t="str">
        <f>IF(AG168="","",ministers_outercabinet!AF$3)</f>
        <v/>
      </c>
      <c r="AD168" s="144" t="str">
        <f>IF(AG168="","",ministers_outercabinet!AF$1)</f>
        <v/>
      </c>
      <c r="AE168" s="145"/>
      <c r="AF168" s="151"/>
      <c r="AG168" s="146" t="str">
        <f>IF(AN168="","",IF(ISNUMBER(SEARCH(":",AN168)),MID(AN168,FIND(":",AN168)+2,FIND("(",AN168)-FIND(":",AN168)-3),LEFT(AN168,FIND("(",AN168)-2)))</f>
        <v/>
      </c>
      <c r="AH168" s="147" t="str">
        <f>IF(AN168="","",MID(AN168,FIND("(",AN168)+1,4))</f>
        <v/>
      </c>
      <c r="AI168" s="148" t="str">
        <f>IF(ISNUMBER(SEARCH("*female*",AN168)),"female",IF(ISNUMBER(SEARCH("*male*",AN168)),"male",""))</f>
        <v/>
      </c>
      <c r="AJ168" s="149" t="str">
        <f>IF(AN168="","",IF(ISERROR(MID(AN168,FIND("male,",AN168)+6,(FIND(")",AN168)-(FIND("male,",AN168)+6))))=TRUE,"missing/error",MID(AN168,FIND("male,",AN168)+6,(FIND(")",AN168)-(FIND("male,",AN168)+6)))))</f>
        <v/>
      </c>
      <c r="AK168" s="150" t="str">
        <f>IF(AG168="","",(MID(AG168,(SEARCH("^^",SUBSTITUTE(AG168," ","^^",LEN(AG168)-LEN(SUBSTITUTE(AG168," ","")))))+1,99)&amp;"_"&amp;LEFT(AG168,FIND(" ",AG168)-1)&amp;"_"&amp;AH168))</f>
        <v/>
      </c>
      <c r="AL168" s="117" t="str">
        <f>IF(AN168="","",IF((LEN(AN168)-LEN(SUBSTITUTE(AN168,"male","")))/LEN("male")&gt;1,"!",IF(RIGHT(AN168,1)=")","",IF(RIGHT(AN168,2)=") ","",IF(RIGHT(AN168,2)=").","","!!")))))</f>
        <v/>
      </c>
      <c r="AM168" s="114"/>
      <c r="AN168" s="168"/>
      <c r="AO168" s="143" t="str">
        <f>IF(AS168="","",ministers_outercabinet!AR$3)</f>
        <v/>
      </c>
      <c r="AP168" s="144" t="str">
        <f>IF(AS168="","",ministers_outercabinet!AR$1)</f>
        <v/>
      </c>
      <c r="AQ168" s="145"/>
      <c r="AR168" s="151"/>
      <c r="AS168" s="146" t="str">
        <f>IF(AZ168="","",IF(ISNUMBER(SEARCH(":",AZ168)),MID(AZ168,FIND(":",AZ168)+2,FIND("(",AZ168)-FIND(":",AZ168)-3),LEFT(AZ168,FIND("(",AZ168)-2)))</f>
        <v/>
      </c>
      <c r="AT168" s="147" t="str">
        <f>IF(AZ168="","",MID(AZ168,FIND("(",AZ168)+1,4))</f>
        <v/>
      </c>
      <c r="AU168" s="148" t="str">
        <f>IF(ISNUMBER(SEARCH("*female*",AZ168)),"female",IF(ISNUMBER(SEARCH("*male*",AZ168)),"male",""))</f>
        <v/>
      </c>
      <c r="AV168" s="149" t="str">
        <f>IF(AZ168="","",IF(ISERROR(MID(AZ168,FIND("male,",AZ168)+6,(FIND(")",AZ168)-(FIND("male,",AZ168)+6))))=TRUE,"missing/error",MID(AZ168,FIND("male,",AZ168)+6,(FIND(")",AZ168)-(FIND("male,",AZ168)+6)))))</f>
        <v/>
      </c>
      <c r="AW168" s="150" t="str">
        <f>IF(AS168="","",(MID(AS168,(SEARCH("^^",SUBSTITUTE(AS168," ","^^",LEN(AS168)-LEN(SUBSTITUTE(AS168," ","")))))+1,99)&amp;"_"&amp;LEFT(AS168,FIND(" ",AS168)-1)&amp;"_"&amp;AT168))</f>
        <v/>
      </c>
      <c r="AX168" s="117" t="str">
        <f>IF(AZ168="","",IF((LEN(AZ168)-LEN(SUBSTITUTE(AZ168,"male","")))/LEN("male")&gt;1,"!",IF(RIGHT(AZ168,1)=")","",IF(RIGHT(AZ168,2)=") ","",IF(RIGHT(AZ168,2)=").","","!!")))))</f>
        <v/>
      </c>
      <c r="AY168" s="114"/>
      <c r="AZ168" s="168"/>
      <c r="BA168" s="143" t="str">
        <f>IF(BE168="","",ministers_outercabinet!BD$3)</f>
        <v/>
      </c>
      <c r="BB168" s="144" t="str">
        <f>IF(BE168="","",ministers_outercabinet!BD$1)</f>
        <v/>
      </c>
      <c r="BC168" s="145"/>
      <c r="BD168" s="151"/>
      <c r="BE168" s="146" t="str">
        <f>IF(BL168="","",IF(ISNUMBER(SEARCH(":",BL168)),MID(BL168,FIND(":",BL168)+2,FIND("(",BL168)-FIND(":",BL168)-3),LEFT(BL168,FIND("(",BL168)-2)))</f>
        <v/>
      </c>
      <c r="BF168" s="147" t="str">
        <f>IF(BL168="","",MID(BL168,FIND("(",BL168)+1,4))</f>
        <v/>
      </c>
      <c r="BG168" s="148" t="str">
        <f>IF(ISNUMBER(SEARCH("*female*",BL168)),"female",IF(ISNUMBER(SEARCH("*male*",BL168)),"male",""))</f>
        <v/>
      </c>
      <c r="BH168" s="149" t="str">
        <f>IF(BL168="","",IF(ISERROR(MID(BL168,FIND("male,",BL168)+6,(FIND(")",BL168)-(FIND("male,",BL168)+6))))=TRUE,"missing/error",MID(BL168,FIND("male,",BL168)+6,(FIND(")",BL168)-(FIND("male,",BL168)+6)))))</f>
        <v/>
      </c>
      <c r="BI168" s="150" t="str">
        <f>IF(BE168="","",(MID(BE168,(SEARCH("^^",SUBSTITUTE(BE168," ","^^",LEN(BE168)-LEN(SUBSTITUTE(BE168," ","")))))+1,99)&amp;"_"&amp;LEFT(BE168,FIND(" ",BE168)-1)&amp;"_"&amp;BF168))</f>
        <v/>
      </c>
      <c r="BJ168" s="117" t="str">
        <f>IF(BL168="","",IF((LEN(BL168)-LEN(SUBSTITUTE(BL168,"male","")))/LEN("male")&gt;1,"!",IF(RIGHT(BL168,1)=")","",IF(RIGHT(BL168,2)=") ","",IF(RIGHT(BL168,2)=").","","!!")))))</f>
        <v/>
      </c>
      <c r="BK168" s="114"/>
      <c r="BL168" s="168"/>
      <c r="BM168" s="143" t="str">
        <f>IF(BQ168="","",ministers_outercabinet!BP$3)</f>
        <v/>
      </c>
      <c r="BN168" s="144" t="str">
        <f>IF(BQ168="","",ministers_outercabinet!BP$1)</f>
        <v/>
      </c>
      <c r="BO168" s="145"/>
      <c r="BP168" s="151"/>
      <c r="BQ168" s="146" t="str">
        <f>IF(BX168="","",IF(ISNUMBER(SEARCH(":",BX168)),MID(BX168,FIND(":",BX168)+2,FIND("(",BX168)-FIND(":",BX168)-3),LEFT(BX168,FIND("(",BX168)-2)))</f>
        <v/>
      </c>
      <c r="BR168" s="147" t="str">
        <f>IF(BX168="","",MID(BX168,FIND("(",BX168)+1,4))</f>
        <v/>
      </c>
      <c r="BS168" s="148" t="str">
        <f>IF(ISNUMBER(SEARCH("*female*",BX168)),"female",IF(ISNUMBER(SEARCH("*male*",BX168)),"male",""))</f>
        <v/>
      </c>
      <c r="BT168" s="149" t="str">
        <f>IF(BX168="","",IF(ISERROR(MID(BX168,FIND("male,",BX168)+6,(FIND(")",BX168)-(FIND("male,",BX168)+6))))=TRUE,"missing/error",MID(BX168,FIND("male,",BX168)+6,(FIND(")",BX168)-(FIND("male,",BX168)+6)))))</f>
        <v/>
      </c>
      <c r="BU168" s="150" t="str">
        <f>IF(BQ168="","",(MID(BQ168,(SEARCH("^^",SUBSTITUTE(BQ168," ","^^",LEN(BQ168)-LEN(SUBSTITUTE(BQ168," ","")))))+1,99)&amp;"_"&amp;LEFT(BQ168,FIND(" ",BQ168)-1)&amp;"_"&amp;BR168))</f>
        <v/>
      </c>
      <c r="BV168" s="117" t="str">
        <f>IF(BX168="","",IF((LEN(BX168)-LEN(SUBSTITUTE(BX168,"male","")))/LEN("male")&gt;1,"!",IF(RIGHT(BX168,1)=")","",IF(RIGHT(BX168,2)=") ","",IF(RIGHT(BX168,2)=").","","!!")))))</f>
        <v/>
      </c>
      <c r="BW168" s="114"/>
      <c r="BX168" s="168"/>
      <c r="BY168" s="143" t="str">
        <f>IF(CC168="","",ministers_outercabinet!CB$3)</f>
        <v/>
      </c>
      <c r="BZ168" s="144" t="str">
        <f>IF(CC168="","",ministers_outercabinet!CB$1)</f>
        <v/>
      </c>
      <c r="CA168" s="145"/>
      <c r="CB168" s="151"/>
      <c r="CC168" s="146" t="str">
        <f>IF(CJ168="","",IF(ISNUMBER(SEARCH(":",CJ168)),MID(CJ168,FIND(":",CJ168)+2,FIND("(",CJ168)-FIND(":",CJ168)-3),LEFT(CJ168,FIND("(",CJ168)-2)))</f>
        <v/>
      </c>
      <c r="CD168" s="147" t="str">
        <f>IF(CJ168="","",MID(CJ168,FIND("(",CJ168)+1,4))</f>
        <v/>
      </c>
      <c r="CE168" s="148" t="str">
        <f>IF(ISNUMBER(SEARCH("*female*",CJ168)),"female",IF(ISNUMBER(SEARCH("*male*",CJ168)),"male",""))</f>
        <v/>
      </c>
      <c r="CF168" s="149" t="str">
        <f>IF(CJ168="","",IF(ISERROR(MID(CJ168,FIND("male,",CJ168)+6,(FIND(")",CJ168)-(FIND("male,",CJ168)+6))))=TRUE,"missing/error",MID(CJ168,FIND("male,",CJ168)+6,(FIND(")",CJ168)-(FIND("male,",CJ168)+6)))))</f>
        <v/>
      </c>
      <c r="CG168" s="150" t="str">
        <f>IF(CC168="","",(MID(CC168,(SEARCH("^^",SUBSTITUTE(CC168," ","^^",LEN(CC168)-LEN(SUBSTITUTE(CC168," ","")))))+1,99)&amp;"_"&amp;LEFT(CC168,FIND(" ",CC168)-1)&amp;"_"&amp;CD168))</f>
        <v/>
      </c>
      <c r="CH168" s="117" t="str">
        <f>IF(CJ168="","",IF((LEN(CJ168)-LEN(SUBSTITUTE(CJ168,"male","")))/LEN("male")&gt;1,"!",IF(RIGHT(CJ168,1)=")","",IF(RIGHT(CJ168,2)=") ","",IF(RIGHT(CJ168,2)=").","","!!")))))</f>
        <v/>
      </c>
      <c r="CI168" s="114"/>
      <c r="CJ168" s="168"/>
      <c r="CK168" s="143" t="str">
        <f>IF(CO168="","",ministers_outercabinet!CN$3)</f>
        <v/>
      </c>
      <c r="CL168" s="144" t="str">
        <f>IF(CO168="","",ministers_outercabinet!CN$1)</f>
        <v/>
      </c>
      <c r="CM168" s="145"/>
      <c r="CN168" s="151"/>
      <c r="CO168" s="146" t="str">
        <f>IF(CV168="","",IF(ISNUMBER(SEARCH(":",CV168)),MID(CV168,FIND(":",CV168)+2,FIND("(",CV168)-FIND(":",CV168)-3),LEFT(CV168,FIND("(",CV168)-2)))</f>
        <v/>
      </c>
      <c r="CP168" s="147" t="str">
        <f>IF(CV168="","",MID(CV168,FIND("(",CV168)+1,4))</f>
        <v/>
      </c>
      <c r="CQ168" s="148" t="str">
        <f>IF(ISNUMBER(SEARCH("*female*",CV168)),"female",IF(ISNUMBER(SEARCH("*male*",CV168)),"male",""))</f>
        <v/>
      </c>
      <c r="CR168" s="149" t="str">
        <f>IF(CV168="","",IF(ISERROR(MID(CV168,FIND("male,",CV168)+6,(FIND(")",CV168)-(FIND("male,",CV168)+6))))=TRUE,"missing/error",MID(CV168,FIND("male,",CV168)+6,(FIND(")",CV168)-(FIND("male,",CV168)+6)))))</f>
        <v/>
      </c>
      <c r="CS168" s="150" t="str">
        <f>IF(CO168="","",(MID(CO168,(SEARCH("^^",SUBSTITUTE(CO168," ","^^",LEN(CO168)-LEN(SUBSTITUTE(CO168," ","")))))+1,99)&amp;"_"&amp;LEFT(CO168,FIND(" ",CO168)-1)&amp;"_"&amp;CP168))</f>
        <v/>
      </c>
      <c r="CT168" s="117" t="str">
        <f>IF(CV168="","",IF((LEN(CV168)-LEN(SUBSTITUTE(CV168,"male","")))/LEN("male")&gt;1,"!",IF(RIGHT(CV168,1)=")","",IF(RIGHT(CV168,2)=") ","",IF(RIGHT(CV168,2)=").","","!!")))))</f>
        <v/>
      </c>
      <c r="CU168" s="114"/>
      <c r="CV168" s="168"/>
      <c r="CW168" s="143" t="str">
        <f>IF(DA168="","",ministers_outercabinet!CZ$3)</f>
        <v/>
      </c>
      <c r="CX168" s="144" t="str">
        <f>IF(DA168="","",ministers_outercabinet!CZ$1)</f>
        <v/>
      </c>
      <c r="CY168" s="145"/>
      <c r="CZ168" s="151"/>
      <c r="DA168" s="146" t="str">
        <f>IF(DH168="","",IF(ISNUMBER(SEARCH(":",DH168)),MID(DH168,FIND(":",DH168)+2,FIND("(",DH168)-FIND(":",DH168)-3),LEFT(DH168,FIND("(",DH168)-2)))</f>
        <v/>
      </c>
      <c r="DB168" s="147" t="str">
        <f>IF(DH168="","",MID(DH168,FIND("(",DH168)+1,4))</f>
        <v/>
      </c>
      <c r="DC168" s="148" t="str">
        <f>IF(ISNUMBER(SEARCH("*female*",DH168)),"female",IF(ISNUMBER(SEARCH("*male*",DH168)),"male",""))</f>
        <v/>
      </c>
      <c r="DD168" s="149" t="str">
        <f>IF(DH168="","",IF(ISERROR(MID(DH168,FIND("male,",DH168)+6,(FIND(")",DH168)-(FIND("male,",DH168)+6))))=TRUE,"missing/error",MID(DH168,FIND("male,",DH168)+6,(FIND(")",DH168)-(FIND("male,",DH168)+6)))))</f>
        <v/>
      </c>
      <c r="DE168" s="150" t="str">
        <f>IF(DA168="","",(MID(DA168,(SEARCH("^^",SUBSTITUTE(DA168," ","^^",LEN(DA168)-LEN(SUBSTITUTE(DA168," ","")))))+1,99)&amp;"_"&amp;LEFT(DA168,FIND(" ",DA168)-1)&amp;"_"&amp;DB168))</f>
        <v/>
      </c>
      <c r="DF168" s="117" t="str">
        <f>IF(DH168="","",IF((LEN(DH168)-LEN(SUBSTITUTE(DH168,"male","")))/LEN("male")&gt;1,"!",IF(RIGHT(DH168,1)=")","",IF(RIGHT(DH168,2)=") ","",IF(RIGHT(DH168,2)=").","","!!")))))</f>
        <v/>
      </c>
      <c r="DG168" s="114"/>
      <c r="DH168" s="168"/>
      <c r="DI168" s="143" t="str">
        <f>IF(DM168="","",ministers_outercabinet!DL$3)</f>
        <v/>
      </c>
      <c r="DJ168" s="144" t="str">
        <f>IF(DM168="","",ministers_outercabinet!DL$1)</f>
        <v/>
      </c>
      <c r="DK168" s="145"/>
      <c r="DL168" s="151"/>
      <c r="DM168" s="146" t="str">
        <f>IF(DT168="","",IF(ISNUMBER(SEARCH(":",DT168)),MID(DT168,FIND(":",DT168)+2,FIND("(",DT168)-FIND(":",DT168)-3),LEFT(DT168,FIND("(",DT168)-2)))</f>
        <v/>
      </c>
      <c r="DN168" s="147" t="str">
        <f>IF(DT168="","",MID(DT168,FIND("(",DT168)+1,4))</f>
        <v/>
      </c>
      <c r="DO168" s="148" t="str">
        <f>IF(ISNUMBER(SEARCH("*female*",DT168)),"female",IF(ISNUMBER(SEARCH("*male*",DT168)),"male",""))</f>
        <v/>
      </c>
      <c r="DP168" s="149" t="str">
        <f>IF(DT168="","",IF(ISERROR(MID(DT168,FIND("male,",DT168)+6,(FIND(")",DT168)-(FIND("male,",DT168)+6))))=TRUE,"missing/error",MID(DT168,FIND("male,",DT168)+6,(FIND(")",DT168)-(FIND("male,",DT168)+6)))))</f>
        <v/>
      </c>
      <c r="DQ168" s="150" t="str">
        <f>IF(DM168="","",(MID(DM168,(SEARCH("^^",SUBSTITUTE(DM168," ","^^",LEN(DM168)-LEN(SUBSTITUTE(DM168," ","")))))+1,99)&amp;"_"&amp;LEFT(DM168,FIND(" ",DM168)-1)&amp;"_"&amp;DN168))</f>
        <v/>
      </c>
      <c r="DR168" s="117" t="str">
        <f>IF(DT168="","",IF((LEN(DT168)-LEN(SUBSTITUTE(DT168,"male","")))/LEN("male")&gt;1,"!",IF(RIGHT(DT168,1)=")","",IF(RIGHT(DT168,2)=") ","",IF(RIGHT(DT168,2)=").","","!!")))))</f>
        <v/>
      </c>
      <c r="DS168" s="114"/>
      <c r="DT168" s="168"/>
      <c r="DU168" s="143" t="str">
        <f>IF(DY168="","",ministers_outercabinet!DX$3)</f>
        <v/>
      </c>
      <c r="DV168" s="144" t="str">
        <f>IF(DY168="","",ministers_outercabinet!DX$1)</f>
        <v/>
      </c>
      <c r="DW168" s="145"/>
      <c r="DX168" s="151"/>
      <c r="DY168" s="146" t="str">
        <f>IF(EF168="","",IF(ISNUMBER(SEARCH(":",EF168)),MID(EF168,FIND(":",EF168)+2,FIND("(",EF168)-FIND(":",EF168)-3),LEFT(EF168,FIND("(",EF168)-2)))</f>
        <v/>
      </c>
      <c r="DZ168" s="147" t="str">
        <f>IF(EF168="","",MID(EF168,FIND("(",EF168)+1,4))</f>
        <v/>
      </c>
      <c r="EA168" s="148" t="str">
        <f>IF(ISNUMBER(SEARCH("*female*",EF168)),"female",IF(ISNUMBER(SEARCH("*male*",EF168)),"male",""))</f>
        <v/>
      </c>
      <c r="EB168" s="149" t="str">
        <f>IF(EF168="","",IF(ISERROR(MID(EF168,FIND("male,",EF168)+6,(FIND(")",EF168)-(FIND("male,",EF168)+6))))=TRUE,"missing/error",MID(EF168,FIND("male,",EF168)+6,(FIND(")",EF168)-(FIND("male,",EF168)+6)))))</f>
        <v/>
      </c>
      <c r="EC168" s="150" t="str">
        <f>IF(DY168="","",(MID(DY168,(SEARCH("^^",SUBSTITUTE(DY168," ","^^",LEN(DY168)-LEN(SUBSTITUTE(DY168," ","")))))+1,99)&amp;"_"&amp;LEFT(DY168,FIND(" ",DY168)-1)&amp;"_"&amp;DZ168))</f>
        <v/>
      </c>
      <c r="ED168" s="117" t="str">
        <f>IF(EF168="","",IF((LEN(EF168)-LEN(SUBSTITUTE(EF168,"male","")))/LEN("male")&gt;1,"!",IF(RIGHT(EF168,1)=")","",IF(RIGHT(EF168,2)=") ","",IF(RIGHT(EF168,2)=").","","!!")))))</f>
        <v/>
      </c>
      <c r="EE168" s="114"/>
      <c r="EF168" s="168"/>
    </row>
    <row r="169" spans="1:136" ht="13.5" customHeight="1">
      <c r="A169" s="126"/>
      <c r="B169" s="117" t="s">
        <v>720</v>
      </c>
      <c r="E169" s="143" t="str">
        <f>IF(I169="","",ministers_outercabinet!E$3)</f>
        <v/>
      </c>
      <c r="F169" s="144" t="str">
        <f>IF(I169="","",ministers_outercabinet!E$1)</f>
        <v/>
      </c>
      <c r="G169" s="145" t="s">
        <v>292</v>
      </c>
      <c r="H169" s="145" t="str">
        <f>IF(I169="","",ministers_outercabinet!E$3)</f>
        <v/>
      </c>
      <c r="I169" s="146" t="str">
        <f t="shared" si="89"/>
        <v/>
      </c>
      <c r="J169" s="147" t="str">
        <f t="shared" si="90"/>
        <v/>
      </c>
      <c r="K169" s="148" t="str">
        <f t="shared" si="91"/>
        <v/>
      </c>
      <c r="L169" s="149" t="str">
        <f t="shared" si="94"/>
        <v/>
      </c>
      <c r="M169" s="150" t="str">
        <f t="shared" si="92"/>
        <v/>
      </c>
      <c r="N169" s="117" t="str">
        <f t="shared" si="93"/>
        <v/>
      </c>
      <c r="O169" s="114"/>
      <c r="P169" s="168"/>
      <c r="Q169" s="143"/>
      <c r="R169" s="144"/>
      <c r="S169" s="145"/>
      <c r="T169" s="151"/>
      <c r="U169" s="146"/>
      <c r="V169" s="147"/>
      <c r="W169" s="148"/>
      <c r="X169" s="149"/>
      <c r="Y169" s="150"/>
      <c r="AA169" s="114"/>
      <c r="AB169" s="168"/>
      <c r="AC169" s="143"/>
      <c r="AD169" s="144"/>
      <c r="AE169" s="145"/>
      <c r="AF169" s="151"/>
      <c r="AG169" s="146"/>
      <c r="AH169" s="147"/>
      <c r="AI169" s="148"/>
      <c r="AJ169" s="149"/>
      <c r="AK169" s="150"/>
      <c r="AM169" s="114"/>
      <c r="AN169" s="168"/>
      <c r="AO169" s="143"/>
      <c r="AP169" s="144"/>
      <c r="AQ169" s="145"/>
      <c r="AR169" s="151"/>
      <c r="AS169" s="146"/>
      <c r="AT169" s="147"/>
      <c r="AU169" s="148"/>
      <c r="AV169" s="149"/>
      <c r="AW169" s="150"/>
      <c r="AY169" s="114"/>
      <c r="AZ169" s="168"/>
      <c r="BA169" s="143"/>
      <c r="BB169" s="144"/>
      <c r="BC169" s="145"/>
      <c r="BD169" s="151"/>
      <c r="BE169" s="146"/>
      <c r="BF169" s="147"/>
      <c r="BG169" s="148"/>
      <c r="BH169" s="149"/>
      <c r="BI169" s="150"/>
      <c r="BK169" s="114"/>
      <c r="BL169" s="168"/>
      <c r="BM169" s="143"/>
      <c r="BN169" s="144"/>
      <c r="BO169" s="145"/>
      <c r="BP169" s="151"/>
      <c r="BQ169" s="146"/>
      <c r="BR169" s="147"/>
      <c r="BS169" s="148"/>
      <c r="BT169" s="149"/>
      <c r="BU169" s="150"/>
      <c r="BW169" s="114"/>
      <c r="BX169" s="168"/>
      <c r="BY169" s="143"/>
      <c r="BZ169" s="144"/>
      <c r="CA169" s="145"/>
      <c r="CB169" s="151"/>
      <c r="CC169" s="146"/>
      <c r="CD169" s="147"/>
      <c r="CE169" s="148"/>
      <c r="CF169" s="149"/>
      <c r="CG169" s="150"/>
      <c r="CI169" s="114"/>
      <c r="CJ169" s="168"/>
      <c r="CK169" s="143"/>
      <c r="CL169" s="144"/>
      <c r="CM169" s="145"/>
      <c r="CN169" s="151"/>
      <c r="CO169" s="146"/>
      <c r="CP169" s="147"/>
      <c r="CQ169" s="148"/>
      <c r="CR169" s="149"/>
      <c r="CS169" s="150"/>
      <c r="CU169" s="114"/>
      <c r="CV169" s="168"/>
      <c r="CW169" s="143"/>
      <c r="CX169" s="144"/>
      <c r="CY169" s="145"/>
      <c r="CZ169" s="151"/>
      <c r="DA169" s="146"/>
      <c r="DB169" s="147"/>
      <c r="DC169" s="148"/>
      <c r="DD169" s="149"/>
      <c r="DE169" s="150"/>
      <c r="DG169" s="114"/>
      <c r="DH169" s="168"/>
      <c r="DI169" s="143"/>
      <c r="DJ169" s="144"/>
      <c r="DK169" s="145"/>
      <c r="DL169" s="151"/>
      <c r="DM169" s="146"/>
      <c r="DN169" s="147"/>
      <c r="DO169" s="148"/>
      <c r="DP169" s="149"/>
      <c r="DQ169" s="150"/>
      <c r="DS169" s="114"/>
      <c r="DT169" s="168"/>
      <c r="DU169" s="143"/>
      <c r="DV169" s="144"/>
      <c r="DW169" s="145"/>
      <c r="DX169" s="151"/>
      <c r="DY169" s="146"/>
      <c r="DZ169" s="147"/>
      <c r="EA169" s="148"/>
      <c r="EB169" s="149"/>
      <c r="EC169" s="150"/>
      <c r="EE169" s="114"/>
      <c r="EF169" s="168"/>
    </row>
    <row r="170" spans="1:136" ht="13.5" customHeight="1">
      <c r="A170" s="126"/>
      <c r="B170" s="117" t="s">
        <v>1104</v>
      </c>
      <c r="E170" s="143" t="str">
        <f>IF(I170="","",ministers_outercabinet!E$3)</f>
        <v/>
      </c>
      <c r="F170" s="144" t="str">
        <f>IF(I170="","",ministers_outercabinet!E$1)</f>
        <v/>
      </c>
      <c r="G170" s="145" t="s">
        <v>292</v>
      </c>
      <c r="H170" s="145" t="str">
        <f>IF(I170="","",ministers_outercabinet!E$3)</f>
        <v/>
      </c>
      <c r="I170" s="146" t="str">
        <f t="shared" si="89"/>
        <v/>
      </c>
      <c r="J170" s="147" t="str">
        <f t="shared" si="90"/>
        <v/>
      </c>
      <c r="K170" s="148" t="str">
        <f t="shared" si="91"/>
        <v/>
      </c>
      <c r="L170" s="149" t="str">
        <f t="shared" si="94"/>
        <v/>
      </c>
      <c r="M170" s="150" t="str">
        <f t="shared" si="92"/>
        <v/>
      </c>
      <c r="N170" s="117" t="str">
        <f t="shared" si="93"/>
        <v/>
      </c>
      <c r="O170" s="114"/>
      <c r="P170" s="168"/>
      <c r="Q170" s="143"/>
      <c r="R170" s="144"/>
      <c r="S170" s="145"/>
      <c r="T170" s="151"/>
      <c r="U170" s="146"/>
      <c r="V170" s="147"/>
      <c r="W170" s="148"/>
      <c r="X170" s="149"/>
      <c r="Y170" s="150"/>
      <c r="AA170" s="114"/>
      <c r="AB170" s="168"/>
      <c r="AC170" s="143"/>
      <c r="AD170" s="144"/>
      <c r="AE170" s="145"/>
      <c r="AF170" s="151"/>
      <c r="AG170" s="146"/>
      <c r="AH170" s="147"/>
      <c r="AI170" s="148"/>
      <c r="AJ170" s="149"/>
      <c r="AK170" s="150"/>
      <c r="AM170" s="114"/>
      <c r="AN170" s="168"/>
      <c r="AO170" s="143"/>
      <c r="AP170" s="144"/>
      <c r="AQ170" s="145"/>
      <c r="AR170" s="151"/>
      <c r="AS170" s="146"/>
      <c r="AT170" s="147"/>
      <c r="AU170" s="148"/>
      <c r="AV170" s="149"/>
      <c r="AW170" s="150"/>
      <c r="AY170" s="114"/>
      <c r="AZ170" s="168"/>
      <c r="BA170" s="143"/>
      <c r="BB170" s="144"/>
      <c r="BC170" s="145"/>
      <c r="BD170" s="151"/>
      <c r="BE170" s="146"/>
      <c r="BF170" s="147"/>
      <c r="BG170" s="148"/>
      <c r="BH170" s="149"/>
      <c r="BI170" s="150"/>
      <c r="BK170" s="114"/>
      <c r="BL170" s="168"/>
      <c r="BM170" s="143"/>
      <c r="BN170" s="144"/>
      <c r="BO170" s="145"/>
      <c r="BP170" s="151"/>
      <c r="BQ170" s="146"/>
      <c r="BR170" s="147"/>
      <c r="BS170" s="148"/>
      <c r="BT170" s="149"/>
      <c r="BU170" s="150"/>
      <c r="BW170" s="114"/>
      <c r="BX170" s="168"/>
      <c r="BY170" s="143"/>
      <c r="BZ170" s="144"/>
      <c r="CA170" s="145"/>
      <c r="CB170" s="151"/>
      <c r="CC170" s="146"/>
      <c r="CD170" s="147"/>
      <c r="CE170" s="148"/>
      <c r="CF170" s="149"/>
      <c r="CG170" s="150"/>
      <c r="CI170" s="114"/>
      <c r="CJ170" s="168"/>
      <c r="CK170" s="143"/>
      <c r="CL170" s="144"/>
      <c r="CM170" s="145"/>
      <c r="CN170" s="151"/>
      <c r="CO170" s="146"/>
      <c r="CP170" s="147"/>
      <c r="CQ170" s="148"/>
      <c r="CR170" s="149"/>
      <c r="CS170" s="150"/>
      <c r="CU170" s="114"/>
      <c r="CV170" s="168"/>
      <c r="CW170" s="143"/>
      <c r="CX170" s="144"/>
      <c r="CY170" s="145"/>
      <c r="CZ170" s="151"/>
      <c r="DA170" s="146"/>
      <c r="DB170" s="147"/>
      <c r="DC170" s="148"/>
      <c r="DD170" s="149"/>
      <c r="DE170" s="150"/>
      <c r="DG170" s="114"/>
      <c r="DH170" s="168"/>
      <c r="DI170" s="143"/>
      <c r="DJ170" s="144"/>
      <c r="DK170" s="145"/>
      <c r="DL170" s="151"/>
      <c r="DM170" s="146"/>
      <c r="DN170" s="147"/>
      <c r="DO170" s="148"/>
      <c r="DP170" s="149"/>
      <c r="DQ170" s="150"/>
      <c r="DS170" s="114"/>
      <c r="DT170" s="168"/>
      <c r="DU170" s="143"/>
      <c r="DV170" s="144"/>
      <c r="DW170" s="145"/>
      <c r="DX170" s="151"/>
      <c r="DY170" s="146"/>
      <c r="DZ170" s="147"/>
      <c r="EA170" s="148"/>
      <c r="EB170" s="149"/>
      <c r="EC170" s="150"/>
      <c r="EE170" s="114"/>
      <c r="EF170" s="168"/>
    </row>
    <row r="171" spans="1:136" ht="13.5" customHeight="1">
      <c r="A171" s="126"/>
      <c r="B171" s="114" t="s">
        <v>534</v>
      </c>
      <c r="D171" s="168"/>
      <c r="E171" s="143" t="str">
        <f>IF(I171="","",ministers_outercabinet!E$3)</f>
        <v/>
      </c>
      <c r="F171" s="144" t="str">
        <f>IF(I171="","",ministers_outercabinet!E$1)</f>
        <v/>
      </c>
      <c r="G171" s="145" t="s">
        <v>292</v>
      </c>
      <c r="H171" s="145" t="str">
        <f>IF(I171="","",ministers_outercabinet!E$3)</f>
        <v/>
      </c>
      <c r="I171" s="146" t="str">
        <f t="shared" si="89"/>
        <v/>
      </c>
      <c r="J171" s="147" t="str">
        <f t="shared" si="90"/>
        <v/>
      </c>
      <c r="K171" s="148" t="str">
        <f t="shared" si="91"/>
        <v/>
      </c>
      <c r="L171" s="149" t="str">
        <f t="shared" si="94"/>
        <v/>
      </c>
      <c r="M171" s="150" t="str">
        <f t="shared" si="92"/>
        <v/>
      </c>
      <c r="N171" s="117" t="str">
        <f t="shared" si="93"/>
        <v/>
      </c>
      <c r="O171" s="114"/>
      <c r="P171" s="168"/>
      <c r="Q171" s="143" t="str">
        <f>IF(U171="","",ministers_outercabinet!T$3)</f>
        <v/>
      </c>
      <c r="R171" s="144" t="str">
        <f>IF(U171="","",ministers_outercabinet!T$1)</f>
        <v/>
      </c>
      <c r="S171" s="145"/>
      <c r="T171" s="151"/>
      <c r="U171" s="146" t="str">
        <f>IF(AB171="","",IF(ISNUMBER(SEARCH(":",AB171)),MID(AB171,FIND(":",AB171)+2,FIND("(",AB171)-FIND(":",AB171)-3),LEFT(AB171,FIND("(",AB171)-2)))</f>
        <v/>
      </c>
      <c r="V171" s="147" t="str">
        <f>IF(AB171="","",MID(AB171,FIND("(",AB171)+1,4))</f>
        <v/>
      </c>
      <c r="W171" s="148" t="str">
        <f>IF(ISNUMBER(SEARCH("*female*",AB171)),"female",IF(ISNUMBER(SEARCH("*male*",AB171)),"male",""))</f>
        <v/>
      </c>
      <c r="X171" s="149" t="str">
        <f>IF(AB171="","",IF(ISERROR(MID(AB171,FIND("male,",AB171)+6,(FIND(")",AB171)-(FIND("male,",AB171)+6))))=TRUE,"missing/error",MID(AB171,FIND("male,",AB171)+6,(FIND(")",AB171)-(FIND("male,",AB171)+6)))))</f>
        <v/>
      </c>
      <c r="Y171" s="150" t="str">
        <f>IF(U171="","",(MID(U171,(SEARCH("^^",SUBSTITUTE(U171," ","^^",LEN(U171)-LEN(SUBSTITUTE(U171," ","")))))+1,99)&amp;"_"&amp;LEFT(U171,FIND(" ",U171)-1)&amp;"_"&amp;V171))</f>
        <v/>
      </c>
      <c r="Z171" s="117" t="str">
        <f>IF(AB171="","",IF((LEN(AB171)-LEN(SUBSTITUTE(AB171,"male","")))/LEN("male")&gt;1,"!",IF(RIGHT(AB171,1)=")","",IF(RIGHT(AB171,2)=") ","",IF(RIGHT(AB171,2)=").","","!!")))))</f>
        <v/>
      </c>
      <c r="AA171" s="114"/>
      <c r="AB171" s="168"/>
      <c r="AC171" s="143" t="str">
        <f>IF(AG171="","",ministers_outercabinet!AF$3)</f>
        <v/>
      </c>
      <c r="AD171" s="144" t="str">
        <f>IF(AG171="","",ministers_outercabinet!AF$1)</f>
        <v/>
      </c>
      <c r="AE171" s="145"/>
      <c r="AF171" s="151"/>
      <c r="AG171" s="146" t="str">
        <f>IF(AN171="","",IF(ISNUMBER(SEARCH(":",AN171)),MID(AN171,FIND(":",AN171)+2,FIND("(",AN171)-FIND(":",AN171)-3),LEFT(AN171,FIND("(",AN171)-2)))</f>
        <v/>
      </c>
      <c r="AH171" s="147" t="str">
        <f>IF(AN171="","",MID(AN171,FIND("(",AN171)+1,4))</f>
        <v/>
      </c>
      <c r="AI171" s="148" t="str">
        <f>IF(ISNUMBER(SEARCH("*female*",AN171)),"female",IF(ISNUMBER(SEARCH("*male*",AN171)),"male",""))</f>
        <v/>
      </c>
      <c r="AJ171" s="149" t="str">
        <f>IF(AN171="","",IF(ISERROR(MID(AN171,FIND("male,",AN171)+6,(FIND(")",AN171)-(FIND("male,",AN171)+6))))=TRUE,"missing/error",MID(AN171,FIND("male,",AN171)+6,(FIND(")",AN171)-(FIND("male,",AN171)+6)))))</f>
        <v/>
      </c>
      <c r="AK171" s="150" t="str">
        <f>IF(AG171="","",(MID(AG171,(SEARCH("^^",SUBSTITUTE(AG171," ","^^",LEN(AG171)-LEN(SUBSTITUTE(AG171," ","")))))+1,99)&amp;"_"&amp;LEFT(AG171,FIND(" ",AG171)-1)&amp;"_"&amp;AH171))</f>
        <v/>
      </c>
      <c r="AL171" s="117" t="str">
        <f>IF(AN171="","",IF((LEN(AN171)-LEN(SUBSTITUTE(AN171,"male","")))/LEN("male")&gt;1,"!",IF(RIGHT(AN171,1)=")","",IF(RIGHT(AN171,2)=") ","",IF(RIGHT(AN171,2)=").","","!!")))))</f>
        <v/>
      </c>
      <c r="AM171" s="114"/>
      <c r="AN171" s="168"/>
      <c r="AO171" s="143" t="str">
        <f>IF(AS171="","",ministers_outercabinet!AR$3)</f>
        <v/>
      </c>
      <c r="AP171" s="144" t="str">
        <f>IF(AS171="","",ministers_outercabinet!AR$1)</f>
        <v/>
      </c>
      <c r="AQ171" s="145"/>
      <c r="AR171" s="151"/>
      <c r="AS171" s="146" t="str">
        <f>IF(AZ171="","",IF(ISNUMBER(SEARCH(":",AZ171)),MID(AZ171,FIND(":",AZ171)+2,FIND("(",AZ171)-FIND(":",AZ171)-3),LEFT(AZ171,FIND("(",AZ171)-2)))</f>
        <v/>
      </c>
      <c r="AT171" s="147" t="str">
        <f>IF(AZ171="","",MID(AZ171,FIND("(",AZ171)+1,4))</f>
        <v/>
      </c>
      <c r="AU171" s="148" t="str">
        <f>IF(ISNUMBER(SEARCH("*female*",AZ171)),"female",IF(ISNUMBER(SEARCH("*male*",AZ171)),"male",""))</f>
        <v/>
      </c>
      <c r="AV171" s="149" t="str">
        <f>IF(AZ171="","",IF(ISERROR(MID(AZ171,FIND("male,",AZ171)+6,(FIND(")",AZ171)-(FIND("male,",AZ171)+6))))=TRUE,"missing/error",MID(AZ171,FIND("male,",AZ171)+6,(FIND(")",AZ171)-(FIND("male,",AZ171)+6)))))</f>
        <v/>
      </c>
      <c r="AW171" s="150" t="str">
        <f>IF(AS171="","",(MID(AS171,(SEARCH("^^",SUBSTITUTE(AS171," ","^^",LEN(AS171)-LEN(SUBSTITUTE(AS171," ","")))))+1,99)&amp;"_"&amp;LEFT(AS171,FIND(" ",AS171)-1)&amp;"_"&amp;AT171))</f>
        <v/>
      </c>
      <c r="AX171" s="117" t="str">
        <f>IF(AZ171="","",IF((LEN(AZ171)-LEN(SUBSTITUTE(AZ171,"male","")))/LEN("male")&gt;1,"!",IF(RIGHT(AZ171,1)=")","",IF(RIGHT(AZ171,2)=") ","",IF(RIGHT(AZ171,2)=").","","!!")))))</f>
        <v/>
      </c>
      <c r="AY171" s="114"/>
      <c r="AZ171" s="168"/>
      <c r="BA171" s="143" t="str">
        <f>IF(BE171="","",ministers_outercabinet!BD$3)</f>
        <v/>
      </c>
      <c r="BB171" s="144" t="str">
        <f>IF(BE171="","",ministers_outercabinet!BD$1)</f>
        <v/>
      </c>
      <c r="BC171" s="145"/>
      <c r="BD171" s="151"/>
      <c r="BE171" s="146" t="str">
        <f>IF(BL171="","",IF(ISNUMBER(SEARCH(":",BL171)),MID(BL171,FIND(":",BL171)+2,FIND("(",BL171)-FIND(":",BL171)-3),LEFT(BL171,FIND("(",BL171)-2)))</f>
        <v/>
      </c>
      <c r="BF171" s="147" t="str">
        <f>IF(BL171="","",MID(BL171,FIND("(",BL171)+1,4))</f>
        <v/>
      </c>
      <c r="BG171" s="148" t="str">
        <f>IF(ISNUMBER(SEARCH("*female*",BL171)),"female",IF(ISNUMBER(SEARCH("*male*",BL171)),"male",""))</f>
        <v/>
      </c>
      <c r="BH171" s="149" t="str">
        <f>IF(BL171="","",IF(ISERROR(MID(BL171,FIND("male,",BL171)+6,(FIND(")",BL171)-(FIND("male,",BL171)+6))))=TRUE,"missing/error",MID(BL171,FIND("male,",BL171)+6,(FIND(")",BL171)-(FIND("male,",BL171)+6)))))</f>
        <v/>
      </c>
      <c r="BI171" s="150" t="str">
        <f>IF(BE171="","",(MID(BE171,(SEARCH("^^",SUBSTITUTE(BE171," ","^^",LEN(BE171)-LEN(SUBSTITUTE(BE171," ","")))))+1,99)&amp;"_"&amp;LEFT(BE171,FIND(" ",BE171)-1)&amp;"_"&amp;BF171))</f>
        <v/>
      </c>
      <c r="BJ171" s="117" t="str">
        <f>IF(BL171="","",IF((LEN(BL171)-LEN(SUBSTITUTE(BL171,"male","")))/LEN("male")&gt;1,"!",IF(RIGHT(BL171,1)=")","",IF(RIGHT(BL171,2)=") ","",IF(RIGHT(BL171,2)=").","","!!")))))</f>
        <v/>
      </c>
      <c r="BK171" s="114"/>
      <c r="BL171" s="168"/>
      <c r="BM171" s="143" t="str">
        <f>IF(BQ171="","",ministers_outercabinet!BP$3)</f>
        <v/>
      </c>
      <c r="BN171" s="144" t="str">
        <f>IF(BQ171="","",ministers_outercabinet!BP$1)</f>
        <v/>
      </c>
      <c r="BO171" s="145"/>
      <c r="BP171" s="151"/>
      <c r="BQ171" s="146" t="str">
        <f>IF(BX171="","",IF(ISNUMBER(SEARCH(":",BX171)),MID(BX171,FIND(":",BX171)+2,FIND("(",BX171)-FIND(":",BX171)-3),LEFT(BX171,FIND("(",BX171)-2)))</f>
        <v/>
      </c>
      <c r="BR171" s="147" t="str">
        <f>IF(BX171="","",MID(BX171,FIND("(",BX171)+1,4))</f>
        <v/>
      </c>
      <c r="BS171" s="148" t="str">
        <f>IF(ISNUMBER(SEARCH("*female*",BX171)),"female",IF(ISNUMBER(SEARCH("*male*",BX171)),"male",""))</f>
        <v/>
      </c>
      <c r="BT171" s="149" t="str">
        <f>IF(BX171="","",IF(ISERROR(MID(BX171,FIND("male,",BX171)+6,(FIND(")",BX171)-(FIND("male,",BX171)+6))))=TRUE,"missing/error",MID(BX171,FIND("male,",BX171)+6,(FIND(")",BX171)-(FIND("male,",BX171)+6)))))</f>
        <v/>
      </c>
      <c r="BU171" s="150" t="str">
        <f>IF(BQ171="","",(MID(BQ171,(SEARCH("^^",SUBSTITUTE(BQ171," ","^^",LEN(BQ171)-LEN(SUBSTITUTE(BQ171," ","")))))+1,99)&amp;"_"&amp;LEFT(BQ171,FIND(" ",BQ171)-1)&amp;"_"&amp;BR171))</f>
        <v/>
      </c>
      <c r="BV171" s="117" t="str">
        <f>IF(BX171="","",IF((LEN(BX171)-LEN(SUBSTITUTE(BX171,"male","")))/LEN("male")&gt;1,"!",IF(RIGHT(BX171,1)=")","",IF(RIGHT(BX171,2)=") ","",IF(RIGHT(BX171,2)=").","","!!")))))</f>
        <v/>
      </c>
      <c r="BW171" s="114"/>
      <c r="BX171" s="168"/>
      <c r="BY171" s="143" t="str">
        <f>IF(CC171="","",ministers_outercabinet!CB$3)</f>
        <v/>
      </c>
      <c r="BZ171" s="144" t="str">
        <f>IF(CC171="","",ministers_outercabinet!CB$1)</f>
        <v/>
      </c>
      <c r="CA171" s="145"/>
      <c r="CB171" s="151"/>
      <c r="CC171" s="146" t="str">
        <f>IF(CJ171="","",IF(ISNUMBER(SEARCH(":",CJ171)),MID(CJ171,FIND(":",CJ171)+2,FIND("(",CJ171)-FIND(":",CJ171)-3),LEFT(CJ171,FIND("(",CJ171)-2)))</f>
        <v/>
      </c>
      <c r="CD171" s="147" t="str">
        <f>IF(CJ171="","",MID(CJ171,FIND("(",CJ171)+1,4))</f>
        <v/>
      </c>
      <c r="CE171" s="148" t="str">
        <f>IF(ISNUMBER(SEARCH("*female*",CJ171)),"female",IF(ISNUMBER(SEARCH("*male*",CJ171)),"male",""))</f>
        <v/>
      </c>
      <c r="CF171" s="149" t="str">
        <f>IF(CJ171="","",IF(ISERROR(MID(CJ171,FIND("male,",CJ171)+6,(FIND(")",CJ171)-(FIND("male,",CJ171)+6))))=TRUE,"missing/error",MID(CJ171,FIND("male,",CJ171)+6,(FIND(")",CJ171)-(FIND("male,",CJ171)+6)))))</f>
        <v/>
      </c>
      <c r="CG171" s="150" t="str">
        <f>IF(CC171="","",(MID(CC171,(SEARCH("^^",SUBSTITUTE(CC171," ","^^",LEN(CC171)-LEN(SUBSTITUTE(CC171," ","")))))+1,99)&amp;"_"&amp;LEFT(CC171,FIND(" ",CC171)-1)&amp;"_"&amp;CD171))</f>
        <v/>
      </c>
      <c r="CH171" s="117" t="str">
        <f>IF(CJ171="","",IF((LEN(CJ171)-LEN(SUBSTITUTE(CJ171,"male","")))/LEN("male")&gt;1,"!",IF(RIGHT(CJ171,1)=")","",IF(RIGHT(CJ171,2)=") ","",IF(RIGHT(CJ171,2)=").","","!!")))))</f>
        <v/>
      </c>
      <c r="CI171" s="114"/>
      <c r="CJ171" s="168"/>
      <c r="CK171" s="143" t="str">
        <f>IF(CO171="","",ministers_outercabinet!CN$3)</f>
        <v/>
      </c>
      <c r="CL171" s="144" t="str">
        <f>IF(CO171="","",ministers_outercabinet!CN$1)</f>
        <v/>
      </c>
      <c r="CM171" s="145"/>
      <c r="CN171" s="151"/>
      <c r="CO171" s="146" t="str">
        <f>IF(CV171="","",IF(ISNUMBER(SEARCH(":",CV171)),MID(CV171,FIND(":",CV171)+2,FIND("(",CV171)-FIND(":",CV171)-3),LEFT(CV171,FIND("(",CV171)-2)))</f>
        <v/>
      </c>
      <c r="CP171" s="147" t="str">
        <f>IF(CV171="","",MID(CV171,FIND("(",CV171)+1,4))</f>
        <v/>
      </c>
      <c r="CQ171" s="148" t="str">
        <f>IF(ISNUMBER(SEARCH("*female*",CV171)),"female",IF(ISNUMBER(SEARCH("*male*",CV171)),"male",""))</f>
        <v/>
      </c>
      <c r="CR171" s="149" t="str">
        <f>IF(CV171="","",IF(ISERROR(MID(CV171,FIND("male,",CV171)+6,(FIND(")",CV171)-(FIND("male,",CV171)+6))))=TRUE,"missing/error",MID(CV171,FIND("male,",CV171)+6,(FIND(")",CV171)-(FIND("male,",CV171)+6)))))</f>
        <v/>
      </c>
      <c r="CS171" s="150" t="str">
        <f>IF(CO171="","",(MID(CO171,(SEARCH("^^",SUBSTITUTE(CO171," ","^^",LEN(CO171)-LEN(SUBSTITUTE(CO171," ","")))))+1,99)&amp;"_"&amp;LEFT(CO171,FIND(" ",CO171)-1)&amp;"_"&amp;CP171))</f>
        <v/>
      </c>
      <c r="CT171" s="117" t="str">
        <f>IF(CV171="","",IF((LEN(CV171)-LEN(SUBSTITUTE(CV171,"male","")))/LEN("male")&gt;1,"!",IF(RIGHT(CV171,1)=")","",IF(RIGHT(CV171,2)=") ","",IF(RIGHT(CV171,2)=").","","!!")))))</f>
        <v/>
      </c>
      <c r="CU171" s="114"/>
      <c r="CV171" s="168"/>
      <c r="CW171" s="143" t="str">
        <f>IF(DA171="","",ministers_outercabinet!CZ$3)</f>
        <v/>
      </c>
      <c r="CX171" s="144" t="str">
        <f>IF(DA171="","",ministers_outercabinet!CZ$1)</f>
        <v/>
      </c>
      <c r="CY171" s="145"/>
      <c r="CZ171" s="151"/>
      <c r="DA171" s="146" t="str">
        <f>IF(DH171="","",IF(ISNUMBER(SEARCH(":",DH171)),MID(DH171,FIND(":",DH171)+2,FIND("(",DH171)-FIND(":",DH171)-3),LEFT(DH171,FIND("(",DH171)-2)))</f>
        <v/>
      </c>
      <c r="DB171" s="147" t="str">
        <f>IF(DH171="","",MID(DH171,FIND("(",DH171)+1,4))</f>
        <v/>
      </c>
      <c r="DC171" s="148" t="str">
        <f>IF(ISNUMBER(SEARCH("*female*",DH171)),"female",IF(ISNUMBER(SEARCH("*male*",DH171)),"male",""))</f>
        <v/>
      </c>
      <c r="DD171" s="149" t="str">
        <f>IF(DH171="","",IF(ISERROR(MID(DH171,FIND("male,",DH171)+6,(FIND(")",DH171)-(FIND("male,",DH171)+6))))=TRUE,"missing/error",MID(DH171,FIND("male,",DH171)+6,(FIND(")",DH171)-(FIND("male,",DH171)+6)))))</f>
        <v/>
      </c>
      <c r="DE171" s="150" t="str">
        <f>IF(DA171="","",(MID(DA171,(SEARCH("^^",SUBSTITUTE(DA171," ","^^",LEN(DA171)-LEN(SUBSTITUTE(DA171," ","")))))+1,99)&amp;"_"&amp;LEFT(DA171,FIND(" ",DA171)-1)&amp;"_"&amp;DB171))</f>
        <v/>
      </c>
      <c r="DF171" s="117" t="str">
        <f>IF(DH171="","",IF((LEN(DH171)-LEN(SUBSTITUTE(DH171,"male","")))/LEN("male")&gt;1,"!",IF(RIGHT(DH171,1)=")","",IF(RIGHT(DH171,2)=") ","",IF(RIGHT(DH171,2)=").","","!!")))))</f>
        <v/>
      </c>
      <c r="DG171" s="114"/>
      <c r="DH171" s="168"/>
      <c r="DI171" s="143" t="str">
        <f>IF(DM171="","",ministers_outercabinet!DL$3)</f>
        <v/>
      </c>
      <c r="DJ171" s="144" t="str">
        <f>IF(DM171="","",ministers_outercabinet!DL$1)</f>
        <v/>
      </c>
      <c r="DK171" s="145"/>
      <c r="DL171" s="151"/>
      <c r="DM171" s="146" t="str">
        <f>IF(DT171="","",IF(ISNUMBER(SEARCH(":",DT171)),MID(DT171,FIND(":",DT171)+2,FIND("(",DT171)-FIND(":",DT171)-3),LEFT(DT171,FIND("(",DT171)-2)))</f>
        <v/>
      </c>
      <c r="DN171" s="147" t="str">
        <f>IF(DT171="","",MID(DT171,FIND("(",DT171)+1,4))</f>
        <v/>
      </c>
      <c r="DO171" s="148" t="str">
        <f>IF(ISNUMBER(SEARCH("*female*",DT171)),"female",IF(ISNUMBER(SEARCH("*male*",DT171)),"male",""))</f>
        <v/>
      </c>
      <c r="DP171" s="149" t="str">
        <f>IF(DT171="","",IF(ISERROR(MID(DT171,FIND("male,",DT171)+6,(FIND(")",DT171)-(FIND("male,",DT171)+6))))=TRUE,"missing/error",MID(DT171,FIND("male,",DT171)+6,(FIND(")",DT171)-(FIND("male,",DT171)+6)))))</f>
        <v/>
      </c>
      <c r="DQ171" s="150" t="str">
        <f>IF(DM171="","",(MID(DM171,(SEARCH("^^",SUBSTITUTE(DM171," ","^^",LEN(DM171)-LEN(SUBSTITUTE(DM171," ","")))))+1,99)&amp;"_"&amp;LEFT(DM171,FIND(" ",DM171)-1)&amp;"_"&amp;DN171))</f>
        <v/>
      </c>
      <c r="DR171" s="117" t="str">
        <f>IF(DT171="","",IF((LEN(DT171)-LEN(SUBSTITUTE(DT171,"male","")))/LEN("male")&gt;1,"!",IF(RIGHT(DT171,1)=")","",IF(RIGHT(DT171,2)=") ","",IF(RIGHT(DT171,2)=").","","!!")))))</f>
        <v/>
      </c>
      <c r="DS171" s="114"/>
      <c r="DT171" s="168"/>
      <c r="DU171" s="143" t="str">
        <f>IF(DY171="","",ministers_outercabinet!DX$3)</f>
        <v/>
      </c>
      <c r="DV171" s="144" t="str">
        <f>IF(DY171="","",ministers_outercabinet!DX$1)</f>
        <v/>
      </c>
      <c r="DW171" s="145"/>
      <c r="DX171" s="151"/>
      <c r="DY171" s="146" t="str">
        <f>IF(EF171="","",IF(ISNUMBER(SEARCH(":",EF171)),MID(EF171,FIND(":",EF171)+2,FIND("(",EF171)-FIND(":",EF171)-3),LEFT(EF171,FIND("(",EF171)-2)))</f>
        <v/>
      </c>
      <c r="DZ171" s="147" t="str">
        <f>IF(EF171="","",MID(EF171,FIND("(",EF171)+1,4))</f>
        <v/>
      </c>
      <c r="EA171" s="148" t="str">
        <f>IF(ISNUMBER(SEARCH("*female*",EF171)),"female",IF(ISNUMBER(SEARCH("*male*",EF171)),"male",""))</f>
        <v/>
      </c>
      <c r="EB171" s="149" t="str">
        <f>IF(EF171="","",IF(ISERROR(MID(EF171,FIND("male,",EF171)+6,(FIND(")",EF171)-(FIND("male,",EF171)+6))))=TRUE,"missing/error",MID(EF171,FIND("male,",EF171)+6,(FIND(")",EF171)-(FIND("male,",EF171)+6)))))</f>
        <v/>
      </c>
      <c r="EC171" s="150" t="str">
        <f>IF(DY171="","",(MID(DY171,(SEARCH("^^",SUBSTITUTE(DY171," ","^^",LEN(DY171)-LEN(SUBSTITUTE(DY171," ","")))))+1,99)&amp;"_"&amp;LEFT(DY171,FIND(" ",DY171)-1)&amp;"_"&amp;DZ171))</f>
        <v/>
      </c>
      <c r="ED171" s="117" t="str">
        <f>IF(EF171="","",IF((LEN(EF171)-LEN(SUBSTITUTE(EF171,"male","")))/LEN("male")&gt;1,"!",IF(RIGHT(EF171,1)=")","",IF(RIGHT(EF171,2)=") ","",IF(RIGHT(EF171,2)=").","","!!")))))</f>
        <v/>
      </c>
      <c r="EE171" s="114"/>
      <c r="EF171" s="168"/>
    </row>
    <row r="172" spans="1:136" ht="13.5" customHeight="1">
      <c r="A172" s="126"/>
      <c r="B172" s="114" t="s">
        <v>536</v>
      </c>
      <c r="D172" s="168"/>
      <c r="E172" s="143" t="str">
        <f>IF(I172="","",ministers_outercabinet!E$3)</f>
        <v/>
      </c>
      <c r="F172" s="144" t="str">
        <f>IF(I172="","",ministers_outercabinet!E$1)</f>
        <v/>
      </c>
      <c r="G172" s="145" t="s">
        <v>292</v>
      </c>
      <c r="H172" s="145" t="str">
        <f>IF(I172="","",ministers_outercabinet!E$3)</f>
        <v/>
      </c>
      <c r="I172" s="146" t="str">
        <f t="shared" si="89"/>
        <v/>
      </c>
      <c r="J172" s="147" t="str">
        <f t="shared" si="90"/>
        <v/>
      </c>
      <c r="K172" s="148" t="str">
        <f t="shared" si="91"/>
        <v/>
      </c>
      <c r="L172" s="149" t="str">
        <f t="shared" si="94"/>
        <v/>
      </c>
      <c r="M172" s="150" t="str">
        <f t="shared" si="92"/>
        <v/>
      </c>
      <c r="N172" s="117" t="str">
        <f t="shared" si="93"/>
        <v/>
      </c>
      <c r="O172" s="114"/>
      <c r="P172" s="168"/>
      <c r="Q172" s="143" t="str">
        <f>IF(U172="","",ministers_outercabinet!T$3)</f>
        <v/>
      </c>
      <c r="R172" s="144" t="str">
        <f>IF(U172="","",ministers_outercabinet!T$1)</f>
        <v/>
      </c>
      <c r="S172" s="145"/>
      <c r="T172" s="151"/>
      <c r="U172" s="146" t="str">
        <f>IF(AB172="","",IF(ISNUMBER(SEARCH(":",AB172)),MID(AB172,FIND(":",AB172)+2,FIND("(",AB172)-FIND(":",AB172)-3),LEFT(AB172,FIND("(",AB172)-2)))</f>
        <v/>
      </c>
      <c r="V172" s="147" t="str">
        <f>IF(AB172="","",MID(AB172,FIND("(",AB172)+1,4))</f>
        <v/>
      </c>
      <c r="W172" s="148" t="str">
        <f>IF(ISNUMBER(SEARCH("*female*",AB172)),"female",IF(ISNUMBER(SEARCH("*male*",AB172)),"male",""))</f>
        <v/>
      </c>
      <c r="X172" s="149" t="str">
        <f>IF(AB172="","",IF(ISERROR(MID(AB172,FIND("male,",AB172)+6,(FIND(")",AB172)-(FIND("male,",AB172)+6))))=TRUE,"missing/error",MID(AB172,FIND("male,",AB172)+6,(FIND(")",AB172)-(FIND("male,",AB172)+6)))))</f>
        <v/>
      </c>
      <c r="Y172" s="150" t="str">
        <f>IF(U172="","",(MID(U172,(SEARCH("^^",SUBSTITUTE(U172," ","^^",LEN(U172)-LEN(SUBSTITUTE(U172," ","")))))+1,99)&amp;"_"&amp;LEFT(U172,FIND(" ",U172)-1)&amp;"_"&amp;V172))</f>
        <v/>
      </c>
      <c r="Z172" s="117" t="str">
        <f>IF(AB172="","",IF((LEN(AB172)-LEN(SUBSTITUTE(AB172,"male","")))/LEN("male")&gt;1,"!",IF(RIGHT(AB172,1)=")","",IF(RIGHT(AB172,2)=") ","",IF(RIGHT(AB172,2)=").","","!!")))))</f>
        <v/>
      </c>
      <c r="AA172" s="114"/>
      <c r="AB172" s="168"/>
      <c r="AC172" s="143" t="str">
        <f>IF(AG172="","",ministers_outercabinet!AF$3)</f>
        <v/>
      </c>
      <c r="AD172" s="144" t="str">
        <f>IF(AG172="","",ministers_outercabinet!AF$1)</f>
        <v/>
      </c>
      <c r="AE172" s="145"/>
      <c r="AF172" s="151"/>
      <c r="AG172" s="146" t="str">
        <f>IF(AN172="","",IF(ISNUMBER(SEARCH(":",AN172)),MID(AN172,FIND(":",AN172)+2,FIND("(",AN172)-FIND(":",AN172)-3),LEFT(AN172,FIND("(",AN172)-2)))</f>
        <v/>
      </c>
      <c r="AH172" s="147" t="str">
        <f>IF(AN172="","",MID(AN172,FIND("(",AN172)+1,4))</f>
        <v/>
      </c>
      <c r="AI172" s="148" t="str">
        <f>IF(ISNUMBER(SEARCH("*female*",AN172)),"female",IF(ISNUMBER(SEARCH("*male*",AN172)),"male",""))</f>
        <v/>
      </c>
      <c r="AJ172" s="149" t="str">
        <f>IF(AN172="","",IF(ISERROR(MID(AN172,FIND("male,",AN172)+6,(FIND(")",AN172)-(FIND("male,",AN172)+6))))=TRUE,"missing/error",MID(AN172,FIND("male,",AN172)+6,(FIND(")",AN172)-(FIND("male,",AN172)+6)))))</f>
        <v/>
      </c>
      <c r="AK172" s="150" t="str">
        <f>IF(AG172="","",(MID(AG172,(SEARCH("^^",SUBSTITUTE(AG172," ","^^",LEN(AG172)-LEN(SUBSTITUTE(AG172," ","")))))+1,99)&amp;"_"&amp;LEFT(AG172,FIND(" ",AG172)-1)&amp;"_"&amp;AH172))</f>
        <v/>
      </c>
      <c r="AL172" s="117" t="str">
        <f>IF(AN172="","",IF((LEN(AN172)-LEN(SUBSTITUTE(AN172,"male","")))/LEN("male")&gt;1,"!",IF(RIGHT(AN172,1)=")","",IF(RIGHT(AN172,2)=") ","",IF(RIGHT(AN172,2)=").","","!!")))))</f>
        <v/>
      </c>
      <c r="AM172" s="114"/>
      <c r="AN172" s="168"/>
      <c r="AO172" s="143" t="str">
        <f>IF(AS172="","",ministers_outercabinet!AR$3)</f>
        <v/>
      </c>
      <c r="AP172" s="144" t="str">
        <f>IF(AS172="","",ministers_outercabinet!AR$1)</f>
        <v/>
      </c>
      <c r="AQ172" s="145"/>
      <c r="AR172" s="151"/>
      <c r="AS172" s="146" t="str">
        <f>IF(AZ172="","",IF(ISNUMBER(SEARCH(":",AZ172)),MID(AZ172,FIND(":",AZ172)+2,FIND("(",AZ172)-FIND(":",AZ172)-3),LEFT(AZ172,FIND("(",AZ172)-2)))</f>
        <v/>
      </c>
      <c r="AT172" s="147" t="str">
        <f>IF(AZ172="","",MID(AZ172,FIND("(",AZ172)+1,4))</f>
        <v/>
      </c>
      <c r="AU172" s="148" t="str">
        <f>IF(ISNUMBER(SEARCH("*female*",AZ172)),"female",IF(ISNUMBER(SEARCH("*male*",AZ172)),"male",""))</f>
        <v/>
      </c>
      <c r="AV172" s="149" t="str">
        <f>IF(AZ172="","",IF(ISERROR(MID(AZ172,FIND("male,",AZ172)+6,(FIND(")",AZ172)-(FIND("male,",AZ172)+6))))=TRUE,"missing/error",MID(AZ172,FIND("male,",AZ172)+6,(FIND(")",AZ172)-(FIND("male,",AZ172)+6)))))</f>
        <v/>
      </c>
      <c r="AW172" s="150" t="str">
        <f>IF(AS172="","",(MID(AS172,(SEARCH("^^",SUBSTITUTE(AS172," ","^^",LEN(AS172)-LEN(SUBSTITUTE(AS172," ","")))))+1,99)&amp;"_"&amp;LEFT(AS172,FIND(" ",AS172)-1)&amp;"_"&amp;AT172))</f>
        <v/>
      </c>
      <c r="AX172" s="117" t="str">
        <f>IF(AZ172="","",IF((LEN(AZ172)-LEN(SUBSTITUTE(AZ172,"male","")))/LEN("male")&gt;1,"!",IF(RIGHT(AZ172,1)=")","",IF(RIGHT(AZ172,2)=") ","",IF(RIGHT(AZ172,2)=").","","!!")))))</f>
        <v/>
      </c>
      <c r="AY172" s="114"/>
      <c r="AZ172" s="168"/>
      <c r="BA172" s="143" t="str">
        <f>IF(BE172="","",ministers_outercabinet!BD$3)</f>
        <v/>
      </c>
      <c r="BB172" s="144" t="str">
        <f>IF(BE172="","",ministers_outercabinet!BD$1)</f>
        <v/>
      </c>
      <c r="BC172" s="145"/>
      <c r="BD172" s="151"/>
      <c r="BE172" s="146" t="str">
        <f>IF(BL172="","",IF(ISNUMBER(SEARCH(":",BL172)),MID(BL172,FIND(":",BL172)+2,FIND("(",BL172)-FIND(":",BL172)-3),LEFT(BL172,FIND("(",BL172)-2)))</f>
        <v/>
      </c>
      <c r="BF172" s="147" t="str">
        <f>IF(BL172="","",MID(BL172,FIND("(",BL172)+1,4))</f>
        <v/>
      </c>
      <c r="BG172" s="148" t="str">
        <f>IF(ISNUMBER(SEARCH("*female*",BL172)),"female",IF(ISNUMBER(SEARCH("*male*",BL172)),"male",""))</f>
        <v/>
      </c>
      <c r="BH172" s="149" t="str">
        <f>IF(BL172="","",IF(ISERROR(MID(BL172,FIND("male,",BL172)+6,(FIND(")",BL172)-(FIND("male,",BL172)+6))))=TRUE,"missing/error",MID(BL172,FIND("male,",BL172)+6,(FIND(")",BL172)-(FIND("male,",BL172)+6)))))</f>
        <v/>
      </c>
      <c r="BI172" s="150" t="str">
        <f>IF(BE172="","",(MID(BE172,(SEARCH("^^",SUBSTITUTE(BE172," ","^^",LEN(BE172)-LEN(SUBSTITUTE(BE172," ","")))))+1,99)&amp;"_"&amp;LEFT(BE172,FIND(" ",BE172)-1)&amp;"_"&amp;BF172))</f>
        <v/>
      </c>
      <c r="BJ172" s="117" t="str">
        <f>IF(BL172="","",IF((LEN(BL172)-LEN(SUBSTITUTE(BL172,"male","")))/LEN("male")&gt;1,"!",IF(RIGHT(BL172,1)=")","",IF(RIGHT(BL172,2)=") ","",IF(RIGHT(BL172,2)=").","","!!")))))</f>
        <v/>
      </c>
      <c r="BK172" s="114"/>
      <c r="BL172" s="168"/>
      <c r="BM172" s="143" t="str">
        <f>IF(BQ172="","",ministers_outercabinet!BP$3)</f>
        <v/>
      </c>
      <c r="BN172" s="144" t="str">
        <f>IF(BQ172="","",ministers_outercabinet!BP$1)</f>
        <v/>
      </c>
      <c r="BO172" s="145"/>
      <c r="BP172" s="151"/>
      <c r="BQ172" s="146" t="str">
        <f>IF(BX172="","",IF(ISNUMBER(SEARCH(":",BX172)),MID(BX172,FIND(":",BX172)+2,FIND("(",BX172)-FIND(":",BX172)-3),LEFT(BX172,FIND("(",BX172)-2)))</f>
        <v/>
      </c>
      <c r="BR172" s="147" t="str">
        <f>IF(BX172="","",MID(BX172,FIND("(",BX172)+1,4))</f>
        <v/>
      </c>
      <c r="BS172" s="148" t="str">
        <f>IF(ISNUMBER(SEARCH("*female*",BX172)),"female",IF(ISNUMBER(SEARCH("*male*",BX172)),"male",""))</f>
        <v/>
      </c>
      <c r="BT172" s="149" t="str">
        <f>IF(BX172="","",IF(ISERROR(MID(BX172,FIND("male,",BX172)+6,(FIND(")",BX172)-(FIND("male,",BX172)+6))))=TRUE,"missing/error",MID(BX172,FIND("male,",BX172)+6,(FIND(")",BX172)-(FIND("male,",BX172)+6)))))</f>
        <v/>
      </c>
      <c r="BU172" s="150" t="str">
        <f>IF(BQ172="","",(MID(BQ172,(SEARCH("^^",SUBSTITUTE(BQ172," ","^^",LEN(BQ172)-LEN(SUBSTITUTE(BQ172," ","")))))+1,99)&amp;"_"&amp;LEFT(BQ172,FIND(" ",BQ172)-1)&amp;"_"&amp;BR172))</f>
        <v/>
      </c>
      <c r="BV172" s="117" t="str">
        <f>IF(BX172="","",IF((LEN(BX172)-LEN(SUBSTITUTE(BX172,"male","")))/LEN("male")&gt;1,"!",IF(RIGHT(BX172,1)=")","",IF(RIGHT(BX172,2)=") ","",IF(RIGHT(BX172,2)=").","","!!")))))</f>
        <v/>
      </c>
      <c r="BW172" s="114"/>
      <c r="BX172" s="168"/>
      <c r="BY172" s="143" t="str">
        <f>IF(CC172="","",ministers_outercabinet!CB$3)</f>
        <v/>
      </c>
      <c r="BZ172" s="144" t="str">
        <f>IF(CC172="","",ministers_outercabinet!CB$1)</f>
        <v/>
      </c>
      <c r="CA172" s="145"/>
      <c r="CB172" s="151"/>
      <c r="CC172" s="146" t="str">
        <f>IF(CJ172="","",IF(ISNUMBER(SEARCH(":",CJ172)),MID(CJ172,FIND(":",CJ172)+2,FIND("(",CJ172)-FIND(":",CJ172)-3),LEFT(CJ172,FIND("(",CJ172)-2)))</f>
        <v/>
      </c>
      <c r="CD172" s="147" t="str">
        <f>IF(CJ172="","",MID(CJ172,FIND("(",CJ172)+1,4))</f>
        <v/>
      </c>
      <c r="CE172" s="148" t="str">
        <f>IF(ISNUMBER(SEARCH("*female*",CJ172)),"female",IF(ISNUMBER(SEARCH("*male*",CJ172)),"male",""))</f>
        <v/>
      </c>
      <c r="CF172" s="149" t="str">
        <f>IF(CJ172="","",IF(ISERROR(MID(CJ172,FIND("male,",CJ172)+6,(FIND(")",CJ172)-(FIND("male,",CJ172)+6))))=TRUE,"missing/error",MID(CJ172,FIND("male,",CJ172)+6,(FIND(")",CJ172)-(FIND("male,",CJ172)+6)))))</f>
        <v/>
      </c>
      <c r="CG172" s="150" t="str">
        <f>IF(CC172="","",(MID(CC172,(SEARCH("^^",SUBSTITUTE(CC172," ","^^",LEN(CC172)-LEN(SUBSTITUTE(CC172," ","")))))+1,99)&amp;"_"&amp;LEFT(CC172,FIND(" ",CC172)-1)&amp;"_"&amp;CD172))</f>
        <v/>
      </c>
      <c r="CH172" s="117" t="str">
        <f>IF(CJ172="","",IF((LEN(CJ172)-LEN(SUBSTITUTE(CJ172,"male","")))/LEN("male")&gt;1,"!",IF(RIGHT(CJ172,1)=")","",IF(RIGHT(CJ172,2)=") ","",IF(RIGHT(CJ172,2)=").","","!!")))))</f>
        <v/>
      </c>
      <c r="CI172" s="114"/>
      <c r="CJ172" s="168"/>
      <c r="CK172" s="143" t="str">
        <f>IF(CO172="","",ministers_outercabinet!CN$3)</f>
        <v/>
      </c>
      <c r="CL172" s="144" t="str">
        <f>IF(CO172="","",ministers_outercabinet!CN$1)</f>
        <v/>
      </c>
      <c r="CM172" s="145"/>
      <c r="CN172" s="151"/>
      <c r="CO172" s="146" t="str">
        <f>IF(CV172="","",IF(ISNUMBER(SEARCH(":",CV172)),MID(CV172,FIND(":",CV172)+2,FIND("(",CV172)-FIND(":",CV172)-3),LEFT(CV172,FIND("(",CV172)-2)))</f>
        <v/>
      </c>
      <c r="CP172" s="147" t="str">
        <f>IF(CV172="","",MID(CV172,FIND("(",CV172)+1,4))</f>
        <v/>
      </c>
      <c r="CQ172" s="148" t="str">
        <f>IF(ISNUMBER(SEARCH("*female*",CV172)),"female",IF(ISNUMBER(SEARCH("*male*",CV172)),"male",""))</f>
        <v/>
      </c>
      <c r="CR172" s="149" t="str">
        <f>IF(CV172="","",IF(ISERROR(MID(CV172,FIND("male,",CV172)+6,(FIND(")",CV172)-(FIND("male,",CV172)+6))))=TRUE,"missing/error",MID(CV172,FIND("male,",CV172)+6,(FIND(")",CV172)-(FIND("male,",CV172)+6)))))</f>
        <v/>
      </c>
      <c r="CS172" s="150" t="str">
        <f>IF(CO172="","",(MID(CO172,(SEARCH("^^",SUBSTITUTE(CO172," ","^^",LEN(CO172)-LEN(SUBSTITUTE(CO172," ","")))))+1,99)&amp;"_"&amp;LEFT(CO172,FIND(" ",CO172)-1)&amp;"_"&amp;CP172))</f>
        <v/>
      </c>
      <c r="CT172" s="117" t="str">
        <f>IF(CV172="","",IF((LEN(CV172)-LEN(SUBSTITUTE(CV172,"male","")))/LEN("male")&gt;1,"!",IF(RIGHT(CV172,1)=")","",IF(RIGHT(CV172,2)=") ","",IF(RIGHT(CV172,2)=").","","!!")))))</f>
        <v/>
      </c>
      <c r="CU172" s="114"/>
      <c r="CV172" s="168"/>
      <c r="CW172" s="143" t="str">
        <f>IF(DA172="","",ministers_outercabinet!CZ$3)</f>
        <v/>
      </c>
      <c r="CX172" s="144" t="str">
        <f>IF(DA172="","",ministers_outercabinet!CZ$1)</f>
        <v/>
      </c>
      <c r="CY172" s="145"/>
      <c r="CZ172" s="151"/>
      <c r="DA172" s="146" t="str">
        <f>IF(DH172="","",IF(ISNUMBER(SEARCH(":",DH172)),MID(DH172,FIND(":",DH172)+2,FIND("(",DH172)-FIND(":",DH172)-3),LEFT(DH172,FIND("(",DH172)-2)))</f>
        <v/>
      </c>
      <c r="DB172" s="147" t="str">
        <f>IF(DH172="","",MID(DH172,FIND("(",DH172)+1,4))</f>
        <v/>
      </c>
      <c r="DC172" s="148" t="str">
        <f>IF(ISNUMBER(SEARCH("*female*",DH172)),"female",IF(ISNUMBER(SEARCH("*male*",DH172)),"male",""))</f>
        <v/>
      </c>
      <c r="DD172" s="149" t="str">
        <f>IF(DH172="","",IF(ISERROR(MID(DH172,FIND("male,",DH172)+6,(FIND(")",DH172)-(FIND("male,",DH172)+6))))=TRUE,"missing/error",MID(DH172,FIND("male,",DH172)+6,(FIND(")",DH172)-(FIND("male,",DH172)+6)))))</f>
        <v/>
      </c>
      <c r="DE172" s="150" t="str">
        <f>IF(DA172="","",(MID(DA172,(SEARCH("^^",SUBSTITUTE(DA172," ","^^",LEN(DA172)-LEN(SUBSTITUTE(DA172," ","")))))+1,99)&amp;"_"&amp;LEFT(DA172,FIND(" ",DA172)-1)&amp;"_"&amp;DB172))</f>
        <v/>
      </c>
      <c r="DF172" s="117" t="str">
        <f>IF(DH172="","",IF((LEN(DH172)-LEN(SUBSTITUTE(DH172,"male","")))/LEN("male")&gt;1,"!",IF(RIGHT(DH172,1)=")","",IF(RIGHT(DH172,2)=") ","",IF(RIGHT(DH172,2)=").","","!!")))))</f>
        <v/>
      </c>
      <c r="DG172" s="114"/>
      <c r="DH172" s="168"/>
      <c r="DI172" s="143" t="str">
        <f>IF(DM172="","",ministers_outercabinet!DL$3)</f>
        <v/>
      </c>
      <c r="DJ172" s="144" t="str">
        <f>IF(DM172="","",ministers_outercabinet!DL$1)</f>
        <v/>
      </c>
      <c r="DK172" s="145"/>
      <c r="DL172" s="151"/>
      <c r="DM172" s="146" t="str">
        <f>IF(DT172="","",IF(ISNUMBER(SEARCH(":",DT172)),MID(DT172,FIND(":",DT172)+2,FIND("(",DT172)-FIND(":",DT172)-3),LEFT(DT172,FIND("(",DT172)-2)))</f>
        <v/>
      </c>
      <c r="DN172" s="147" t="str">
        <f>IF(DT172="","",MID(DT172,FIND("(",DT172)+1,4))</f>
        <v/>
      </c>
      <c r="DO172" s="148" t="str">
        <f>IF(ISNUMBER(SEARCH("*female*",DT172)),"female",IF(ISNUMBER(SEARCH("*male*",DT172)),"male",""))</f>
        <v/>
      </c>
      <c r="DP172" s="149" t="str">
        <f>IF(DT172="","",IF(ISERROR(MID(DT172,FIND("male,",DT172)+6,(FIND(")",DT172)-(FIND("male,",DT172)+6))))=TRUE,"missing/error",MID(DT172,FIND("male,",DT172)+6,(FIND(")",DT172)-(FIND("male,",DT172)+6)))))</f>
        <v/>
      </c>
      <c r="DQ172" s="150" t="str">
        <f>IF(DM172="","",(MID(DM172,(SEARCH("^^",SUBSTITUTE(DM172," ","^^",LEN(DM172)-LEN(SUBSTITUTE(DM172," ","")))))+1,99)&amp;"_"&amp;LEFT(DM172,FIND(" ",DM172)-1)&amp;"_"&amp;DN172))</f>
        <v/>
      </c>
      <c r="DR172" s="117" t="str">
        <f>IF(DT172="","",IF((LEN(DT172)-LEN(SUBSTITUTE(DT172,"male","")))/LEN("male")&gt;1,"!",IF(RIGHT(DT172,1)=")","",IF(RIGHT(DT172,2)=") ","",IF(RIGHT(DT172,2)=").","","!!")))))</f>
        <v/>
      </c>
      <c r="DS172" s="114"/>
      <c r="DT172" s="168"/>
      <c r="DU172" s="143" t="str">
        <f>IF(DY172="","",ministers_outercabinet!DX$3)</f>
        <v/>
      </c>
      <c r="DV172" s="144" t="str">
        <f>IF(DY172="","",ministers_outercabinet!DX$1)</f>
        <v/>
      </c>
      <c r="DW172" s="145"/>
      <c r="DX172" s="151"/>
      <c r="DY172" s="146" t="str">
        <f>IF(EF172="","",IF(ISNUMBER(SEARCH(":",EF172)),MID(EF172,FIND(":",EF172)+2,FIND("(",EF172)-FIND(":",EF172)-3),LEFT(EF172,FIND("(",EF172)-2)))</f>
        <v/>
      </c>
      <c r="DZ172" s="147" t="str">
        <f>IF(EF172="","",MID(EF172,FIND("(",EF172)+1,4))</f>
        <v/>
      </c>
      <c r="EA172" s="148" t="str">
        <f>IF(ISNUMBER(SEARCH("*female*",EF172)),"female",IF(ISNUMBER(SEARCH("*male*",EF172)),"male",""))</f>
        <v/>
      </c>
      <c r="EB172" s="149" t="str">
        <f>IF(EF172="","",IF(ISERROR(MID(EF172,FIND("male,",EF172)+6,(FIND(")",EF172)-(FIND("male,",EF172)+6))))=TRUE,"missing/error",MID(EF172,FIND("male,",EF172)+6,(FIND(")",EF172)-(FIND("male,",EF172)+6)))))</f>
        <v/>
      </c>
      <c r="EC172" s="150" t="str">
        <f>IF(DY172="","",(MID(DY172,(SEARCH("^^",SUBSTITUTE(DY172," ","^^",LEN(DY172)-LEN(SUBSTITUTE(DY172," ","")))))+1,99)&amp;"_"&amp;LEFT(DY172,FIND(" ",DY172)-1)&amp;"_"&amp;DZ172))</f>
        <v/>
      </c>
      <c r="ED172" s="117" t="str">
        <f>IF(EF172="","",IF((LEN(EF172)-LEN(SUBSTITUTE(EF172,"male","")))/LEN("male")&gt;1,"!",IF(RIGHT(EF172,1)=")","",IF(RIGHT(EF172,2)=") ","",IF(RIGHT(EF172,2)=").","","!!")))))</f>
        <v/>
      </c>
      <c r="EE172" s="114"/>
      <c r="EF172" s="168"/>
    </row>
    <row r="173" spans="1:136" ht="13.5" customHeight="1">
      <c r="A173" s="126"/>
      <c r="B173" s="114" t="s">
        <v>535</v>
      </c>
      <c r="D173" s="168"/>
      <c r="E173" s="143" t="str">
        <f>IF(I173="","",ministers_outercabinet!E$3)</f>
        <v/>
      </c>
      <c r="F173" s="144" t="str">
        <f>IF(I173="","",ministers_outercabinet!E$1)</f>
        <v/>
      </c>
      <c r="G173" s="145" t="s">
        <v>292</v>
      </c>
      <c r="H173" s="145" t="str">
        <f>IF(I173="","",ministers_outercabinet!E$3)</f>
        <v/>
      </c>
      <c r="I173" s="146" t="str">
        <f t="shared" si="89"/>
        <v/>
      </c>
      <c r="J173" s="147" t="str">
        <f t="shared" si="90"/>
        <v/>
      </c>
      <c r="K173" s="148" t="str">
        <f t="shared" si="91"/>
        <v/>
      </c>
      <c r="L173" s="149" t="str">
        <f t="shared" si="94"/>
        <v/>
      </c>
      <c r="M173" s="150" t="str">
        <f t="shared" si="92"/>
        <v/>
      </c>
      <c r="N173" s="117" t="str">
        <f t="shared" si="93"/>
        <v/>
      </c>
      <c r="O173" s="114"/>
      <c r="P173" s="168"/>
      <c r="Q173" s="143" t="str">
        <f>IF(U173="","",ministers_outercabinet!T$3)</f>
        <v/>
      </c>
      <c r="R173" s="144" t="str">
        <f>IF(U173="","",ministers_outercabinet!T$1)</f>
        <v/>
      </c>
      <c r="S173" s="145"/>
      <c r="T173" s="151"/>
      <c r="U173" s="146" t="str">
        <f>IF(AB173="","",IF(ISNUMBER(SEARCH(":",AB173)),MID(AB173,FIND(":",AB173)+2,FIND("(",AB173)-FIND(":",AB173)-3),LEFT(AB173,FIND("(",AB173)-2)))</f>
        <v/>
      </c>
      <c r="V173" s="147" t="str">
        <f>IF(AB173="","",MID(AB173,FIND("(",AB173)+1,4))</f>
        <v/>
      </c>
      <c r="W173" s="148" t="str">
        <f>IF(ISNUMBER(SEARCH("*female*",AB173)),"female",IF(ISNUMBER(SEARCH("*male*",AB173)),"male",""))</f>
        <v/>
      </c>
      <c r="X173" s="149" t="str">
        <f>IF(AB173="","",IF(ISERROR(MID(AB173,FIND("male,",AB173)+6,(FIND(")",AB173)-(FIND("male,",AB173)+6))))=TRUE,"missing/error",MID(AB173,FIND("male,",AB173)+6,(FIND(")",AB173)-(FIND("male,",AB173)+6)))))</f>
        <v/>
      </c>
      <c r="Y173" s="150" t="str">
        <f>IF(U173="","",(MID(U173,(SEARCH("^^",SUBSTITUTE(U173," ","^^",LEN(U173)-LEN(SUBSTITUTE(U173," ","")))))+1,99)&amp;"_"&amp;LEFT(U173,FIND(" ",U173)-1)&amp;"_"&amp;V173))</f>
        <v/>
      </c>
      <c r="Z173" s="117" t="str">
        <f>IF(AB173="","",IF((LEN(AB173)-LEN(SUBSTITUTE(AB173,"male","")))/LEN("male")&gt;1,"!",IF(RIGHT(AB173,1)=")","",IF(RIGHT(AB173,2)=") ","",IF(RIGHT(AB173,2)=").","","!!")))))</f>
        <v/>
      </c>
      <c r="AA173" s="114"/>
      <c r="AB173" s="168"/>
      <c r="AC173" s="143" t="str">
        <f>IF(AG173="","",ministers_outercabinet!AF$3)</f>
        <v/>
      </c>
      <c r="AD173" s="144" t="str">
        <f>IF(AG173="","",ministers_outercabinet!AF$1)</f>
        <v/>
      </c>
      <c r="AE173" s="145"/>
      <c r="AF173" s="151"/>
      <c r="AG173" s="146" t="str">
        <f>IF(AN173="","",IF(ISNUMBER(SEARCH(":",AN173)),MID(AN173,FIND(":",AN173)+2,FIND("(",AN173)-FIND(":",AN173)-3),LEFT(AN173,FIND("(",AN173)-2)))</f>
        <v/>
      </c>
      <c r="AH173" s="147" t="str">
        <f>IF(AN173="","",MID(AN173,FIND("(",AN173)+1,4))</f>
        <v/>
      </c>
      <c r="AI173" s="148" t="str">
        <f>IF(ISNUMBER(SEARCH("*female*",AN173)),"female",IF(ISNUMBER(SEARCH("*male*",AN173)),"male",""))</f>
        <v/>
      </c>
      <c r="AJ173" s="149" t="str">
        <f>IF(AN173="","",IF(ISERROR(MID(AN173,FIND("male,",AN173)+6,(FIND(")",AN173)-(FIND("male,",AN173)+6))))=TRUE,"missing/error",MID(AN173,FIND("male,",AN173)+6,(FIND(")",AN173)-(FIND("male,",AN173)+6)))))</f>
        <v/>
      </c>
      <c r="AK173" s="150" t="str">
        <f>IF(AG173="","",(MID(AG173,(SEARCH("^^",SUBSTITUTE(AG173," ","^^",LEN(AG173)-LEN(SUBSTITUTE(AG173," ","")))))+1,99)&amp;"_"&amp;LEFT(AG173,FIND(" ",AG173)-1)&amp;"_"&amp;AH173))</f>
        <v/>
      </c>
      <c r="AL173" s="117" t="str">
        <f>IF(AN173="","",IF((LEN(AN173)-LEN(SUBSTITUTE(AN173,"male","")))/LEN("male")&gt;1,"!",IF(RIGHT(AN173,1)=")","",IF(RIGHT(AN173,2)=") ","",IF(RIGHT(AN173,2)=").","","!!")))))</f>
        <v/>
      </c>
      <c r="AM173" s="114"/>
      <c r="AN173" s="168"/>
      <c r="AO173" s="143" t="str">
        <f>IF(AS173="","",ministers_outercabinet!AR$3)</f>
        <v/>
      </c>
      <c r="AP173" s="144" t="str">
        <f>IF(AS173="","",ministers_outercabinet!AR$1)</f>
        <v/>
      </c>
      <c r="AQ173" s="145"/>
      <c r="AR173" s="151"/>
      <c r="AS173" s="146" t="str">
        <f>IF(AZ173="","",IF(ISNUMBER(SEARCH(":",AZ173)),MID(AZ173,FIND(":",AZ173)+2,FIND("(",AZ173)-FIND(":",AZ173)-3),LEFT(AZ173,FIND("(",AZ173)-2)))</f>
        <v/>
      </c>
      <c r="AT173" s="147" t="str">
        <f>IF(AZ173="","",MID(AZ173,FIND("(",AZ173)+1,4))</f>
        <v/>
      </c>
      <c r="AU173" s="148" t="str">
        <f>IF(ISNUMBER(SEARCH("*female*",AZ173)),"female",IF(ISNUMBER(SEARCH("*male*",AZ173)),"male",""))</f>
        <v/>
      </c>
      <c r="AV173" s="149" t="str">
        <f>IF(AZ173="","",IF(ISERROR(MID(AZ173,FIND("male,",AZ173)+6,(FIND(")",AZ173)-(FIND("male,",AZ173)+6))))=TRUE,"missing/error",MID(AZ173,FIND("male,",AZ173)+6,(FIND(")",AZ173)-(FIND("male,",AZ173)+6)))))</f>
        <v/>
      </c>
      <c r="AW173" s="150" t="str">
        <f>IF(AS173="","",(MID(AS173,(SEARCH("^^",SUBSTITUTE(AS173," ","^^",LEN(AS173)-LEN(SUBSTITUTE(AS173," ","")))))+1,99)&amp;"_"&amp;LEFT(AS173,FIND(" ",AS173)-1)&amp;"_"&amp;AT173))</f>
        <v/>
      </c>
      <c r="AX173" s="117" t="str">
        <f>IF(AZ173="","",IF((LEN(AZ173)-LEN(SUBSTITUTE(AZ173,"male","")))/LEN("male")&gt;1,"!",IF(RIGHT(AZ173,1)=")","",IF(RIGHT(AZ173,2)=") ","",IF(RIGHT(AZ173,2)=").","","!!")))))</f>
        <v/>
      </c>
      <c r="AY173" s="114"/>
      <c r="AZ173" s="168"/>
      <c r="BA173" s="143" t="str">
        <f>IF(BE173="","",ministers_outercabinet!BD$3)</f>
        <v/>
      </c>
      <c r="BB173" s="144" t="str">
        <f>IF(BE173="","",ministers_outercabinet!BD$1)</f>
        <v/>
      </c>
      <c r="BC173" s="145"/>
      <c r="BD173" s="151"/>
      <c r="BE173" s="146" t="str">
        <f>IF(BL173="","",IF(ISNUMBER(SEARCH(":",BL173)),MID(BL173,FIND(":",BL173)+2,FIND("(",BL173)-FIND(":",BL173)-3),LEFT(BL173,FIND("(",BL173)-2)))</f>
        <v/>
      </c>
      <c r="BF173" s="147" t="str">
        <f>IF(BL173="","",MID(BL173,FIND("(",BL173)+1,4))</f>
        <v/>
      </c>
      <c r="BG173" s="148" t="str">
        <f>IF(ISNUMBER(SEARCH("*female*",BL173)),"female",IF(ISNUMBER(SEARCH("*male*",BL173)),"male",""))</f>
        <v/>
      </c>
      <c r="BH173" s="149" t="str">
        <f>IF(BL173="","",IF(ISERROR(MID(BL173,FIND("male,",BL173)+6,(FIND(")",BL173)-(FIND("male,",BL173)+6))))=TRUE,"missing/error",MID(BL173,FIND("male,",BL173)+6,(FIND(")",BL173)-(FIND("male,",BL173)+6)))))</f>
        <v/>
      </c>
      <c r="BI173" s="150" t="str">
        <f>IF(BE173="","",(MID(BE173,(SEARCH("^^",SUBSTITUTE(BE173," ","^^",LEN(BE173)-LEN(SUBSTITUTE(BE173," ","")))))+1,99)&amp;"_"&amp;LEFT(BE173,FIND(" ",BE173)-1)&amp;"_"&amp;BF173))</f>
        <v/>
      </c>
      <c r="BJ173" s="117" t="str">
        <f>IF(BL173="","",IF((LEN(BL173)-LEN(SUBSTITUTE(BL173,"male","")))/LEN("male")&gt;1,"!",IF(RIGHT(BL173,1)=")","",IF(RIGHT(BL173,2)=") ","",IF(RIGHT(BL173,2)=").","","!!")))))</f>
        <v/>
      </c>
      <c r="BK173" s="114"/>
      <c r="BL173" s="168"/>
      <c r="BM173" s="143" t="str">
        <f>IF(BQ173="","",ministers_outercabinet!BP$3)</f>
        <v/>
      </c>
      <c r="BN173" s="144" t="str">
        <f>IF(BQ173="","",ministers_outercabinet!BP$1)</f>
        <v/>
      </c>
      <c r="BO173" s="145"/>
      <c r="BP173" s="151"/>
      <c r="BQ173" s="146" t="str">
        <f>IF(BX173="","",IF(ISNUMBER(SEARCH(":",BX173)),MID(BX173,FIND(":",BX173)+2,FIND("(",BX173)-FIND(":",BX173)-3),LEFT(BX173,FIND("(",BX173)-2)))</f>
        <v/>
      </c>
      <c r="BR173" s="147" t="str">
        <f>IF(BX173="","",MID(BX173,FIND("(",BX173)+1,4))</f>
        <v/>
      </c>
      <c r="BS173" s="148" t="str">
        <f>IF(ISNUMBER(SEARCH("*female*",BX173)),"female",IF(ISNUMBER(SEARCH("*male*",BX173)),"male",""))</f>
        <v/>
      </c>
      <c r="BT173" s="149" t="str">
        <f>IF(BX173="","",IF(ISERROR(MID(BX173,FIND("male,",BX173)+6,(FIND(")",BX173)-(FIND("male,",BX173)+6))))=TRUE,"missing/error",MID(BX173,FIND("male,",BX173)+6,(FIND(")",BX173)-(FIND("male,",BX173)+6)))))</f>
        <v/>
      </c>
      <c r="BU173" s="150" t="str">
        <f>IF(BQ173="","",(MID(BQ173,(SEARCH("^^",SUBSTITUTE(BQ173," ","^^",LEN(BQ173)-LEN(SUBSTITUTE(BQ173," ","")))))+1,99)&amp;"_"&amp;LEFT(BQ173,FIND(" ",BQ173)-1)&amp;"_"&amp;BR173))</f>
        <v/>
      </c>
      <c r="BV173" s="117" t="str">
        <f>IF(BX173="","",IF((LEN(BX173)-LEN(SUBSTITUTE(BX173,"male","")))/LEN("male")&gt;1,"!",IF(RIGHT(BX173,1)=")","",IF(RIGHT(BX173,2)=") ","",IF(RIGHT(BX173,2)=").","","!!")))))</f>
        <v/>
      </c>
      <c r="BW173" s="114"/>
      <c r="BX173" s="168"/>
      <c r="BY173" s="143" t="str">
        <f>IF(CC173="","",ministers_outercabinet!CB$3)</f>
        <v/>
      </c>
      <c r="BZ173" s="144" t="str">
        <f>IF(CC173="","",ministers_outercabinet!CB$1)</f>
        <v/>
      </c>
      <c r="CA173" s="145"/>
      <c r="CB173" s="151"/>
      <c r="CC173" s="146" t="str">
        <f>IF(CJ173="","",IF(ISNUMBER(SEARCH(":",CJ173)),MID(CJ173,FIND(":",CJ173)+2,FIND("(",CJ173)-FIND(":",CJ173)-3),LEFT(CJ173,FIND("(",CJ173)-2)))</f>
        <v/>
      </c>
      <c r="CD173" s="147" t="str">
        <f>IF(CJ173="","",MID(CJ173,FIND("(",CJ173)+1,4))</f>
        <v/>
      </c>
      <c r="CE173" s="148" t="str">
        <f>IF(ISNUMBER(SEARCH("*female*",CJ173)),"female",IF(ISNUMBER(SEARCH("*male*",CJ173)),"male",""))</f>
        <v/>
      </c>
      <c r="CF173" s="149" t="str">
        <f>IF(CJ173="","",IF(ISERROR(MID(CJ173,FIND("male,",CJ173)+6,(FIND(")",CJ173)-(FIND("male,",CJ173)+6))))=TRUE,"missing/error",MID(CJ173,FIND("male,",CJ173)+6,(FIND(")",CJ173)-(FIND("male,",CJ173)+6)))))</f>
        <v/>
      </c>
      <c r="CG173" s="150" t="str">
        <f>IF(CC173="","",(MID(CC173,(SEARCH("^^",SUBSTITUTE(CC173," ","^^",LEN(CC173)-LEN(SUBSTITUTE(CC173," ","")))))+1,99)&amp;"_"&amp;LEFT(CC173,FIND(" ",CC173)-1)&amp;"_"&amp;CD173))</f>
        <v/>
      </c>
      <c r="CH173" s="117" t="str">
        <f>IF(CJ173="","",IF((LEN(CJ173)-LEN(SUBSTITUTE(CJ173,"male","")))/LEN("male")&gt;1,"!",IF(RIGHT(CJ173,1)=")","",IF(RIGHT(CJ173,2)=") ","",IF(RIGHT(CJ173,2)=").","","!!")))))</f>
        <v/>
      </c>
      <c r="CI173" s="114"/>
      <c r="CJ173" s="168"/>
      <c r="CK173" s="143" t="str">
        <f>IF(CO173="","",ministers_outercabinet!CN$3)</f>
        <v/>
      </c>
      <c r="CL173" s="144" t="str">
        <f>IF(CO173="","",ministers_outercabinet!CN$1)</f>
        <v/>
      </c>
      <c r="CM173" s="145"/>
      <c r="CN173" s="151"/>
      <c r="CO173" s="146" t="str">
        <f>IF(CV173="","",IF(ISNUMBER(SEARCH(":",CV173)),MID(CV173,FIND(":",CV173)+2,FIND("(",CV173)-FIND(":",CV173)-3),LEFT(CV173,FIND("(",CV173)-2)))</f>
        <v/>
      </c>
      <c r="CP173" s="147" t="str">
        <f>IF(CV173="","",MID(CV173,FIND("(",CV173)+1,4))</f>
        <v/>
      </c>
      <c r="CQ173" s="148" t="str">
        <f>IF(ISNUMBER(SEARCH("*female*",CV173)),"female",IF(ISNUMBER(SEARCH("*male*",CV173)),"male",""))</f>
        <v/>
      </c>
      <c r="CR173" s="149" t="str">
        <f>IF(CV173="","",IF(ISERROR(MID(CV173,FIND("male,",CV173)+6,(FIND(")",CV173)-(FIND("male,",CV173)+6))))=TRUE,"missing/error",MID(CV173,FIND("male,",CV173)+6,(FIND(")",CV173)-(FIND("male,",CV173)+6)))))</f>
        <v/>
      </c>
      <c r="CS173" s="150" t="str">
        <f>IF(CO173="","",(MID(CO173,(SEARCH("^^",SUBSTITUTE(CO173," ","^^",LEN(CO173)-LEN(SUBSTITUTE(CO173," ","")))))+1,99)&amp;"_"&amp;LEFT(CO173,FIND(" ",CO173)-1)&amp;"_"&amp;CP173))</f>
        <v/>
      </c>
      <c r="CT173" s="117" t="str">
        <f>IF(CV173="","",IF((LEN(CV173)-LEN(SUBSTITUTE(CV173,"male","")))/LEN("male")&gt;1,"!",IF(RIGHT(CV173,1)=")","",IF(RIGHT(CV173,2)=") ","",IF(RIGHT(CV173,2)=").","","!!")))))</f>
        <v/>
      </c>
      <c r="CU173" s="114"/>
      <c r="CV173" s="168"/>
      <c r="CW173" s="143" t="str">
        <f>IF(DA173="","",ministers_outercabinet!CZ$3)</f>
        <v/>
      </c>
      <c r="CX173" s="144" t="str">
        <f>IF(DA173="","",ministers_outercabinet!CZ$1)</f>
        <v/>
      </c>
      <c r="CY173" s="145"/>
      <c r="CZ173" s="151"/>
      <c r="DA173" s="146" t="str">
        <f>IF(DH173="","",IF(ISNUMBER(SEARCH(":",DH173)),MID(DH173,FIND(":",DH173)+2,FIND("(",DH173)-FIND(":",DH173)-3),LEFT(DH173,FIND("(",DH173)-2)))</f>
        <v/>
      </c>
      <c r="DB173" s="147" t="str">
        <f>IF(DH173="","",MID(DH173,FIND("(",DH173)+1,4))</f>
        <v/>
      </c>
      <c r="DC173" s="148" t="str">
        <f>IF(ISNUMBER(SEARCH("*female*",DH173)),"female",IF(ISNUMBER(SEARCH("*male*",DH173)),"male",""))</f>
        <v/>
      </c>
      <c r="DD173" s="149" t="str">
        <f>IF(DH173="","",IF(ISERROR(MID(DH173,FIND("male,",DH173)+6,(FIND(")",DH173)-(FIND("male,",DH173)+6))))=TRUE,"missing/error",MID(DH173,FIND("male,",DH173)+6,(FIND(")",DH173)-(FIND("male,",DH173)+6)))))</f>
        <v/>
      </c>
      <c r="DE173" s="150" t="str">
        <f>IF(DA173="","",(MID(DA173,(SEARCH("^^",SUBSTITUTE(DA173," ","^^",LEN(DA173)-LEN(SUBSTITUTE(DA173," ","")))))+1,99)&amp;"_"&amp;LEFT(DA173,FIND(" ",DA173)-1)&amp;"_"&amp;DB173))</f>
        <v/>
      </c>
      <c r="DF173" s="117" t="str">
        <f>IF(DH173="","",IF((LEN(DH173)-LEN(SUBSTITUTE(DH173,"male","")))/LEN("male")&gt;1,"!",IF(RIGHT(DH173,1)=")","",IF(RIGHT(DH173,2)=") ","",IF(RIGHT(DH173,2)=").","","!!")))))</f>
        <v/>
      </c>
      <c r="DG173" s="114"/>
      <c r="DH173" s="168"/>
      <c r="DI173" s="143" t="str">
        <f>IF(DM173="","",ministers_outercabinet!DL$3)</f>
        <v/>
      </c>
      <c r="DJ173" s="144" t="str">
        <f>IF(DM173="","",ministers_outercabinet!DL$1)</f>
        <v/>
      </c>
      <c r="DK173" s="145"/>
      <c r="DL173" s="151"/>
      <c r="DM173" s="146" t="str">
        <f>IF(DT173="","",IF(ISNUMBER(SEARCH(":",DT173)),MID(DT173,FIND(":",DT173)+2,FIND("(",DT173)-FIND(":",DT173)-3),LEFT(DT173,FIND("(",DT173)-2)))</f>
        <v/>
      </c>
      <c r="DN173" s="147" t="str">
        <f>IF(DT173="","",MID(DT173,FIND("(",DT173)+1,4))</f>
        <v/>
      </c>
      <c r="DO173" s="148" t="str">
        <f>IF(ISNUMBER(SEARCH("*female*",DT173)),"female",IF(ISNUMBER(SEARCH("*male*",DT173)),"male",""))</f>
        <v/>
      </c>
      <c r="DP173" s="149" t="str">
        <f>IF(DT173="","",IF(ISERROR(MID(DT173,FIND("male,",DT173)+6,(FIND(")",DT173)-(FIND("male,",DT173)+6))))=TRUE,"missing/error",MID(DT173,FIND("male,",DT173)+6,(FIND(")",DT173)-(FIND("male,",DT173)+6)))))</f>
        <v/>
      </c>
      <c r="DQ173" s="150" t="str">
        <f>IF(DM173="","",(MID(DM173,(SEARCH("^^",SUBSTITUTE(DM173," ","^^",LEN(DM173)-LEN(SUBSTITUTE(DM173," ","")))))+1,99)&amp;"_"&amp;LEFT(DM173,FIND(" ",DM173)-1)&amp;"_"&amp;DN173))</f>
        <v/>
      </c>
      <c r="DR173" s="117" t="str">
        <f>IF(DT173="","",IF((LEN(DT173)-LEN(SUBSTITUTE(DT173,"male","")))/LEN("male")&gt;1,"!",IF(RIGHT(DT173,1)=")","",IF(RIGHT(DT173,2)=") ","",IF(RIGHT(DT173,2)=").","","!!")))))</f>
        <v/>
      </c>
      <c r="DS173" s="114"/>
      <c r="DT173" s="168"/>
      <c r="DU173" s="143" t="str">
        <f>IF(DY173="","",ministers_outercabinet!DX$3)</f>
        <v/>
      </c>
      <c r="DV173" s="144" t="str">
        <f>IF(DY173="","",ministers_outercabinet!DX$1)</f>
        <v/>
      </c>
      <c r="DW173" s="145"/>
      <c r="DX173" s="151"/>
      <c r="DY173" s="146" t="str">
        <f>IF(EF173="","",IF(ISNUMBER(SEARCH(":",EF173)),MID(EF173,FIND(":",EF173)+2,FIND("(",EF173)-FIND(":",EF173)-3),LEFT(EF173,FIND("(",EF173)-2)))</f>
        <v/>
      </c>
      <c r="DZ173" s="147" t="str">
        <f>IF(EF173="","",MID(EF173,FIND("(",EF173)+1,4))</f>
        <v/>
      </c>
      <c r="EA173" s="148" t="str">
        <f>IF(ISNUMBER(SEARCH("*female*",EF173)),"female",IF(ISNUMBER(SEARCH("*male*",EF173)),"male",""))</f>
        <v/>
      </c>
      <c r="EB173" s="149" t="str">
        <f>IF(EF173="","",IF(ISERROR(MID(EF173,FIND("male,",EF173)+6,(FIND(")",EF173)-(FIND("male,",EF173)+6))))=TRUE,"missing/error",MID(EF173,FIND("male,",EF173)+6,(FIND(")",EF173)-(FIND("male,",EF173)+6)))))</f>
        <v/>
      </c>
      <c r="EC173" s="150" t="str">
        <f>IF(DY173="","",(MID(DY173,(SEARCH("^^",SUBSTITUTE(DY173," ","^^",LEN(DY173)-LEN(SUBSTITUTE(DY173," ","")))))+1,99)&amp;"_"&amp;LEFT(DY173,FIND(" ",DY173)-1)&amp;"_"&amp;DZ173))</f>
        <v/>
      </c>
      <c r="ED173" s="117" t="str">
        <f>IF(EF173="","",IF((LEN(EF173)-LEN(SUBSTITUTE(EF173,"male","")))/LEN("male")&gt;1,"!",IF(RIGHT(EF173,1)=")","",IF(RIGHT(EF173,2)=") ","",IF(RIGHT(EF173,2)=").","","!!")))))</f>
        <v/>
      </c>
      <c r="EE173" s="114"/>
      <c r="EF173" s="168"/>
    </row>
    <row r="174" spans="1:136" ht="13.5" customHeight="1">
      <c r="A174" s="126"/>
      <c r="B174" s="114" t="s">
        <v>535</v>
      </c>
      <c r="D174" s="168"/>
      <c r="E174" s="143" t="str">
        <f>IF(I174="","",ministers_outercabinet!E$3)</f>
        <v/>
      </c>
      <c r="F174" s="144" t="str">
        <f>IF(I174="","",ministers_outercabinet!E$1)</f>
        <v/>
      </c>
      <c r="G174" s="145" t="s">
        <v>292</v>
      </c>
      <c r="H174" s="145" t="str">
        <f>IF(I174="","",ministers_outercabinet!E$3)</f>
        <v/>
      </c>
      <c r="I174" s="146" t="str">
        <f t="shared" si="89"/>
        <v/>
      </c>
      <c r="J174" s="147" t="str">
        <f t="shared" si="90"/>
        <v/>
      </c>
      <c r="K174" s="148" t="str">
        <f t="shared" si="91"/>
        <v/>
      </c>
      <c r="L174" s="149" t="str">
        <f t="shared" si="94"/>
        <v/>
      </c>
      <c r="M174" s="150" t="str">
        <f t="shared" si="92"/>
        <v/>
      </c>
      <c r="N174" s="117" t="str">
        <f t="shared" si="93"/>
        <v/>
      </c>
      <c r="O174" s="114"/>
      <c r="P174" s="168"/>
      <c r="Q174" s="143"/>
      <c r="R174" s="144"/>
      <c r="S174" s="145"/>
      <c r="T174" s="151"/>
      <c r="U174" s="146"/>
      <c r="V174" s="147"/>
      <c r="W174" s="148"/>
      <c r="X174" s="149"/>
      <c r="Y174" s="150"/>
      <c r="AA174" s="114"/>
      <c r="AB174" s="168"/>
      <c r="AC174" s="143"/>
      <c r="AD174" s="144"/>
      <c r="AE174" s="145"/>
      <c r="AF174" s="151"/>
      <c r="AG174" s="146"/>
      <c r="AH174" s="147"/>
      <c r="AI174" s="148"/>
      <c r="AJ174" s="149"/>
      <c r="AK174" s="150"/>
      <c r="AM174" s="114"/>
      <c r="AN174" s="168"/>
      <c r="AO174" s="143"/>
      <c r="AP174" s="144"/>
      <c r="AQ174" s="145"/>
      <c r="AR174" s="151"/>
      <c r="AS174" s="146"/>
      <c r="AT174" s="147"/>
      <c r="AU174" s="148"/>
      <c r="AV174" s="149"/>
      <c r="AW174" s="150"/>
      <c r="AY174" s="114"/>
      <c r="AZ174" s="168"/>
      <c r="BA174" s="143"/>
      <c r="BB174" s="144"/>
      <c r="BC174" s="145"/>
      <c r="BD174" s="151"/>
      <c r="BE174" s="146"/>
      <c r="BF174" s="147"/>
      <c r="BG174" s="148"/>
      <c r="BH174" s="149"/>
      <c r="BI174" s="150"/>
      <c r="BK174" s="114"/>
      <c r="BL174" s="168"/>
      <c r="BM174" s="143"/>
      <c r="BN174" s="144"/>
      <c r="BO174" s="145"/>
      <c r="BP174" s="151"/>
      <c r="BQ174" s="146"/>
      <c r="BR174" s="147"/>
      <c r="BS174" s="148"/>
      <c r="BT174" s="149"/>
      <c r="BU174" s="150"/>
      <c r="BW174" s="114"/>
      <c r="BX174" s="168"/>
      <c r="BY174" s="143"/>
      <c r="BZ174" s="144"/>
      <c r="CA174" s="145"/>
      <c r="CB174" s="151"/>
      <c r="CC174" s="146"/>
      <c r="CD174" s="147"/>
      <c r="CE174" s="148"/>
      <c r="CF174" s="149"/>
      <c r="CG174" s="150"/>
      <c r="CI174" s="114"/>
      <c r="CJ174" s="168"/>
      <c r="CK174" s="143"/>
      <c r="CL174" s="144"/>
      <c r="CM174" s="145"/>
      <c r="CN174" s="151"/>
      <c r="CO174" s="146"/>
      <c r="CP174" s="147"/>
      <c r="CQ174" s="148"/>
      <c r="CR174" s="149"/>
      <c r="CS174" s="150"/>
      <c r="CU174" s="114"/>
      <c r="CV174" s="168"/>
      <c r="CW174" s="143"/>
      <c r="CX174" s="144"/>
      <c r="CY174" s="145"/>
      <c r="CZ174" s="151"/>
      <c r="DA174" s="146"/>
      <c r="DB174" s="147"/>
      <c r="DC174" s="148"/>
      <c r="DD174" s="149"/>
      <c r="DE174" s="150"/>
      <c r="DG174" s="114"/>
      <c r="DH174" s="168"/>
      <c r="DI174" s="143"/>
      <c r="DJ174" s="144"/>
      <c r="DK174" s="145"/>
      <c r="DL174" s="151"/>
      <c r="DM174" s="146"/>
      <c r="DN174" s="147"/>
      <c r="DO174" s="148"/>
      <c r="DP174" s="149"/>
      <c r="DQ174" s="150"/>
      <c r="DS174" s="114"/>
      <c r="DT174" s="168"/>
      <c r="DU174" s="143"/>
      <c r="DV174" s="144"/>
      <c r="DW174" s="145"/>
      <c r="DX174" s="151"/>
      <c r="DY174" s="146"/>
      <c r="DZ174" s="147"/>
      <c r="EA174" s="148"/>
      <c r="EB174" s="149"/>
      <c r="EC174" s="150"/>
      <c r="EE174" s="114"/>
      <c r="EF174" s="168"/>
    </row>
    <row r="175" spans="1:136" ht="13.5" customHeight="1">
      <c r="A175" s="126"/>
      <c r="B175" s="114" t="s">
        <v>535</v>
      </c>
      <c r="D175" s="168"/>
      <c r="E175" s="143" t="str">
        <f>IF(I175="","",ministers_outercabinet!E$3)</f>
        <v/>
      </c>
      <c r="F175" s="144" t="str">
        <f>IF(I175="","",ministers_outercabinet!E$1)</f>
        <v/>
      </c>
      <c r="G175" s="145" t="s">
        <v>292</v>
      </c>
      <c r="H175" s="145" t="str">
        <f>IF(I175="","",ministers_outercabinet!E$3)</f>
        <v/>
      </c>
      <c r="I175" s="146" t="str">
        <f t="shared" si="89"/>
        <v/>
      </c>
      <c r="J175" s="147" t="str">
        <f t="shared" si="90"/>
        <v/>
      </c>
      <c r="K175" s="148" t="str">
        <f t="shared" si="91"/>
        <v/>
      </c>
      <c r="L175" s="149" t="str">
        <f t="shared" si="94"/>
        <v/>
      </c>
      <c r="M175" s="150" t="str">
        <f t="shared" si="92"/>
        <v/>
      </c>
      <c r="N175" s="117" t="str">
        <f t="shared" si="93"/>
        <v/>
      </c>
      <c r="O175" s="114"/>
      <c r="P175" s="168"/>
      <c r="Q175" s="143"/>
      <c r="R175" s="144"/>
      <c r="S175" s="145"/>
      <c r="T175" s="151"/>
      <c r="U175" s="146"/>
      <c r="V175" s="147"/>
      <c r="W175" s="148"/>
      <c r="X175" s="149"/>
      <c r="Y175" s="150"/>
      <c r="AA175" s="114"/>
      <c r="AB175" s="168"/>
      <c r="AC175" s="143"/>
      <c r="AD175" s="144"/>
      <c r="AE175" s="145"/>
      <c r="AF175" s="151"/>
      <c r="AG175" s="146"/>
      <c r="AH175" s="147"/>
      <c r="AI175" s="148"/>
      <c r="AJ175" s="149"/>
      <c r="AK175" s="150"/>
      <c r="AM175" s="114"/>
      <c r="AN175" s="168"/>
      <c r="AO175" s="143"/>
      <c r="AP175" s="144"/>
      <c r="AQ175" s="145"/>
      <c r="AR175" s="151"/>
      <c r="AS175" s="146"/>
      <c r="AT175" s="147"/>
      <c r="AU175" s="148"/>
      <c r="AV175" s="149"/>
      <c r="AW175" s="150"/>
      <c r="AY175" s="114"/>
      <c r="AZ175" s="168"/>
      <c r="BA175" s="143"/>
      <c r="BB175" s="144"/>
      <c r="BC175" s="145"/>
      <c r="BD175" s="151"/>
      <c r="BE175" s="146"/>
      <c r="BF175" s="147"/>
      <c r="BG175" s="148"/>
      <c r="BH175" s="149"/>
      <c r="BI175" s="150"/>
      <c r="BK175" s="114"/>
      <c r="BL175" s="168"/>
      <c r="BM175" s="143"/>
      <c r="BN175" s="144"/>
      <c r="BO175" s="145"/>
      <c r="BP175" s="151"/>
      <c r="BQ175" s="146"/>
      <c r="BR175" s="147"/>
      <c r="BS175" s="148"/>
      <c r="BT175" s="149"/>
      <c r="BU175" s="150"/>
      <c r="BW175" s="114"/>
      <c r="BX175" s="168"/>
      <c r="BY175" s="143"/>
      <c r="BZ175" s="144"/>
      <c r="CA175" s="145"/>
      <c r="CB175" s="151"/>
      <c r="CC175" s="146"/>
      <c r="CD175" s="147"/>
      <c r="CE175" s="148"/>
      <c r="CF175" s="149"/>
      <c r="CG175" s="150"/>
      <c r="CI175" s="114"/>
      <c r="CJ175" s="168"/>
      <c r="CK175" s="143"/>
      <c r="CL175" s="144"/>
      <c r="CM175" s="145"/>
      <c r="CN175" s="151"/>
      <c r="CO175" s="146"/>
      <c r="CP175" s="147"/>
      <c r="CQ175" s="148"/>
      <c r="CR175" s="149"/>
      <c r="CS175" s="150"/>
      <c r="CU175" s="114"/>
      <c r="CV175" s="168"/>
      <c r="CW175" s="143"/>
      <c r="CX175" s="144"/>
      <c r="CY175" s="145"/>
      <c r="CZ175" s="151"/>
      <c r="DA175" s="146"/>
      <c r="DB175" s="147"/>
      <c r="DC175" s="148"/>
      <c r="DD175" s="149"/>
      <c r="DE175" s="150"/>
      <c r="DG175" s="114"/>
      <c r="DH175" s="168"/>
      <c r="DI175" s="143"/>
      <c r="DJ175" s="144"/>
      <c r="DK175" s="145"/>
      <c r="DL175" s="151"/>
      <c r="DM175" s="146"/>
      <c r="DN175" s="147"/>
      <c r="DO175" s="148"/>
      <c r="DP175" s="149"/>
      <c r="DQ175" s="150"/>
      <c r="DS175" s="114"/>
      <c r="DT175" s="168"/>
      <c r="DU175" s="143"/>
      <c r="DV175" s="144"/>
      <c r="DW175" s="145"/>
      <c r="DX175" s="151"/>
      <c r="DY175" s="146"/>
      <c r="DZ175" s="147"/>
      <c r="EA175" s="148"/>
      <c r="EB175" s="149"/>
      <c r="EC175" s="150"/>
      <c r="EE175" s="114"/>
      <c r="EF175" s="168"/>
    </row>
    <row r="176" spans="1:136" ht="13.5" customHeight="1">
      <c r="A176" s="126"/>
      <c r="B176" s="114" t="s">
        <v>611</v>
      </c>
      <c r="D176" s="168"/>
      <c r="E176" s="143" t="str">
        <f>IF(I176="","",ministers_outercabinet!E$3)</f>
        <v/>
      </c>
      <c r="F176" s="144" t="str">
        <f>IF(I176="","",ministers_outercabinet!E$1)</f>
        <v/>
      </c>
      <c r="G176" s="145" t="s">
        <v>292</v>
      </c>
      <c r="H176" s="145" t="str">
        <f>IF(I176="","",ministers_outercabinet!E$3)</f>
        <v/>
      </c>
      <c r="I176" s="146" t="str">
        <f t="shared" si="89"/>
        <v/>
      </c>
      <c r="J176" s="147" t="str">
        <f t="shared" si="90"/>
        <v/>
      </c>
      <c r="K176" s="148" t="str">
        <f t="shared" si="91"/>
        <v/>
      </c>
      <c r="L176" s="149" t="str">
        <f t="shared" si="94"/>
        <v/>
      </c>
      <c r="M176" s="150" t="str">
        <f t="shared" si="92"/>
        <v/>
      </c>
      <c r="N176" s="117" t="str">
        <f t="shared" si="93"/>
        <v/>
      </c>
      <c r="O176" s="114"/>
      <c r="P176" s="168"/>
      <c r="Q176" s="143" t="str">
        <f>IF(U176="","",ministers_outercabinet!T$3)</f>
        <v/>
      </c>
      <c r="R176" s="144" t="str">
        <f>IF(U176="","",ministers_outercabinet!T$1)</f>
        <v/>
      </c>
      <c r="S176" s="145"/>
      <c r="T176" s="151"/>
      <c r="U176" s="146" t="str">
        <f>IF(AB176="","",IF(ISNUMBER(SEARCH(":",AB176)),MID(AB176,FIND(":",AB176)+2,FIND("(",AB176)-FIND(":",AB176)-3),LEFT(AB176,FIND("(",AB176)-2)))</f>
        <v/>
      </c>
      <c r="V176" s="147" t="str">
        <f>IF(AB176="","",MID(AB176,FIND("(",AB176)+1,4))</f>
        <v/>
      </c>
      <c r="W176" s="148" t="str">
        <f>IF(ISNUMBER(SEARCH("*female*",AB176)),"female",IF(ISNUMBER(SEARCH("*male*",AB176)),"male",""))</f>
        <v/>
      </c>
      <c r="X176" s="149" t="str">
        <f>IF(AB176="","",IF(ISERROR(MID(AB176,FIND("male,",AB176)+6,(FIND(")",AB176)-(FIND("male,",AB176)+6))))=TRUE,"missing/error",MID(AB176,FIND("male,",AB176)+6,(FIND(")",AB176)-(FIND("male,",AB176)+6)))))</f>
        <v/>
      </c>
      <c r="Y176" s="150" t="str">
        <f>IF(U176="","",(MID(U176,(SEARCH("^^",SUBSTITUTE(U176," ","^^",LEN(U176)-LEN(SUBSTITUTE(U176," ","")))))+1,99)&amp;"_"&amp;LEFT(U176,FIND(" ",U176)-1)&amp;"_"&amp;V176))</f>
        <v/>
      </c>
      <c r="Z176" s="117" t="str">
        <f>IF(AB176="","",IF((LEN(AB176)-LEN(SUBSTITUTE(AB176,"male","")))/LEN("male")&gt;1,"!",IF(RIGHT(AB176,1)=")","",IF(RIGHT(AB176,2)=") ","",IF(RIGHT(AB176,2)=").","","!!")))))</f>
        <v/>
      </c>
      <c r="AA176" s="114"/>
      <c r="AB176" s="168"/>
      <c r="AC176" s="143" t="str">
        <f>IF(AG176="","",ministers_outercabinet!AF$3)</f>
        <v/>
      </c>
      <c r="AD176" s="144" t="str">
        <f>IF(AG176="","",ministers_outercabinet!AF$1)</f>
        <v/>
      </c>
      <c r="AE176" s="145"/>
      <c r="AF176" s="151"/>
      <c r="AG176" s="146" t="str">
        <f>IF(AN176="","",IF(ISNUMBER(SEARCH(":",AN176)),MID(AN176,FIND(":",AN176)+2,FIND("(",AN176)-FIND(":",AN176)-3),LEFT(AN176,FIND("(",AN176)-2)))</f>
        <v/>
      </c>
      <c r="AH176" s="147" t="str">
        <f>IF(AN176="","",MID(AN176,FIND("(",AN176)+1,4))</f>
        <v/>
      </c>
      <c r="AI176" s="148" t="str">
        <f>IF(ISNUMBER(SEARCH("*female*",AN176)),"female",IF(ISNUMBER(SEARCH("*male*",AN176)),"male",""))</f>
        <v/>
      </c>
      <c r="AJ176" s="149" t="str">
        <f>IF(AN176="","",IF(ISERROR(MID(AN176,FIND("male,",AN176)+6,(FIND(")",AN176)-(FIND("male,",AN176)+6))))=TRUE,"missing/error",MID(AN176,FIND("male,",AN176)+6,(FIND(")",AN176)-(FIND("male,",AN176)+6)))))</f>
        <v/>
      </c>
      <c r="AK176" s="150" t="str">
        <f>IF(AG176="","",(MID(AG176,(SEARCH("^^",SUBSTITUTE(AG176," ","^^",LEN(AG176)-LEN(SUBSTITUTE(AG176," ","")))))+1,99)&amp;"_"&amp;LEFT(AG176,FIND(" ",AG176)-1)&amp;"_"&amp;AH176))</f>
        <v/>
      </c>
      <c r="AL176" s="117" t="str">
        <f>IF(AN176="","",IF((LEN(AN176)-LEN(SUBSTITUTE(AN176,"male","")))/LEN("male")&gt;1,"!",IF(RIGHT(AN176,1)=")","",IF(RIGHT(AN176,2)=") ","",IF(RIGHT(AN176,2)=").","","!!")))))</f>
        <v/>
      </c>
      <c r="AM176" s="114"/>
      <c r="AN176" s="168"/>
      <c r="AO176" s="143" t="str">
        <f>IF(AS176="","",ministers_outercabinet!AR$3)</f>
        <v/>
      </c>
      <c r="AP176" s="144" t="str">
        <f>IF(AS176="","",ministers_outercabinet!AR$1)</f>
        <v/>
      </c>
      <c r="AQ176" s="145"/>
      <c r="AR176" s="151"/>
      <c r="AS176" s="146" t="str">
        <f>IF(AZ176="","",IF(ISNUMBER(SEARCH(":",AZ176)),MID(AZ176,FIND(":",AZ176)+2,FIND("(",AZ176)-FIND(":",AZ176)-3),LEFT(AZ176,FIND("(",AZ176)-2)))</f>
        <v/>
      </c>
      <c r="AT176" s="147" t="str">
        <f>IF(AZ176="","",MID(AZ176,FIND("(",AZ176)+1,4))</f>
        <v/>
      </c>
      <c r="AU176" s="148" t="str">
        <f>IF(ISNUMBER(SEARCH("*female*",AZ176)),"female",IF(ISNUMBER(SEARCH("*male*",AZ176)),"male",""))</f>
        <v/>
      </c>
      <c r="AV176" s="149" t="str">
        <f>IF(AZ176="","",IF(ISERROR(MID(AZ176,FIND("male,",AZ176)+6,(FIND(")",AZ176)-(FIND("male,",AZ176)+6))))=TRUE,"missing/error",MID(AZ176,FIND("male,",AZ176)+6,(FIND(")",AZ176)-(FIND("male,",AZ176)+6)))))</f>
        <v/>
      </c>
      <c r="AW176" s="150" t="str">
        <f>IF(AS176="","",(MID(AS176,(SEARCH("^^",SUBSTITUTE(AS176," ","^^",LEN(AS176)-LEN(SUBSTITUTE(AS176," ","")))))+1,99)&amp;"_"&amp;LEFT(AS176,FIND(" ",AS176)-1)&amp;"_"&amp;AT176))</f>
        <v/>
      </c>
      <c r="AX176" s="117" t="str">
        <f>IF(AZ176="","",IF((LEN(AZ176)-LEN(SUBSTITUTE(AZ176,"male","")))/LEN("male")&gt;1,"!",IF(RIGHT(AZ176,1)=")","",IF(RIGHT(AZ176,2)=") ","",IF(RIGHT(AZ176,2)=").","","!!")))))</f>
        <v/>
      </c>
      <c r="AY176" s="114"/>
      <c r="AZ176" s="168"/>
      <c r="BA176" s="143" t="str">
        <f>IF(BE176="","",ministers_outercabinet!BD$3)</f>
        <v/>
      </c>
      <c r="BB176" s="144" t="str">
        <f>IF(BE176="","",ministers_outercabinet!BD$1)</f>
        <v/>
      </c>
      <c r="BC176" s="145"/>
      <c r="BD176" s="151"/>
      <c r="BE176" s="146" t="str">
        <f>IF(BL176="","",IF(ISNUMBER(SEARCH(":",BL176)),MID(BL176,FIND(":",BL176)+2,FIND("(",BL176)-FIND(":",BL176)-3),LEFT(BL176,FIND("(",BL176)-2)))</f>
        <v/>
      </c>
      <c r="BF176" s="147" t="str">
        <f>IF(BL176="","",MID(BL176,FIND("(",BL176)+1,4))</f>
        <v/>
      </c>
      <c r="BG176" s="148" t="str">
        <f>IF(ISNUMBER(SEARCH("*female*",BL176)),"female",IF(ISNUMBER(SEARCH("*male*",BL176)),"male",""))</f>
        <v/>
      </c>
      <c r="BH176" s="149" t="str">
        <f>IF(BL176="","",IF(ISERROR(MID(BL176,FIND("male,",BL176)+6,(FIND(")",BL176)-(FIND("male,",BL176)+6))))=TRUE,"missing/error",MID(BL176,FIND("male,",BL176)+6,(FIND(")",BL176)-(FIND("male,",BL176)+6)))))</f>
        <v/>
      </c>
      <c r="BI176" s="150" t="str">
        <f>IF(BE176="","",(MID(BE176,(SEARCH("^^",SUBSTITUTE(BE176," ","^^",LEN(BE176)-LEN(SUBSTITUTE(BE176," ","")))))+1,99)&amp;"_"&amp;LEFT(BE176,FIND(" ",BE176)-1)&amp;"_"&amp;BF176))</f>
        <v/>
      </c>
      <c r="BJ176" s="117" t="str">
        <f>IF(BL176="","",IF((LEN(BL176)-LEN(SUBSTITUTE(BL176,"male","")))/LEN("male")&gt;1,"!",IF(RIGHT(BL176,1)=")","",IF(RIGHT(BL176,2)=") ","",IF(RIGHT(BL176,2)=").","","!!")))))</f>
        <v/>
      </c>
      <c r="BK176" s="114"/>
      <c r="BL176" s="168"/>
      <c r="BM176" s="143" t="str">
        <f>IF(BQ176="","",ministers_outercabinet!BP$3)</f>
        <v/>
      </c>
      <c r="BN176" s="144" t="str">
        <f>IF(BQ176="","",ministers_outercabinet!BP$1)</f>
        <v/>
      </c>
      <c r="BO176" s="145"/>
      <c r="BP176" s="151"/>
      <c r="BQ176" s="146" t="str">
        <f>IF(BX176="","",IF(ISNUMBER(SEARCH(":",BX176)),MID(BX176,FIND(":",BX176)+2,FIND("(",BX176)-FIND(":",BX176)-3),LEFT(BX176,FIND("(",BX176)-2)))</f>
        <v/>
      </c>
      <c r="BR176" s="147" t="str">
        <f>IF(BX176="","",MID(BX176,FIND("(",BX176)+1,4))</f>
        <v/>
      </c>
      <c r="BS176" s="148" t="str">
        <f>IF(ISNUMBER(SEARCH("*female*",BX176)),"female",IF(ISNUMBER(SEARCH("*male*",BX176)),"male",""))</f>
        <v/>
      </c>
      <c r="BT176" s="149" t="str">
        <f>IF(BX176="","",IF(ISERROR(MID(BX176,FIND("male,",BX176)+6,(FIND(")",BX176)-(FIND("male,",BX176)+6))))=TRUE,"missing/error",MID(BX176,FIND("male,",BX176)+6,(FIND(")",BX176)-(FIND("male,",BX176)+6)))))</f>
        <v/>
      </c>
      <c r="BU176" s="150" t="str">
        <f>IF(BQ176="","",(MID(BQ176,(SEARCH("^^",SUBSTITUTE(BQ176," ","^^",LEN(BQ176)-LEN(SUBSTITUTE(BQ176," ","")))))+1,99)&amp;"_"&amp;LEFT(BQ176,FIND(" ",BQ176)-1)&amp;"_"&amp;BR176))</f>
        <v/>
      </c>
      <c r="BV176" s="117" t="str">
        <f>IF(BX176="","",IF((LEN(BX176)-LEN(SUBSTITUTE(BX176,"male","")))/LEN("male")&gt;1,"!",IF(RIGHT(BX176,1)=")","",IF(RIGHT(BX176,2)=") ","",IF(RIGHT(BX176,2)=").","","!!")))))</f>
        <v/>
      </c>
      <c r="BW176" s="114"/>
      <c r="BX176" s="168"/>
      <c r="BY176" s="143" t="str">
        <f>IF(CC176="","",ministers_outercabinet!CB$3)</f>
        <v/>
      </c>
      <c r="BZ176" s="144" t="str">
        <f>IF(CC176="","",ministers_outercabinet!CB$1)</f>
        <v/>
      </c>
      <c r="CA176" s="145"/>
      <c r="CB176" s="151"/>
      <c r="CC176" s="146" t="str">
        <f>IF(CJ176="","",IF(ISNUMBER(SEARCH(":",CJ176)),MID(CJ176,FIND(":",CJ176)+2,FIND("(",CJ176)-FIND(":",CJ176)-3),LEFT(CJ176,FIND("(",CJ176)-2)))</f>
        <v/>
      </c>
      <c r="CD176" s="147" t="str">
        <f>IF(CJ176="","",MID(CJ176,FIND("(",CJ176)+1,4))</f>
        <v/>
      </c>
      <c r="CE176" s="148" t="str">
        <f>IF(ISNUMBER(SEARCH("*female*",CJ176)),"female",IF(ISNUMBER(SEARCH("*male*",CJ176)),"male",""))</f>
        <v/>
      </c>
      <c r="CF176" s="149" t="str">
        <f>IF(CJ176="","",IF(ISERROR(MID(CJ176,FIND("male,",CJ176)+6,(FIND(")",CJ176)-(FIND("male,",CJ176)+6))))=TRUE,"missing/error",MID(CJ176,FIND("male,",CJ176)+6,(FIND(")",CJ176)-(FIND("male,",CJ176)+6)))))</f>
        <v/>
      </c>
      <c r="CG176" s="150" t="str">
        <f>IF(CC176="","",(MID(CC176,(SEARCH("^^",SUBSTITUTE(CC176," ","^^",LEN(CC176)-LEN(SUBSTITUTE(CC176," ","")))))+1,99)&amp;"_"&amp;LEFT(CC176,FIND(" ",CC176)-1)&amp;"_"&amp;CD176))</f>
        <v/>
      </c>
      <c r="CH176" s="117" t="str">
        <f>IF(CJ176="","",IF((LEN(CJ176)-LEN(SUBSTITUTE(CJ176,"male","")))/LEN("male")&gt;1,"!",IF(RIGHT(CJ176,1)=")","",IF(RIGHT(CJ176,2)=") ","",IF(RIGHT(CJ176,2)=").","","!!")))))</f>
        <v/>
      </c>
      <c r="CI176" s="114"/>
      <c r="CJ176" s="168"/>
      <c r="CK176" s="143" t="str">
        <f>IF(CO176="","",ministers_outercabinet!CN$3)</f>
        <v/>
      </c>
      <c r="CL176" s="144" t="str">
        <f>IF(CO176="","",ministers_outercabinet!CN$1)</f>
        <v/>
      </c>
      <c r="CM176" s="145"/>
      <c r="CN176" s="151"/>
      <c r="CO176" s="146" t="str">
        <f>IF(CV176="","",IF(ISNUMBER(SEARCH(":",CV176)),MID(CV176,FIND(":",CV176)+2,FIND("(",CV176)-FIND(":",CV176)-3),LEFT(CV176,FIND("(",CV176)-2)))</f>
        <v/>
      </c>
      <c r="CP176" s="147" t="str">
        <f>IF(CV176="","",MID(CV176,FIND("(",CV176)+1,4))</f>
        <v/>
      </c>
      <c r="CQ176" s="148" t="str">
        <f>IF(ISNUMBER(SEARCH("*female*",CV176)),"female",IF(ISNUMBER(SEARCH("*male*",CV176)),"male",""))</f>
        <v/>
      </c>
      <c r="CR176" s="149" t="str">
        <f>IF(CV176="","",IF(ISERROR(MID(CV176,FIND("male,",CV176)+6,(FIND(")",CV176)-(FIND("male,",CV176)+6))))=TRUE,"missing/error",MID(CV176,FIND("male,",CV176)+6,(FIND(")",CV176)-(FIND("male,",CV176)+6)))))</f>
        <v/>
      </c>
      <c r="CS176" s="150" t="str">
        <f>IF(CO176="","",(MID(CO176,(SEARCH("^^",SUBSTITUTE(CO176," ","^^",LEN(CO176)-LEN(SUBSTITUTE(CO176," ","")))))+1,99)&amp;"_"&amp;LEFT(CO176,FIND(" ",CO176)-1)&amp;"_"&amp;CP176))</f>
        <v/>
      </c>
      <c r="CT176" s="117" t="str">
        <f>IF(CV176="","",IF((LEN(CV176)-LEN(SUBSTITUTE(CV176,"male","")))/LEN("male")&gt;1,"!",IF(RIGHT(CV176,1)=")","",IF(RIGHT(CV176,2)=") ","",IF(RIGHT(CV176,2)=").","","!!")))))</f>
        <v/>
      </c>
      <c r="CU176" s="114"/>
      <c r="CV176" s="168"/>
      <c r="CW176" s="143" t="str">
        <f>IF(DA176="","",ministers_outercabinet!CZ$3)</f>
        <v/>
      </c>
      <c r="CX176" s="144" t="str">
        <f>IF(DA176="","",ministers_outercabinet!CZ$1)</f>
        <v/>
      </c>
      <c r="CY176" s="145"/>
      <c r="CZ176" s="151"/>
      <c r="DA176" s="146" t="str">
        <f>IF(DH176="","",IF(ISNUMBER(SEARCH(":",DH176)),MID(DH176,FIND(":",DH176)+2,FIND("(",DH176)-FIND(":",DH176)-3),LEFT(DH176,FIND("(",DH176)-2)))</f>
        <v/>
      </c>
      <c r="DB176" s="147" t="str">
        <f>IF(DH176="","",MID(DH176,FIND("(",DH176)+1,4))</f>
        <v/>
      </c>
      <c r="DC176" s="148" t="str">
        <f>IF(ISNUMBER(SEARCH("*female*",DH176)),"female",IF(ISNUMBER(SEARCH("*male*",DH176)),"male",""))</f>
        <v/>
      </c>
      <c r="DD176" s="149" t="str">
        <f>IF(DH176="","",IF(ISERROR(MID(DH176,FIND("male,",DH176)+6,(FIND(")",DH176)-(FIND("male,",DH176)+6))))=TRUE,"missing/error",MID(DH176,FIND("male,",DH176)+6,(FIND(")",DH176)-(FIND("male,",DH176)+6)))))</f>
        <v/>
      </c>
      <c r="DE176" s="150" t="str">
        <f>IF(DA176="","",(MID(DA176,(SEARCH("^^",SUBSTITUTE(DA176," ","^^",LEN(DA176)-LEN(SUBSTITUTE(DA176," ","")))))+1,99)&amp;"_"&amp;LEFT(DA176,FIND(" ",DA176)-1)&amp;"_"&amp;DB176))</f>
        <v/>
      </c>
      <c r="DF176" s="117" t="str">
        <f>IF(DH176="","",IF((LEN(DH176)-LEN(SUBSTITUTE(DH176,"male","")))/LEN("male")&gt;1,"!",IF(RIGHT(DH176,1)=")","",IF(RIGHT(DH176,2)=") ","",IF(RIGHT(DH176,2)=").","","!!")))))</f>
        <v/>
      </c>
      <c r="DG176" s="114"/>
      <c r="DH176" s="168"/>
      <c r="DI176" s="143" t="str">
        <f>IF(DM176="","",ministers_outercabinet!DL$3)</f>
        <v/>
      </c>
      <c r="DJ176" s="144" t="str">
        <f>IF(DM176="","",ministers_outercabinet!DL$1)</f>
        <v/>
      </c>
      <c r="DK176" s="145"/>
      <c r="DL176" s="151"/>
      <c r="DM176" s="146" t="str">
        <f>IF(DT176="","",IF(ISNUMBER(SEARCH(":",DT176)),MID(DT176,FIND(":",DT176)+2,FIND("(",DT176)-FIND(":",DT176)-3),LEFT(DT176,FIND("(",DT176)-2)))</f>
        <v/>
      </c>
      <c r="DN176" s="147" t="str">
        <f>IF(DT176="","",MID(DT176,FIND("(",DT176)+1,4))</f>
        <v/>
      </c>
      <c r="DO176" s="148" t="str">
        <f>IF(ISNUMBER(SEARCH("*female*",DT176)),"female",IF(ISNUMBER(SEARCH("*male*",DT176)),"male",""))</f>
        <v/>
      </c>
      <c r="DP176" s="149" t="str">
        <f>IF(DT176="","",IF(ISERROR(MID(DT176,FIND("male,",DT176)+6,(FIND(")",DT176)-(FIND("male,",DT176)+6))))=TRUE,"missing/error",MID(DT176,FIND("male,",DT176)+6,(FIND(")",DT176)-(FIND("male,",DT176)+6)))))</f>
        <v/>
      </c>
      <c r="DQ176" s="150" t="str">
        <f>IF(DM176="","",(MID(DM176,(SEARCH("^^",SUBSTITUTE(DM176," ","^^",LEN(DM176)-LEN(SUBSTITUTE(DM176," ","")))))+1,99)&amp;"_"&amp;LEFT(DM176,FIND(" ",DM176)-1)&amp;"_"&amp;DN176))</f>
        <v/>
      </c>
      <c r="DR176" s="117" t="str">
        <f>IF(DT176="","",IF((LEN(DT176)-LEN(SUBSTITUTE(DT176,"male","")))/LEN("male")&gt;1,"!",IF(RIGHT(DT176,1)=")","",IF(RIGHT(DT176,2)=") ","",IF(RIGHT(DT176,2)=").","","!!")))))</f>
        <v/>
      </c>
      <c r="DS176" s="114"/>
      <c r="DT176" s="168"/>
      <c r="DU176" s="143" t="str">
        <f>IF(DY176="","",ministers_outercabinet!DX$3)</f>
        <v/>
      </c>
      <c r="DV176" s="144" t="str">
        <f>IF(DY176="","",ministers_outercabinet!DX$1)</f>
        <v/>
      </c>
      <c r="DW176" s="145"/>
      <c r="DX176" s="151"/>
      <c r="DY176" s="146" t="str">
        <f>IF(EF176="","",IF(ISNUMBER(SEARCH(":",EF176)),MID(EF176,FIND(":",EF176)+2,FIND("(",EF176)-FIND(":",EF176)-3),LEFT(EF176,FIND("(",EF176)-2)))</f>
        <v/>
      </c>
      <c r="DZ176" s="147" t="str">
        <f>IF(EF176="","",MID(EF176,FIND("(",EF176)+1,4))</f>
        <v/>
      </c>
      <c r="EA176" s="148" t="str">
        <f>IF(ISNUMBER(SEARCH("*female*",EF176)),"female",IF(ISNUMBER(SEARCH("*male*",EF176)),"male",""))</f>
        <v/>
      </c>
      <c r="EB176" s="149" t="str">
        <f>IF(EF176="","",IF(ISERROR(MID(EF176,FIND("male,",EF176)+6,(FIND(")",EF176)-(FIND("male,",EF176)+6))))=TRUE,"missing/error",MID(EF176,FIND("male,",EF176)+6,(FIND(")",EF176)-(FIND("male,",EF176)+6)))))</f>
        <v/>
      </c>
      <c r="EC176" s="150" t="str">
        <f>IF(DY176="","",(MID(DY176,(SEARCH("^^",SUBSTITUTE(DY176," ","^^",LEN(DY176)-LEN(SUBSTITUTE(DY176," ","")))))+1,99)&amp;"_"&amp;LEFT(DY176,FIND(" ",DY176)-1)&amp;"_"&amp;DZ176))</f>
        <v/>
      </c>
      <c r="ED176" s="117" t="str">
        <f>IF(EF176="","",IF((LEN(EF176)-LEN(SUBSTITUTE(EF176,"male","")))/LEN("male")&gt;1,"!",IF(RIGHT(EF176,1)=")","",IF(RIGHT(EF176,2)=") ","",IF(RIGHT(EF176,2)=").","","!!")))))</f>
        <v/>
      </c>
      <c r="EE176" s="114"/>
      <c r="EF176" s="168"/>
    </row>
    <row r="177" spans="1:136" ht="13.5" customHeight="1">
      <c r="A177" s="126"/>
      <c r="B177" s="114" t="s">
        <v>1103</v>
      </c>
      <c r="D177" s="168"/>
      <c r="E177" s="143" t="str">
        <f>IF(I177="","",ministers_outercabinet!E$3)</f>
        <v/>
      </c>
      <c r="F177" s="144" t="str">
        <f>IF(I177="","",ministers_outercabinet!E$1)</f>
        <v/>
      </c>
      <c r="G177" s="145" t="s">
        <v>292</v>
      </c>
      <c r="H177" s="145" t="str">
        <f>IF(I177="","",ministers_outercabinet!E$3)</f>
        <v/>
      </c>
      <c r="I177" s="146" t="str">
        <f t="shared" si="89"/>
        <v/>
      </c>
      <c r="J177" s="147" t="str">
        <f t="shared" si="90"/>
        <v/>
      </c>
      <c r="K177" s="148" t="str">
        <f t="shared" si="91"/>
        <v/>
      </c>
      <c r="L177" s="149" t="str">
        <f t="shared" si="94"/>
        <v/>
      </c>
      <c r="M177" s="150" t="str">
        <f t="shared" si="92"/>
        <v/>
      </c>
      <c r="N177" s="117" t="str">
        <f t="shared" si="93"/>
        <v/>
      </c>
      <c r="O177" s="114"/>
      <c r="P177" s="168"/>
      <c r="Q177" s="143"/>
      <c r="R177" s="144"/>
      <c r="S177" s="145"/>
      <c r="T177" s="151"/>
      <c r="U177" s="146"/>
      <c r="V177" s="147"/>
      <c r="W177" s="148"/>
      <c r="X177" s="149"/>
      <c r="Y177" s="150"/>
      <c r="AA177" s="114"/>
      <c r="AB177" s="168"/>
      <c r="AC177" s="143"/>
      <c r="AD177" s="144"/>
      <c r="AE177" s="145"/>
      <c r="AF177" s="151"/>
      <c r="AG177" s="146"/>
      <c r="AH177" s="147"/>
      <c r="AI177" s="148"/>
      <c r="AJ177" s="149"/>
      <c r="AK177" s="150"/>
      <c r="AM177" s="114"/>
      <c r="AN177" s="168"/>
      <c r="AO177" s="143"/>
      <c r="AP177" s="144"/>
      <c r="AQ177" s="145"/>
      <c r="AR177" s="151"/>
      <c r="AS177" s="146"/>
      <c r="AT177" s="147"/>
      <c r="AU177" s="148"/>
      <c r="AV177" s="149"/>
      <c r="AW177" s="150"/>
      <c r="AY177" s="114"/>
      <c r="AZ177" s="168"/>
      <c r="BA177" s="143"/>
      <c r="BB177" s="144"/>
      <c r="BC177" s="145"/>
      <c r="BD177" s="151"/>
      <c r="BE177" s="146"/>
      <c r="BF177" s="147"/>
      <c r="BG177" s="148"/>
      <c r="BH177" s="149"/>
      <c r="BI177" s="150"/>
      <c r="BK177" s="114"/>
      <c r="BL177" s="168"/>
      <c r="BM177" s="143"/>
      <c r="BN177" s="144"/>
      <c r="BO177" s="145"/>
      <c r="BP177" s="151"/>
      <c r="BQ177" s="146"/>
      <c r="BR177" s="147"/>
      <c r="BS177" s="148"/>
      <c r="BT177" s="149"/>
      <c r="BU177" s="150"/>
      <c r="BW177" s="114"/>
      <c r="BX177" s="168"/>
      <c r="BY177" s="143"/>
      <c r="BZ177" s="144"/>
      <c r="CA177" s="145"/>
      <c r="CB177" s="151"/>
      <c r="CC177" s="146"/>
      <c r="CD177" s="147"/>
      <c r="CE177" s="148"/>
      <c r="CF177" s="149"/>
      <c r="CG177" s="150"/>
      <c r="CI177" s="114"/>
      <c r="CJ177" s="168"/>
      <c r="CK177" s="143"/>
      <c r="CL177" s="144"/>
      <c r="CM177" s="145"/>
      <c r="CN177" s="151"/>
      <c r="CO177" s="146"/>
      <c r="CP177" s="147"/>
      <c r="CQ177" s="148"/>
      <c r="CR177" s="149"/>
      <c r="CS177" s="150"/>
      <c r="CU177" s="114"/>
      <c r="CV177" s="168"/>
      <c r="CW177" s="143"/>
      <c r="CX177" s="144"/>
      <c r="CY177" s="145"/>
      <c r="CZ177" s="151"/>
      <c r="DA177" s="146"/>
      <c r="DB177" s="147"/>
      <c r="DC177" s="148"/>
      <c r="DD177" s="149"/>
      <c r="DE177" s="150"/>
      <c r="DG177" s="114"/>
      <c r="DH177" s="168"/>
      <c r="DI177" s="143"/>
      <c r="DJ177" s="144"/>
      <c r="DK177" s="145"/>
      <c r="DL177" s="151"/>
      <c r="DM177" s="146"/>
      <c r="DN177" s="147"/>
      <c r="DO177" s="148"/>
      <c r="DP177" s="149"/>
      <c r="DQ177" s="150"/>
      <c r="DS177" s="114"/>
      <c r="DT177" s="168"/>
      <c r="DU177" s="143"/>
      <c r="DV177" s="144"/>
      <c r="DW177" s="145"/>
      <c r="DX177" s="151"/>
      <c r="DY177" s="146"/>
      <c r="DZ177" s="147"/>
      <c r="EA177" s="148"/>
      <c r="EB177" s="149"/>
      <c r="EC177" s="150"/>
      <c r="EE177" s="114"/>
      <c r="EF177" s="168"/>
    </row>
    <row r="178" spans="1:136" ht="13.5" customHeight="1">
      <c r="A178" s="126"/>
      <c r="B178" s="173" t="s">
        <v>721</v>
      </c>
      <c r="D178" s="168"/>
      <c r="E178" s="143" t="str">
        <f>IF(I178="","",ministers_outercabinet!E$3)</f>
        <v/>
      </c>
      <c r="F178" s="144" t="str">
        <f>IF(I178="","",ministers_outercabinet!E$1)</f>
        <v/>
      </c>
      <c r="G178" s="145" t="s">
        <v>292</v>
      </c>
      <c r="H178" s="145" t="str">
        <f>IF(I178="","",ministers_outercabinet!E$3)</f>
        <v/>
      </c>
      <c r="I178" s="146" t="str">
        <f t="shared" si="89"/>
        <v/>
      </c>
      <c r="J178" s="147" t="str">
        <f t="shared" si="90"/>
        <v/>
      </c>
      <c r="K178" s="148" t="str">
        <f t="shared" si="91"/>
        <v/>
      </c>
      <c r="L178" s="149" t="str">
        <f t="shared" si="94"/>
        <v/>
      </c>
      <c r="M178" s="150" t="str">
        <f t="shared" si="92"/>
        <v/>
      </c>
      <c r="N178" s="117" t="str">
        <f t="shared" si="93"/>
        <v/>
      </c>
      <c r="O178" s="114"/>
      <c r="P178" s="168"/>
      <c r="Q178" s="143"/>
      <c r="R178" s="144"/>
      <c r="S178" s="145"/>
      <c r="T178" s="151"/>
      <c r="U178" s="146"/>
      <c r="V178" s="147"/>
      <c r="W178" s="148"/>
      <c r="X178" s="149"/>
      <c r="Y178" s="150"/>
      <c r="AA178" s="114"/>
      <c r="AB178" s="168"/>
      <c r="AC178" s="143"/>
      <c r="AD178" s="144"/>
      <c r="AE178" s="145"/>
      <c r="AF178" s="151"/>
      <c r="AG178" s="146"/>
      <c r="AH178" s="147"/>
      <c r="AI178" s="148"/>
      <c r="AJ178" s="149"/>
      <c r="AK178" s="150"/>
      <c r="AM178" s="114"/>
      <c r="AN178" s="168"/>
      <c r="AO178" s="143"/>
      <c r="AP178" s="144"/>
      <c r="AQ178" s="145"/>
      <c r="AR178" s="151"/>
      <c r="AS178" s="146"/>
      <c r="AT178" s="147"/>
      <c r="AU178" s="148"/>
      <c r="AV178" s="149"/>
      <c r="AW178" s="150"/>
      <c r="AY178" s="114"/>
      <c r="AZ178" s="168"/>
      <c r="BA178" s="143"/>
      <c r="BB178" s="144"/>
      <c r="BC178" s="145"/>
      <c r="BD178" s="151"/>
      <c r="BE178" s="146"/>
      <c r="BF178" s="147"/>
      <c r="BG178" s="148"/>
      <c r="BH178" s="149"/>
      <c r="BI178" s="150"/>
      <c r="BK178" s="114"/>
      <c r="BL178" s="168"/>
      <c r="BM178" s="143"/>
      <c r="BN178" s="144"/>
      <c r="BO178" s="145"/>
      <c r="BP178" s="151"/>
      <c r="BQ178" s="146"/>
      <c r="BR178" s="147"/>
      <c r="BS178" s="148"/>
      <c r="BT178" s="149"/>
      <c r="BU178" s="150"/>
      <c r="BW178" s="114"/>
      <c r="BX178" s="168"/>
      <c r="BY178" s="143"/>
      <c r="BZ178" s="144"/>
      <c r="CA178" s="145"/>
      <c r="CB178" s="151"/>
      <c r="CC178" s="146"/>
      <c r="CD178" s="147"/>
      <c r="CE178" s="148"/>
      <c r="CF178" s="149"/>
      <c r="CG178" s="150"/>
      <c r="CI178" s="114"/>
      <c r="CJ178" s="168"/>
      <c r="CK178" s="143"/>
      <c r="CL178" s="144"/>
      <c r="CM178" s="145"/>
      <c r="CN178" s="151"/>
      <c r="CO178" s="146"/>
      <c r="CP178" s="147"/>
      <c r="CQ178" s="148"/>
      <c r="CR178" s="149"/>
      <c r="CS178" s="150"/>
      <c r="CU178" s="114"/>
      <c r="CV178" s="168"/>
      <c r="CW178" s="143"/>
      <c r="CX178" s="144"/>
      <c r="CY178" s="145"/>
      <c r="CZ178" s="151"/>
      <c r="DA178" s="146"/>
      <c r="DB178" s="147"/>
      <c r="DC178" s="148"/>
      <c r="DD178" s="149"/>
      <c r="DE178" s="150"/>
      <c r="DG178" s="114"/>
      <c r="DH178" s="168"/>
      <c r="DI178" s="143"/>
      <c r="DJ178" s="144"/>
      <c r="DK178" s="145"/>
      <c r="DL178" s="151"/>
      <c r="DM178" s="146"/>
      <c r="DN178" s="147"/>
      <c r="DO178" s="148"/>
      <c r="DP178" s="149"/>
      <c r="DQ178" s="150"/>
      <c r="DS178" s="114"/>
      <c r="DT178" s="168"/>
      <c r="DU178" s="143"/>
      <c r="DV178" s="144"/>
      <c r="DW178" s="145"/>
      <c r="DX178" s="151"/>
      <c r="DY178" s="146"/>
      <c r="DZ178" s="147"/>
      <c r="EA178" s="148"/>
      <c r="EB178" s="149"/>
      <c r="EC178" s="150"/>
      <c r="EE178" s="114"/>
      <c r="EF178" s="168"/>
    </row>
    <row r="179" spans="1:136" ht="13.5" customHeight="1">
      <c r="A179" s="126"/>
      <c r="B179" s="173" t="s">
        <v>721</v>
      </c>
      <c r="D179" s="168"/>
      <c r="E179" s="143" t="str">
        <f>IF(I179="","",ministers_outercabinet!E$3)</f>
        <v/>
      </c>
      <c r="F179" s="144" t="str">
        <f>IF(I179="","",ministers_outercabinet!E$1)</f>
        <v/>
      </c>
      <c r="G179" s="145" t="s">
        <v>292</v>
      </c>
      <c r="H179" s="145" t="str">
        <f>IF(I179="","",ministers_outercabinet!E$3)</f>
        <v/>
      </c>
      <c r="I179" s="146" t="str">
        <f t="shared" si="89"/>
        <v/>
      </c>
      <c r="J179" s="147" t="str">
        <f t="shared" si="90"/>
        <v/>
      </c>
      <c r="K179" s="148" t="str">
        <f t="shared" si="91"/>
        <v/>
      </c>
      <c r="L179" s="149" t="str">
        <f t="shared" si="94"/>
        <v/>
      </c>
      <c r="M179" s="150" t="str">
        <f t="shared" si="92"/>
        <v/>
      </c>
      <c r="N179" s="117" t="str">
        <f t="shared" si="93"/>
        <v/>
      </c>
      <c r="O179" s="114"/>
      <c r="P179" s="168"/>
      <c r="Q179" s="143"/>
      <c r="R179" s="144"/>
      <c r="S179" s="145"/>
      <c r="T179" s="151"/>
      <c r="U179" s="146"/>
      <c r="V179" s="147"/>
      <c r="W179" s="148"/>
      <c r="X179" s="149"/>
      <c r="Y179" s="150"/>
      <c r="AA179" s="114"/>
      <c r="AB179" s="168"/>
      <c r="AC179" s="143"/>
      <c r="AD179" s="144"/>
      <c r="AE179" s="145"/>
      <c r="AF179" s="151"/>
      <c r="AG179" s="146"/>
      <c r="AH179" s="147"/>
      <c r="AI179" s="148"/>
      <c r="AJ179" s="149"/>
      <c r="AK179" s="150"/>
      <c r="AM179" s="114"/>
      <c r="AN179" s="168"/>
      <c r="AO179" s="143"/>
      <c r="AP179" s="144"/>
      <c r="AQ179" s="145"/>
      <c r="AR179" s="151"/>
      <c r="AS179" s="146"/>
      <c r="AT179" s="147"/>
      <c r="AU179" s="148"/>
      <c r="AV179" s="149"/>
      <c r="AW179" s="150"/>
      <c r="AY179" s="114"/>
      <c r="AZ179" s="168"/>
      <c r="BA179" s="143"/>
      <c r="BB179" s="144"/>
      <c r="BC179" s="145"/>
      <c r="BD179" s="151"/>
      <c r="BE179" s="146"/>
      <c r="BF179" s="147"/>
      <c r="BG179" s="148"/>
      <c r="BH179" s="149"/>
      <c r="BI179" s="150"/>
      <c r="BK179" s="114"/>
      <c r="BL179" s="168"/>
      <c r="BM179" s="143"/>
      <c r="BN179" s="144"/>
      <c r="BO179" s="145"/>
      <c r="BP179" s="151"/>
      <c r="BQ179" s="146"/>
      <c r="BR179" s="147"/>
      <c r="BS179" s="148"/>
      <c r="BT179" s="149"/>
      <c r="BU179" s="150"/>
      <c r="BW179" s="114"/>
      <c r="BX179" s="168"/>
      <c r="BY179" s="143"/>
      <c r="BZ179" s="144"/>
      <c r="CA179" s="145"/>
      <c r="CB179" s="151"/>
      <c r="CC179" s="146"/>
      <c r="CD179" s="147"/>
      <c r="CE179" s="148"/>
      <c r="CF179" s="149"/>
      <c r="CG179" s="150"/>
      <c r="CI179" s="114"/>
      <c r="CJ179" s="168"/>
      <c r="CK179" s="143"/>
      <c r="CL179" s="144"/>
      <c r="CM179" s="145"/>
      <c r="CN179" s="151"/>
      <c r="CO179" s="146"/>
      <c r="CP179" s="147"/>
      <c r="CQ179" s="148"/>
      <c r="CR179" s="149"/>
      <c r="CS179" s="150"/>
      <c r="CU179" s="114"/>
      <c r="CV179" s="168"/>
      <c r="CW179" s="143"/>
      <c r="CX179" s="144"/>
      <c r="CY179" s="145"/>
      <c r="CZ179" s="151"/>
      <c r="DA179" s="146"/>
      <c r="DB179" s="147"/>
      <c r="DC179" s="148"/>
      <c r="DD179" s="149"/>
      <c r="DE179" s="150"/>
      <c r="DG179" s="114"/>
      <c r="DH179" s="168"/>
      <c r="DI179" s="143"/>
      <c r="DJ179" s="144"/>
      <c r="DK179" s="145"/>
      <c r="DL179" s="151"/>
      <c r="DM179" s="146"/>
      <c r="DN179" s="147"/>
      <c r="DO179" s="148"/>
      <c r="DP179" s="149"/>
      <c r="DQ179" s="150"/>
      <c r="DS179" s="114"/>
      <c r="DT179" s="168"/>
      <c r="DU179" s="143"/>
      <c r="DV179" s="144"/>
      <c r="DW179" s="145"/>
      <c r="DX179" s="151"/>
      <c r="DY179" s="146"/>
      <c r="DZ179" s="147"/>
      <c r="EA179" s="148"/>
      <c r="EB179" s="149"/>
      <c r="EC179" s="150"/>
      <c r="EE179" s="114"/>
      <c r="EF179" s="168"/>
    </row>
    <row r="180" spans="1:136" ht="13.5" customHeight="1">
      <c r="A180" s="126"/>
      <c r="B180" s="173" t="s">
        <v>743</v>
      </c>
      <c r="E180" s="143" t="str">
        <f>IF(I180="","",ministers_outercabinet!E$3)</f>
        <v/>
      </c>
      <c r="F180" s="144" t="str">
        <f>IF(I180="","",ministers_outercabinet!E$1)</f>
        <v/>
      </c>
      <c r="G180" s="145" t="s">
        <v>292</v>
      </c>
      <c r="H180" s="145" t="str">
        <f>IF(I180="","",ministers_outercabinet!E$3)</f>
        <v/>
      </c>
      <c r="I180" s="146" t="str">
        <f t="shared" si="89"/>
        <v/>
      </c>
      <c r="J180" s="147" t="str">
        <f t="shared" si="90"/>
        <v/>
      </c>
      <c r="K180" s="148" t="str">
        <f t="shared" si="91"/>
        <v/>
      </c>
      <c r="L180" s="149" t="str">
        <f t="shared" si="94"/>
        <v/>
      </c>
      <c r="M180" s="150" t="str">
        <f t="shared" si="92"/>
        <v/>
      </c>
      <c r="N180" s="117" t="str">
        <f t="shared" si="93"/>
        <v/>
      </c>
      <c r="O180" s="114"/>
      <c r="P180" s="168"/>
      <c r="Q180" s="143"/>
      <c r="R180" s="144"/>
      <c r="S180" s="145"/>
      <c r="T180" s="151"/>
      <c r="U180" s="146"/>
      <c r="V180" s="147"/>
      <c r="W180" s="148"/>
      <c r="X180" s="149"/>
      <c r="Y180" s="150"/>
      <c r="AA180" s="114"/>
      <c r="AB180" s="168"/>
      <c r="AC180" s="143"/>
      <c r="AD180" s="144"/>
      <c r="AE180" s="145"/>
      <c r="AF180" s="151"/>
      <c r="AG180" s="146"/>
      <c r="AH180" s="147"/>
      <c r="AI180" s="148"/>
      <c r="AJ180" s="149"/>
      <c r="AK180" s="150"/>
      <c r="AM180" s="114"/>
      <c r="AN180" s="168"/>
      <c r="AO180" s="143"/>
      <c r="AP180" s="144"/>
      <c r="AQ180" s="145"/>
      <c r="AR180" s="151"/>
      <c r="AS180" s="146"/>
      <c r="AT180" s="147"/>
      <c r="AU180" s="148"/>
      <c r="AV180" s="149"/>
      <c r="AW180" s="150"/>
      <c r="AY180" s="114"/>
      <c r="AZ180" s="168"/>
      <c r="BA180" s="143"/>
      <c r="BB180" s="144"/>
      <c r="BC180" s="145"/>
      <c r="BD180" s="151"/>
      <c r="BE180" s="146"/>
      <c r="BF180" s="147"/>
      <c r="BG180" s="148"/>
      <c r="BH180" s="149"/>
      <c r="BI180" s="150"/>
      <c r="BK180" s="114"/>
      <c r="BL180" s="168"/>
      <c r="BM180" s="143"/>
      <c r="BN180" s="144"/>
      <c r="BO180" s="145"/>
      <c r="BP180" s="151"/>
      <c r="BQ180" s="146"/>
      <c r="BR180" s="147"/>
      <c r="BS180" s="148"/>
      <c r="BT180" s="149"/>
      <c r="BU180" s="150"/>
      <c r="BW180" s="114"/>
      <c r="BX180" s="168"/>
      <c r="BY180" s="143"/>
      <c r="BZ180" s="144"/>
      <c r="CA180" s="145"/>
      <c r="CB180" s="151"/>
      <c r="CC180" s="146"/>
      <c r="CD180" s="147"/>
      <c r="CE180" s="148"/>
      <c r="CF180" s="149"/>
      <c r="CG180" s="150"/>
      <c r="CI180" s="114"/>
      <c r="CJ180" s="168"/>
      <c r="CK180" s="143"/>
      <c r="CL180" s="144"/>
      <c r="CM180" s="145"/>
      <c r="CN180" s="151"/>
      <c r="CO180" s="146"/>
      <c r="CP180" s="147"/>
      <c r="CQ180" s="148"/>
      <c r="CR180" s="149"/>
      <c r="CS180" s="150"/>
      <c r="CU180" s="114"/>
      <c r="CV180" s="168"/>
      <c r="CW180" s="143"/>
      <c r="CX180" s="144"/>
      <c r="CY180" s="145"/>
      <c r="CZ180" s="151"/>
      <c r="DA180" s="146"/>
      <c r="DB180" s="147"/>
      <c r="DC180" s="148"/>
      <c r="DD180" s="149"/>
      <c r="DE180" s="150"/>
      <c r="DG180" s="114"/>
      <c r="DH180" s="168"/>
      <c r="DI180" s="143"/>
      <c r="DJ180" s="144"/>
      <c r="DK180" s="145"/>
      <c r="DL180" s="151"/>
      <c r="DM180" s="146"/>
      <c r="DN180" s="147"/>
      <c r="DO180" s="148"/>
      <c r="DP180" s="149"/>
      <c r="DQ180" s="150"/>
      <c r="DS180" s="114"/>
      <c r="DT180" s="168"/>
      <c r="DU180" s="143"/>
      <c r="DV180" s="144"/>
      <c r="DW180" s="145"/>
      <c r="DX180" s="151"/>
      <c r="DY180" s="146"/>
      <c r="DZ180" s="147"/>
      <c r="EA180" s="148"/>
      <c r="EB180" s="149"/>
      <c r="EC180" s="150"/>
      <c r="EE180" s="114"/>
      <c r="EF180" s="168"/>
    </row>
    <row r="181" spans="1:136" ht="13.5" customHeight="1">
      <c r="A181" s="126"/>
      <c r="B181" s="173" t="s">
        <v>742</v>
      </c>
      <c r="E181" s="143" t="str">
        <f>IF(I181="","",ministers_outercabinet!E$3)</f>
        <v/>
      </c>
      <c r="F181" s="144" t="str">
        <f>IF(I181="","",ministers_outercabinet!E$1)</f>
        <v/>
      </c>
      <c r="G181" s="145" t="s">
        <v>292</v>
      </c>
      <c r="H181" s="145" t="str">
        <f>IF(I181="","",ministers_outercabinet!E$3)</f>
        <v/>
      </c>
      <c r="I181" s="146" t="str">
        <f t="shared" si="89"/>
        <v/>
      </c>
      <c r="J181" s="147" t="str">
        <f t="shared" si="90"/>
        <v/>
      </c>
      <c r="K181" s="148" t="str">
        <f t="shared" si="91"/>
        <v/>
      </c>
      <c r="L181" s="149" t="str">
        <f t="shared" si="94"/>
        <v/>
      </c>
      <c r="M181" s="150" t="str">
        <f t="shared" si="92"/>
        <v/>
      </c>
      <c r="N181" s="117" t="str">
        <f t="shared" si="93"/>
        <v/>
      </c>
      <c r="O181" s="114"/>
      <c r="P181" s="168"/>
      <c r="Q181" s="143"/>
      <c r="R181" s="144"/>
      <c r="S181" s="145"/>
      <c r="T181" s="151"/>
      <c r="U181" s="146"/>
      <c r="V181" s="147"/>
      <c r="W181" s="148"/>
      <c r="X181" s="149"/>
      <c r="Y181" s="150"/>
      <c r="AA181" s="114"/>
      <c r="AB181" s="168"/>
      <c r="AC181" s="143"/>
      <c r="AD181" s="144"/>
      <c r="AE181" s="145"/>
      <c r="AF181" s="151"/>
      <c r="AG181" s="146"/>
      <c r="AH181" s="147"/>
      <c r="AI181" s="148"/>
      <c r="AJ181" s="149"/>
      <c r="AK181" s="150"/>
      <c r="AM181" s="114"/>
      <c r="AN181" s="168"/>
      <c r="AO181" s="143"/>
      <c r="AP181" s="144"/>
      <c r="AQ181" s="145"/>
      <c r="AR181" s="151"/>
      <c r="AS181" s="146"/>
      <c r="AT181" s="147"/>
      <c r="AU181" s="148"/>
      <c r="AV181" s="149"/>
      <c r="AW181" s="150"/>
      <c r="AY181" s="114"/>
      <c r="AZ181" s="168"/>
      <c r="BA181" s="143"/>
      <c r="BB181" s="144"/>
      <c r="BC181" s="145"/>
      <c r="BD181" s="151"/>
      <c r="BE181" s="146"/>
      <c r="BF181" s="147"/>
      <c r="BG181" s="148"/>
      <c r="BH181" s="149"/>
      <c r="BI181" s="150"/>
      <c r="BK181" s="114"/>
      <c r="BL181" s="168"/>
      <c r="BM181" s="143"/>
      <c r="BN181" s="144"/>
      <c r="BO181" s="145"/>
      <c r="BP181" s="151"/>
      <c r="BQ181" s="146"/>
      <c r="BR181" s="147"/>
      <c r="BS181" s="148"/>
      <c r="BT181" s="149"/>
      <c r="BU181" s="150"/>
      <c r="BW181" s="114"/>
      <c r="BX181" s="168"/>
      <c r="BY181" s="143"/>
      <c r="BZ181" s="144"/>
      <c r="CA181" s="145"/>
      <c r="CB181" s="151"/>
      <c r="CC181" s="146"/>
      <c r="CD181" s="147"/>
      <c r="CE181" s="148"/>
      <c r="CF181" s="149"/>
      <c r="CG181" s="150"/>
      <c r="CI181" s="114"/>
      <c r="CJ181" s="168"/>
      <c r="CK181" s="143"/>
      <c r="CL181" s="144"/>
      <c r="CM181" s="145"/>
      <c r="CN181" s="151"/>
      <c r="CO181" s="146"/>
      <c r="CP181" s="147"/>
      <c r="CQ181" s="148"/>
      <c r="CR181" s="149"/>
      <c r="CS181" s="150"/>
      <c r="CU181" s="114"/>
      <c r="CV181" s="168"/>
      <c r="CW181" s="143"/>
      <c r="CX181" s="144"/>
      <c r="CY181" s="145"/>
      <c r="CZ181" s="151"/>
      <c r="DA181" s="146"/>
      <c r="DB181" s="147"/>
      <c r="DC181" s="148"/>
      <c r="DD181" s="149"/>
      <c r="DE181" s="150"/>
      <c r="DG181" s="114"/>
      <c r="DH181" s="168"/>
      <c r="DI181" s="143"/>
      <c r="DJ181" s="144"/>
      <c r="DK181" s="145"/>
      <c r="DL181" s="151"/>
      <c r="DM181" s="146"/>
      <c r="DN181" s="147"/>
      <c r="DO181" s="148"/>
      <c r="DP181" s="149"/>
      <c r="DQ181" s="150"/>
      <c r="DS181" s="114"/>
      <c r="DT181" s="168"/>
      <c r="DU181" s="143"/>
      <c r="DV181" s="144"/>
      <c r="DW181" s="145"/>
      <c r="DX181" s="151"/>
      <c r="DY181" s="146"/>
      <c r="DZ181" s="147"/>
      <c r="EA181" s="148"/>
      <c r="EB181" s="149"/>
      <c r="EC181" s="150"/>
      <c r="EE181" s="114"/>
      <c r="EF181" s="168"/>
    </row>
    <row r="182" spans="1:136" ht="13.5" customHeight="1">
      <c r="A182" s="126"/>
      <c r="B182" s="173" t="s">
        <v>776</v>
      </c>
      <c r="E182" s="143" t="str">
        <f>IF(I182="","",ministers_outercabinet!E$3)</f>
        <v/>
      </c>
      <c r="F182" s="144" t="str">
        <f>IF(I182="","",ministers_outercabinet!E$1)</f>
        <v/>
      </c>
      <c r="G182" s="145" t="s">
        <v>292</v>
      </c>
      <c r="H182" s="145" t="str">
        <f>IF(I182="","",ministers_outercabinet!E$3)</f>
        <v/>
      </c>
      <c r="I182" s="146" t="str">
        <f t="shared" si="89"/>
        <v/>
      </c>
      <c r="J182" s="147" t="str">
        <f t="shared" si="90"/>
        <v/>
      </c>
      <c r="K182" s="148" t="str">
        <f t="shared" si="91"/>
        <v/>
      </c>
      <c r="L182" s="149" t="str">
        <f t="shared" si="94"/>
        <v/>
      </c>
      <c r="M182" s="150" t="str">
        <f t="shared" si="92"/>
        <v/>
      </c>
      <c r="N182" s="117" t="str">
        <f t="shared" si="93"/>
        <v/>
      </c>
      <c r="O182" s="114"/>
      <c r="P182" s="168"/>
      <c r="Q182" s="143"/>
      <c r="R182" s="144"/>
      <c r="S182" s="145"/>
      <c r="T182" s="151"/>
      <c r="U182" s="146"/>
      <c r="V182" s="147"/>
      <c r="W182" s="148"/>
      <c r="X182" s="149"/>
      <c r="Y182" s="150"/>
      <c r="AA182" s="114"/>
      <c r="AB182" s="168"/>
      <c r="AC182" s="143"/>
      <c r="AD182" s="144"/>
      <c r="AE182" s="145"/>
      <c r="AF182" s="151"/>
      <c r="AG182" s="146"/>
      <c r="AH182" s="147"/>
      <c r="AI182" s="148"/>
      <c r="AJ182" s="149"/>
      <c r="AK182" s="150"/>
      <c r="AM182" s="114"/>
      <c r="AN182" s="168"/>
      <c r="AO182" s="143"/>
      <c r="AP182" s="144"/>
      <c r="AQ182" s="145"/>
      <c r="AR182" s="151"/>
      <c r="AS182" s="146"/>
      <c r="AT182" s="147"/>
      <c r="AU182" s="148"/>
      <c r="AV182" s="149"/>
      <c r="AW182" s="150"/>
      <c r="AY182" s="114"/>
      <c r="AZ182" s="168"/>
      <c r="BA182" s="143"/>
      <c r="BB182" s="144"/>
      <c r="BC182" s="145"/>
      <c r="BD182" s="151"/>
      <c r="BE182" s="146"/>
      <c r="BF182" s="147"/>
      <c r="BG182" s="148"/>
      <c r="BH182" s="149"/>
      <c r="BI182" s="150"/>
      <c r="BK182" s="114"/>
      <c r="BL182" s="168"/>
      <c r="BM182" s="143"/>
      <c r="BN182" s="144"/>
      <c r="BO182" s="145"/>
      <c r="BP182" s="151"/>
      <c r="BQ182" s="146"/>
      <c r="BR182" s="147"/>
      <c r="BS182" s="148"/>
      <c r="BT182" s="149"/>
      <c r="BU182" s="150"/>
      <c r="BW182" s="114"/>
      <c r="BX182" s="168"/>
      <c r="BY182" s="143"/>
      <c r="BZ182" s="144"/>
      <c r="CA182" s="145"/>
      <c r="CB182" s="151"/>
      <c r="CC182" s="146"/>
      <c r="CD182" s="147"/>
      <c r="CE182" s="148"/>
      <c r="CF182" s="149"/>
      <c r="CG182" s="150"/>
      <c r="CI182" s="114"/>
      <c r="CJ182" s="168"/>
      <c r="CK182" s="143"/>
      <c r="CL182" s="144"/>
      <c r="CM182" s="145"/>
      <c r="CN182" s="151"/>
      <c r="CO182" s="146"/>
      <c r="CP182" s="147"/>
      <c r="CQ182" s="148"/>
      <c r="CR182" s="149"/>
      <c r="CS182" s="150"/>
      <c r="CU182" s="114"/>
      <c r="CV182" s="168"/>
      <c r="CW182" s="143"/>
      <c r="CX182" s="144"/>
      <c r="CY182" s="145"/>
      <c r="CZ182" s="151"/>
      <c r="DA182" s="146"/>
      <c r="DB182" s="147"/>
      <c r="DC182" s="148"/>
      <c r="DD182" s="149"/>
      <c r="DE182" s="150"/>
      <c r="DG182" s="114"/>
      <c r="DH182" s="168"/>
      <c r="DI182" s="143"/>
      <c r="DJ182" s="144"/>
      <c r="DK182" s="145"/>
      <c r="DL182" s="151"/>
      <c r="DM182" s="146"/>
      <c r="DN182" s="147"/>
      <c r="DO182" s="148"/>
      <c r="DP182" s="149"/>
      <c r="DQ182" s="150"/>
      <c r="DS182" s="114"/>
      <c r="DT182" s="168"/>
      <c r="DU182" s="143"/>
      <c r="DV182" s="144"/>
      <c r="DW182" s="145"/>
      <c r="DX182" s="151"/>
      <c r="DY182" s="146"/>
      <c r="DZ182" s="147"/>
      <c r="EA182" s="148"/>
      <c r="EB182" s="149"/>
      <c r="EC182" s="150"/>
      <c r="EE182" s="114"/>
      <c r="EF182" s="168"/>
    </row>
    <row r="183" spans="1:136" ht="13.5" customHeight="1">
      <c r="A183" s="126"/>
      <c r="B183" s="173" t="s">
        <v>1179</v>
      </c>
      <c r="E183" s="143">
        <f>IF(I183="","",ministers_outercabinet!E$3)</f>
        <v>42323</v>
      </c>
      <c r="F183" s="144" t="str">
        <f>IF(I183="","",ministers_outercabinet!E$1)</f>
        <v>Turnbull I</v>
      </c>
      <c r="G183" s="145">
        <v>42268</v>
      </c>
      <c r="H183" s="145">
        <f>IF(I183="","",ministers_outercabinet!E$3)</f>
        <v>42323</v>
      </c>
      <c r="I183" s="146" t="str">
        <f t="shared" si="89"/>
        <v>Paul William Fletcher</v>
      </c>
      <c r="J183" s="147" t="str">
        <f t="shared" si="90"/>
        <v>1965</v>
      </c>
      <c r="K183" s="148" t="str">
        <f t="shared" si="91"/>
        <v>male</v>
      </c>
      <c r="L183" s="149" t="str">
        <f t="shared" si="94"/>
        <v>Liberal Party</v>
      </c>
      <c r="M183" s="150" t="str">
        <f t="shared" si="92"/>
        <v>Fletcher_Paul_1965</v>
      </c>
      <c r="N183" s="117" t="str">
        <f t="shared" si="93"/>
        <v/>
      </c>
      <c r="O183" s="114"/>
      <c r="P183" s="168" t="s">
        <v>1180</v>
      </c>
      <c r="Q183" s="143"/>
      <c r="R183" s="144"/>
      <c r="S183" s="145"/>
      <c r="T183" s="151"/>
      <c r="U183" s="146"/>
      <c r="V183" s="147"/>
      <c r="W183" s="148"/>
      <c r="X183" s="149"/>
      <c r="Y183" s="150"/>
      <c r="AA183" s="114"/>
      <c r="AB183" s="168"/>
      <c r="AC183" s="143"/>
      <c r="AD183" s="144"/>
      <c r="AE183" s="145"/>
      <c r="AF183" s="151"/>
      <c r="AG183" s="146"/>
      <c r="AH183" s="147"/>
      <c r="AI183" s="148"/>
      <c r="AJ183" s="149"/>
      <c r="AK183" s="150"/>
      <c r="AM183" s="114"/>
      <c r="AN183" s="168"/>
      <c r="AO183" s="143"/>
      <c r="AP183" s="144"/>
      <c r="AQ183" s="145"/>
      <c r="AR183" s="151"/>
      <c r="AS183" s="146"/>
      <c r="AT183" s="147"/>
      <c r="AU183" s="148"/>
      <c r="AV183" s="149"/>
      <c r="AW183" s="150"/>
      <c r="AY183" s="114"/>
      <c r="AZ183" s="168"/>
      <c r="BA183" s="143"/>
      <c r="BB183" s="144"/>
      <c r="BC183" s="145"/>
      <c r="BD183" s="151"/>
      <c r="BE183" s="146"/>
      <c r="BF183" s="147"/>
      <c r="BG183" s="148"/>
      <c r="BH183" s="149"/>
      <c r="BI183" s="150"/>
      <c r="BK183" s="114"/>
      <c r="BL183" s="168"/>
      <c r="BM183" s="143"/>
      <c r="BN183" s="144"/>
      <c r="BO183" s="145"/>
      <c r="BP183" s="151"/>
      <c r="BQ183" s="146"/>
      <c r="BR183" s="147"/>
      <c r="BS183" s="148"/>
      <c r="BT183" s="149"/>
      <c r="BU183" s="150"/>
      <c r="BW183" s="114"/>
      <c r="BX183" s="168"/>
      <c r="BY183" s="143"/>
      <c r="BZ183" s="144"/>
      <c r="CA183" s="145"/>
      <c r="CB183" s="151"/>
      <c r="CC183" s="146"/>
      <c r="CD183" s="147"/>
      <c r="CE183" s="148"/>
      <c r="CF183" s="149"/>
      <c r="CG183" s="150"/>
      <c r="CI183" s="114"/>
      <c r="CJ183" s="168"/>
      <c r="CK183" s="143"/>
      <c r="CL183" s="144"/>
      <c r="CM183" s="145"/>
      <c r="CN183" s="151"/>
      <c r="CO183" s="146"/>
      <c r="CP183" s="147"/>
      <c r="CQ183" s="148"/>
      <c r="CR183" s="149"/>
      <c r="CS183" s="150"/>
      <c r="CU183" s="114"/>
      <c r="CV183" s="168"/>
      <c r="CW183" s="143"/>
      <c r="CX183" s="144"/>
      <c r="CY183" s="145"/>
      <c r="CZ183" s="151"/>
      <c r="DA183" s="146"/>
      <c r="DB183" s="147"/>
      <c r="DC183" s="148"/>
      <c r="DD183" s="149"/>
      <c r="DE183" s="150"/>
      <c r="DG183" s="114"/>
      <c r="DH183" s="168"/>
      <c r="DI183" s="143"/>
      <c r="DJ183" s="144"/>
      <c r="DK183" s="145"/>
      <c r="DL183" s="151"/>
      <c r="DM183" s="146"/>
      <c r="DN183" s="147"/>
      <c r="DO183" s="148"/>
      <c r="DP183" s="149"/>
      <c r="DQ183" s="150"/>
      <c r="DS183" s="114"/>
      <c r="DT183" s="168"/>
      <c r="DU183" s="143"/>
      <c r="DV183" s="144"/>
      <c r="DW183" s="145"/>
      <c r="DX183" s="151"/>
      <c r="DY183" s="146"/>
      <c r="DZ183" s="147"/>
      <c r="EA183" s="148"/>
      <c r="EB183" s="149"/>
      <c r="EC183" s="150"/>
      <c r="EE183" s="114"/>
      <c r="EF183" s="168"/>
    </row>
    <row r="184" spans="1:136" ht="13.5" customHeight="1">
      <c r="A184" s="126"/>
      <c r="B184" s="114" t="s">
        <v>530</v>
      </c>
      <c r="D184" s="168"/>
      <c r="E184" s="143" t="str">
        <f>IF(I184="","",ministers_outercabinet!E$3)</f>
        <v/>
      </c>
      <c r="F184" s="144" t="str">
        <f>IF(I184="","",ministers_outercabinet!E$1)</f>
        <v/>
      </c>
      <c r="G184" s="145" t="s">
        <v>292</v>
      </c>
      <c r="H184" s="145" t="str">
        <f>IF(I184="","",ministers_outercabinet!E$3)</f>
        <v/>
      </c>
      <c r="I184" s="146" t="str">
        <f t="shared" si="89"/>
        <v/>
      </c>
      <c r="J184" s="147" t="str">
        <f t="shared" si="90"/>
        <v/>
      </c>
      <c r="K184" s="148" t="str">
        <f t="shared" si="91"/>
        <v/>
      </c>
      <c r="L184" s="149" t="str">
        <f t="shared" si="94"/>
        <v/>
      </c>
      <c r="M184" s="150" t="str">
        <f t="shared" si="92"/>
        <v/>
      </c>
      <c r="N184" s="117" t="str">
        <f t="shared" si="93"/>
        <v/>
      </c>
      <c r="O184" s="114"/>
      <c r="P184" s="168"/>
      <c r="Q184" s="143" t="str">
        <f>IF(U184="","",ministers_outercabinet!T$3)</f>
        <v/>
      </c>
      <c r="R184" s="144" t="str">
        <f>IF(U184="","",ministers_outercabinet!T$1)</f>
        <v/>
      </c>
      <c r="S184" s="145"/>
      <c r="T184" s="151"/>
      <c r="U184" s="146" t="str">
        <f>IF(AB184="","",IF(ISNUMBER(SEARCH(":",AB184)),MID(AB184,FIND(":",AB184)+2,FIND("(",AB184)-FIND(":",AB184)-3),LEFT(AB184,FIND("(",AB184)-2)))</f>
        <v/>
      </c>
      <c r="V184" s="147" t="str">
        <f>IF(AB184="","",MID(AB184,FIND("(",AB184)+1,4))</f>
        <v/>
      </c>
      <c r="W184" s="148" t="str">
        <f>IF(ISNUMBER(SEARCH("*female*",AB184)),"female",IF(ISNUMBER(SEARCH("*male*",AB184)),"male",""))</f>
        <v/>
      </c>
      <c r="X184" s="149" t="str">
        <f>IF(AB184="","",IF(ISERROR(MID(AB184,FIND("male,",AB184)+6,(FIND(")",AB184)-(FIND("male,",AB184)+6))))=TRUE,"missing/error",MID(AB184,FIND("male,",AB184)+6,(FIND(")",AB184)-(FIND("male,",AB184)+6)))))</f>
        <v/>
      </c>
      <c r="Y184" s="150" t="str">
        <f>IF(U184="","",(MID(U184,(SEARCH("^^",SUBSTITUTE(U184," ","^^",LEN(U184)-LEN(SUBSTITUTE(U184," ","")))))+1,99)&amp;"_"&amp;LEFT(U184,FIND(" ",U184)-1)&amp;"_"&amp;V184))</f>
        <v/>
      </c>
      <c r="Z184" s="117" t="str">
        <f>IF(AB184="","",IF((LEN(AB184)-LEN(SUBSTITUTE(AB184,"male","")))/LEN("male")&gt;1,"!",IF(RIGHT(AB184,1)=")","",IF(RIGHT(AB184,2)=") ","",IF(RIGHT(AB184,2)=").","","!!")))))</f>
        <v/>
      </c>
      <c r="AA184" s="114"/>
      <c r="AB184" s="168"/>
      <c r="AC184" s="143" t="str">
        <f>IF(AG184="","",ministers_outercabinet!AF$3)</f>
        <v/>
      </c>
      <c r="AD184" s="144" t="str">
        <f>IF(AG184="","",ministers_outercabinet!AF$1)</f>
        <v/>
      </c>
      <c r="AE184" s="145"/>
      <c r="AF184" s="151"/>
      <c r="AG184" s="146" t="str">
        <f>IF(AN184="","",IF(ISNUMBER(SEARCH(":",AN184)),MID(AN184,FIND(":",AN184)+2,FIND("(",AN184)-FIND(":",AN184)-3),LEFT(AN184,FIND("(",AN184)-2)))</f>
        <v/>
      </c>
      <c r="AH184" s="147" t="str">
        <f>IF(AN184="","",MID(AN184,FIND("(",AN184)+1,4))</f>
        <v/>
      </c>
      <c r="AI184" s="148" t="str">
        <f>IF(ISNUMBER(SEARCH("*female*",AN184)),"female",IF(ISNUMBER(SEARCH("*male*",AN184)),"male",""))</f>
        <v/>
      </c>
      <c r="AJ184" s="149" t="str">
        <f>IF(AN184="","",IF(ISERROR(MID(AN184,FIND("male,",AN184)+6,(FIND(")",AN184)-(FIND("male,",AN184)+6))))=TRUE,"missing/error",MID(AN184,FIND("male,",AN184)+6,(FIND(")",AN184)-(FIND("male,",AN184)+6)))))</f>
        <v/>
      </c>
      <c r="AK184" s="150" t="str">
        <f>IF(AG184="","",(MID(AG184,(SEARCH("^^",SUBSTITUTE(AG184," ","^^",LEN(AG184)-LEN(SUBSTITUTE(AG184," ","")))))+1,99)&amp;"_"&amp;LEFT(AG184,FIND(" ",AG184)-1)&amp;"_"&amp;AH184))</f>
        <v/>
      </c>
      <c r="AL184" s="117" t="str">
        <f>IF(AN184="","",IF((LEN(AN184)-LEN(SUBSTITUTE(AN184,"male","")))/LEN("male")&gt;1,"!",IF(RIGHT(AN184,1)=")","",IF(RIGHT(AN184,2)=") ","",IF(RIGHT(AN184,2)=").","","!!")))))</f>
        <v/>
      </c>
      <c r="AM184" s="114"/>
      <c r="AN184" s="168"/>
      <c r="AO184" s="143" t="str">
        <f>IF(AS184="","",ministers_outercabinet!AR$3)</f>
        <v/>
      </c>
      <c r="AP184" s="144" t="str">
        <f>IF(AS184="","",ministers_outercabinet!AR$1)</f>
        <v/>
      </c>
      <c r="AQ184" s="145"/>
      <c r="AR184" s="151"/>
      <c r="AS184" s="146" t="str">
        <f>IF(AZ184="","",IF(ISNUMBER(SEARCH(":",AZ184)),MID(AZ184,FIND(":",AZ184)+2,FIND("(",AZ184)-FIND(":",AZ184)-3),LEFT(AZ184,FIND("(",AZ184)-2)))</f>
        <v/>
      </c>
      <c r="AT184" s="147" t="str">
        <f>IF(AZ184="","",MID(AZ184,FIND("(",AZ184)+1,4))</f>
        <v/>
      </c>
      <c r="AU184" s="148" t="str">
        <f>IF(ISNUMBER(SEARCH("*female*",AZ184)),"female",IF(ISNUMBER(SEARCH("*male*",AZ184)),"male",""))</f>
        <v/>
      </c>
      <c r="AV184" s="149" t="str">
        <f>IF(AZ184="","",IF(ISERROR(MID(AZ184,FIND("male,",AZ184)+6,(FIND(")",AZ184)-(FIND("male,",AZ184)+6))))=TRUE,"missing/error",MID(AZ184,FIND("male,",AZ184)+6,(FIND(")",AZ184)-(FIND("male,",AZ184)+6)))))</f>
        <v/>
      </c>
      <c r="AW184" s="150" t="str">
        <f>IF(AS184="","",(MID(AS184,(SEARCH("^^",SUBSTITUTE(AS184," ","^^",LEN(AS184)-LEN(SUBSTITUTE(AS184," ","")))))+1,99)&amp;"_"&amp;LEFT(AS184,FIND(" ",AS184)-1)&amp;"_"&amp;AT184))</f>
        <v/>
      </c>
      <c r="AX184" s="117" t="str">
        <f>IF(AZ184="","",IF((LEN(AZ184)-LEN(SUBSTITUTE(AZ184,"male","")))/LEN("male")&gt;1,"!",IF(RIGHT(AZ184,1)=")","",IF(RIGHT(AZ184,2)=") ","",IF(RIGHT(AZ184,2)=").","","!!")))))</f>
        <v/>
      </c>
      <c r="AY184" s="114"/>
      <c r="AZ184" s="168"/>
      <c r="BA184" s="143" t="str">
        <f>IF(BE184="","",ministers_outercabinet!BD$3)</f>
        <v/>
      </c>
      <c r="BB184" s="144" t="str">
        <f>IF(BE184="","",ministers_outercabinet!BD$1)</f>
        <v/>
      </c>
      <c r="BC184" s="145"/>
      <c r="BD184" s="151"/>
      <c r="BE184" s="146" t="str">
        <f>IF(BL184="","",IF(ISNUMBER(SEARCH(":",BL184)),MID(BL184,FIND(":",BL184)+2,FIND("(",BL184)-FIND(":",BL184)-3),LEFT(BL184,FIND("(",BL184)-2)))</f>
        <v/>
      </c>
      <c r="BF184" s="147" t="str">
        <f>IF(BL184="","",MID(BL184,FIND("(",BL184)+1,4))</f>
        <v/>
      </c>
      <c r="BG184" s="148" t="str">
        <f>IF(ISNUMBER(SEARCH("*female*",BL184)),"female",IF(ISNUMBER(SEARCH("*male*",BL184)),"male",""))</f>
        <v/>
      </c>
      <c r="BH184" s="149" t="str">
        <f>IF(BL184="","",IF(ISERROR(MID(BL184,FIND("male,",BL184)+6,(FIND(")",BL184)-(FIND("male,",BL184)+6))))=TRUE,"missing/error",MID(BL184,FIND("male,",BL184)+6,(FIND(")",BL184)-(FIND("male,",BL184)+6)))))</f>
        <v/>
      </c>
      <c r="BI184" s="150" t="str">
        <f>IF(BE184="","",(MID(BE184,(SEARCH("^^",SUBSTITUTE(BE184," ","^^",LEN(BE184)-LEN(SUBSTITUTE(BE184," ","")))))+1,99)&amp;"_"&amp;LEFT(BE184,FIND(" ",BE184)-1)&amp;"_"&amp;BF184))</f>
        <v/>
      </c>
      <c r="BJ184" s="117" t="str">
        <f>IF(BL184="","",IF((LEN(BL184)-LEN(SUBSTITUTE(BL184,"male","")))/LEN("male")&gt;1,"!",IF(RIGHT(BL184,1)=")","",IF(RIGHT(BL184,2)=") ","",IF(RIGHT(BL184,2)=").","","!!")))))</f>
        <v/>
      </c>
      <c r="BK184" s="114"/>
      <c r="BL184" s="168"/>
      <c r="BM184" s="143" t="str">
        <f>IF(BQ184="","",ministers_outercabinet!BP$3)</f>
        <v/>
      </c>
      <c r="BN184" s="144" t="str">
        <f>IF(BQ184="","",ministers_outercabinet!BP$1)</f>
        <v/>
      </c>
      <c r="BO184" s="145"/>
      <c r="BP184" s="151"/>
      <c r="BQ184" s="146" t="str">
        <f>IF(BX184="","",IF(ISNUMBER(SEARCH(":",BX184)),MID(BX184,FIND(":",BX184)+2,FIND("(",BX184)-FIND(":",BX184)-3),LEFT(BX184,FIND("(",BX184)-2)))</f>
        <v/>
      </c>
      <c r="BR184" s="147" t="str">
        <f>IF(BX184="","",MID(BX184,FIND("(",BX184)+1,4))</f>
        <v/>
      </c>
      <c r="BS184" s="148" t="str">
        <f>IF(ISNUMBER(SEARCH("*female*",BX184)),"female",IF(ISNUMBER(SEARCH("*male*",BX184)),"male",""))</f>
        <v/>
      </c>
      <c r="BT184" s="149" t="str">
        <f>IF(BX184="","",IF(ISERROR(MID(BX184,FIND("male,",BX184)+6,(FIND(")",BX184)-(FIND("male,",BX184)+6))))=TRUE,"missing/error",MID(BX184,FIND("male,",BX184)+6,(FIND(")",BX184)-(FIND("male,",BX184)+6)))))</f>
        <v/>
      </c>
      <c r="BU184" s="150" t="str">
        <f>IF(BQ184="","",(MID(BQ184,(SEARCH("^^",SUBSTITUTE(BQ184," ","^^",LEN(BQ184)-LEN(SUBSTITUTE(BQ184," ","")))))+1,99)&amp;"_"&amp;LEFT(BQ184,FIND(" ",BQ184)-1)&amp;"_"&amp;BR184))</f>
        <v/>
      </c>
      <c r="BV184" s="117" t="str">
        <f>IF(BX184="","",IF((LEN(BX184)-LEN(SUBSTITUTE(BX184,"male","")))/LEN("male")&gt;1,"!",IF(RIGHT(BX184,1)=")","",IF(RIGHT(BX184,2)=") ","",IF(RIGHT(BX184,2)=").","","!!")))))</f>
        <v/>
      </c>
      <c r="BW184" s="114"/>
      <c r="BX184" s="168"/>
      <c r="BY184" s="143" t="str">
        <f>IF(CC184="","",ministers_outercabinet!CB$3)</f>
        <v/>
      </c>
      <c r="BZ184" s="144" t="str">
        <f>IF(CC184="","",ministers_outercabinet!CB$1)</f>
        <v/>
      </c>
      <c r="CA184" s="145"/>
      <c r="CB184" s="151"/>
      <c r="CC184" s="146" t="str">
        <f>IF(CJ184="","",IF(ISNUMBER(SEARCH(":",CJ184)),MID(CJ184,FIND(":",CJ184)+2,FIND("(",CJ184)-FIND(":",CJ184)-3),LEFT(CJ184,FIND("(",CJ184)-2)))</f>
        <v/>
      </c>
      <c r="CD184" s="147" t="str">
        <f>IF(CJ184="","",MID(CJ184,FIND("(",CJ184)+1,4))</f>
        <v/>
      </c>
      <c r="CE184" s="148" t="str">
        <f>IF(ISNUMBER(SEARCH("*female*",CJ184)),"female",IF(ISNUMBER(SEARCH("*male*",CJ184)),"male",""))</f>
        <v/>
      </c>
      <c r="CF184" s="149" t="str">
        <f>IF(CJ184="","",IF(ISERROR(MID(CJ184,FIND("male,",CJ184)+6,(FIND(")",CJ184)-(FIND("male,",CJ184)+6))))=TRUE,"missing/error",MID(CJ184,FIND("male,",CJ184)+6,(FIND(")",CJ184)-(FIND("male,",CJ184)+6)))))</f>
        <v/>
      </c>
      <c r="CG184" s="150" t="str">
        <f>IF(CC184="","",(MID(CC184,(SEARCH("^^",SUBSTITUTE(CC184," ","^^",LEN(CC184)-LEN(SUBSTITUTE(CC184," ","")))))+1,99)&amp;"_"&amp;LEFT(CC184,FIND(" ",CC184)-1)&amp;"_"&amp;CD184))</f>
        <v/>
      </c>
      <c r="CH184" s="117" t="str">
        <f>IF(CJ184="","",IF((LEN(CJ184)-LEN(SUBSTITUTE(CJ184,"male","")))/LEN("male")&gt;1,"!",IF(RIGHT(CJ184,1)=")","",IF(RIGHT(CJ184,2)=") ","",IF(RIGHT(CJ184,2)=").","","!!")))))</f>
        <v/>
      </c>
      <c r="CI184" s="114"/>
      <c r="CJ184" s="168"/>
      <c r="CK184" s="143" t="str">
        <f>IF(CO184="","",ministers_outercabinet!CN$3)</f>
        <v/>
      </c>
      <c r="CL184" s="144" t="str">
        <f>IF(CO184="","",ministers_outercabinet!CN$1)</f>
        <v/>
      </c>
      <c r="CM184" s="145"/>
      <c r="CN184" s="151"/>
      <c r="CO184" s="146" t="str">
        <f>IF(CV184="","",IF(ISNUMBER(SEARCH(":",CV184)),MID(CV184,FIND(":",CV184)+2,FIND("(",CV184)-FIND(":",CV184)-3),LEFT(CV184,FIND("(",CV184)-2)))</f>
        <v/>
      </c>
      <c r="CP184" s="147" t="str">
        <f>IF(CV184="","",MID(CV184,FIND("(",CV184)+1,4))</f>
        <v/>
      </c>
      <c r="CQ184" s="148" t="str">
        <f>IF(ISNUMBER(SEARCH("*female*",CV184)),"female",IF(ISNUMBER(SEARCH("*male*",CV184)),"male",""))</f>
        <v/>
      </c>
      <c r="CR184" s="149" t="str">
        <f>IF(CV184="","",IF(ISERROR(MID(CV184,FIND("male,",CV184)+6,(FIND(")",CV184)-(FIND("male,",CV184)+6))))=TRUE,"missing/error",MID(CV184,FIND("male,",CV184)+6,(FIND(")",CV184)-(FIND("male,",CV184)+6)))))</f>
        <v/>
      </c>
      <c r="CS184" s="150" t="str">
        <f>IF(CO184="","",(MID(CO184,(SEARCH("^^",SUBSTITUTE(CO184," ","^^",LEN(CO184)-LEN(SUBSTITUTE(CO184," ","")))))+1,99)&amp;"_"&amp;LEFT(CO184,FIND(" ",CO184)-1)&amp;"_"&amp;CP184))</f>
        <v/>
      </c>
      <c r="CT184" s="117" t="str">
        <f>IF(CV184="","",IF((LEN(CV184)-LEN(SUBSTITUTE(CV184,"male","")))/LEN("male")&gt;1,"!",IF(RIGHT(CV184,1)=")","",IF(RIGHT(CV184,2)=") ","",IF(RIGHT(CV184,2)=").","","!!")))))</f>
        <v/>
      </c>
      <c r="CU184" s="114"/>
      <c r="CV184" s="168"/>
      <c r="CW184" s="143" t="str">
        <f>IF(DA184="","",ministers_outercabinet!CZ$3)</f>
        <v/>
      </c>
      <c r="CX184" s="144" t="str">
        <f>IF(DA184="","",ministers_outercabinet!CZ$1)</f>
        <v/>
      </c>
      <c r="CY184" s="145"/>
      <c r="CZ184" s="151"/>
      <c r="DA184" s="146" t="str">
        <f>IF(DH184="","",IF(ISNUMBER(SEARCH(":",DH184)),MID(DH184,FIND(":",DH184)+2,FIND("(",DH184)-FIND(":",DH184)-3),LEFT(DH184,FIND("(",DH184)-2)))</f>
        <v/>
      </c>
      <c r="DB184" s="147" t="str">
        <f>IF(DH184="","",MID(DH184,FIND("(",DH184)+1,4))</f>
        <v/>
      </c>
      <c r="DC184" s="148" t="str">
        <f>IF(ISNUMBER(SEARCH("*female*",DH184)),"female",IF(ISNUMBER(SEARCH("*male*",DH184)),"male",""))</f>
        <v/>
      </c>
      <c r="DD184" s="149" t="str">
        <f>IF(DH184="","",IF(ISERROR(MID(DH184,FIND("male,",DH184)+6,(FIND(")",DH184)-(FIND("male,",DH184)+6))))=TRUE,"missing/error",MID(DH184,FIND("male,",DH184)+6,(FIND(")",DH184)-(FIND("male,",DH184)+6)))))</f>
        <v/>
      </c>
      <c r="DE184" s="150" t="str">
        <f>IF(DA184="","",(MID(DA184,(SEARCH("^^",SUBSTITUTE(DA184," ","^^",LEN(DA184)-LEN(SUBSTITUTE(DA184," ","")))))+1,99)&amp;"_"&amp;LEFT(DA184,FIND(" ",DA184)-1)&amp;"_"&amp;DB184))</f>
        <v/>
      </c>
      <c r="DF184" s="117" t="str">
        <f>IF(DH184="","",IF((LEN(DH184)-LEN(SUBSTITUTE(DH184,"male","")))/LEN("male")&gt;1,"!",IF(RIGHT(DH184,1)=")","",IF(RIGHT(DH184,2)=") ","",IF(RIGHT(DH184,2)=").","","!!")))))</f>
        <v/>
      </c>
      <c r="DG184" s="114"/>
      <c r="DH184" s="168"/>
      <c r="DI184" s="143" t="str">
        <f>IF(DM184="","",ministers_outercabinet!DL$3)</f>
        <v/>
      </c>
      <c r="DJ184" s="144" t="str">
        <f>IF(DM184="","",ministers_outercabinet!DL$1)</f>
        <v/>
      </c>
      <c r="DK184" s="145"/>
      <c r="DL184" s="151"/>
      <c r="DM184" s="146" t="str">
        <f>IF(DT184="","",IF(ISNUMBER(SEARCH(":",DT184)),MID(DT184,FIND(":",DT184)+2,FIND("(",DT184)-FIND(":",DT184)-3),LEFT(DT184,FIND("(",DT184)-2)))</f>
        <v/>
      </c>
      <c r="DN184" s="147" t="str">
        <f>IF(DT184="","",MID(DT184,FIND("(",DT184)+1,4))</f>
        <v/>
      </c>
      <c r="DO184" s="148" t="str">
        <f>IF(ISNUMBER(SEARCH("*female*",DT184)),"female",IF(ISNUMBER(SEARCH("*male*",DT184)),"male",""))</f>
        <v/>
      </c>
      <c r="DP184" s="149" t="str">
        <f>IF(DT184="","",IF(ISERROR(MID(DT184,FIND("male,",DT184)+6,(FIND(")",DT184)-(FIND("male,",DT184)+6))))=TRUE,"missing/error",MID(DT184,FIND("male,",DT184)+6,(FIND(")",DT184)-(FIND("male,",DT184)+6)))))</f>
        <v/>
      </c>
      <c r="DQ184" s="150" t="str">
        <f>IF(DM184="","",(MID(DM184,(SEARCH("^^",SUBSTITUTE(DM184," ","^^",LEN(DM184)-LEN(SUBSTITUTE(DM184," ","")))))+1,99)&amp;"_"&amp;LEFT(DM184,FIND(" ",DM184)-1)&amp;"_"&amp;DN184))</f>
        <v/>
      </c>
      <c r="DR184" s="117" t="str">
        <f>IF(DT184="","",IF((LEN(DT184)-LEN(SUBSTITUTE(DT184,"male","")))/LEN("male")&gt;1,"!",IF(RIGHT(DT184,1)=")","",IF(RIGHT(DT184,2)=") ","",IF(RIGHT(DT184,2)=").","","!!")))))</f>
        <v/>
      </c>
      <c r="DS184" s="114"/>
      <c r="DT184" s="168"/>
      <c r="DU184" s="143" t="str">
        <f>IF(DY184="","",ministers_outercabinet!DX$3)</f>
        <v/>
      </c>
      <c r="DV184" s="144" t="str">
        <f>IF(DY184="","",ministers_outercabinet!DX$1)</f>
        <v/>
      </c>
      <c r="DW184" s="145"/>
      <c r="DX184" s="151"/>
      <c r="DY184" s="146" t="str">
        <f>IF(EF184="","",IF(ISNUMBER(SEARCH(":",EF184)),MID(EF184,FIND(":",EF184)+2,FIND("(",EF184)-FIND(":",EF184)-3),LEFT(EF184,FIND("(",EF184)-2)))</f>
        <v/>
      </c>
      <c r="DZ184" s="147" t="str">
        <f>IF(EF184="","",MID(EF184,FIND("(",EF184)+1,4))</f>
        <v/>
      </c>
      <c r="EA184" s="148" t="str">
        <f>IF(ISNUMBER(SEARCH("*female*",EF184)),"female",IF(ISNUMBER(SEARCH("*male*",EF184)),"male",""))</f>
        <v/>
      </c>
      <c r="EB184" s="149" t="str">
        <f>IF(EF184="","",IF(ISERROR(MID(EF184,FIND("male,",EF184)+6,(FIND(")",EF184)-(FIND("male,",EF184)+6))))=TRUE,"missing/error",MID(EF184,FIND("male,",EF184)+6,(FIND(")",EF184)-(FIND("male,",EF184)+6)))))</f>
        <v/>
      </c>
      <c r="EC184" s="150" t="str">
        <f>IF(DY184="","",(MID(DY184,(SEARCH("^^",SUBSTITUTE(DY184," ","^^",LEN(DY184)-LEN(SUBSTITUTE(DY184," ","")))))+1,99)&amp;"_"&amp;LEFT(DY184,FIND(" ",DY184)-1)&amp;"_"&amp;DZ184))</f>
        <v/>
      </c>
      <c r="ED184" s="117" t="str">
        <f>IF(EF184="","",IF((LEN(EF184)-LEN(SUBSTITUTE(EF184,"male","")))/LEN("male")&gt;1,"!",IF(RIGHT(EF184,1)=")","",IF(RIGHT(EF184,2)=") ","",IF(RIGHT(EF184,2)=").","","!!")))))</f>
        <v/>
      </c>
      <c r="EE184" s="114"/>
      <c r="EF184" s="168"/>
    </row>
    <row r="185" spans="1:136" ht="13.5" customHeight="1">
      <c r="A185" s="126"/>
      <c r="B185" s="114" t="s">
        <v>631</v>
      </c>
      <c r="D185" s="168"/>
      <c r="E185" s="143" t="str">
        <f>IF(I185="","",ministers_outercabinet!E$3)</f>
        <v/>
      </c>
      <c r="F185" s="144" t="str">
        <f>IF(I185="","",ministers_outercabinet!E$1)</f>
        <v/>
      </c>
      <c r="G185" s="145" t="s">
        <v>292</v>
      </c>
      <c r="H185" s="145" t="str">
        <f>IF(I185="","",ministers_outercabinet!E$3)</f>
        <v/>
      </c>
      <c r="I185" s="146" t="str">
        <f t="shared" si="89"/>
        <v/>
      </c>
      <c r="J185" s="147" t="str">
        <f t="shared" si="90"/>
        <v/>
      </c>
      <c r="K185" s="148" t="str">
        <f t="shared" si="91"/>
        <v/>
      </c>
      <c r="L185" s="149" t="str">
        <f t="shared" si="94"/>
        <v/>
      </c>
      <c r="M185" s="150" t="str">
        <f t="shared" si="92"/>
        <v/>
      </c>
      <c r="N185" s="117" t="str">
        <f t="shared" si="93"/>
        <v/>
      </c>
      <c r="O185" s="114"/>
      <c r="P185" s="168"/>
      <c r="Q185" s="143"/>
      <c r="R185" s="144"/>
      <c r="S185" s="145"/>
      <c r="T185" s="151"/>
      <c r="U185" s="146"/>
      <c r="V185" s="147"/>
      <c r="W185" s="148"/>
      <c r="X185" s="149"/>
      <c r="Y185" s="150"/>
      <c r="AA185" s="114"/>
      <c r="AB185" s="168"/>
      <c r="AC185" s="143"/>
      <c r="AD185" s="144"/>
      <c r="AE185" s="145"/>
      <c r="AF185" s="151"/>
      <c r="AG185" s="146"/>
      <c r="AH185" s="147"/>
      <c r="AI185" s="148"/>
      <c r="AJ185" s="149"/>
      <c r="AK185" s="150"/>
      <c r="AM185" s="114"/>
      <c r="AN185" s="168"/>
      <c r="AO185" s="143"/>
      <c r="AP185" s="144"/>
      <c r="AQ185" s="145"/>
      <c r="AR185" s="151"/>
      <c r="AS185" s="146"/>
      <c r="AT185" s="147"/>
      <c r="AU185" s="148"/>
      <c r="AV185" s="149"/>
      <c r="AW185" s="150"/>
      <c r="AY185" s="114"/>
      <c r="AZ185" s="168"/>
      <c r="BA185" s="143"/>
      <c r="BB185" s="144"/>
      <c r="BC185" s="145"/>
      <c r="BD185" s="151"/>
      <c r="BE185" s="146"/>
      <c r="BF185" s="147"/>
      <c r="BG185" s="148"/>
      <c r="BH185" s="149"/>
      <c r="BI185" s="150"/>
      <c r="BK185" s="114"/>
      <c r="BL185" s="168"/>
      <c r="BM185" s="143"/>
      <c r="BN185" s="144"/>
      <c r="BO185" s="145"/>
      <c r="BP185" s="151"/>
      <c r="BQ185" s="146"/>
      <c r="BR185" s="147"/>
      <c r="BS185" s="148"/>
      <c r="BT185" s="149"/>
      <c r="BU185" s="150"/>
      <c r="BW185" s="114"/>
      <c r="BX185" s="168"/>
      <c r="BY185" s="143"/>
      <c r="BZ185" s="144"/>
      <c r="CA185" s="145"/>
      <c r="CB185" s="151"/>
      <c r="CC185" s="146"/>
      <c r="CD185" s="147"/>
      <c r="CE185" s="148"/>
      <c r="CF185" s="149"/>
      <c r="CG185" s="150"/>
      <c r="CI185" s="114"/>
      <c r="CJ185" s="168"/>
      <c r="CK185" s="143"/>
      <c r="CL185" s="144"/>
      <c r="CM185" s="145"/>
      <c r="CN185" s="151"/>
      <c r="CO185" s="146"/>
      <c r="CP185" s="147"/>
      <c r="CQ185" s="148"/>
      <c r="CR185" s="149"/>
      <c r="CS185" s="150"/>
      <c r="CU185" s="114"/>
      <c r="CV185" s="168"/>
      <c r="CW185" s="143"/>
      <c r="CX185" s="144"/>
      <c r="CY185" s="145"/>
      <c r="CZ185" s="151"/>
      <c r="DA185" s="146"/>
      <c r="DB185" s="147"/>
      <c r="DC185" s="148"/>
      <c r="DD185" s="149"/>
      <c r="DE185" s="150"/>
      <c r="DG185" s="114"/>
      <c r="DH185" s="168"/>
      <c r="DI185" s="143"/>
      <c r="DJ185" s="144"/>
      <c r="DK185" s="145"/>
      <c r="DL185" s="151"/>
      <c r="DM185" s="146"/>
      <c r="DN185" s="147"/>
      <c r="DO185" s="148"/>
      <c r="DP185" s="149"/>
      <c r="DQ185" s="150"/>
      <c r="DS185" s="114"/>
      <c r="DT185" s="168"/>
      <c r="DU185" s="143"/>
      <c r="DV185" s="144"/>
      <c r="DW185" s="145"/>
      <c r="DX185" s="151"/>
      <c r="DY185" s="146"/>
      <c r="DZ185" s="147"/>
      <c r="EA185" s="148"/>
      <c r="EB185" s="149"/>
      <c r="EC185" s="150"/>
      <c r="EE185" s="114"/>
      <c r="EF185" s="168"/>
    </row>
    <row r="186" spans="1:136" ht="13.5" customHeight="1">
      <c r="A186" s="126"/>
      <c r="B186" s="117" t="s">
        <v>744</v>
      </c>
      <c r="E186" s="143" t="str">
        <f>IF(I186="","",ministers_outercabinet!E$3)</f>
        <v/>
      </c>
      <c r="F186" s="144" t="str">
        <f>IF(I186="","",ministers_outercabinet!E$1)</f>
        <v/>
      </c>
      <c r="G186" s="145" t="s">
        <v>292</v>
      </c>
      <c r="H186" s="145" t="str">
        <f>IF(I186="","",ministers_outercabinet!E$3)</f>
        <v/>
      </c>
      <c r="I186" s="146" t="str">
        <f t="shared" si="89"/>
        <v/>
      </c>
      <c r="J186" s="147" t="str">
        <f t="shared" si="90"/>
        <v/>
      </c>
      <c r="K186" s="148" t="str">
        <f t="shared" si="91"/>
        <v/>
      </c>
      <c r="L186" s="149" t="str">
        <f t="shared" si="94"/>
        <v/>
      </c>
      <c r="M186" s="150" t="str">
        <f t="shared" si="92"/>
        <v/>
      </c>
      <c r="N186" s="117" t="str">
        <f t="shared" si="93"/>
        <v/>
      </c>
      <c r="O186" s="114"/>
      <c r="P186" s="168"/>
      <c r="Q186" s="143"/>
      <c r="R186" s="144"/>
      <c r="S186" s="145"/>
      <c r="T186" s="151"/>
      <c r="U186" s="146"/>
      <c r="V186" s="147"/>
      <c r="W186" s="148"/>
      <c r="X186" s="149"/>
      <c r="Y186" s="150"/>
      <c r="AA186" s="114"/>
      <c r="AB186" s="168"/>
      <c r="AC186" s="143"/>
      <c r="AD186" s="144"/>
      <c r="AE186" s="145"/>
      <c r="AF186" s="151"/>
      <c r="AG186" s="146"/>
      <c r="AH186" s="147"/>
      <c r="AI186" s="148"/>
      <c r="AJ186" s="149"/>
      <c r="AK186" s="150"/>
      <c r="AM186" s="114"/>
      <c r="AN186" s="168"/>
      <c r="AO186" s="143"/>
      <c r="AP186" s="144"/>
      <c r="AQ186" s="145"/>
      <c r="AR186" s="151"/>
      <c r="AS186" s="146"/>
      <c r="AT186" s="147"/>
      <c r="AU186" s="148"/>
      <c r="AV186" s="149"/>
      <c r="AW186" s="150"/>
      <c r="AY186" s="114"/>
      <c r="AZ186" s="168"/>
      <c r="BA186" s="143"/>
      <c r="BB186" s="144"/>
      <c r="BC186" s="145"/>
      <c r="BD186" s="151"/>
      <c r="BE186" s="146"/>
      <c r="BF186" s="147"/>
      <c r="BG186" s="148"/>
      <c r="BH186" s="149"/>
      <c r="BI186" s="150"/>
      <c r="BK186" s="114"/>
      <c r="BL186" s="168"/>
      <c r="BM186" s="143"/>
      <c r="BN186" s="144"/>
      <c r="BO186" s="145"/>
      <c r="BP186" s="151"/>
      <c r="BQ186" s="146"/>
      <c r="BR186" s="147"/>
      <c r="BS186" s="148"/>
      <c r="BT186" s="149"/>
      <c r="BU186" s="150"/>
      <c r="BW186" s="114"/>
      <c r="BX186" s="168"/>
      <c r="BY186" s="143"/>
      <c r="BZ186" s="144"/>
      <c r="CA186" s="145"/>
      <c r="CB186" s="151"/>
      <c r="CC186" s="146"/>
      <c r="CD186" s="147"/>
      <c r="CE186" s="148"/>
      <c r="CF186" s="149"/>
      <c r="CG186" s="150"/>
      <c r="CI186" s="114"/>
      <c r="CJ186" s="168"/>
      <c r="CK186" s="143"/>
      <c r="CL186" s="144"/>
      <c r="CM186" s="145"/>
      <c r="CN186" s="151"/>
      <c r="CO186" s="146"/>
      <c r="CP186" s="147"/>
      <c r="CQ186" s="148"/>
      <c r="CR186" s="149"/>
      <c r="CS186" s="150"/>
      <c r="CU186" s="114"/>
      <c r="CV186" s="168"/>
      <c r="CW186" s="143"/>
      <c r="CX186" s="144"/>
      <c r="CY186" s="145"/>
      <c r="CZ186" s="151"/>
      <c r="DA186" s="146"/>
      <c r="DB186" s="147"/>
      <c r="DC186" s="148"/>
      <c r="DD186" s="149"/>
      <c r="DE186" s="150"/>
      <c r="DG186" s="114"/>
      <c r="DH186" s="168"/>
      <c r="DI186" s="143"/>
      <c r="DJ186" s="144"/>
      <c r="DK186" s="145"/>
      <c r="DL186" s="151"/>
      <c r="DM186" s="146"/>
      <c r="DN186" s="147"/>
      <c r="DO186" s="148"/>
      <c r="DP186" s="149"/>
      <c r="DQ186" s="150"/>
      <c r="DS186" s="114"/>
      <c r="DT186" s="168"/>
      <c r="DU186" s="143"/>
      <c r="DV186" s="144"/>
      <c r="DW186" s="145"/>
      <c r="DX186" s="151"/>
      <c r="DY186" s="146"/>
      <c r="DZ186" s="147"/>
      <c r="EA186" s="148"/>
      <c r="EB186" s="149"/>
      <c r="EC186" s="150"/>
      <c r="EE186" s="114"/>
      <c r="EF186" s="168"/>
    </row>
    <row r="187" spans="1:136" ht="13.5" customHeight="1">
      <c r="A187" s="126"/>
      <c r="B187" s="117" t="s">
        <v>589</v>
      </c>
      <c r="E187" s="143" t="str">
        <f>IF(I187="","",ministers_outercabinet!E$3)</f>
        <v/>
      </c>
      <c r="F187" s="144" t="str">
        <f>IF(I187="","",ministers_outercabinet!E$1)</f>
        <v/>
      </c>
      <c r="G187" s="145" t="s">
        <v>292</v>
      </c>
      <c r="H187" s="145" t="str">
        <f>IF(I187="","",ministers_outercabinet!E$3)</f>
        <v/>
      </c>
      <c r="I187" s="146" t="str">
        <f t="shared" si="89"/>
        <v/>
      </c>
      <c r="J187" s="147" t="str">
        <f t="shared" si="90"/>
        <v/>
      </c>
      <c r="K187" s="148" t="str">
        <f t="shared" si="91"/>
        <v/>
      </c>
      <c r="L187" s="149" t="str">
        <f t="shared" si="94"/>
        <v/>
      </c>
      <c r="M187" s="150" t="str">
        <f t="shared" si="92"/>
        <v/>
      </c>
      <c r="N187" s="117" t="str">
        <f t="shared" si="93"/>
        <v/>
      </c>
      <c r="O187" s="114"/>
      <c r="P187" s="168"/>
      <c r="Q187" s="143" t="str">
        <f>IF(U187="","",ministers_outercabinet!T$3)</f>
        <v/>
      </c>
      <c r="R187" s="144" t="str">
        <f>IF(U187="","",ministers_outercabinet!T$1)</f>
        <v/>
      </c>
      <c r="S187" s="145"/>
      <c r="T187" s="151"/>
      <c r="U187" s="146" t="str">
        <f>IF(AB187="","",IF(ISNUMBER(SEARCH(":",AB187)),MID(AB187,FIND(":",AB187)+2,FIND("(",AB187)-FIND(":",AB187)-3),LEFT(AB187,FIND("(",AB187)-2)))</f>
        <v/>
      </c>
      <c r="V187" s="147" t="str">
        <f>IF(AB187="","",MID(AB187,FIND("(",AB187)+1,4))</f>
        <v/>
      </c>
      <c r="W187" s="148" t="str">
        <f>IF(ISNUMBER(SEARCH("*female*",AB187)),"female",IF(ISNUMBER(SEARCH("*male*",AB187)),"male",""))</f>
        <v/>
      </c>
      <c r="X187" s="149" t="str">
        <f>IF(AB187="","",IF(ISERROR(MID(AB187,FIND("male,",AB187)+6,(FIND(")",AB187)-(FIND("male,",AB187)+6))))=TRUE,"missing/error",MID(AB187,FIND("male,",AB187)+6,(FIND(")",AB187)-(FIND("male,",AB187)+6)))))</f>
        <v/>
      </c>
      <c r="Y187" s="150" t="str">
        <f>IF(U187="","",(MID(U187,(SEARCH("^^",SUBSTITUTE(U187," ","^^",LEN(U187)-LEN(SUBSTITUTE(U187," ","")))))+1,99)&amp;"_"&amp;LEFT(U187,FIND(" ",U187)-1)&amp;"_"&amp;V187))</f>
        <v/>
      </c>
      <c r="Z187" s="117" t="str">
        <f>IF(AB187="","",IF((LEN(AB187)-LEN(SUBSTITUTE(AB187,"male","")))/LEN("male")&gt;1,"!",IF(RIGHT(AB187,1)=")","",IF(RIGHT(AB187,2)=") ","",IF(RIGHT(AB187,2)=").","","!!")))))</f>
        <v/>
      </c>
      <c r="AA187" s="114"/>
      <c r="AB187" s="168"/>
      <c r="AC187" s="143" t="str">
        <f>IF(AG187="","",ministers_outercabinet!AF$3)</f>
        <v/>
      </c>
      <c r="AD187" s="144" t="str">
        <f>IF(AG187="","",ministers_outercabinet!AF$1)</f>
        <v/>
      </c>
      <c r="AE187" s="145"/>
      <c r="AF187" s="151"/>
      <c r="AG187" s="146" t="str">
        <f>IF(AN187="","",IF(ISNUMBER(SEARCH(":",AN187)),MID(AN187,FIND(":",AN187)+2,FIND("(",AN187)-FIND(":",AN187)-3),LEFT(AN187,FIND("(",AN187)-2)))</f>
        <v/>
      </c>
      <c r="AH187" s="147" t="str">
        <f>IF(AN187="","",MID(AN187,FIND("(",AN187)+1,4))</f>
        <v/>
      </c>
      <c r="AI187" s="148" t="str">
        <f>IF(ISNUMBER(SEARCH("*female*",AN187)),"female",IF(ISNUMBER(SEARCH("*male*",AN187)),"male",""))</f>
        <v/>
      </c>
      <c r="AJ187" s="149" t="str">
        <f>IF(AN187="","",IF(ISERROR(MID(AN187,FIND("male,",AN187)+6,(FIND(")",AN187)-(FIND("male,",AN187)+6))))=TRUE,"missing/error",MID(AN187,FIND("male,",AN187)+6,(FIND(")",AN187)-(FIND("male,",AN187)+6)))))</f>
        <v/>
      </c>
      <c r="AK187" s="150" t="str">
        <f>IF(AG187="","",(MID(AG187,(SEARCH("^^",SUBSTITUTE(AG187," ","^^",LEN(AG187)-LEN(SUBSTITUTE(AG187," ","")))))+1,99)&amp;"_"&amp;LEFT(AG187,FIND(" ",AG187)-1)&amp;"_"&amp;AH187))</f>
        <v/>
      </c>
      <c r="AL187" s="117" t="str">
        <f>IF(AN187="","",IF((LEN(AN187)-LEN(SUBSTITUTE(AN187,"male","")))/LEN("male")&gt;1,"!",IF(RIGHT(AN187,1)=")","",IF(RIGHT(AN187,2)=") ","",IF(RIGHT(AN187,2)=").","","!!")))))</f>
        <v/>
      </c>
      <c r="AM187" s="114"/>
      <c r="AN187" s="168"/>
      <c r="AO187" s="143" t="str">
        <f>IF(AS187="","",ministers_outercabinet!AR$3)</f>
        <v/>
      </c>
      <c r="AP187" s="144" t="str">
        <f>IF(AS187="","",ministers_outercabinet!AR$1)</f>
        <v/>
      </c>
      <c r="AQ187" s="145"/>
      <c r="AR187" s="151"/>
      <c r="AS187" s="146" t="str">
        <f>IF(AZ187="","",IF(ISNUMBER(SEARCH(":",AZ187)),MID(AZ187,FIND(":",AZ187)+2,FIND("(",AZ187)-FIND(":",AZ187)-3),LEFT(AZ187,FIND("(",AZ187)-2)))</f>
        <v/>
      </c>
      <c r="AT187" s="147" t="str">
        <f>IF(AZ187="","",MID(AZ187,FIND("(",AZ187)+1,4))</f>
        <v/>
      </c>
      <c r="AU187" s="148" t="str">
        <f>IF(ISNUMBER(SEARCH("*female*",AZ187)),"female",IF(ISNUMBER(SEARCH("*male*",AZ187)),"male",""))</f>
        <v/>
      </c>
      <c r="AV187" s="149" t="str">
        <f>IF(AZ187="","",IF(ISERROR(MID(AZ187,FIND("male,",AZ187)+6,(FIND(")",AZ187)-(FIND("male,",AZ187)+6))))=TRUE,"missing/error",MID(AZ187,FIND("male,",AZ187)+6,(FIND(")",AZ187)-(FIND("male,",AZ187)+6)))))</f>
        <v/>
      </c>
      <c r="AW187" s="150" t="str">
        <f>IF(AS187="","",(MID(AS187,(SEARCH("^^",SUBSTITUTE(AS187," ","^^",LEN(AS187)-LEN(SUBSTITUTE(AS187," ","")))))+1,99)&amp;"_"&amp;LEFT(AS187,FIND(" ",AS187)-1)&amp;"_"&amp;AT187))</f>
        <v/>
      </c>
      <c r="AX187" s="117" t="str">
        <f>IF(AZ187="","",IF((LEN(AZ187)-LEN(SUBSTITUTE(AZ187,"male","")))/LEN("male")&gt;1,"!",IF(RIGHT(AZ187,1)=")","",IF(RIGHT(AZ187,2)=") ","",IF(RIGHT(AZ187,2)=").","","!!")))))</f>
        <v/>
      </c>
      <c r="AY187" s="114"/>
      <c r="AZ187" s="168"/>
      <c r="BA187" s="143" t="str">
        <f>IF(BE187="","",ministers_outercabinet!BD$3)</f>
        <v/>
      </c>
      <c r="BB187" s="144" t="str">
        <f>IF(BE187="","",ministers_outercabinet!BD$1)</f>
        <v/>
      </c>
      <c r="BC187" s="145"/>
      <c r="BD187" s="151"/>
      <c r="BE187" s="146" t="str">
        <f>IF(BL187="","",IF(ISNUMBER(SEARCH(":",BL187)),MID(BL187,FIND(":",BL187)+2,FIND("(",BL187)-FIND(":",BL187)-3),LEFT(BL187,FIND("(",BL187)-2)))</f>
        <v/>
      </c>
      <c r="BF187" s="147" t="str">
        <f>IF(BL187="","",MID(BL187,FIND("(",BL187)+1,4))</f>
        <v/>
      </c>
      <c r="BG187" s="148" t="str">
        <f>IF(ISNUMBER(SEARCH("*female*",BL187)),"female",IF(ISNUMBER(SEARCH("*male*",BL187)),"male",""))</f>
        <v/>
      </c>
      <c r="BH187" s="149" t="str">
        <f>IF(BL187="","",IF(ISERROR(MID(BL187,FIND("male,",BL187)+6,(FIND(")",BL187)-(FIND("male,",BL187)+6))))=TRUE,"missing/error",MID(BL187,FIND("male,",BL187)+6,(FIND(")",BL187)-(FIND("male,",BL187)+6)))))</f>
        <v/>
      </c>
      <c r="BI187" s="150" t="str">
        <f>IF(BE187="","",(MID(BE187,(SEARCH("^^",SUBSTITUTE(BE187," ","^^",LEN(BE187)-LEN(SUBSTITUTE(BE187," ","")))))+1,99)&amp;"_"&amp;LEFT(BE187,FIND(" ",BE187)-1)&amp;"_"&amp;BF187))</f>
        <v/>
      </c>
      <c r="BJ187" s="117" t="str">
        <f>IF(BL187="","",IF((LEN(BL187)-LEN(SUBSTITUTE(BL187,"male","")))/LEN("male")&gt;1,"!",IF(RIGHT(BL187,1)=")","",IF(RIGHT(BL187,2)=") ","",IF(RIGHT(BL187,2)=").","","!!")))))</f>
        <v/>
      </c>
      <c r="BK187" s="114"/>
      <c r="BL187" s="168"/>
      <c r="BM187" s="143" t="str">
        <f>IF(BQ187="","",ministers_outercabinet!BP$3)</f>
        <v/>
      </c>
      <c r="BN187" s="144" t="str">
        <f>IF(BQ187="","",ministers_outercabinet!BP$1)</f>
        <v/>
      </c>
      <c r="BO187" s="145"/>
      <c r="BP187" s="151"/>
      <c r="BQ187" s="146" t="str">
        <f>IF(BX187="","",IF(ISNUMBER(SEARCH(":",BX187)),MID(BX187,FIND(":",BX187)+2,FIND("(",BX187)-FIND(":",BX187)-3),LEFT(BX187,FIND("(",BX187)-2)))</f>
        <v/>
      </c>
      <c r="BR187" s="147" t="str">
        <f>IF(BX187="","",MID(BX187,FIND("(",BX187)+1,4))</f>
        <v/>
      </c>
      <c r="BS187" s="148" t="str">
        <f>IF(ISNUMBER(SEARCH("*female*",BX187)),"female",IF(ISNUMBER(SEARCH("*male*",BX187)),"male",""))</f>
        <v/>
      </c>
      <c r="BT187" s="149" t="str">
        <f>IF(BX187="","",IF(ISERROR(MID(BX187,FIND("male,",BX187)+6,(FIND(")",BX187)-(FIND("male,",BX187)+6))))=TRUE,"missing/error",MID(BX187,FIND("male,",BX187)+6,(FIND(")",BX187)-(FIND("male,",BX187)+6)))))</f>
        <v/>
      </c>
      <c r="BU187" s="150" t="str">
        <f>IF(BQ187="","",(MID(BQ187,(SEARCH("^^",SUBSTITUTE(BQ187," ","^^",LEN(BQ187)-LEN(SUBSTITUTE(BQ187," ","")))))+1,99)&amp;"_"&amp;LEFT(BQ187,FIND(" ",BQ187)-1)&amp;"_"&amp;BR187))</f>
        <v/>
      </c>
      <c r="BV187" s="117" t="str">
        <f>IF(BX187="","",IF((LEN(BX187)-LEN(SUBSTITUTE(BX187,"male","")))/LEN("male")&gt;1,"!",IF(RIGHT(BX187,1)=")","",IF(RIGHT(BX187,2)=") ","",IF(RIGHT(BX187,2)=").","","!!")))))</f>
        <v/>
      </c>
      <c r="BW187" s="114"/>
      <c r="BX187" s="168"/>
      <c r="BY187" s="143" t="str">
        <f>IF(CC187="","",ministers_outercabinet!CB$3)</f>
        <v/>
      </c>
      <c r="BZ187" s="144" t="str">
        <f>IF(CC187="","",ministers_outercabinet!CB$1)</f>
        <v/>
      </c>
      <c r="CA187" s="145"/>
      <c r="CB187" s="151"/>
      <c r="CC187" s="146" t="str">
        <f>IF(CJ187="","",IF(ISNUMBER(SEARCH(":",CJ187)),MID(CJ187,FIND(":",CJ187)+2,FIND("(",CJ187)-FIND(":",CJ187)-3),LEFT(CJ187,FIND("(",CJ187)-2)))</f>
        <v/>
      </c>
      <c r="CD187" s="147" t="str">
        <f>IF(CJ187="","",MID(CJ187,FIND("(",CJ187)+1,4))</f>
        <v/>
      </c>
      <c r="CE187" s="148" t="str">
        <f>IF(ISNUMBER(SEARCH("*female*",CJ187)),"female",IF(ISNUMBER(SEARCH("*male*",CJ187)),"male",""))</f>
        <v/>
      </c>
      <c r="CF187" s="149" t="str">
        <f>IF(CJ187="","",IF(ISERROR(MID(CJ187,FIND("male,",CJ187)+6,(FIND(")",CJ187)-(FIND("male,",CJ187)+6))))=TRUE,"missing/error",MID(CJ187,FIND("male,",CJ187)+6,(FIND(")",CJ187)-(FIND("male,",CJ187)+6)))))</f>
        <v/>
      </c>
      <c r="CG187" s="150" t="str">
        <f>IF(CC187="","",(MID(CC187,(SEARCH("^^",SUBSTITUTE(CC187," ","^^",LEN(CC187)-LEN(SUBSTITUTE(CC187," ","")))))+1,99)&amp;"_"&amp;LEFT(CC187,FIND(" ",CC187)-1)&amp;"_"&amp;CD187))</f>
        <v/>
      </c>
      <c r="CH187" s="117" t="str">
        <f>IF(CJ187="","",IF((LEN(CJ187)-LEN(SUBSTITUTE(CJ187,"male","")))/LEN("male")&gt;1,"!",IF(RIGHT(CJ187,1)=")","",IF(RIGHT(CJ187,2)=") ","",IF(RIGHT(CJ187,2)=").","","!!")))))</f>
        <v/>
      </c>
      <c r="CI187" s="114"/>
      <c r="CJ187" s="168"/>
      <c r="CK187" s="143" t="str">
        <f>IF(CO187="","",ministers_outercabinet!CN$3)</f>
        <v/>
      </c>
      <c r="CL187" s="144" t="str">
        <f>IF(CO187="","",ministers_outercabinet!CN$1)</f>
        <v/>
      </c>
      <c r="CM187" s="145"/>
      <c r="CN187" s="151"/>
      <c r="CO187" s="146" t="str">
        <f>IF(CV187="","",IF(ISNUMBER(SEARCH(":",CV187)),MID(CV187,FIND(":",CV187)+2,FIND("(",CV187)-FIND(":",CV187)-3),LEFT(CV187,FIND("(",CV187)-2)))</f>
        <v/>
      </c>
      <c r="CP187" s="147" t="str">
        <f>IF(CV187="","",MID(CV187,FIND("(",CV187)+1,4))</f>
        <v/>
      </c>
      <c r="CQ187" s="148" t="str">
        <f>IF(ISNUMBER(SEARCH("*female*",CV187)),"female",IF(ISNUMBER(SEARCH("*male*",CV187)),"male",""))</f>
        <v/>
      </c>
      <c r="CR187" s="149" t="str">
        <f>IF(CV187="","",IF(ISERROR(MID(CV187,FIND("male,",CV187)+6,(FIND(")",CV187)-(FIND("male,",CV187)+6))))=TRUE,"missing/error",MID(CV187,FIND("male,",CV187)+6,(FIND(")",CV187)-(FIND("male,",CV187)+6)))))</f>
        <v/>
      </c>
      <c r="CS187" s="150" t="str">
        <f>IF(CO187="","",(MID(CO187,(SEARCH("^^",SUBSTITUTE(CO187," ","^^",LEN(CO187)-LEN(SUBSTITUTE(CO187," ","")))))+1,99)&amp;"_"&amp;LEFT(CO187,FIND(" ",CO187)-1)&amp;"_"&amp;CP187))</f>
        <v/>
      </c>
      <c r="CT187" s="117" t="str">
        <f>IF(CV187="","",IF((LEN(CV187)-LEN(SUBSTITUTE(CV187,"male","")))/LEN("male")&gt;1,"!",IF(RIGHT(CV187,1)=")","",IF(RIGHT(CV187,2)=") ","",IF(RIGHT(CV187,2)=").","","!!")))))</f>
        <v/>
      </c>
      <c r="CU187" s="114"/>
      <c r="CV187" s="168"/>
      <c r="CW187" s="143" t="str">
        <f>IF(DA187="","",ministers_outercabinet!CZ$3)</f>
        <v/>
      </c>
      <c r="CX187" s="144" t="str">
        <f>IF(DA187="","",ministers_outercabinet!CZ$1)</f>
        <v/>
      </c>
      <c r="CY187" s="145"/>
      <c r="CZ187" s="151"/>
      <c r="DA187" s="146" t="str">
        <f>IF(DH187="","",IF(ISNUMBER(SEARCH(":",DH187)),MID(DH187,FIND(":",DH187)+2,FIND("(",DH187)-FIND(":",DH187)-3),LEFT(DH187,FIND("(",DH187)-2)))</f>
        <v/>
      </c>
      <c r="DB187" s="147" t="str">
        <f>IF(DH187="","",MID(DH187,FIND("(",DH187)+1,4))</f>
        <v/>
      </c>
      <c r="DC187" s="148" t="str">
        <f>IF(ISNUMBER(SEARCH("*female*",DH187)),"female",IF(ISNUMBER(SEARCH("*male*",DH187)),"male",""))</f>
        <v/>
      </c>
      <c r="DD187" s="149" t="str">
        <f>IF(DH187="","",IF(ISERROR(MID(DH187,FIND("male,",DH187)+6,(FIND(")",DH187)-(FIND("male,",DH187)+6))))=TRUE,"missing/error",MID(DH187,FIND("male,",DH187)+6,(FIND(")",DH187)-(FIND("male,",DH187)+6)))))</f>
        <v/>
      </c>
      <c r="DE187" s="150" t="str">
        <f>IF(DA187="","",(MID(DA187,(SEARCH("^^",SUBSTITUTE(DA187," ","^^",LEN(DA187)-LEN(SUBSTITUTE(DA187," ","")))))+1,99)&amp;"_"&amp;LEFT(DA187,FIND(" ",DA187)-1)&amp;"_"&amp;DB187))</f>
        <v/>
      </c>
      <c r="DF187" s="117" t="str">
        <f>IF(DH187="","",IF((LEN(DH187)-LEN(SUBSTITUTE(DH187,"male","")))/LEN("male")&gt;1,"!",IF(RIGHT(DH187,1)=")","",IF(RIGHT(DH187,2)=") ","",IF(RIGHT(DH187,2)=").","","!!")))))</f>
        <v/>
      </c>
      <c r="DG187" s="114"/>
      <c r="DH187" s="168"/>
      <c r="DI187" s="143" t="str">
        <f>IF(DM187="","",ministers_outercabinet!DL$3)</f>
        <v/>
      </c>
      <c r="DJ187" s="144" t="str">
        <f>IF(DM187="","",ministers_outercabinet!DL$1)</f>
        <v/>
      </c>
      <c r="DK187" s="145"/>
      <c r="DL187" s="151"/>
      <c r="DM187" s="146" t="str">
        <f>IF(DT187="","",IF(ISNUMBER(SEARCH(":",DT187)),MID(DT187,FIND(":",DT187)+2,FIND("(",DT187)-FIND(":",DT187)-3),LEFT(DT187,FIND("(",DT187)-2)))</f>
        <v/>
      </c>
      <c r="DN187" s="147" t="str">
        <f>IF(DT187="","",MID(DT187,FIND("(",DT187)+1,4))</f>
        <v/>
      </c>
      <c r="DO187" s="148" t="str">
        <f>IF(ISNUMBER(SEARCH("*female*",DT187)),"female",IF(ISNUMBER(SEARCH("*male*",DT187)),"male",""))</f>
        <v/>
      </c>
      <c r="DP187" s="149" t="str">
        <f>IF(DT187="","",IF(ISERROR(MID(DT187,FIND("male,",DT187)+6,(FIND(")",DT187)-(FIND("male,",DT187)+6))))=TRUE,"missing/error",MID(DT187,FIND("male,",DT187)+6,(FIND(")",DT187)-(FIND("male,",DT187)+6)))))</f>
        <v/>
      </c>
      <c r="DQ187" s="150" t="str">
        <f>IF(DM187="","",(MID(DM187,(SEARCH("^^",SUBSTITUTE(DM187," ","^^",LEN(DM187)-LEN(SUBSTITUTE(DM187," ","")))))+1,99)&amp;"_"&amp;LEFT(DM187,FIND(" ",DM187)-1)&amp;"_"&amp;DN187))</f>
        <v/>
      </c>
      <c r="DR187" s="117" t="str">
        <f>IF(DT187="","",IF((LEN(DT187)-LEN(SUBSTITUTE(DT187,"male","")))/LEN("male")&gt;1,"!",IF(RIGHT(DT187,1)=")","",IF(RIGHT(DT187,2)=") ","",IF(RIGHT(DT187,2)=").","","!!")))))</f>
        <v/>
      </c>
      <c r="DS187" s="114"/>
      <c r="DT187" s="168"/>
      <c r="DU187" s="143" t="str">
        <f>IF(DY187="","",ministers_outercabinet!DX$3)</f>
        <v/>
      </c>
      <c r="DV187" s="144" t="str">
        <f>IF(DY187="","",ministers_outercabinet!DX$1)</f>
        <v/>
      </c>
      <c r="DW187" s="145"/>
      <c r="DX187" s="151"/>
      <c r="DY187" s="146" t="str">
        <f>IF(EF187="","",IF(ISNUMBER(SEARCH(":",EF187)),MID(EF187,FIND(":",EF187)+2,FIND("(",EF187)-FIND(":",EF187)-3),LEFT(EF187,FIND("(",EF187)-2)))</f>
        <v/>
      </c>
      <c r="DZ187" s="147" t="str">
        <f>IF(EF187="","",MID(EF187,FIND("(",EF187)+1,4))</f>
        <v/>
      </c>
      <c r="EA187" s="148" t="str">
        <f>IF(ISNUMBER(SEARCH("*female*",EF187)),"female",IF(ISNUMBER(SEARCH("*male*",EF187)),"male",""))</f>
        <v/>
      </c>
      <c r="EB187" s="149" t="str">
        <f>IF(EF187="","",IF(ISERROR(MID(EF187,FIND("male,",EF187)+6,(FIND(")",EF187)-(FIND("male,",EF187)+6))))=TRUE,"missing/error",MID(EF187,FIND("male,",EF187)+6,(FIND(")",EF187)-(FIND("male,",EF187)+6)))))</f>
        <v/>
      </c>
      <c r="EC187" s="150" t="str">
        <f>IF(DY187="","",(MID(DY187,(SEARCH("^^",SUBSTITUTE(DY187," ","^^",LEN(DY187)-LEN(SUBSTITUTE(DY187," ","")))))+1,99)&amp;"_"&amp;LEFT(DY187,FIND(" ",DY187)-1)&amp;"_"&amp;DZ187))</f>
        <v/>
      </c>
      <c r="ED187" s="117" t="str">
        <f>IF(EF187="","",IF((LEN(EF187)-LEN(SUBSTITUTE(EF187,"male","")))/LEN("male")&gt;1,"!",IF(RIGHT(EF187,1)=")","",IF(RIGHT(EF187,2)=") ","",IF(RIGHT(EF187,2)=").","","!!")))))</f>
        <v/>
      </c>
      <c r="EE187" s="114"/>
      <c r="EF187" s="168"/>
    </row>
    <row r="188" spans="1:136" ht="13.5" customHeight="1">
      <c r="A188" s="126"/>
      <c r="B188" s="117" t="s">
        <v>589</v>
      </c>
      <c r="E188" s="143" t="str">
        <f>IF(I188="","",ministers_outercabinet!E$3)</f>
        <v/>
      </c>
      <c r="F188" s="144" t="str">
        <f>IF(I188="","",ministers_outercabinet!E$1)</f>
        <v/>
      </c>
      <c r="G188" s="145" t="s">
        <v>292</v>
      </c>
      <c r="H188" s="145" t="str">
        <f>IF(I188="","",ministers_outercabinet!E$3)</f>
        <v/>
      </c>
      <c r="I188" s="146" t="str">
        <f t="shared" si="89"/>
        <v/>
      </c>
      <c r="J188" s="147" t="str">
        <f t="shared" si="90"/>
        <v/>
      </c>
      <c r="K188" s="148" t="str">
        <f t="shared" si="91"/>
        <v/>
      </c>
      <c r="L188" s="149" t="str">
        <f t="shared" si="94"/>
        <v/>
      </c>
      <c r="M188" s="150" t="str">
        <f t="shared" si="92"/>
        <v/>
      </c>
      <c r="N188" s="117" t="str">
        <f t="shared" si="93"/>
        <v/>
      </c>
      <c r="O188" s="114"/>
      <c r="P188" s="168"/>
      <c r="Q188" s="143" t="str">
        <f>IF(U188="","",ministers_outercabinet!T$3)</f>
        <v/>
      </c>
      <c r="R188" s="144" t="str">
        <f>IF(U188="","",ministers_outercabinet!T$1)</f>
        <v/>
      </c>
      <c r="S188" s="145"/>
      <c r="T188" s="151"/>
      <c r="U188" s="146" t="str">
        <f>IF(AB188="","",IF(ISNUMBER(SEARCH(":",AB188)),MID(AB188,FIND(":",AB188)+2,FIND("(",AB188)-FIND(":",AB188)-3),LEFT(AB188,FIND("(",AB188)-2)))</f>
        <v/>
      </c>
      <c r="V188" s="147" t="str">
        <f>IF(AB188="","",MID(AB188,FIND("(",AB188)+1,4))</f>
        <v/>
      </c>
      <c r="W188" s="148" t="str">
        <f>IF(ISNUMBER(SEARCH("*female*",AB188)),"female",IF(ISNUMBER(SEARCH("*male*",AB188)),"male",""))</f>
        <v/>
      </c>
      <c r="X188" s="149" t="str">
        <f>IF(AB188="","",IF(ISERROR(MID(AB188,FIND("male,",AB188)+6,(FIND(")",AB188)-(FIND("male,",AB188)+6))))=TRUE,"missing/error",MID(AB188,FIND("male,",AB188)+6,(FIND(")",AB188)-(FIND("male,",AB188)+6)))))</f>
        <v/>
      </c>
      <c r="Y188" s="150" t="str">
        <f>IF(U188="","",(MID(U188,(SEARCH("^^",SUBSTITUTE(U188," ","^^",LEN(U188)-LEN(SUBSTITUTE(U188," ","")))))+1,99)&amp;"_"&amp;LEFT(U188,FIND(" ",U188)-1)&amp;"_"&amp;V188))</f>
        <v/>
      </c>
      <c r="Z188" s="117" t="str">
        <f>IF(AB188="","",IF((LEN(AB188)-LEN(SUBSTITUTE(AB188,"male","")))/LEN("male")&gt;1,"!",IF(RIGHT(AB188,1)=")","",IF(RIGHT(AB188,2)=") ","",IF(RIGHT(AB188,2)=").","","!!")))))</f>
        <v/>
      </c>
      <c r="AA188" s="114"/>
      <c r="AB188" s="168"/>
      <c r="AC188" s="143" t="str">
        <f>IF(AG188="","",ministers_outercabinet!AF$3)</f>
        <v/>
      </c>
      <c r="AD188" s="144" t="str">
        <f>IF(AG188="","",ministers_outercabinet!AF$1)</f>
        <v/>
      </c>
      <c r="AE188" s="145"/>
      <c r="AF188" s="151"/>
      <c r="AG188" s="146" t="str">
        <f>IF(AN188="","",IF(ISNUMBER(SEARCH(":",AN188)),MID(AN188,FIND(":",AN188)+2,FIND("(",AN188)-FIND(":",AN188)-3),LEFT(AN188,FIND("(",AN188)-2)))</f>
        <v/>
      </c>
      <c r="AH188" s="147" t="str">
        <f>IF(AN188="","",MID(AN188,FIND("(",AN188)+1,4))</f>
        <v/>
      </c>
      <c r="AI188" s="148" t="str">
        <f>IF(ISNUMBER(SEARCH("*female*",AN188)),"female",IF(ISNUMBER(SEARCH("*male*",AN188)),"male",""))</f>
        <v/>
      </c>
      <c r="AJ188" s="149" t="str">
        <f>IF(AN188="","",IF(ISERROR(MID(AN188,FIND("male,",AN188)+6,(FIND(")",AN188)-(FIND("male,",AN188)+6))))=TRUE,"missing/error",MID(AN188,FIND("male,",AN188)+6,(FIND(")",AN188)-(FIND("male,",AN188)+6)))))</f>
        <v/>
      </c>
      <c r="AK188" s="150" t="str">
        <f>IF(AG188="","",(MID(AG188,(SEARCH("^^",SUBSTITUTE(AG188," ","^^",LEN(AG188)-LEN(SUBSTITUTE(AG188," ","")))))+1,99)&amp;"_"&amp;LEFT(AG188,FIND(" ",AG188)-1)&amp;"_"&amp;AH188))</f>
        <v/>
      </c>
      <c r="AL188" s="117" t="str">
        <f>IF(AN188="","",IF((LEN(AN188)-LEN(SUBSTITUTE(AN188,"male","")))/LEN("male")&gt;1,"!",IF(RIGHT(AN188,1)=")","",IF(RIGHT(AN188,2)=") ","",IF(RIGHT(AN188,2)=").","","!!")))))</f>
        <v/>
      </c>
      <c r="AM188" s="114"/>
      <c r="AN188" s="168"/>
      <c r="AO188" s="143" t="str">
        <f>IF(AS188="","",ministers_outercabinet!AR$3)</f>
        <v/>
      </c>
      <c r="AP188" s="144" t="str">
        <f>IF(AS188="","",ministers_outercabinet!AR$1)</f>
        <v/>
      </c>
      <c r="AQ188" s="145"/>
      <c r="AR188" s="151"/>
      <c r="AS188" s="146" t="str">
        <f>IF(AZ188="","",IF(ISNUMBER(SEARCH(":",AZ188)),MID(AZ188,FIND(":",AZ188)+2,FIND("(",AZ188)-FIND(":",AZ188)-3),LEFT(AZ188,FIND("(",AZ188)-2)))</f>
        <v/>
      </c>
      <c r="AT188" s="147" t="str">
        <f>IF(AZ188="","",MID(AZ188,FIND("(",AZ188)+1,4))</f>
        <v/>
      </c>
      <c r="AU188" s="148" t="str">
        <f>IF(ISNUMBER(SEARCH("*female*",AZ188)),"female",IF(ISNUMBER(SEARCH("*male*",AZ188)),"male",""))</f>
        <v/>
      </c>
      <c r="AV188" s="149" t="str">
        <f>IF(AZ188="","",IF(ISERROR(MID(AZ188,FIND("male,",AZ188)+6,(FIND(")",AZ188)-(FIND("male,",AZ188)+6))))=TRUE,"missing/error",MID(AZ188,FIND("male,",AZ188)+6,(FIND(")",AZ188)-(FIND("male,",AZ188)+6)))))</f>
        <v/>
      </c>
      <c r="AW188" s="150" t="str">
        <f>IF(AS188="","",(MID(AS188,(SEARCH("^^",SUBSTITUTE(AS188," ","^^",LEN(AS188)-LEN(SUBSTITUTE(AS188," ","")))))+1,99)&amp;"_"&amp;LEFT(AS188,FIND(" ",AS188)-1)&amp;"_"&amp;AT188))</f>
        <v/>
      </c>
      <c r="AX188" s="117" t="str">
        <f>IF(AZ188="","",IF((LEN(AZ188)-LEN(SUBSTITUTE(AZ188,"male","")))/LEN("male")&gt;1,"!",IF(RIGHT(AZ188,1)=")","",IF(RIGHT(AZ188,2)=") ","",IF(RIGHT(AZ188,2)=").","","!!")))))</f>
        <v/>
      </c>
      <c r="AY188" s="114"/>
      <c r="AZ188" s="168"/>
      <c r="BA188" s="143" t="str">
        <f>IF(BE188="","",ministers_outercabinet!BD$3)</f>
        <v/>
      </c>
      <c r="BB188" s="144" t="str">
        <f>IF(BE188="","",ministers_outercabinet!BD$1)</f>
        <v/>
      </c>
      <c r="BC188" s="145"/>
      <c r="BD188" s="151"/>
      <c r="BE188" s="146" t="str">
        <f>IF(BL188="","",IF(ISNUMBER(SEARCH(":",BL188)),MID(BL188,FIND(":",BL188)+2,FIND("(",BL188)-FIND(":",BL188)-3),LEFT(BL188,FIND("(",BL188)-2)))</f>
        <v/>
      </c>
      <c r="BF188" s="147" t="str">
        <f>IF(BL188="","",MID(BL188,FIND("(",BL188)+1,4))</f>
        <v/>
      </c>
      <c r="BG188" s="148" t="str">
        <f>IF(ISNUMBER(SEARCH("*female*",BL188)),"female",IF(ISNUMBER(SEARCH("*male*",BL188)),"male",""))</f>
        <v/>
      </c>
      <c r="BH188" s="149" t="str">
        <f>IF(BL188="","",IF(ISERROR(MID(BL188,FIND("male,",BL188)+6,(FIND(")",BL188)-(FIND("male,",BL188)+6))))=TRUE,"missing/error",MID(BL188,FIND("male,",BL188)+6,(FIND(")",BL188)-(FIND("male,",BL188)+6)))))</f>
        <v/>
      </c>
      <c r="BI188" s="150" t="str">
        <f>IF(BE188="","",(MID(BE188,(SEARCH("^^",SUBSTITUTE(BE188," ","^^",LEN(BE188)-LEN(SUBSTITUTE(BE188," ","")))))+1,99)&amp;"_"&amp;LEFT(BE188,FIND(" ",BE188)-1)&amp;"_"&amp;BF188))</f>
        <v/>
      </c>
      <c r="BJ188" s="117" t="str">
        <f>IF(BL188="","",IF((LEN(BL188)-LEN(SUBSTITUTE(BL188,"male","")))/LEN("male")&gt;1,"!",IF(RIGHT(BL188,1)=")","",IF(RIGHT(BL188,2)=") ","",IF(RIGHT(BL188,2)=").","","!!")))))</f>
        <v/>
      </c>
      <c r="BK188" s="114"/>
      <c r="BL188" s="168"/>
      <c r="BM188" s="143" t="str">
        <f>IF(BQ188="","",ministers_outercabinet!BP$3)</f>
        <v/>
      </c>
      <c r="BN188" s="144" t="str">
        <f>IF(BQ188="","",ministers_outercabinet!BP$1)</f>
        <v/>
      </c>
      <c r="BO188" s="145"/>
      <c r="BP188" s="151"/>
      <c r="BQ188" s="146" t="str">
        <f>IF(BX188="","",IF(ISNUMBER(SEARCH(":",BX188)),MID(BX188,FIND(":",BX188)+2,FIND("(",BX188)-FIND(":",BX188)-3),LEFT(BX188,FIND("(",BX188)-2)))</f>
        <v/>
      </c>
      <c r="BR188" s="147" t="str">
        <f>IF(BX188="","",MID(BX188,FIND("(",BX188)+1,4))</f>
        <v/>
      </c>
      <c r="BS188" s="148" t="str">
        <f>IF(ISNUMBER(SEARCH("*female*",BX188)),"female",IF(ISNUMBER(SEARCH("*male*",BX188)),"male",""))</f>
        <v/>
      </c>
      <c r="BT188" s="149" t="str">
        <f>IF(BX188="","",IF(ISERROR(MID(BX188,FIND("male,",BX188)+6,(FIND(")",BX188)-(FIND("male,",BX188)+6))))=TRUE,"missing/error",MID(BX188,FIND("male,",BX188)+6,(FIND(")",BX188)-(FIND("male,",BX188)+6)))))</f>
        <v/>
      </c>
      <c r="BU188" s="150" t="str">
        <f>IF(BQ188="","",(MID(BQ188,(SEARCH("^^",SUBSTITUTE(BQ188," ","^^",LEN(BQ188)-LEN(SUBSTITUTE(BQ188," ","")))))+1,99)&amp;"_"&amp;LEFT(BQ188,FIND(" ",BQ188)-1)&amp;"_"&amp;BR188))</f>
        <v/>
      </c>
      <c r="BV188" s="117" t="str">
        <f>IF(BX188="","",IF((LEN(BX188)-LEN(SUBSTITUTE(BX188,"male","")))/LEN("male")&gt;1,"!",IF(RIGHT(BX188,1)=")","",IF(RIGHT(BX188,2)=") ","",IF(RIGHT(BX188,2)=").","","!!")))))</f>
        <v/>
      </c>
      <c r="BW188" s="114"/>
      <c r="BX188" s="168"/>
      <c r="BY188" s="143" t="str">
        <f>IF(CC188="","",ministers_outercabinet!CB$3)</f>
        <v/>
      </c>
      <c r="BZ188" s="144" t="str">
        <f>IF(CC188="","",ministers_outercabinet!CB$1)</f>
        <v/>
      </c>
      <c r="CA188" s="145"/>
      <c r="CB188" s="151"/>
      <c r="CC188" s="146" t="str">
        <f>IF(CJ188="","",IF(ISNUMBER(SEARCH(":",CJ188)),MID(CJ188,FIND(":",CJ188)+2,FIND("(",CJ188)-FIND(":",CJ188)-3),LEFT(CJ188,FIND("(",CJ188)-2)))</f>
        <v/>
      </c>
      <c r="CD188" s="147" t="str">
        <f>IF(CJ188="","",MID(CJ188,FIND("(",CJ188)+1,4))</f>
        <v/>
      </c>
      <c r="CE188" s="148" t="str">
        <f>IF(ISNUMBER(SEARCH("*female*",CJ188)),"female",IF(ISNUMBER(SEARCH("*male*",CJ188)),"male",""))</f>
        <v/>
      </c>
      <c r="CF188" s="149" t="str">
        <f>IF(CJ188="","",IF(ISERROR(MID(CJ188,FIND("male,",CJ188)+6,(FIND(")",CJ188)-(FIND("male,",CJ188)+6))))=TRUE,"missing/error",MID(CJ188,FIND("male,",CJ188)+6,(FIND(")",CJ188)-(FIND("male,",CJ188)+6)))))</f>
        <v/>
      </c>
      <c r="CG188" s="150" t="str">
        <f>IF(CC188="","",(MID(CC188,(SEARCH("^^",SUBSTITUTE(CC188," ","^^",LEN(CC188)-LEN(SUBSTITUTE(CC188," ","")))))+1,99)&amp;"_"&amp;LEFT(CC188,FIND(" ",CC188)-1)&amp;"_"&amp;CD188))</f>
        <v/>
      </c>
      <c r="CH188" s="117" t="str">
        <f>IF(CJ188="","",IF((LEN(CJ188)-LEN(SUBSTITUTE(CJ188,"male","")))/LEN("male")&gt;1,"!",IF(RIGHT(CJ188,1)=")","",IF(RIGHT(CJ188,2)=") ","",IF(RIGHT(CJ188,2)=").","","!!")))))</f>
        <v/>
      </c>
      <c r="CI188" s="114"/>
      <c r="CJ188" s="168"/>
      <c r="CK188" s="143" t="str">
        <f>IF(CO188="","",ministers_outercabinet!CN$3)</f>
        <v/>
      </c>
      <c r="CL188" s="144" t="str">
        <f>IF(CO188="","",ministers_outercabinet!CN$1)</f>
        <v/>
      </c>
      <c r="CM188" s="145"/>
      <c r="CN188" s="151"/>
      <c r="CO188" s="146" t="str">
        <f>IF(CV188="","",IF(ISNUMBER(SEARCH(":",CV188)),MID(CV188,FIND(":",CV188)+2,FIND("(",CV188)-FIND(":",CV188)-3),LEFT(CV188,FIND("(",CV188)-2)))</f>
        <v/>
      </c>
      <c r="CP188" s="147" t="str">
        <f>IF(CV188="","",MID(CV188,FIND("(",CV188)+1,4))</f>
        <v/>
      </c>
      <c r="CQ188" s="148" t="str">
        <f>IF(ISNUMBER(SEARCH("*female*",CV188)),"female",IF(ISNUMBER(SEARCH("*male*",CV188)),"male",""))</f>
        <v/>
      </c>
      <c r="CR188" s="149" t="str">
        <f>IF(CV188="","",IF(ISERROR(MID(CV188,FIND("male,",CV188)+6,(FIND(")",CV188)-(FIND("male,",CV188)+6))))=TRUE,"missing/error",MID(CV188,FIND("male,",CV188)+6,(FIND(")",CV188)-(FIND("male,",CV188)+6)))))</f>
        <v/>
      </c>
      <c r="CS188" s="150" t="str">
        <f>IF(CO188="","",(MID(CO188,(SEARCH("^^",SUBSTITUTE(CO188," ","^^",LEN(CO188)-LEN(SUBSTITUTE(CO188," ","")))))+1,99)&amp;"_"&amp;LEFT(CO188,FIND(" ",CO188)-1)&amp;"_"&amp;CP188))</f>
        <v/>
      </c>
      <c r="CT188" s="117" t="str">
        <f>IF(CV188="","",IF((LEN(CV188)-LEN(SUBSTITUTE(CV188,"male","")))/LEN("male")&gt;1,"!",IF(RIGHT(CV188,1)=")","",IF(RIGHT(CV188,2)=") ","",IF(RIGHT(CV188,2)=").","","!!")))))</f>
        <v/>
      </c>
      <c r="CU188" s="114"/>
      <c r="CV188" s="168"/>
      <c r="CW188" s="143" t="str">
        <f>IF(DA188="","",ministers_outercabinet!CZ$3)</f>
        <v/>
      </c>
      <c r="CX188" s="144" t="str">
        <f>IF(DA188="","",ministers_outercabinet!CZ$1)</f>
        <v/>
      </c>
      <c r="CY188" s="145"/>
      <c r="CZ188" s="151"/>
      <c r="DA188" s="146" t="str">
        <f>IF(DH188="","",IF(ISNUMBER(SEARCH(":",DH188)),MID(DH188,FIND(":",DH188)+2,FIND("(",DH188)-FIND(":",DH188)-3),LEFT(DH188,FIND("(",DH188)-2)))</f>
        <v/>
      </c>
      <c r="DB188" s="147" t="str">
        <f>IF(DH188="","",MID(DH188,FIND("(",DH188)+1,4))</f>
        <v/>
      </c>
      <c r="DC188" s="148" t="str">
        <f>IF(ISNUMBER(SEARCH("*female*",DH188)),"female",IF(ISNUMBER(SEARCH("*male*",DH188)),"male",""))</f>
        <v/>
      </c>
      <c r="DD188" s="149" t="str">
        <f>IF(DH188="","",IF(ISERROR(MID(DH188,FIND("male,",DH188)+6,(FIND(")",DH188)-(FIND("male,",DH188)+6))))=TRUE,"missing/error",MID(DH188,FIND("male,",DH188)+6,(FIND(")",DH188)-(FIND("male,",DH188)+6)))))</f>
        <v/>
      </c>
      <c r="DE188" s="150" t="str">
        <f>IF(DA188="","",(MID(DA188,(SEARCH("^^",SUBSTITUTE(DA188," ","^^",LEN(DA188)-LEN(SUBSTITUTE(DA188," ","")))))+1,99)&amp;"_"&amp;LEFT(DA188,FIND(" ",DA188)-1)&amp;"_"&amp;DB188))</f>
        <v/>
      </c>
      <c r="DF188" s="117" t="str">
        <f>IF(DH188="","",IF((LEN(DH188)-LEN(SUBSTITUTE(DH188,"male","")))/LEN("male")&gt;1,"!",IF(RIGHT(DH188,1)=")","",IF(RIGHT(DH188,2)=") ","",IF(RIGHT(DH188,2)=").","","!!")))))</f>
        <v/>
      </c>
      <c r="DG188" s="114"/>
      <c r="DH188" s="168"/>
      <c r="DI188" s="143" t="str">
        <f>IF(DM188="","",ministers_outercabinet!DL$3)</f>
        <v/>
      </c>
      <c r="DJ188" s="144" t="str">
        <f>IF(DM188="","",ministers_outercabinet!DL$1)</f>
        <v/>
      </c>
      <c r="DK188" s="145"/>
      <c r="DL188" s="151"/>
      <c r="DM188" s="146" t="str">
        <f>IF(DT188="","",IF(ISNUMBER(SEARCH(":",DT188)),MID(DT188,FIND(":",DT188)+2,FIND("(",DT188)-FIND(":",DT188)-3),LEFT(DT188,FIND("(",DT188)-2)))</f>
        <v/>
      </c>
      <c r="DN188" s="147" t="str">
        <f>IF(DT188="","",MID(DT188,FIND("(",DT188)+1,4))</f>
        <v/>
      </c>
      <c r="DO188" s="148" t="str">
        <f>IF(ISNUMBER(SEARCH("*female*",DT188)),"female",IF(ISNUMBER(SEARCH("*male*",DT188)),"male",""))</f>
        <v/>
      </c>
      <c r="DP188" s="149" t="str">
        <f>IF(DT188="","",IF(ISERROR(MID(DT188,FIND("male,",DT188)+6,(FIND(")",DT188)-(FIND("male,",DT188)+6))))=TRUE,"missing/error",MID(DT188,FIND("male,",DT188)+6,(FIND(")",DT188)-(FIND("male,",DT188)+6)))))</f>
        <v/>
      </c>
      <c r="DQ188" s="150" t="str">
        <f>IF(DM188="","",(MID(DM188,(SEARCH("^^",SUBSTITUTE(DM188," ","^^",LEN(DM188)-LEN(SUBSTITUTE(DM188," ","")))))+1,99)&amp;"_"&amp;LEFT(DM188,FIND(" ",DM188)-1)&amp;"_"&amp;DN188))</f>
        <v/>
      </c>
      <c r="DR188" s="117" t="str">
        <f>IF(DT188="","",IF((LEN(DT188)-LEN(SUBSTITUTE(DT188,"male","")))/LEN("male")&gt;1,"!",IF(RIGHT(DT188,1)=")","",IF(RIGHT(DT188,2)=") ","",IF(RIGHT(DT188,2)=").","","!!")))))</f>
        <v/>
      </c>
      <c r="DS188" s="114"/>
      <c r="DT188" s="168"/>
      <c r="DU188" s="143" t="str">
        <f>IF(DY188="","",ministers_outercabinet!DX$3)</f>
        <v/>
      </c>
      <c r="DV188" s="144" t="str">
        <f>IF(DY188="","",ministers_outercabinet!DX$1)</f>
        <v/>
      </c>
      <c r="DW188" s="145"/>
      <c r="DX188" s="151"/>
      <c r="DY188" s="146" t="str">
        <f>IF(EF188="","",IF(ISNUMBER(SEARCH(":",EF188)),MID(EF188,FIND(":",EF188)+2,FIND("(",EF188)-FIND(":",EF188)-3),LEFT(EF188,FIND("(",EF188)-2)))</f>
        <v/>
      </c>
      <c r="DZ188" s="147" t="str">
        <f>IF(EF188="","",MID(EF188,FIND("(",EF188)+1,4))</f>
        <v/>
      </c>
      <c r="EA188" s="148" t="str">
        <f>IF(ISNUMBER(SEARCH("*female*",EF188)),"female",IF(ISNUMBER(SEARCH("*male*",EF188)),"male",""))</f>
        <v/>
      </c>
      <c r="EB188" s="149" t="str">
        <f>IF(EF188="","",IF(ISERROR(MID(EF188,FIND("male,",EF188)+6,(FIND(")",EF188)-(FIND("male,",EF188)+6))))=TRUE,"missing/error",MID(EF188,FIND("male,",EF188)+6,(FIND(")",EF188)-(FIND("male,",EF188)+6)))))</f>
        <v/>
      </c>
      <c r="EC188" s="150" t="str">
        <f>IF(DY188="","",(MID(DY188,(SEARCH("^^",SUBSTITUTE(DY188," ","^^",LEN(DY188)-LEN(SUBSTITUTE(DY188," ","")))))+1,99)&amp;"_"&amp;LEFT(DY188,FIND(" ",DY188)-1)&amp;"_"&amp;DZ188))</f>
        <v/>
      </c>
      <c r="ED188" s="117" t="str">
        <f>IF(EF188="","",IF((LEN(EF188)-LEN(SUBSTITUTE(EF188,"male","")))/LEN("male")&gt;1,"!",IF(RIGHT(EF188,1)=")","",IF(RIGHT(EF188,2)=") ","",IF(RIGHT(EF188,2)=").","","!!")))))</f>
        <v/>
      </c>
      <c r="EE188" s="114"/>
      <c r="EF188" s="168"/>
    </row>
    <row r="189" spans="1:136" ht="13.5" customHeight="1">
      <c r="A189" s="126"/>
      <c r="B189" s="114" t="s">
        <v>518</v>
      </c>
      <c r="D189" s="168"/>
      <c r="E189" s="143" t="str">
        <f>IF(I189="","",ministers_outercabinet!E$3)</f>
        <v/>
      </c>
      <c r="F189" s="144" t="str">
        <f>IF(I189="","",ministers_outercabinet!E$1)</f>
        <v/>
      </c>
      <c r="G189" s="145" t="s">
        <v>292</v>
      </c>
      <c r="H189" s="145" t="str">
        <f>IF(I189="","",ministers_outercabinet!E$3)</f>
        <v/>
      </c>
      <c r="I189" s="146" t="str">
        <f t="shared" si="89"/>
        <v/>
      </c>
      <c r="J189" s="147" t="str">
        <f t="shared" si="90"/>
        <v/>
      </c>
      <c r="K189" s="148" t="str">
        <f t="shared" si="91"/>
        <v/>
      </c>
      <c r="L189" s="149" t="str">
        <f t="shared" si="94"/>
        <v/>
      </c>
      <c r="M189" s="150" t="str">
        <f t="shared" si="92"/>
        <v/>
      </c>
      <c r="N189" s="117" t="str">
        <f t="shared" si="93"/>
        <v/>
      </c>
      <c r="O189" s="114"/>
      <c r="P189" s="168"/>
      <c r="Q189" s="143" t="str">
        <f>IF(U189="","",ministers_outercabinet!T$3)</f>
        <v/>
      </c>
      <c r="R189" s="144" t="str">
        <f>IF(U189="","",ministers_outercabinet!T$1)</f>
        <v/>
      </c>
      <c r="S189" s="145"/>
      <c r="T189" s="151"/>
      <c r="U189" s="146" t="str">
        <f>IF(AB189="","",IF(ISNUMBER(SEARCH(":",AB189)),MID(AB189,FIND(":",AB189)+2,FIND("(",AB189)-FIND(":",AB189)-3),LEFT(AB189,FIND("(",AB189)-2)))</f>
        <v/>
      </c>
      <c r="V189" s="147" t="str">
        <f>IF(AB189="","",MID(AB189,FIND("(",AB189)+1,4))</f>
        <v/>
      </c>
      <c r="W189" s="148" t="str">
        <f>IF(ISNUMBER(SEARCH("*female*",AB189)),"female",IF(ISNUMBER(SEARCH("*male*",AB189)),"male",""))</f>
        <v/>
      </c>
      <c r="X189" s="149" t="str">
        <f>IF(AB189="","",IF(ISERROR(MID(AB189,FIND("male,",AB189)+6,(FIND(")",AB189)-(FIND("male,",AB189)+6))))=TRUE,"missing/error",MID(AB189,FIND("male,",AB189)+6,(FIND(")",AB189)-(FIND("male,",AB189)+6)))))</f>
        <v/>
      </c>
      <c r="Y189" s="150" t="str">
        <f>IF(U189="","",(MID(U189,(SEARCH("^^",SUBSTITUTE(U189," ","^^",LEN(U189)-LEN(SUBSTITUTE(U189," ","")))))+1,99)&amp;"_"&amp;LEFT(U189,FIND(" ",U189)-1)&amp;"_"&amp;V189))</f>
        <v/>
      </c>
      <c r="Z189" s="117" t="str">
        <f>IF(AB189="","",IF((LEN(AB189)-LEN(SUBSTITUTE(AB189,"male","")))/LEN("male")&gt;1,"!",IF(RIGHT(AB189,1)=")","",IF(RIGHT(AB189,2)=") ","",IF(RIGHT(AB189,2)=").","","!!")))))</f>
        <v/>
      </c>
      <c r="AA189" s="114"/>
      <c r="AB189" s="168"/>
      <c r="AC189" s="143" t="str">
        <f>IF(AG189="","",ministers_outercabinet!AF$3)</f>
        <v/>
      </c>
      <c r="AD189" s="144" t="str">
        <f>IF(AG189="","",ministers_outercabinet!AF$1)</f>
        <v/>
      </c>
      <c r="AE189" s="145"/>
      <c r="AF189" s="151"/>
      <c r="AG189" s="146" t="str">
        <f>IF(AN189="","",IF(ISNUMBER(SEARCH(":",AN189)),MID(AN189,FIND(":",AN189)+2,FIND("(",AN189)-FIND(":",AN189)-3),LEFT(AN189,FIND("(",AN189)-2)))</f>
        <v/>
      </c>
      <c r="AH189" s="147" t="str">
        <f>IF(AN189="","",MID(AN189,FIND("(",AN189)+1,4))</f>
        <v/>
      </c>
      <c r="AI189" s="148" t="str">
        <f>IF(ISNUMBER(SEARCH("*female*",AN189)),"female",IF(ISNUMBER(SEARCH("*male*",AN189)),"male",""))</f>
        <v/>
      </c>
      <c r="AJ189" s="149" t="str">
        <f>IF(AN189="","",IF(ISERROR(MID(AN189,FIND("male,",AN189)+6,(FIND(")",AN189)-(FIND("male,",AN189)+6))))=TRUE,"missing/error",MID(AN189,FIND("male,",AN189)+6,(FIND(")",AN189)-(FIND("male,",AN189)+6)))))</f>
        <v/>
      </c>
      <c r="AK189" s="150" t="str">
        <f>IF(AG189="","",(MID(AG189,(SEARCH("^^",SUBSTITUTE(AG189," ","^^",LEN(AG189)-LEN(SUBSTITUTE(AG189," ","")))))+1,99)&amp;"_"&amp;LEFT(AG189,FIND(" ",AG189)-1)&amp;"_"&amp;AH189))</f>
        <v/>
      </c>
      <c r="AL189" s="117" t="str">
        <f>IF(AN189="","",IF((LEN(AN189)-LEN(SUBSTITUTE(AN189,"male","")))/LEN("male")&gt;1,"!",IF(RIGHT(AN189,1)=")","",IF(RIGHT(AN189,2)=") ","",IF(RIGHT(AN189,2)=").","","!!")))))</f>
        <v/>
      </c>
      <c r="AM189" s="114"/>
      <c r="AN189" s="168"/>
      <c r="AO189" s="143" t="str">
        <f>IF(AS189="","",ministers_outercabinet!AR$3)</f>
        <v/>
      </c>
      <c r="AP189" s="144" t="str">
        <f>IF(AS189="","",ministers_outercabinet!AR$1)</f>
        <v/>
      </c>
      <c r="AQ189" s="145"/>
      <c r="AR189" s="151"/>
      <c r="AS189" s="146" t="str">
        <f>IF(AZ189="","",IF(ISNUMBER(SEARCH(":",AZ189)),MID(AZ189,FIND(":",AZ189)+2,FIND("(",AZ189)-FIND(":",AZ189)-3),LEFT(AZ189,FIND("(",AZ189)-2)))</f>
        <v/>
      </c>
      <c r="AT189" s="147" t="str">
        <f>IF(AZ189="","",MID(AZ189,FIND("(",AZ189)+1,4))</f>
        <v/>
      </c>
      <c r="AU189" s="148" t="str">
        <f>IF(ISNUMBER(SEARCH("*female*",AZ189)),"female",IF(ISNUMBER(SEARCH("*male*",AZ189)),"male",""))</f>
        <v/>
      </c>
      <c r="AV189" s="149" t="str">
        <f>IF(AZ189="","",IF(ISERROR(MID(AZ189,FIND("male,",AZ189)+6,(FIND(")",AZ189)-(FIND("male,",AZ189)+6))))=TRUE,"missing/error",MID(AZ189,FIND("male,",AZ189)+6,(FIND(")",AZ189)-(FIND("male,",AZ189)+6)))))</f>
        <v/>
      </c>
      <c r="AW189" s="150" t="str">
        <f>IF(AS189="","",(MID(AS189,(SEARCH("^^",SUBSTITUTE(AS189," ","^^",LEN(AS189)-LEN(SUBSTITUTE(AS189," ","")))))+1,99)&amp;"_"&amp;LEFT(AS189,FIND(" ",AS189)-1)&amp;"_"&amp;AT189))</f>
        <v/>
      </c>
      <c r="AX189" s="117" t="str">
        <f>IF(AZ189="","",IF((LEN(AZ189)-LEN(SUBSTITUTE(AZ189,"male","")))/LEN("male")&gt;1,"!",IF(RIGHT(AZ189,1)=")","",IF(RIGHT(AZ189,2)=") ","",IF(RIGHT(AZ189,2)=").","","!!")))))</f>
        <v/>
      </c>
      <c r="AY189" s="114"/>
      <c r="AZ189" s="168"/>
      <c r="BA189" s="143" t="str">
        <f>IF(BE189="","",ministers_outercabinet!BD$3)</f>
        <v/>
      </c>
      <c r="BB189" s="144" t="str">
        <f>IF(BE189="","",ministers_outercabinet!BD$1)</f>
        <v/>
      </c>
      <c r="BC189" s="145"/>
      <c r="BD189" s="151"/>
      <c r="BE189" s="146" t="str">
        <f>IF(BL189="","",IF(ISNUMBER(SEARCH(":",BL189)),MID(BL189,FIND(":",BL189)+2,FIND("(",BL189)-FIND(":",BL189)-3),LEFT(BL189,FIND("(",BL189)-2)))</f>
        <v/>
      </c>
      <c r="BF189" s="147" t="str">
        <f>IF(BL189="","",MID(BL189,FIND("(",BL189)+1,4))</f>
        <v/>
      </c>
      <c r="BG189" s="148" t="str">
        <f>IF(ISNUMBER(SEARCH("*female*",BL189)),"female",IF(ISNUMBER(SEARCH("*male*",BL189)),"male",""))</f>
        <v/>
      </c>
      <c r="BH189" s="149" t="str">
        <f>IF(BL189="","",IF(ISERROR(MID(BL189,FIND("male,",BL189)+6,(FIND(")",BL189)-(FIND("male,",BL189)+6))))=TRUE,"missing/error",MID(BL189,FIND("male,",BL189)+6,(FIND(")",BL189)-(FIND("male,",BL189)+6)))))</f>
        <v/>
      </c>
      <c r="BI189" s="150" t="str">
        <f>IF(BE189="","",(MID(BE189,(SEARCH("^^",SUBSTITUTE(BE189," ","^^",LEN(BE189)-LEN(SUBSTITUTE(BE189," ","")))))+1,99)&amp;"_"&amp;LEFT(BE189,FIND(" ",BE189)-1)&amp;"_"&amp;BF189))</f>
        <v/>
      </c>
      <c r="BJ189" s="117" t="str">
        <f>IF(BL189="","",IF((LEN(BL189)-LEN(SUBSTITUTE(BL189,"male","")))/LEN("male")&gt;1,"!",IF(RIGHT(BL189,1)=")","",IF(RIGHT(BL189,2)=") ","",IF(RIGHT(BL189,2)=").","","!!")))))</f>
        <v/>
      </c>
      <c r="BK189" s="114"/>
      <c r="BL189" s="168"/>
      <c r="BM189" s="143" t="str">
        <f>IF(BQ189="","",ministers_outercabinet!BP$3)</f>
        <v/>
      </c>
      <c r="BN189" s="144" t="str">
        <f>IF(BQ189="","",ministers_outercabinet!BP$1)</f>
        <v/>
      </c>
      <c r="BO189" s="145"/>
      <c r="BP189" s="151"/>
      <c r="BQ189" s="146" t="str">
        <f>IF(BX189="","",IF(ISNUMBER(SEARCH(":",BX189)),MID(BX189,FIND(":",BX189)+2,FIND("(",BX189)-FIND(":",BX189)-3),LEFT(BX189,FIND("(",BX189)-2)))</f>
        <v/>
      </c>
      <c r="BR189" s="147" t="str">
        <f>IF(BX189="","",MID(BX189,FIND("(",BX189)+1,4))</f>
        <v/>
      </c>
      <c r="BS189" s="148" t="str">
        <f>IF(ISNUMBER(SEARCH("*female*",BX189)),"female",IF(ISNUMBER(SEARCH("*male*",BX189)),"male",""))</f>
        <v/>
      </c>
      <c r="BT189" s="149" t="str">
        <f>IF(BX189="","",IF(ISERROR(MID(BX189,FIND("male,",BX189)+6,(FIND(")",BX189)-(FIND("male,",BX189)+6))))=TRUE,"missing/error",MID(BX189,FIND("male,",BX189)+6,(FIND(")",BX189)-(FIND("male,",BX189)+6)))))</f>
        <v/>
      </c>
      <c r="BU189" s="150" t="str">
        <f>IF(BQ189="","",(MID(BQ189,(SEARCH("^^",SUBSTITUTE(BQ189," ","^^",LEN(BQ189)-LEN(SUBSTITUTE(BQ189," ","")))))+1,99)&amp;"_"&amp;LEFT(BQ189,FIND(" ",BQ189)-1)&amp;"_"&amp;BR189))</f>
        <v/>
      </c>
      <c r="BV189" s="117" t="str">
        <f>IF(BX189="","",IF((LEN(BX189)-LEN(SUBSTITUTE(BX189,"male","")))/LEN("male")&gt;1,"!",IF(RIGHT(BX189,1)=")","",IF(RIGHT(BX189,2)=") ","",IF(RIGHT(BX189,2)=").","","!!")))))</f>
        <v/>
      </c>
      <c r="BW189" s="114"/>
      <c r="BX189" s="168"/>
      <c r="BY189" s="143" t="str">
        <f>IF(CC189="","",ministers_outercabinet!CB$3)</f>
        <v/>
      </c>
      <c r="BZ189" s="144" t="str">
        <f>IF(CC189="","",ministers_outercabinet!CB$1)</f>
        <v/>
      </c>
      <c r="CA189" s="145"/>
      <c r="CB189" s="151"/>
      <c r="CC189" s="146" t="str">
        <f>IF(CJ189="","",IF(ISNUMBER(SEARCH(":",CJ189)),MID(CJ189,FIND(":",CJ189)+2,FIND("(",CJ189)-FIND(":",CJ189)-3),LEFT(CJ189,FIND("(",CJ189)-2)))</f>
        <v/>
      </c>
      <c r="CD189" s="147" t="str">
        <f>IF(CJ189="","",MID(CJ189,FIND("(",CJ189)+1,4))</f>
        <v/>
      </c>
      <c r="CE189" s="148" t="str">
        <f>IF(ISNUMBER(SEARCH("*female*",CJ189)),"female",IF(ISNUMBER(SEARCH("*male*",CJ189)),"male",""))</f>
        <v/>
      </c>
      <c r="CF189" s="149" t="str">
        <f>IF(CJ189="","",IF(ISERROR(MID(CJ189,FIND("male,",CJ189)+6,(FIND(")",CJ189)-(FIND("male,",CJ189)+6))))=TRUE,"missing/error",MID(CJ189,FIND("male,",CJ189)+6,(FIND(")",CJ189)-(FIND("male,",CJ189)+6)))))</f>
        <v/>
      </c>
      <c r="CG189" s="150" t="str">
        <f>IF(CC189="","",(MID(CC189,(SEARCH("^^",SUBSTITUTE(CC189," ","^^",LEN(CC189)-LEN(SUBSTITUTE(CC189," ","")))))+1,99)&amp;"_"&amp;LEFT(CC189,FIND(" ",CC189)-1)&amp;"_"&amp;CD189))</f>
        <v/>
      </c>
      <c r="CH189" s="117" t="str">
        <f>IF(CJ189="","",IF((LEN(CJ189)-LEN(SUBSTITUTE(CJ189,"male","")))/LEN("male")&gt;1,"!",IF(RIGHT(CJ189,1)=")","",IF(RIGHT(CJ189,2)=") ","",IF(RIGHT(CJ189,2)=").","","!!")))))</f>
        <v/>
      </c>
      <c r="CI189" s="114"/>
      <c r="CJ189" s="168"/>
      <c r="CK189" s="143" t="str">
        <f>IF(CO189="","",ministers_outercabinet!CN$3)</f>
        <v/>
      </c>
      <c r="CL189" s="144" t="str">
        <f>IF(CO189="","",ministers_outercabinet!CN$1)</f>
        <v/>
      </c>
      <c r="CM189" s="145"/>
      <c r="CN189" s="151"/>
      <c r="CO189" s="146" t="str">
        <f>IF(CV189="","",IF(ISNUMBER(SEARCH(":",CV189)),MID(CV189,FIND(":",CV189)+2,FIND("(",CV189)-FIND(":",CV189)-3),LEFT(CV189,FIND("(",CV189)-2)))</f>
        <v/>
      </c>
      <c r="CP189" s="147" t="str">
        <f>IF(CV189="","",MID(CV189,FIND("(",CV189)+1,4))</f>
        <v/>
      </c>
      <c r="CQ189" s="148" t="str">
        <f>IF(ISNUMBER(SEARCH("*female*",CV189)),"female",IF(ISNUMBER(SEARCH("*male*",CV189)),"male",""))</f>
        <v/>
      </c>
      <c r="CR189" s="149" t="str">
        <f>IF(CV189="","",IF(ISERROR(MID(CV189,FIND("male,",CV189)+6,(FIND(")",CV189)-(FIND("male,",CV189)+6))))=TRUE,"missing/error",MID(CV189,FIND("male,",CV189)+6,(FIND(")",CV189)-(FIND("male,",CV189)+6)))))</f>
        <v/>
      </c>
      <c r="CS189" s="150" t="str">
        <f>IF(CO189="","",(MID(CO189,(SEARCH("^^",SUBSTITUTE(CO189," ","^^",LEN(CO189)-LEN(SUBSTITUTE(CO189," ","")))))+1,99)&amp;"_"&amp;LEFT(CO189,FIND(" ",CO189)-1)&amp;"_"&amp;CP189))</f>
        <v/>
      </c>
      <c r="CT189" s="117" t="str">
        <f>IF(CV189="","",IF((LEN(CV189)-LEN(SUBSTITUTE(CV189,"male","")))/LEN("male")&gt;1,"!",IF(RIGHT(CV189,1)=")","",IF(RIGHT(CV189,2)=") ","",IF(RIGHT(CV189,2)=").","","!!")))))</f>
        <v/>
      </c>
      <c r="CU189" s="114"/>
      <c r="CV189" s="168"/>
      <c r="CW189" s="143" t="str">
        <f>IF(DA189="","",ministers_outercabinet!CZ$3)</f>
        <v/>
      </c>
      <c r="CX189" s="144" t="str">
        <f>IF(DA189="","",ministers_outercabinet!CZ$1)</f>
        <v/>
      </c>
      <c r="CY189" s="145"/>
      <c r="CZ189" s="151"/>
      <c r="DA189" s="146" t="str">
        <f>IF(DH189="","",IF(ISNUMBER(SEARCH(":",DH189)),MID(DH189,FIND(":",DH189)+2,FIND("(",DH189)-FIND(":",DH189)-3),LEFT(DH189,FIND("(",DH189)-2)))</f>
        <v/>
      </c>
      <c r="DB189" s="147" t="str">
        <f>IF(DH189="","",MID(DH189,FIND("(",DH189)+1,4))</f>
        <v/>
      </c>
      <c r="DC189" s="148" t="str">
        <f>IF(ISNUMBER(SEARCH("*female*",DH189)),"female",IF(ISNUMBER(SEARCH("*male*",DH189)),"male",""))</f>
        <v/>
      </c>
      <c r="DD189" s="149" t="str">
        <f>IF(DH189="","",IF(ISERROR(MID(DH189,FIND("male,",DH189)+6,(FIND(")",DH189)-(FIND("male,",DH189)+6))))=TRUE,"missing/error",MID(DH189,FIND("male,",DH189)+6,(FIND(")",DH189)-(FIND("male,",DH189)+6)))))</f>
        <v/>
      </c>
      <c r="DE189" s="150" t="str">
        <f>IF(DA189="","",(MID(DA189,(SEARCH("^^",SUBSTITUTE(DA189," ","^^",LEN(DA189)-LEN(SUBSTITUTE(DA189," ","")))))+1,99)&amp;"_"&amp;LEFT(DA189,FIND(" ",DA189)-1)&amp;"_"&amp;DB189))</f>
        <v/>
      </c>
      <c r="DF189" s="117" t="str">
        <f>IF(DH189="","",IF((LEN(DH189)-LEN(SUBSTITUTE(DH189,"male","")))/LEN("male")&gt;1,"!",IF(RIGHT(DH189,1)=")","",IF(RIGHT(DH189,2)=") ","",IF(RIGHT(DH189,2)=").","","!!")))))</f>
        <v/>
      </c>
      <c r="DG189" s="114"/>
      <c r="DH189" s="168"/>
      <c r="DI189" s="143" t="str">
        <f>IF(DM189="","",ministers_outercabinet!DL$3)</f>
        <v/>
      </c>
      <c r="DJ189" s="144" t="str">
        <f>IF(DM189="","",ministers_outercabinet!DL$1)</f>
        <v/>
      </c>
      <c r="DK189" s="145"/>
      <c r="DL189" s="151"/>
      <c r="DM189" s="146" t="str">
        <f>IF(DT189="","",IF(ISNUMBER(SEARCH(":",DT189)),MID(DT189,FIND(":",DT189)+2,FIND("(",DT189)-FIND(":",DT189)-3),LEFT(DT189,FIND("(",DT189)-2)))</f>
        <v/>
      </c>
      <c r="DN189" s="147" t="str">
        <f>IF(DT189="","",MID(DT189,FIND("(",DT189)+1,4))</f>
        <v/>
      </c>
      <c r="DO189" s="148" t="str">
        <f>IF(ISNUMBER(SEARCH("*female*",DT189)),"female",IF(ISNUMBER(SEARCH("*male*",DT189)),"male",""))</f>
        <v/>
      </c>
      <c r="DP189" s="149" t="str">
        <f>IF(DT189="","",IF(ISERROR(MID(DT189,FIND("male,",DT189)+6,(FIND(")",DT189)-(FIND("male,",DT189)+6))))=TRUE,"missing/error",MID(DT189,FIND("male,",DT189)+6,(FIND(")",DT189)-(FIND("male,",DT189)+6)))))</f>
        <v/>
      </c>
      <c r="DQ189" s="150" t="str">
        <f>IF(DM189="","",(MID(DM189,(SEARCH("^^",SUBSTITUTE(DM189," ","^^",LEN(DM189)-LEN(SUBSTITUTE(DM189," ","")))))+1,99)&amp;"_"&amp;LEFT(DM189,FIND(" ",DM189)-1)&amp;"_"&amp;DN189))</f>
        <v/>
      </c>
      <c r="DR189" s="117" t="str">
        <f>IF(DT189="","",IF((LEN(DT189)-LEN(SUBSTITUTE(DT189,"male","")))/LEN("male")&gt;1,"!",IF(RIGHT(DT189,1)=")","",IF(RIGHT(DT189,2)=") ","",IF(RIGHT(DT189,2)=").","","!!")))))</f>
        <v/>
      </c>
      <c r="DS189" s="114"/>
      <c r="DT189" s="168"/>
      <c r="DU189" s="143" t="str">
        <f>IF(DY189="","",ministers_outercabinet!DX$3)</f>
        <v/>
      </c>
      <c r="DV189" s="144" t="str">
        <f>IF(DY189="","",ministers_outercabinet!DX$1)</f>
        <v/>
      </c>
      <c r="DW189" s="145"/>
      <c r="DX189" s="151"/>
      <c r="DY189" s="146" t="str">
        <f>IF(EF189="","",IF(ISNUMBER(SEARCH(":",EF189)),MID(EF189,FIND(":",EF189)+2,FIND("(",EF189)-FIND(":",EF189)-3),LEFT(EF189,FIND("(",EF189)-2)))</f>
        <v/>
      </c>
      <c r="DZ189" s="147" t="str">
        <f>IF(EF189="","",MID(EF189,FIND("(",EF189)+1,4))</f>
        <v/>
      </c>
      <c r="EA189" s="148" t="str">
        <f>IF(ISNUMBER(SEARCH("*female*",EF189)),"female",IF(ISNUMBER(SEARCH("*male*",EF189)),"male",""))</f>
        <v/>
      </c>
      <c r="EB189" s="149" t="str">
        <f>IF(EF189="","",IF(ISERROR(MID(EF189,FIND("male,",EF189)+6,(FIND(")",EF189)-(FIND("male,",EF189)+6))))=TRUE,"missing/error",MID(EF189,FIND("male,",EF189)+6,(FIND(")",EF189)-(FIND("male,",EF189)+6)))))</f>
        <v/>
      </c>
      <c r="EC189" s="150" t="str">
        <f>IF(DY189="","",(MID(DY189,(SEARCH("^^",SUBSTITUTE(DY189," ","^^",LEN(DY189)-LEN(SUBSTITUTE(DY189," ","")))))+1,99)&amp;"_"&amp;LEFT(DY189,FIND(" ",DY189)-1)&amp;"_"&amp;DZ189))</f>
        <v/>
      </c>
      <c r="ED189" s="117" t="str">
        <f>IF(EF189="","",IF((LEN(EF189)-LEN(SUBSTITUTE(EF189,"male","")))/LEN("male")&gt;1,"!",IF(RIGHT(EF189,1)=")","",IF(RIGHT(EF189,2)=") ","",IF(RIGHT(EF189,2)=").","","!!")))))</f>
        <v/>
      </c>
      <c r="EE189" s="114"/>
      <c r="EF189" s="168"/>
    </row>
    <row r="190" spans="1:136" ht="13.5" customHeight="1">
      <c r="A190" s="126"/>
      <c r="B190" s="114" t="s">
        <v>518</v>
      </c>
      <c r="D190" s="168"/>
      <c r="E190" s="143" t="str">
        <f>IF(I190="","",ministers_outercabinet!E$3)</f>
        <v/>
      </c>
      <c r="F190" s="144" t="str">
        <f>IF(I190="","",ministers_outercabinet!E$1)</f>
        <v/>
      </c>
      <c r="G190" s="145" t="s">
        <v>292</v>
      </c>
      <c r="H190" s="145" t="str">
        <f>IF(I190="","",ministers_outercabinet!E$3)</f>
        <v/>
      </c>
      <c r="I190" s="146" t="str">
        <f t="shared" si="89"/>
        <v/>
      </c>
      <c r="J190" s="147" t="str">
        <f t="shared" si="90"/>
        <v/>
      </c>
      <c r="K190" s="148" t="str">
        <f t="shared" si="91"/>
        <v/>
      </c>
      <c r="L190" s="149" t="str">
        <f t="shared" si="94"/>
        <v/>
      </c>
      <c r="M190" s="150" t="str">
        <f t="shared" si="92"/>
        <v/>
      </c>
      <c r="N190" s="117" t="str">
        <f t="shared" si="93"/>
        <v/>
      </c>
      <c r="O190" s="114"/>
      <c r="P190" s="168"/>
      <c r="Q190" s="143"/>
      <c r="R190" s="144"/>
      <c r="S190" s="145"/>
      <c r="T190" s="151"/>
      <c r="U190" s="146"/>
      <c r="V190" s="147"/>
      <c r="W190" s="148"/>
      <c r="X190" s="149"/>
      <c r="Y190" s="150"/>
      <c r="AA190" s="114"/>
      <c r="AB190" s="168"/>
      <c r="AC190" s="143"/>
      <c r="AD190" s="144"/>
      <c r="AE190" s="145"/>
      <c r="AF190" s="151"/>
      <c r="AG190" s="146"/>
      <c r="AH190" s="147"/>
      <c r="AI190" s="148"/>
      <c r="AJ190" s="149"/>
      <c r="AK190" s="150"/>
      <c r="AM190" s="114"/>
      <c r="AN190" s="168"/>
      <c r="AO190" s="143"/>
      <c r="AP190" s="144"/>
      <c r="AQ190" s="145"/>
      <c r="AR190" s="151"/>
      <c r="AS190" s="146"/>
      <c r="AT190" s="147"/>
      <c r="AU190" s="148"/>
      <c r="AV190" s="149"/>
      <c r="AW190" s="150"/>
      <c r="AY190" s="114"/>
      <c r="AZ190" s="168"/>
      <c r="BA190" s="143"/>
      <c r="BB190" s="144"/>
      <c r="BC190" s="145"/>
      <c r="BD190" s="151"/>
      <c r="BE190" s="146"/>
      <c r="BF190" s="147"/>
      <c r="BG190" s="148"/>
      <c r="BH190" s="149"/>
      <c r="BI190" s="150"/>
      <c r="BK190" s="114"/>
      <c r="BL190" s="168"/>
      <c r="BM190" s="143"/>
      <c r="BN190" s="144"/>
      <c r="BO190" s="145"/>
      <c r="BP190" s="151"/>
      <c r="BQ190" s="146"/>
      <c r="BR190" s="147"/>
      <c r="BS190" s="148"/>
      <c r="BT190" s="149"/>
      <c r="BU190" s="150"/>
      <c r="BW190" s="114"/>
      <c r="BX190" s="168"/>
      <c r="BY190" s="143"/>
      <c r="BZ190" s="144"/>
      <c r="CA190" s="145"/>
      <c r="CB190" s="151"/>
      <c r="CC190" s="146"/>
      <c r="CD190" s="147"/>
      <c r="CE190" s="148"/>
      <c r="CF190" s="149"/>
      <c r="CG190" s="150"/>
      <c r="CI190" s="114"/>
      <c r="CJ190" s="168"/>
      <c r="CK190" s="143"/>
      <c r="CL190" s="144"/>
      <c r="CM190" s="145"/>
      <c r="CN190" s="151"/>
      <c r="CO190" s="146"/>
      <c r="CP190" s="147"/>
      <c r="CQ190" s="148"/>
      <c r="CR190" s="149"/>
      <c r="CS190" s="150"/>
      <c r="CU190" s="114"/>
      <c r="CV190" s="168"/>
      <c r="CW190" s="143"/>
      <c r="CX190" s="144"/>
      <c r="CY190" s="145"/>
      <c r="CZ190" s="151"/>
      <c r="DA190" s="146"/>
      <c r="DB190" s="147"/>
      <c r="DC190" s="148"/>
      <c r="DD190" s="149"/>
      <c r="DE190" s="150"/>
      <c r="DG190" s="114"/>
      <c r="DH190" s="168"/>
      <c r="DI190" s="143"/>
      <c r="DJ190" s="144"/>
      <c r="DK190" s="145"/>
      <c r="DL190" s="151"/>
      <c r="DM190" s="146"/>
      <c r="DN190" s="147"/>
      <c r="DO190" s="148"/>
      <c r="DP190" s="149"/>
      <c r="DQ190" s="150"/>
      <c r="DS190" s="114"/>
      <c r="DT190" s="168"/>
      <c r="DU190" s="143"/>
      <c r="DV190" s="144"/>
      <c r="DW190" s="145"/>
      <c r="DX190" s="151"/>
      <c r="DY190" s="146"/>
      <c r="DZ190" s="147"/>
      <c r="EA190" s="148"/>
      <c r="EB190" s="149"/>
      <c r="EC190" s="150"/>
      <c r="EE190" s="114"/>
      <c r="EF190" s="168"/>
    </row>
    <row r="191" spans="1:136" ht="13.5" customHeight="1">
      <c r="A191" s="126"/>
      <c r="B191" s="117" t="s">
        <v>587</v>
      </c>
      <c r="E191" s="143">
        <f>IF(I191="","",ministers_outercabinet!E$3)</f>
        <v>42323</v>
      </c>
      <c r="F191" s="144" t="str">
        <f>IF(I191="","",ministers_outercabinet!E$1)</f>
        <v>Turnbull I</v>
      </c>
      <c r="G191" s="145">
        <v>42268</v>
      </c>
      <c r="H191" s="145">
        <f>IF(I191="","",ministers_outercabinet!E$3)</f>
        <v>42323</v>
      </c>
      <c r="I191" s="146" t="str">
        <f t="shared" si="89"/>
        <v>Malcolm Thomas Brough</v>
      </c>
      <c r="J191" s="147" t="str">
        <f t="shared" si="90"/>
        <v>1961</v>
      </c>
      <c r="K191" s="148" t="str">
        <f t="shared" si="91"/>
        <v>male</v>
      </c>
      <c r="L191" s="149" t="str">
        <f t="shared" si="94"/>
        <v>Liberal Party</v>
      </c>
      <c r="M191" s="150" t="str">
        <f t="shared" si="92"/>
        <v>Brough_Malcolm_1961</v>
      </c>
      <c r="N191" s="117" t="str">
        <f t="shared" si="93"/>
        <v/>
      </c>
      <c r="O191" s="114"/>
      <c r="P191" s="168" t="s">
        <v>1175</v>
      </c>
      <c r="Q191" s="143" t="str">
        <f>IF(U191="","",ministers_outercabinet!T$3)</f>
        <v/>
      </c>
      <c r="R191" s="144" t="str">
        <f>IF(U191="","",ministers_outercabinet!T$1)</f>
        <v/>
      </c>
      <c r="S191" s="145"/>
      <c r="T191" s="151"/>
      <c r="U191" s="146" t="str">
        <f>IF(AB191="","",IF(ISNUMBER(SEARCH(":",AB191)),MID(AB191,FIND(":",AB191)+2,FIND("(",AB191)-FIND(":",AB191)-3),LEFT(AB191,FIND("(",AB191)-2)))</f>
        <v/>
      </c>
      <c r="V191" s="147" t="str">
        <f>IF(AB191="","",MID(AB191,FIND("(",AB191)+1,4))</f>
        <v/>
      </c>
      <c r="W191" s="148" t="str">
        <f>IF(ISNUMBER(SEARCH("*female*",AB191)),"female",IF(ISNUMBER(SEARCH("*male*",AB191)),"male",""))</f>
        <v/>
      </c>
      <c r="X191" s="149" t="str">
        <f>IF(AB191="","",IF(ISERROR(MID(AB191,FIND("male,",AB191)+6,(FIND(")",AB191)-(FIND("male,",AB191)+6))))=TRUE,"missing/error",MID(AB191,FIND("male,",AB191)+6,(FIND(")",AB191)-(FIND("male,",AB191)+6)))))</f>
        <v/>
      </c>
      <c r="Y191" s="150" t="str">
        <f>IF(U191="","",(MID(U191,(SEARCH("^^",SUBSTITUTE(U191," ","^^",LEN(U191)-LEN(SUBSTITUTE(U191," ","")))))+1,99)&amp;"_"&amp;LEFT(U191,FIND(" ",U191)-1)&amp;"_"&amp;V191))</f>
        <v/>
      </c>
      <c r="Z191" s="117" t="str">
        <f>IF(AB191="","",IF((LEN(AB191)-LEN(SUBSTITUTE(AB191,"male","")))/LEN("male")&gt;1,"!",IF(RIGHT(AB191,1)=")","",IF(RIGHT(AB191,2)=") ","",IF(RIGHT(AB191,2)=").","","!!")))))</f>
        <v/>
      </c>
      <c r="AA191" s="114"/>
      <c r="AB191" s="168"/>
      <c r="AC191" s="143" t="str">
        <f>IF(AG191="","",ministers_outercabinet!AF$3)</f>
        <v/>
      </c>
      <c r="AD191" s="144" t="str">
        <f>IF(AG191="","",ministers_outercabinet!AF$1)</f>
        <v/>
      </c>
      <c r="AE191" s="145"/>
      <c r="AF191" s="151"/>
      <c r="AG191" s="146" t="str">
        <f>IF(AN191="","",IF(ISNUMBER(SEARCH(":",AN191)),MID(AN191,FIND(":",AN191)+2,FIND("(",AN191)-FIND(":",AN191)-3),LEFT(AN191,FIND("(",AN191)-2)))</f>
        <v/>
      </c>
      <c r="AH191" s="147" t="str">
        <f>IF(AN191="","",MID(AN191,FIND("(",AN191)+1,4))</f>
        <v/>
      </c>
      <c r="AI191" s="148" t="str">
        <f>IF(ISNUMBER(SEARCH("*female*",AN191)),"female",IF(ISNUMBER(SEARCH("*male*",AN191)),"male",""))</f>
        <v/>
      </c>
      <c r="AJ191" s="149" t="str">
        <f>IF(AN191="","",IF(ISERROR(MID(AN191,FIND("male,",AN191)+6,(FIND(")",AN191)-(FIND("male,",AN191)+6))))=TRUE,"missing/error",MID(AN191,FIND("male,",AN191)+6,(FIND(")",AN191)-(FIND("male,",AN191)+6)))))</f>
        <v/>
      </c>
      <c r="AK191" s="150" t="str">
        <f>IF(AG191="","",(MID(AG191,(SEARCH("^^",SUBSTITUTE(AG191," ","^^",LEN(AG191)-LEN(SUBSTITUTE(AG191," ","")))))+1,99)&amp;"_"&amp;LEFT(AG191,FIND(" ",AG191)-1)&amp;"_"&amp;AH191))</f>
        <v/>
      </c>
      <c r="AL191" s="117" t="str">
        <f>IF(AN191="","",IF((LEN(AN191)-LEN(SUBSTITUTE(AN191,"male","")))/LEN("male")&gt;1,"!",IF(RIGHT(AN191,1)=")","",IF(RIGHT(AN191,2)=") ","",IF(RIGHT(AN191,2)=").","","!!")))))</f>
        <v/>
      </c>
      <c r="AM191" s="114"/>
      <c r="AN191" s="168"/>
      <c r="AO191" s="143" t="str">
        <f>IF(AS191="","",ministers_outercabinet!AR$3)</f>
        <v/>
      </c>
      <c r="AP191" s="144" t="str">
        <f>IF(AS191="","",ministers_outercabinet!AR$1)</f>
        <v/>
      </c>
      <c r="AQ191" s="145"/>
      <c r="AR191" s="151"/>
      <c r="AS191" s="146" t="str">
        <f>IF(AZ191="","",IF(ISNUMBER(SEARCH(":",AZ191)),MID(AZ191,FIND(":",AZ191)+2,FIND("(",AZ191)-FIND(":",AZ191)-3),LEFT(AZ191,FIND("(",AZ191)-2)))</f>
        <v/>
      </c>
      <c r="AT191" s="147" t="str">
        <f>IF(AZ191="","",MID(AZ191,FIND("(",AZ191)+1,4))</f>
        <v/>
      </c>
      <c r="AU191" s="148" t="str">
        <f>IF(ISNUMBER(SEARCH("*female*",AZ191)),"female",IF(ISNUMBER(SEARCH("*male*",AZ191)),"male",""))</f>
        <v/>
      </c>
      <c r="AV191" s="149" t="str">
        <f>IF(AZ191="","",IF(ISERROR(MID(AZ191,FIND("male,",AZ191)+6,(FIND(")",AZ191)-(FIND("male,",AZ191)+6))))=TRUE,"missing/error",MID(AZ191,FIND("male,",AZ191)+6,(FIND(")",AZ191)-(FIND("male,",AZ191)+6)))))</f>
        <v/>
      </c>
      <c r="AW191" s="150" t="str">
        <f>IF(AS191="","",(MID(AS191,(SEARCH("^^",SUBSTITUTE(AS191," ","^^",LEN(AS191)-LEN(SUBSTITUTE(AS191," ","")))))+1,99)&amp;"_"&amp;LEFT(AS191,FIND(" ",AS191)-1)&amp;"_"&amp;AT191))</f>
        <v/>
      </c>
      <c r="AX191" s="117" t="str">
        <f>IF(AZ191="","",IF((LEN(AZ191)-LEN(SUBSTITUTE(AZ191,"male","")))/LEN("male")&gt;1,"!",IF(RIGHT(AZ191,1)=")","",IF(RIGHT(AZ191,2)=") ","",IF(RIGHT(AZ191,2)=").","","!!")))))</f>
        <v/>
      </c>
      <c r="AY191" s="114"/>
      <c r="AZ191" s="168"/>
      <c r="BA191" s="143" t="str">
        <f>IF(BE191="","",ministers_outercabinet!BD$3)</f>
        <v/>
      </c>
      <c r="BB191" s="144" t="str">
        <f>IF(BE191="","",ministers_outercabinet!BD$1)</f>
        <v/>
      </c>
      <c r="BC191" s="145"/>
      <c r="BD191" s="151"/>
      <c r="BE191" s="146" t="str">
        <f>IF(BL191="","",IF(ISNUMBER(SEARCH(":",BL191)),MID(BL191,FIND(":",BL191)+2,FIND("(",BL191)-FIND(":",BL191)-3),LEFT(BL191,FIND("(",BL191)-2)))</f>
        <v/>
      </c>
      <c r="BF191" s="147" t="str">
        <f>IF(BL191="","",MID(BL191,FIND("(",BL191)+1,4))</f>
        <v/>
      </c>
      <c r="BG191" s="148" t="str">
        <f>IF(ISNUMBER(SEARCH("*female*",BL191)),"female",IF(ISNUMBER(SEARCH("*male*",BL191)),"male",""))</f>
        <v/>
      </c>
      <c r="BH191" s="149" t="str">
        <f>IF(BL191="","",IF(ISERROR(MID(BL191,FIND("male,",BL191)+6,(FIND(")",BL191)-(FIND("male,",BL191)+6))))=TRUE,"missing/error",MID(BL191,FIND("male,",BL191)+6,(FIND(")",BL191)-(FIND("male,",BL191)+6)))))</f>
        <v/>
      </c>
      <c r="BI191" s="150" t="str">
        <f>IF(BE191="","",(MID(BE191,(SEARCH("^^",SUBSTITUTE(BE191," ","^^",LEN(BE191)-LEN(SUBSTITUTE(BE191," ","")))))+1,99)&amp;"_"&amp;LEFT(BE191,FIND(" ",BE191)-1)&amp;"_"&amp;BF191))</f>
        <v/>
      </c>
      <c r="BJ191" s="117" t="str">
        <f>IF(BL191="","",IF((LEN(BL191)-LEN(SUBSTITUTE(BL191,"male","")))/LEN("male")&gt;1,"!",IF(RIGHT(BL191,1)=")","",IF(RIGHT(BL191,2)=") ","",IF(RIGHT(BL191,2)=").","","!!")))))</f>
        <v/>
      </c>
      <c r="BK191" s="114"/>
      <c r="BL191" s="168"/>
      <c r="BM191" s="143" t="str">
        <f>IF(BQ191="","",ministers_outercabinet!BP$3)</f>
        <v/>
      </c>
      <c r="BN191" s="144" t="str">
        <f>IF(BQ191="","",ministers_outercabinet!BP$1)</f>
        <v/>
      </c>
      <c r="BO191" s="145"/>
      <c r="BP191" s="151"/>
      <c r="BQ191" s="146" t="str">
        <f>IF(BX191="","",IF(ISNUMBER(SEARCH(":",BX191)),MID(BX191,FIND(":",BX191)+2,FIND("(",BX191)-FIND(":",BX191)-3),LEFT(BX191,FIND("(",BX191)-2)))</f>
        <v/>
      </c>
      <c r="BR191" s="147" t="str">
        <f>IF(BX191="","",MID(BX191,FIND("(",BX191)+1,4))</f>
        <v/>
      </c>
      <c r="BS191" s="148" t="str">
        <f>IF(ISNUMBER(SEARCH("*female*",BX191)),"female",IF(ISNUMBER(SEARCH("*male*",BX191)),"male",""))</f>
        <v/>
      </c>
      <c r="BT191" s="149" t="str">
        <f>IF(BX191="","",IF(ISERROR(MID(BX191,FIND("male,",BX191)+6,(FIND(")",BX191)-(FIND("male,",BX191)+6))))=TRUE,"missing/error",MID(BX191,FIND("male,",BX191)+6,(FIND(")",BX191)-(FIND("male,",BX191)+6)))))</f>
        <v/>
      </c>
      <c r="BU191" s="150" t="str">
        <f>IF(BQ191="","",(MID(BQ191,(SEARCH("^^",SUBSTITUTE(BQ191," ","^^",LEN(BQ191)-LEN(SUBSTITUTE(BQ191," ","")))))+1,99)&amp;"_"&amp;LEFT(BQ191,FIND(" ",BQ191)-1)&amp;"_"&amp;BR191))</f>
        <v/>
      </c>
      <c r="BV191" s="117" t="str">
        <f>IF(BX191="","",IF((LEN(BX191)-LEN(SUBSTITUTE(BX191,"male","")))/LEN("male")&gt;1,"!",IF(RIGHT(BX191,1)=")","",IF(RIGHT(BX191,2)=") ","",IF(RIGHT(BX191,2)=").","","!!")))))</f>
        <v/>
      </c>
      <c r="BW191" s="114"/>
      <c r="BX191" s="168"/>
      <c r="BY191" s="143" t="str">
        <f>IF(CC191="","",ministers_outercabinet!CB$3)</f>
        <v/>
      </c>
      <c r="BZ191" s="144" t="str">
        <f>IF(CC191="","",ministers_outercabinet!CB$1)</f>
        <v/>
      </c>
      <c r="CA191" s="145"/>
      <c r="CB191" s="151"/>
      <c r="CC191" s="146" t="str">
        <f>IF(CJ191="","",IF(ISNUMBER(SEARCH(":",CJ191)),MID(CJ191,FIND(":",CJ191)+2,FIND("(",CJ191)-FIND(":",CJ191)-3),LEFT(CJ191,FIND("(",CJ191)-2)))</f>
        <v/>
      </c>
      <c r="CD191" s="147" t="str">
        <f>IF(CJ191="","",MID(CJ191,FIND("(",CJ191)+1,4))</f>
        <v/>
      </c>
      <c r="CE191" s="148" t="str">
        <f>IF(ISNUMBER(SEARCH("*female*",CJ191)),"female",IF(ISNUMBER(SEARCH("*male*",CJ191)),"male",""))</f>
        <v/>
      </c>
      <c r="CF191" s="149" t="str">
        <f>IF(CJ191="","",IF(ISERROR(MID(CJ191,FIND("male,",CJ191)+6,(FIND(")",CJ191)-(FIND("male,",CJ191)+6))))=TRUE,"missing/error",MID(CJ191,FIND("male,",CJ191)+6,(FIND(")",CJ191)-(FIND("male,",CJ191)+6)))))</f>
        <v/>
      </c>
      <c r="CG191" s="150" t="str">
        <f>IF(CC191="","",(MID(CC191,(SEARCH("^^",SUBSTITUTE(CC191," ","^^",LEN(CC191)-LEN(SUBSTITUTE(CC191," ","")))))+1,99)&amp;"_"&amp;LEFT(CC191,FIND(" ",CC191)-1)&amp;"_"&amp;CD191))</f>
        <v/>
      </c>
      <c r="CH191" s="117" t="str">
        <f>IF(CJ191="","",IF((LEN(CJ191)-LEN(SUBSTITUTE(CJ191,"male","")))/LEN("male")&gt;1,"!",IF(RIGHT(CJ191,1)=")","",IF(RIGHT(CJ191,2)=") ","",IF(RIGHT(CJ191,2)=").","","!!")))))</f>
        <v/>
      </c>
      <c r="CI191" s="114"/>
      <c r="CJ191" s="168"/>
      <c r="CK191" s="143" t="str">
        <f>IF(CO191="","",ministers_outercabinet!CN$3)</f>
        <v/>
      </c>
      <c r="CL191" s="144" t="str">
        <f>IF(CO191="","",ministers_outercabinet!CN$1)</f>
        <v/>
      </c>
      <c r="CM191" s="145"/>
      <c r="CN191" s="151"/>
      <c r="CO191" s="146" t="str">
        <f>IF(CV191="","",IF(ISNUMBER(SEARCH(":",CV191)),MID(CV191,FIND(":",CV191)+2,FIND("(",CV191)-FIND(":",CV191)-3),LEFT(CV191,FIND("(",CV191)-2)))</f>
        <v/>
      </c>
      <c r="CP191" s="147" t="str">
        <f>IF(CV191="","",MID(CV191,FIND("(",CV191)+1,4))</f>
        <v/>
      </c>
      <c r="CQ191" s="148" t="str">
        <f>IF(ISNUMBER(SEARCH("*female*",CV191)),"female",IF(ISNUMBER(SEARCH("*male*",CV191)),"male",""))</f>
        <v/>
      </c>
      <c r="CR191" s="149" t="str">
        <f>IF(CV191="","",IF(ISERROR(MID(CV191,FIND("male,",CV191)+6,(FIND(")",CV191)-(FIND("male,",CV191)+6))))=TRUE,"missing/error",MID(CV191,FIND("male,",CV191)+6,(FIND(")",CV191)-(FIND("male,",CV191)+6)))))</f>
        <v/>
      </c>
      <c r="CS191" s="150" t="str">
        <f>IF(CO191="","",(MID(CO191,(SEARCH("^^",SUBSTITUTE(CO191," ","^^",LEN(CO191)-LEN(SUBSTITUTE(CO191," ","")))))+1,99)&amp;"_"&amp;LEFT(CO191,FIND(" ",CO191)-1)&amp;"_"&amp;CP191))</f>
        <v/>
      </c>
      <c r="CT191" s="117" t="str">
        <f>IF(CV191="","",IF((LEN(CV191)-LEN(SUBSTITUTE(CV191,"male","")))/LEN("male")&gt;1,"!",IF(RIGHT(CV191,1)=")","",IF(RIGHT(CV191,2)=") ","",IF(RIGHT(CV191,2)=").","","!!")))))</f>
        <v/>
      </c>
      <c r="CU191" s="114"/>
      <c r="CV191" s="168"/>
      <c r="CW191" s="143" t="str">
        <f>IF(DA191="","",ministers_outercabinet!CZ$3)</f>
        <v/>
      </c>
      <c r="CX191" s="144" t="str">
        <f>IF(DA191="","",ministers_outercabinet!CZ$1)</f>
        <v/>
      </c>
      <c r="CY191" s="145"/>
      <c r="CZ191" s="151"/>
      <c r="DA191" s="146" t="str">
        <f>IF(DH191="","",IF(ISNUMBER(SEARCH(":",DH191)),MID(DH191,FIND(":",DH191)+2,FIND("(",DH191)-FIND(":",DH191)-3),LEFT(DH191,FIND("(",DH191)-2)))</f>
        <v/>
      </c>
      <c r="DB191" s="147" t="str">
        <f>IF(DH191="","",MID(DH191,FIND("(",DH191)+1,4))</f>
        <v/>
      </c>
      <c r="DC191" s="148" t="str">
        <f>IF(ISNUMBER(SEARCH("*female*",DH191)),"female",IF(ISNUMBER(SEARCH("*male*",DH191)),"male",""))</f>
        <v/>
      </c>
      <c r="DD191" s="149" t="str">
        <f>IF(DH191="","",IF(ISERROR(MID(DH191,FIND("male,",DH191)+6,(FIND(")",DH191)-(FIND("male,",DH191)+6))))=TRUE,"missing/error",MID(DH191,FIND("male,",DH191)+6,(FIND(")",DH191)-(FIND("male,",DH191)+6)))))</f>
        <v/>
      </c>
      <c r="DE191" s="150" t="str">
        <f>IF(DA191="","",(MID(DA191,(SEARCH("^^",SUBSTITUTE(DA191," ","^^",LEN(DA191)-LEN(SUBSTITUTE(DA191," ","")))))+1,99)&amp;"_"&amp;LEFT(DA191,FIND(" ",DA191)-1)&amp;"_"&amp;DB191))</f>
        <v/>
      </c>
      <c r="DF191" s="117" t="str">
        <f>IF(DH191="","",IF((LEN(DH191)-LEN(SUBSTITUTE(DH191,"male","")))/LEN("male")&gt;1,"!",IF(RIGHT(DH191,1)=")","",IF(RIGHT(DH191,2)=") ","",IF(RIGHT(DH191,2)=").","","!!")))))</f>
        <v/>
      </c>
      <c r="DG191" s="114"/>
      <c r="DH191" s="168"/>
      <c r="DI191" s="143" t="str">
        <f>IF(DM191="","",ministers_outercabinet!DL$3)</f>
        <v/>
      </c>
      <c r="DJ191" s="144" t="str">
        <f>IF(DM191="","",ministers_outercabinet!DL$1)</f>
        <v/>
      </c>
      <c r="DK191" s="145"/>
      <c r="DL191" s="151"/>
      <c r="DM191" s="146" t="str">
        <f>IF(DT191="","",IF(ISNUMBER(SEARCH(":",DT191)),MID(DT191,FIND(":",DT191)+2,FIND("(",DT191)-FIND(":",DT191)-3),LEFT(DT191,FIND("(",DT191)-2)))</f>
        <v/>
      </c>
      <c r="DN191" s="147" t="str">
        <f>IF(DT191="","",MID(DT191,FIND("(",DT191)+1,4))</f>
        <v/>
      </c>
      <c r="DO191" s="148" t="str">
        <f>IF(ISNUMBER(SEARCH("*female*",DT191)),"female",IF(ISNUMBER(SEARCH("*male*",DT191)),"male",""))</f>
        <v/>
      </c>
      <c r="DP191" s="149" t="str">
        <f>IF(DT191="","",IF(ISERROR(MID(DT191,FIND("male,",DT191)+6,(FIND(")",DT191)-(FIND("male,",DT191)+6))))=TRUE,"missing/error",MID(DT191,FIND("male,",DT191)+6,(FIND(")",DT191)-(FIND("male,",DT191)+6)))))</f>
        <v/>
      </c>
      <c r="DQ191" s="150" t="str">
        <f>IF(DM191="","",(MID(DM191,(SEARCH("^^",SUBSTITUTE(DM191," ","^^",LEN(DM191)-LEN(SUBSTITUTE(DM191," ","")))))+1,99)&amp;"_"&amp;LEFT(DM191,FIND(" ",DM191)-1)&amp;"_"&amp;DN191))</f>
        <v/>
      </c>
      <c r="DR191" s="117" t="str">
        <f>IF(DT191="","",IF((LEN(DT191)-LEN(SUBSTITUTE(DT191,"male","")))/LEN("male")&gt;1,"!",IF(RIGHT(DT191,1)=")","",IF(RIGHT(DT191,2)=") ","",IF(RIGHT(DT191,2)=").","","!!")))))</f>
        <v/>
      </c>
      <c r="DS191" s="114"/>
      <c r="DT191" s="168"/>
      <c r="DU191" s="143" t="str">
        <f>IF(DY191="","",ministers_outercabinet!DX$3)</f>
        <v/>
      </c>
      <c r="DV191" s="144" t="str">
        <f>IF(DY191="","",ministers_outercabinet!DX$1)</f>
        <v/>
      </c>
      <c r="DW191" s="145"/>
      <c r="DX191" s="151"/>
      <c r="DY191" s="146" t="str">
        <f>IF(EF191="","",IF(ISNUMBER(SEARCH(":",EF191)),MID(EF191,FIND(":",EF191)+2,FIND("(",EF191)-FIND(":",EF191)-3),LEFT(EF191,FIND("(",EF191)-2)))</f>
        <v/>
      </c>
      <c r="DZ191" s="147" t="str">
        <f>IF(EF191="","",MID(EF191,FIND("(",EF191)+1,4))</f>
        <v/>
      </c>
      <c r="EA191" s="148" t="str">
        <f>IF(ISNUMBER(SEARCH("*female*",EF191)),"female",IF(ISNUMBER(SEARCH("*male*",EF191)),"male",""))</f>
        <v/>
      </c>
      <c r="EB191" s="149" t="str">
        <f>IF(EF191="","",IF(ISERROR(MID(EF191,FIND("male,",EF191)+6,(FIND(")",EF191)-(FIND("male,",EF191)+6))))=TRUE,"missing/error",MID(EF191,FIND("male,",EF191)+6,(FIND(")",EF191)-(FIND("male,",EF191)+6)))))</f>
        <v/>
      </c>
      <c r="EC191" s="150" t="str">
        <f>IF(DY191="","",(MID(DY191,(SEARCH("^^",SUBSTITUTE(DY191," ","^^",LEN(DY191)-LEN(SUBSTITUTE(DY191," ","")))))+1,99)&amp;"_"&amp;LEFT(DY191,FIND(" ",DY191)-1)&amp;"_"&amp;DZ191))</f>
        <v/>
      </c>
      <c r="ED191" s="117" t="str">
        <f>IF(EF191="","",IF((LEN(EF191)-LEN(SUBSTITUTE(EF191,"male","")))/LEN("male")&gt;1,"!",IF(RIGHT(EF191,1)=")","",IF(RIGHT(EF191,2)=") ","",IF(RIGHT(EF191,2)=").","","!!")))))</f>
        <v/>
      </c>
      <c r="EE191" s="114"/>
      <c r="EF191" s="168"/>
    </row>
    <row r="192" spans="1:136" ht="13.5" customHeight="1">
      <c r="A192" s="126"/>
      <c r="B192" s="117" t="s">
        <v>587</v>
      </c>
      <c r="E192" s="143" t="str">
        <f>IF(I192="","",ministers_outercabinet!E$3)</f>
        <v/>
      </c>
      <c r="F192" s="144" t="str">
        <f>IF(I192="","",ministers_outercabinet!E$1)</f>
        <v/>
      </c>
      <c r="G192" s="145" t="s">
        <v>292</v>
      </c>
      <c r="H192" s="145" t="str">
        <f>IF(I192="","",ministers_outercabinet!E$3)</f>
        <v/>
      </c>
      <c r="I192" s="146" t="str">
        <f t="shared" si="89"/>
        <v/>
      </c>
      <c r="J192" s="147" t="str">
        <f t="shared" si="90"/>
        <v/>
      </c>
      <c r="K192" s="148" t="str">
        <f t="shared" si="91"/>
        <v/>
      </c>
      <c r="L192" s="149" t="str">
        <f t="shared" si="94"/>
        <v/>
      </c>
      <c r="M192" s="150" t="str">
        <f t="shared" si="92"/>
        <v/>
      </c>
      <c r="N192" s="117" t="str">
        <f t="shared" si="93"/>
        <v/>
      </c>
      <c r="O192" s="114"/>
      <c r="P192" s="168"/>
      <c r="Q192" s="143" t="str">
        <f>IF(U192="","",ministers_outercabinet!T$3)</f>
        <v/>
      </c>
      <c r="R192" s="144" t="str">
        <f>IF(U192="","",ministers_outercabinet!T$1)</f>
        <v/>
      </c>
      <c r="S192" s="145"/>
      <c r="T192" s="151"/>
      <c r="U192" s="146" t="str">
        <f>IF(AB192="","",IF(ISNUMBER(SEARCH(":",AB192)),MID(AB192,FIND(":",AB192)+2,FIND("(",AB192)-FIND(":",AB192)-3),LEFT(AB192,FIND("(",AB192)-2)))</f>
        <v/>
      </c>
      <c r="V192" s="147" t="str">
        <f>IF(AB192="","",MID(AB192,FIND("(",AB192)+1,4))</f>
        <v/>
      </c>
      <c r="W192" s="148" t="str">
        <f>IF(ISNUMBER(SEARCH("*female*",AB192)),"female",IF(ISNUMBER(SEARCH("*male*",AB192)),"male",""))</f>
        <v/>
      </c>
      <c r="X192" s="149" t="str">
        <f>IF(AB192="","",IF(ISERROR(MID(AB192,FIND("male,",AB192)+6,(FIND(")",AB192)-(FIND("male,",AB192)+6))))=TRUE,"missing/error",MID(AB192,FIND("male,",AB192)+6,(FIND(")",AB192)-(FIND("male,",AB192)+6)))))</f>
        <v/>
      </c>
      <c r="Y192" s="150" t="str">
        <f>IF(U192="","",(MID(U192,(SEARCH("^^",SUBSTITUTE(U192," ","^^",LEN(U192)-LEN(SUBSTITUTE(U192," ","")))))+1,99)&amp;"_"&amp;LEFT(U192,FIND(" ",U192)-1)&amp;"_"&amp;V192))</f>
        <v/>
      </c>
      <c r="Z192" s="117" t="str">
        <f>IF(AB192="","",IF((LEN(AB192)-LEN(SUBSTITUTE(AB192,"male","")))/LEN("male")&gt;1,"!",IF(RIGHT(AB192,1)=")","",IF(RIGHT(AB192,2)=") ","",IF(RIGHT(AB192,2)=").","","!!")))))</f>
        <v/>
      </c>
      <c r="AA192" s="114"/>
      <c r="AB192" s="168"/>
      <c r="AC192" s="143" t="str">
        <f>IF(AG192="","",ministers_outercabinet!AF$3)</f>
        <v/>
      </c>
      <c r="AD192" s="144" t="str">
        <f>IF(AG192="","",ministers_outercabinet!AF$1)</f>
        <v/>
      </c>
      <c r="AE192" s="145"/>
      <c r="AF192" s="151"/>
      <c r="AG192" s="146" t="str">
        <f>IF(AN192="","",IF(ISNUMBER(SEARCH(":",AN192)),MID(AN192,FIND(":",AN192)+2,FIND("(",AN192)-FIND(":",AN192)-3),LEFT(AN192,FIND("(",AN192)-2)))</f>
        <v/>
      </c>
      <c r="AH192" s="147" t="str">
        <f>IF(AN192="","",MID(AN192,FIND("(",AN192)+1,4))</f>
        <v/>
      </c>
      <c r="AI192" s="148" t="str">
        <f>IF(ISNUMBER(SEARCH("*female*",AN192)),"female",IF(ISNUMBER(SEARCH("*male*",AN192)),"male",""))</f>
        <v/>
      </c>
      <c r="AJ192" s="149" t="str">
        <f>IF(AN192="","",IF(ISERROR(MID(AN192,FIND("male,",AN192)+6,(FIND(")",AN192)-(FIND("male,",AN192)+6))))=TRUE,"missing/error",MID(AN192,FIND("male,",AN192)+6,(FIND(")",AN192)-(FIND("male,",AN192)+6)))))</f>
        <v/>
      </c>
      <c r="AK192" s="150" t="str">
        <f>IF(AG192="","",(MID(AG192,(SEARCH("^^",SUBSTITUTE(AG192," ","^^",LEN(AG192)-LEN(SUBSTITUTE(AG192," ","")))))+1,99)&amp;"_"&amp;LEFT(AG192,FIND(" ",AG192)-1)&amp;"_"&amp;AH192))</f>
        <v/>
      </c>
      <c r="AL192" s="117" t="str">
        <f>IF(AN192="","",IF((LEN(AN192)-LEN(SUBSTITUTE(AN192,"male","")))/LEN("male")&gt;1,"!",IF(RIGHT(AN192,1)=")","",IF(RIGHT(AN192,2)=") ","",IF(RIGHT(AN192,2)=").","","!!")))))</f>
        <v/>
      </c>
      <c r="AM192" s="114"/>
      <c r="AN192" s="168"/>
      <c r="AO192" s="143" t="str">
        <f>IF(AS192="","",ministers_outercabinet!AR$3)</f>
        <v/>
      </c>
      <c r="AP192" s="144" t="str">
        <f>IF(AS192="","",ministers_outercabinet!AR$1)</f>
        <v/>
      </c>
      <c r="AQ192" s="145"/>
      <c r="AR192" s="151"/>
      <c r="AS192" s="146" t="str">
        <f>IF(AZ192="","",IF(ISNUMBER(SEARCH(":",AZ192)),MID(AZ192,FIND(":",AZ192)+2,FIND("(",AZ192)-FIND(":",AZ192)-3),LEFT(AZ192,FIND("(",AZ192)-2)))</f>
        <v/>
      </c>
      <c r="AT192" s="147" t="str">
        <f>IF(AZ192="","",MID(AZ192,FIND("(",AZ192)+1,4))</f>
        <v/>
      </c>
      <c r="AU192" s="148" t="str">
        <f>IF(ISNUMBER(SEARCH("*female*",AZ192)),"female",IF(ISNUMBER(SEARCH("*male*",AZ192)),"male",""))</f>
        <v/>
      </c>
      <c r="AV192" s="149" t="str">
        <f>IF(AZ192="","",IF(ISERROR(MID(AZ192,FIND("male,",AZ192)+6,(FIND(")",AZ192)-(FIND("male,",AZ192)+6))))=TRUE,"missing/error",MID(AZ192,FIND("male,",AZ192)+6,(FIND(")",AZ192)-(FIND("male,",AZ192)+6)))))</f>
        <v/>
      </c>
      <c r="AW192" s="150" t="str">
        <f>IF(AS192="","",(MID(AS192,(SEARCH("^^",SUBSTITUTE(AS192," ","^^",LEN(AS192)-LEN(SUBSTITUTE(AS192," ","")))))+1,99)&amp;"_"&amp;LEFT(AS192,FIND(" ",AS192)-1)&amp;"_"&amp;AT192))</f>
        <v/>
      </c>
      <c r="AX192" s="117" t="str">
        <f>IF(AZ192="","",IF((LEN(AZ192)-LEN(SUBSTITUTE(AZ192,"male","")))/LEN("male")&gt;1,"!",IF(RIGHT(AZ192,1)=")","",IF(RIGHT(AZ192,2)=") ","",IF(RIGHT(AZ192,2)=").","","!!")))))</f>
        <v/>
      </c>
      <c r="AY192" s="114"/>
      <c r="AZ192" s="168"/>
      <c r="BA192" s="143" t="str">
        <f>IF(BE192="","",ministers_outercabinet!BD$3)</f>
        <v/>
      </c>
      <c r="BB192" s="144" t="str">
        <f>IF(BE192="","",ministers_outercabinet!BD$1)</f>
        <v/>
      </c>
      <c r="BC192" s="145"/>
      <c r="BD192" s="151"/>
      <c r="BE192" s="146" t="str">
        <f>IF(BL192="","",IF(ISNUMBER(SEARCH(":",BL192)),MID(BL192,FIND(":",BL192)+2,FIND("(",BL192)-FIND(":",BL192)-3),LEFT(BL192,FIND("(",BL192)-2)))</f>
        <v/>
      </c>
      <c r="BF192" s="147" t="str">
        <f>IF(BL192="","",MID(BL192,FIND("(",BL192)+1,4))</f>
        <v/>
      </c>
      <c r="BG192" s="148" t="str">
        <f>IF(ISNUMBER(SEARCH("*female*",BL192)),"female",IF(ISNUMBER(SEARCH("*male*",BL192)),"male",""))</f>
        <v/>
      </c>
      <c r="BH192" s="149" t="str">
        <f>IF(BL192="","",IF(ISERROR(MID(BL192,FIND("male,",BL192)+6,(FIND(")",BL192)-(FIND("male,",BL192)+6))))=TRUE,"missing/error",MID(BL192,FIND("male,",BL192)+6,(FIND(")",BL192)-(FIND("male,",BL192)+6)))))</f>
        <v/>
      </c>
      <c r="BI192" s="150" t="str">
        <f>IF(BE192="","",(MID(BE192,(SEARCH("^^",SUBSTITUTE(BE192," ","^^",LEN(BE192)-LEN(SUBSTITUTE(BE192," ","")))))+1,99)&amp;"_"&amp;LEFT(BE192,FIND(" ",BE192)-1)&amp;"_"&amp;BF192))</f>
        <v/>
      </c>
      <c r="BJ192" s="117" t="str">
        <f>IF(BL192="","",IF((LEN(BL192)-LEN(SUBSTITUTE(BL192,"male","")))/LEN("male")&gt;1,"!",IF(RIGHT(BL192,1)=")","",IF(RIGHT(BL192,2)=") ","",IF(RIGHT(BL192,2)=").","","!!")))))</f>
        <v/>
      </c>
      <c r="BK192" s="114"/>
      <c r="BL192" s="168"/>
      <c r="BM192" s="143" t="str">
        <f>IF(BQ192="","",ministers_outercabinet!BP$3)</f>
        <v/>
      </c>
      <c r="BN192" s="144" t="str">
        <f>IF(BQ192="","",ministers_outercabinet!BP$1)</f>
        <v/>
      </c>
      <c r="BO192" s="145"/>
      <c r="BP192" s="151"/>
      <c r="BQ192" s="146" t="str">
        <f>IF(BX192="","",IF(ISNUMBER(SEARCH(":",BX192)),MID(BX192,FIND(":",BX192)+2,FIND("(",BX192)-FIND(":",BX192)-3),LEFT(BX192,FIND("(",BX192)-2)))</f>
        <v/>
      </c>
      <c r="BR192" s="147" t="str">
        <f>IF(BX192="","",MID(BX192,FIND("(",BX192)+1,4))</f>
        <v/>
      </c>
      <c r="BS192" s="148" t="str">
        <f>IF(ISNUMBER(SEARCH("*female*",BX192)),"female",IF(ISNUMBER(SEARCH("*male*",BX192)),"male",""))</f>
        <v/>
      </c>
      <c r="BT192" s="149" t="str">
        <f>IF(BX192="","",IF(ISERROR(MID(BX192,FIND("male,",BX192)+6,(FIND(")",BX192)-(FIND("male,",BX192)+6))))=TRUE,"missing/error",MID(BX192,FIND("male,",BX192)+6,(FIND(")",BX192)-(FIND("male,",BX192)+6)))))</f>
        <v/>
      </c>
      <c r="BU192" s="150" t="str">
        <f>IF(BQ192="","",(MID(BQ192,(SEARCH("^^",SUBSTITUTE(BQ192," ","^^",LEN(BQ192)-LEN(SUBSTITUTE(BQ192," ","")))))+1,99)&amp;"_"&amp;LEFT(BQ192,FIND(" ",BQ192)-1)&amp;"_"&amp;BR192))</f>
        <v/>
      </c>
      <c r="BV192" s="117" t="str">
        <f>IF(BX192="","",IF((LEN(BX192)-LEN(SUBSTITUTE(BX192,"male","")))/LEN("male")&gt;1,"!",IF(RIGHT(BX192,1)=")","",IF(RIGHT(BX192,2)=") ","",IF(RIGHT(BX192,2)=").","","!!")))))</f>
        <v/>
      </c>
      <c r="BW192" s="114"/>
      <c r="BX192" s="168"/>
      <c r="BY192" s="143" t="str">
        <f>IF(CC192="","",ministers_outercabinet!CB$3)</f>
        <v/>
      </c>
      <c r="BZ192" s="144" t="str">
        <f>IF(CC192="","",ministers_outercabinet!CB$1)</f>
        <v/>
      </c>
      <c r="CA192" s="145"/>
      <c r="CB192" s="151"/>
      <c r="CC192" s="146" t="str">
        <f>IF(CJ192="","",IF(ISNUMBER(SEARCH(":",CJ192)),MID(CJ192,FIND(":",CJ192)+2,FIND("(",CJ192)-FIND(":",CJ192)-3),LEFT(CJ192,FIND("(",CJ192)-2)))</f>
        <v/>
      </c>
      <c r="CD192" s="147" t="str">
        <f>IF(CJ192="","",MID(CJ192,FIND("(",CJ192)+1,4))</f>
        <v/>
      </c>
      <c r="CE192" s="148" t="str">
        <f>IF(ISNUMBER(SEARCH("*female*",CJ192)),"female",IF(ISNUMBER(SEARCH("*male*",CJ192)),"male",""))</f>
        <v/>
      </c>
      <c r="CF192" s="149" t="str">
        <f>IF(CJ192="","",IF(ISERROR(MID(CJ192,FIND("male,",CJ192)+6,(FIND(")",CJ192)-(FIND("male,",CJ192)+6))))=TRUE,"missing/error",MID(CJ192,FIND("male,",CJ192)+6,(FIND(")",CJ192)-(FIND("male,",CJ192)+6)))))</f>
        <v/>
      </c>
      <c r="CG192" s="150" t="str">
        <f>IF(CC192="","",(MID(CC192,(SEARCH("^^",SUBSTITUTE(CC192," ","^^",LEN(CC192)-LEN(SUBSTITUTE(CC192," ","")))))+1,99)&amp;"_"&amp;LEFT(CC192,FIND(" ",CC192)-1)&amp;"_"&amp;CD192))</f>
        <v/>
      </c>
      <c r="CH192" s="117" t="str">
        <f>IF(CJ192="","",IF((LEN(CJ192)-LEN(SUBSTITUTE(CJ192,"male","")))/LEN("male")&gt;1,"!",IF(RIGHT(CJ192,1)=")","",IF(RIGHT(CJ192,2)=") ","",IF(RIGHT(CJ192,2)=").","","!!")))))</f>
        <v/>
      </c>
      <c r="CI192" s="114"/>
      <c r="CJ192" s="168"/>
      <c r="CK192" s="143" t="str">
        <f>IF(CO192="","",ministers_outercabinet!CN$3)</f>
        <v/>
      </c>
      <c r="CL192" s="144" t="str">
        <f>IF(CO192="","",ministers_outercabinet!CN$1)</f>
        <v/>
      </c>
      <c r="CM192" s="145"/>
      <c r="CN192" s="151"/>
      <c r="CO192" s="146" t="str">
        <f>IF(CV192="","",IF(ISNUMBER(SEARCH(":",CV192)),MID(CV192,FIND(":",CV192)+2,FIND("(",CV192)-FIND(":",CV192)-3),LEFT(CV192,FIND("(",CV192)-2)))</f>
        <v/>
      </c>
      <c r="CP192" s="147" t="str">
        <f>IF(CV192="","",MID(CV192,FIND("(",CV192)+1,4))</f>
        <v/>
      </c>
      <c r="CQ192" s="148" t="str">
        <f>IF(ISNUMBER(SEARCH("*female*",CV192)),"female",IF(ISNUMBER(SEARCH("*male*",CV192)),"male",""))</f>
        <v/>
      </c>
      <c r="CR192" s="149" t="str">
        <f>IF(CV192="","",IF(ISERROR(MID(CV192,FIND("male,",CV192)+6,(FIND(")",CV192)-(FIND("male,",CV192)+6))))=TRUE,"missing/error",MID(CV192,FIND("male,",CV192)+6,(FIND(")",CV192)-(FIND("male,",CV192)+6)))))</f>
        <v/>
      </c>
      <c r="CS192" s="150" t="str">
        <f>IF(CO192="","",(MID(CO192,(SEARCH("^^",SUBSTITUTE(CO192," ","^^",LEN(CO192)-LEN(SUBSTITUTE(CO192," ","")))))+1,99)&amp;"_"&amp;LEFT(CO192,FIND(" ",CO192)-1)&amp;"_"&amp;CP192))</f>
        <v/>
      </c>
      <c r="CT192" s="117" t="str">
        <f>IF(CV192="","",IF((LEN(CV192)-LEN(SUBSTITUTE(CV192,"male","")))/LEN("male")&gt;1,"!",IF(RIGHT(CV192,1)=")","",IF(RIGHT(CV192,2)=") ","",IF(RIGHT(CV192,2)=").","","!!")))))</f>
        <v/>
      </c>
      <c r="CU192" s="114"/>
      <c r="CV192" s="168"/>
      <c r="CW192" s="143" t="str">
        <f>IF(DA192="","",ministers_outercabinet!CZ$3)</f>
        <v/>
      </c>
      <c r="CX192" s="144" t="str">
        <f>IF(DA192="","",ministers_outercabinet!CZ$1)</f>
        <v/>
      </c>
      <c r="CY192" s="145"/>
      <c r="CZ192" s="151"/>
      <c r="DA192" s="146" t="str">
        <f>IF(DH192="","",IF(ISNUMBER(SEARCH(":",DH192)),MID(DH192,FIND(":",DH192)+2,FIND("(",DH192)-FIND(":",DH192)-3),LEFT(DH192,FIND("(",DH192)-2)))</f>
        <v/>
      </c>
      <c r="DB192" s="147" t="str">
        <f>IF(DH192="","",MID(DH192,FIND("(",DH192)+1,4))</f>
        <v/>
      </c>
      <c r="DC192" s="148" t="str">
        <f>IF(ISNUMBER(SEARCH("*female*",DH192)),"female",IF(ISNUMBER(SEARCH("*male*",DH192)),"male",""))</f>
        <v/>
      </c>
      <c r="DD192" s="149" t="str">
        <f>IF(DH192="","",IF(ISERROR(MID(DH192,FIND("male,",DH192)+6,(FIND(")",DH192)-(FIND("male,",DH192)+6))))=TRUE,"missing/error",MID(DH192,FIND("male,",DH192)+6,(FIND(")",DH192)-(FIND("male,",DH192)+6)))))</f>
        <v/>
      </c>
      <c r="DE192" s="150" t="str">
        <f>IF(DA192="","",(MID(DA192,(SEARCH("^^",SUBSTITUTE(DA192," ","^^",LEN(DA192)-LEN(SUBSTITUTE(DA192," ","")))))+1,99)&amp;"_"&amp;LEFT(DA192,FIND(" ",DA192)-1)&amp;"_"&amp;DB192))</f>
        <v/>
      </c>
      <c r="DF192" s="117" t="str">
        <f>IF(DH192="","",IF((LEN(DH192)-LEN(SUBSTITUTE(DH192,"male","")))/LEN("male")&gt;1,"!",IF(RIGHT(DH192,1)=")","",IF(RIGHT(DH192,2)=") ","",IF(RIGHT(DH192,2)=").","","!!")))))</f>
        <v/>
      </c>
      <c r="DG192" s="114"/>
      <c r="DH192" s="168"/>
      <c r="DI192" s="143" t="str">
        <f>IF(DM192="","",ministers_outercabinet!DL$3)</f>
        <v/>
      </c>
      <c r="DJ192" s="144" t="str">
        <f>IF(DM192="","",ministers_outercabinet!DL$1)</f>
        <v/>
      </c>
      <c r="DK192" s="145"/>
      <c r="DL192" s="151"/>
      <c r="DM192" s="146" t="str">
        <f>IF(DT192="","",IF(ISNUMBER(SEARCH(":",DT192)),MID(DT192,FIND(":",DT192)+2,FIND("(",DT192)-FIND(":",DT192)-3),LEFT(DT192,FIND("(",DT192)-2)))</f>
        <v/>
      </c>
      <c r="DN192" s="147" t="str">
        <f>IF(DT192="","",MID(DT192,FIND("(",DT192)+1,4))</f>
        <v/>
      </c>
      <c r="DO192" s="148" t="str">
        <f>IF(ISNUMBER(SEARCH("*female*",DT192)),"female",IF(ISNUMBER(SEARCH("*male*",DT192)),"male",""))</f>
        <v/>
      </c>
      <c r="DP192" s="149" t="str">
        <f>IF(DT192="","",IF(ISERROR(MID(DT192,FIND("male,",DT192)+6,(FIND(")",DT192)-(FIND("male,",DT192)+6))))=TRUE,"missing/error",MID(DT192,FIND("male,",DT192)+6,(FIND(")",DT192)-(FIND("male,",DT192)+6)))))</f>
        <v/>
      </c>
      <c r="DQ192" s="150" t="str">
        <f>IF(DM192="","",(MID(DM192,(SEARCH("^^",SUBSTITUTE(DM192," ","^^",LEN(DM192)-LEN(SUBSTITUTE(DM192," ","")))))+1,99)&amp;"_"&amp;LEFT(DM192,FIND(" ",DM192)-1)&amp;"_"&amp;DN192))</f>
        <v/>
      </c>
      <c r="DR192" s="117" t="str">
        <f>IF(DT192="","",IF((LEN(DT192)-LEN(SUBSTITUTE(DT192,"male","")))/LEN("male")&gt;1,"!",IF(RIGHT(DT192,1)=")","",IF(RIGHT(DT192,2)=") ","",IF(RIGHT(DT192,2)=").","","!!")))))</f>
        <v/>
      </c>
      <c r="DS192" s="114"/>
      <c r="DT192" s="168"/>
      <c r="DU192" s="143" t="str">
        <f>IF(DY192="","",ministers_outercabinet!DX$3)</f>
        <v/>
      </c>
      <c r="DV192" s="144" t="str">
        <f>IF(DY192="","",ministers_outercabinet!DX$1)</f>
        <v/>
      </c>
      <c r="DW192" s="145"/>
      <c r="DX192" s="151"/>
      <c r="DY192" s="146" t="str">
        <f>IF(EF192="","",IF(ISNUMBER(SEARCH(":",EF192)),MID(EF192,FIND(":",EF192)+2,FIND("(",EF192)-FIND(":",EF192)-3),LEFT(EF192,FIND("(",EF192)-2)))</f>
        <v/>
      </c>
      <c r="DZ192" s="147" t="str">
        <f>IF(EF192="","",MID(EF192,FIND("(",EF192)+1,4))</f>
        <v/>
      </c>
      <c r="EA192" s="148" t="str">
        <f>IF(ISNUMBER(SEARCH("*female*",EF192)),"female",IF(ISNUMBER(SEARCH("*male*",EF192)),"male",""))</f>
        <v/>
      </c>
      <c r="EB192" s="149" t="str">
        <f>IF(EF192="","",IF(ISERROR(MID(EF192,FIND("male,",EF192)+6,(FIND(")",EF192)-(FIND("male,",EF192)+6))))=TRUE,"missing/error",MID(EF192,FIND("male,",EF192)+6,(FIND(")",EF192)-(FIND("male,",EF192)+6)))))</f>
        <v/>
      </c>
      <c r="EC192" s="150" t="str">
        <f>IF(DY192="","",(MID(DY192,(SEARCH("^^",SUBSTITUTE(DY192," ","^^",LEN(DY192)-LEN(SUBSTITUTE(DY192," ","")))))+1,99)&amp;"_"&amp;LEFT(DY192,FIND(" ",DY192)-1)&amp;"_"&amp;DZ192))</f>
        <v/>
      </c>
      <c r="ED192" s="117" t="str">
        <f>IF(EF192="","",IF((LEN(EF192)-LEN(SUBSTITUTE(EF192,"male","")))/LEN("male")&gt;1,"!",IF(RIGHT(EF192,1)=")","",IF(RIGHT(EF192,2)=") ","",IF(RIGHT(EF192,2)=").","","!!")))))</f>
        <v/>
      </c>
      <c r="EE192" s="114"/>
      <c r="EF192" s="168"/>
    </row>
    <row r="193" spans="1:136" ht="13.5" customHeight="1">
      <c r="A193" s="126"/>
      <c r="B193" s="114" t="s">
        <v>521</v>
      </c>
      <c r="D193" s="168"/>
      <c r="E193" s="143" t="str">
        <f>IF(I193="","",ministers_outercabinet!E$3)</f>
        <v/>
      </c>
      <c r="F193" s="144" t="str">
        <f>IF(I193="","",ministers_outercabinet!E$1)</f>
        <v/>
      </c>
      <c r="G193" s="145" t="s">
        <v>292</v>
      </c>
      <c r="H193" s="145" t="str">
        <f>IF(I193="","",ministers_outercabinet!E$3)</f>
        <v/>
      </c>
      <c r="I193" s="146" t="str">
        <f t="shared" si="89"/>
        <v/>
      </c>
      <c r="J193" s="147" t="str">
        <f t="shared" si="90"/>
        <v/>
      </c>
      <c r="K193" s="148" t="str">
        <f t="shared" si="91"/>
        <v/>
      </c>
      <c r="L193" s="149" t="str">
        <f t="shared" si="94"/>
        <v/>
      </c>
      <c r="M193" s="150" t="str">
        <f t="shared" si="92"/>
        <v/>
      </c>
      <c r="N193" s="117" t="str">
        <f t="shared" si="93"/>
        <v/>
      </c>
      <c r="O193" s="114"/>
      <c r="P193" s="168"/>
      <c r="Q193" s="143" t="str">
        <f>IF(U193="","",ministers_outercabinet!T$3)</f>
        <v/>
      </c>
      <c r="R193" s="144" t="str">
        <f>IF(U193="","",ministers_outercabinet!T$1)</f>
        <v/>
      </c>
      <c r="S193" s="145"/>
      <c r="T193" s="151"/>
      <c r="U193" s="146" t="str">
        <f>IF(AB193="","",IF(ISNUMBER(SEARCH(":",AB193)),MID(AB193,FIND(":",AB193)+2,FIND("(",AB193)-FIND(":",AB193)-3),LEFT(AB193,FIND("(",AB193)-2)))</f>
        <v/>
      </c>
      <c r="V193" s="147" t="str">
        <f>IF(AB193="","",MID(AB193,FIND("(",AB193)+1,4))</f>
        <v/>
      </c>
      <c r="W193" s="148" t="str">
        <f>IF(ISNUMBER(SEARCH("*female*",AB193)),"female",IF(ISNUMBER(SEARCH("*male*",AB193)),"male",""))</f>
        <v/>
      </c>
      <c r="X193" s="149" t="str">
        <f>IF(AB193="","",IF(ISERROR(MID(AB193,FIND("male,",AB193)+6,(FIND(")",AB193)-(FIND("male,",AB193)+6))))=TRUE,"missing/error",MID(AB193,FIND("male,",AB193)+6,(FIND(")",AB193)-(FIND("male,",AB193)+6)))))</f>
        <v/>
      </c>
      <c r="Y193" s="150" t="str">
        <f>IF(U193="","",(MID(U193,(SEARCH("^^",SUBSTITUTE(U193," ","^^",LEN(U193)-LEN(SUBSTITUTE(U193," ","")))))+1,99)&amp;"_"&amp;LEFT(U193,FIND(" ",U193)-1)&amp;"_"&amp;V193))</f>
        <v/>
      </c>
      <c r="Z193" s="117" t="str">
        <f>IF(AB193="","",IF((LEN(AB193)-LEN(SUBSTITUTE(AB193,"male","")))/LEN("male")&gt;1,"!",IF(RIGHT(AB193,1)=")","",IF(RIGHT(AB193,2)=") ","",IF(RIGHT(AB193,2)=").","","!!")))))</f>
        <v/>
      </c>
      <c r="AA193" s="114"/>
      <c r="AB193" s="168"/>
      <c r="AC193" s="143" t="str">
        <f>IF(AG193="","",ministers_outercabinet!AF$3)</f>
        <v/>
      </c>
      <c r="AD193" s="144" t="str">
        <f>IF(AG193="","",ministers_outercabinet!AF$1)</f>
        <v/>
      </c>
      <c r="AE193" s="145"/>
      <c r="AF193" s="151"/>
      <c r="AG193" s="146" t="str">
        <f>IF(AN193="","",IF(ISNUMBER(SEARCH(":",AN193)),MID(AN193,FIND(":",AN193)+2,FIND("(",AN193)-FIND(":",AN193)-3),LEFT(AN193,FIND("(",AN193)-2)))</f>
        <v/>
      </c>
      <c r="AH193" s="147" t="str">
        <f>IF(AN193="","",MID(AN193,FIND("(",AN193)+1,4))</f>
        <v/>
      </c>
      <c r="AI193" s="148" t="str">
        <f>IF(ISNUMBER(SEARCH("*female*",AN193)),"female",IF(ISNUMBER(SEARCH("*male*",AN193)),"male",""))</f>
        <v/>
      </c>
      <c r="AJ193" s="149" t="str">
        <f>IF(AN193="","",IF(ISERROR(MID(AN193,FIND("male,",AN193)+6,(FIND(")",AN193)-(FIND("male,",AN193)+6))))=TRUE,"missing/error",MID(AN193,FIND("male,",AN193)+6,(FIND(")",AN193)-(FIND("male,",AN193)+6)))))</f>
        <v/>
      </c>
      <c r="AK193" s="150" t="str">
        <f>IF(AG193="","",(MID(AG193,(SEARCH("^^",SUBSTITUTE(AG193," ","^^",LEN(AG193)-LEN(SUBSTITUTE(AG193," ","")))))+1,99)&amp;"_"&amp;LEFT(AG193,FIND(" ",AG193)-1)&amp;"_"&amp;AH193))</f>
        <v/>
      </c>
      <c r="AL193" s="117" t="str">
        <f>IF(AN193="","",IF((LEN(AN193)-LEN(SUBSTITUTE(AN193,"male","")))/LEN("male")&gt;1,"!",IF(RIGHT(AN193,1)=")","",IF(RIGHT(AN193,2)=") ","",IF(RIGHT(AN193,2)=").","","!!")))))</f>
        <v/>
      </c>
      <c r="AM193" s="114"/>
      <c r="AN193" s="168"/>
      <c r="AO193" s="143" t="str">
        <f>IF(AS193="","",ministers_outercabinet!AR$3)</f>
        <v/>
      </c>
      <c r="AP193" s="144" t="str">
        <f>IF(AS193="","",ministers_outercabinet!AR$1)</f>
        <v/>
      </c>
      <c r="AQ193" s="145"/>
      <c r="AR193" s="151"/>
      <c r="AS193" s="146" t="str">
        <f>IF(AZ193="","",IF(ISNUMBER(SEARCH(":",AZ193)),MID(AZ193,FIND(":",AZ193)+2,FIND("(",AZ193)-FIND(":",AZ193)-3),LEFT(AZ193,FIND("(",AZ193)-2)))</f>
        <v/>
      </c>
      <c r="AT193" s="147" t="str">
        <f>IF(AZ193="","",MID(AZ193,FIND("(",AZ193)+1,4))</f>
        <v/>
      </c>
      <c r="AU193" s="148" t="str">
        <f>IF(ISNUMBER(SEARCH("*female*",AZ193)),"female",IF(ISNUMBER(SEARCH("*male*",AZ193)),"male",""))</f>
        <v/>
      </c>
      <c r="AV193" s="149" t="str">
        <f>IF(AZ193="","",IF(ISERROR(MID(AZ193,FIND("male,",AZ193)+6,(FIND(")",AZ193)-(FIND("male,",AZ193)+6))))=TRUE,"missing/error",MID(AZ193,FIND("male,",AZ193)+6,(FIND(")",AZ193)-(FIND("male,",AZ193)+6)))))</f>
        <v/>
      </c>
      <c r="AW193" s="150" t="str">
        <f>IF(AS193="","",(MID(AS193,(SEARCH("^^",SUBSTITUTE(AS193," ","^^",LEN(AS193)-LEN(SUBSTITUTE(AS193," ","")))))+1,99)&amp;"_"&amp;LEFT(AS193,FIND(" ",AS193)-1)&amp;"_"&amp;AT193))</f>
        <v/>
      </c>
      <c r="AX193" s="117" t="str">
        <f>IF(AZ193="","",IF((LEN(AZ193)-LEN(SUBSTITUTE(AZ193,"male","")))/LEN("male")&gt;1,"!",IF(RIGHT(AZ193,1)=")","",IF(RIGHT(AZ193,2)=") ","",IF(RIGHT(AZ193,2)=").","","!!")))))</f>
        <v/>
      </c>
      <c r="AY193" s="114"/>
      <c r="AZ193" s="168"/>
      <c r="BA193" s="143" t="str">
        <f>IF(BE193="","",ministers_outercabinet!BD$3)</f>
        <v/>
      </c>
      <c r="BB193" s="144" t="str">
        <f>IF(BE193="","",ministers_outercabinet!BD$1)</f>
        <v/>
      </c>
      <c r="BC193" s="145"/>
      <c r="BD193" s="151"/>
      <c r="BE193" s="146" t="str">
        <f>IF(BL193="","",IF(ISNUMBER(SEARCH(":",BL193)),MID(BL193,FIND(":",BL193)+2,FIND("(",BL193)-FIND(":",BL193)-3),LEFT(BL193,FIND("(",BL193)-2)))</f>
        <v/>
      </c>
      <c r="BF193" s="147" t="str">
        <f>IF(BL193="","",MID(BL193,FIND("(",BL193)+1,4))</f>
        <v/>
      </c>
      <c r="BG193" s="148" t="str">
        <f>IF(ISNUMBER(SEARCH("*female*",BL193)),"female",IF(ISNUMBER(SEARCH("*male*",BL193)),"male",""))</f>
        <v/>
      </c>
      <c r="BH193" s="149" t="str">
        <f>IF(BL193="","",IF(ISERROR(MID(BL193,FIND("male,",BL193)+6,(FIND(")",BL193)-(FIND("male,",BL193)+6))))=TRUE,"missing/error",MID(BL193,FIND("male,",BL193)+6,(FIND(")",BL193)-(FIND("male,",BL193)+6)))))</f>
        <v/>
      </c>
      <c r="BI193" s="150" t="str">
        <f>IF(BE193="","",(MID(BE193,(SEARCH("^^",SUBSTITUTE(BE193," ","^^",LEN(BE193)-LEN(SUBSTITUTE(BE193," ","")))))+1,99)&amp;"_"&amp;LEFT(BE193,FIND(" ",BE193)-1)&amp;"_"&amp;BF193))</f>
        <v/>
      </c>
      <c r="BJ193" s="117" t="str">
        <f>IF(BL193="","",IF((LEN(BL193)-LEN(SUBSTITUTE(BL193,"male","")))/LEN("male")&gt;1,"!",IF(RIGHT(BL193,1)=")","",IF(RIGHT(BL193,2)=") ","",IF(RIGHT(BL193,2)=").","","!!")))))</f>
        <v/>
      </c>
      <c r="BK193" s="114"/>
      <c r="BL193" s="168"/>
      <c r="BM193" s="143" t="str">
        <f>IF(BQ193="","",ministers_outercabinet!BP$3)</f>
        <v/>
      </c>
      <c r="BN193" s="144" t="str">
        <f>IF(BQ193="","",ministers_outercabinet!BP$1)</f>
        <v/>
      </c>
      <c r="BO193" s="145"/>
      <c r="BP193" s="151"/>
      <c r="BQ193" s="146" t="str">
        <f>IF(BX193="","",IF(ISNUMBER(SEARCH(":",BX193)),MID(BX193,FIND(":",BX193)+2,FIND("(",BX193)-FIND(":",BX193)-3),LEFT(BX193,FIND("(",BX193)-2)))</f>
        <v/>
      </c>
      <c r="BR193" s="147" t="str">
        <f>IF(BX193="","",MID(BX193,FIND("(",BX193)+1,4))</f>
        <v/>
      </c>
      <c r="BS193" s="148" t="str">
        <f>IF(ISNUMBER(SEARCH("*female*",BX193)),"female",IF(ISNUMBER(SEARCH("*male*",BX193)),"male",""))</f>
        <v/>
      </c>
      <c r="BT193" s="149" t="str">
        <f>IF(BX193="","",IF(ISERROR(MID(BX193,FIND("male,",BX193)+6,(FIND(")",BX193)-(FIND("male,",BX193)+6))))=TRUE,"missing/error",MID(BX193,FIND("male,",BX193)+6,(FIND(")",BX193)-(FIND("male,",BX193)+6)))))</f>
        <v/>
      </c>
      <c r="BU193" s="150" t="str">
        <f>IF(BQ193="","",(MID(BQ193,(SEARCH("^^",SUBSTITUTE(BQ193," ","^^",LEN(BQ193)-LEN(SUBSTITUTE(BQ193," ","")))))+1,99)&amp;"_"&amp;LEFT(BQ193,FIND(" ",BQ193)-1)&amp;"_"&amp;BR193))</f>
        <v/>
      </c>
      <c r="BV193" s="117" t="str">
        <f>IF(BX193="","",IF((LEN(BX193)-LEN(SUBSTITUTE(BX193,"male","")))/LEN("male")&gt;1,"!",IF(RIGHT(BX193,1)=")","",IF(RIGHT(BX193,2)=") ","",IF(RIGHT(BX193,2)=").","","!!")))))</f>
        <v/>
      </c>
      <c r="BW193" s="114"/>
      <c r="BX193" s="168"/>
      <c r="BY193" s="143" t="str">
        <f>IF(CC193="","",ministers_outercabinet!CB$3)</f>
        <v/>
      </c>
      <c r="BZ193" s="144" t="str">
        <f>IF(CC193="","",ministers_outercabinet!CB$1)</f>
        <v/>
      </c>
      <c r="CA193" s="145"/>
      <c r="CB193" s="151"/>
      <c r="CC193" s="146" t="str">
        <f>IF(CJ193="","",IF(ISNUMBER(SEARCH(":",CJ193)),MID(CJ193,FIND(":",CJ193)+2,FIND("(",CJ193)-FIND(":",CJ193)-3),LEFT(CJ193,FIND("(",CJ193)-2)))</f>
        <v/>
      </c>
      <c r="CD193" s="147" t="str">
        <f>IF(CJ193="","",MID(CJ193,FIND("(",CJ193)+1,4))</f>
        <v/>
      </c>
      <c r="CE193" s="148" t="str">
        <f>IF(ISNUMBER(SEARCH("*female*",CJ193)),"female",IF(ISNUMBER(SEARCH("*male*",CJ193)),"male",""))</f>
        <v/>
      </c>
      <c r="CF193" s="149" t="str">
        <f>IF(CJ193="","",IF(ISERROR(MID(CJ193,FIND("male,",CJ193)+6,(FIND(")",CJ193)-(FIND("male,",CJ193)+6))))=TRUE,"missing/error",MID(CJ193,FIND("male,",CJ193)+6,(FIND(")",CJ193)-(FIND("male,",CJ193)+6)))))</f>
        <v/>
      </c>
      <c r="CG193" s="150" t="str">
        <f>IF(CC193="","",(MID(CC193,(SEARCH("^^",SUBSTITUTE(CC193," ","^^",LEN(CC193)-LEN(SUBSTITUTE(CC193," ","")))))+1,99)&amp;"_"&amp;LEFT(CC193,FIND(" ",CC193)-1)&amp;"_"&amp;CD193))</f>
        <v/>
      </c>
      <c r="CH193" s="117" t="str">
        <f>IF(CJ193="","",IF((LEN(CJ193)-LEN(SUBSTITUTE(CJ193,"male","")))/LEN("male")&gt;1,"!",IF(RIGHT(CJ193,1)=")","",IF(RIGHT(CJ193,2)=") ","",IF(RIGHT(CJ193,2)=").","","!!")))))</f>
        <v/>
      </c>
      <c r="CI193" s="114"/>
      <c r="CJ193" s="168"/>
      <c r="CK193" s="143" t="str">
        <f>IF(CO193="","",ministers_outercabinet!CN$3)</f>
        <v/>
      </c>
      <c r="CL193" s="144" t="str">
        <f>IF(CO193="","",ministers_outercabinet!CN$1)</f>
        <v/>
      </c>
      <c r="CM193" s="145"/>
      <c r="CN193" s="151"/>
      <c r="CO193" s="146" t="str">
        <f>IF(CV193="","",IF(ISNUMBER(SEARCH(":",CV193)),MID(CV193,FIND(":",CV193)+2,FIND("(",CV193)-FIND(":",CV193)-3),LEFT(CV193,FIND("(",CV193)-2)))</f>
        <v/>
      </c>
      <c r="CP193" s="147" t="str">
        <f>IF(CV193="","",MID(CV193,FIND("(",CV193)+1,4))</f>
        <v/>
      </c>
      <c r="CQ193" s="148" t="str">
        <f>IF(ISNUMBER(SEARCH("*female*",CV193)),"female",IF(ISNUMBER(SEARCH("*male*",CV193)),"male",""))</f>
        <v/>
      </c>
      <c r="CR193" s="149" t="str">
        <f>IF(CV193="","",IF(ISERROR(MID(CV193,FIND("male,",CV193)+6,(FIND(")",CV193)-(FIND("male,",CV193)+6))))=TRUE,"missing/error",MID(CV193,FIND("male,",CV193)+6,(FIND(")",CV193)-(FIND("male,",CV193)+6)))))</f>
        <v/>
      </c>
      <c r="CS193" s="150" t="str">
        <f>IF(CO193="","",(MID(CO193,(SEARCH("^^",SUBSTITUTE(CO193," ","^^",LEN(CO193)-LEN(SUBSTITUTE(CO193," ","")))))+1,99)&amp;"_"&amp;LEFT(CO193,FIND(" ",CO193)-1)&amp;"_"&amp;CP193))</f>
        <v/>
      </c>
      <c r="CT193" s="117" t="str">
        <f>IF(CV193="","",IF((LEN(CV193)-LEN(SUBSTITUTE(CV193,"male","")))/LEN("male")&gt;1,"!",IF(RIGHT(CV193,1)=")","",IF(RIGHT(CV193,2)=") ","",IF(RIGHT(CV193,2)=").","","!!")))))</f>
        <v/>
      </c>
      <c r="CU193" s="114"/>
      <c r="CV193" s="168"/>
      <c r="CW193" s="143" t="str">
        <f>IF(DA193="","",ministers_outercabinet!CZ$3)</f>
        <v/>
      </c>
      <c r="CX193" s="144" t="str">
        <f>IF(DA193="","",ministers_outercabinet!CZ$1)</f>
        <v/>
      </c>
      <c r="CY193" s="145"/>
      <c r="CZ193" s="151"/>
      <c r="DA193" s="146" t="str">
        <f>IF(DH193="","",IF(ISNUMBER(SEARCH(":",DH193)),MID(DH193,FIND(":",DH193)+2,FIND("(",DH193)-FIND(":",DH193)-3),LEFT(DH193,FIND("(",DH193)-2)))</f>
        <v/>
      </c>
      <c r="DB193" s="147" t="str">
        <f>IF(DH193="","",MID(DH193,FIND("(",DH193)+1,4))</f>
        <v/>
      </c>
      <c r="DC193" s="148" t="str">
        <f>IF(ISNUMBER(SEARCH("*female*",DH193)),"female",IF(ISNUMBER(SEARCH("*male*",DH193)),"male",""))</f>
        <v/>
      </c>
      <c r="DD193" s="149" t="str">
        <f>IF(DH193="","",IF(ISERROR(MID(DH193,FIND("male,",DH193)+6,(FIND(")",DH193)-(FIND("male,",DH193)+6))))=TRUE,"missing/error",MID(DH193,FIND("male,",DH193)+6,(FIND(")",DH193)-(FIND("male,",DH193)+6)))))</f>
        <v/>
      </c>
      <c r="DE193" s="150" t="str">
        <f>IF(DA193="","",(MID(DA193,(SEARCH("^^",SUBSTITUTE(DA193," ","^^",LEN(DA193)-LEN(SUBSTITUTE(DA193," ","")))))+1,99)&amp;"_"&amp;LEFT(DA193,FIND(" ",DA193)-1)&amp;"_"&amp;DB193))</f>
        <v/>
      </c>
      <c r="DF193" s="117" t="str">
        <f>IF(DH193="","",IF((LEN(DH193)-LEN(SUBSTITUTE(DH193,"male","")))/LEN("male")&gt;1,"!",IF(RIGHT(DH193,1)=")","",IF(RIGHT(DH193,2)=") ","",IF(RIGHT(DH193,2)=").","","!!")))))</f>
        <v/>
      </c>
      <c r="DG193" s="114"/>
      <c r="DH193" s="168"/>
      <c r="DI193" s="143" t="str">
        <f>IF(DM193="","",ministers_outercabinet!DL$3)</f>
        <v/>
      </c>
      <c r="DJ193" s="144" t="str">
        <f>IF(DM193="","",ministers_outercabinet!DL$1)</f>
        <v/>
      </c>
      <c r="DK193" s="145"/>
      <c r="DL193" s="151"/>
      <c r="DM193" s="146" t="str">
        <f>IF(DT193="","",IF(ISNUMBER(SEARCH(":",DT193)),MID(DT193,FIND(":",DT193)+2,FIND("(",DT193)-FIND(":",DT193)-3),LEFT(DT193,FIND("(",DT193)-2)))</f>
        <v/>
      </c>
      <c r="DN193" s="147" t="str">
        <f>IF(DT193="","",MID(DT193,FIND("(",DT193)+1,4))</f>
        <v/>
      </c>
      <c r="DO193" s="148" t="str">
        <f>IF(ISNUMBER(SEARCH("*female*",DT193)),"female",IF(ISNUMBER(SEARCH("*male*",DT193)),"male",""))</f>
        <v/>
      </c>
      <c r="DP193" s="149" t="str">
        <f>IF(DT193="","",IF(ISERROR(MID(DT193,FIND("male,",DT193)+6,(FIND(")",DT193)-(FIND("male,",DT193)+6))))=TRUE,"missing/error",MID(DT193,FIND("male,",DT193)+6,(FIND(")",DT193)-(FIND("male,",DT193)+6)))))</f>
        <v/>
      </c>
      <c r="DQ193" s="150" t="str">
        <f>IF(DM193="","",(MID(DM193,(SEARCH("^^",SUBSTITUTE(DM193," ","^^",LEN(DM193)-LEN(SUBSTITUTE(DM193," ","")))))+1,99)&amp;"_"&amp;LEFT(DM193,FIND(" ",DM193)-1)&amp;"_"&amp;DN193))</f>
        <v/>
      </c>
      <c r="DR193" s="117" t="str">
        <f>IF(DT193="","",IF((LEN(DT193)-LEN(SUBSTITUTE(DT193,"male","")))/LEN("male")&gt;1,"!",IF(RIGHT(DT193,1)=")","",IF(RIGHT(DT193,2)=") ","",IF(RIGHT(DT193,2)=").","","!!")))))</f>
        <v/>
      </c>
      <c r="DS193" s="114"/>
      <c r="DT193" s="168"/>
      <c r="DU193" s="143" t="str">
        <f>IF(DY193="","",ministers_outercabinet!DX$3)</f>
        <v/>
      </c>
      <c r="DV193" s="144" t="str">
        <f>IF(DY193="","",ministers_outercabinet!DX$1)</f>
        <v/>
      </c>
      <c r="DW193" s="145"/>
      <c r="DX193" s="151"/>
      <c r="DY193" s="146" t="str">
        <f>IF(EF193="","",IF(ISNUMBER(SEARCH(":",EF193)),MID(EF193,FIND(":",EF193)+2,FIND("(",EF193)-FIND(":",EF193)-3),LEFT(EF193,FIND("(",EF193)-2)))</f>
        <v/>
      </c>
      <c r="DZ193" s="147" t="str">
        <f>IF(EF193="","",MID(EF193,FIND("(",EF193)+1,4))</f>
        <v/>
      </c>
      <c r="EA193" s="148" t="str">
        <f>IF(ISNUMBER(SEARCH("*female*",EF193)),"female",IF(ISNUMBER(SEARCH("*male*",EF193)),"male",""))</f>
        <v/>
      </c>
      <c r="EB193" s="149" t="str">
        <f>IF(EF193="","",IF(ISERROR(MID(EF193,FIND("male,",EF193)+6,(FIND(")",EF193)-(FIND("male,",EF193)+6))))=TRUE,"missing/error",MID(EF193,FIND("male,",EF193)+6,(FIND(")",EF193)-(FIND("male,",EF193)+6)))))</f>
        <v/>
      </c>
      <c r="EC193" s="150" t="str">
        <f>IF(DY193="","",(MID(DY193,(SEARCH("^^",SUBSTITUTE(DY193," ","^^",LEN(DY193)-LEN(SUBSTITUTE(DY193," ","")))))+1,99)&amp;"_"&amp;LEFT(DY193,FIND(" ",DY193)-1)&amp;"_"&amp;DZ193))</f>
        <v/>
      </c>
      <c r="ED193" s="117" t="str">
        <f>IF(EF193="","",IF((LEN(EF193)-LEN(SUBSTITUTE(EF193,"male","")))/LEN("male")&gt;1,"!",IF(RIGHT(EF193,1)=")","",IF(RIGHT(EF193,2)=") ","",IF(RIGHT(EF193,2)=").","","!!")))))</f>
        <v/>
      </c>
      <c r="EE193" s="114"/>
      <c r="EF193" s="168"/>
    </row>
    <row r="194" spans="1:136" ht="13.5" customHeight="1">
      <c r="A194" s="126"/>
      <c r="B194" s="114" t="s">
        <v>521</v>
      </c>
      <c r="D194" s="168"/>
      <c r="E194" s="143" t="str">
        <f>IF(I194="","",ministers_outercabinet!E$3)</f>
        <v/>
      </c>
      <c r="F194" s="144" t="str">
        <f>IF(I194="","",ministers_outercabinet!E$1)</f>
        <v/>
      </c>
      <c r="G194" s="145" t="s">
        <v>292</v>
      </c>
      <c r="H194" s="145" t="str">
        <f>IF(I194="","",ministers_outercabinet!E$3)</f>
        <v/>
      </c>
      <c r="I194" s="146" t="str">
        <f t="shared" si="89"/>
        <v/>
      </c>
      <c r="J194" s="147" t="str">
        <f t="shared" si="90"/>
        <v/>
      </c>
      <c r="K194" s="148" t="str">
        <f t="shared" si="91"/>
        <v/>
      </c>
      <c r="L194" s="149" t="str">
        <f t="shared" si="94"/>
        <v/>
      </c>
      <c r="M194" s="150" t="str">
        <f t="shared" si="92"/>
        <v/>
      </c>
      <c r="N194" s="117" t="str">
        <f t="shared" si="93"/>
        <v/>
      </c>
      <c r="O194" s="114"/>
      <c r="P194" s="168"/>
      <c r="Q194" s="143"/>
      <c r="R194" s="144"/>
      <c r="S194" s="145"/>
      <c r="T194" s="151"/>
      <c r="U194" s="146"/>
      <c r="V194" s="147"/>
      <c r="W194" s="148"/>
      <c r="X194" s="149"/>
      <c r="Y194" s="150"/>
      <c r="AA194" s="114"/>
      <c r="AB194" s="168"/>
      <c r="AC194" s="143"/>
      <c r="AD194" s="144"/>
      <c r="AE194" s="145"/>
      <c r="AF194" s="151"/>
      <c r="AG194" s="146"/>
      <c r="AH194" s="147"/>
      <c r="AI194" s="148"/>
      <c r="AJ194" s="149"/>
      <c r="AK194" s="150"/>
      <c r="AM194" s="114"/>
      <c r="AN194" s="168"/>
      <c r="AO194" s="143"/>
      <c r="AP194" s="144"/>
      <c r="AQ194" s="145"/>
      <c r="AR194" s="151"/>
      <c r="AS194" s="146"/>
      <c r="AT194" s="147"/>
      <c r="AU194" s="148"/>
      <c r="AV194" s="149"/>
      <c r="AW194" s="150"/>
      <c r="AY194" s="114"/>
      <c r="AZ194" s="168"/>
      <c r="BA194" s="143"/>
      <c r="BB194" s="144"/>
      <c r="BC194" s="145"/>
      <c r="BD194" s="151"/>
      <c r="BE194" s="146"/>
      <c r="BF194" s="147"/>
      <c r="BG194" s="148"/>
      <c r="BH194" s="149"/>
      <c r="BI194" s="150"/>
      <c r="BK194" s="114"/>
      <c r="BL194" s="168"/>
      <c r="BM194" s="143"/>
      <c r="BN194" s="144"/>
      <c r="BO194" s="145"/>
      <c r="BP194" s="151"/>
      <c r="BQ194" s="146"/>
      <c r="BR194" s="147"/>
      <c r="BS194" s="148"/>
      <c r="BT194" s="149"/>
      <c r="BU194" s="150"/>
      <c r="BW194" s="114"/>
      <c r="BX194" s="168"/>
      <c r="BY194" s="143"/>
      <c r="BZ194" s="144"/>
      <c r="CA194" s="145"/>
      <c r="CB194" s="151"/>
      <c r="CC194" s="146"/>
      <c r="CD194" s="147"/>
      <c r="CE194" s="148"/>
      <c r="CF194" s="149"/>
      <c r="CG194" s="150"/>
      <c r="CI194" s="114"/>
      <c r="CJ194" s="168"/>
      <c r="CK194" s="143"/>
      <c r="CL194" s="144"/>
      <c r="CM194" s="145"/>
      <c r="CN194" s="151"/>
      <c r="CO194" s="146"/>
      <c r="CP194" s="147"/>
      <c r="CQ194" s="148"/>
      <c r="CR194" s="149"/>
      <c r="CS194" s="150"/>
      <c r="CU194" s="114"/>
      <c r="CV194" s="168"/>
      <c r="CW194" s="143"/>
      <c r="CX194" s="144"/>
      <c r="CY194" s="145"/>
      <c r="CZ194" s="151"/>
      <c r="DA194" s="146"/>
      <c r="DB194" s="147"/>
      <c r="DC194" s="148"/>
      <c r="DD194" s="149"/>
      <c r="DE194" s="150"/>
      <c r="DG194" s="114"/>
      <c r="DH194" s="168"/>
      <c r="DI194" s="143"/>
      <c r="DJ194" s="144"/>
      <c r="DK194" s="145"/>
      <c r="DL194" s="151"/>
      <c r="DM194" s="146"/>
      <c r="DN194" s="147"/>
      <c r="DO194" s="148"/>
      <c r="DP194" s="149"/>
      <c r="DQ194" s="150"/>
      <c r="DS194" s="114"/>
      <c r="DT194" s="168"/>
      <c r="DU194" s="143"/>
      <c r="DV194" s="144"/>
      <c r="DW194" s="145"/>
      <c r="DX194" s="151"/>
      <c r="DY194" s="146"/>
      <c r="DZ194" s="147"/>
      <c r="EA194" s="148"/>
      <c r="EB194" s="149"/>
      <c r="EC194" s="150"/>
      <c r="EE194" s="114"/>
      <c r="EF194" s="168"/>
    </row>
    <row r="195" spans="1:136" ht="13.5" customHeight="1">
      <c r="A195" s="126"/>
      <c r="B195" s="114" t="s">
        <v>519</v>
      </c>
      <c r="D195" s="168"/>
      <c r="E195" s="143" t="str">
        <f>IF(I195="","",ministers_outercabinet!E$3)</f>
        <v/>
      </c>
      <c r="F195" s="144" t="str">
        <f>IF(I195="","",ministers_outercabinet!E$1)</f>
        <v/>
      </c>
      <c r="G195" s="145" t="s">
        <v>292</v>
      </c>
      <c r="H195" s="145" t="str">
        <f>IF(I195="","",ministers_outercabinet!E$3)</f>
        <v/>
      </c>
      <c r="I195" s="146" t="str">
        <f t="shared" si="89"/>
        <v/>
      </c>
      <c r="J195" s="147" t="str">
        <f t="shared" si="90"/>
        <v/>
      </c>
      <c r="K195" s="148" t="str">
        <f t="shared" si="91"/>
        <v/>
      </c>
      <c r="L195" s="149" t="str">
        <f t="shared" si="94"/>
        <v/>
      </c>
      <c r="M195" s="150" t="str">
        <f t="shared" si="92"/>
        <v/>
      </c>
      <c r="N195" s="117" t="str">
        <f t="shared" si="93"/>
        <v/>
      </c>
      <c r="O195" s="114"/>
      <c r="P195" s="168"/>
      <c r="Q195" s="143" t="str">
        <f>IF(U195="","",ministers_outercabinet!T$3)</f>
        <v/>
      </c>
      <c r="R195" s="144" t="str">
        <f>IF(U195="","",ministers_outercabinet!T$1)</f>
        <v/>
      </c>
      <c r="S195" s="145"/>
      <c r="T195" s="151"/>
      <c r="U195" s="146" t="str">
        <f>IF(AB195="","",IF(ISNUMBER(SEARCH(":",AB195)),MID(AB195,FIND(":",AB195)+2,FIND("(",AB195)-FIND(":",AB195)-3),LEFT(AB195,FIND("(",AB195)-2)))</f>
        <v/>
      </c>
      <c r="V195" s="147" t="str">
        <f>IF(AB195="","",MID(AB195,FIND("(",AB195)+1,4))</f>
        <v/>
      </c>
      <c r="W195" s="148" t="str">
        <f>IF(ISNUMBER(SEARCH("*female*",AB195)),"female",IF(ISNUMBER(SEARCH("*male*",AB195)),"male",""))</f>
        <v/>
      </c>
      <c r="X195" s="149" t="str">
        <f>IF(AB195="","",IF(ISERROR(MID(AB195,FIND("male,",AB195)+6,(FIND(")",AB195)-(FIND("male,",AB195)+6))))=TRUE,"missing/error",MID(AB195,FIND("male,",AB195)+6,(FIND(")",AB195)-(FIND("male,",AB195)+6)))))</f>
        <v/>
      </c>
      <c r="Y195" s="150" t="str">
        <f>IF(U195="","",(MID(U195,(SEARCH("^^",SUBSTITUTE(U195," ","^^",LEN(U195)-LEN(SUBSTITUTE(U195," ","")))))+1,99)&amp;"_"&amp;LEFT(U195,FIND(" ",U195)-1)&amp;"_"&amp;V195))</f>
        <v/>
      </c>
      <c r="Z195" s="117" t="str">
        <f>IF(AB195="","",IF((LEN(AB195)-LEN(SUBSTITUTE(AB195,"male","")))/LEN("male")&gt;1,"!",IF(RIGHT(AB195,1)=")","",IF(RIGHT(AB195,2)=") ","",IF(RIGHT(AB195,2)=").","","!!")))))</f>
        <v/>
      </c>
      <c r="AA195" s="114"/>
      <c r="AB195" s="168"/>
      <c r="AC195" s="143" t="str">
        <f>IF(AG195="","",ministers_outercabinet!AF$3)</f>
        <v/>
      </c>
      <c r="AD195" s="144" t="str">
        <f>IF(AG195="","",ministers_outercabinet!AF$1)</f>
        <v/>
      </c>
      <c r="AE195" s="145"/>
      <c r="AF195" s="151"/>
      <c r="AG195" s="146" t="str">
        <f>IF(AN195="","",IF(ISNUMBER(SEARCH(":",AN195)),MID(AN195,FIND(":",AN195)+2,FIND("(",AN195)-FIND(":",AN195)-3),LEFT(AN195,FIND("(",AN195)-2)))</f>
        <v/>
      </c>
      <c r="AH195" s="147" t="str">
        <f>IF(AN195="","",MID(AN195,FIND("(",AN195)+1,4))</f>
        <v/>
      </c>
      <c r="AI195" s="148" t="str">
        <f>IF(ISNUMBER(SEARCH("*female*",AN195)),"female",IF(ISNUMBER(SEARCH("*male*",AN195)),"male",""))</f>
        <v/>
      </c>
      <c r="AJ195" s="149" t="str">
        <f>IF(AN195="","",IF(ISERROR(MID(AN195,FIND("male,",AN195)+6,(FIND(")",AN195)-(FIND("male,",AN195)+6))))=TRUE,"missing/error",MID(AN195,FIND("male,",AN195)+6,(FIND(")",AN195)-(FIND("male,",AN195)+6)))))</f>
        <v/>
      </c>
      <c r="AK195" s="150" t="str">
        <f>IF(AG195="","",(MID(AG195,(SEARCH("^^",SUBSTITUTE(AG195," ","^^",LEN(AG195)-LEN(SUBSTITUTE(AG195," ","")))))+1,99)&amp;"_"&amp;LEFT(AG195,FIND(" ",AG195)-1)&amp;"_"&amp;AH195))</f>
        <v/>
      </c>
      <c r="AL195" s="117" t="str">
        <f>IF(AN195="","",IF((LEN(AN195)-LEN(SUBSTITUTE(AN195,"male","")))/LEN("male")&gt;1,"!",IF(RIGHT(AN195,1)=")","",IF(RIGHT(AN195,2)=") ","",IF(RIGHT(AN195,2)=").","","!!")))))</f>
        <v/>
      </c>
      <c r="AM195" s="114"/>
      <c r="AN195" s="168"/>
      <c r="AO195" s="143" t="str">
        <f>IF(AS195="","",ministers_outercabinet!AR$3)</f>
        <v/>
      </c>
      <c r="AP195" s="144" t="str">
        <f>IF(AS195="","",ministers_outercabinet!AR$1)</f>
        <v/>
      </c>
      <c r="AQ195" s="145"/>
      <c r="AR195" s="151"/>
      <c r="AS195" s="146" t="str">
        <f>IF(AZ195="","",IF(ISNUMBER(SEARCH(":",AZ195)),MID(AZ195,FIND(":",AZ195)+2,FIND("(",AZ195)-FIND(":",AZ195)-3),LEFT(AZ195,FIND("(",AZ195)-2)))</f>
        <v/>
      </c>
      <c r="AT195" s="147" t="str">
        <f>IF(AZ195="","",MID(AZ195,FIND("(",AZ195)+1,4))</f>
        <v/>
      </c>
      <c r="AU195" s="148" t="str">
        <f>IF(ISNUMBER(SEARCH("*female*",AZ195)),"female",IF(ISNUMBER(SEARCH("*male*",AZ195)),"male",""))</f>
        <v/>
      </c>
      <c r="AV195" s="149" t="str">
        <f>IF(AZ195="","",IF(ISERROR(MID(AZ195,FIND("male,",AZ195)+6,(FIND(")",AZ195)-(FIND("male,",AZ195)+6))))=TRUE,"missing/error",MID(AZ195,FIND("male,",AZ195)+6,(FIND(")",AZ195)-(FIND("male,",AZ195)+6)))))</f>
        <v/>
      </c>
      <c r="AW195" s="150" t="str">
        <f>IF(AS195="","",(MID(AS195,(SEARCH("^^",SUBSTITUTE(AS195," ","^^",LEN(AS195)-LEN(SUBSTITUTE(AS195," ","")))))+1,99)&amp;"_"&amp;LEFT(AS195,FIND(" ",AS195)-1)&amp;"_"&amp;AT195))</f>
        <v/>
      </c>
      <c r="AX195" s="117" t="str">
        <f>IF(AZ195="","",IF((LEN(AZ195)-LEN(SUBSTITUTE(AZ195,"male","")))/LEN("male")&gt;1,"!",IF(RIGHT(AZ195,1)=")","",IF(RIGHT(AZ195,2)=") ","",IF(RIGHT(AZ195,2)=").","","!!")))))</f>
        <v/>
      </c>
      <c r="AY195" s="114"/>
      <c r="AZ195" s="168"/>
      <c r="BA195" s="143" t="str">
        <f>IF(BE195="","",ministers_outercabinet!BD$3)</f>
        <v/>
      </c>
      <c r="BB195" s="144" t="str">
        <f>IF(BE195="","",ministers_outercabinet!BD$1)</f>
        <v/>
      </c>
      <c r="BC195" s="145"/>
      <c r="BD195" s="151"/>
      <c r="BE195" s="146" t="str">
        <f>IF(BL195="","",IF(ISNUMBER(SEARCH(":",BL195)),MID(BL195,FIND(":",BL195)+2,FIND("(",BL195)-FIND(":",BL195)-3),LEFT(BL195,FIND("(",BL195)-2)))</f>
        <v/>
      </c>
      <c r="BF195" s="147" t="str">
        <f>IF(BL195="","",MID(BL195,FIND("(",BL195)+1,4))</f>
        <v/>
      </c>
      <c r="BG195" s="148" t="str">
        <f>IF(ISNUMBER(SEARCH("*female*",BL195)),"female",IF(ISNUMBER(SEARCH("*male*",BL195)),"male",""))</f>
        <v/>
      </c>
      <c r="BH195" s="149" t="str">
        <f>IF(BL195="","",IF(ISERROR(MID(BL195,FIND("male,",BL195)+6,(FIND(")",BL195)-(FIND("male,",BL195)+6))))=TRUE,"missing/error",MID(BL195,FIND("male,",BL195)+6,(FIND(")",BL195)-(FIND("male,",BL195)+6)))))</f>
        <v/>
      </c>
      <c r="BI195" s="150" t="str">
        <f>IF(BE195="","",(MID(BE195,(SEARCH("^^",SUBSTITUTE(BE195," ","^^",LEN(BE195)-LEN(SUBSTITUTE(BE195," ","")))))+1,99)&amp;"_"&amp;LEFT(BE195,FIND(" ",BE195)-1)&amp;"_"&amp;BF195))</f>
        <v/>
      </c>
      <c r="BJ195" s="117" t="str">
        <f>IF(BL195="","",IF((LEN(BL195)-LEN(SUBSTITUTE(BL195,"male","")))/LEN("male")&gt;1,"!",IF(RIGHT(BL195,1)=")","",IF(RIGHT(BL195,2)=") ","",IF(RIGHT(BL195,2)=").","","!!")))))</f>
        <v/>
      </c>
      <c r="BK195" s="114"/>
      <c r="BL195" s="168"/>
      <c r="BM195" s="143" t="str">
        <f>IF(BQ195="","",ministers_outercabinet!BP$3)</f>
        <v/>
      </c>
      <c r="BN195" s="144" t="str">
        <f>IF(BQ195="","",ministers_outercabinet!BP$1)</f>
        <v/>
      </c>
      <c r="BO195" s="145"/>
      <c r="BP195" s="151"/>
      <c r="BQ195" s="146" t="str">
        <f>IF(BX195="","",IF(ISNUMBER(SEARCH(":",BX195)),MID(BX195,FIND(":",BX195)+2,FIND("(",BX195)-FIND(":",BX195)-3),LEFT(BX195,FIND("(",BX195)-2)))</f>
        <v/>
      </c>
      <c r="BR195" s="147" t="str">
        <f>IF(BX195="","",MID(BX195,FIND("(",BX195)+1,4))</f>
        <v/>
      </c>
      <c r="BS195" s="148" t="str">
        <f>IF(ISNUMBER(SEARCH("*female*",BX195)),"female",IF(ISNUMBER(SEARCH("*male*",BX195)),"male",""))</f>
        <v/>
      </c>
      <c r="BT195" s="149" t="str">
        <f>IF(BX195="","",IF(ISERROR(MID(BX195,FIND("male,",BX195)+6,(FIND(")",BX195)-(FIND("male,",BX195)+6))))=TRUE,"missing/error",MID(BX195,FIND("male,",BX195)+6,(FIND(")",BX195)-(FIND("male,",BX195)+6)))))</f>
        <v/>
      </c>
      <c r="BU195" s="150" t="str">
        <f>IF(BQ195="","",(MID(BQ195,(SEARCH("^^",SUBSTITUTE(BQ195," ","^^",LEN(BQ195)-LEN(SUBSTITUTE(BQ195," ","")))))+1,99)&amp;"_"&amp;LEFT(BQ195,FIND(" ",BQ195)-1)&amp;"_"&amp;BR195))</f>
        <v/>
      </c>
      <c r="BV195" s="117" t="str">
        <f>IF(BX195="","",IF((LEN(BX195)-LEN(SUBSTITUTE(BX195,"male","")))/LEN("male")&gt;1,"!",IF(RIGHT(BX195,1)=")","",IF(RIGHT(BX195,2)=") ","",IF(RIGHT(BX195,2)=").","","!!")))))</f>
        <v/>
      </c>
      <c r="BW195" s="114"/>
      <c r="BX195" s="168"/>
      <c r="BY195" s="143" t="str">
        <f>IF(CC195="","",ministers_outercabinet!CB$3)</f>
        <v/>
      </c>
      <c r="BZ195" s="144" t="str">
        <f>IF(CC195="","",ministers_outercabinet!CB$1)</f>
        <v/>
      </c>
      <c r="CA195" s="145"/>
      <c r="CB195" s="151"/>
      <c r="CC195" s="146" t="str">
        <f>IF(CJ195="","",IF(ISNUMBER(SEARCH(":",CJ195)),MID(CJ195,FIND(":",CJ195)+2,FIND("(",CJ195)-FIND(":",CJ195)-3),LEFT(CJ195,FIND("(",CJ195)-2)))</f>
        <v/>
      </c>
      <c r="CD195" s="147" t="str">
        <f>IF(CJ195="","",MID(CJ195,FIND("(",CJ195)+1,4))</f>
        <v/>
      </c>
      <c r="CE195" s="148" t="str">
        <f>IF(ISNUMBER(SEARCH("*female*",CJ195)),"female",IF(ISNUMBER(SEARCH("*male*",CJ195)),"male",""))</f>
        <v/>
      </c>
      <c r="CF195" s="149" t="str">
        <f>IF(CJ195="","",IF(ISERROR(MID(CJ195,FIND("male,",CJ195)+6,(FIND(")",CJ195)-(FIND("male,",CJ195)+6))))=TRUE,"missing/error",MID(CJ195,FIND("male,",CJ195)+6,(FIND(")",CJ195)-(FIND("male,",CJ195)+6)))))</f>
        <v/>
      </c>
      <c r="CG195" s="150" t="str">
        <f>IF(CC195="","",(MID(CC195,(SEARCH("^^",SUBSTITUTE(CC195," ","^^",LEN(CC195)-LEN(SUBSTITUTE(CC195," ","")))))+1,99)&amp;"_"&amp;LEFT(CC195,FIND(" ",CC195)-1)&amp;"_"&amp;CD195))</f>
        <v/>
      </c>
      <c r="CH195" s="117" t="str">
        <f>IF(CJ195="","",IF((LEN(CJ195)-LEN(SUBSTITUTE(CJ195,"male","")))/LEN("male")&gt;1,"!",IF(RIGHT(CJ195,1)=")","",IF(RIGHT(CJ195,2)=") ","",IF(RIGHT(CJ195,2)=").","","!!")))))</f>
        <v/>
      </c>
      <c r="CI195" s="114"/>
      <c r="CJ195" s="168"/>
      <c r="CK195" s="143" t="str">
        <f>IF(CO195="","",ministers_outercabinet!CN$3)</f>
        <v/>
      </c>
      <c r="CL195" s="144" t="str">
        <f>IF(CO195="","",ministers_outercabinet!CN$1)</f>
        <v/>
      </c>
      <c r="CM195" s="145"/>
      <c r="CN195" s="151"/>
      <c r="CO195" s="146" t="str">
        <f>IF(CV195="","",IF(ISNUMBER(SEARCH(":",CV195)),MID(CV195,FIND(":",CV195)+2,FIND("(",CV195)-FIND(":",CV195)-3),LEFT(CV195,FIND("(",CV195)-2)))</f>
        <v/>
      </c>
      <c r="CP195" s="147" t="str">
        <f>IF(CV195="","",MID(CV195,FIND("(",CV195)+1,4))</f>
        <v/>
      </c>
      <c r="CQ195" s="148" t="str">
        <f>IF(ISNUMBER(SEARCH("*female*",CV195)),"female",IF(ISNUMBER(SEARCH("*male*",CV195)),"male",""))</f>
        <v/>
      </c>
      <c r="CR195" s="149" t="str">
        <f>IF(CV195="","",IF(ISERROR(MID(CV195,FIND("male,",CV195)+6,(FIND(")",CV195)-(FIND("male,",CV195)+6))))=TRUE,"missing/error",MID(CV195,FIND("male,",CV195)+6,(FIND(")",CV195)-(FIND("male,",CV195)+6)))))</f>
        <v/>
      </c>
      <c r="CS195" s="150" t="str">
        <f>IF(CO195="","",(MID(CO195,(SEARCH("^^",SUBSTITUTE(CO195," ","^^",LEN(CO195)-LEN(SUBSTITUTE(CO195," ","")))))+1,99)&amp;"_"&amp;LEFT(CO195,FIND(" ",CO195)-1)&amp;"_"&amp;CP195))</f>
        <v/>
      </c>
      <c r="CT195" s="117" t="str">
        <f>IF(CV195="","",IF((LEN(CV195)-LEN(SUBSTITUTE(CV195,"male","")))/LEN("male")&gt;1,"!",IF(RIGHT(CV195,1)=")","",IF(RIGHT(CV195,2)=") ","",IF(RIGHT(CV195,2)=").","","!!")))))</f>
        <v/>
      </c>
      <c r="CU195" s="114"/>
      <c r="CV195" s="168"/>
      <c r="CW195" s="143" t="str">
        <f>IF(DA195="","",ministers_outercabinet!CZ$3)</f>
        <v/>
      </c>
      <c r="CX195" s="144" t="str">
        <f>IF(DA195="","",ministers_outercabinet!CZ$1)</f>
        <v/>
      </c>
      <c r="CY195" s="145"/>
      <c r="CZ195" s="151"/>
      <c r="DA195" s="146" t="str">
        <f>IF(DH195="","",IF(ISNUMBER(SEARCH(":",DH195)),MID(DH195,FIND(":",DH195)+2,FIND("(",DH195)-FIND(":",DH195)-3),LEFT(DH195,FIND("(",DH195)-2)))</f>
        <v/>
      </c>
      <c r="DB195" s="147" t="str">
        <f>IF(DH195="","",MID(DH195,FIND("(",DH195)+1,4))</f>
        <v/>
      </c>
      <c r="DC195" s="148" t="str">
        <f>IF(ISNUMBER(SEARCH("*female*",DH195)),"female",IF(ISNUMBER(SEARCH("*male*",DH195)),"male",""))</f>
        <v/>
      </c>
      <c r="DD195" s="149" t="str">
        <f>IF(DH195="","",IF(ISERROR(MID(DH195,FIND("male,",DH195)+6,(FIND(")",DH195)-(FIND("male,",DH195)+6))))=TRUE,"missing/error",MID(DH195,FIND("male,",DH195)+6,(FIND(")",DH195)-(FIND("male,",DH195)+6)))))</f>
        <v/>
      </c>
      <c r="DE195" s="150" t="str">
        <f>IF(DA195="","",(MID(DA195,(SEARCH("^^",SUBSTITUTE(DA195," ","^^",LEN(DA195)-LEN(SUBSTITUTE(DA195," ","")))))+1,99)&amp;"_"&amp;LEFT(DA195,FIND(" ",DA195)-1)&amp;"_"&amp;DB195))</f>
        <v/>
      </c>
      <c r="DF195" s="117" t="str">
        <f>IF(DH195="","",IF((LEN(DH195)-LEN(SUBSTITUTE(DH195,"male","")))/LEN("male")&gt;1,"!",IF(RIGHT(DH195,1)=")","",IF(RIGHT(DH195,2)=") ","",IF(RIGHT(DH195,2)=").","","!!")))))</f>
        <v/>
      </c>
      <c r="DG195" s="114"/>
      <c r="DH195" s="168"/>
      <c r="DI195" s="143" t="str">
        <f>IF(DM195="","",ministers_outercabinet!DL$3)</f>
        <v/>
      </c>
      <c r="DJ195" s="144" t="str">
        <f>IF(DM195="","",ministers_outercabinet!DL$1)</f>
        <v/>
      </c>
      <c r="DK195" s="145"/>
      <c r="DL195" s="151"/>
      <c r="DM195" s="146" t="str">
        <f>IF(DT195="","",IF(ISNUMBER(SEARCH(":",DT195)),MID(DT195,FIND(":",DT195)+2,FIND("(",DT195)-FIND(":",DT195)-3),LEFT(DT195,FIND("(",DT195)-2)))</f>
        <v/>
      </c>
      <c r="DN195" s="147" t="str">
        <f>IF(DT195="","",MID(DT195,FIND("(",DT195)+1,4))</f>
        <v/>
      </c>
      <c r="DO195" s="148" t="str">
        <f>IF(ISNUMBER(SEARCH("*female*",DT195)),"female",IF(ISNUMBER(SEARCH("*male*",DT195)),"male",""))</f>
        <v/>
      </c>
      <c r="DP195" s="149" t="str">
        <f>IF(DT195="","",IF(ISERROR(MID(DT195,FIND("male,",DT195)+6,(FIND(")",DT195)-(FIND("male,",DT195)+6))))=TRUE,"missing/error",MID(DT195,FIND("male,",DT195)+6,(FIND(")",DT195)-(FIND("male,",DT195)+6)))))</f>
        <v/>
      </c>
      <c r="DQ195" s="150" t="str">
        <f>IF(DM195="","",(MID(DM195,(SEARCH("^^",SUBSTITUTE(DM195," ","^^",LEN(DM195)-LEN(SUBSTITUTE(DM195," ","")))))+1,99)&amp;"_"&amp;LEFT(DM195,FIND(" ",DM195)-1)&amp;"_"&amp;DN195))</f>
        <v/>
      </c>
      <c r="DR195" s="117" t="str">
        <f>IF(DT195="","",IF((LEN(DT195)-LEN(SUBSTITUTE(DT195,"male","")))/LEN("male")&gt;1,"!",IF(RIGHT(DT195,1)=")","",IF(RIGHT(DT195,2)=") ","",IF(RIGHT(DT195,2)=").","","!!")))))</f>
        <v/>
      </c>
      <c r="DS195" s="114"/>
      <c r="DT195" s="168"/>
      <c r="DU195" s="143" t="str">
        <f>IF(DY195="","",ministers_outercabinet!DX$3)</f>
        <v/>
      </c>
      <c r="DV195" s="144" t="str">
        <f>IF(DY195="","",ministers_outercabinet!DX$1)</f>
        <v/>
      </c>
      <c r="DW195" s="145"/>
      <c r="DX195" s="151"/>
      <c r="DY195" s="146" t="str">
        <f>IF(EF195="","",IF(ISNUMBER(SEARCH(":",EF195)),MID(EF195,FIND(":",EF195)+2,FIND("(",EF195)-FIND(":",EF195)-3),LEFT(EF195,FIND("(",EF195)-2)))</f>
        <v/>
      </c>
      <c r="DZ195" s="147" t="str">
        <f>IF(EF195="","",MID(EF195,FIND("(",EF195)+1,4))</f>
        <v/>
      </c>
      <c r="EA195" s="148" t="str">
        <f>IF(ISNUMBER(SEARCH("*female*",EF195)),"female",IF(ISNUMBER(SEARCH("*male*",EF195)),"male",""))</f>
        <v/>
      </c>
      <c r="EB195" s="149" t="str">
        <f>IF(EF195="","",IF(ISERROR(MID(EF195,FIND("male,",EF195)+6,(FIND(")",EF195)-(FIND("male,",EF195)+6))))=TRUE,"missing/error",MID(EF195,FIND("male,",EF195)+6,(FIND(")",EF195)-(FIND("male,",EF195)+6)))))</f>
        <v/>
      </c>
      <c r="EC195" s="150" t="str">
        <f>IF(DY195="","",(MID(DY195,(SEARCH("^^",SUBSTITUTE(DY195," ","^^",LEN(DY195)-LEN(SUBSTITUTE(DY195," ","")))))+1,99)&amp;"_"&amp;LEFT(DY195,FIND(" ",DY195)-1)&amp;"_"&amp;DZ195))</f>
        <v/>
      </c>
      <c r="ED195" s="117" t="str">
        <f>IF(EF195="","",IF((LEN(EF195)-LEN(SUBSTITUTE(EF195,"male","")))/LEN("male")&gt;1,"!",IF(RIGHT(EF195,1)=")","",IF(RIGHT(EF195,2)=") ","",IF(RIGHT(EF195,2)=").","","!!")))))</f>
        <v/>
      </c>
      <c r="EE195" s="114"/>
      <c r="EF195" s="168"/>
    </row>
    <row r="196" spans="1:136" ht="13.5" customHeight="1">
      <c r="A196" s="126"/>
      <c r="B196" s="114" t="s">
        <v>519</v>
      </c>
      <c r="D196" s="168"/>
      <c r="E196" s="143" t="str">
        <f>IF(I196="","",ministers_outercabinet!E$3)</f>
        <v/>
      </c>
      <c r="F196" s="144" t="str">
        <f>IF(I196="","",ministers_outercabinet!E$1)</f>
        <v/>
      </c>
      <c r="G196" s="145" t="s">
        <v>292</v>
      </c>
      <c r="H196" s="145" t="str">
        <f>IF(I196="","",ministers_outercabinet!E$3)</f>
        <v/>
      </c>
      <c r="I196" s="146" t="str">
        <f t="shared" si="89"/>
        <v/>
      </c>
      <c r="J196" s="147" t="str">
        <f t="shared" si="90"/>
        <v/>
      </c>
      <c r="K196" s="148" t="str">
        <f t="shared" si="91"/>
        <v/>
      </c>
      <c r="L196" s="149" t="str">
        <f t="shared" si="94"/>
        <v/>
      </c>
      <c r="M196" s="150" t="str">
        <f t="shared" si="92"/>
        <v/>
      </c>
      <c r="N196" s="117" t="str">
        <f t="shared" si="93"/>
        <v/>
      </c>
      <c r="O196" s="114"/>
      <c r="P196" s="168"/>
      <c r="Q196" s="143"/>
      <c r="R196" s="144"/>
      <c r="S196" s="145"/>
      <c r="T196" s="151"/>
      <c r="U196" s="146"/>
      <c r="V196" s="147"/>
      <c r="W196" s="148"/>
      <c r="X196" s="149"/>
      <c r="Y196" s="150"/>
      <c r="AA196" s="114"/>
      <c r="AB196" s="168"/>
      <c r="AC196" s="143"/>
      <c r="AD196" s="144"/>
      <c r="AE196" s="145"/>
      <c r="AF196" s="151"/>
      <c r="AG196" s="146"/>
      <c r="AH196" s="147"/>
      <c r="AI196" s="148"/>
      <c r="AJ196" s="149"/>
      <c r="AK196" s="150"/>
      <c r="AM196" s="114"/>
      <c r="AN196" s="168"/>
      <c r="AO196" s="143"/>
      <c r="AP196" s="144"/>
      <c r="AQ196" s="145"/>
      <c r="AR196" s="151"/>
      <c r="AS196" s="146"/>
      <c r="AT196" s="147"/>
      <c r="AU196" s="148"/>
      <c r="AV196" s="149"/>
      <c r="AW196" s="150"/>
      <c r="AY196" s="114"/>
      <c r="AZ196" s="168"/>
      <c r="BA196" s="143"/>
      <c r="BB196" s="144"/>
      <c r="BC196" s="145"/>
      <c r="BD196" s="151"/>
      <c r="BE196" s="146"/>
      <c r="BF196" s="147"/>
      <c r="BG196" s="148"/>
      <c r="BH196" s="149"/>
      <c r="BI196" s="150"/>
      <c r="BK196" s="114"/>
      <c r="BL196" s="168"/>
      <c r="BM196" s="143"/>
      <c r="BN196" s="144"/>
      <c r="BO196" s="145"/>
      <c r="BP196" s="151"/>
      <c r="BQ196" s="146"/>
      <c r="BR196" s="147"/>
      <c r="BS196" s="148"/>
      <c r="BT196" s="149"/>
      <c r="BU196" s="150"/>
      <c r="BW196" s="114"/>
      <c r="BX196" s="168"/>
      <c r="BY196" s="143"/>
      <c r="BZ196" s="144"/>
      <c r="CA196" s="145"/>
      <c r="CB196" s="151"/>
      <c r="CC196" s="146"/>
      <c r="CD196" s="147"/>
      <c r="CE196" s="148"/>
      <c r="CF196" s="149"/>
      <c r="CG196" s="150"/>
      <c r="CI196" s="114"/>
      <c r="CJ196" s="168"/>
      <c r="CK196" s="143"/>
      <c r="CL196" s="144"/>
      <c r="CM196" s="145"/>
      <c r="CN196" s="151"/>
      <c r="CO196" s="146"/>
      <c r="CP196" s="147"/>
      <c r="CQ196" s="148"/>
      <c r="CR196" s="149"/>
      <c r="CS196" s="150"/>
      <c r="CU196" s="114"/>
      <c r="CV196" s="168"/>
      <c r="CW196" s="143"/>
      <c r="CX196" s="144"/>
      <c r="CY196" s="145"/>
      <c r="CZ196" s="151"/>
      <c r="DA196" s="146"/>
      <c r="DB196" s="147"/>
      <c r="DC196" s="148"/>
      <c r="DD196" s="149"/>
      <c r="DE196" s="150"/>
      <c r="DG196" s="114"/>
      <c r="DH196" s="168"/>
      <c r="DI196" s="143"/>
      <c r="DJ196" s="144"/>
      <c r="DK196" s="145"/>
      <c r="DL196" s="151"/>
      <c r="DM196" s="146"/>
      <c r="DN196" s="147"/>
      <c r="DO196" s="148"/>
      <c r="DP196" s="149"/>
      <c r="DQ196" s="150"/>
      <c r="DS196" s="114"/>
      <c r="DT196" s="168"/>
      <c r="DU196" s="143"/>
      <c r="DV196" s="144"/>
      <c r="DW196" s="145"/>
      <c r="DX196" s="151"/>
      <c r="DY196" s="146"/>
      <c r="DZ196" s="147"/>
      <c r="EA196" s="148"/>
      <c r="EB196" s="149"/>
      <c r="EC196" s="150"/>
      <c r="EE196" s="114"/>
      <c r="EF196" s="168"/>
    </row>
    <row r="197" spans="1:136" ht="13.5" customHeight="1">
      <c r="A197" s="126"/>
      <c r="B197" s="114" t="s">
        <v>523</v>
      </c>
      <c r="D197" s="168"/>
      <c r="E197" s="143" t="str">
        <f>IF(I197="","",ministers_outercabinet!E$3)</f>
        <v/>
      </c>
      <c r="F197" s="144" t="str">
        <f>IF(I197="","",ministers_outercabinet!E$1)</f>
        <v/>
      </c>
      <c r="G197" s="145" t="s">
        <v>292</v>
      </c>
      <c r="H197" s="145" t="str">
        <f>IF(I197="","",ministers_outercabinet!E$3)</f>
        <v/>
      </c>
      <c r="I197" s="146" t="str">
        <f t="shared" si="89"/>
        <v/>
      </c>
      <c r="J197" s="147" t="str">
        <f t="shared" si="90"/>
        <v/>
      </c>
      <c r="K197" s="148" t="str">
        <f t="shared" si="91"/>
        <v/>
      </c>
      <c r="L197" s="149" t="str">
        <f t="shared" si="94"/>
        <v/>
      </c>
      <c r="M197" s="150" t="str">
        <f t="shared" si="92"/>
        <v/>
      </c>
      <c r="N197" s="117" t="str">
        <f t="shared" si="93"/>
        <v/>
      </c>
      <c r="O197" s="114"/>
      <c r="P197" s="168"/>
      <c r="Q197" s="143" t="str">
        <f>IF(U197="","",ministers_outercabinet!T$3)</f>
        <v/>
      </c>
      <c r="R197" s="144" t="str">
        <f>IF(U197="","",ministers_outercabinet!T$1)</f>
        <v/>
      </c>
      <c r="S197" s="145"/>
      <c r="T197" s="151"/>
      <c r="U197" s="146" t="str">
        <f>IF(AB197="","",IF(ISNUMBER(SEARCH(":",AB197)),MID(AB197,FIND(":",AB197)+2,FIND("(",AB197)-FIND(":",AB197)-3),LEFT(AB197,FIND("(",AB197)-2)))</f>
        <v/>
      </c>
      <c r="V197" s="147" t="str">
        <f>IF(AB197="","",MID(AB197,FIND("(",AB197)+1,4))</f>
        <v/>
      </c>
      <c r="W197" s="148" t="str">
        <f>IF(ISNUMBER(SEARCH("*female*",AB197)),"female",IF(ISNUMBER(SEARCH("*male*",AB197)),"male",""))</f>
        <v/>
      </c>
      <c r="X197" s="149" t="str">
        <f>IF(AB197="","",IF(ISERROR(MID(AB197,FIND("male,",AB197)+6,(FIND(")",AB197)-(FIND("male,",AB197)+6))))=TRUE,"missing/error",MID(AB197,FIND("male,",AB197)+6,(FIND(")",AB197)-(FIND("male,",AB197)+6)))))</f>
        <v/>
      </c>
      <c r="Y197" s="150" t="str">
        <f>IF(U197="","",(MID(U197,(SEARCH("^^",SUBSTITUTE(U197," ","^^",LEN(U197)-LEN(SUBSTITUTE(U197," ","")))))+1,99)&amp;"_"&amp;LEFT(U197,FIND(" ",U197)-1)&amp;"_"&amp;V197))</f>
        <v/>
      </c>
      <c r="Z197" s="117" t="str">
        <f>IF(AB197="","",IF((LEN(AB197)-LEN(SUBSTITUTE(AB197,"male","")))/LEN("male")&gt;1,"!",IF(RIGHT(AB197,1)=")","",IF(RIGHT(AB197,2)=") ","",IF(RIGHT(AB197,2)=").","","!!")))))</f>
        <v/>
      </c>
      <c r="AA197" s="114"/>
      <c r="AB197" s="168"/>
      <c r="AC197" s="143" t="str">
        <f>IF(AG197="","",ministers_outercabinet!AF$3)</f>
        <v/>
      </c>
      <c r="AD197" s="144" t="str">
        <f>IF(AG197="","",ministers_outercabinet!AF$1)</f>
        <v/>
      </c>
      <c r="AE197" s="145"/>
      <c r="AF197" s="151"/>
      <c r="AG197" s="146" t="str">
        <f>IF(AN197="","",IF(ISNUMBER(SEARCH(":",AN197)),MID(AN197,FIND(":",AN197)+2,FIND("(",AN197)-FIND(":",AN197)-3),LEFT(AN197,FIND("(",AN197)-2)))</f>
        <v/>
      </c>
      <c r="AH197" s="147" t="str">
        <f>IF(AN197="","",MID(AN197,FIND("(",AN197)+1,4))</f>
        <v/>
      </c>
      <c r="AI197" s="148" t="str">
        <f>IF(ISNUMBER(SEARCH("*female*",AN197)),"female",IF(ISNUMBER(SEARCH("*male*",AN197)),"male",""))</f>
        <v/>
      </c>
      <c r="AJ197" s="149" t="str">
        <f>IF(AN197="","",IF(ISERROR(MID(AN197,FIND("male,",AN197)+6,(FIND(")",AN197)-(FIND("male,",AN197)+6))))=TRUE,"missing/error",MID(AN197,FIND("male,",AN197)+6,(FIND(")",AN197)-(FIND("male,",AN197)+6)))))</f>
        <v/>
      </c>
      <c r="AK197" s="150" t="str">
        <f>IF(AG197="","",(MID(AG197,(SEARCH("^^",SUBSTITUTE(AG197," ","^^",LEN(AG197)-LEN(SUBSTITUTE(AG197," ","")))))+1,99)&amp;"_"&amp;LEFT(AG197,FIND(" ",AG197)-1)&amp;"_"&amp;AH197))</f>
        <v/>
      </c>
      <c r="AL197" s="117" t="str">
        <f>IF(AN197="","",IF((LEN(AN197)-LEN(SUBSTITUTE(AN197,"male","")))/LEN("male")&gt;1,"!",IF(RIGHT(AN197,1)=")","",IF(RIGHT(AN197,2)=") ","",IF(RIGHT(AN197,2)=").","","!!")))))</f>
        <v/>
      </c>
      <c r="AM197" s="114"/>
      <c r="AN197" s="168"/>
      <c r="AO197" s="143" t="str">
        <f>IF(AS197="","",ministers_outercabinet!AR$3)</f>
        <v/>
      </c>
      <c r="AP197" s="144" t="str">
        <f>IF(AS197="","",ministers_outercabinet!AR$1)</f>
        <v/>
      </c>
      <c r="AQ197" s="145"/>
      <c r="AR197" s="151"/>
      <c r="AS197" s="146" t="str">
        <f>IF(AZ197="","",IF(ISNUMBER(SEARCH(":",AZ197)),MID(AZ197,FIND(":",AZ197)+2,FIND("(",AZ197)-FIND(":",AZ197)-3),LEFT(AZ197,FIND("(",AZ197)-2)))</f>
        <v/>
      </c>
      <c r="AT197" s="147" t="str">
        <f>IF(AZ197="","",MID(AZ197,FIND("(",AZ197)+1,4))</f>
        <v/>
      </c>
      <c r="AU197" s="148" t="str">
        <f>IF(ISNUMBER(SEARCH("*female*",AZ197)),"female",IF(ISNUMBER(SEARCH("*male*",AZ197)),"male",""))</f>
        <v/>
      </c>
      <c r="AV197" s="149" t="str">
        <f>IF(AZ197="","",IF(ISERROR(MID(AZ197,FIND("male,",AZ197)+6,(FIND(")",AZ197)-(FIND("male,",AZ197)+6))))=TRUE,"missing/error",MID(AZ197,FIND("male,",AZ197)+6,(FIND(")",AZ197)-(FIND("male,",AZ197)+6)))))</f>
        <v/>
      </c>
      <c r="AW197" s="150" t="str">
        <f>IF(AS197="","",(MID(AS197,(SEARCH("^^",SUBSTITUTE(AS197," ","^^",LEN(AS197)-LEN(SUBSTITUTE(AS197," ","")))))+1,99)&amp;"_"&amp;LEFT(AS197,FIND(" ",AS197)-1)&amp;"_"&amp;AT197))</f>
        <v/>
      </c>
      <c r="AX197" s="117" t="str">
        <f>IF(AZ197="","",IF((LEN(AZ197)-LEN(SUBSTITUTE(AZ197,"male","")))/LEN("male")&gt;1,"!",IF(RIGHT(AZ197,1)=")","",IF(RIGHT(AZ197,2)=") ","",IF(RIGHT(AZ197,2)=").","","!!")))))</f>
        <v/>
      </c>
      <c r="AY197" s="114"/>
      <c r="AZ197" s="168"/>
      <c r="BA197" s="143" t="str">
        <f>IF(BE197="","",ministers_outercabinet!BD$3)</f>
        <v/>
      </c>
      <c r="BB197" s="144" t="str">
        <f>IF(BE197="","",ministers_outercabinet!BD$1)</f>
        <v/>
      </c>
      <c r="BC197" s="145"/>
      <c r="BD197" s="151"/>
      <c r="BE197" s="146" t="str">
        <f>IF(BL197="","",IF(ISNUMBER(SEARCH(":",BL197)),MID(BL197,FIND(":",BL197)+2,FIND("(",BL197)-FIND(":",BL197)-3),LEFT(BL197,FIND("(",BL197)-2)))</f>
        <v/>
      </c>
      <c r="BF197" s="147" t="str">
        <f>IF(BL197="","",MID(BL197,FIND("(",BL197)+1,4))</f>
        <v/>
      </c>
      <c r="BG197" s="148" t="str">
        <f>IF(ISNUMBER(SEARCH("*female*",BL197)),"female",IF(ISNUMBER(SEARCH("*male*",BL197)),"male",""))</f>
        <v/>
      </c>
      <c r="BH197" s="149" t="str">
        <f>IF(BL197="","",IF(ISERROR(MID(BL197,FIND("male,",BL197)+6,(FIND(")",BL197)-(FIND("male,",BL197)+6))))=TRUE,"missing/error",MID(BL197,FIND("male,",BL197)+6,(FIND(")",BL197)-(FIND("male,",BL197)+6)))))</f>
        <v/>
      </c>
      <c r="BI197" s="150" t="str">
        <f>IF(BE197="","",(MID(BE197,(SEARCH("^^",SUBSTITUTE(BE197," ","^^",LEN(BE197)-LEN(SUBSTITUTE(BE197," ","")))))+1,99)&amp;"_"&amp;LEFT(BE197,FIND(" ",BE197)-1)&amp;"_"&amp;BF197))</f>
        <v/>
      </c>
      <c r="BJ197" s="117" t="str">
        <f>IF(BL197="","",IF((LEN(BL197)-LEN(SUBSTITUTE(BL197,"male","")))/LEN("male")&gt;1,"!",IF(RIGHT(BL197,1)=")","",IF(RIGHT(BL197,2)=") ","",IF(RIGHT(BL197,2)=").","","!!")))))</f>
        <v/>
      </c>
      <c r="BK197" s="114"/>
      <c r="BL197" s="168"/>
      <c r="BM197" s="143" t="str">
        <f>IF(BQ197="","",ministers_outercabinet!BP$3)</f>
        <v/>
      </c>
      <c r="BN197" s="144" t="str">
        <f>IF(BQ197="","",ministers_outercabinet!BP$1)</f>
        <v/>
      </c>
      <c r="BO197" s="145"/>
      <c r="BP197" s="151"/>
      <c r="BQ197" s="146" t="str">
        <f>IF(BX197="","",IF(ISNUMBER(SEARCH(":",BX197)),MID(BX197,FIND(":",BX197)+2,FIND("(",BX197)-FIND(":",BX197)-3),LEFT(BX197,FIND("(",BX197)-2)))</f>
        <v/>
      </c>
      <c r="BR197" s="147" t="str">
        <f>IF(BX197="","",MID(BX197,FIND("(",BX197)+1,4))</f>
        <v/>
      </c>
      <c r="BS197" s="148" t="str">
        <f>IF(ISNUMBER(SEARCH("*female*",BX197)),"female",IF(ISNUMBER(SEARCH("*male*",BX197)),"male",""))</f>
        <v/>
      </c>
      <c r="BT197" s="149" t="str">
        <f>IF(BX197="","",IF(ISERROR(MID(BX197,FIND("male,",BX197)+6,(FIND(")",BX197)-(FIND("male,",BX197)+6))))=TRUE,"missing/error",MID(BX197,FIND("male,",BX197)+6,(FIND(")",BX197)-(FIND("male,",BX197)+6)))))</f>
        <v/>
      </c>
      <c r="BU197" s="150" t="str">
        <f>IF(BQ197="","",(MID(BQ197,(SEARCH("^^",SUBSTITUTE(BQ197," ","^^",LEN(BQ197)-LEN(SUBSTITUTE(BQ197," ","")))))+1,99)&amp;"_"&amp;LEFT(BQ197,FIND(" ",BQ197)-1)&amp;"_"&amp;BR197))</f>
        <v/>
      </c>
      <c r="BV197" s="117" t="str">
        <f>IF(BX197="","",IF((LEN(BX197)-LEN(SUBSTITUTE(BX197,"male","")))/LEN("male")&gt;1,"!",IF(RIGHT(BX197,1)=")","",IF(RIGHT(BX197,2)=") ","",IF(RIGHT(BX197,2)=").","","!!")))))</f>
        <v/>
      </c>
      <c r="BW197" s="114"/>
      <c r="BX197" s="168"/>
      <c r="BY197" s="143" t="str">
        <f>IF(CC197="","",ministers_outercabinet!CB$3)</f>
        <v/>
      </c>
      <c r="BZ197" s="144" t="str">
        <f>IF(CC197="","",ministers_outercabinet!CB$1)</f>
        <v/>
      </c>
      <c r="CA197" s="145"/>
      <c r="CB197" s="151"/>
      <c r="CC197" s="146" t="str">
        <f>IF(CJ197="","",IF(ISNUMBER(SEARCH(":",CJ197)),MID(CJ197,FIND(":",CJ197)+2,FIND("(",CJ197)-FIND(":",CJ197)-3),LEFT(CJ197,FIND("(",CJ197)-2)))</f>
        <v/>
      </c>
      <c r="CD197" s="147" t="str">
        <f>IF(CJ197="","",MID(CJ197,FIND("(",CJ197)+1,4))</f>
        <v/>
      </c>
      <c r="CE197" s="148" t="str">
        <f>IF(ISNUMBER(SEARCH("*female*",CJ197)),"female",IF(ISNUMBER(SEARCH("*male*",CJ197)),"male",""))</f>
        <v/>
      </c>
      <c r="CF197" s="149" t="str">
        <f>IF(CJ197="","",IF(ISERROR(MID(CJ197,FIND("male,",CJ197)+6,(FIND(")",CJ197)-(FIND("male,",CJ197)+6))))=TRUE,"missing/error",MID(CJ197,FIND("male,",CJ197)+6,(FIND(")",CJ197)-(FIND("male,",CJ197)+6)))))</f>
        <v/>
      </c>
      <c r="CG197" s="150" t="str">
        <f>IF(CC197="","",(MID(CC197,(SEARCH("^^",SUBSTITUTE(CC197," ","^^",LEN(CC197)-LEN(SUBSTITUTE(CC197," ","")))))+1,99)&amp;"_"&amp;LEFT(CC197,FIND(" ",CC197)-1)&amp;"_"&amp;CD197))</f>
        <v/>
      </c>
      <c r="CH197" s="117" t="str">
        <f>IF(CJ197="","",IF((LEN(CJ197)-LEN(SUBSTITUTE(CJ197,"male","")))/LEN("male")&gt;1,"!",IF(RIGHT(CJ197,1)=")","",IF(RIGHT(CJ197,2)=") ","",IF(RIGHT(CJ197,2)=").","","!!")))))</f>
        <v/>
      </c>
      <c r="CI197" s="114"/>
      <c r="CJ197" s="168"/>
      <c r="CK197" s="143" t="str">
        <f>IF(CO197="","",ministers_outercabinet!CN$3)</f>
        <v/>
      </c>
      <c r="CL197" s="144" t="str">
        <f>IF(CO197="","",ministers_outercabinet!CN$1)</f>
        <v/>
      </c>
      <c r="CM197" s="145"/>
      <c r="CN197" s="151"/>
      <c r="CO197" s="146" t="str">
        <f>IF(CV197="","",IF(ISNUMBER(SEARCH(":",CV197)),MID(CV197,FIND(":",CV197)+2,FIND("(",CV197)-FIND(":",CV197)-3),LEFT(CV197,FIND("(",CV197)-2)))</f>
        <v/>
      </c>
      <c r="CP197" s="147" t="str">
        <f>IF(CV197="","",MID(CV197,FIND("(",CV197)+1,4))</f>
        <v/>
      </c>
      <c r="CQ197" s="148" t="str">
        <f>IF(ISNUMBER(SEARCH("*female*",CV197)),"female",IF(ISNUMBER(SEARCH("*male*",CV197)),"male",""))</f>
        <v/>
      </c>
      <c r="CR197" s="149" t="str">
        <f>IF(CV197="","",IF(ISERROR(MID(CV197,FIND("male,",CV197)+6,(FIND(")",CV197)-(FIND("male,",CV197)+6))))=TRUE,"missing/error",MID(CV197,FIND("male,",CV197)+6,(FIND(")",CV197)-(FIND("male,",CV197)+6)))))</f>
        <v/>
      </c>
      <c r="CS197" s="150" t="str">
        <f>IF(CO197="","",(MID(CO197,(SEARCH("^^",SUBSTITUTE(CO197," ","^^",LEN(CO197)-LEN(SUBSTITUTE(CO197," ","")))))+1,99)&amp;"_"&amp;LEFT(CO197,FIND(" ",CO197)-1)&amp;"_"&amp;CP197))</f>
        <v/>
      </c>
      <c r="CT197" s="117" t="str">
        <f>IF(CV197="","",IF((LEN(CV197)-LEN(SUBSTITUTE(CV197,"male","")))/LEN("male")&gt;1,"!",IF(RIGHT(CV197,1)=")","",IF(RIGHT(CV197,2)=") ","",IF(RIGHT(CV197,2)=").","","!!")))))</f>
        <v/>
      </c>
      <c r="CU197" s="114"/>
      <c r="CV197" s="168"/>
      <c r="CW197" s="143" t="str">
        <f>IF(DA197="","",ministers_outercabinet!CZ$3)</f>
        <v/>
      </c>
      <c r="CX197" s="144" t="str">
        <f>IF(DA197="","",ministers_outercabinet!CZ$1)</f>
        <v/>
      </c>
      <c r="CY197" s="145"/>
      <c r="CZ197" s="151"/>
      <c r="DA197" s="146" t="str">
        <f>IF(DH197="","",IF(ISNUMBER(SEARCH(":",DH197)),MID(DH197,FIND(":",DH197)+2,FIND("(",DH197)-FIND(":",DH197)-3),LEFT(DH197,FIND("(",DH197)-2)))</f>
        <v/>
      </c>
      <c r="DB197" s="147" t="str">
        <f>IF(DH197="","",MID(DH197,FIND("(",DH197)+1,4))</f>
        <v/>
      </c>
      <c r="DC197" s="148" t="str">
        <f>IF(ISNUMBER(SEARCH("*female*",DH197)),"female",IF(ISNUMBER(SEARCH("*male*",DH197)),"male",""))</f>
        <v/>
      </c>
      <c r="DD197" s="149" t="str">
        <f>IF(DH197="","",IF(ISERROR(MID(DH197,FIND("male,",DH197)+6,(FIND(")",DH197)-(FIND("male,",DH197)+6))))=TRUE,"missing/error",MID(DH197,FIND("male,",DH197)+6,(FIND(")",DH197)-(FIND("male,",DH197)+6)))))</f>
        <v/>
      </c>
      <c r="DE197" s="150" t="str">
        <f>IF(DA197="","",(MID(DA197,(SEARCH("^^",SUBSTITUTE(DA197," ","^^",LEN(DA197)-LEN(SUBSTITUTE(DA197," ","")))))+1,99)&amp;"_"&amp;LEFT(DA197,FIND(" ",DA197)-1)&amp;"_"&amp;DB197))</f>
        <v/>
      </c>
      <c r="DF197" s="117" t="str">
        <f>IF(DH197="","",IF((LEN(DH197)-LEN(SUBSTITUTE(DH197,"male","")))/LEN("male")&gt;1,"!",IF(RIGHT(DH197,1)=")","",IF(RIGHT(DH197,2)=") ","",IF(RIGHT(DH197,2)=").","","!!")))))</f>
        <v/>
      </c>
      <c r="DG197" s="114"/>
      <c r="DH197" s="168"/>
      <c r="DI197" s="143" t="str">
        <f>IF(DM197="","",ministers_outercabinet!DL$3)</f>
        <v/>
      </c>
      <c r="DJ197" s="144" t="str">
        <f>IF(DM197="","",ministers_outercabinet!DL$1)</f>
        <v/>
      </c>
      <c r="DK197" s="145"/>
      <c r="DL197" s="151"/>
      <c r="DM197" s="146" t="str">
        <f>IF(DT197="","",IF(ISNUMBER(SEARCH(":",DT197)),MID(DT197,FIND(":",DT197)+2,FIND("(",DT197)-FIND(":",DT197)-3),LEFT(DT197,FIND("(",DT197)-2)))</f>
        <v/>
      </c>
      <c r="DN197" s="147" t="str">
        <f>IF(DT197="","",MID(DT197,FIND("(",DT197)+1,4))</f>
        <v/>
      </c>
      <c r="DO197" s="148" t="str">
        <f>IF(ISNUMBER(SEARCH("*female*",DT197)),"female",IF(ISNUMBER(SEARCH("*male*",DT197)),"male",""))</f>
        <v/>
      </c>
      <c r="DP197" s="149" t="str">
        <f>IF(DT197="","",IF(ISERROR(MID(DT197,FIND("male,",DT197)+6,(FIND(")",DT197)-(FIND("male,",DT197)+6))))=TRUE,"missing/error",MID(DT197,FIND("male,",DT197)+6,(FIND(")",DT197)-(FIND("male,",DT197)+6)))))</f>
        <v/>
      </c>
      <c r="DQ197" s="150" t="str">
        <f>IF(DM197="","",(MID(DM197,(SEARCH("^^",SUBSTITUTE(DM197," ","^^",LEN(DM197)-LEN(SUBSTITUTE(DM197," ","")))))+1,99)&amp;"_"&amp;LEFT(DM197,FIND(" ",DM197)-1)&amp;"_"&amp;DN197))</f>
        <v/>
      </c>
      <c r="DR197" s="117" t="str">
        <f>IF(DT197="","",IF((LEN(DT197)-LEN(SUBSTITUTE(DT197,"male","")))/LEN("male")&gt;1,"!",IF(RIGHT(DT197,1)=")","",IF(RIGHT(DT197,2)=") ","",IF(RIGHT(DT197,2)=").","","!!")))))</f>
        <v/>
      </c>
      <c r="DS197" s="114"/>
      <c r="DT197" s="168"/>
      <c r="DU197" s="143" t="str">
        <f>IF(DY197="","",ministers_outercabinet!DX$3)</f>
        <v/>
      </c>
      <c r="DV197" s="144" t="str">
        <f>IF(DY197="","",ministers_outercabinet!DX$1)</f>
        <v/>
      </c>
      <c r="DW197" s="145"/>
      <c r="DX197" s="151"/>
      <c r="DY197" s="146" t="str">
        <f>IF(EF197="","",IF(ISNUMBER(SEARCH(":",EF197)),MID(EF197,FIND(":",EF197)+2,FIND("(",EF197)-FIND(":",EF197)-3),LEFT(EF197,FIND("(",EF197)-2)))</f>
        <v/>
      </c>
      <c r="DZ197" s="147" t="str">
        <f>IF(EF197="","",MID(EF197,FIND("(",EF197)+1,4))</f>
        <v/>
      </c>
      <c r="EA197" s="148" t="str">
        <f>IF(ISNUMBER(SEARCH("*female*",EF197)),"female",IF(ISNUMBER(SEARCH("*male*",EF197)),"male",""))</f>
        <v/>
      </c>
      <c r="EB197" s="149" t="str">
        <f>IF(EF197="","",IF(ISERROR(MID(EF197,FIND("male,",EF197)+6,(FIND(")",EF197)-(FIND("male,",EF197)+6))))=TRUE,"missing/error",MID(EF197,FIND("male,",EF197)+6,(FIND(")",EF197)-(FIND("male,",EF197)+6)))))</f>
        <v/>
      </c>
      <c r="EC197" s="150" t="str">
        <f>IF(DY197="","",(MID(DY197,(SEARCH("^^",SUBSTITUTE(DY197," ","^^",LEN(DY197)-LEN(SUBSTITUTE(DY197," ","")))))+1,99)&amp;"_"&amp;LEFT(DY197,FIND(" ",DY197)-1)&amp;"_"&amp;DZ197))</f>
        <v/>
      </c>
      <c r="ED197" s="117" t="str">
        <f>IF(EF197="","",IF((LEN(EF197)-LEN(SUBSTITUTE(EF197,"male","")))/LEN("male")&gt;1,"!",IF(RIGHT(EF197,1)=")","",IF(RIGHT(EF197,2)=") ","",IF(RIGHT(EF197,2)=").","","!!")))))</f>
        <v/>
      </c>
      <c r="EE197" s="114"/>
      <c r="EF197" s="168"/>
    </row>
    <row r="198" spans="1:136" ht="13.5" customHeight="1">
      <c r="A198" s="126"/>
      <c r="B198" s="114" t="s">
        <v>522</v>
      </c>
      <c r="D198" s="168"/>
      <c r="E198" s="143" t="str">
        <f>IF(I198="","",ministers_outercabinet!E$3)</f>
        <v/>
      </c>
      <c r="F198" s="144" t="str">
        <f>IF(I198="","",ministers_outercabinet!E$1)</f>
        <v/>
      </c>
      <c r="G198" s="145" t="s">
        <v>292</v>
      </c>
      <c r="H198" s="145" t="str">
        <f>IF(I198="","",ministers_outercabinet!E$3)</f>
        <v/>
      </c>
      <c r="I198" s="146" t="str">
        <f t="shared" si="89"/>
        <v/>
      </c>
      <c r="J198" s="147" t="str">
        <f t="shared" si="90"/>
        <v/>
      </c>
      <c r="K198" s="148" t="str">
        <f t="shared" si="91"/>
        <v/>
      </c>
      <c r="L198" s="149" t="str">
        <f t="shared" si="94"/>
        <v/>
      </c>
      <c r="M198" s="150" t="str">
        <f t="shared" si="92"/>
        <v/>
      </c>
      <c r="N198" s="117" t="str">
        <f t="shared" si="93"/>
        <v/>
      </c>
      <c r="O198" s="114"/>
      <c r="P198" s="168"/>
      <c r="Q198" s="143" t="str">
        <f>IF(U198="","",ministers_outercabinet!T$3)</f>
        <v/>
      </c>
      <c r="R198" s="144" t="str">
        <f>IF(U198="","",ministers_outercabinet!T$1)</f>
        <v/>
      </c>
      <c r="S198" s="145"/>
      <c r="T198" s="151"/>
      <c r="U198" s="146" t="str">
        <f>IF(AB198="","",IF(ISNUMBER(SEARCH(":",AB198)),MID(AB198,FIND(":",AB198)+2,FIND("(",AB198)-FIND(":",AB198)-3),LEFT(AB198,FIND("(",AB198)-2)))</f>
        <v/>
      </c>
      <c r="V198" s="147" t="str">
        <f>IF(AB198="","",MID(AB198,FIND("(",AB198)+1,4))</f>
        <v/>
      </c>
      <c r="W198" s="148" t="str">
        <f>IF(ISNUMBER(SEARCH("*female*",AB198)),"female",IF(ISNUMBER(SEARCH("*male*",AB198)),"male",""))</f>
        <v/>
      </c>
      <c r="X198" s="149" t="str">
        <f>IF(AB198="","",IF(ISERROR(MID(AB198,FIND("male,",AB198)+6,(FIND(")",AB198)-(FIND("male,",AB198)+6))))=TRUE,"missing/error",MID(AB198,FIND("male,",AB198)+6,(FIND(")",AB198)-(FIND("male,",AB198)+6)))))</f>
        <v/>
      </c>
      <c r="Y198" s="150" t="str">
        <f>IF(U198="","",(MID(U198,(SEARCH("^^",SUBSTITUTE(U198," ","^^",LEN(U198)-LEN(SUBSTITUTE(U198," ","")))))+1,99)&amp;"_"&amp;LEFT(U198,FIND(" ",U198)-1)&amp;"_"&amp;V198))</f>
        <v/>
      </c>
      <c r="Z198" s="117" t="str">
        <f>IF(AB198="","",IF((LEN(AB198)-LEN(SUBSTITUTE(AB198,"male","")))/LEN("male")&gt;1,"!",IF(RIGHT(AB198,1)=")","",IF(RIGHT(AB198,2)=") ","",IF(RIGHT(AB198,2)=").","","!!")))))</f>
        <v/>
      </c>
      <c r="AA198" s="114"/>
      <c r="AB198" s="168"/>
      <c r="AC198" s="143" t="str">
        <f>IF(AG198="","",ministers_outercabinet!AF$3)</f>
        <v/>
      </c>
      <c r="AD198" s="144" t="str">
        <f>IF(AG198="","",ministers_outercabinet!AF$1)</f>
        <v/>
      </c>
      <c r="AE198" s="145"/>
      <c r="AF198" s="151"/>
      <c r="AG198" s="146" t="str">
        <f>IF(AN198="","",IF(ISNUMBER(SEARCH(":",AN198)),MID(AN198,FIND(":",AN198)+2,FIND("(",AN198)-FIND(":",AN198)-3),LEFT(AN198,FIND("(",AN198)-2)))</f>
        <v/>
      </c>
      <c r="AH198" s="147" t="str">
        <f>IF(AN198="","",MID(AN198,FIND("(",AN198)+1,4))</f>
        <v/>
      </c>
      <c r="AI198" s="148" t="str">
        <f>IF(ISNUMBER(SEARCH("*female*",AN198)),"female",IF(ISNUMBER(SEARCH("*male*",AN198)),"male",""))</f>
        <v/>
      </c>
      <c r="AJ198" s="149" t="str">
        <f>IF(AN198="","",IF(ISERROR(MID(AN198,FIND("male,",AN198)+6,(FIND(")",AN198)-(FIND("male,",AN198)+6))))=TRUE,"missing/error",MID(AN198,FIND("male,",AN198)+6,(FIND(")",AN198)-(FIND("male,",AN198)+6)))))</f>
        <v/>
      </c>
      <c r="AK198" s="150" t="str">
        <f>IF(AG198="","",(MID(AG198,(SEARCH("^^",SUBSTITUTE(AG198," ","^^",LEN(AG198)-LEN(SUBSTITUTE(AG198," ","")))))+1,99)&amp;"_"&amp;LEFT(AG198,FIND(" ",AG198)-1)&amp;"_"&amp;AH198))</f>
        <v/>
      </c>
      <c r="AL198" s="117" t="str">
        <f>IF(AN198="","",IF((LEN(AN198)-LEN(SUBSTITUTE(AN198,"male","")))/LEN("male")&gt;1,"!",IF(RIGHT(AN198,1)=")","",IF(RIGHT(AN198,2)=") ","",IF(RIGHT(AN198,2)=").","","!!")))))</f>
        <v/>
      </c>
      <c r="AM198" s="114"/>
      <c r="AN198" s="168"/>
      <c r="AO198" s="143" t="str">
        <f>IF(AS198="","",ministers_outercabinet!AR$3)</f>
        <v/>
      </c>
      <c r="AP198" s="144" t="str">
        <f>IF(AS198="","",ministers_outercabinet!AR$1)</f>
        <v/>
      </c>
      <c r="AQ198" s="145"/>
      <c r="AR198" s="151"/>
      <c r="AS198" s="146" t="str">
        <f>IF(AZ198="","",IF(ISNUMBER(SEARCH(":",AZ198)),MID(AZ198,FIND(":",AZ198)+2,FIND("(",AZ198)-FIND(":",AZ198)-3),LEFT(AZ198,FIND("(",AZ198)-2)))</f>
        <v/>
      </c>
      <c r="AT198" s="147" t="str">
        <f>IF(AZ198="","",MID(AZ198,FIND("(",AZ198)+1,4))</f>
        <v/>
      </c>
      <c r="AU198" s="148" t="str">
        <f>IF(ISNUMBER(SEARCH("*female*",AZ198)),"female",IF(ISNUMBER(SEARCH("*male*",AZ198)),"male",""))</f>
        <v/>
      </c>
      <c r="AV198" s="149" t="str">
        <f>IF(AZ198="","",IF(ISERROR(MID(AZ198,FIND("male,",AZ198)+6,(FIND(")",AZ198)-(FIND("male,",AZ198)+6))))=TRUE,"missing/error",MID(AZ198,FIND("male,",AZ198)+6,(FIND(")",AZ198)-(FIND("male,",AZ198)+6)))))</f>
        <v/>
      </c>
      <c r="AW198" s="150" t="str">
        <f>IF(AS198="","",(MID(AS198,(SEARCH("^^",SUBSTITUTE(AS198," ","^^",LEN(AS198)-LEN(SUBSTITUTE(AS198," ","")))))+1,99)&amp;"_"&amp;LEFT(AS198,FIND(" ",AS198)-1)&amp;"_"&amp;AT198))</f>
        <v/>
      </c>
      <c r="AX198" s="117" t="str">
        <f>IF(AZ198="","",IF((LEN(AZ198)-LEN(SUBSTITUTE(AZ198,"male","")))/LEN("male")&gt;1,"!",IF(RIGHT(AZ198,1)=")","",IF(RIGHT(AZ198,2)=") ","",IF(RIGHT(AZ198,2)=").","","!!")))))</f>
        <v/>
      </c>
      <c r="AY198" s="114"/>
      <c r="AZ198" s="168"/>
      <c r="BA198" s="143" t="str">
        <f>IF(BE198="","",ministers_outercabinet!BD$3)</f>
        <v/>
      </c>
      <c r="BB198" s="144" t="str">
        <f>IF(BE198="","",ministers_outercabinet!BD$1)</f>
        <v/>
      </c>
      <c r="BC198" s="145"/>
      <c r="BD198" s="151"/>
      <c r="BE198" s="146" t="str">
        <f>IF(BL198="","",IF(ISNUMBER(SEARCH(":",BL198)),MID(BL198,FIND(":",BL198)+2,FIND("(",BL198)-FIND(":",BL198)-3),LEFT(BL198,FIND("(",BL198)-2)))</f>
        <v/>
      </c>
      <c r="BF198" s="147" t="str">
        <f>IF(BL198="","",MID(BL198,FIND("(",BL198)+1,4))</f>
        <v/>
      </c>
      <c r="BG198" s="148" t="str">
        <f>IF(ISNUMBER(SEARCH("*female*",BL198)),"female",IF(ISNUMBER(SEARCH("*male*",BL198)),"male",""))</f>
        <v/>
      </c>
      <c r="BH198" s="149" t="str">
        <f>IF(BL198="","",IF(ISERROR(MID(BL198,FIND("male,",BL198)+6,(FIND(")",BL198)-(FIND("male,",BL198)+6))))=TRUE,"missing/error",MID(BL198,FIND("male,",BL198)+6,(FIND(")",BL198)-(FIND("male,",BL198)+6)))))</f>
        <v/>
      </c>
      <c r="BI198" s="150" t="str">
        <f>IF(BE198="","",(MID(BE198,(SEARCH("^^",SUBSTITUTE(BE198," ","^^",LEN(BE198)-LEN(SUBSTITUTE(BE198," ","")))))+1,99)&amp;"_"&amp;LEFT(BE198,FIND(" ",BE198)-1)&amp;"_"&amp;BF198))</f>
        <v/>
      </c>
      <c r="BJ198" s="117" t="str">
        <f>IF(BL198="","",IF((LEN(BL198)-LEN(SUBSTITUTE(BL198,"male","")))/LEN("male")&gt;1,"!",IF(RIGHT(BL198,1)=")","",IF(RIGHT(BL198,2)=") ","",IF(RIGHT(BL198,2)=").","","!!")))))</f>
        <v/>
      </c>
      <c r="BK198" s="114"/>
      <c r="BL198" s="168"/>
      <c r="BM198" s="143" t="str">
        <f>IF(BQ198="","",ministers_outercabinet!BP$3)</f>
        <v/>
      </c>
      <c r="BN198" s="144" t="str">
        <f>IF(BQ198="","",ministers_outercabinet!BP$1)</f>
        <v/>
      </c>
      <c r="BO198" s="145"/>
      <c r="BP198" s="151"/>
      <c r="BQ198" s="146" t="str">
        <f>IF(BX198="","",IF(ISNUMBER(SEARCH(":",BX198)),MID(BX198,FIND(":",BX198)+2,FIND("(",BX198)-FIND(":",BX198)-3),LEFT(BX198,FIND("(",BX198)-2)))</f>
        <v/>
      </c>
      <c r="BR198" s="147" t="str">
        <f>IF(BX198="","",MID(BX198,FIND("(",BX198)+1,4))</f>
        <v/>
      </c>
      <c r="BS198" s="148" t="str">
        <f>IF(ISNUMBER(SEARCH("*female*",BX198)),"female",IF(ISNUMBER(SEARCH("*male*",BX198)),"male",""))</f>
        <v/>
      </c>
      <c r="BT198" s="149" t="str">
        <f>IF(BX198="","",IF(ISERROR(MID(BX198,FIND("male,",BX198)+6,(FIND(")",BX198)-(FIND("male,",BX198)+6))))=TRUE,"missing/error",MID(BX198,FIND("male,",BX198)+6,(FIND(")",BX198)-(FIND("male,",BX198)+6)))))</f>
        <v/>
      </c>
      <c r="BU198" s="150" t="str">
        <f>IF(BQ198="","",(MID(BQ198,(SEARCH("^^",SUBSTITUTE(BQ198," ","^^",LEN(BQ198)-LEN(SUBSTITUTE(BQ198," ","")))))+1,99)&amp;"_"&amp;LEFT(BQ198,FIND(" ",BQ198)-1)&amp;"_"&amp;BR198))</f>
        <v/>
      </c>
      <c r="BV198" s="117" t="str">
        <f>IF(BX198="","",IF((LEN(BX198)-LEN(SUBSTITUTE(BX198,"male","")))/LEN("male")&gt;1,"!",IF(RIGHT(BX198,1)=")","",IF(RIGHT(BX198,2)=") ","",IF(RIGHT(BX198,2)=").","","!!")))))</f>
        <v/>
      </c>
      <c r="BW198" s="114"/>
      <c r="BX198" s="168"/>
      <c r="BY198" s="143" t="str">
        <f>IF(CC198="","",ministers_outercabinet!CB$3)</f>
        <v/>
      </c>
      <c r="BZ198" s="144" t="str">
        <f>IF(CC198="","",ministers_outercabinet!CB$1)</f>
        <v/>
      </c>
      <c r="CA198" s="145"/>
      <c r="CB198" s="151"/>
      <c r="CC198" s="146" t="str">
        <f>IF(CJ198="","",IF(ISNUMBER(SEARCH(":",CJ198)),MID(CJ198,FIND(":",CJ198)+2,FIND("(",CJ198)-FIND(":",CJ198)-3),LEFT(CJ198,FIND("(",CJ198)-2)))</f>
        <v/>
      </c>
      <c r="CD198" s="147" t="str">
        <f>IF(CJ198="","",MID(CJ198,FIND("(",CJ198)+1,4))</f>
        <v/>
      </c>
      <c r="CE198" s="148" t="str">
        <f>IF(ISNUMBER(SEARCH("*female*",CJ198)),"female",IF(ISNUMBER(SEARCH("*male*",CJ198)),"male",""))</f>
        <v/>
      </c>
      <c r="CF198" s="149" t="str">
        <f>IF(CJ198="","",IF(ISERROR(MID(CJ198,FIND("male,",CJ198)+6,(FIND(")",CJ198)-(FIND("male,",CJ198)+6))))=TRUE,"missing/error",MID(CJ198,FIND("male,",CJ198)+6,(FIND(")",CJ198)-(FIND("male,",CJ198)+6)))))</f>
        <v/>
      </c>
      <c r="CG198" s="150" t="str">
        <f>IF(CC198="","",(MID(CC198,(SEARCH("^^",SUBSTITUTE(CC198," ","^^",LEN(CC198)-LEN(SUBSTITUTE(CC198," ","")))))+1,99)&amp;"_"&amp;LEFT(CC198,FIND(" ",CC198)-1)&amp;"_"&amp;CD198))</f>
        <v/>
      </c>
      <c r="CH198" s="117" t="str">
        <f>IF(CJ198="","",IF((LEN(CJ198)-LEN(SUBSTITUTE(CJ198,"male","")))/LEN("male")&gt;1,"!",IF(RIGHT(CJ198,1)=")","",IF(RIGHT(CJ198,2)=") ","",IF(RIGHT(CJ198,2)=").","","!!")))))</f>
        <v/>
      </c>
      <c r="CI198" s="114"/>
      <c r="CJ198" s="168"/>
      <c r="CK198" s="143" t="str">
        <f>IF(CO198="","",ministers_outercabinet!CN$3)</f>
        <v/>
      </c>
      <c r="CL198" s="144" t="str">
        <f>IF(CO198="","",ministers_outercabinet!CN$1)</f>
        <v/>
      </c>
      <c r="CM198" s="145"/>
      <c r="CN198" s="151"/>
      <c r="CO198" s="146" t="str">
        <f>IF(CV198="","",IF(ISNUMBER(SEARCH(":",CV198)),MID(CV198,FIND(":",CV198)+2,FIND("(",CV198)-FIND(":",CV198)-3),LEFT(CV198,FIND("(",CV198)-2)))</f>
        <v/>
      </c>
      <c r="CP198" s="147" t="str">
        <f>IF(CV198="","",MID(CV198,FIND("(",CV198)+1,4))</f>
        <v/>
      </c>
      <c r="CQ198" s="148" t="str">
        <f>IF(ISNUMBER(SEARCH("*female*",CV198)),"female",IF(ISNUMBER(SEARCH("*male*",CV198)),"male",""))</f>
        <v/>
      </c>
      <c r="CR198" s="149" t="str">
        <f>IF(CV198="","",IF(ISERROR(MID(CV198,FIND("male,",CV198)+6,(FIND(")",CV198)-(FIND("male,",CV198)+6))))=TRUE,"missing/error",MID(CV198,FIND("male,",CV198)+6,(FIND(")",CV198)-(FIND("male,",CV198)+6)))))</f>
        <v/>
      </c>
      <c r="CS198" s="150" t="str">
        <f>IF(CO198="","",(MID(CO198,(SEARCH("^^",SUBSTITUTE(CO198," ","^^",LEN(CO198)-LEN(SUBSTITUTE(CO198," ","")))))+1,99)&amp;"_"&amp;LEFT(CO198,FIND(" ",CO198)-1)&amp;"_"&amp;CP198))</f>
        <v/>
      </c>
      <c r="CT198" s="117" t="str">
        <f>IF(CV198="","",IF((LEN(CV198)-LEN(SUBSTITUTE(CV198,"male","")))/LEN("male")&gt;1,"!",IF(RIGHT(CV198,1)=")","",IF(RIGHT(CV198,2)=") ","",IF(RIGHT(CV198,2)=").","","!!")))))</f>
        <v/>
      </c>
      <c r="CU198" s="114"/>
      <c r="CV198" s="168"/>
      <c r="CW198" s="143" t="str">
        <f>IF(DA198="","",ministers_outercabinet!CZ$3)</f>
        <v/>
      </c>
      <c r="CX198" s="144" t="str">
        <f>IF(DA198="","",ministers_outercabinet!CZ$1)</f>
        <v/>
      </c>
      <c r="CY198" s="145"/>
      <c r="CZ198" s="151"/>
      <c r="DA198" s="146" t="str">
        <f>IF(DH198="","",IF(ISNUMBER(SEARCH(":",DH198)),MID(DH198,FIND(":",DH198)+2,FIND("(",DH198)-FIND(":",DH198)-3),LEFT(DH198,FIND("(",DH198)-2)))</f>
        <v/>
      </c>
      <c r="DB198" s="147" t="str">
        <f>IF(DH198="","",MID(DH198,FIND("(",DH198)+1,4))</f>
        <v/>
      </c>
      <c r="DC198" s="148" t="str">
        <f>IF(ISNUMBER(SEARCH("*female*",DH198)),"female",IF(ISNUMBER(SEARCH("*male*",DH198)),"male",""))</f>
        <v/>
      </c>
      <c r="DD198" s="149" t="str">
        <f>IF(DH198="","",IF(ISERROR(MID(DH198,FIND("male,",DH198)+6,(FIND(")",DH198)-(FIND("male,",DH198)+6))))=TRUE,"missing/error",MID(DH198,FIND("male,",DH198)+6,(FIND(")",DH198)-(FIND("male,",DH198)+6)))))</f>
        <v/>
      </c>
      <c r="DE198" s="150" t="str">
        <f>IF(DA198="","",(MID(DA198,(SEARCH("^^",SUBSTITUTE(DA198," ","^^",LEN(DA198)-LEN(SUBSTITUTE(DA198," ","")))))+1,99)&amp;"_"&amp;LEFT(DA198,FIND(" ",DA198)-1)&amp;"_"&amp;DB198))</f>
        <v/>
      </c>
      <c r="DF198" s="117" t="str">
        <f>IF(DH198="","",IF((LEN(DH198)-LEN(SUBSTITUTE(DH198,"male","")))/LEN("male")&gt;1,"!",IF(RIGHT(DH198,1)=")","",IF(RIGHT(DH198,2)=") ","",IF(RIGHT(DH198,2)=").","","!!")))))</f>
        <v/>
      </c>
      <c r="DG198" s="114"/>
      <c r="DH198" s="168"/>
      <c r="DI198" s="143" t="str">
        <f>IF(DM198="","",ministers_outercabinet!DL$3)</f>
        <v/>
      </c>
      <c r="DJ198" s="144" t="str">
        <f>IF(DM198="","",ministers_outercabinet!DL$1)</f>
        <v/>
      </c>
      <c r="DK198" s="145"/>
      <c r="DL198" s="151"/>
      <c r="DM198" s="146" t="str">
        <f>IF(DT198="","",IF(ISNUMBER(SEARCH(":",DT198)),MID(DT198,FIND(":",DT198)+2,FIND("(",DT198)-FIND(":",DT198)-3),LEFT(DT198,FIND("(",DT198)-2)))</f>
        <v/>
      </c>
      <c r="DN198" s="147" t="str">
        <f>IF(DT198="","",MID(DT198,FIND("(",DT198)+1,4))</f>
        <v/>
      </c>
      <c r="DO198" s="148" t="str">
        <f>IF(ISNUMBER(SEARCH("*female*",DT198)),"female",IF(ISNUMBER(SEARCH("*male*",DT198)),"male",""))</f>
        <v/>
      </c>
      <c r="DP198" s="149" t="str">
        <f>IF(DT198="","",IF(ISERROR(MID(DT198,FIND("male,",DT198)+6,(FIND(")",DT198)-(FIND("male,",DT198)+6))))=TRUE,"missing/error",MID(DT198,FIND("male,",DT198)+6,(FIND(")",DT198)-(FIND("male,",DT198)+6)))))</f>
        <v/>
      </c>
      <c r="DQ198" s="150" t="str">
        <f>IF(DM198="","",(MID(DM198,(SEARCH("^^",SUBSTITUTE(DM198," ","^^",LEN(DM198)-LEN(SUBSTITUTE(DM198," ","")))))+1,99)&amp;"_"&amp;LEFT(DM198,FIND(" ",DM198)-1)&amp;"_"&amp;DN198))</f>
        <v/>
      </c>
      <c r="DR198" s="117" t="str">
        <f>IF(DT198="","",IF((LEN(DT198)-LEN(SUBSTITUTE(DT198,"male","")))/LEN("male")&gt;1,"!",IF(RIGHT(DT198,1)=")","",IF(RIGHT(DT198,2)=") ","",IF(RIGHT(DT198,2)=").","","!!")))))</f>
        <v/>
      </c>
      <c r="DS198" s="114"/>
      <c r="DT198" s="168"/>
      <c r="DU198" s="143" t="str">
        <f>IF(DY198="","",ministers_outercabinet!DX$3)</f>
        <v/>
      </c>
      <c r="DV198" s="144" t="str">
        <f>IF(DY198="","",ministers_outercabinet!DX$1)</f>
        <v/>
      </c>
      <c r="DW198" s="145"/>
      <c r="DX198" s="151"/>
      <c r="DY198" s="146" t="str">
        <f>IF(EF198="","",IF(ISNUMBER(SEARCH(":",EF198)),MID(EF198,FIND(":",EF198)+2,FIND("(",EF198)-FIND(":",EF198)-3),LEFT(EF198,FIND("(",EF198)-2)))</f>
        <v/>
      </c>
      <c r="DZ198" s="147" t="str">
        <f>IF(EF198="","",MID(EF198,FIND("(",EF198)+1,4))</f>
        <v/>
      </c>
      <c r="EA198" s="148" t="str">
        <f>IF(ISNUMBER(SEARCH("*female*",EF198)),"female",IF(ISNUMBER(SEARCH("*male*",EF198)),"male",""))</f>
        <v/>
      </c>
      <c r="EB198" s="149" t="str">
        <f>IF(EF198="","",IF(ISERROR(MID(EF198,FIND("male,",EF198)+6,(FIND(")",EF198)-(FIND("male,",EF198)+6))))=TRUE,"missing/error",MID(EF198,FIND("male,",EF198)+6,(FIND(")",EF198)-(FIND("male,",EF198)+6)))))</f>
        <v/>
      </c>
      <c r="EC198" s="150" t="str">
        <f>IF(DY198="","",(MID(DY198,(SEARCH("^^",SUBSTITUTE(DY198," ","^^",LEN(DY198)-LEN(SUBSTITUTE(DY198," ","")))))+1,99)&amp;"_"&amp;LEFT(DY198,FIND(" ",DY198)-1)&amp;"_"&amp;DZ198))</f>
        <v/>
      </c>
      <c r="ED198" s="117" t="str">
        <f>IF(EF198="","",IF((LEN(EF198)-LEN(SUBSTITUTE(EF198,"male","")))/LEN("male")&gt;1,"!",IF(RIGHT(EF198,1)=")","",IF(RIGHT(EF198,2)=") ","",IF(RIGHT(EF198,2)=").","","!!")))))</f>
        <v/>
      </c>
      <c r="EE198" s="114"/>
      <c r="EF198" s="168"/>
    </row>
    <row r="199" spans="1:136" ht="13.5" customHeight="1">
      <c r="A199" s="126"/>
      <c r="B199" s="114" t="s">
        <v>520</v>
      </c>
      <c r="D199" s="168"/>
      <c r="E199" s="143">
        <f>IF(I199="","",ministers_outercabinet!E$3)</f>
        <v>42323</v>
      </c>
      <c r="F199" s="144" t="str">
        <f>IF(I199="","",ministers_outercabinet!E$1)</f>
        <v>Turnbull I</v>
      </c>
      <c r="G199" s="145">
        <v>42268</v>
      </c>
      <c r="H199" s="145">
        <f>IF(I199="","",ministers_outercabinet!E$3)</f>
        <v>42323</v>
      </c>
      <c r="I199" s="146" t="str">
        <f t="shared" si="89"/>
        <v>Luke Hartsuyker</v>
      </c>
      <c r="J199" s="147" t="str">
        <f t="shared" si="90"/>
        <v>1959</v>
      </c>
      <c r="K199" s="148" t="str">
        <f t="shared" si="91"/>
        <v>male</v>
      </c>
      <c r="L199" s="149" t="str">
        <f t="shared" si="94"/>
        <v>The Nationals</v>
      </c>
      <c r="M199" s="150" t="str">
        <f t="shared" si="92"/>
        <v>Hartsuyker_Luke_1959</v>
      </c>
      <c r="N199" s="117" t="str">
        <f t="shared" si="93"/>
        <v/>
      </c>
      <c r="O199" s="114"/>
      <c r="P199" s="168" t="s">
        <v>1187</v>
      </c>
      <c r="Q199" s="143" t="str">
        <f>IF(U199="","",ministers_outercabinet!T$3)</f>
        <v/>
      </c>
      <c r="R199" s="144" t="str">
        <f>IF(U199="","",ministers_outercabinet!T$1)</f>
        <v/>
      </c>
      <c r="S199" s="145"/>
      <c r="T199" s="151"/>
      <c r="U199" s="146" t="str">
        <f>IF(AB199="","",IF(ISNUMBER(SEARCH(":",AB199)),MID(AB199,FIND(":",AB199)+2,FIND("(",AB199)-FIND(":",AB199)-3),LEFT(AB199,FIND("(",AB199)-2)))</f>
        <v/>
      </c>
      <c r="V199" s="147" t="str">
        <f>IF(AB199="","",MID(AB199,FIND("(",AB199)+1,4))</f>
        <v/>
      </c>
      <c r="W199" s="148" t="str">
        <f>IF(ISNUMBER(SEARCH("*female*",AB199)),"female",IF(ISNUMBER(SEARCH("*male*",AB199)),"male",""))</f>
        <v/>
      </c>
      <c r="X199" s="149" t="str">
        <f>IF(AB199="","",IF(ISERROR(MID(AB199,FIND("male,",AB199)+6,(FIND(")",AB199)-(FIND("male,",AB199)+6))))=TRUE,"missing/error",MID(AB199,FIND("male,",AB199)+6,(FIND(")",AB199)-(FIND("male,",AB199)+6)))))</f>
        <v/>
      </c>
      <c r="Y199" s="150" t="str">
        <f>IF(U199="","",(MID(U199,(SEARCH("^^",SUBSTITUTE(U199," ","^^",LEN(U199)-LEN(SUBSTITUTE(U199," ","")))))+1,99)&amp;"_"&amp;LEFT(U199,FIND(" ",U199)-1)&amp;"_"&amp;V199))</f>
        <v/>
      </c>
      <c r="Z199" s="117" t="str">
        <f>IF(AB199="","",IF((LEN(AB199)-LEN(SUBSTITUTE(AB199,"male","")))/LEN("male")&gt;1,"!",IF(RIGHT(AB199,1)=")","",IF(RIGHT(AB199,2)=") ","",IF(RIGHT(AB199,2)=").","","!!")))))</f>
        <v/>
      </c>
      <c r="AA199" s="114"/>
      <c r="AB199" s="168"/>
      <c r="AC199" s="143" t="str">
        <f>IF(AG199="","",ministers_outercabinet!AF$3)</f>
        <v/>
      </c>
      <c r="AD199" s="144" t="str">
        <f>IF(AG199="","",ministers_outercabinet!AF$1)</f>
        <v/>
      </c>
      <c r="AE199" s="145"/>
      <c r="AF199" s="151"/>
      <c r="AG199" s="146" t="str">
        <f>IF(AN199="","",IF(ISNUMBER(SEARCH(":",AN199)),MID(AN199,FIND(":",AN199)+2,FIND("(",AN199)-FIND(":",AN199)-3),LEFT(AN199,FIND("(",AN199)-2)))</f>
        <v/>
      </c>
      <c r="AH199" s="147" t="str">
        <f>IF(AN199="","",MID(AN199,FIND("(",AN199)+1,4))</f>
        <v/>
      </c>
      <c r="AI199" s="148" t="str">
        <f>IF(ISNUMBER(SEARCH("*female*",AN199)),"female",IF(ISNUMBER(SEARCH("*male*",AN199)),"male",""))</f>
        <v/>
      </c>
      <c r="AJ199" s="149" t="str">
        <f>IF(AN199="","",IF(ISERROR(MID(AN199,FIND("male,",AN199)+6,(FIND(")",AN199)-(FIND("male,",AN199)+6))))=TRUE,"missing/error",MID(AN199,FIND("male,",AN199)+6,(FIND(")",AN199)-(FIND("male,",AN199)+6)))))</f>
        <v/>
      </c>
      <c r="AK199" s="150" t="str">
        <f>IF(AG199="","",(MID(AG199,(SEARCH("^^",SUBSTITUTE(AG199," ","^^",LEN(AG199)-LEN(SUBSTITUTE(AG199," ","")))))+1,99)&amp;"_"&amp;LEFT(AG199,FIND(" ",AG199)-1)&amp;"_"&amp;AH199))</f>
        <v/>
      </c>
      <c r="AL199" s="117" t="str">
        <f>IF(AN199="","",IF((LEN(AN199)-LEN(SUBSTITUTE(AN199,"male","")))/LEN("male")&gt;1,"!",IF(RIGHT(AN199,1)=")","",IF(RIGHT(AN199,2)=") ","",IF(RIGHT(AN199,2)=").","","!!")))))</f>
        <v/>
      </c>
      <c r="AM199" s="114"/>
      <c r="AN199" s="168"/>
      <c r="AO199" s="143" t="str">
        <f>IF(AS199="","",ministers_outercabinet!AR$3)</f>
        <v/>
      </c>
      <c r="AP199" s="144" t="str">
        <f>IF(AS199="","",ministers_outercabinet!AR$1)</f>
        <v/>
      </c>
      <c r="AQ199" s="145"/>
      <c r="AR199" s="151"/>
      <c r="AS199" s="146" t="str">
        <f>IF(AZ199="","",IF(ISNUMBER(SEARCH(":",AZ199)),MID(AZ199,FIND(":",AZ199)+2,FIND("(",AZ199)-FIND(":",AZ199)-3),LEFT(AZ199,FIND("(",AZ199)-2)))</f>
        <v/>
      </c>
      <c r="AT199" s="147" t="str">
        <f>IF(AZ199="","",MID(AZ199,FIND("(",AZ199)+1,4))</f>
        <v/>
      </c>
      <c r="AU199" s="148" t="str">
        <f>IF(ISNUMBER(SEARCH("*female*",AZ199)),"female",IF(ISNUMBER(SEARCH("*male*",AZ199)),"male",""))</f>
        <v/>
      </c>
      <c r="AV199" s="149" t="str">
        <f>IF(AZ199="","",IF(ISERROR(MID(AZ199,FIND("male,",AZ199)+6,(FIND(")",AZ199)-(FIND("male,",AZ199)+6))))=TRUE,"missing/error",MID(AZ199,FIND("male,",AZ199)+6,(FIND(")",AZ199)-(FIND("male,",AZ199)+6)))))</f>
        <v/>
      </c>
      <c r="AW199" s="150" t="str">
        <f>IF(AS199="","",(MID(AS199,(SEARCH("^^",SUBSTITUTE(AS199," ","^^",LEN(AS199)-LEN(SUBSTITUTE(AS199," ","")))))+1,99)&amp;"_"&amp;LEFT(AS199,FIND(" ",AS199)-1)&amp;"_"&amp;AT199))</f>
        <v/>
      </c>
      <c r="AX199" s="117" t="str">
        <f>IF(AZ199="","",IF((LEN(AZ199)-LEN(SUBSTITUTE(AZ199,"male","")))/LEN("male")&gt;1,"!",IF(RIGHT(AZ199,1)=")","",IF(RIGHT(AZ199,2)=") ","",IF(RIGHT(AZ199,2)=").","","!!")))))</f>
        <v/>
      </c>
      <c r="AY199" s="114"/>
      <c r="AZ199" s="168"/>
      <c r="BA199" s="143" t="str">
        <f>IF(BE199="","",ministers_outercabinet!BD$3)</f>
        <v/>
      </c>
      <c r="BB199" s="144" t="str">
        <f>IF(BE199="","",ministers_outercabinet!BD$1)</f>
        <v/>
      </c>
      <c r="BC199" s="145"/>
      <c r="BD199" s="151"/>
      <c r="BE199" s="146" t="str">
        <f>IF(BL199="","",IF(ISNUMBER(SEARCH(":",BL199)),MID(BL199,FIND(":",BL199)+2,FIND("(",BL199)-FIND(":",BL199)-3),LEFT(BL199,FIND("(",BL199)-2)))</f>
        <v/>
      </c>
      <c r="BF199" s="147" t="str">
        <f>IF(BL199="","",MID(BL199,FIND("(",BL199)+1,4))</f>
        <v/>
      </c>
      <c r="BG199" s="148" t="str">
        <f>IF(ISNUMBER(SEARCH("*female*",BL199)),"female",IF(ISNUMBER(SEARCH("*male*",BL199)),"male",""))</f>
        <v/>
      </c>
      <c r="BH199" s="149" t="str">
        <f>IF(BL199="","",IF(ISERROR(MID(BL199,FIND("male,",BL199)+6,(FIND(")",BL199)-(FIND("male,",BL199)+6))))=TRUE,"missing/error",MID(BL199,FIND("male,",BL199)+6,(FIND(")",BL199)-(FIND("male,",BL199)+6)))))</f>
        <v/>
      </c>
      <c r="BI199" s="150" t="str">
        <f>IF(BE199="","",(MID(BE199,(SEARCH("^^",SUBSTITUTE(BE199," ","^^",LEN(BE199)-LEN(SUBSTITUTE(BE199," ","")))))+1,99)&amp;"_"&amp;LEFT(BE199,FIND(" ",BE199)-1)&amp;"_"&amp;BF199))</f>
        <v/>
      </c>
      <c r="BJ199" s="117" t="str">
        <f>IF(BL199="","",IF((LEN(BL199)-LEN(SUBSTITUTE(BL199,"male","")))/LEN("male")&gt;1,"!",IF(RIGHT(BL199,1)=")","",IF(RIGHT(BL199,2)=") ","",IF(RIGHT(BL199,2)=").","","!!")))))</f>
        <v/>
      </c>
      <c r="BK199" s="114"/>
      <c r="BL199" s="168"/>
      <c r="BM199" s="143" t="str">
        <f>IF(BQ199="","",ministers_outercabinet!BP$3)</f>
        <v/>
      </c>
      <c r="BN199" s="144" t="str">
        <f>IF(BQ199="","",ministers_outercabinet!BP$1)</f>
        <v/>
      </c>
      <c r="BO199" s="145"/>
      <c r="BP199" s="151"/>
      <c r="BQ199" s="146" t="str">
        <f>IF(BX199="","",IF(ISNUMBER(SEARCH(":",BX199)),MID(BX199,FIND(":",BX199)+2,FIND("(",BX199)-FIND(":",BX199)-3),LEFT(BX199,FIND("(",BX199)-2)))</f>
        <v/>
      </c>
      <c r="BR199" s="147" t="str">
        <f>IF(BX199="","",MID(BX199,FIND("(",BX199)+1,4))</f>
        <v/>
      </c>
      <c r="BS199" s="148" t="str">
        <f>IF(ISNUMBER(SEARCH("*female*",BX199)),"female",IF(ISNUMBER(SEARCH("*male*",BX199)),"male",""))</f>
        <v/>
      </c>
      <c r="BT199" s="149" t="str">
        <f>IF(BX199="","",IF(ISERROR(MID(BX199,FIND("male,",BX199)+6,(FIND(")",BX199)-(FIND("male,",BX199)+6))))=TRUE,"missing/error",MID(BX199,FIND("male,",BX199)+6,(FIND(")",BX199)-(FIND("male,",BX199)+6)))))</f>
        <v/>
      </c>
      <c r="BU199" s="150" t="str">
        <f>IF(BQ199="","",(MID(BQ199,(SEARCH("^^",SUBSTITUTE(BQ199," ","^^",LEN(BQ199)-LEN(SUBSTITUTE(BQ199," ","")))))+1,99)&amp;"_"&amp;LEFT(BQ199,FIND(" ",BQ199)-1)&amp;"_"&amp;BR199))</f>
        <v/>
      </c>
      <c r="BV199" s="117" t="str">
        <f>IF(BX199="","",IF((LEN(BX199)-LEN(SUBSTITUTE(BX199,"male","")))/LEN("male")&gt;1,"!",IF(RIGHT(BX199,1)=")","",IF(RIGHT(BX199,2)=") ","",IF(RIGHT(BX199,2)=").","","!!")))))</f>
        <v/>
      </c>
      <c r="BW199" s="114"/>
      <c r="BX199" s="168"/>
      <c r="BY199" s="143" t="str">
        <f>IF(CC199="","",ministers_outercabinet!CB$3)</f>
        <v/>
      </c>
      <c r="BZ199" s="144" t="str">
        <f>IF(CC199="","",ministers_outercabinet!CB$1)</f>
        <v/>
      </c>
      <c r="CA199" s="145"/>
      <c r="CB199" s="151"/>
      <c r="CC199" s="146" t="str">
        <f>IF(CJ199="","",IF(ISNUMBER(SEARCH(":",CJ199)),MID(CJ199,FIND(":",CJ199)+2,FIND("(",CJ199)-FIND(":",CJ199)-3),LEFT(CJ199,FIND("(",CJ199)-2)))</f>
        <v/>
      </c>
      <c r="CD199" s="147" t="str">
        <f>IF(CJ199="","",MID(CJ199,FIND("(",CJ199)+1,4))</f>
        <v/>
      </c>
      <c r="CE199" s="148" t="str">
        <f>IF(ISNUMBER(SEARCH("*female*",CJ199)),"female",IF(ISNUMBER(SEARCH("*male*",CJ199)),"male",""))</f>
        <v/>
      </c>
      <c r="CF199" s="149" t="str">
        <f>IF(CJ199="","",IF(ISERROR(MID(CJ199,FIND("male,",CJ199)+6,(FIND(")",CJ199)-(FIND("male,",CJ199)+6))))=TRUE,"missing/error",MID(CJ199,FIND("male,",CJ199)+6,(FIND(")",CJ199)-(FIND("male,",CJ199)+6)))))</f>
        <v/>
      </c>
      <c r="CG199" s="150" t="str">
        <f>IF(CC199="","",(MID(CC199,(SEARCH("^^",SUBSTITUTE(CC199," ","^^",LEN(CC199)-LEN(SUBSTITUTE(CC199," ","")))))+1,99)&amp;"_"&amp;LEFT(CC199,FIND(" ",CC199)-1)&amp;"_"&amp;CD199))</f>
        <v/>
      </c>
      <c r="CH199" s="117" t="str">
        <f>IF(CJ199="","",IF((LEN(CJ199)-LEN(SUBSTITUTE(CJ199,"male","")))/LEN("male")&gt;1,"!",IF(RIGHT(CJ199,1)=")","",IF(RIGHT(CJ199,2)=") ","",IF(RIGHT(CJ199,2)=").","","!!")))))</f>
        <v/>
      </c>
      <c r="CI199" s="114"/>
      <c r="CJ199" s="168"/>
      <c r="CK199" s="143" t="str">
        <f>IF(CO199="","",ministers_outercabinet!CN$3)</f>
        <v/>
      </c>
      <c r="CL199" s="144" t="str">
        <f>IF(CO199="","",ministers_outercabinet!CN$1)</f>
        <v/>
      </c>
      <c r="CM199" s="145"/>
      <c r="CN199" s="151"/>
      <c r="CO199" s="146" t="str">
        <f>IF(CV199="","",IF(ISNUMBER(SEARCH(":",CV199)),MID(CV199,FIND(":",CV199)+2,FIND("(",CV199)-FIND(":",CV199)-3),LEFT(CV199,FIND("(",CV199)-2)))</f>
        <v/>
      </c>
      <c r="CP199" s="147" t="str">
        <f>IF(CV199="","",MID(CV199,FIND("(",CV199)+1,4))</f>
        <v/>
      </c>
      <c r="CQ199" s="148" t="str">
        <f>IF(ISNUMBER(SEARCH("*female*",CV199)),"female",IF(ISNUMBER(SEARCH("*male*",CV199)),"male",""))</f>
        <v/>
      </c>
      <c r="CR199" s="149" t="str">
        <f>IF(CV199="","",IF(ISERROR(MID(CV199,FIND("male,",CV199)+6,(FIND(")",CV199)-(FIND("male,",CV199)+6))))=TRUE,"missing/error",MID(CV199,FIND("male,",CV199)+6,(FIND(")",CV199)-(FIND("male,",CV199)+6)))))</f>
        <v/>
      </c>
      <c r="CS199" s="150" t="str">
        <f>IF(CO199="","",(MID(CO199,(SEARCH("^^",SUBSTITUTE(CO199," ","^^",LEN(CO199)-LEN(SUBSTITUTE(CO199," ","")))))+1,99)&amp;"_"&amp;LEFT(CO199,FIND(" ",CO199)-1)&amp;"_"&amp;CP199))</f>
        <v/>
      </c>
      <c r="CT199" s="117" t="str">
        <f>IF(CV199="","",IF((LEN(CV199)-LEN(SUBSTITUTE(CV199,"male","")))/LEN("male")&gt;1,"!",IF(RIGHT(CV199,1)=")","",IF(RIGHT(CV199,2)=") ","",IF(RIGHT(CV199,2)=").","","!!")))))</f>
        <v/>
      </c>
      <c r="CU199" s="114"/>
      <c r="CV199" s="168"/>
      <c r="CW199" s="143" t="str">
        <f>IF(DA199="","",ministers_outercabinet!CZ$3)</f>
        <v/>
      </c>
      <c r="CX199" s="144" t="str">
        <f>IF(DA199="","",ministers_outercabinet!CZ$1)</f>
        <v/>
      </c>
      <c r="CY199" s="145"/>
      <c r="CZ199" s="151"/>
      <c r="DA199" s="146" t="str">
        <f>IF(DH199="","",IF(ISNUMBER(SEARCH(":",DH199)),MID(DH199,FIND(":",DH199)+2,FIND("(",DH199)-FIND(":",DH199)-3),LEFT(DH199,FIND("(",DH199)-2)))</f>
        <v/>
      </c>
      <c r="DB199" s="147" t="str">
        <f>IF(DH199="","",MID(DH199,FIND("(",DH199)+1,4))</f>
        <v/>
      </c>
      <c r="DC199" s="148" t="str">
        <f>IF(ISNUMBER(SEARCH("*female*",DH199)),"female",IF(ISNUMBER(SEARCH("*male*",DH199)),"male",""))</f>
        <v/>
      </c>
      <c r="DD199" s="149" t="str">
        <f>IF(DH199="","",IF(ISERROR(MID(DH199,FIND("male,",DH199)+6,(FIND(")",DH199)-(FIND("male,",DH199)+6))))=TRUE,"missing/error",MID(DH199,FIND("male,",DH199)+6,(FIND(")",DH199)-(FIND("male,",DH199)+6)))))</f>
        <v/>
      </c>
      <c r="DE199" s="150" t="str">
        <f>IF(DA199="","",(MID(DA199,(SEARCH("^^",SUBSTITUTE(DA199," ","^^",LEN(DA199)-LEN(SUBSTITUTE(DA199," ","")))))+1,99)&amp;"_"&amp;LEFT(DA199,FIND(" ",DA199)-1)&amp;"_"&amp;DB199))</f>
        <v/>
      </c>
      <c r="DF199" s="117" t="str">
        <f>IF(DH199="","",IF((LEN(DH199)-LEN(SUBSTITUTE(DH199,"male","")))/LEN("male")&gt;1,"!",IF(RIGHT(DH199,1)=")","",IF(RIGHT(DH199,2)=") ","",IF(RIGHT(DH199,2)=").","","!!")))))</f>
        <v/>
      </c>
      <c r="DG199" s="114"/>
      <c r="DH199" s="168"/>
      <c r="DI199" s="143" t="str">
        <f>IF(DM199="","",ministers_outercabinet!DL$3)</f>
        <v/>
      </c>
      <c r="DJ199" s="144" t="str">
        <f>IF(DM199="","",ministers_outercabinet!DL$1)</f>
        <v/>
      </c>
      <c r="DK199" s="145"/>
      <c r="DL199" s="151"/>
      <c r="DM199" s="146" t="str">
        <f>IF(DT199="","",IF(ISNUMBER(SEARCH(":",DT199)),MID(DT199,FIND(":",DT199)+2,FIND("(",DT199)-FIND(":",DT199)-3),LEFT(DT199,FIND("(",DT199)-2)))</f>
        <v/>
      </c>
      <c r="DN199" s="147" t="str">
        <f>IF(DT199="","",MID(DT199,FIND("(",DT199)+1,4))</f>
        <v/>
      </c>
      <c r="DO199" s="148" t="str">
        <f>IF(ISNUMBER(SEARCH("*female*",DT199)),"female",IF(ISNUMBER(SEARCH("*male*",DT199)),"male",""))</f>
        <v/>
      </c>
      <c r="DP199" s="149" t="str">
        <f>IF(DT199="","",IF(ISERROR(MID(DT199,FIND("male,",DT199)+6,(FIND(")",DT199)-(FIND("male,",DT199)+6))))=TRUE,"missing/error",MID(DT199,FIND("male,",DT199)+6,(FIND(")",DT199)-(FIND("male,",DT199)+6)))))</f>
        <v/>
      </c>
      <c r="DQ199" s="150" t="str">
        <f>IF(DM199="","",(MID(DM199,(SEARCH("^^",SUBSTITUTE(DM199," ","^^",LEN(DM199)-LEN(SUBSTITUTE(DM199," ","")))))+1,99)&amp;"_"&amp;LEFT(DM199,FIND(" ",DM199)-1)&amp;"_"&amp;DN199))</f>
        <v/>
      </c>
      <c r="DR199" s="117" t="str">
        <f>IF(DT199="","",IF((LEN(DT199)-LEN(SUBSTITUTE(DT199,"male","")))/LEN("male")&gt;1,"!",IF(RIGHT(DT199,1)=")","",IF(RIGHT(DT199,2)=") ","",IF(RIGHT(DT199,2)=").","","!!")))))</f>
        <v/>
      </c>
      <c r="DS199" s="114"/>
      <c r="DT199" s="168"/>
      <c r="DU199" s="143" t="str">
        <f>IF(DY199="","",ministers_outercabinet!DX$3)</f>
        <v/>
      </c>
      <c r="DV199" s="144" t="str">
        <f>IF(DY199="","",ministers_outercabinet!DX$1)</f>
        <v/>
      </c>
      <c r="DW199" s="145"/>
      <c r="DX199" s="151"/>
      <c r="DY199" s="146" t="str">
        <f>IF(EF199="","",IF(ISNUMBER(SEARCH(":",EF199)),MID(EF199,FIND(":",EF199)+2,FIND("(",EF199)-FIND(":",EF199)-3),LEFT(EF199,FIND("(",EF199)-2)))</f>
        <v/>
      </c>
      <c r="DZ199" s="147" t="str">
        <f>IF(EF199="","",MID(EF199,FIND("(",EF199)+1,4))</f>
        <v/>
      </c>
      <c r="EA199" s="148" t="str">
        <f>IF(ISNUMBER(SEARCH("*female*",EF199)),"female",IF(ISNUMBER(SEARCH("*male*",EF199)),"male",""))</f>
        <v/>
      </c>
      <c r="EB199" s="149" t="str">
        <f>IF(EF199="","",IF(ISERROR(MID(EF199,FIND("male,",EF199)+6,(FIND(")",EF199)-(FIND("male,",EF199)+6))))=TRUE,"missing/error",MID(EF199,FIND("male,",EF199)+6,(FIND(")",EF199)-(FIND("male,",EF199)+6)))))</f>
        <v/>
      </c>
      <c r="EC199" s="150" t="str">
        <f>IF(DY199="","",(MID(DY199,(SEARCH("^^",SUBSTITUTE(DY199," ","^^",LEN(DY199)-LEN(SUBSTITUTE(DY199," ","")))))+1,99)&amp;"_"&amp;LEFT(DY199,FIND(" ",DY199)-1)&amp;"_"&amp;DZ199))</f>
        <v/>
      </c>
      <c r="ED199" s="117" t="str">
        <f>IF(EF199="","",IF((LEN(EF199)-LEN(SUBSTITUTE(EF199,"male","")))/LEN("male")&gt;1,"!",IF(RIGHT(EF199,1)=")","",IF(RIGHT(EF199,2)=") ","",IF(RIGHT(EF199,2)=").","","!!")))))</f>
        <v/>
      </c>
      <c r="EE199" s="114"/>
      <c r="EF199" s="168"/>
    </row>
    <row r="200" spans="1:136" ht="13.5" customHeight="1">
      <c r="A200" s="126"/>
      <c r="B200" s="114" t="s">
        <v>524</v>
      </c>
      <c r="D200" s="168"/>
      <c r="E200" s="143" t="str">
        <f>IF(I200="","",ministers_outercabinet!E$3)</f>
        <v/>
      </c>
      <c r="F200" s="144" t="str">
        <f>IF(I200="","",ministers_outercabinet!E$1)</f>
        <v/>
      </c>
      <c r="G200" s="145" t="s">
        <v>292</v>
      </c>
      <c r="H200" s="145" t="str">
        <f>IF(I200="","",ministers_outercabinet!E$3)</f>
        <v/>
      </c>
      <c r="I200" s="146" t="str">
        <f t="shared" si="89"/>
        <v/>
      </c>
      <c r="J200" s="147" t="str">
        <f t="shared" si="90"/>
        <v/>
      </c>
      <c r="K200" s="148" t="str">
        <f t="shared" si="91"/>
        <v/>
      </c>
      <c r="L200" s="149" t="str">
        <f t="shared" si="94"/>
        <v/>
      </c>
      <c r="M200" s="150" t="str">
        <f t="shared" si="92"/>
        <v/>
      </c>
      <c r="N200" s="117" t="str">
        <f t="shared" si="93"/>
        <v/>
      </c>
      <c r="O200" s="114"/>
      <c r="P200" s="168"/>
      <c r="Q200" s="143" t="str">
        <f>IF(U200="","",ministers_outercabinet!T$3)</f>
        <v/>
      </c>
      <c r="R200" s="144" t="str">
        <f>IF(U200="","",ministers_outercabinet!T$1)</f>
        <v/>
      </c>
      <c r="S200" s="145"/>
      <c r="T200" s="151"/>
      <c r="U200" s="146" t="str">
        <f>IF(AB200="","",IF(ISNUMBER(SEARCH(":",AB200)),MID(AB200,FIND(":",AB200)+2,FIND("(",AB200)-FIND(":",AB200)-3),LEFT(AB200,FIND("(",AB200)-2)))</f>
        <v/>
      </c>
      <c r="V200" s="147" t="str">
        <f>IF(AB200="","",MID(AB200,FIND("(",AB200)+1,4))</f>
        <v/>
      </c>
      <c r="W200" s="148" t="str">
        <f>IF(ISNUMBER(SEARCH("*female*",AB200)),"female",IF(ISNUMBER(SEARCH("*male*",AB200)),"male",""))</f>
        <v/>
      </c>
      <c r="X200" s="149" t="str">
        <f>IF(AB200="","",IF(ISERROR(MID(AB200,FIND("male,",AB200)+6,(FIND(")",AB200)-(FIND("male,",AB200)+6))))=TRUE,"missing/error",MID(AB200,FIND("male,",AB200)+6,(FIND(")",AB200)-(FIND("male,",AB200)+6)))))</f>
        <v/>
      </c>
      <c r="Y200" s="150" t="str">
        <f>IF(U200="","",(MID(U200,(SEARCH("^^",SUBSTITUTE(U200," ","^^",LEN(U200)-LEN(SUBSTITUTE(U200," ","")))))+1,99)&amp;"_"&amp;LEFT(U200,FIND(" ",U200)-1)&amp;"_"&amp;V200))</f>
        <v/>
      </c>
      <c r="Z200" s="117" t="str">
        <f>IF(AB200="","",IF((LEN(AB200)-LEN(SUBSTITUTE(AB200,"male","")))/LEN("male")&gt;1,"!",IF(RIGHT(AB200,1)=")","",IF(RIGHT(AB200,2)=") ","",IF(RIGHT(AB200,2)=").","","!!")))))</f>
        <v/>
      </c>
      <c r="AA200" s="114"/>
      <c r="AB200" s="168"/>
      <c r="AC200" s="143" t="str">
        <f>IF(AG200="","",ministers_outercabinet!AF$3)</f>
        <v/>
      </c>
      <c r="AD200" s="144" t="str">
        <f>IF(AG200="","",ministers_outercabinet!AF$1)</f>
        <v/>
      </c>
      <c r="AE200" s="145"/>
      <c r="AF200" s="151"/>
      <c r="AG200" s="146" t="str">
        <f>IF(AN200="","",IF(ISNUMBER(SEARCH(":",AN200)),MID(AN200,FIND(":",AN200)+2,FIND("(",AN200)-FIND(":",AN200)-3),LEFT(AN200,FIND("(",AN200)-2)))</f>
        <v/>
      </c>
      <c r="AH200" s="147" t="str">
        <f>IF(AN200="","",MID(AN200,FIND("(",AN200)+1,4))</f>
        <v/>
      </c>
      <c r="AI200" s="148" t="str">
        <f>IF(ISNUMBER(SEARCH("*female*",AN200)),"female",IF(ISNUMBER(SEARCH("*male*",AN200)),"male",""))</f>
        <v/>
      </c>
      <c r="AJ200" s="149" t="str">
        <f>IF(AN200="","",IF(ISERROR(MID(AN200,FIND("male,",AN200)+6,(FIND(")",AN200)-(FIND("male,",AN200)+6))))=TRUE,"missing/error",MID(AN200,FIND("male,",AN200)+6,(FIND(")",AN200)-(FIND("male,",AN200)+6)))))</f>
        <v/>
      </c>
      <c r="AK200" s="150" t="str">
        <f>IF(AG200="","",(MID(AG200,(SEARCH("^^",SUBSTITUTE(AG200," ","^^",LEN(AG200)-LEN(SUBSTITUTE(AG200," ","")))))+1,99)&amp;"_"&amp;LEFT(AG200,FIND(" ",AG200)-1)&amp;"_"&amp;AH200))</f>
        <v/>
      </c>
      <c r="AL200" s="117" t="str">
        <f>IF(AN200="","",IF((LEN(AN200)-LEN(SUBSTITUTE(AN200,"male","")))/LEN("male")&gt;1,"!",IF(RIGHT(AN200,1)=")","",IF(RIGHT(AN200,2)=") ","",IF(RIGHT(AN200,2)=").","","!!")))))</f>
        <v/>
      </c>
      <c r="AM200" s="114"/>
      <c r="AN200" s="168"/>
      <c r="AO200" s="143" t="str">
        <f>IF(AS200="","",ministers_outercabinet!AR$3)</f>
        <v/>
      </c>
      <c r="AP200" s="144" t="str">
        <f>IF(AS200="","",ministers_outercabinet!AR$1)</f>
        <v/>
      </c>
      <c r="AQ200" s="145"/>
      <c r="AR200" s="151"/>
      <c r="AS200" s="146" t="str">
        <f>IF(AZ200="","",IF(ISNUMBER(SEARCH(":",AZ200)),MID(AZ200,FIND(":",AZ200)+2,FIND("(",AZ200)-FIND(":",AZ200)-3),LEFT(AZ200,FIND("(",AZ200)-2)))</f>
        <v/>
      </c>
      <c r="AT200" s="147" t="str">
        <f>IF(AZ200="","",MID(AZ200,FIND("(",AZ200)+1,4))</f>
        <v/>
      </c>
      <c r="AU200" s="148" t="str">
        <f>IF(ISNUMBER(SEARCH("*female*",AZ200)),"female",IF(ISNUMBER(SEARCH("*male*",AZ200)),"male",""))</f>
        <v/>
      </c>
      <c r="AV200" s="149" t="str">
        <f>IF(AZ200="","",IF(ISERROR(MID(AZ200,FIND("male,",AZ200)+6,(FIND(")",AZ200)-(FIND("male,",AZ200)+6))))=TRUE,"missing/error",MID(AZ200,FIND("male,",AZ200)+6,(FIND(")",AZ200)-(FIND("male,",AZ200)+6)))))</f>
        <v/>
      </c>
      <c r="AW200" s="150" t="str">
        <f>IF(AS200="","",(MID(AS200,(SEARCH("^^",SUBSTITUTE(AS200," ","^^",LEN(AS200)-LEN(SUBSTITUTE(AS200," ","")))))+1,99)&amp;"_"&amp;LEFT(AS200,FIND(" ",AS200)-1)&amp;"_"&amp;AT200))</f>
        <v/>
      </c>
      <c r="AX200" s="117" t="str">
        <f>IF(AZ200="","",IF((LEN(AZ200)-LEN(SUBSTITUTE(AZ200,"male","")))/LEN("male")&gt;1,"!",IF(RIGHT(AZ200,1)=")","",IF(RIGHT(AZ200,2)=") ","",IF(RIGHT(AZ200,2)=").","","!!")))))</f>
        <v/>
      </c>
      <c r="AY200" s="114"/>
      <c r="AZ200" s="168"/>
      <c r="BA200" s="143" t="str">
        <f>IF(BE200="","",ministers_outercabinet!BD$3)</f>
        <v/>
      </c>
      <c r="BB200" s="144" t="str">
        <f>IF(BE200="","",ministers_outercabinet!BD$1)</f>
        <v/>
      </c>
      <c r="BC200" s="145"/>
      <c r="BD200" s="151"/>
      <c r="BE200" s="146" t="str">
        <f>IF(BL200="","",IF(ISNUMBER(SEARCH(":",BL200)),MID(BL200,FIND(":",BL200)+2,FIND("(",BL200)-FIND(":",BL200)-3),LEFT(BL200,FIND("(",BL200)-2)))</f>
        <v/>
      </c>
      <c r="BF200" s="147" t="str">
        <f>IF(BL200="","",MID(BL200,FIND("(",BL200)+1,4))</f>
        <v/>
      </c>
      <c r="BG200" s="148" t="str">
        <f>IF(ISNUMBER(SEARCH("*female*",BL200)),"female",IF(ISNUMBER(SEARCH("*male*",BL200)),"male",""))</f>
        <v/>
      </c>
      <c r="BH200" s="149" t="str">
        <f>IF(BL200="","",IF(ISERROR(MID(BL200,FIND("male,",BL200)+6,(FIND(")",BL200)-(FIND("male,",BL200)+6))))=TRUE,"missing/error",MID(BL200,FIND("male,",BL200)+6,(FIND(")",BL200)-(FIND("male,",BL200)+6)))))</f>
        <v/>
      </c>
      <c r="BI200" s="150" t="str">
        <f>IF(BE200="","",(MID(BE200,(SEARCH("^^",SUBSTITUTE(BE200," ","^^",LEN(BE200)-LEN(SUBSTITUTE(BE200," ","")))))+1,99)&amp;"_"&amp;LEFT(BE200,FIND(" ",BE200)-1)&amp;"_"&amp;BF200))</f>
        <v/>
      </c>
      <c r="BJ200" s="117" t="str">
        <f>IF(BL200="","",IF((LEN(BL200)-LEN(SUBSTITUTE(BL200,"male","")))/LEN("male")&gt;1,"!",IF(RIGHT(BL200,1)=")","",IF(RIGHT(BL200,2)=") ","",IF(RIGHT(BL200,2)=").","","!!")))))</f>
        <v/>
      </c>
      <c r="BK200" s="114"/>
      <c r="BL200" s="168"/>
      <c r="BM200" s="143" t="str">
        <f>IF(BQ200="","",ministers_outercabinet!BP$3)</f>
        <v/>
      </c>
      <c r="BN200" s="144" t="str">
        <f>IF(BQ200="","",ministers_outercabinet!BP$1)</f>
        <v/>
      </c>
      <c r="BO200" s="145"/>
      <c r="BP200" s="151"/>
      <c r="BQ200" s="146" t="str">
        <f>IF(BX200="","",IF(ISNUMBER(SEARCH(":",BX200)),MID(BX200,FIND(":",BX200)+2,FIND("(",BX200)-FIND(":",BX200)-3),LEFT(BX200,FIND("(",BX200)-2)))</f>
        <v/>
      </c>
      <c r="BR200" s="147" t="str">
        <f>IF(BX200="","",MID(BX200,FIND("(",BX200)+1,4))</f>
        <v/>
      </c>
      <c r="BS200" s="148" t="str">
        <f>IF(ISNUMBER(SEARCH("*female*",BX200)),"female",IF(ISNUMBER(SEARCH("*male*",BX200)),"male",""))</f>
        <v/>
      </c>
      <c r="BT200" s="149" t="str">
        <f>IF(BX200="","",IF(ISERROR(MID(BX200,FIND("male,",BX200)+6,(FIND(")",BX200)-(FIND("male,",BX200)+6))))=TRUE,"missing/error",MID(BX200,FIND("male,",BX200)+6,(FIND(")",BX200)-(FIND("male,",BX200)+6)))))</f>
        <v/>
      </c>
      <c r="BU200" s="150" t="str">
        <f>IF(BQ200="","",(MID(BQ200,(SEARCH("^^",SUBSTITUTE(BQ200," ","^^",LEN(BQ200)-LEN(SUBSTITUTE(BQ200," ","")))))+1,99)&amp;"_"&amp;LEFT(BQ200,FIND(" ",BQ200)-1)&amp;"_"&amp;BR200))</f>
        <v/>
      </c>
      <c r="BV200" s="117" t="str">
        <f>IF(BX200="","",IF((LEN(BX200)-LEN(SUBSTITUTE(BX200,"male","")))/LEN("male")&gt;1,"!",IF(RIGHT(BX200,1)=")","",IF(RIGHT(BX200,2)=") ","",IF(RIGHT(BX200,2)=").","","!!")))))</f>
        <v/>
      </c>
      <c r="BW200" s="114"/>
      <c r="BX200" s="168"/>
      <c r="BY200" s="143" t="str">
        <f>IF(CC200="","",ministers_outercabinet!CB$3)</f>
        <v/>
      </c>
      <c r="BZ200" s="144" t="str">
        <f>IF(CC200="","",ministers_outercabinet!CB$1)</f>
        <v/>
      </c>
      <c r="CA200" s="145"/>
      <c r="CB200" s="151"/>
      <c r="CC200" s="146" t="str">
        <f>IF(CJ200="","",IF(ISNUMBER(SEARCH(":",CJ200)),MID(CJ200,FIND(":",CJ200)+2,FIND("(",CJ200)-FIND(":",CJ200)-3),LEFT(CJ200,FIND("(",CJ200)-2)))</f>
        <v/>
      </c>
      <c r="CD200" s="147" t="str">
        <f>IF(CJ200="","",MID(CJ200,FIND("(",CJ200)+1,4))</f>
        <v/>
      </c>
      <c r="CE200" s="148" t="str">
        <f>IF(ISNUMBER(SEARCH("*female*",CJ200)),"female",IF(ISNUMBER(SEARCH("*male*",CJ200)),"male",""))</f>
        <v/>
      </c>
      <c r="CF200" s="149" t="str">
        <f>IF(CJ200="","",IF(ISERROR(MID(CJ200,FIND("male,",CJ200)+6,(FIND(")",CJ200)-(FIND("male,",CJ200)+6))))=TRUE,"missing/error",MID(CJ200,FIND("male,",CJ200)+6,(FIND(")",CJ200)-(FIND("male,",CJ200)+6)))))</f>
        <v/>
      </c>
      <c r="CG200" s="150" t="str">
        <f>IF(CC200="","",(MID(CC200,(SEARCH("^^",SUBSTITUTE(CC200," ","^^",LEN(CC200)-LEN(SUBSTITUTE(CC200," ","")))))+1,99)&amp;"_"&amp;LEFT(CC200,FIND(" ",CC200)-1)&amp;"_"&amp;CD200))</f>
        <v/>
      </c>
      <c r="CH200" s="117" t="str">
        <f>IF(CJ200="","",IF((LEN(CJ200)-LEN(SUBSTITUTE(CJ200,"male","")))/LEN("male")&gt;1,"!",IF(RIGHT(CJ200,1)=")","",IF(RIGHT(CJ200,2)=") ","",IF(RIGHT(CJ200,2)=").","","!!")))))</f>
        <v/>
      </c>
      <c r="CI200" s="114"/>
      <c r="CJ200" s="168"/>
      <c r="CK200" s="143" t="str">
        <f>IF(CO200="","",ministers_outercabinet!CN$3)</f>
        <v/>
      </c>
      <c r="CL200" s="144" t="str">
        <f>IF(CO200="","",ministers_outercabinet!CN$1)</f>
        <v/>
      </c>
      <c r="CM200" s="145"/>
      <c r="CN200" s="151"/>
      <c r="CO200" s="146" t="str">
        <f>IF(CV200="","",IF(ISNUMBER(SEARCH(":",CV200)),MID(CV200,FIND(":",CV200)+2,FIND("(",CV200)-FIND(":",CV200)-3),LEFT(CV200,FIND("(",CV200)-2)))</f>
        <v/>
      </c>
      <c r="CP200" s="147" t="str">
        <f>IF(CV200="","",MID(CV200,FIND("(",CV200)+1,4))</f>
        <v/>
      </c>
      <c r="CQ200" s="148" t="str">
        <f>IF(ISNUMBER(SEARCH("*female*",CV200)),"female",IF(ISNUMBER(SEARCH("*male*",CV200)),"male",""))</f>
        <v/>
      </c>
      <c r="CR200" s="149" t="str">
        <f>IF(CV200="","",IF(ISERROR(MID(CV200,FIND("male,",CV200)+6,(FIND(")",CV200)-(FIND("male,",CV200)+6))))=TRUE,"missing/error",MID(CV200,FIND("male,",CV200)+6,(FIND(")",CV200)-(FIND("male,",CV200)+6)))))</f>
        <v/>
      </c>
      <c r="CS200" s="150" t="str">
        <f>IF(CO200="","",(MID(CO200,(SEARCH("^^",SUBSTITUTE(CO200," ","^^",LEN(CO200)-LEN(SUBSTITUTE(CO200," ","")))))+1,99)&amp;"_"&amp;LEFT(CO200,FIND(" ",CO200)-1)&amp;"_"&amp;CP200))</f>
        <v/>
      </c>
      <c r="CT200" s="117" t="str">
        <f>IF(CV200="","",IF((LEN(CV200)-LEN(SUBSTITUTE(CV200,"male","")))/LEN("male")&gt;1,"!",IF(RIGHT(CV200,1)=")","",IF(RIGHT(CV200,2)=") ","",IF(RIGHT(CV200,2)=").","","!!")))))</f>
        <v/>
      </c>
      <c r="CU200" s="114"/>
      <c r="CV200" s="168"/>
      <c r="CW200" s="143" t="str">
        <f>IF(DA200="","",ministers_outercabinet!CZ$3)</f>
        <v/>
      </c>
      <c r="CX200" s="144" t="str">
        <f>IF(DA200="","",ministers_outercabinet!CZ$1)</f>
        <v/>
      </c>
      <c r="CY200" s="145"/>
      <c r="CZ200" s="151"/>
      <c r="DA200" s="146" t="str">
        <f>IF(DH200="","",IF(ISNUMBER(SEARCH(":",DH200)),MID(DH200,FIND(":",DH200)+2,FIND("(",DH200)-FIND(":",DH200)-3),LEFT(DH200,FIND("(",DH200)-2)))</f>
        <v/>
      </c>
      <c r="DB200" s="147" t="str">
        <f>IF(DH200="","",MID(DH200,FIND("(",DH200)+1,4))</f>
        <v/>
      </c>
      <c r="DC200" s="148" t="str">
        <f>IF(ISNUMBER(SEARCH("*female*",DH200)),"female",IF(ISNUMBER(SEARCH("*male*",DH200)),"male",""))</f>
        <v/>
      </c>
      <c r="DD200" s="149" t="str">
        <f>IF(DH200="","",IF(ISERROR(MID(DH200,FIND("male,",DH200)+6,(FIND(")",DH200)-(FIND("male,",DH200)+6))))=TRUE,"missing/error",MID(DH200,FIND("male,",DH200)+6,(FIND(")",DH200)-(FIND("male,",DH200)+6)))))</f>
        <v/>
      </c>
      <c r="DE200" s="150" t="str">
        <f>IF(DA200="","",(MID(DA200,(SEARCH("^^",SUBSTITUTE(DA200," ","^^",LEN(DA200)-LEN(SUBSTITUTE(DA200," ","")))))+1,99)&amp;"_"&amp;LEFT(DA200,FIND(" ",DA200)-1)&amp;"_"&amp;DB200))</f>
        <v/>
      </c>
      <c r="DF200" s="117" t="str">
        <f>IF(DH200="","",IF((LEN(DH200)-LEN(SUBSTITUTE(DH200,"male","")))/LEN("male")&gt;1,"!",IF(RIGHT(DH200,1)=")","",IF(RIGHT(DH200,2)=") ","",IF(RIGHT(DH200,2)=").","","!!")))))</f>
        <v/>
      </c>
      <c r="DG200" s="114"/>
      <c r="DH200" s="168"/>
      <c r="DI200" s="143" t="str">
        <f>IF(DM200="","",ministers_outercabinet!DL$3)</f>
        <v/>
      </c>
      <c r="DJ200" s="144" t="str">
        <f>IF(DM200="","",ministers_outercabinet!DL$1)</f>
        <v/>
      </c>
      <c r="DK200" s="145"/>
      <c r="DL200" s="151"/>
      <c r="DM200" s="146" t="str">
        <f>IF(DT200="","",IF(ISNUMBER(SEARCH(":",DT200)),MID(DT200,FIND(":",DT200)+2,FIND("(",DT200)-FIND(":",DT200)-3),LEFT(DT200,FIND("(",DT200)-2)))</f>
        <v/>
      </c>
      <c r="DN200" s="147" t="str">
        <f>IF(DT200="","",MID(DT200,FIND("(",DT200)+1,4))</f>
        <v/>
      </c>
      <c r="DO200" s="148" t="str">
        <f>IF(ISNUMBER(SEARCH("*female*",DT200)),"female",IF(ISNUMBER(SEARCH("*male*",DT200)),"male",""))</f>
        <v/>
      </c>
      <c r="DP200" s="149" t="str">
        <f>IF(DT200="","",IF(ISERROR(MID(DT200,FIND("male,",DT200)+6,(FIND(")",DT200)-(FIND("male,",DT200)+6))))=TRUE,"missing/error",MID(DT200,FIND("male,",DT200)+6,(FIND(")",DT200)-(FIND("male,",DT200)+6)))))</f>
        <v/>
      </c>
      <c r="DQ200" s="150" t="str">
        <f>IF(DM200="","",(MID(DM200,(SEARCH("^^",SUBSTITUTE(DM200," ","^^",LEN(DM200)-LEN(SUBSTITUTE(DM200," ","")))))+1,99)&amp;"_"&amp;LEFT(DM200,FIND(" ",DM200)-1)&amp;"_"&amp;DN200))</f>
        <v/>
      </c>
      <c r="DR200" s="117" t="str">
        <f>IF(DT200="","",IF((LEN(DT200)-LEN(SUBSTITUTE(DT200,"male","")))/LEN("male")&gt;1,"!",IF(RIGHT(DT200,1)=")","",IF(RIGHT(DT200,2)=") ","",IF(RIGHT(DT200,2)=").","","!!")))))</f>
        <v/>
      </c>
      <c r="DS200" s="114"/>
      <c r="DT200" s="168"/>
      <c r="DU200" s="143" t="str">
        <f>IF(DY200="","",ministers_outercabinet!DX$3)</f>
        <v/>
      </c>
      <c r="DV200" s="144" t="str">
        <f>IF(DY200="","",ministers_outercabinet!DX$1)</f>
        <v/>
      </c>
      <c r="DW200" s="145"/>
      <c r="DX200" s="151"/>
      <c r="DY200" s="146" t="str">
        <f>IF(EF200="","",IF(ISNUMBER(SEARCH(":",EF200)),MID(EF200,FIND(":",EF200)+2,FIND("(",EF200)-FIND(":",EF200)-3),LEFT(EF200,FIND("(",EF200)-2)))</f>
        <v/>
      </c>
      <c r="DZ200" s="147" t="str">
        <f>IF(EF200="","",MID(EF200,FIND("(",EF200)+1,4))</f>
        <v/>
      </c>
      <c r="EA200" s="148" t="str">
        <f>IF(ISNUMBER(SEARCH("*female*",EF200)),"female",IF(ISNUMBER(SEARCH("*male*",EF200)),"male",""))</f>
        <v/>
      </c>
      <c r="EB200" s="149" t="str">
        <f>IF(EF200="","",IF(ISERROR(MID(EF200,FIND("male,",EF200)+6,(FIND(")",EF200)-(FIND("male,",EF200)+6))))=TRUE,"missing/error",MID(EF200,FIND("male,",EF200)+6,(FIND(")",EF200)-(FIND("male,",EF200)+6)))))</f>
        <v/>
      </c>
      <c r="EC200" s="150" t="str">
        <f>IF(DY200="","",(MID(DY200,(SEARCH("^^",SUBSTITUTE(DY200," ","^^",LEN(DY200)-LEN(SUBSTITUTE(DY200," ","")))))+1,99)&amp;"_"&amp;LEFT(DY200,FIND(" ",DY200)-1)&amp;"_"&amp;DZ200))</f>
        <v/>
      </c>
      <c r="ED200" s="117" t="str">
        <f>IF(EF200="","",IF((LEN(EF200)-LEN(SUBSTITUTE(EF200,"male","")))/LEN("male")&gt;1,"!",IF(RIGHT(EF200,1)=")","",IF(RIGHT(EF200,2)=") ","",IF(RIGHT(EF200,2)=").","","!!")))))</f>
        <v/>
      </c>
      <c r="EE200" s="114"/>
      <c r="EF200" s="168"/>
    </row>
    <row r="201" spans="1:136" ht="13.5" customHeight="1">
      <c r="A201" s="126"/>
      <c r="B201" s="114" t="s">
        <v>609</v>
      </c>
      <c r="D201" s="168"/>
      <c r="E201" s="143" t="str">
        <f>IF(I201="","",ministers_outercabinet!E$3)</f>
        <v/>
      </c>
      <c r="F201" s="144" t="str">
        <f>IF(I201="","",ministers_outercabinet!E$1)</f>
        <v/>
      </c>
      <c r="G201" s="145" t="s">
        <v>292</v>
      </c>
      <c r="H201" s="145" t="str">
        <f>IF(I201="","",ministers_outercabinet!E$3)</f>
        <v/>
      </c>
      <c r="I201" s="146" t="str">
        <f t="shared" si="89"/>
        <v/>
      </c>
      <c r="J201" s="147" t="str">
        <f t="shared" si="90"/>
        <v/>
      </c>
      <c r="K201" s="148" t="str">
        <f t="shared" si="91"/>
        <v/>
      </c>
      <c r="L201" s="149" t="str">
        <f t="shared" si="94"/>
        <v/>
      </c>
      <c r="M201" s="150" t="str">
        <f t="shared" si="92"/>
        <v/>
      </c>
      <c r="N201" s="117" t="str">
        <f t="shared" si="93"/>
        <v/>
      </c>
      <c r="O201" s="114"/>
      <c r="P201" s="168"/>
      <c r="Q201" s="143" t="str">
        <f>IF(U201="","",ministers_outercabinet!T$3)</f>
        <v/>
      </c>
      <c r="R201" s="144" t="str">
        <f>IF(U201="","",ministers_outercabinet!T$1)</f>
        <v/>
      </c>
      <c r="S201" s="145"/>
      <c r="T201" s="151"/>
      <c r="U201" s="146" t="str">
        <f>IF(AB201="","",IF(ISNUMBER(SEARCH(":",AB201)),MID(AB201,FIND(":",AB201)+2,FIND("(",AB201)-FIND(":",AB201)-3),LEFT(AB201,FIND("(",AB201)-2)))</f>
        <v/>
      </c>
      <c r="V201" s="147" t="str">
        <f>IF(AB201="","",MID(AB201,FIND("(",AB201)+1,4))</f>
        <v/>
      </c>
      <c r="W201" s="148" t="str">
        <f>IF(ISNUMBER(SEARCH("*female*",AB201)),"female",IF(ISNUMBER(SEARCH("*male*",AB201)),"male",""))</f>
        <v/>
      </c>
      <c r="X201" s="149" t="str">
        <f>IF(AB201="","",IF(ISERROR(MID(AB201,FIND("male,",AB201)+6,(FIND(")",AB201)-(FIND("male,",AB201)+6))))=TRUE,"missing/error",MID(AB201,FIND("male,",AB201)+6,(FIND(")",AB201)-(FIND("male,",AB201)+6)))))</f>
        <v/>
      </c>
      <c r="Y201" s="150" t="str">
        <f>IF(U201="","",(MID(U201,(SEARCH("^^",SUBSTITUTE(U201," ","^^",LEN(U201)-LEN(SUBSTITUTE(U201," ","")))))+1,99)&amp;"_"&amp;LEFT(U201,FIND(" ",U201)-1)&amp;"_"&amp;V201))</f>
        <v/>
      </c>
      <c r="Z201" s="117" t="str">
        <f>IF(AB201="","",IF((LEN(AB201)-LEN(SUBSTITUTE(AB201,"male","")))/LEN("male")&gt;1,"!",IF(RIGHT(AB201,1)=")","",IF(RIGHT(AB201,2)=") ","",IF(RIGHT(AB201,2)=").","","!!")))))</f>
        <v/>
      </c>
      <c r="AA201" s="114"/>
      <c r="AB201" s="168"/>
      <c r="AC201" s="143" t="str">
        <f>IF(AG201="","",ministers_outercabinet!AF$3)</f>
        <v/>
      </c>
      <c r="AD201" s="144" t="str">
        <f>IF(AG201="","",ministers_outercabinet!AF$1)</f>
        <v/>
      </c>
      <c r="AE201" s="145"/>
      <c r="AF201" s="151"/>
      <c r="AG201" s="146" t="str">
        <f>IF(AN201="","",IF(ISNUMBER(SEARCH(":",AN201)),MID(AN201,FIND(":",AN201)+2,FIND("(",AN201)-FIND(":",AN201)-3),LEFT(AN201,FIND("(",AN201)-2)))</f>
        <v/>
      </c>
      <c r="AH201" s="147" t="str">
        <f>IF(AN201="","",MID(AN201,FIND("(",AN201)+1,4))</f>
        <v/>
      </c>
      <c r="AI201" s="148" t="str">
        <f>IF(ISNUMBER(SEARCH("*female*",AN201)),"female",IF(ISNUMBER(SEARCH("*male*",AN201)),"male",""))</f>
        <v/>
      </c>
      <c r="AJ201" s="149" t="str">
        <f>IF(AN201="","",IF(ISERROR(MID(AN201,FIND("male,",AN201)+6,(FIND(")",AN201)-(FIND("male,",AN201)+6))))=TRUE,"missing/error",MID(AN201,FIND("male,",AN201)+6,(FIND(")",AN201)-(FIND("male,",AN201)+6)))))</f>
        <v/>
      </c>
      <c r="AK201" s="150" t="str">
        <f>IF(AG201="","",(MID(AG201,(SEARCH("^^",SUBSTITUTE(AG201," ","^^",LEN(AG201)-LEN(SUBSTITUTE(AG201," ","")))))+1,99)&amp;"_"&amp;LEFT(AG201,FIND(" ",AG201)-1)&amp;"_"&amp;AH201))</f>
        <v/>
      </c>
      <c r="AL201" s="117" t="str">
        <f>IF(AN201="","",IF((LEN(AN201)-LEN(SUBSTITUTE(AN201,"male","")))/LEN("male")&gt;1,"!",IF(RIGHT(AN201,1)=")","",IF(RIGHT(AN201,2)=") ","",IF(RIGHT(AN201,2)=").","","!!")))))</f>
        <v/>
      </c>
      <c r="AM201" s="114"/>
      <c r="AN201" s="168"/>
      <c r="AO201" s="143" t="str">
        <f>IF(AS201="","",ministers_outercabinet!AR$3)</f>
        <v/>
      </c>
      <c r="AP201" s="144" t="str">
        <f>IF(AS201="","",ministers_outercabinet!AR$1)</f>
        <v/>
      </c>
      <c r="AQ201" s="145"/>
      <c r="AR201" s="151"/>
      <c r="AS201" s="146" t="str">
        <f>IF(AZ201="","",IF(ISNUMBER(SEARCH(":",AZ201)),MID(AZ201,FIND(":",AZ201)+2,FIND("(",AZ201)-FIND(":",AZ201)-3),LEFT(AZ201,FIND("(",AZ201)-2)))</f>
        <v/>
      </c>
      <c r="AT201" s="147" t="str">
        <f>IF(AZ201="","",MID(AZ201,FIND("(",AZ201)+1,4))</f>
        <v/>
      </c>
      <c r="AU201" s="148" t="str">
        <f>IF(ISNUMBER(SEARCH("*female*",AZ201)),"female",IF(ISNUMBER(SEARCH("*male*",AZ201)),"male",""))</f>
        <v/>
      </c>
      <c r="AV201" s="149" t="str">
        <f>IF(AZ201="","",IF(ISERROR(MID(AZ201,FIND("male,",AZ201)+6,(FIND(")",AZ201)-(FIND("male,",AZ201)+6))))=TRUE,"missing/error",MID(AZ201,FIND("male,",AZ201)+6,(FIND(")",AZ201)-(FIND("male,",AZ201)+6)))))</f>
        <v/>
      </c>
      <c r="AW201" s="150" t="str">
        <f>IF(AS201="","",(MID(AS201,(SEARCH("^^",SUBSTITUTE(AS201," ","^^",LEN(AS201)-LEN(SUBSTITUTE(AS201," ","")))))+1,99)&amp;"_"&amp;LEFT(AS201,FIND(" ",AS201)-1)&amp;"_"&amp;AT201))</f>
        <v/>
      </c>
      <c r="AX201" s="117" t="str">
        <f>IF(AZ201="","",IF((LEN(AZ201)-LEN(SUBSTITUTE(AZ201,"male","")))/LEN("male")&gt;1,"!",IF(RIGHT(AZ201,1)=")","",IF(RIGHT(AZ201,2)=") ","",IF(RIGHT(AZ201,2)=").","","!!")))))</f>
        <v/>
      </c>
      <c r="AY201" s="114"/>
      <c r="AZ201" s="168"/>
      <c r="BA201" s="143" t="str">
        <f>IF(BE201="","",ministers_outercabinet!BD$3)</f>
        <v/>
      </c>
      <c r="BB201" s="144" t="str">
        <f>IF(BE201="","",ministers_outercabinet!BD$1)</f>
        <v/>
      </c>
      <c r="BC201" s="145"/>
      <c r="BD201" s="151"/>
      <c r="BE201" s="146" t="str">
        <f>IF(BL201="","",IF(ISNUMBER(SEARCH(":",BL201)),MID(BL201,FIND(":",BL201)+2,FIND("(",BL201)-FIND(":",BL201)-3),LEFT(BL201,FIND("(",BL201)-2)))</f>
        <v/>
      </c>
      <c r="BF201" s="147" t="str">
        <f>IF(BL201="","",MID(BL201,FIND("(",BL201)+1,4))</f>
        <v/>
      </c>
      <c r="BG201" s="148" t="str">
        <f>IF(ISNUMBER(SEARCH("*female*",BL201)),"female",IF(ISNUMBER(SEARCH("*male*",BL201)),"male",""))</f>
        <v/>
      </c>
      <c r="BH201" s="149" t="str">
        <f>IF(BL201="","",IF(ISERROR(MID(BL201,FIND("male,",BL201)+6,(FIND(")",BL201)-(FIND("male,",BL201)+6))))=TRUE,"missing/error",MID(BL201,FIND("male,",BL201)+6,(FIND(")",BL201)-(FIND("male,",BL201)+6)))))</f>
        <v/>
      </c>
      <c r="BI201" s="150" t="str">
        <f>IF(BE201="","",(MID(BE201,(SEARCH("^^",SUBSTITUTE(BE201," ","^^",LEN(BE201)-LEN(SUBSTITUTE(BE201," ","")))))+1,99)&amp;"_"&amp;LEFT(BE201,FIND(" ",BE201)-1)&amp;"_"&amp;BF201))</f>
        <v/>
      </c>
      <c r="BJ201" s="117" t="str">
        <f>IF(BL201="","",IF((LEN(BL201)-LEN(SUBSTITUTE(BL201,"male","")))/LEN("male")&gt;1,"!",IF(RIGHT(BL201,1)=")","",IF(RIGHT(BL201,2)=") ","",IF(RIGHT(BL201,2)=").","","!!")))))</f>
        <v/>
      </c>
      <c r="BK201" s="114"/>
      <c r="BL201" s="168"/>
      <c r="BM201" s="143" t="str">
        <f>IF(BQ201="","",ministers_outercabinet!BP$3)</f>
        <v/>
      </c>
      <c r="BN201" s="144" t="str">
        <f>IF(BQ201="","",ministers_outercabinet!BP$1)</f>
        <v/>
      </c>
      <c r="BO201" s="145"/>
      <c r="BP201" s="151"/>
      <c r="BQ201" s="146" t="str">
        <f>IF(BX201="","",IF(ISNUMBER(SEARCH(":",BX201)),MID(BX201,FIND(":",BX201)+2,FIND("(",BX201)-FIND(":",BX201)-3),LEFT(BX201,FIND("(",BX201)-2)))</f>
        <v/>
      </c>
      <c r="BR201" s="147" t="str">
        <f>IF(BX201="","",MID(BX201,FIND("(",BX201)+1,4))</f>
        <v/>
      </c>
      <c r="BS201" s="148" t="str">
        <f>IF(ISNUMBER(SEARCH("*female*",BX201)),"female",IF(ISNUMBER(SEARCH("*male*",BX201)),"male",""))</f>
        <v/>
      </c>
      <c r="BT201" s="149" t="str">
        <f>IF(BX201="","",IF(ISERROR(MID(BX201,FIND("male,",BX201)+6,(FIND(")",BX201)-(FIND("male,",BX201)+6))))=TRUE,"missing/error",MID(BX201,FIND("male,",BX201)+6,(FIND(")",BX201)-(FIND("male,",BX201)+6)))))</f>
        <v/>
      </c>
      <c r="BU201" s="150" t="str">
        <f>IF(BQ201="","",(MID(BQ201,(SEARCH("^^",SUBSTITUTE(BQ201," ","^^",LEN(BQ201)-LEN(SUBSTITUTE(BQ201," ","")))))+1,99)&amp;"_"&amp;LEFT(BQ201,FIND(" ",BQ201)-1)&amp;"_"&amp;BR201))</f>
        <v/>
      </c>
      <c r="BV201" s="117" t="str">
        <f>IF(BX201="","",IF((LEN(BX201)-LEN(SUBSTITUTE(BX201,"male","")))/LEN("male")&gt;1,"!",IF(RIGHT(BX201,1)=")","",IF(RIGHT(BX201,2)=") ","",IF(RIGHT(BX201,2)=").","","!!")))))</f>
        <v/>
      </c>
      <c r="BW201" s="114"/>
      <c r="BX201" s="168"/>
      <c r="BY201" s="143" t="str">
        <f>IF(CC201="","",ministers_outercabinet!CB$3)</f>
        <v/>
      </c>
      <c r="BZ201" s="144" t="str">
        <f>IF(CC201="","",ministers_outercabinet!CB$1)</f>
        <v/>
      </c>
      <c r="CA201" s="145"/>
      <c r="CB201" s="151"/>
      <c r="CC201" s="146" t="str">
        <f>IF(CJ201="","",IF(ISNUMBER(SEARCH(":",CJ201)),MID(CJ201,FIND(":",CJ201)+2,FIND("(",CJ201)-FIND(":",CJ201)-3),LEFT(CJ201,FIND("(",CJ201)-2)))</f>
        <v/>
      </c>
      <c r="CD201" s="147" t="str">
        <f>IF(CJ201="","",MID(CJ201,FIND("(",CJ201)+1,4))</f>
        <v/>
      </c>
      <c r="CE201" s="148" t="str">
        <f>IF(ISNUMBER(SEARCH("*female*",CJ201)),"female",IF(ISNUMBER(SEARCH("*male*",CJ201)),"male",""))</f>
        <v/>
      </c>
      <c r="CF201" s="149" t="str">
        <f>IF(CJ201="","",IF(ISERROR(MID(CJ201,FIND("male,",CJ201)+6,(FIND(")",CJ201)-(FIND("male,",CJ201)+6))))=TRUE,"missing/error",MID(CJ201,FIND("male,",CJ201)+6,(FIND(")",CJ201)-(FIND("male,",CJ201)+6)))))</f>
        <v/>
      </c>
      <c r="CG201" s="150" t="str">
        <f>IF(CC201="","",(MID(CC201,(SEARCH("^^",SUBSTITUTE(CC201," ","^^",LEN(CC201)-LEN(SUBSTITUTE(CC201," ","")))))+1,99)&amp;"_"&amp;LEFT(CC201,FIND(" ",CC201)-1)&amp;"_"&amp;CD201))</f>
        <v/>
      </c>
      <c r="CH201" s="117" t="str">
        <f>IF(CJ201="","",IF((LEN(CJ201)-LEN(SUBSTITUTE(CJ201,"male","")))/LEN("male")&gt;1,"!",IF(RIGHT(CJ201,1)=")","",IF(RIGHT(CJ201,2)=") ","",IF(RIGHT(CJ201,2)=").","","!!")))))</f>
        <v/>
      </c>
      <c r="CI201" s="114"/>
      <c r="CJ201" s="168"/>
      <c r="CK201" s="143" t="str">
        <f>IF(CO201="","",ministers_outercabinet!CN$3)</f>
        <v/>
      </c>
      <c r="CL201" s="144" t="str">
        <f>IF(CO201="","",ministers_outercabinet!CN$1)</f>
        <v/>
      </c>
      <c r="CM201" s="145"/>
      <c r="CN201" s="151"/>
      <c r="CO201" s="146" t="str">
        <f>IF(CV201="","",IF(ISNUMBER(SEARCH(":",CV201)),MID(CV201,FIND(":",CV201)+2,FIND("(",CV201)-FIND(":",CV201)-3),LEFT(CV201,FIND("(",CV201)-2)))</f>
        <v/>
      </c>
      <c r="CP201" s="147" t="str">
        <f>IF(CV201="","",MID(CV201,FIND("(",CV201)+1,4))</f>
        <v/>
      </c>
      <c r="CQ201" s="148" t="str">
        <f>IF(ISNUMBER(SEARCH("*female*",CV201)),"female",IF(ISNUMBER(SEARCH("*male*",CV201)),"male",""))</f>
        <v/>
      </c>
      <c r="CR201" s="149" t="str">
        <f>IF(CV201="","",IF(ISERROR(MID(CV201,FIND("male,",CV201)+6,(FIND(")",CV201)-(FIND("male,",CV201)+6))))=TRUE,"missing/error",MID(CV201,FIND("male,",CV201)+6,(FIND(")",CV201)-(FIND("male,",CV201)+6)))))</f>
        <v/>
      </c>
      <c r="CS201" s="150" t="str">
        <f>IF(CO201="","",(MID(CO201,(SEARCH("^^",SUBSTITUTE(CO201," ","^^",LEN(CO201)-LEN(SUBSTITUTE(CO201," ","")))))+1,99)&amp;"_"&amp;LEFT(CO201,FIND(" ",CO201)-1)&amp;"_"&amp;CP201))</f>
        <v/>
      </c>
      <c r="CT201" s="117" t="str">
        <f>IF(CV201="","",IF((LEN(CV201)-LEN(SUBSTITUTE(CV201,"male","")))/LEN("male")&gt;1,"!",IF(RIGHT(CV201,1)=")","",IF(RIGHT(CV201,2)=") ","",IF(RIGHT(CV201,2)=").","","!!")))))</f>
        <v/>
      </c>
      <c r="CU201" s="114"/>
      <c r="CV201" s="168"/>
      <c r="CW201" s="143" t="str">
        <f>IF(DA201="","",ministers_outercabinet!CZ$3)</f>
        <v/>
      </c>
      <c r="CX201" s="144" t="str">
        <f>IF(DA201="","",ministers_outercabinet!CZ$1)</f>
        <v/>
      </c>
      <c r="CY201" s="145"/>
      <c r="CZ201" s="151"/>
      <c r="DA201" s="146" t="str">
        <f>IF(DH201="","",IF(ISNUMBER(SEARCH(":",DH201)),MID(DH201,FIND(":",DH201)+2,FIND("(",DH201)-FIND(":",DH201)-3),LEFT(DH201,FIND("(",DH201)-2)))</f>
        <v/>
      </c>
      <c r="DB201" s="147" t="str">
        <f>IF(DH201="","",MID(DH201,FIND("(",DH201)+1,4))</f>
        <v/>
      </c>
      <c r="DC201" s="148" t="str">
        <f>IF(ISNUMBER(SEARCH("*female*",DH201)),"female",IF(ISNUMBER(SEARCH("*male*",DH201)),"male",""))</f>
        <v/>
      </c>
      <c r="DD201" s="149" t="str">
        <f>IF(DH201="","",IF(ISERROR(MID(DH201,FIND("male,",DH201)+6,(FIND(")",DH201)-(FIND("male,",DH201)+6))))=TRUE,"missing/error",MID(DH201,FIND("male,",DH201)+6,(FIND(")",DH201)-(FIND("male,",DH201)+6)))))</f>
        <v/>
      </c>
      <c r="DE201" s="150" t="str">
        <f>IF(DA201="","",(MID(DA201,(SEARCH("^^",SUBSTITUTE(DA201," ","^^",LEN(DA201)-LEN(SUBSTITUTE(DA201," ","")))))+1,99)&amp;"_"&amp;LEFT(DA201,FIND(" ",DA201)-1)&amp;"_"&amp;DB201))</f>
        <v/>
      </c>
      <c r="DF201" s="117" t="str">
        <f>IF(DH201="","",IF((LEN(DH201)-LEN(SUBSTITUTE(DH201,"male","")))/LEN("male")&gt;1,"!",IF(RIGHT(DH201,1)=")","",IF(RIGHT(DH201,2)=") ","",IF(RIGHT(DH201,2)=").","","!!")))))</f>
        <v/>
      </c>
      <c r="DG201" s="114"/>
      <c r="DH201" s="168"/>
      <c r="DI201" s="143" t="str">
        <f>IF(DM201="","",ministers_outercabinet!DL$3)</f>
        <v/>
      </c>
      <c r="DJ201" s="144" t="str">
        <f>IF(DM201="","",ministers_outercabinet!DL$1)</f>
        <v/>
      </c>
      <c r="DK201" s="145"/>
      <c r="DL201" s="151"/>
      <c r="DM201" s="146" t="str">
        <f>IF(DT201="","",IF(ISNUMBER(SEARCH(":",DT201)),MID(DT201,FIND(":",DT201)+2,FIND("(",DT201)-FIND(":",DT201)-3),LEFT(DT201,FIND("(",DT201)-2)))</f>
        <v/>
      </c>
      <c r="DN201" s="147" t="str">
        <f>IF(DT201="","",MID(DT201,FIND("(",DT201)+1,4))</f>
        <v/>
      </c>
      <c r="DO201" s="148" t="str">
        <f>IF(ISNUMBER(SEARCH("*female*",DT201)),"female",IF(ISNUMBER(SEARCH("*male*",DT201)),"male",""))</f>
        <v/>
      </c>
      <c r="DP201" s="149" t="str">
        <f>IF(DT201="","",IF(ISERROR(MID(DT201,FIND("male,",DT201)+6,(FIND(")",DT201)-(FIND("male,",DT201)+6))))=TRUE,"missing/error",MID(DT201,FIND("male,",DT201)+6,(FIND(")",DT201)-(FIND("male,",DT201)+6)))))</f>
        <v/>
      </c>
      <c r="DQ201" s="150" t="str">
        <f>IF(DM201="","",(MID(DM201,(SEARCH("^^",SUBSTITUTE(DM201," ","^^",LEN(DM201)-LEN(SUBSTITUTE(DM201," ","")))))+1,99)&amp;"_"&amp;LEFT(DM201,FIND(" ",DM201)-1)&amp;"_"&amp;DN201))</f>
        <v/>
      </c>
      <c r="DR201" s="117" t="str">
        <f>IF(DT201="","",IF((LEN(DT201)-LEN(SUBSTITUTE(DT201,"male","")))/LEN("male")&gt;1,"!",IF(RIGHT(DT201,1)=")","",IF(RIGHT(DT201,2)=") ","",IF(RIGHT(DT201,2)=").","","!!")))))</f>
        <v/>
      </c>
      <c r="DS201" s="114"/>
      <c r="DT201" s="168"/>
      <c r="DU201" s="143" t="str">
        <f>IF(DY201="","",ministers_outercabinet!DX$3)</f>
        <v/>
      </c>
      <c r="DV201" s="144" t="str">
        <f>IF(DY201="","",ministers_outercabinet!DX$1)</f>
        <v/>
      </c>
      <c r="DW201" s="145"/>
      <c r="DX201" s="151"/>
      <c r="DY201" s="146" t="str">
        <f>IF(EF201="","",IF(ISNUMBER(SEARCH(":",EF201)),MID(EF201,FIND(":",EF201)+2,FIND("(",EF201)-FIND(":",EF201)-3),LEFT(EF201,FIND("(",EF201)-2)))</f>
        <v/>
      </c>
      <c r="DZ201" s="147" t="str">
        <f>IF(EF201="","",MID(EF201,FIND("(",EF201)+1,4))</f>
        <v/>
      </c>
      <c r="EA201" s="148" t="str">
        <f>IF(ISNUMBER(SEARCH("*female*",EF201)),"female",IF(ISNUMBER(SEARCH("*male*",EF201)),"male",""))</f>
        <v/>
      </c>
      <c r="EB201" s="149" t="str">
        <f>IF(EF201="","",IF(ISERROR(MID(EF201,FIND("male,",EF201)+6,(FIND(")",EF201)-(FIND("male,",EF201)+6))))=TRUE,"missing/error",MID(EF201,FIND("male,",EF201)+6,(FIND(")",EF201)-(FIND("male,",EF201)+6)))))</f>
        <v/>
      </c>
      <c r="EC201" s="150" t="str">
        <f>IF(DY201="","",(MID(DY201,(SEARCH("^^",SUBSTITUTE(DY201," ","^^",LEN(DY201)-LEN(SUBSTITUTE(DY201," ","")))))+1,99)&amp;"_"&amp;LEFT(DY201,FIND(" ",DY201)-1)&amp;"_"&amp;DZ201))</f>
        <v/>
      </c>
      <c r="ED201" s="117" t="str">
        <f>IF(EF201="","",IF((LEN(EF201)-LEN(SUBSTITUTE(EF201,"male","")))/LEN("male")&gt;1,"!",IF(RIGHT(EF201,1)=")","",IF(RIGHT(EF201,2)=") ","",IF(RIGHT(EF201,2)=").","","!!")))))</f>
        <v/>
      </c>
      <c r="EE201" s="114"/>
      <c r="EF201" s="168"/>
    </row>
    <row r="202" spans="1:136" ht="13.5" customHeight="1">
      <c r="A202" s="126"/>
      <c r="B202" s="114" t="s">
        <v>609</v>
      </c>
      <c r="D202" s="168"/>
      <c r="E202" s="143" t="str">
        <f>IF(I202="","",ministers_outercabinet!E$3)</f>
        <v/>
      </c>
      <c r="F202" s="144" t="str">
        <f>IF(I202="","",ministers_outercabinet!E$1)</f>
        <v/>
      </c>
      <c r="G202" s="145" t="s">
        <v>292</v>
      </c>
      <c r="H202" s="145" t="str">
        <f>IF(I202="","",ministers_outercabinet!E$3)</f>
        <v/>
      </c>
      <c r="I202" s="146" t="str">
        <f t="shared" si="89"/>
        <v/>
      </c>
      <c r="J202" s="147" t="str">
        <f t="shared" si="90"/>
        <v/>
      </c>
      <c r="K202" s="148" t="str">
        <f t="shared" si="91"/>
        <v/>
      </c>
      <c r="L202" s="149" t="str">
        <f t="shared" si="94"/>
        <v/>
      </c>
      <c r="M202" s="150" t="str">
        <f t="shared" si="92"/>
        <v/>
      </c>
      <c r="N202" s="117" t="str">
        <f t="shared" si="93"/>
        <v/>
      </c>
      <c r="O202" s="114"/>
      <c r="P202" s="168"/>
      <c r="Q202" s="143"/>
      <c r="R202" s="144"/>
      <c r="S202" s="145"/>
      <c r="T202" s="151"/>
      <c r="U202" s="146"/>
      <c r="V202" s="147"/>
      <c r="W202" s="148"/>
      <c r="X202" s="149"/>
      <c r="Y202" s="150"/>
      <c r="AA202" s="114"/>
      <c r="AB202" s="168"/>
      <c r="AC202" s="143"/>
      <c r="AD202" s="144"/>
      <c r="AE202" s="145"/>
      <c r="AF202" s="151"/>
      <c r="AG202" s="146"/>
      <c r="AH202" s="147"/>
      <c r="AI202" s="148"/>
      <c r="AJ202" s="149"/>
      <c r="AK202" s="150"/>
      <c r="AM202" s="114"/>
      <c r="AN202" s="168"/>
      <c r="AO202" s="143"/>
      <c r="AP202" s="144"/>
      <c r="AQ202" s="145"/>
      <c r="AR202" s="151"/>
      <c r="AS202" s="146"/>
      <c r="AT202" s="147"/>
      <c r="AU202" s="148"/>
      <c r="AV202" s="149"/>
      <c r="AW202" s="150"/>
      <c r="AY202" s="114"/>
      <c r="AZ202" s="168"/>
      <c r="BA202" s="143"/>
      <c r="BB202" s="144"/>
      <c r="BC202" s="145"/>
      <c r="BD202" s="151"/>
      <c r="BE202" s="146"/>
      <c r="BF202" s="147"/>
      <c r="BG202" s="148"/>
      <c r="BH202" s="149"/>
      <c r="BI202" s="150"/>
      <c r="BK202" s="114"/>
      <c r="BL202" s="168"/>
      <c r="BM202" s="143"/>
      <c r="BN202" s="144"/>
      <c r="BO202" s="145"/>
      <c r="BP202" s="151"/>
      <c r="BQ202" s="146"/>
      <c r="BR202" s="147"/>
      <c r="BS202" s="148"/>
      <c r="BT202" s="149"/>
      <c r="BU202" s="150"/>
      <c r="BW202" s="114"/>
      <c r="BX202" s="168"/>
      <c r="BY202" s="143"/>
      <c r="BZ202" s="144"/>
      <c r="CA202" s="145"/>
      <c r="CB202" s="151"/>
      <c r="CC202" s="146"/>
      <c r="CD202" s="147"/>
      <c r="CE202" s="148"/>
      <c r="CF202" s="149"/>
      <c r="CG202" s="150"/>
      <c r="CI202" s="114"/>
      <c r="CJ202" s="168"/>
      <c r="CK202" s="143"/>
      <c r="CL202" s="144"/>
      <c r="CM202" s="145"/>
      <c r="CN202" s="151"/>
      <c r="CO202" s="146"/>
      <c r="CP202" s="147"/>
      <c r="CQ202" s="148"/>
      <c r="CR202" s="149"/>
      <c r="CS202" s="150"/>
      <c r="CU202" s="114"/>
      <c r="CV202" s="168"/>
      <c r="CW202" s="143"/>
      <c r="CX202" s="144"/>
      <c r="CY202" s="145"/>
      <c r="CZ202" s="151"/>
      <c r="DA202" s="146"/>
      <c r="DB202" s="147"/>
      <c r="DC202" s="148"/>
      <c r="DD202" s="149"/>
      <c r="DE202" s="150"/>
      <c r="DG202" s="114"/>
      <c r="DH202" s="168"/>
      <c r="DI202" s="143"/>
      <c r="DJ202" s="144"/>
      <c r="DK202" s="145"/>
      <c r="DL202" s="151"/>
      <c r="DM202" s="146"/>
      <c r="DN202" s="147"/>
      <c r="DO202" s="148"/>
      <c r="DP202" s="149"/>
      <c r="DQ202" s="150"/>
      <c r="DS202" s="114"/>
      <c r="DT202" s="168"/>
      <c r="DU202" s="143"/>
      <c r="DV202" s="144"/>
      <c r="DW202" s="145"/>
      <c r="DX202" s="151"/>
      <c r="DY202" s="146"/>
      <c r="DZ202" s="147"/>
      <c r="EA202" s="148"/>
      <c r="EB202" s="149"/>
      <c r="EC202" s="150"/>
      <c r="EE202" s="114"/>
      <c r="EF202" s="168"/>
    </row>
    <row r="203" spans="1:136" ht="13.5" customHeight="1">
      <c r="A203" s="126"/>
      <c r="B203" s="114" t="s">
        <v>525</v>
      </c>
      <c r="D203" s="168"/>
      <c r="E203" s="143" t="str">
        <f>IF(I203="","",ministers_outercabinet!E$3)</f>
        <v/>
      </c>
      <c r="F203" s="144" t="str">
        <f>IF(I203="","",ministers_outercabinet!E$1)</f>
        <v/>
      </c>
      <c r="G203" s="145" t="s">
        <v>292</v>
      </c>
      <c r="H203" s="145" t="str">
        <f>IF(I203="","",ministers_outercabinet!E$3)</f>
        <v/>
      </c>
      <c r="I203" s="146" t="str">
        <f t="shared" si="89"/>
        <v/>
      </c>
      <c r="J203" s="147" t="str">
        <f t="shared" si="90"/>
        <v/>
      </c>
      <c r="K203" s="148" t="str">
        <f t="shared" si="91"/>
        <v/>
      </c>
      <c r="L203" s="149" t="str">
        <f t="shared" si="94"/>
        <v/>
      </c>
      <c r="M203" s="150" t="str">
        <f t="shared" si="92"/>
        <v/>
      </c>
      <c r="N203" s="117" t="str">
        <f t="shared" si="93"/>
        <v/>
      </c>
      <c r="O203" s="114"/>
      <c r="P203" s="168"/>
      <c r="Q203" s="143" t="str">
        <f>IF(U203="","",ministers_outercabinet!T$3)</f>
        <v/>
      </c>
      <c r="R203" s="144" t="str">
        <f>IF(U203="","",ministers_outercabinet!T$1)</f>
        <v/>
      </c>
      <c r="S203" s="145"/>
      <c r="T203" s="151"/>
      <c r="U203" s="146" t="str">
        <f>IF(AB203="","",IF(ISNUMBER(SEARCH(":",AB203)),MID(AB203,FIND(":",AB203)+2,FIND("(",AB203)-FIND(":",AB203)-3),LEFT(AB203,FIND("(",AB203)-2)))</f>
        <v/>
      </c>
      <c r="V203" s="147" t="str">
        <f>IF(AB203="","",MID(AB203,FIND("(",AB203)+1,4))</f>
        <v/>
      </c>
      <c r="W203" s="148" t="str">
        <f>IF(ISNUMBER(SEARCH("*female*",AB203)),"female",IF(ISNUMBER(SEARCH("*male*",AB203)),"male",""))</f>
        <v/>
      </c>
      <c r="X203" s="149" t="str">
        <f>IF(AB203="","",IF(ISERROR(MID(AB203,FIND("male,",AB203)+6,(FIND(")",AB203)-(FIND("male,",AB203)+6))))=TRUE,"missing/error",MID(AB203,FIND("male,",AB203)+6,(FIND(")",AB203)-(FIND("male,",AB203)+6)))))</f>
        <v/>
      </c>
      <c r="Y203" s="150" t="str">
        <f>IF(U203="","",(MID(U203,(SEARCH("^^",SUBSTITUTE(U203," ","^^",LEN(U203)-LEN(SUBSTITUTE(U203," ","")))))+1,99)&amp;"_"&amp;LEFT(U203,FIND(" ",U203)-1)&amp;"_"&amp;V203))</f>
        <v/>
      </c>
      <c r="Z203" s="117" t="str">
        <f>IF(AB203="","",IF((LEN(AB203)-LEN(SUBSTITUTE(AB203,"male","")))/LEN("male")&gt;1,"!",IF(RIGHT(AB203,1)=")","",IF(RIGHT(AB203,2)=") ","",IF(RIGHT(AB203,2)=").","","!!")))))</f>
        <v/>
      </c>
      <c r="AA203" s="114"/>
      <c r="AB203" s="168"/>
      <c r="AC203" s="143" t="str">
        <f>IF(AG203="","",ministers_outercabinet!AF$3)</f>
        <v/>
      </c>
      <c r="AD203" s="144" t="str">
        <f>IF(AG203="","",ministers_outercabinet!AF$1)</f>
        <v/>
      </c>
      <c r="AE203" s="145"/>
      <c r="AF203" s="151"/>
      <c r="AG203" s="146" t="str">
        <f>IF(AN203="","",IF(ISNUMBER(SEARCH(":",AN203)),MID(AN203,FIND(":",AN203)+2,FIND("(",AN203)-FIND(":",AN203)-3),LEFT(AN203,FIND("(",AN203)-2)))</f>
        <v/>
      </c>
      <c r="AH203" s="147" t="str">
        <f>IF(AN203="","",MID(AN203,FIND("(",AN203)+1,4))</f>
        <v/>
      </c>
      <c r="AI203" s="148" t="str">
        <f>IF(ISNUMBER(SEARCH("*female*",AN203)),"female",IF(ISNUMBER(SEARCH("*male*",AN203)),"male",""))</f>
        <v/>
      </c>
      <c r="AJ203" s="149" t="str">
        <f>IF(AN203="","",IF(ISERROR(MID(AN203,FIND("male,",AN203)+6,(FIND(")",AN203)-(FIND("male,",AN203)+6))))=TRUE,"missing/error",MID(AN203,FIND("male,",AN203)+6,(FIND(")",AN203)-(FIND("male,",AN203)+6)))))</f>
        <v/>
      </c>
      <c r="AK203" s="150" t="str">
        <f>IF(AG203="","",(MID(AG203,(SEARCH("^^",SUBSTITUTE(AG203," ","^^",LEN(AG203)-LEN(SUBSTITUTE(AG203," ","")))))+1,99)&amp;"_"&amp;LEFT(AG203,FIND(" ",AG203)-1)&amp;"_"&amp;AH203))</f>
        <v/>
      </c>
      <c r="AL203" s="117" t="str">
        <f>IF(AN203="","",IF((LEN(AN203)-LEN(SUBSTITUTE(AN203,"male","")))/LEN("male")&gt;1,"!",IF(RIGHT(AN203,1)=")","",IF(RIGHT(AN203,2)=") ","",IF(RIGHT(AN203,2)=").","","!!")))))</f>
        <v/>
      </c>
      <c r="AM203" s="114"/>
      <c r="AN203" s="168"/>
      <c r="AO203" s="143" t="str">
        <f>IF(AS203="","",ministers_outercabinet!AR$3)</f>
        <v/>
      </c>
      <c r="AP203" s="144" t="str">
        <f>IF(AS203="","",ministers_outercabinet!AR$1)</f>
        <v/>
      </c>
      <c r="AQ203" s="145"/>
      <c r="AR203" s="151"/>
      <c r="AS203" s="146" t="str">
        <f>IF(AZ203="","",IF(ISNUMBER(SEARCH(":",AZ203)),MID(AZ203,FIND(":",AZ203)+2,FIND("(",AZ203)-FIND(":",AZ203)-3),LEFT(AZ203,FIND("(",AZ203)-2)))</f>
        <v/>
      </c>
      <c r="AT203" s="147" t="str">
        <f>IF(AZ203="","",MID(AZ203,FIND("(",AZ203)+1,4))</f>
        <v/>
      </c>
      <c r="AU203" s="148" t="str">
        <f>IF(ISNUMBER(SEARCH("*female*",AZ203)),"female",IF(ISNUMBER(SEARCH("*male*",AZ203)),"male",""))</f>
        <v/>
      </c>
      <c r="AV203" s="149" t="str">
        <f>IF(AZ203="","",IF(ISERROR(MID(AZ203,FIND("male,",AZ203)+6,(FIND(")",AZ203)-(FIND("male,",AZ203)+6))))=TRUE,"missing/error",MID(AZ203,FIND("male,",AZ203)+6,(FIND(")",AZ203)-(FIND("male,",AZ203)+6)))))</f>
        <v/>
      </c>
      <c r="AW203" s="150" t="str">
        <f>IF(AS203="","",(MID(AS203,(SEARCH("^^",SUBSTITUTE(AS203," ","^^",LEN(AS203)-LEN(SUBSTITUTE(AS203," ","")))))+1,99)&amp;"_"&amp;LEFT(AS203,FIND(" ",AS203)-1)&amp;"_"&amp;AT203))</f>
        <v/>
      </c>
      <c r="AX203" s="117" t="str">
        <f>IF(AZ203="","",IF((LEN(AZ203)-LEN(SUBSTITUTE(AZ203,"male","")))/LEN("male")&gt;1,"!",IF(RIGHT(AZ203,1)=")","",IF(RIGHT(AZ203,2)=") ","",IF(RIGHT(AZ203,2)=").","","!!")))))</f>
        <v/>
      </c>
      <c r="AY203" s="114"/>
      <c r="AZ203" s="168"/>
      <c r="BA203" s="143" t="str">
        <f>IF(BE203="","",ministers_outercabinet!BD$3)</f>
        <v/>
      </c>
      <c r="BB203" s="144" t="str">
        <f>IF(BE203="","",ministers_outercabinet!BD$1)</f>
        <v/>
      </c>
      <c r="BC203" s="145"/>
      <c r="BD203" s="151"/>
      <c r="BE203" s="146" t="str">
        <f>IF(BL203="","",IF(ISNUMBER(SEARCH(":",BL203)),MID(BL203,FIND(":",BL203)+2,FIND("(",BL203)-FIND(":",BL203)-3),LEFT(BL203,FIND("(",BL203)-2)))</f>
        <v/>
      </c>
      <c r="BF203" s="147" t="str">
        <f>IF(BL203="","",MID(BL203,FIND("(",BL203)+1,4))</f>
        <v/>
      </c>
      <c r="BG203" s="148" t="str">
        <f>IF(ISNUMBER(SEARCH("*female*",BL203)),"female",IF(ISNUMBER(SEARCH("*male*",BL203)),"male",""))</f>
        <v/>
      </c>
      <c r="BH203" s="149" t="str">
        <f>IF(BL203="","",IF(ISERROR(MID(BL203,FIND("male,",BL203)+6,(FIND(")",BL203)-(FIND("male,",BL203)+6))))=TRUE,"missing/error",MID(BL203,FIND("male,",BL203)+6,(FIND(")",BL203)-(FIND("male,",BL203)+6)))))</f>
        <v/>
      </c>
      <c r="BI203" s="150" t="str">
        <f>IF(BE203="","",(MID(BE203,(SEARCH("^^",SUBSTITUTE(BE203," ","^^",LEN(BE203)-LEN(SUBSTITUTE(BE203," ","")))))+1,99)&amp;"_"&amp;LEFT(BE203,FIND(" ",BE203)-1)&amp;"_"&amp;BF203))</f>
        <v/>
      </c>
      <c r="BJ203" s="117" t="str">
        <f>IF(BL203="","",IF((LEN(BL203)-LEN(SUBSTITUTE(BL203,"male","")))/LEN("male")&gt;1,"!",IF(RIGHT(BL203,1)=")","",IF(RIGHT(BL203,2)=") ","",IF(RIGHT(BL203,2)=").","","!!")))))</f>
        <v/>
      </c>
      <c r="BK203" s="114"/>
      <c r="BL203" s="168"/>
      <c r="BM203" s="143" t="str">
        <f>IF(BQ203="","",ministers_outercabinet!BP$3)</f>
        <v/>
      </c>
      <c r="BN203" s="144" t="str">
        <f>IF(BQ203="","",ministers_outercabinet!BP$1)</f>
        <v/>
      </c>
      <c r="BO203" s="145"/>
      <c r="BP203" s="151"/>
      <c r="BQ203" s="146" t="str">
        <f>IF(BX203="","",IF(ISNUMBER(SEARCH(":",BX203)),MID(BX203,FIND(":",BX203)+2,FIND("(",BX203)-FIND(":",BX203)-3),LEFT(BX203,FIND("(",BX203)-2)))</f>
        <v/>
      </c>
      <c r="BR203" s="147" t="str">
        <f>IF(BX203="","",MID(BX203,FIND("(",BX203)+1,4))</f>
        <v/>
      </c>
      <c r="BS203" s="148" t="str">
        <f>IF(ISNUMBER(SEARCH("*female*",BX203)),"female",IF(ISNUMBER(SEARCH("*male*",BX203)),"male",""))</f>
        <v/>
      </c>
      <c r="BT203" s="149" t="str">
        <f>IF(BX203="","",IF(ISERROR(MID(BX203,FIND("male,",BX203)+6,(FIND(")",BX203)-(FIND("male,",BX203)+6))))=TRUE,"missing/error",MID(BX203,FIND("male,",BX203)+6,(FIND(")",BX203)-(FIND("male,",BX203)+6)))))</f>
        <v/>
      </c>
      <c r="BU203" s="150" t="str">
        <f>IF(BQ203="","",(MID(BQ203,(SEARCH("^^",SUBSTITUTE(BQ203," ","^^",LEN(BQ203)-LEN(SUBSTITUTE(BQ203," ","")))))+1,99)&amp;"_"&amp;LEFT(BQ203,FIND(" ",BQ203)-1)&amp;"_"&amp;BR203))</f>
        <v/>
      </c>
      <c r="BV203" s="117" t="str">
        <f>IF(BX203="","",IF((LEN(BX203)-LEN(SUBSTITUTE(BX203,"male","")))/LEN("male")&gt;1,"!",IF(RIGHT(BX203,1)=")","",IF(RIGHT(BX203,2)=") ","",IF(RIGHT(BX203,2)=").","","!!")))))</f>
        <v/>
      </c>
      <c r="BW203" s="114"/>
      <c r="BX203" s="168"/>
      <c r="BY203" s="143" t="str">
        <f>IF(CC203="","",ministers_outercabinet!CB$3)</f>
        <v/>
      </c>
      <c r="BZ203" s="144" t="str">
        <f>IF(CC203="","",ministers_outercabinet!CB$1)</f>
        <v/>
      </c>
      <c r="CA203" s="145"/>
      <c r="CB203" s="151"/>
      <c r="CC203" s="146" t="str">
        <f>IF(CJ203="","",IF(ISNUMBER(SEARCH(":",CJ203)),MID(CJ203,FIND(":",CJ203)+2,FIND("(",CJ203)-FIND(":",CJ203)-3),LEFT(CJ203,FIND("(",CJ203)-2)))</f>
        <v/>
      </c>
      <c r="CD203" s="147" t="str">
        <f>IF(CJ203="","",MID(CJ203,FIND("(",CJ203)+1,4))</f>
        <v/>
      </c>
      <c r="CE203" s="148" t="str">
        <f>IF(ISNUMBER(SEARCH("*female*",CJ203)),"female",IF(ISNUMBER(SEARCH("*male*",CJ203)),"male",""))</f>
        <v/>
      </c>
      <c r="CF203" s="149" t="str">
        <f>IF(CJ203="","",IF(ISERROR(MID(CJ203,FIND("male,",CJ203)+6,(FIND(")",CJ203)-(FIND("male,",CJ203)+6))))=TRUE,"missing/error",MID(CJ203,FIND("male,",CJ203)+6,(FIND(")",CJ203)-(FIND("male,",CJ203)+6)))))</f>
        <v/>
      </c>
      <c r="CG203" s="150" t="str">
        <f>IF(CC203="","",(MID(CC203,(SEARCH("^^",SUBSTITUTE(CC203," ","^^",LEN(CC203)-LEN(SUBSTITUTE(CC203," ","")))))+1,99)&amp;"_"&amp;LEFT(CC203,FIND(" ",CC203)-1)&amp;"_"&amp;CD203))</f>
        <v/>
      </c>
      <c r="CH203" s="117" t="str">
        <f>IF(CJ203="","",IF((LEN(CJ203)-LEN(SUBSTITUTE(CJ203,"male","")))/LEN("male")&gt;1,"!",IF(RIGHT(CJ203,1)=")","",IF(RIGHT(CJ203,2)=") ","",IF(RIGHT(CJ203,2)=").","","!!")))))</f>
        <v/>
      </c>
      <c r="CI203" s="114"/>
      <c r="CJ203" s="168"/>
      <c r="CK203" s="143" t="str">
        <f>IF(CO203="","",ministers_outercabinet!CN$3)</f>
        <v/>
      </c>
      <c r="CL203" s="144" t="str">
        <f>IF(CO203="","",ministers_outercabinet!CN$1)</f>
        <v/>
      </c>
      <c r="CM203" s="145"/>
      <c r="CN203" s="151"/>
      <c r="CO203" s="146" t="str">
        <f>IF(CV203="","",IF(ISNUMBER(SEARCH(":",CV203)),MID(CV203,FIND(":",CV203)+2,FIND("(",CV203)-FIND(":",CV203)-3),LEFT(CV203,FIND("(",CV203)-2)))</f>
        <v/>
      </c>
      <c r="CP203" s="147" t="str">
        <f>IF(CV203="","",MID(CV203,FIND("(",CV203)+1,4))</f>
        <v/>
      </c>
      <c r="CQ203" s="148" t="str">
        <f>IF(ISNUMBER(SEARCH("*female*",CV203)),"female",IF(ISNUMBER(SEARCH("*male*",CV203)),"male",""))</f>
        <v/>
      </c>
      <c r="CR203" s="149" t="str">
        <f>IF(CV203="","",IF(ISERROR(MID(CV203,FIND("male,",CV203)+6,(FIND(")",CV203)-(FIND("male,",CV203)+6))))=TRUE,"missing/error",MID(CV203,FIND("male,",CV203)+6,(FIND(")",CV203)-(FIND("male,",CV203)+6)))))</f>
        <v/>
      </c>
      <c r="CS203" s="150" t="str">
        <f>IF(CO203="","",(MID(CO203,(SEARCH("^^",SUBSTITUTE(CO203," ","^^",LEN(CO203)-LEN(SUBSTITUTE(CO203," ","")))))+1,99)&amp;"_"&amp;LEFT(CO203,FIND(" ",CO203)-1)&amp;"_"&amp;CP203))</f>
        <v/>
      </c>
      <c r="CT203" s="117" t="str">
        <f>IF(CV203="","",IF((LEN(CV203)-LEN(SUBSTITUTE(CV203,"male","")))/LEN("male")&gt;1,"!",IF(RIGHT(CV203,1)=")","",IF(RIGHT(CV203,2)=") ","",IF(RIGHT(CV203,2)=").","","!!")))))</f>
        <v/>
      </c>
      <c r="CU203" s="114"/>
      <c r="CV203" s="168"/>
      <c r="CW203" s="143" t="str">
        <f>IF(DA203="","",ministers_outercabinet!CZ$3)</f>
        <v/>
      </c>
      <c r="CX203" s="144" t="str">
        <f>IF(DA203="","",ministers_outercabinet!CZ$1)</f>
        <v/>
      </c>
      <c r="CY203" s="145"/>
      <c r="CZ203" s="151"/>
      <c r="DA203" s="146" t="str">
        <f>IF(DH203="","",IF(ISNUMBER(SEARCH(":",DH203)),MID(DH203,FIND(":",DH203)+2,FIND("(",DH203)-FIND(":",DH203)-3),LEFT(DH203,FIND("(",DH203)-2)))</f>
        <v/>
      </c>
      <c r="DB203" s="147" t="str">
        <f>IF(DH203="","",MID(DH203,FIND("(",DH203)+1,4))</f>
        <v/>
      </c>
      <c r="DC203" s="148" t="str">
        <f>IF(ISNUMBER(SEARCH("*female*",DH203)),"female",IF(ISNUMBER(SEARCH("*male*",DH203)),"male",""))</f>
        <v/>
      </c>
      <c r="DD203" s="149" t="str">
        <f>IF(DH203="","",IF(ISERROR(MID(DH203,FIND("male,",DH203)+6,(FIND(")",DH203)-(FIND("male,",DH203)+6))))=TRUE,"missing/error",MID(DH203,FIND("male,",DH203)+6,(FIND(")",DH203)-(FIND("male,",DH203)+6)))))</f>
        <v/>
      </c>
      <c r="DE203" s="150" t="str">
        <f>IF(DA203="","",(MID(DA203,(SEARCH("^^",SUBSTITUTE(DA203," ","^^",LEN(DA203)-LEN(SUBSTITUTE(DA203," ","")))))+1,99)&amp;"_"&amp;LEFT(DA203,FIND(" ",DA203)-1)&amp;"_"&amp;DB203))</f>
        <v/>
      </c>
      <c r="DF203" s="117" t="str">
        <f>IF(DH203="","",IF((LEN(DH203)-LEN(SUBSTITUTE(DH203,"male","")))/LEN("male")&gt;1,"!",IF(RIGHT(DH203,1)=")","",IF(RIGHT(DH203,2)=") ","",IF(RIGHT(DH203,2)=").","","!!")))))</f>
        <v/>
      </c>
      <c r="DG203" s="114"/>
      <c r="DH203" s="168"/>
      <c r="DI203" s="143" t="str">
        <f>IF(DM203="","",ministers_outercabinet!DL$3)</f>
        <v/>
      </c>
      <c r="DJ203" s="144" t="str">
        <f>IF(DM203="","",ministers_outercabinet!DL$1)</f>
        <v/>
      </c>
      <c r="DK203" s="145"/>
      <c r="DL203" s="151"/>
      <c r="DM203" s="146" t="str">
        <f>IF(DT203="","",IF(ISNUMBER(SEARCH(":",DT203)),MID(DT203,FIND(":",DT203)+2,FIND("(",DT203)-FIND(":",DT203)-3),LEFT(DT203,FIND("(",DT203)-2)))</f>
        <v/>
      </c>
      <c r="DN203" s="147" t="str">
        <f>IF(DT203="","",MID(DT203,FIND("(",DT203)+1,4))</f>
        <v/>
      </c>
      <c r="DO203" s="148" t="str">
        <f>IF(ISNUMBER(SEARCH("*female*",DT203)),"female",IF(ISNUMBER(SEARCH("*male*",DT203)),"male",""))</f>
        <v/>
      </c>
      <c r="DP203" s="149" t="str">
        <f>IF(DT203="","",IF(ISERROR(MID(DT203,FIND("male,",DT203)+6,(FIND(")",DT203)-(FIND("male,",DT203)+6))))=TRUE,"missing/error",MID(DT203,FIND("male,",DT203)+6,(FIND(")",DT203)-(FIND("male,",DT203)+6)))))</f>
        <v/>
      </c>
      <c r="DQ203" s="150" t="str">
        <f>IF(DM203="","",(MID(DM203,(SEARCH("^^",SUBSTITUTE(DM203," ","^^",LEN(DM203)-LEN(SUBSTITUTE(DM203," ","")))))+1,99)&amp;"_"&amp;LEFT(DM203,FIND(" ",DM203)-1)&amp;"_"&amp;DN203))</f>
        <v/>
      </c>
      <c r="DR203" s="117" t="str">
        <f>IF(DT203="","",IF((LEN(DT203)-LEN(SUBSTITUTE(DT203,"male","")))/LEN("male")&gt;1,"!",IF(RIGHT(DT203,1)=")","",IF(RIGHT(DT203,2)=") ","",IF(RIGHT(DT203,2)=").","","!!")))))</f>
        <v/>
      </c>
      <c r="DS203" s="114"/>
      <c r="DT203" s="168"/>
      <c r="DU203" s="143" t="str">
        <f>IF(DY203="","",ministers_outercabinet!DX$3)</f>
        <v/>
      </c>
      <c r="DV203" s="144" t="str">
        <f>IF(DY203="","",ministers_outercabinet!DX$1)</f>
        <v/>
      </c>
      <c r="DW203" s="145"/>
      <c r="DX203" s="151"/>
      <c r="DY203" s="146" t="str">
        <f>IF(EF203="","",IF(ISNUMBER(SEARCH(":",EF203)),MID(EF203,FIND(":",EF203)+2,FIND("(",EF203)-FIND(":",EF203)-3),LEFT(EF203,FIND("(",EF203)-2)))</f>
        <v/>
      </c>
      <c r="DZ203" s="147" t="str">
        <f>IF(EF203="","",MID(EF203,FIND("(",EF203)+1,4))</f>
        <v/>
      </c>
      <c r="EA203" s="148" t="str">
        <f>IF(ISNUMBER(SEARCH("*female*",EF203)),"female",IF(ISNUMBER(SEARCH("*male*",EF203)),"male",""))</f>
        <v/>
      </c>
      <c r="EB203" s="149" t="str">
        <f>IF(EF203="","",IF(ISERROR(MID(EF203,FIND("male,",EF203)+6,(FIND(")",EF203)-(FIND("male,",EF203)+6))))=TRUE,"missing/error",MID(EF203,FIND("male,",EF203)+6,(FIND(")",EF203)-(FIND("male,",EF203)+6)))))</f>
        <v/>
      </c>
      <c r="EC203" s="150" t="str">
        <f>IF(DY203="","",(MID(DY203,(SEARCH("^^",SUBSTITUTE(DY203," ","^^",LEN(DY203)-LEN(SUBSTITUTE(DY203," ","")))))+1,99)&amp;"_"&amp;LEFT(DY203,FIND(" ",DY203)-1)&amp;"_"&amp;DZ203))</f>
        <v/>
      </c>
      <c r="ED203" s="117" t="str">
        <f>IF(EF203="","",IF((LEN(EF203)-LEN(SUBSTITUTE(EF203,"male","")))/LEN("male")&gt;1,"!",IF(RIGHT(EF203,1)=")","",IF(RIGHT(EF203,2)=") ","",IF(RIGHT(EF203,2)=").","","!!")))))</f>
        <v/>
      </c>
      <c r="EE203" s="114"/>
      <c r="EF203" s="168"/>
    </row>
    <row r="204" spans="1:136" ht="13.5" customHeight="1">
      <c r="A204" s="126"/>
      <c r="B204" s="114" t="s">
        <v>526</v>
      </c>
      <c r="D204" s="168"/>
      <c r="E204" s="143" t="str">
        <f>IF(I204="","",ministers_outercabinet!E$3)</f>
        <v/>
      </c>
      <c r="F204" s="144" t="str">
        <f>IF(I204="","",ministers_outercabinet!E$1)</f>
        <v/>
      </c>
      <c r="G204" s="145" t="s">
        <v>292</v>
      </c>
      <c r="H204" s="145" t="str">
        <f>IF(I204="","",ministers_outercabinet!E$3)</f>
        <v/>
      </c>
      <c r="I204" s="146" t="str">
        <f t="shared" si="89"/>
        <v/>
      </c>
      <c r="J204" s="147" t="str">
        <f t="shared" si="90"/>
        <v/>
      </c>
      <c r="K204" s="148" t="str">
        <f t="shared" si="91"/>
        <v/>
      </c>
      <c r="L204" s="149" t="str">
        <f t="shared" si="94"/>
        <v/>
      </c>
      <c r="M204" s="150" t="str">
        <f t="shared" si="92"/>
        <v/>
      </c>
      <c r="N204" s="117" t="str">
        <f t="shared" si="93"/>
        <v/>
      </c>
      <c r="O204" s="114"/>
      <c r="P204" s="168"/>
      <c r="Q204" s="143" t="str">
        <f>IF(U204="","",ministers_outercabinet!T$3)</f>
        <v/>
      </c>
      <c r="R204" s="144" t="str">
        <f>IF(U204="","",ministers_outercabinet!T$1)</f>
        <v/>
      </c>
      <c r="S204" s="145"/>
      <c r="T204" s="151"/>
      <c r="U204" s="146" t="str">
        <f>IF(AB204="","",IF(ISNUMBER(SEARCH(":",AB204)),MID(AB204,FIND(":",AB204)+2,FIND("(",AB204)-FIND(":",AB204)-3),LEFT(AB204,FIND("(",AB204)-2)))</f>
        <v/>
      </c>
      <c r="V204" s="147" t="str">
        <f>IF(AB204="","",MID(AB204,FIND("(",AB204)+1,4))</f>
        <v/>
      </c>
      <c r="W204" s="148" t="str">
        <f>IF(ISNUMBER(SEARCH("*female*",AB204)),"female",IF(ISNUMBER(SEARCH("*male*",AB204)),"male",""))</f>
        <v/>
      </c>
      <c r="X204" s="149" t="str">
        <f>IF(AB204="","",IF(ISERROR(MID(AB204,FIND("male,",AB204)+6,(FIND(")",AB204)-(FIND("male,",AB204)+6))))=TRUE,"missing/error",MID(AB204,FIND("male,",AB204)+6,(FIND(")",AB204)-(FIND("male,",AB204)+6)))))</f>
        <v/>
      </c>
      <c r="Y204" s="150" t="str">
        <f>IF(U204="","",(MID(U204,(SEARCH("^^",SUBSTITUTE(U204," ","^^",LEN(U204)-LEN(SUBSTITUTE(U204," ","")))))+1,99)&amp;"_"&amp;LEFT(U204,FIND(" ",U204)-1)&amp;"_"&amp;V204))</f>
        <v/>
      </c>
      <c r="Z204" s="117" t="str">
        <f>IF(AB204="","",IF((LEN(AB204)-LEN(SUBSTITUTE(AB204,"male","")))/LEN("male")&gt;1,"!",IF(RIGHT(AB204,1)=")","",IF(RIGHT(AB204,2)=") ","",IF(RIGHT(AB204,2)=").","","!!")))))</f>
        <v/>
      </c>
      <c r="AA204" s="114"/>
      <c r="AB204" s="168"/>
      <c r="AC204" s="143" t="str">
        <f>IF(AG204="","",ministers_outercabinet!AF$3)</f>
        <v/>
      </c>
      <c r="AD204" s="144" t="str">
        <f>IF(AG204="","",ministers_outercabinet!AF$1)</f>
        <v/>
      </c>
      <c r="AE204" s="145"/>
      <c r="AF204" s="151"/>
      <c r="AG204" s="146" t="str">
        <f>IF(AN204="","",IF(ISNUMBER(SEARCH(":",AN204)),MID(AN204,FIND(":",AN204)+2,FIND("(",AN204)-FIND(":",AN204)-3),LEFT(AN204,FIND("(",AN204)-2)))</f>
        <v/>
      </c>
      <c r="AH204" s="147" t="str">
        <f>IF(AN204="","",MID(AN204,FIND("(",AN204)+1,4))</f>
        <v/>
      </c>
      <c r="AI204" s="148" t="str">
        <f>IF(ISNUMBER(SEARCH("*female*",AN204)),"female",IF(ISNUMBER(SEARCH("*male*",AN204)),"male",""))</f>
        <v/>
      </c>
      <c r="AJ204" s="149" t="str">
        <f>IF(AN204="","",IF(ISERROR(MID(AN204,FIND("male,",AN204)+6,(FIND(")",AN204)-(FIND("male,",AN204)+6))))=TRUE,"missing/error",MID(AN204,FIND("male,",AN204)+6,(FIND(")",AN204)-(FIND("male,",AN204)+6)))))</f>
        <v/>
      </c>
      <c r="AK204" s="150" t="str">
        <f>IF(AG204="","",(MID(AG204,(SEARCH("^^",SUBSTITUTE(AG204," ","^^",LEN(AG204)-LEN(SUBSTITUTE(AG204," ","")))))+1,99)&amp;"_"&amp;LEFT(AG204,FIND(" ",AG204)-1)&amp;"_"&amp;AH204))</f>
        <v/>
      </c>
      <c r="AL204" s="117" t="str">
        <f>IF(AN204="","",IF((LEN(AN204)-LEN(SUBSTITUTE(AN204,"male","")))/LEN("male")&gt;1,"!",IF(RIGHT(AN204,1)=")","",IF(RIGHT(AN204,2)=") ","",IF(RIGHT(AN204,2)=").","","!!")))))</f>
        <v/>
      </c>
      <c r="AM204" s="114"/>
      <c r="AN204" s="168"/>
      <c r="AO204" s="143" t="str">
        <f>IF(AS204="","",ministers_outercabinet!AR$3)</f>
        <v/>
      </c>
      <c r="AP204" s="144" t="str">
        <f>IF(AS204="","",ministers_outercabinet!AR$1)</f>
        <v/>
      </c>
      <c r="AQ204" s="145"/>
      <c r="AR204" s="151"/>
      <c r="AS204" s="146" t="str">
        <f>IF(AZ204="","",IF(ISNUMBER(SEARCH(":",AZ204)),MID(AZ204,FIND(":",AZ204)+2,FIND("(",AZ204)-FIND(":",AZ204)-3),LEFT(AZ204,FIND("(",AZ204)-2)))</f>
        <v/>
      </c>
      <c r="AT204" s="147" t="str">
        <f>IF(AZ204="","",MID(AZ204,FIND("(",AZ204)+1,4))</f>
        <v/>
      </c>
      <c r="AU204" s="148" t="str">
        <f>IF(ISNUMBER(SEARCH("*female*",AZ204)),"female",IF(ISNUMBER(SEARCH("*male*",AZ204)),"male",""))</f>
        <v/>
      </c>
      <c r="AV204" s="149" t="str">
        <f>IF(AZ204="","",IF(ISERROR(MID(AZ204,FIND("male,",AZ204)+6,(FIND(")",AZ204)-(FIND("male,",AZ204)+6))))=TRUE,"missing/error",MID(AZ204,FIND("male,",AZ204)+6,(FIND(")",AZ204)-(FIND("male,",AZ204)+6)))))</f>
        <v/>
      </c>
      <c r="AW204" s="150" t="str">
        <f>IF(AS204="","",(MID(AS204,(SEARCH("^^",SUBSTITUTE(AS204," ","^^",LEN(AS204)-LEN(SUBSTITUTE(AS204," ","")))))+1,99)&amp;"_"&amp;LEFT(AS204,FIND(" ",AS204)-1)&amp;"_"&amp;AT204))</f>
        <v/>
      </c>
      <c r="AX204" s="117" t="str">
        <f>IF(AZ204="","",IF((LEN(AZ204)-LEN(SUBSTITUTE(AZ204,"male","")))/LEN("male")&gt;1,"!",IF(RIGHT(AZ204,1)=")","",IF(RIGHT(AZ204,2)=") ","",IF(RIGHT(AZ204,2)=").","","!!")))))</f>
        <v/>
      </c>
      <c r="AY204" s="114"/>
      <c r="AZ204" s="168"/>
      <c r="BA204" s="143" t="str">
        <f>IF(BE204="","",ministers_outercabinet!BD$3)</f>
        <v/>
      </c>
      <c r="BB204" s="144" t="str">
        <f>IF(BE204="","",ministers_outercabinet!BD$1)</f>
        <v/>
      </c>
      <c r="BC204" s="145"/>
      <c r="BD204" s="151"/>
      <c r="BE204" s="146" t="str">
        <f>IF(BL204="","",IF(ISNUMBER(SEARCH(":",BL204)),MID(BL204,FIND(":",BL204)+2,FIND("(",BL204)-FIND(":",BL204)-3),LEFT(BL204,FIND("(",BL204)-2)))</f>
        <v/>
      </c>
      <c r="BF204" s="147" t="str">
        <f>IF(BL204="","",MID(BL204,FIND("(",BL204)+1,4))</f>
        <v/>
      </c>
      <c r="BG204" s="148" t="str">
        <f>IF(ISNUMBER(SEARCH("*female*",BL204)),"female",IF(ISNUMBER(SEARCH("*male*",BL204)),"male",""))</f>
        <v/>
      </c>
      <c r="BH204" s="149" t="str">
        <f>IF(BL204="","",IF(ISERROR(MID(BL204,FIND("male,",BL204)+6,(FIND(")",BL204)-(FIND("male,",BL204)+6))))=TRUE,"missing/error",MID(BL204,FIND("male,",BL204)+6,(FIND(")",BL204)-(FIND("male,",BL204)+6)))))</f>
        <v/>
      </c>
      <c r="BI204" s="150" t="str">
        <f>IF(BE204="","",(MID(BE204,(SEARCH("^^",SUBSTITUTE(BE204," ","^^",LEN(BE204)-LEN(SUBSTITUTE(BE204," ","")))))+1,99)&amp;"_"&amp;LEFT(BE204,FIND(" ",BE204)-1)&amp;"_"&amp;BF204))</f>
        <v/>
      </c>
      <c r="BJ204" s="117" t="str">
        <f>IF(BL204="","",IF((LEN(BL204)-LEN(SUBSTITUTE(BL204,"male","")))/LEN("male")&gt;1,"!",IF(RIGHT(BL204,1)=")","",IF(RIGHT(BL204,2)=") ","",IF(RIGHT(BL204,2)=").","","!!")))))</f>
        <v/>
      </c>
      <c r="BK204" s="114"/>
      <c r="BL204" s="168"/>
      <c r="BM204" s="143" t="str">
        <f>IF(BQ204="","",ministers_outercabinet!BP$3)</f>
        <v/>
      </c>
      <c r="BN204" s="144" t="str">
        <f>IF(BQ204="","",ministers_outercabinet!BP$1)</f>
        <v/>
      </c>
      <c r="BO204" s="145"/>
      <c r="BP204" s="151"/>
      <c r="BQ204" s="146" t="str">
        <f>IF(BX204="","",IF(ISNUMBER(SEARCH(":",BX204)),MID(BX204,FIND(":",BX204)+2,FIND("(",BX204)-FIND(":",BX204)-3),LEFT(BX204,FIND("(",BX204)-2)))</f>
        <v/>
      </c>
      <c r="BR204" s="147" t="str">
        <f>IF(BX204="","",MID(BX204,FIND("(",BX204)+1,4))</f>
        <v/>
      </c>
      <c r="BS204" s="148" t="str">
        <f>IF(ISNUMBER(SEARCH("*female*",BX204)),"female",IF(ISNUMBER(SEARCH("*male*",BX204)),"male",""))</f>
        <v/>
      </c>
      <c r="BT204" s="149" t="str">
        <f>IF(BX204="","",IF(ISERROR(MID(BX204,FIND("male,",BX204)+6,(FIND(")",BX204)-(FIND("male,",BX204)+6))))=TRUE,"missing/error",MID(BX204,FIND("male,",BX204)+6,(FIND(")",BX204)-(FIND("male,",BX204)+6)))))</f>
        <v/>
      </c>
      <c r="BU204" s="150" t="str">
        <f>IF(BQ204="","",(MID(BQ204,(SEARCH("^^",SUBSTITUTE(BQ204," ","^^",LEN(BQ204)-LEN(SUBSTITUTE(BQ204," ","")))))+1,99)&amp;"_"&amp;LEFT(BQ204,FIND(" ",BQ204)-1)&amp;"_"&amp;BR204))</f>
        <v/>
      </c>
      <c r="BV204" s="117" t="str">
        <f>IF(BX204="","",IF((LEN(BX204)-LEN(SUBSTITUTE(BX204,"male","")))/LEN("male")&gt;1,"!",IF(RIGHT(BX204,1)=")","",IF(RIGHT(BX204,2)=") ","",IF(RIGHT(BX204,2)=").","","!!")))))</f>
        <v/>
      </c>
      <c r="BW204" s="114"/>
      <c r="BX204" s="168"/>
      <c r="BY204" s="143" t="str">
        <f>IF(CC204="","",ministers_outercabinet!CB$3)</f>
        <v/>
      </c>
      <c r="BZ204" s="144" t="str">
        <f>IF(CC204="","",ministers_outercabinet!CB$1)</f>
        <v/>
      </c>
      <c r="CA204" s="145"/>
      <c r="CB204" s="151"/>
      <c r="CC204" s="146" t="str">
        <f>IF(CJ204="","",IF(ISNUMBER(SEARCH(":",CJ204)),MID(CJ204,FIND(":",CJ204)+2,FIND("(",CJ204)-FIND(":",CJ204)-3),LEFT(CJ204,FIND("(",CJ204)-2)))</f>
        <v/>
      </c>
      <c r="CD204" s="147" t="str">
        <f>IF(CJ204="","",MID(CJ204,FIND("(",CJ204)+1,4))</f>
        <v/>
      </c>
      <c r="CE204" s="148" t="str">
        <f>IF(ISNUMBER(SEARCH("*female*",CJ204)),"female",IF(ISNUMBER(SEARCH("*male*",CJ204)),"male",""))</f>
        <v/>
      </c>
      <c r="CF204" s="149" t="str">
        <f>IF(CJ204="","",IF(ISERROR(MID(CJ204,FIND("male,",CJ204)+6,(FIND(")",CJ204)-(FIND("male,",CJ204)+6))))=TRUE,"missing/error",MID(CJ204,FIND("male,",CJ204)+6,(FIND(")",CJ204)-(FIND("male,",CJ204)+6)))))</f>
        <v/>
      </c>
      <c r="CG204" s="150" t="str">
        <f>IF(CC204="","",(MID(CC204,(SEARCH("^^",SUBSTITUTE(CC204," ","^^",LEN(CC204)-LEN(SUBSTITUTE(CC204," ","")))))+1,99)&amp;"_"&amp;LEFT(CC204,FIND(" ",CC204)-1)&amp;"_"&amp;CD204))</f>
        <v/>
      </c>
      <c r="CH204" s="117" t="str">
        <f>IF(CJ204="","",IF((LEN(CJ204)-LEN(SUBSTITUTE(CJ204,"male","")))/LEN("male")&gt;1,"!",IF(RIGHT(CJ204,1)=")","",IF(RIGHT(CJ204,2)=") ","",IF(RIGHT(CJ204,2)=").","","!!")))))</f>
        <v/>
      </c>
      <c r="CI204" s="114"/>
      <c r="CJ204" s="168"/>
      <c r="CK204" s="143" t="str">
        <f>IF(CO204="","",ministers_outercabinet!CN$3)</f>
        <v/>
      </c>
      <c r="CL204" s="144" t="str">
        <f>IF(CO204="","",ministers_outercabinet!CN$1)</f>
        <v/>
      </c>
      <c r="CM204" s="145"/>
      <c r="CN204" s="151"/>
      <c r="CO204" s="146" t="str">
        <f>IF(CV204="","",IF(ISNUMBER(SEARCH(":",CV204)),MID(CV204,FIND(":",CV204)+2,FIND("(",CV204)-FIND(":",CV204)-3),LEFT(CV204,FIND("(",CV204)-2)))</f>
        <v/>
      </c>
      <c r="CP204" s="147" t="str">
        <f>IF(CV204="","",MID(CV204,FIND("(",CV204)+1,4))</f>
        <v/>
      </c>
      <c r="CQ204" s="148" t="str">
        <f>IF(ISNUMBER(SEARCH("*female*",CV204)),"female",IF(ISNUMBER(SEARCH("*male*",CV204)),"male",""))</f>
        <v/>
      </c>
      <c r="CR204" s="149" t="str">
        <f>IF(CV204="","",IF(ISERROR(MID(CV204,FIND("male,",CV204)+6,(FIND(")",CV204)-(FIND("male,",CV204)+6))))=TRUE,"missing/error",MID(CV204,FIND("male,",CV204)+6,(FIND(")",CV204)-(FIND("male,",CV204)+6)))))</f>
        <v/>
      </c>
      <c r="CS204" s="150" t="str">
        <f>IF(CO204="","",(MID(CO204,(SEARCH("^^",SUBSTITUTE(CO204," ","^^",LEN(CO204)-LEN(SUBSTITUTE(CO204," ","")))))+1,99)&amp;"_"&amp;LEFT(CO204,FIND(" ",CO204)-1)&amp;"_"&amp;CP204))</f>
        <v/>
      </c>
      <c r="CT204" s="117" t="str">
        <f>IF(CV204="","",IF((LEN(CV204)-LEN(SUBSTITUTE(CV204,"male","")))/LEN("male")&gt;1,"!",IF(RIGHT(CV204,1)=")","",IF(RIGHT(CV204,2)=") ","",IF(RIGHT(CV204,2)=").","","!!")))))</f>
        <v/>
      </c>
      <c r="CU204" s="114"/>
      <c r="CV204" s="168"/>
      <c r="CW204" s="143" t="str">
        <f>IF(DA204="","",ministers_outercabinet!CZ$3)</f>
        <v/>
      </c>
      <c r="CX204" s="144" t="str">
        <f>IF(DA204="","",ministers_outercabinet!CZ$1)</f>
        <v/>
      </c>
      <c r="CY204" s="145"/>
      <c r="CZ204" s="151"/>
      <c r="DA204" s="146" t="str">
        <f>IF(DH204="","",IF(ISNUMBER(SEARCH(":",DH204)),MID(DH204,FIND(":",DH204)+2,FIND("(",DH204)-FIND(":",DH204)-3),LEFT(DH204,FIND("(",DH204)-2)))</f>
        <v/>
      </c>
      <c r="DB204" s="147" t="str">
        <f>IF(DH204="","",MID(DH204,FIND("(",DH204)+1,4))</f>
        <v/>
      </c>
      <c r="DC204" s="148" t="str">
        <f>IF(ISNUMBER(SEARCH("*female*",DH204)),"female",IF(ISNUMBER(SEARCH("*male*",DH204)),"male",""))</f>
        <v/>
      </c>
      <c r="DD204" s="149" t="str">
        <f>IF(DH204="","",IF(ISERROR(MID(DH204,FIND("male,",DH204)+6,(FIND(")",DH204)-(FIND("male,",DH204)+6))))=TRUE,"missing/error",MID(DH204,FIND("male,",DH204)+6,(FIND(")",DH204)-(FIND("male,",DH204)+6)))))</f>
        <v/>
      </c>
      <c r="DE204" s="150" t="str">
        <f>IF(DA204="","",(MID(DA204,(SEARCH("^^",SUBSTITUTE(DA204," ","^^",LEN(DA204)-LEN(SUBSTITUTE(DA204," ","")))))+1,99)&amp;"_"&amp;LEFT(DA204,FIND(" ",DA204)-1)&amp;"_"&amp;DB204))</f>
        <v/>
      </c>
      <c r="DF204" s="117" t="str">
        <f>IF(DH204="","",IF((LEN(DH204)-LEN(SUBSTITUTE(DH204,"male","")))/LEN("male")&gt;1,"!",IF(RIGHT(DH204,1)=")","",IF(RIGHT(DH204,2)=") ","",IF(RIGHT(DH204,2)=").","","!!")))))</f>
        <v/>
      </c>
      <c r="DG204" s="114"/>
      <c r="DH204" s="168"/>
      <c r="DI204" s="143" t="str">
        <f>IF(DM204="","",ministers_outercabinet!DL$3)</f>
        <v/>
      </c>
      <c r="DJ204" s="144" t="str">
        <f>IF(DM204="","",ministers_outercabinet!DL$1)</f>
        <v/>
      </c>
      <c r="DK204" s="145"/>
      <c r="DL204" s="151"/>
      <c r="DM204" s="146" t="str">
        <f>IF(DT204="","",IF(ISNUMBER(SEARCH(":",DT204)),MID(DT204,FIND(":",DT204)+2,FIND("(",DT204)-FIND(":",DT204)-3),LEFT(DT204,FIND("(",DT204)-2)))</f>
        <v/>
      </c>
      <c r="DN204" s="147" t="str">
        <f>IF(DT204="","",MID(DT204,FIND("(",DT204)+1,4))</f>
        <v/>
      </c>
      <c r="DO204" s="148" t="str">
        <f>IF(ISNUMBER(SEARCH("*female*",DT204)),"female",IF(ISNUMBER(SEARCH("*male*",DT204)),"male",""))</f>
        <v/>
      </c>
      <c r="DP204" s="149" t="str">
        <f>IF(DT204="","",IF(ISERROR(MID(DT204,FIND("male,",DT204)+6,(FIND(")",DT204)-(FIND("male,",DT204)+6))))=TRUE,"missing/error",MID(DT204,FIND("male,",DT204)+6,(FIND(")",DT204)-(FIND("male,",DT204)+6)))))</f>
        <v/>
      </c>
      <c r="DQ204" s="150" t="str">
        <f>IF(DM204="","",(MID(DM204,(SEARCH("^^",SUBSTITUTE(DM204," ","^^",LEN(DM204)-LEN(SUBSTITUTE(DM204," ","")))))+1,99)&amp;"_"&amp;LEFT(DM204,FIND(" ",DM204)-1)&amp;"_"&amp;DN204))</f>
        <v/>
      </c>
      <c r="DR204" s="117" t="str">
        <f>IF(DT204="","",IF((LEN(DT204)-LEN(SUBSTITUTE(DT204,"male","")))/LEN("male")&gt;1,"!",IF(RIGHT(DT204,1)=")","",IF(RIGHT(DT204,2)=") ","",IF(RIGHT(DT204,2)=").","","!!")))))</f>
        <v/>
      </c>
      <c r="DS204" s="114"/>
      <c r="DT204" s="168"/>
      <c r="DU204" s="143" t="str">
        <f>IF(DY204="","",ministers_outercabinet!DX$3)</f>
        <v/>
      </c>
      <c r="DV204" s="144" t="str">
        <f>IF(DY204="","",ministers_outercabinet!DX$1)</f>
        <v/>
      </c>
      <c r="DW204" s="145"/>
      <c r="DX204" s="151"/>
      <c r="DY204" s="146" t="str">
        <f>IF(EF204="","",IF(ISNUMBER(SEARCH(":",EF204)),MID(EF204,FIND(":",EF204)+2,FIND("(",EF204)-FIND(":",EF204)-3),LEFT(EF204,FIND("(",EF204)-2)))</f>
        <v/>
      </c>
      <c r="DZ204" s="147" t="str">
        <f>IF(EF204="","",MID(EF204,FIND("(",EF204)+1,4))</f>
        <v/>
      </c>
      <c r="EA204" s="148" t="str">
        <f>IF(ISNUMBER(SEARCH("*female*",EF204)),"female",IF(ISNUMBER(SEARCH("*male*",EF204)),"male",""))</f>
        <v/>
      </c>
      <c r="EB204" s="149" t="str">
        <f>IF(EF204="","",IF(ISERROR(MID(EF204,FIND("male,",EF204)+6,(FIND(")",EF204)-(FIND("male,",EF204)+6))))=TRUE,"missing/error",MID(EF204,FIND("male,",EF204)+6,(FIND(")",EF204)-(FIND("male,",EF204)+6)))))</f>
        <v/>
      </c>
      <c r="EC204" s="150" t="str">
        <f>IF(DY204="","",(MID(DY204,(SEARCH("^^",SUBSTITUTE(DY204," ","^^",LEN(DY204)-LEN(SUBSTITUTE(DY204," ","")))))+1,99)&amp;"_"&amp;LEFT(DY204,FIND(" ",DY204)-1)&amp;"_"&amp;DZ204))</f>
        <v/>
      </c>
      <c r="ED204" s="117" t="str">
        <f>IF(EF204="","",IF((LEN(EF204)-LEN(SUBSTITUTE(EF204,"male","")))/LEN("male")&gt;1,"!",IF(RIGHT(EF204,1)=")","",IF(RIGHT(EF204,2)=") ","",IF(RIGHT(EF204,2)=").","","!!")))))</f>
        <v/>
      </c>
      <c r="EE204" s="114"/>
      <c r="EF204" s="168"/>
    </row>
    <row r="205" spans="1:136" ht="13.5" customHeight="1">
      <c r="A205" s="126"/>
      <c r="B205" s="114" t="s">
        <v>526</v>
      </c>
      <c r="D205" s="168"/>
      <c r="E205" s="143" t="str">
        <f>IF(I205="","",ministers_outercabinet!E$3)</f>
        <v/>
      </c>
      <c r="F205" s="144" t="str">
        <f>IF(I205="","",ministers_outercabinet!E$1)</f>
        <v/>
      </c>
      <c r="G205" s="145" t="s">
        <v>292</v>
      </c>
      <c r="H205" s="145" t="str">
        <f>IF(I205="","",ministers_outercabinet!E$3)</f>
        <v/>
      </c>
      <c r="I205" s="146" t="str">
        <f t="shared" si="89"/>
        <v/>
      </c>
      <c r="J205" s="147" t="str">
        <f t="shared" si="90"/>
        <v/>
      </c>
      <c r="K205" s="148" t="str">
        <f t="shared" si="91"/>
        <v/>
      </c>
      <c r="L205" s="149" t="str">
        <f t="shared" si="94"/>
        <v/>
      </c>
      <c r="M205" s="150" t="str">
        <f t="shared" si="92"/>
        <v/>
      </c>
      <c r="N205" s="117" t="str">
        <f t="shared" si="93"/>
        <v/>
      </c>
      <c r="O205" s="114"/>
      <c r="P205" s="168"/>
      <c r="Q205" s="143"/>
      <c r="R205" s="144"/>
      <c r="S205" s="145"/>
      <c r="T205" s="151"/>
      <c r="U205" s="146"/>
      <c r="V205" s="147"/>
      <c r="W205" s="148"/>
      <c r="X205" s="149"/>
      <c r="Y205" s="150"/>
      <c r="AA205" s="114"/>
      <c r="AB205" s="168"/>
      <c r="AC205" s="143"/>
      <c r="AD205" s="144"/>
      <c r="AE205" s="145"/>
      <c r="AF205" s="151"/>
      <c r="AG205" s="146"/>
      <c r="AH205" s="147"/>
      <c r="AI205" s="148"/>
      <c r="AJ205" s="149"/>
      <c r="AK205" s="150"/>
      <c r="AM205" s="114"/>
      <c r="AN205" s="168"/>
      <c r="AO205" s="143"/>
      <c r="AP205" s="144"/>
      <c r="AQ205" s="145"/>
      <c r="AR205" s="151"/>
      <c r="AS205" s="146"/>
      <c r="AT205" s="147"/>
      <c r="AU205" s="148"/>
      <c r="AV205" s="149"/>
      <c r="AW205" s="150"/>
      <c r="AY205" s="114"/>
      <c r="AZ205" s="168"/>
      <c r="BA205" s="143"/>
      <c r="BB205" s="144"/>
      <c r="BC205" s="145"/>
      <c r="BD205" s="151"/>
      <c r="BE205" s="146"/>
      <c r="BF205" s="147"/>
      <c r="BG205" s="148"/>
      <c r="BH205" s="149"/>
      <c r="BI205" s="150"/>
      <c r="BK205" s="114"/>
      <c r="BL205" s="168"/>
      <c r="BM205" s="143"/>
      <c r="BN205" s="144"/>
      <c r="BO205" s="145"/>
      <c r="BP205" s="151"/>
      <c r="BQ205" s="146"/>
      <c r="BR205" s="147"/>
      <c r="BS205" s="148"/>
      <c r="BT205" s="149"/>
      <c r="BU205" s="150"/>
      <c r="BW205" s="114"/>
      <c r="BX205" s="168"/>
      <c r="BY205" s="143"/>
      <c r="BZ205" s="144"/>
      <c r="CA205" s="145"/>
      <c r="CB205" s="151"/>
      <c r="CC205" s="146"/>
      <c r="CD205" s="147"/>
      <c r="CE205" s="148"/>
      <c r="CF205" s="149"/>
      <c r="CG205" s="150"/>
      <c r="CI205" s="114"/>
      <c r="CJ205" s="168"/>
      <c r="CK205" s="143"/>
      <c r="CL205" s="144"/>
      <c r="CM205" s="145"/>
      <c r="CN205" s="151"/>
      <c r="CO205" s="146"/>
      <c r="CP205" s="147"/>
      <c r="CQ205" s="148"/>
      <c r="CR205" s="149"/>
      <c r="CS205" s="150"/>
      <c r="CU205" s="114"/>
      <c r="CV205" s="168"/>
      <c r="CW205" s="143"/>
      <c r="CX205" s="144"/>
      <c r="CY205" s="145"/>
      <c r="CZ205" s="151"/>
      <c r="DA205" s="146"/>
      <c r="DB205" s="147"/>
      <c r="DC205" s="148"/>
      <c r="DD205" s="149"/>
      <c r="DE205" s="150"/>
      <c r="DG205" s="114"/>
      <c r="DH205" s="168"/>
      <c r="DI205" s="143"/>
      <c r="DJ205" s="144"/>
      <c r="DK205" s="145"/>
      <c r="DL205" s="151"/>
      <c r="DM205" s="146"/>
      <c r="DN205" s="147"/>
      <c r="DO205" s="148"/>
      <c r="DP205" s="149"/>
      <c r="DQ205" s="150"/>
      <c r="DS205" s="114"/>
      <c r="DT205" s="168"/>
      <c r="DU205" s="143"/>
      <c r="DV205" s="144"/>
      <c r="DW205" s="145"/>
      <c r="DX205" s="151"/>
      <c r="DY205" s="146"/>
      <c r="DZ205" s="147"/>
      <c r="EA205" s="148"/>
      <c r="EB205" s="149"/>
      <c r="EC205" s="150"/>
      <c r="EE205" s="114"/>
      <c r="EF205" s="168"/>
    </row>
    <row r="206" spans="1:136" ht="13.5" customHeight="1">
      <c r="A206" s="126"/>
      <c r="B206" s="177" t="s">
        <v>686</v>
      </c>
      <c r="D206" s="168"/>
      <c r="E206" s="143" t="str">
        <f>IF(I206="","",ministers_outercabinet!E$3)</f>
        <v/>
      </c>
      <c r="F206" s="144" t="str">
        <f>IF(I206="","",ministers_outercabinet!E$1)</f>
        <v/>
      </c>
      <c r="G206" s="145" t="s">
        <v>292</v>
      </c>
      <c r="H206" s="145" t="str">
        <f>IF(I206="","",ministers_outercabinet!E$3)</f>
        <v/>
      </c>
      <c r="I206" s="146" t="str">
        <f t="shared" si="89"/>
        <v/>
      </c>
      <c r="J206" s="147" t="str">
        <f t="shared" si="90"/>
        <v/>
      </c>
      <c r="K206" s="148" t="str">
        <f t="shared" si="91"/>
        <v/>
      </c>
      <c r="L206" s="149" t="str">
        <f t="shared" si="94"/>
        <v/>
      </c>
      <c r="M206" s="150" t="str">
        <f t="shared" si="92"/>
        <v/>
      </c>
      <c r="N206" s="117" t="str">
        <f t="shared" si="93"/>
        <v/>
      </c>
      <c r="O206" s="114"/>
      <c r="P206" s="168"/>
      <c r="Q206" s="143"/>
      <c r="R206" s="144"/>
      <c r="S206" s="145"/>
      <c r="T206" s="151"/>
      <c r="U206" s="146"/>
      <c r="V206" s="147"/>
      <c r="W206" s="148"/>
      <c r="X206" s="149"/>
      <c r="Y206" s="150"/>
      <c r="AA206" s="114"/>
      <c r="AB206" s="168"/>
      <c r="AC206" s="143"/>
      <c r="AD206" s="144"/>
      <c r="AE206" s="145"/>
      <c r="AF206" s="151"/>
      <c r="AG206" s="146"/>
      <c r="AH206" s="147"/>
      <c r="AI206" s="148"/>
      <c r="AJ206" s="149"/>
      <c r="AK206" s="150"/>
      <c r="AM206" s="114"/>
      <c r="AN206" s="168"/>
      <c r="AO206" s="143"/>
      <c r="AP206" s="144"/>
      <c r="AQ206" s="145"/>
      <c r="AR206" s="151"/>
      <c r="AS206" s="146"/>
      <c r="AT206" s="147"/>
      <c r="AU206" s="148"/>
      <c r="AV206" s="149"/>
      <c r="AW206" s="150"/>
      <c r="AY206" s="114"/>
      <c r="AZ206" s="168"/>
      <c r="BA206" s="143"/>
      <c r="BB206" s="144"/>
      <c r="BC206" s="145"/>
      <c r="BD206" s="151"/>
      <c r="BE206" s="146"/>
      <c r="BF206" s="147"/>
      <c r="BG206" s="148"/>
      <c r="BH206" s="149"/>
      <c r="BI206" s="150"/>
      <c r="BK206" s="114"/>
      <c r="BL206" s="168"/>
      <c r="BM206" s="143"/>
      <c r="BN206" s="144"/>
      <c r="BO206" s="145"/>
      <c r="BP206" s="151"/>
      <c r="BQ206" s="146"/>
      <c r="BR206" s="147"/>
      <c r="BS206" s="148"/>
      <c r="BT206" s="149"/>
      <c r="BU206" s="150"/>
      <c r="BW206" s="114"/>
      <c r="BX206" s="168"/>
      <c r="BY206" s="143"/>
      <c r="BZ206" s="144"/>
      <c r="CA206" s="145"/>
      <c r="CB206" s="151"/>
      <c r="CC206" s="146"/>
      <c r="CD206" s="147"/>
      <c r="CE206" s="148"/>
      <c r="CF206" s="149"/>
      <c r="CG206" s="150"/>
      <c r="CI206" s="114"/>
      <c r="CJ206" s="168"/>
      <c r="CK206" s="143"/>
      <c r="CL206" s="144"/>
      <c r="CM206" s="145"/>
      <c r="CN206" s="151"/>
      <c r="CO206" s="146"/>
      <c r="CP206" s="147"/>
      <c r="CQ206" s="148"/>
      <c r="CR206" s="149"/>
      <c r="CS206" s="150"/>
      <c r="CU206" s="114"/>
      <c r="CV206" s="168"/>
      <c r="CW206" s="143"/>
      <c r="CX206" s="144"/>
      <c r="CY206" s="145"/>
      <c r="CZ206" s="151"/>
      <c r="DA206" s="146"/>
      <c r="DB206" s="147"/>
      <c r="DC206" s="148"/>
      <c r="DD206" s="149"/>
      <c r="DE206" s="150"/>
      <c r="DG206" s="114"/>
      <c r="DH206" s="168"/>
      <c r="DI206" s="143"/>
      <c r="DJ206" s="144"/>
      <c r="DK206" s="145"/>
      <c r="DL206" s="151"/>
      <c r="DM206" s="146"/>
      <c r="DN206" s="147"/>
      <c r="DO206" s="148"/>
      <c r="DP206" s="149"/>
      <c r="DQ206" s="150"/>
      <c r="DS206" s="114"/>
      <c r="DT206" s="168"/>
      <c r="DU206" s="143"/>
      <c r="DV206" s="144"/>
      <c r="DW206" s="145"/>
      <c r="DX206" s="151"/>
      <c r="DY206" s="146"/>
      <c r="DZ206" s="147"/>
      <c r="EA206" s="148"/>
      <c r="EB206" s="149"/>
      <c r="EC206" s="150"/>
      <c r="EE206" s="114"/>
      <c r="EF206" s="168"/>
    </row>
    <row r="207" spans="1:136" ht="13.5" customHeight="1">
      <c r="A207" s="126"/>
      <c r="B207" s="114" t="s">
        <v>527</v>
      </c>
      <c r="D207" s="168"/>
      <c r="E207" s="143" t="str">
        <f>IF(I207="","",ministers_outercabinet!E$3)</f>
        <v/>
      </c>
      <c r="F207" s="144" t="str">
        <f>IF(I207="","",ministers_outercabinet!E$1)</f>
        <v/>
      </c>
      <c r="G207" s="145" t="s">
        <v>292</v>
      </c>
      <c r="H207" s="145" t="str">
        <f>IF(I207="","",ministers_outercabinet!E$3)</f>
        <v/>
      </c>
      <c r="I207" s="146" t="str">
        <f t="shared" si="89"/>
        <v/>
      </c>
      <c r="J207" s="147" t="str">
        <f t="shared" si="90"/>
        <v/>
      </c>
      <c r="K207" s="148" t="str">
        <f t="shared" si="91"/>
        <v/>
      </c>
      <c r="L207" s="149" t="str">
        <f t="shared" si="94"/>
        <v/>
      </c>
      <c r="M207" s="150" t="str">
        <f t="shared" si="92"/>
        <v/>
      </c>
      <c r="N207" s="117" t="str">
        <f t="shared" si="93"/>
        <v/>
      </c>
      <c r="O207" s="114"/>
      <c r="P207" s="168"/>
      <c r="Q207" s="143" t="str">
        <f>IF(U207="","",ministers_outercabinet!T$3)</f>
        <v/>
      </c>
      <c r="R207" s="144" t="str">
        <f>IF(U207="","",ministers_outercabinet!T$1)</f>
        <v/>
      </c>
      <c r="S207" s="145"/>
      <c r="T207" s="151"/>
      <c r="U207" s="146" t="str">
        <f>IF(AB207="","",IF(ISNUMBER(SEARCH(":",AB207)),MID(AB207,FIND(":",AB207)+2,FIND("(",AB207)-FIND(":",AB207)-3),LEFT(AB207,FIND("(",AB207)-2)))</f>
        <v/>
      </c>
      <c r="V207" s="147" t="str">
        <f>IF(AB207="","",MID(AB207,FIND("(",AB207)+1,4))</f>
        <v/>
      </c>
      <c r="W207" s="148" t="str">
        <f>IF(ISNUMBER(SEARCH("*female*",AB207)),"female",IF(ISNUMBER(SEARCH("*male*",AB207)),"male",""))</f>
        <v/>
      </c>
      <c r="X207" s="149" t="str">
        <f>IF(AB207="","",IF(ISERROR(MID(AB207,FIND("male,",AB207)+6,(FIND(")",AB207)-(FIND("male,",AB207)+6))))=TRUE,"missing/error",MID(AB207,FIND("male,",AB207)+6,(FIND(")",AB207)-(FIND("male,",AB207)+6)))))</f>
        <v/>
      </c>
      <c r="Y207" s="150" t="str">
        <f>IF(U207="","",(MID(U207,(SEARCH("^^",SUBSTITUTE(U207," ","^^",LEN(U207)-LEN(SUBSTITUTE(U207," ","")))))+1,99)&amp;"_"&amp;LEFT(U207,FIND(" ",U207)-1)&amp;"_"&amp;V207))</f>
        <v/>
      </c>
      <c r="Z207" s="117" t="str">
        <f>IF(AB207="","",IF((LEN(AB207)-LEN(SUBSTITUTE(AB207,"male","")))/LEN("male")&gt;1,"!",IF(RIGHT(AB207,1)=")","",IF(RIGHT(AB207,2)=") ","",IF(RIGHT(AB207,2)=").","","!!")))))</f>
        <v/>
      </c>
      <c r="AA207" s="114"/>
      <c r="AB207" s="168"/>
      <c r="AC207" s="143" t="str">
        <f>IF(AG207="","",ministers_outercabinet!AF$3)</f>
        <v/>
      </c>
      <c r="AD207" s="144" t="str">
        <f>IF(AG207="","",ministers_outercabinet!AF$1)</f>
        <v/>
      </c>
      <c r="AE207" s="145"/>
      <c r="AF207" s="151"/>
      <c r="AG207" s="146" t="str">
        <f>IF(AN207="","",IF(ISNUMBER(SEARCH(":",AN207)),MID(AN207,FIND(":",AN207)+2,FIND("(",AN207)-FIND(":",AN207)-3),LEFT(AN207,FIND("(",AN207)-2)))</f>
        <v/>
      </c>
      <c r="AH207" s="147" t="str">
        <f>IF(AN207="","",MID(AN207,FIND("(",AN207)+1,4))</f>
        <v/>
      </c>
      <c r="AI207" s="148" t="str">
        <f>IF(ISNUMBER(SEARCH("*female*",AN207)),"female",IF(ISNUMBER(SEARCH("*male*",AN207)),"male",""))</f>
        <v/>
      </c>
      <c r="AJ207" s="149" t="str">
        <f>IF(AN207="","",IF(ISERROR(MID(AN207,FIND("male,",AN207)+6,(FIND(")",AN207)-(FIND("male,",AN207)+6))))=TRUE,"missing/error",MID(AN207,FIND("male,",AN207)+6,(FIND(")",AN207)-(FIND("male,",AN207)+6)))))</f>
        <v/>
      </c>
      <c r="AK207" s="150" t="str">
        <f>IF(AG207="","",(MID(AG207,(SEARCH("^^",SUBSTITUTE(AG207," ","^^",LEN(AG207)-LEN(SUBSTITUTE(AG207," ","")))))+1,99)&amp;"_"&amp;LEFT(AG207,FIND(" ",AG207)-1)&amp;"_"&amp;AH207))</f>
        <v/>
      </c>
      <c r="AL207" s="117" t="str">
        <f>IF(AN207="","",IF((LEN(AN207)-LEN(SUBSTITUTE(AN207,"male","")))/LEN("male")&gt;1,"!",IF(RIGHT(AN207,1)=")","",IF(RIGHT(AN207,2)=") ","",IF(RIGHT(AN207,2)=").","","!!")))))</f>
        <v/>
      </c>
      <c r="AM207" s="114"/>
      <c r="AN207" s="168"/>
      <c r="AO207" s="143" t="str">
        <f>IF(AS207="","",ministers_outercabinet!AR$3)</f>
        <v/>
      </c>
      <c r="AP207" s="144" t="str">
        <f>IF(AS207="","",ministers_outercabinet!AR$1)</f>
        <v/>
      </c>
      <c r="AQ207" s="145"/>
      <c r="AR207" s="151"/>
      <c r="AS207" s="146" t="str">
        <f>IF(AZ207="","",IF(ISNUMBER(SEARCH(":",AZ207)),MID(AZ207,FIND(":",AZ207)+2,FIND("(",AZ207)-FIND(":",AZ207)-3),LEFT(AZ207,FIND("(",AZ207)-2)))</f>
        <v/>
      </c>
      <c r="AT207" s="147" t="str">
        <f>IF(AZ207="","",MID(AZ207,FIND("(",AZ207)+1,4))</f>
        <v/>
      </c>
      <c r="AU207" s="148" t="str">
        <f>IF(ISNUMBER(SEARCH("*female*",AZ207)),"female",IF(ISNUMBER(SEARCH("*male*",AZ207)),"male",""))</f>
        <v/>
      </c>
      <c r="AV207" s="149" t="str">
        <f>IF(AZ207="","",IF(ISERROR(MID(AZ207,FIND("male,",AZ207)+6,(FIND(")",AZ207)-(FIND("male,",AZ207)+6))))=TRUE,"missing/error",MID(AZ207,FIND("male,",AZ207)+6,(FIND(")",AZ207)-(FIND("male,",AZ207)+6)))))</f>
        <v/>
      </c>
      <c r="AW207" s="150" t="str">
        <f>IF(AS207="","",(MID(AS207,(SEARCH("^^",SUBSTITUTE(AS207," ","^^",LEN(AS207)-LEN(SUBSTITUTE(AS207," ","")))))+1,99)&amp;"_"&amp;LEFT(AS207,FIND(" ",AS207)-1)&amp;"_"&amp;AT207))</f>
        <v/>
      </c>
      <c r="AX207" s="117" t="str">
        <f>IF(AZ207="","",IF((LEN(AZ207)-LEN(SUBSTITUTE(AZ207,"male","")))/LEN("male")&gt;1,"!",IF(RIGHT(AZ207,1)=")","",IF(RIGHT(AZ207,2)=") ","",IF(RIGHT(AZ207,2)=").","","!!")))))</f>
        <v/>
      </c>
      <c r="AY207" s="114"/>
      <c r="AZ207" s="168"/>
      <c r="BA207" s="143" t="str">
        <f>IF(BE207="","",ministers_outercabinet!BD$3)</f>
        <v/>
      </c>
      <c r="BB207" s="144" t="str">
        <f>IF(BE207="","",ministers_outercabinet!BD$1)</f>
        <v/>
      </c>
      <c r="BC207" s="145"/>
      <c r="BD207" s="151"/>
      <c r="BE207" s="146" t="str">
        <f>IF(BL207="","",IF(ISNUMBER(SEARCH(":",BL207)),MID(BL207,FIND(":",BL207)+2,FIND("(",BL207)-FIND(":",BL207)-3),LEFT(BL207,FIND("(",BL207)-2)))</f>
        <v/>
      </c>
      <c r="BF207" s="147" t="str">
        <f>IF(BL207="","",MID(BL207,FIND("(",BL207)+1,4))</f>
        <v/>
      </c>
      <c r="BG207" s="148" t="str">
        <f>IF(ISNUMBER(SEARCH("*female*",BL207)),"female",IF(ISNUMBER(SEARCH("*male*",BL207)),"male",""))</f>
        <v/>
      </c>
      <c r="BH207" s="149" t="str">
        <f>IF(BL207="","",IF(ISERROR(MID(BL207,FIND("male,",BL207)+6,(FIND(")",BL207)-(FIND("male,",BL207)+6))))=TRUE,"missing/error",MID(BL207,FIND("male,",BL207)+6,(FIND(")",BL207)-(FIND("male,",BL207)+6)))))</f>
        <v/>
      </c>
      <c r="BI207" s="150" t="str">
        <f>IF(BE207="","",(MID(BE207,(SEARCH("^^",SUBSTITUTE(BE207," ","^^",LEN(BE207)-LEN(SUBSTITUTE(BE207," ","")))))+1,99)&amp;"_"&amp;LEFT(BE207,FIND(" ",BE207)-1)&amp;"_"&amp;BF207))</f>
        <v/>
      </c>
      <c r="BJ207" s="117" t="str">
        <f>IF(BL207="","",IF((LEN(BL207)-LEN(SUBSTITUTE(BL207,"male","")))/LEN("male")&gt;1,"!",IF(RIGHT(BL207,1)=")","",IF(RIGHT(BL207,2)=") ","",IF(RIGHT(BL207,2)=").","","!!")))))</f>
        <v/>
      </c>
      <c r="BK207" s="114"/>
      <c r="BL207" s="168"/>
      <c r="BM207" s="143" t="str">
        <f>IF(BQ207="","",ministers_outercabinet!BP$3)</f>
        <v/>
      </c>
      <c r="BN207" s="144" t="str">
        <f>IF(BQ207="","",ministers_outercabinet!BP$1)</f>
        <v/>
      </c>
      <c r="BO207" s="145"/>
      <c r="BP207" s="151"/>
      <c r="BQ207" s="146" t="str">
        <f>IF(BX207="","",IF(ISNUMBER(SEARCH(":",BX207)),MID(BX207,FIND(":",BX207)+2,FIND("(",BX207)-FIND(":",BX207)-3),LEFT(BX207,FIND("(",BX207)-2)))</f>
        <v/>
      </c>
      <c r="BR207" s="147" t="str">
        <f>IF(BX207="","",MID(BX207,FIND("(",BX207)+1,4))</f>
        <v/>
      </c>
      <c r="BS207" s="148" t="str">
        <f>IF(ISNUMBER(SEARCH("*female*",BX207)),"female",IF(ISNUMBER(SEARCH("*male*",BX207)),"male",""))</f>
        <v/>
      </c>
      <c r="BT207" s="149" t="str">
        <f>IF(BX207="","",IF(ISERROR(MID(BX207,FIND("male,",BX207)+6,(FIND(")",BX207)-(FIND("male,",BX207)+6))))=TRUE,"missing/error",MID(BX207,FIND("male,",BX207)+6,(FIND(")",BX207)-(FIND("male,",BX207)+6)))))</f>
        <v/>
      </c>
      <c r="BU207" s="150" t="str">
        <f>IF(BQ207="","",(MID(BQ207,(SEARCH("^^",SUBSTITUTE(BQ207," ","^^",LEN(BQ207)-LEN(SUBSTITUTE(BQ207," ","")))))+1,99)&amp;"_"&amp;LEFT(BQ207,FIND(" ",BQ207)-1)&amp;"_"&amp;BR207))</f>
        <v/>
      </c>
      <c r="BV207" s="117" t="str">
        <f>IF(BX207="","",IF((LEN(BX207)-LEN(SUBSTITUTE(BX207,"male","")))/LEN("male")&gt;1,"!",IF(RIGHT(BX207,1)=")","",IF(RIGHT(BX207,2)=") ","",IF(RIGHT(BX207,2)=").","","!!")))))</f>
        <v/>
      </c>
      <c r="BW207" s="114"/>
      <c r="BX207" s="168"/>
      <c r="BY207" s="143" t="str">
        <f>IF(CC207="","",ministers_outercabinet!CB$3)</f>
        <v/>
      </c>
      <c r="BZ207" s="144" t="str">
        <f>IF(CC207="","",ministers_outercabinet!CB$1)</f>
        <v/>
      </c>
      <c r="CA207" s="145"/>
      <c r="CB207" s="151"/>
      <c r="CC207" s="146" t="str">
        <f>IF(CJ207="","",IF(ISNUMBER(SEARCH(":",CJ207)),MID(CJ207,FIND(":",CJ207)+2,FIND("(",CJ207)-FIND(":",CJ207)-3),LEFT(CJ207,FIND("(",CJ207)-2)))</f>
        <v/>
      </c>
      <c r="CD207" s="147" t="str">
        <f>IF(CJ207="","",MID(CJ207,FIND("(",CJ207)+1,4))</f>
        <v/>
      </c>
      <c r="CE207" s="148" t="str">
        <f>IF(ISNUMBER(SEARCH("*female*",CJ207)),"female",IF(ISNUMBER(SEARCH("*male*",CJ207)),"male",""))</f>
        <v/>
      </c>
      <c r="CF207" s="149" t="str">
        <f>IF(CJ207="","",IF(ISERROR(MID(CJ207,FIND("male,",CJ207)+6,(FIND(")",CJ207)-(FIND("male,",CJ207)+6))))=TRUE,"missing/error",MID(CJ207,FIND("male,",CJ207)+6,(FIND(")",CJ207)-(FIND("male,",CJ207)+6)))))</f>
        <v/>
      </c>
      <c r="CG207" s="150" t="str">
        <f>IF(CC207="","",(MID(CC207,(SEARCH("^^",SUBSTITUTE(CC207," ","^^",LEN(CC207)-LEN(SUBSTITUTE(CC207," ","")))))+1,99)&amp;"_"&amp;LEFT(CC207,FIND(" ",CC207)-1)&amp;"_"&amp;CD207))</f>
        <v/>
      </c>
      <c r="CH207" s="117" t="str">
        <f>IF(CJ207="","",IF((LEN(CJ207)-LEN(SUBSTITUTE(CJ207,"male","")))/LEN("male")&gt;1,"!",IF(RIGHT(CJ207,1)=")","",IF(RIGHT(CJ207,2)=") ","",IF(RIGHT(CJ207,2)=").","","!!")))))</f>
        <v/>
      </c>
      <c r="CI207" s="114"/>
      <c r="CJ207" s="168"/>
      <c r="CK207" s="143" t="str">
        <f>IF(CO207="","",ministers_outercabinet!CN$3)</f>
        <v/>
      </c>
      <c r="CL207" s="144" t="str">
        <f>IF(CO207="","",ministers_outercabinet!CN$1)</f>
        <v/>
      </c>
      <c r="CM207" s="145"/>
      <c r="CN207" s="151"/>
      <c r="CO207" s="146" t="str">
        <f>IF(CV207="","",IF(ISNUMBER(SEARCH(":",CV207)),MID(CV207,FIND(":",CV207)+2,FIND("(",CV207)-FIND(":",CV207)-3),LEFT(CV207,FIND("(",CV207)-2)))</f>
        <v/>
      </c>
      <c r="CP207" s="147" t="str">
        <f>IF(CV207="","",MID(CV207,FIND("(",CV207)+1,4))</f>
        <v/>
      </c>
      <c r="CQ207" s="148" t="str">
        <f>IF(ISNUMBER(SEARCH("*female*",CV207)),"female",IF(ISNUMBER(SEARCH("*male*",CV207)),"male",""))</f>
        <v/>
      </c>
      <c r="CR207" s="149" t="str">
        <f>IF(CV207="","",IF(ISERROR(MID(CV207,FIND("male,",CV207)+6,(FIND(")",CV207)-(FIND("male,",CV207)+6))))=TRUE,"missing/error",MID(CV207,FIND("male,",CV207)+6,(FIND(")",CV207)-(FIND("male,",CV207)+6)))))</f>
        <v/>
      </c>
      <c r="CS207" s="150" t="str">
        <f>IF(CO207="","",(MID(CO207,(SEARCH("^^",SUBSTITUTE(CO207," ","^^",LEN(CO207)-LEN(SUBSTITUTE(CO207," ","")))))+1,99)&amp;"_"&amp;LEFT(CO207,FIND(" ",CO207)-1)&amp;"_"&amp;CP207))</f>
        <v/>
      </c>
      <c r="CT207" s="117" t="str">
        <f>IF(CV207="","",IF((LEN(CV207)-LEN(SUBSTITUTE(CV207,"male","")))/LEN("male")&gt;1,"!",IF(RIGHT(CV207,1)=")","",IF(RIGHT(CV207,2)=") ","",IF(RIGHT(CV207,2)=").","","!!")))))</f>
        <v/>
      </c>
      <c r="CU207" s="114"/>
      <c r="CV207" s="168"/>
      <c r="CW207" s="143" t="str">
        <f>IF(DA207="","",ministers_outercabinet!CZ$3)</f>
        <v/>
      </c>
      <c r="CX207" s="144" t="str">
        <f>IF(DA207="","",ministers_outercabinet!CZ$1)</f>
        <v/>
      </c>
      <c r="CY207" s="145"/>
      <c r="CZ207" s="151"/>
      <c r="DA207" s="146" t="str">
        <f>IF(DH207="","",IF(ISNUMBER(SEARCH(":",DH207)),MID(DH207,FIND(":",DH207)+2,FIND("(",DH207)-FIND(":",DH207)-3),LEFT(DH207,FIND("(",DH207)-2)))</f>
        <v/>
      </c>
      <c r="DB207" s="147" t="str">
        <f>IF(DH207="","",MID(DH207,FIND("(",DH207)+1,4))</f>
        <v/>
      </c>
      <c r="DC207" s="148" t="str">
        <f>IF(ISNUMBER(SEARCH("*female*",DH207)),"female",IF(ISNUMBER(SEARCH("*male*",DH207)),"male",""))</f>
        <v/>
      </c>
      <c r="DD207" s="149" t="str">
        <f>IF(DH207="","",IF(ISERROR(MID(DH207,FIND("male,",DH207)+6,(FIND(")",DH207)-(FIND("male,",DH207)+6))))=TRUE,"missing/error",MID(DH207,FIND("male,",DH207)+6,(FIND(")",DH207)-(FIND("male,",DH207)+6)))))</f>
        <v/>
      </c>
      <c r="DE207" s="150" t="str">
        <f>IF(DA207="","",(MID(DA207,(SEARCH("^^",SUBSTITUTE(DA207," ","^^",LEN(DA207)-LEN(SUBSTITUTE(DA207," ","")))))+1,99)&amp;"_"&amp;LEFT(DA207,FIND(" ",DA207)-1)&amp;"_"&amp;DB207))</f>
        <v/>
      </c>
      <c r="DF207" s="117" t="str">
        <f>IF(DH207="","",IF((LEN(DH207)-LEN(SUBSTITUTE(DH207,"male","")))/LEN("male")&gt;1,"!",IF(RIGHT(DH207,1)=")","",IF(RIGHT(DH207,2)=") ","",IF(RIGHT(DH207,2)=").","","!!")))))</f>
        <v/>
      </c>
      <c r="DG207" s="114"/>
      <c r="DH207" s="168"/>
      <c r="DI207" s="143" t="str">
        <f>IF(DM207="","",ministers_outercabinet!DL$3)</f>
        <v/>
      </c>
      <c r="DJ207" s="144" t="str">
        <f>IF(DM207="","",ministers_outercabinet!DL$1)</f>
        <v/>
      </c>
      <c r="DK207" s="145"/>
      <c r="DL207" s="151"/>
      <c r="DM207" s="146" t="str">
        <f>IF(DT207="","",IF(ISNUMBER(SEARCH(":",DT207)),MID(DT207,FIND(":",DT207)+2,FIND("(",DT207)-FIND(":",DT207)-3),LEFT(DT207,FIND("(",DT207)-2)))</f>
        <v/>
      </c>
      <c r="DN207" s="147" t="str">
        <f>IF(DT207="","",MID(DT207,FIND("(",DT207)+1,4))</f>
        <v/>
      </c>
      <c r="DO207" s="148" t="str">
        <f>IF(ISNUMBER(SEARCH("*female*",DT207)),"female",IF(ISNUMBER(SEARCH("*male*",DT207)),"male",""))</f>
        <v/>
      </c>
      <c r="DP207" s="149" t="str">
        <f>IF(DT207="","",IF(ISERROR(MID(DT207,FIND("male,",DT207)+6,(FIND(")",DT207)-(FIND("male,",DT207)+6))))=TRUE,"missing/error",MID(DT207,FIND("male,",DT207)+6,(FIND(")",DT207)-(FIND("male,",DT207)+6)))))</f>
        <v/>
      </c>
      <c r="DQ207" s="150" t="str">
        <f>IF(DM207="","",(MID(DM207,(SEARCH("^^",SUBSTITUTE(DM207," ","^^",LEN(DM207)-LEN(SUBSTITUTE(DM207," ","")))))+1,99)&amp;"_"&amp;LEFT(DM207,FIND(" ",DM207)-1)&amp;"_"&amp;DN207))</f>
        <v/>
      </c>
      <c r="DR207" s="117" t="str">
        <f>IF(DT207="","",IF((LEN(DT207)-LEN(SUBSTITUTE(DT207,"male","")))/LEN("male")&gt;1,"!",IF(RIGHT(DT207,1)=")","",IF(RIGHT(DT207,2)=") ","",IF(RIGHT(DT207,2)=").","","!!")))))</f>
        <v/>
      </c>
      <c r="DS207" s="114"/>
      <c r="DT207" s="168"/>
      <c r="DU207" s="143" t="str">
        <f>IF(DY207="","",ministers_outercabinet!DX$3)</f>
        <v/>
      </c>
      <c r="DV207" s="144" t="str">
        <f>IF(DY207="","",ministers_outercabinet!DX$1)</f>
        <v/>
      </c>
      <c r="DW207" s="145"/>
      <c r="DX207" s="151"/>
      <c r="DY207" s="146" t="str">
        <f>IF(EF207="","",IF(ISNUMBER(SEARCH(":",EF207)),MID(EF207,FIND(":",EF207)+2,FIND("(",EF207)-FIND(":",EF207)-3),LEFT(EF207,FIND("(",EF207)-2)))</f>
        <v/>
      </c>
      <c r="DZ207" s="147" t="str">
        <f>IF(EF207="","",MID(EF207,FIND("(",EF207)+1,4))</f>
        <v/>
      </c>
      <c r="EA207" s="148" t="str">
        <f>IF(ISNUMBER(SEARCH("*female*",EF207)),"female",IF(ISNUMBER(SEARCH("*male*",EF207)),"male",""))</f>
        <v/>
      </c>
      <c r="EB207" s="149" t="str">
        <f>IF(EF207="","",IF(ISERROR(MID(EF207,FIND("male,",EF207)+6,(FIND(")",EF207)-(FIND("male,",EF207)+6))))=TRUE,"missing/error",MID(EF207,FIND("male,",EF207)+6,(FIND(")",EF207)-(FIND("male,",EF207)+6)))))</f>
        <v/>
      </c>
      <c r="EC207" s="150" t="str">
        <f>IF(DY207="","",(MID(DY207,(SEARCH("^^",SUBSTITUTE(DY207," ","^^",LEN(DY207)-LEN(SUBSTITUTE(DY207," ","")))))+1,99)&amp;"_"&amp;LEFT(DY207,FIND(" ",DY207)-1)&amp;"_"&amp;DZ207))</f>
        <v/>
      </c>
      <c r="ED207" s="117" t="str">
        <f>IF(EF207="","",IF((LEN(EF207)-LEN(SUBSTITUTE(EF207,"male","")))/LEN("male")&gt;1,"!",IF(RIGHT(EF207,1)=")","",IF(RIGHT(EF207,2)=") ","",IF(RIGHT(EF207,2)=").","","!!")))))</f>
        <v/>
      </c>
      <c r="EE207" s="114"/>
      <c r="EF207" s="168"/>
    </row>
    <row r="208" spans="1:136" ht="13.5" customHeight="1">
      <c r="A208" s="126"/>
      <c r="B208" s="114" t="s">
        <v>528</v>
      </c>
      <c r="D208" s="168"/>
      <c r="E208" s="143" t="str">
        <f>IF(I208="","",ministers_outercabinet!E$3)</f>
        <v/>
      </c>
      <c r="F208" s="144" t="str">
        <f>IF(I208="","",ministers_outercabinet!E$1)</f>
        <v/>
      </c>
      <c r="G208" s="145" t="s">
        <v>292</v>
      </c>
      <c r="H208" s="145" t="str">
        <f>IF(I208="","",ministers_outercabinet!E$3)</f>
        <v/>
      </c>
      <c r="I208" s="146" t="str">
        <f t="shared" si="89"/>
        <v/>
      </c>
      <c r="J208" s="147" t="str">
        <f t="shared" si="90"/>
        <v/>
      </c>
      <c r="K208" s="148" t="str">
        <f t="shared" si="91"/>
        <v/>
      </c>
      <c r="L208" s="149" t="str">
        <f t="shared" si="94"/>
        <v/>
      </c>
      <c r="M208" s="150" t="str">
        <f t="shared" si="92"/>
        <v/>
      </c>
      <c r="N208" s="117" t="str">
        <f t="shared" si="93"/>
        <v/>
      </c>
      <c r="O208" s="114"/>
      <c r="P208" s="168"/>
      <c r="Q208" s="143" t="str">
        <f>IF(U208="","",ministers_outercabinet!T$3)</f>
        <v/>
      </c>
      <c r="R208" s="144" t="str">
        <f>IF(U208="","",ministers_outercabinet!T$1)</f>
        <v/>
      </c>
      <c r="S208" s="145"/>
      <c r="T208" s="151"/>
      <c r="U208" s="146" t="str">
        <f>IF(AB208="","",IF(ISNUMBER(SEARCH(":",AB208)),MID(AB208,FIND(":",AB208)+2,FIND("(",AB208)-FIND(":",AB208)-3),LEFT(AB208,FIND("(",AB208)-2)))</f>
        <v/>
      </c>
      <c r="V208" s="147" t="str">
        <f>IF(AB208="","",MID(AB208,FIND("(",AB208)+1,4))</f>
        <v/>
      </c>
      <c r="W208" s="148" t="str">
        <f>IF(ISNUMBER(SEARCH("*female*",AB208)),"female",IF(ISNUMBER(SEARCH("*male*",AB208)),"male",""))</f>
        <v/>
      </c>
      <c r="X208" s="149" t="str">
        <f>IF(AB208="","",IF(ISERROR(MID(AB208,FIND("male,",AB208)+6,(FIND(")",AB208)-(FIND("male,",AB208)+6))))=TRUE,"missing/error",MID(AB208,FIND("male,",AB208)+6,(FIND(")",AB208)-(FIND("male,",AB208)+6)))))</f>
        <v/>
      </c>
      <c r="Y208" s="150" t="str">
        <f>IF(U208="","",(MID(U208,(SEARCH("^^",SUBSTITUTE(U208," ","^^",LEN(U208)-LEN(SUBSTITUTE(U208," ","")))))+1,99)&amp;"_"&amp;LEFT(U208,FIND(" ",U208)-1)&amp;"_"&amp;V208))</f>
        <v/>
      </c>
      <c r="Z208" s="117" t="str">
        <f>IF(AB208="","",IF((LEN(AB208)-LEN(SUBSTITUTE(AB208,"male","")))/LEN("male")&gt;1,"!",IF(RIGHT(AB208,1)=")","",IF(RIGHT(AB208,2)=") ","",IF(RIGHT(AB208,2)=").","","!!")))))</f>
        <v/>
      </c>
      <c r="AA208" s="114"/>
      <c r="AB208" s="168"/>
      <c r="AC208" s="143" t="str">
        <f>IF(AG208="","",ministers_outercabinet!AF$3)</f>
        <v/>
      </c>
      <c r="AD208" s="144" t="str">
        <f>IF(AG208="","",ministers_outercabinet!AF$1)</f>
        <v/>
      </c>
      <c r="AE208" s="145"/>
      <c r="AF208" s="151"/>
      <c r="AG208" s="146" t="str">
        <f>IF(AN208="","",IF(ISNUMBER(SEARCH(":",AN208)),MID(AN208,FIND(":",AN208)+2,FIND("(",AN208)-FIND(":",AN208)-3),LEFT(AN208,FIND("(",AN208)-2)))</f>
        <v/>
      </c>
      <c r="AH208" s="147" t="str">
        <f>IF(AN208="","",MID(AN208,FIND("(",AN208)+1,4))</f>
        <v/>
      </c>
      <c r="AI208" s="148" t="str">
        <f>IF(ISNUMBER(SEARCH("*female*",AN208)),"female",IF(ISNUMBER(SEARCH("*male*",AN208)),"male",""))</f>
        <v/>
      </c>
      <c r="AJ208" s="149" t="str">
        <f>IF(AN208="","",IF(ISERROR(MID(AN208,FIND("male,",AN208)+6,(FIND(")",AN208)-(FIND("male,",AN208)+6))))=TRUE,"missing/error",MID(AN208,FIND("male,",AN208)+6,(FIND(")",AN208)-(FIND("male,",AN208)+6)))))</f>
        <v/>
      </c>
      <c r="AK208" s="150" t="str">
        <f>IF(AG208="","",(MID(AG208,(SEARCH("^^",SUBSTITUTE(AG208," ","^^",LEN(AG208)-LEN(SUBSTITUTE(AG208," ","")))))+1,99)&amp;"_"&amp;LEFT(AG208,FIND(" ",AG208)-1)&amp;"_"&amp;AH208))</f>
        <v/>
      </c>
      <c r="AL208" s="117" t="str">
        <f>IF(AN208="","",IF((LEN(AN208)-LEN(SUBSTITUTE(AN208,"male","")))/LEN("male")&gt;1,"!",IF(RIGHT(AN208,1)=")","",IF(RIGHT(AN208,2)=") ","",IF(RIGHT(AN208,2)=").","","!!")))))</f>
        <v/>
      </c>
      <c r="AM208" s="114"/>
      <c r="AN208" s="168"/>
      <c r="AO208" s="143" t="str">
        <f>IF(AS208="","",ministers_outercabinet!AR$3)</f>
        <v/>
      </c>
      <c r="AP208" s="144" t="str">
        <f>IF(AS208="","",ministers_outercabinet!AR$1)</f>
        <v/>
      </c>
      <c r="AQ208" s="145"/>
      <c r="AR208" s="151"/>
      <c r="AS208" s="146" t="str">
        <f>IF(AZ208="","",IF(ISNUMBER(SEARCH(":",AZ208)),MID(AZ208,FIND(":",AZ208)+2,FIND("(",AZ208)-FIND(":",AZ208)-3),LEFT(AZ208,FIND("(",AZ208)-2)))</f>
        <v/>
      </c>
      <c r="AT208" s="147" t="str">
        <f>IF(AZ208="","",MID(AZ208,FIND("(",AZ208)+1,4))</f>
        <v/>
      </c>
      <c r="AU208" s="148" t="str">
        <f>IF(ISNUMBER(SEARCH("*female*",AZ208)),"female",IF(ISNUMBER(SEARCH("*male*",AZ208)),"male",""))</f>
        <v/>
      </c>
      <c r="AV208" s="149" t="str">
        <f>IF(AZ208="","",IF(ISERROR(MID(AZ208,FIND("male,",AZ208)+6,(FIND(")",AZ208)-(FIND("male,",AZ208)+6))))=TRUE,"missing/error",MID(AZ208,FIND("male,",AZ208)+6,(FIND(")",AZ208)-(FIND("male,",AZ208)+6)))))</f>
        <v/>
      </c>
      <c r="AW208" s="150" t="str">
        <f>IF(AS208="","",(MID(AS208,(SEARCH("^^",SUBSTITUTE(AS208," ","^^",LEN(AS208)-LEN(SUBSTITUTE(AS208," ","")))))+1,99)&amp;"_"&amp;LEFT(AS208,FIND(" ",AS208)-1)&amp;"_"&amp;AT208))</f>
        <v/>
      </c>
      <c r="AX208" s="117" t="str">
        <f>IF(AZ208="","",IF((LEN(AZ208)-LEN(SUBSTITUTE(AZ208,"male","")))/LEN("male")&gt;1,"!",IF(RIGHT(AZ208,1)=")","",IF(RIGHT(AZ208,2)=") ","",IF(RIGHT(AZ208,2)=").","","!!")))))</f>
        <v/>
      </c>
      <c r="AY208" s="114"/>
      <c r="AZ208" s="168"/>
      <c r="BA208" s="143" t="str">
        <f>IF(BE208="","",ministers_outercabinet!BD$3)</f>
        <v/>
      </c>
      <c r="BB208" s="144" t="str">
        <f>IF(BE208="","",ministers_outercabinet!BD$1)</f>
        <v/>
      </c>
      <c r="BC208" s="145"/>
      <c r="BD208" s="151"/>
      <c r="BE208" s="146" t="str">
        <f>IF(BL208="","",IF(ISNUMBER(SEARCH(":",BL208)),MID(BL208,FIND(":",BL208)+2,FIND("(",BL208)-FIND(":",BL208)-3),LEFT(BL208,FIND("(",BL208)-2)))</f>
        <v/>
      </c>
      <c r="BF208" s="147" t="str">
        <f>IF(BL208="","",MID(BL208,FIND("(",BL208)+1,4))</f>
        <v/>
      </c>
      <c r="BG208" s="148" t="str">
        <f>IF(ISNUMBER(SEARCH("*female*",BL208)),"female",IF(ISNUMBER(SEARCH("*male*",BL208)),"male",""))</f>
        <v/>
      </c>
      <c r="BH208" s="149" t="str">
        <f>IF(BL208="","",IF(ISERROR(MID(BL208,FIND("male,",BL208)+6,(FIND(")",BL208)-(FIND("male,",BL208)+6))))=TRUE,"missing/error",MID(BL208,FIND("male,",BL208)+6,(FIND(")",BL208)-(FIND("male,",BL208)+6)))))</f>
        <v/>
      </c>
      <c r="BI208" s="150" t="str">
        <f>IF(BE208="","",(MID(BE208,(SEARCH("^^",SUBSTITUTE(BE208," ","^^",LEN(BE208)-LEN(SUBSTITUTE(BE208," ","")))))+1,99)&amp;"_"&amp;LEFT(BE208,FIND(" ",BE208)-1)&amp;"_"&amp;BF208))</f>
        <v/>
      </c>
      <c r="BJ208" s="117" t="str">
        <f>IF(BL208="","",IF((LEN(BL208)-LEN(SUBSTITUTE(BL208,"male","")))/LEN("male")&gt;1,"!",IF(RIGHT(BL208,1)=")","",IF(RIGHT(BL208,2)=") ","",IF(RIGHT(BL208,2)=").","","!!")))))</f>
        <v/>
      </c>
      <c r="BK208" s="114"/>
      <c r="BL208" s="168"/>
      <c r="BM208" s="143" t="str">
        <f>IF(BQ208="","",ministers_outercabinet!BP$3)</f>
        <v/>
      </c>
      <c r="BN208" s="144" t="str">
        <f>IF(BQ208="","",ministers_outercabinet!BP$1)</f>
        <v/>
      </c>
      <c r="BO208" s="145"/>
      <c r="BP208" s="151"/>
      <c r="BQ208" s="146" t="str">
        <f>IF(BX208="","",IF(ISNUMBER(SEARCH(":",BX208)),MID(BX208,FIND(":",BX208)+2,FIND("(",BX208)-FIND(":",BX208)-3),LEFT(BX208,FIND("(",BX208)-2)))</f>
        <v/>
      </c>
      <c r="BR208" s="147" t="str">
        <f>IF(BX208="","",MID(BX208,FIND("(",BX208)+1,4))</f>
        <v/>
      </c>
      <c r="BS208" s="148" t="str">
        <f>IF(ISNUMBER(SEARCH("*female*",BX208)),"female",IF(ISNUMBER(SEARCH("*male*",BX208)),"male",""))</f>
        <v/>
      </c>
      <c r="BT208" s="149" t="str">
        <f>IF(BX208="","",IF(ISERROR(MID(BX208,FIND("male,",BX208)+6,(FIND(")",BX208)-(FIND("male,",BX208)+6))))=TRUE,"missing/error",MID(BX208,FIND("male,",BX208)+6,(FIND(")",BX208)-(FIND("male,",BX208)+6)))))</f>
        <v/>
      </c>
      <c r="BU208" s="150" t="str">
        <f>IF(BQ208="","",(MID(BQ208,(SEARCH("^^",SUBSTITUTE(BQ208," ","^^",LEN(BQ208)-LEN(SUBSTITUTE(BQ208," ","")))))+1,99)&amp;"_"&amp;LEFT(BQ208,FIND(" ",BQ208)-1)&amp;"_"&amp;BR208))</f>
        <v/>
      </c>
      <c r="BV208" s="117" t="str">
        <f>IF(BX208="","",IF((LEN(BX208)-LEN(SUBSTITUTE(BX208,"male","")))/LEN("male")&gt;1,"!",IF(RIGHT(BX208,1)=")","",IF(RIGHT(BX208,2)=") ","",IF(RIGHT(BX208,2)=").","","!!")))))</f>
        <v/>
      </c>
      <c r="BW208" s="114"/>
      <c r="BX208" s="168"/>
      <c r="BY208" s="143" t="str">
        <f>IF(CC208="","",ministers_outercabinet!CB$3)</f>
        <v/>
      </c>
      <c r="BZ208" s="144" t="str">
        <f>IF(CC208="","",ministers_outercabinet!CB$1)</f>
        <v/>
      </c>
      <c r="CA208" s="145"/>
      <c r="CB208" s="151"/>
      <c r="CC208" s="146" t="str">
        <f>IF(CJ208="","",IF(ISNUMBER(SEARCH(":",CJ208)),MID(CJ208,FIND(":",CJ208)+2,FIND("(",CJ208)-FIND(":",CJ208)-3),LEFT(CJ208,FIND("(",CJ208)-2)))</f>
        <v/>
      </c>
      <c r="CD208" s="147" t="str">
        <f>IF(CJ208="","",MID(CJ208,FIND("(",CJ208)+1,4))</f>
        <v/>
      </c>
      <c r="CE208" s="148" t="str">
        <f>IF(ISNUMBER(SEARCH("*female*",CJ208)),"female",IF(ISNUMBER(SEARCH("*male*",CJ208)),"male",""))</f>
        <v/>
      </c>
      <c r="CF208" s="149" t="str">
        <f>IF(CJ208="","",IF(ISERROR(MID(CJ208,FIND("male,",CJ208)+6,(FIND(")",CJ208)-(FIND("male,",CJ208)+6))))=TRUE,"missing/error",MID(CJ208,FIND("male,",CJ208)+6,(FIND(")",CJ208)-(FIND("male,",CJ208)+6)))))</f>
        <v/>
      </c>
      <c r="CG208" s="150" t="str">
        <f>IF(CC208="","",(MID(CC208,(SEARCH("^^",SUBSTITUTE(CC208," ","^^",LEN(CC208)-LEN(SUBSTITUTE(CC208," ","")))))+1,99)&amp;"_"&amp;LEFT(CC208,FIND(" ",CC208)-1)&amp;"_"&amp;CD208))</f>
        <v/>
      </c>
      <c r="CH208" s="117" t="str">
        <f>IF(CJ208="","",IF((LEN(CJ208)-LEN(SUBSTITUTE(CJ208,"male","")))/LEN("male")&gt;1,"!",IF(RIGHT(CJ208,1)=")","",IF(RIGHT(CJ208,2)=") ","",IF(RIGHT(CJ208,2)=").","","!!")))))</f>
        <v/>
      </c>
      <c r="CI208" s="114"/>
      <c r="CJ208" s="168"/>
      <c r="CK208" s="143" t="str">
        <f>IF(CO208="","",ministers_outercabinet!CN$3)</f>
        <v/>
      </c>
      <c r="CL208" s="144" t="str">
        <f>IF(CO208="","",ministers_outercabinet!CN$1)</f>
        <v/>
      </c>
      <c r="CM208" s="145"/>
      <c r="CN208" s="151"/>
      <c r="CO208" s="146" t="str">
        <f>IF(CV208="","",IF(ISNUMBER(SEARCH(":",CV208)),MID(CV208,FIND(":",CV208)+2,FIND("(",CV208)-FIND(":",CV208)-3),LEFT(CV208,FIND("(",CV208)-2)))</f>
        <v/>
      </c>
      <c r="CP208" s="147" t="str">
        <f>IF(CV208="","",MID(CV208,FIND("(",CV208)+1,4))</f>
        <v/>
      </c>
      <c r="CQ208" s="148" t="str">
        <f>IF(ISNUMBER(SEARCH("*female*",CV208)),"female",IF(ISNUMBER(SEARCH("*male*",CV208)),"male",""))</f>
        <v/>
      </c>
      <c r="CR208" s="149" t="str">
        <f>IF(CV208="","",IF(ISERROR(MID(CV208,FIND("male,",CV208)+6,(FIND(")",CV208)-(FIND("male,",CV208)+6))))=TRUE,"missing/error",MID(CV208,FIND("male,",CV208)+6,(FIND(")",CV208)-(FIND("male,",CV208)+6)))))</f>
        <v/>
      </c>
      <c r="CS208" s="150" t="str">
        <f>IF(CO208="","",(MID(CO208,(SEARCH("^^",SUBSTITUTE(CO208," ","^^",LEN(CO208)-LEN(SUBSTITUTE(CO208," ","")))))+1,99)&amp;"_"&amp;LEFT(CO208,FIND(" ",CO208)-1)&amp;"_"&amp;CP208))</f>
        <v/>
      </c>
      <c r="CT208" s="117" t="str">
        <f>IF(CV208="","",IF((LEN(CV208)-LEN(SUBSTITUTE(CV208,"male","")))/LEN("male")&gt;1,"!",IF(RIGHT(CV208,1)=")","",IF(RIGHT(CV208,2)=") ","",IF(RIGHT(CV208,2)=").","","!!")))))</f>
        <v/>
      </c>
      <c r="CU208" s="114"/>
      <c r="CV208" s="168"/>
      <c r="CW208" s="143" t="str">
        <f>IF(DA208="","",ministers_outercabinet!CZ$3)</f>
        <v/>
      </c>
      <c r="CX208" s="144" t="str">
        <f>IF(DA208="","",ministers_outercabinet!CZ$1)</f>
        <v/>
      </c>
      <c r="CY208" s="145"/>
      <c r="CZ208" s="151"/>
      <c r="DA208" s="146" t="str">
        <f>IF(DH208="","",IF(ISNUMBER(SEARCH(":",DH208)),MID(DH208,FIND(":",DH208)+2,FIND("(",DH208)-FIND(":",DH208)-3),LEFT(DH208,FIND("(",DH208)-2)))</f>
        <v/>
      </c>
      <c r="DB208" s="147" t="str">
        <f>IF(DH208="","",MID(DH208,FIND("(",DH208)+1,4))</f>
        <v/>
      </c>
      <c r="DC208" s="148" t="str">
        <f>IF(ISNUMBER(SEARCH("*female*",DH208)),"female",IF(ISNUMBER(SEARCH("*male*",DH208)),"male",""))</f>
        <v/>
      </c>
      <c r="DD208" s="149" t="str">
        <f>IF(DH208="","",IF(ISERROR(MID(DH208,FIND("male,",DH208)+6,(FIND(")",DH208)-(FIND("male,",DH208)+6))))=TRUE,"missing/error",MID(DH208,FIND("male,",DH208)+6,(FIND(")",DH208)-(FIND("male,",DH208)+6)))))</f>
        <v/>
      </c>
      <c r="DE208" s="150" t="str">
        <f>IF(DA208="","",(MID(DA208,(SEARCH("^^",SUBSTITUTE(DA208," ","^^",LEN(DA208)-LEN(SUBSTITUTE(DA208," ","")))))+1,99)&amp;"_"&amp;LEFT(DA208,FIND(" ",DA208)-1)&amp;"_"&amp;DB208))</f>
        <v/>
      </c>
      <c r="DF208" s="117" t="str">
        <f>IF(DH208="","",IF((LEN(DH208)-LEN(SUBSTITUTE(DH208,"male","")))/LEN("male")&gt;1,"!",IF(RIGHT(DH208,1)=")","",IF(RIGHT(DH208,2)=") ","",IF(RIGHT(DH208,2)=").","","!!")))))</f>
        <v/>
      </c>
      <c r="DG208" s="114"/>
      <c r="DH208" s="168"/>
      <c r="DI208" s="143" t="str">
        <f>IF(DM208="","",ministers_outercabinet!DL$3)</f>
        <v/>
      </c>
      <c r="DJ208" s="144" t="str">
        <f>IF(DM208="","",ministers_outercabinet!DL$1)</f>
        <v/>
      </c>
      <c r="DK208" s="145"/>
      <c r="DL208" s="151"/>
      <c r="DM208" s="146" t="str">
        <f>IF(DT208="","",IF(ISNUMBER(SEARCH(":",DT208)),MID(DT208,FIND(":",DT208)+2,FIND("(",DT208)-FIND(":",DT208)-3),LEFT(DT208,FIND("(",DT208)-2)))</f>
        <v/>
      </c>
      <c r="DN208" s="147" t="str">
        <f>IF(DT208="","",MID(DT208,FIND("(",DT208)+1,4))</f>
        <v/>
      </c>
      <c r="DO208" s="148" t="str">
        <f>IF(ISNUMBER(SEARCH("*female*",DT208)),"female",IF(ISNUMBER(SEARCH("*male*",DT208)),"male",""))</f>
        <v/>
      </c>
      <c r="DP208" s="149" t="str">
        <f>IF(DT208="","",IF(ISERROR(MID(DT208,FIND("male,",DT208)+6,(FIND(")",DT208)-(FIND("male,",DT208)+6))))=TRUE,"missing/error",MID(DT208,FIND("male,",DT208)+6,(FIND(")",DT208)-(FIND("male,",DT208)+6)))))</f>
        <v/>
      </c>
      <c r="DQ208" s="150" t="str">
        <f>IF(DM208="","",(MID(DM208,(SEARCH("^^",SUBSTITUTE(DM208," ","^^",LEN(DM208)-LEN(SUBSTITUTE(DM208," ","")))))+1,99)&amp;"_"&amp;LEFT(DM208,FIND(" ",DM208)-1)&amp;"_"&amp;DN208))</f>
        <v/>
      </c>
      <c r="DR208" s="117" t="str">
        <f>IF(DT208="","",IF((LEN(DT208)-LEN(SUBSTITUTE(DT208,"male","")))/LEN("male")&gt;1,"!",IF(RIGHT(DT208,1)=")","",IF(RIGHT(DT208,2)=") ","",IF(RIGHT(DT208,2)=").","","!!")))))</f>
        <v/>
      </c>
      <c r="DS208" s="114"/>
      <c r="DT208" s="168"/>
      <c r="DU208" s="143" t="str">
        <f>IF(DY208="","",ministers_outercabinet!DX$3)</f>
        <v/>
      </c>
      <c r="DV208" s="144" t="str">
        <f>IF(DY208="","",ministers_outercabinet!DX$1)</f>
        <v/>
      </c>
      <c r="DW208" s="145"/>
      <c r="DX208" s="151"/>
      <c r="DY208" s="146" t="str">
        <f>IF(EF208="","",IF(ISNUMBER(SEARCH(":",EF208)),MID(EF208,FIND(":",EF208)+2,FIND("(",EF208)-FIND(":",EF208)-3),LEFT(EF208,FIND("(",EF208)-2)))</f>
        <v/>
      </c>
      <c r="DZ208" s="147" t="str">
        <f>IF(EF208="","",MID(EF208,FIND("(",EF208)+1,4))</f>
        <v/>
      </c>
      <c r="EA208" s="148" t="str">
        <f>IF(ISNUMBER(SEARCH("*female*",EF208)),"female",IF(ISNUMBER(SEARCH("*male*",EF208)),"male",""))</f>
        <v/>
      </c>
      <c r="EB208" s="149" t="str">
        <f>IF(EF208="","",IF(ISERROR(MID(EF208,FIND("male,",EF208)+6,(FIND(")",EF208)-(FIND("male,",EF208)+6))))=TRUE,"missing/error",MID(EF208,FIND("male,",EF208)+6,(FIND(")",EF208)-(FIND("male,",EF208)+6)))))</f>
        <v/>
      </c>
      <c r="EC208" s="150" t="str">
        <f>IF(DY208="","",(MID(DY208,(SEARCH("^^",SUBSTITUTE(DY208," ","^^",LEN(DY208)-LEN(SUBSTITUTE(DY208," ","")))))+1,99)&amp;"_"&amp;LEFT(DY208,FIND(" ",DY208)-1)&amp;"_"&amp;DZ208))</f>
        <v/>
      </c>
      <c r="ED208" s="117" t="str">
        <f>IF(EF208="","",IF((LEN(EF208)-LEN(SUBSTITUTE(EF208,"male","")))/LEN("male")&gt;1,"!",IF(RIGHT(EF208,1)=")","",IF(RIGHT(EF208,2)=") ","",IF(RIGHT(EF208,2)=").","","!!")))))</f>
        <v/>
      </c>
      <c r="EE208" s="114"/>
      <c r="EF208" s="168"/>
    </row>
    <row r="209" spans="1:136" ht="13.5" customHeight="1">
      <c r="A209" s="126"/>
      <c r="B209" s="114" t="s">
        <v>528</v>
      </c>
      <c r="D209" s="168"/>
      <c r="E209" s="143" t="str">
        <f>IF(I209="","",ministers_outercabinet!E$3)</f>
        <v/>
      </c>
      <c r="F209" s="144" t="str">
        <f>IF(I209="","",ministers_outercabinet!E$1)</f>
        <v/>
      </c>
      <c r="G209" s="145" t="s">
        <v>292</v>
      </c>
      <c r="H209" s="145" t="str">
        <f>IF(I209="","",ministers_outercabinet!E$3)</f>
        <v/>
      </c>
      <c r="I209" s="146" t="str">
        <f t="shared" si="89"/>
        <v/>
      </c>
      <c r="J209" s="147" t="str">
        <f t="shared" si="90"/>
        <v/>
      </c>
      <c r="K209" s="148" t="str">
        <f t="shared" si="91"/>
        <v/>
      </c>
      <c r="L209" s="149" t="str">
        <f t="shared" si="94"/>
        <v/>
      </c>
      <c r="M209" s="150" t="str">
        <f t="shared" si="92"/>
        <v/>
      </c>
      <c r="N209" s="117" t="str">
        <f t="shared" si="93"/>
        <v/>
      </c>
      <c r="O209" s="114"/>
      <c r="P209" s="168"/>
      <c r="Q209" s="143"/>
      <c r="R209" s="144"/>
      <c r="S209" s="145"/>
      <c r="T209" s="151"/>
      <c r="U209" s="146"/>
      <c r="V209" s="147"/>
      <c r="W209" s="148"/>
      <c r="X209" s="149"/>
      <c r="Y209" s="150"/>
      <c r="AA209" s="114"/>
      <c r="AB209" s="168"/>
      <c r="AC209" s="143"/>
      <c r="AD209" s="144"/>
      <c r="AE209" s="145"/>
      <c r="AF209" s="151"/>
      <c r="AG209" s="146"/>
      <c r="AH209" s="147"/>
      <c r="AI209" s="148"/>
      <c r="AJ209" s="149"/>
      <c r="AK209" s="150"/>
      <c r="AM209" s="114"/>
      <c r="AN209" s="168"/>
      <c r="AO209" s="143"/>
      <c r="AP209" s="144"/>
      <c r="AQ209" s="145"/>
      <c r="AR209" s="151"/>
      <c r="AS209" s="146"/>
      <c r="AT209" s="147"/>
      <c r="AU209" s="148"/>
      <c r="AV209" s="149"/>
      <c r="AW209" s="150"/>
      <c r="AY209" s="114"/>
      <c r="AZ209" s="168"/>
      <c r="BA209" s="143"/>
      <c r="BB209" s="144"/>
      <c r="BC209" s="145"/>
      <c r="BD209" s="151"/>
      <c r="BE209" s="146"/>
      <c r="BF209" s="147"/>
      <c r="BG209" s="148"/>
      <c r="BH209" s="149"/>
      <c r="BI209" s="150"/>
      <c r="BK209" s="114"/>
      <c r="BL209" s="168"/>
      <c r="BM209" s="143"/>
      <c r="BN209" s="144"/>
      <c r="BO209" s="145"/>
      <c r="BP209" s="151"/>
      <c r="BQ209" s="146"/>
      <c r="BR209" s="147"/>
      <c r="BS209" s="148"/>
      <c r="BT209" s="149"/>
      <c r="BU209" s="150"/>
      <c r="BW209" s="114"/>
      <c r="BX209" s="168"/>
      <c r="BY209" s="143"/>
      <c r="BZ209" s="144"/>
      <c r="CA209" s="145"/>
      <c r="CB209" s="151"/>
      <c r="CC209" s="146"/>
      <c r="CD209" s="147"/>
      <c r="CE209" s="148"/>
      <c r="CF209" s="149"/>
      <c r="CG209" s="150"/>
      <c r="CI209" s="114"/>
      <c r="CJ209" s="168"/>
      <c r="CK209" s="143"/>
      <c r="CL209" s="144"/>
      <c r="CM209" s="145"/>
      <c r="CN209" s="151"/>
      <c r="CO209" s="146"/>
      <c r="CP209" s="147"/>
      <c r="CQ209" s="148"/>
      <c r="CR209" s="149"/>
      <c r="CS209" s="150"/>
      <c r="CU209" s="114"/>
      <c r="CV209" s="168"/>
      <c r="CW209" s="143"/>
      <c r="CX209" s="144"/>
      <c r="CY209" s="145"/>
      <c r="CZ209" s="151"/>
      <c r="DA209" s="146"/>
      <c r="DB209" s="147"/>
      <c r="DC209" s="148"/>
      <c r="DD209" s="149"/>
      <c r="DE209" s="150"/>
      <c r="DG209" s="114"/>
      <c r="DH209" s="168"/>
      <c r="DI209" s="143"/>
      <c r="DJ209" s="144"/>
      <c r="DK209" s="145"/>
      <c r="DL209" s="151"/>
      <c r="DM209" s="146"/>
      <c r="DN209" s="147"/>
      <c r="DO209" s="148"/>
      <c r="DP209" s="149"/>
      <c r="DQ209" s="150"/>
      <c r="DS209" s="114"/>
      <c r="DT209" s="168"/>
      <c r="DU209" s="143"/>
      <c r="DV209" s="144"/>
      <c r="DW209" s="145"/>
      <c r="DX209" s="151"/>
      <c r="DY209" s="146"/>
      <c r="DZ209" s="147"/>
      <c r="EA209" s="148"/>
      <c r="EB209" s="149"/>
      <c r="EC209" s="150"/>
      <c r="EE209" s="114"/>
      <c r="EF209" s="168"/>
    </row>
    <row r="210" spans="1:136" ht="13.5" customHeight="1">
      <c r="A210" s="126"/>
      <c r="B210" s="114" t="s">
        <v>529</v>
      </c>
      <c r="D210" s="168"/>
      <c r="E210" s="143" t="str">
        <f>IF(I210="","",ministers_outercabinet!E$3)</f>
        <v/>
      </c>
      <c r="F210" s="144" t="str">
        <f>IF(I210="","",ministers_outercabinet!E$1)</f>
        <v/>
      </c>
      <c r="G210" s="145" t="s">
        <v>292</v>
      </c>
      <c r="H210" s="145" t="str">
        <f>IF(I210="","",ministers_outercabinet!E$3)</f>
        <v/>
      </c>
      <c r="I210" s="146" t="str">
        <f t="shared" si="89"/>
        <v/>
      </c>
      <c r="J210" s="147" t="str">
        <f t="shared" si="90"/>
        <v/>
      </c>
      <c r="K210" s="148" t="str">
        <f t="shared" si="91"/>
        <v/>
      </c>
      <c r="L210" s="149" t="str">
        <f t="shared" si="94"/>
        <v/>
      </c>
      <c r="M210" s="150" t="str">
        <f t="shared" si="92"/>
        <v/>
      </c>
      <c r="N210" s="117" t="str">
        <f t="shared" si="93"/>
        <v/>
      </c>
      <c r="O210" s="114"/>
      <c r="P210" s="168"/>
      <c r="Q210" s="143" t="str">
        <f>IF(U210="","",ministers_outercabinet!T$3)</f>
        <v/>
      </c>
      <c r="R210" s="144" t="str">
        <f>IF(U210="","",ministers_outercabinet!T$1)</f>
        <v/>
      </c>
      <c r="S210" s="145"/>
      <c r="T210" s="151"/>
      <c r="U210" s="146" t="str">
        <f>IF(AB210="","",IF(ISNUMBER(SEARCH(":",AB210)),MID(AB210,FIND(":",AB210)+2,FIND("(",AB210)-FIND(":",AB210)-3),LEFT(AB210,FIND("(",AB210)-2)))</f>
        <v/>
      </c>
      <c r="V210" s="147" t="str">
        <f>IF(AB210="","",MID(AB210,FIND("(",AB210)+1,4))</f>
        <v/>
      </c>
      <c r="W210" s="148" t="str">
        <f>IF(ISNUMBER(SEARCH("*female*",AB210)),"female",IF(ISNUMBER(SEARCH("*male*",AB210)),"male",""))</f>
        <v/>
      </c>
      <c r="X210" s="149" t="str">
        <f>IF(AB210="","",IF(ISERROR(MID(AB210,FIND("male,",AB210)+6,(FIND(")",AB210)-(FIND("male,",AB210)+6))))=TRUE,"missing/error",MID(AB210,FIND("male,",AB210)+6,(FIND(")",AB210)-(FIND("male,",AB210)+6)))))</f>
        <v/>
      </c>
      <c r="Y210" s="150" t="str">
        <f>IF(U210="","",(MID(U210,(SEARCH("^^",SUBSTITUTE(U210," ","^^",LEN(U210)-LEN(SUBSTITUTE(U210," ","")))))+1,99)&amp;"_"&amp;LEFT(U210,FIND(" ",U210)-1)&amp;"_"&amp;V210))</f>
        <v/>
      </c>
      <c r="Z210" s="117" t="str">
        <f>IF(AB210="","",IF((LEN(AB210)-LEN(SUBSTITUTE(AB210,"male","")))/LEN("male")&gt;1,"!",IF(RIGHT(AB210,1)=")","",IF(RIGHT(AB210,2)=") ","",IF(RIGHT(AB210,2)=").","","!!")))))</f>
        <v/>
      </c>
      <c r="AA210" s="114"/>
      <c r="AB210" s="168"/>
      <c r="AC210" s="143" t="str">
        <f>IF(AG210="","",ministers_outercabinet!AF$3)</f>
        <v/>
      </c>
      <c r="AD210" s="144" t="str">
        <f>IF(AG210="","",ministers_outercabinet!AF$1)</f>
        <v/>
      </c>
      <c r="AE210" s="145"/>
      <c r="AF210" s="151"/>
      <c r="AG210" s="146" t="str">
        <f>IF(AN210="","",IF(ISNUMBER(SEARCH(":",AN210)),MID(AN210,FIND(":",AN210)+2,FIND("(",AN210)-FIND(":",AN210)-3),LEFT(AN210,FIND("(",AN210)-2)))</f>
        <v/>
      </c>
      <c r="AH210" s="147" t="str">
        <f>IF(AN210="","",MID(AN210,FIND("(",AN210)+1,4))</f>
        <v/>
      </c>
      <c r="AI210" s="148" t="str">
        <f>IF(ISNUMBER(SEARCH("*female*",AN210)),"female",IF(ISNUMBER(SEARCH("*male*",AN210)),"male",""))</f>
        <v/>
      </c>
      <c r="AJ210" s="149" t="str">
        <f>IF(AN210="","",IF(ISERROR(MID(AN210,FIND("male,",AN210)+6,(FIND(")",AN210)-(FIND("male,",AN210)+6))))=TRUE,"missing/error",MID(AN210,FIND("male,",AN210)+6,(FIND(")",AN210)-(FIND("male,",AN210)+6)))))</f>
        <v/>
      </c>
      <c r="AK210" s="150" t="str">
        <f>IF(AG210="","",(MID(AG210,(SEARCH("^^",SUBSTITUTE(AG210," ","^^",LEN(AG210)-LEN(SUBSTITUTE(AG210," ","")))))+1,99)&amp;"_"&amp;LEFT(AG210,FIND(" ",AG210)-1)&amp;"_"&amp;AH210))</f>
        <v/>
      </c>
      <c r="AL210" s="117" t="str">
        <f>IF(AN210="","",IF((LEN(AN210)-LEN(SUBSTITUTE(AN210,"male","")))/LEN("male")&gt;1,"!",IF(RIGHT(AN210,1)=")","",IF(RIGHT(AN210,2)=") ","",IF(RIGHT(AN210,2)=").","","!!")))))</f>
        <v/>
      </c>
      <c r="AM210" s="114"/>
      <c r="AN210" s="168"/>
      <c r="AO210" s="143" t="str">
        <f>IF(AS210="","",ministers_outercabinet!AR$3)</f>
        <v/>
      </c>
      <c r="AP210" s="144" t="str">
        <f>IF(AS210="","",ministers_outercabinet!AR$1)</f>
        <v/>
      </c>
      <c r="AQ210" s="145"/>
      <c r="AR210" s="151"/>
      <c r="AS210" s="146" t="str">
        <f>IF(AZ210="","",IF(ISNUMBER(SEARCH(":",AZ210)),MID(AZ210,FIND(":",AZ210)+2,FIND("(",AZ210)-FIND(":",AZ210)-3),LEFT(AZ210,FIND("(",AZ210)-2)))</f>
        <v/>
      </c>
      <c r="AT210" s="147" t="str">
        <f>IF(AZ210="","",MID(AZ210,FIND("(",AZ210)+1,4))</f>
        <v/>
      </c>
      <c r="AU210" s="148" t="str">
        <f>IF(ISNUMBER(SEARCH("*female*",AZ210)),"female",IF(ISNUMBER(SEARCH("*male*",AZ210)),"male",""))</f>
        <v/>
      </c>
      <c r="AV210" s="149" t="str">
        <f>IF(AZ210="","",IF(ISERROR(MID(AZ210,FIND("male,",AZ210)+6,(FIND(")",AZ210)-(FIND("male,",AZ210)+6))))=TRUE,"missing/error",MID(AZ210,FIND("male,",AZ210)+6,(FIND(")",AZ210)-(FIND("male,",AZ210)+6)))))</f>
        <v/>
      </c>
      <c r="AW210" s="150" t="str">
        <f>IF(AS210="","",(MID(AS210,(SEARCH("^^",SUBSTITUTE(AS210," ","^^",LEN(AS210)-LEN(SUBSTITUTE(AS210," ","")))))+1,99)&amp;"_"&amp;LEFT(AS210,FIND(" ",AS210)-1)&amp;"_"&amp;AT210))</f>
        <v/>
      </c>
      <c r="AX210" s="117" t="str">
        <f>IF(AZ210="","",IF((LEN(AZ210)-LEN(SUBSTITUTE(AZ210,"male","")))/LEN("male")&gt;1,"!",IF(RIGHT(AZ210,1)=")","",IF(RIGHT(AZ210,2)=") ","",IF(RIGHT(AZ210,2)=").","","!!")))))</f>
        <v/>
      </c>
      <c r="AY210" s="114"/>
      <c r="AZ210" s="168"/>
      <c r="BA210" s="143" t="str">
        <f>IF(BE210="","",ministers_outercabinet!BD$3)</f>
        <v/>
      </c>
      <c r="BB210" s="144" t="str">
        <f>IF(BE210="","",ministers_outercabinet!BD$1)</f>
        <v/>
      </c>
      <c r="BC210" s="145"/>
      <c r="BD210" s="151"/>
      <c r="BE210" s="146" t="str">
        <f>IF(BL210="","",IF(ISNUMBER(SEARCH(":",BL210)),MID(BL210,FIND(":",BL210)+2,FIND("(",BL210)-FIND(":",BL210)-3),LEFT(BL210,FIND("(",BL210)-2)))</f>
        <v/>
      </c>
      <c r="BF210" s="147" t="str">
        <f>IF(BL210="","",MID(BL210,FIND("(",BL210)+1,4))</f>
        <v/>
      </c>
      <c r="BG210" s="148" t="str">
        <f>IF(ISNUMBER(SEARCH("*female*",BL210)),"female",IF(ISNUMBER(SEARCH("*male*",BL210)),"male",""))</f>
        <v/>
      </c>
      <c r="BH210" s="149" t="str">
        <f>IF(BL210="","",IF(ISERROR(MID(BL210,FIND("male,",BL210)+6,(FIND(")",BL210)-(FIND("male,",BL210)+6))))=TRUE,"missing/error",MID(BL210,FIND("male,",BL210)+6,(FIND(")",BL210)-(FIND("male,",BL210)+6)))))</f>
        <v/>
      </c>
      <c r="BI210" s="150" t="str">
        <f>IF(BE210="","",(MID(BE210,(SEARCH("^^",SUBSTITUTE(BE210," ","^^",LEN(BE210)-LEN(SUBSTITUTE(BE210," ","")))))+1,99)&amp;"_"&amp;LEFT(BE210,FIND(" ",BE210)-1)&amp;"_"&amp;BF210))</f>
        <v/>
      </c>
      <c r="BJ210" s="117" t="str">
        <f>IF(BL210="","",IF((LEN(BL210)-LEN(SUBSTITUTE(BL210,"male","")))/LEN("male")&gt;1,"!",IF(RIGHT(BL210,1)=")","",IF(RIGHT(BL210,2)=") ","",IF(RIGHT(BL210,2)=").","","!!")))))</f>
        <v/>
      </c>
      <c r="BK210" s="114"/>
      <c r="BL210" s="168"/>
      <c r="BM210" s="143" t="str">
        <f>IF(BQ210="","",ministers_outercabinet!BP$3)</f>
        <v/>
      </c>
      <c r="BN210" s="144" t="str">
        <f>IF(BQ210="","",ministers_outercabinet!BP$1)</f>
        <v/>
      </c>
      <c r="BO210" s="145"/>
      <c r="BP210" s="151"/>
      <c r="BQ210" s="146" t="str">
        <f>IF(BX210="","",IF(ISNUMBER(SEARCH(":",BX210)),MID(BX210,FIND(":",BX210)+2,FIND("(",BX210)-FIND(":",BX210)-3),LEFT(BX210,FIND("(",BX210)-2)))</f>
        <v/>
      </c>
      <c r="BR210" s="147" t="str">
        <f>IF(BX210="","",MID(BX210,FIND("(",BX210)+1,4))</f>
        <v/>
      </c>
      <c r="BS210" s="148" t="str">
        <f>IF(ISNUMBER(SEARCH("*female*",BX210)),"female",IF(ISNUMBER(SEARCH("*male*",BX210)),"male",""))</f>
        <v/>
      </c>
      <c r="BT210" s="149" t="str">
        <f>IF(BX210="","",IF(ISERROR(MID(BX210,FIND("male,",BX210)+6,(FIND(")",BX210)-(FIND("male,",BX210)+6))))=TRUE,"missing/error",MID(BX210,FIND("male,",BX210)+6,(FIND(")",BX210)-(FIND("male,",BX210)+6)))))</f>
        <v/>
      </c>
      <c r="BU210" s="150" t="str">
        <f>IF(BQ210="","",(MID(BQ210,(SEARCH("^^",SUBSTITUTE(BQ210," ","^^",LEN(BQ210)-LEN(SUBSTITUTE(BQ210," ","")))))+1,99)&amp;"_"&amp;LEFT(BQ210,FIND(" ",BQ210)-1)&amp;"_"&amp;BR210))</f>
        <v/>
      </c>
      <c r="BV210" s="117" t="str">
        <f>IF(BX210="","",IF((LEN(BX210)-LEN(SUBSTITUTE(BX210,"male","")))/LEN("male")&gt;1,"!",IF(RIGHT(BX210,1)=")","",IF(RIGHT(BX210,2)=") ","",IF(RIGHT(BX210,2)=").","","!!")))))</f>
        <v/>
      </c>
      <c r="BW210" s="114"/>
      <c r="BX210" s="168"/>
      <c r="BY210" s="143" t="str">
        <f>IF(CC210="","",ministers_outercabinet!CB$3)</f>
        <v/>
      </c>
      <c r="BZ210" s="144" t="str">
        <f>IF(CC210="","",ministers_outercabinet!CB$1)</f>
        <v/>
      </c>
      <c r="CA210" s="145"/>
      <c r="CB210" s="151"/>
      <c r="CC210" s="146" t="str">
        <f>IF(CJ210="","",IF(ISNUMBER(SEARCH(":",CJ210)),MID(CJ210,FIND(":",CJ210)+2,FIND("(",CJ210)-FIND(":",CJ210)-3),LEFT(CJ210,FIND("(",CJ210)-2)))</f>
        <v/>
      </c>
      <c r="CD210" s="147" t="str">
        <f>IF(CJ210="","",MID(CJ210,FIND("(",CJ210)+1,4))</f>
        <v/>
      </c>
      <c r="CE210" s="148" t="str">
        <f>IF(ISNUMBER(SEARCH("*female*",CJ210)),"female",IF(ISNUMBER(SEARCH("*male*",CJ210)),"male",""))</f>
        <v/>
      </c>
      <c r="CF210" s="149" t="str">
        <f>IF(CJ210="","",IF(ISERROR(MID(CJ210,FIND("male,",CJ210)+6,(FIND(")",CJ210)-(FIND("male,",CJ210)+6))))=TRUE,"missing/error",MID(CJ210,FIND("male,",CJ210)+6,(FIND(")",CJ210)-(FIND("male,",CJ210)+6)))))</f>
        <v/>
      </c>
      <c r="CG210" s="150" t="str">
        <f>IF(CC210="","",(MID(CC210,(SEARCH("^^",SUBSTITUTE(CC210," ","^^",LEN(CC210)-LEN(SUBSTITUTE(CC210," ","")))))+1,99)&amp;"_"&amp;LEFT(CC210,FIND(" ",CC210)-1)&amp;"_"&amp;CD210))</f>
        <v/>
      </c>
      <c r="CH210" s="117" t="str">
        <f>IF(CJ210="","",IF((LEN(CJ210)-LEN(SUBSTITUTE(CJ210,"male","")))/LEN("male")&gt;1,"!",IF(RIGHT(CJ210,1)=")","",IF(RIGHT(CJ210,2)=") ","",IF(RIGHT(CJ210,2)=").","","!!")))))</f>
        <v/>
      </c>
      <c r="CI210" s="114"/>
      <c r="CJ210" s="168"/>
      <c r="CK210" s="143" t="str">
        <f>IF(CO210="","",ministers_outercabinet!CN$3)</f>
        <v/>
      </c>
      <c r="CL210" s="144" t="str">
        <f>IF(CO210="","",ministers_outercabinet!CN$1)</f>
        <v/>
      </c>
      <c r="CM210" s="145"/>
      <c r="CN210" s="151"/>
      <c r="CO210" s="146" t="str">
        <f>IF(CV210="","",IF(ISNUMBER(SEARCH(":",CV210)),MID(CV210,FIND(":",CV210)+2,FIND("(",CV210)-FIND(":",CV210)-3),LEFT(CV210,FIND("(",CV210)-2)))</f>
        <v/>
      </c>
      <c r="CP210" s="147" t="str">
        <f>IF(CV210="","",MID(CV210,FIND("(",CV210)+1,4))</f>
        <v/>
      </c>
      <c r="CQ210" s="148" t="str">
        <f>IF(ISNUMBER(SEARCH("*female*",CV210)),"female",IF(ISNUMBER(SEARCH("*male*",CV210)),"male",""))</f>
        <v/>
      </c>
      <c r="CR210" s="149" t="str">
        <f>IF(CV210="","",IF(ISERROR(MID(CV210,FIND("male,",CV210)+6,(FIND(")",CV210)-(FIND("male,",CV210)+6))))=TRUE,"missing/error",MID(CV210,FIND("male,",CV210)+6,(FIND(")",CV210)-(FIND("male,",CV210)+6)))))</f>
        <v/>
      </c>
      <c r="CS210" s="150" t="str">
        <f>IF(CO210="","",(MID(CO210,(SEARCH("^^",SUBSTITUTE(CO210," ","^^",LEN(CO210)-LEN(SUBSTITUTE(CO210," ","")))))+1,99)&amp;"_"&amp;LEFT(CO210,FIND(" ",CO210)-1)&amp;"_"&amp;CP210))</f>
        <v/>
      </c>
      <c r="CT210" s="117" t="str">
        <f>IF(CV210="","",IF((LEN(CV210)-LEN(SUBSTITUTE(CV210,"male","")))/LEN("male")&gt;1,"!",IF(RIGHT(CV210,1)=")","",IF(RIGHT(CV210,2)=") ","",IF(RIGHT(CV210,2)=").","","!!")))))</f>
        <v/>
      </c>
      <c r="CU210" s="114"/>
      <c r="CV210" s="168"/>
      <c r="CW210" s="143" t="str">
        <f>IF(DA210="","",ministers_outercabinet!CZ$3)</f>
        <v/>
      </c>
      <c r="CX210" s="144" t="str">
        <f>IF(DA210="","",ministers_outercabinet!CZ$1)</f>
        <v/>
      </c>
      <c r="CY210" s="145"/>
      <c r="CZ210" s="151"/>
      <c r="DA210" s="146" t="str">
        <f>IF(DH210="","",IF(ISNUMBER(SEARCH(":",DH210)),MID(DH210,FIND(":",DH210)+2,FIND("(",DH210)-FIND(":",DH210)-3),LEFT(DH210,FIND("(",DH210)-2)))</f>
        <v/>
      </c>
      <c r="DB210" s="147" t="str">
        <f>IF(DH210="","",MID(DH210,FIND("(",DH210)+1,4))</f>
        <v/>
      </c>
      <c r="DC210" s="148" t="str">
        <f>IF(ISNUMBER(SEARCH("*female*",DH210)),"female",IF(ISNUMBER(SEARCH("*male*",DH210)),"male",""))</f>
        <v/>
      </c>
      <c r="DD210" s="149" t="str">
        <f>IF(DH210="","",IF(ISERROR(MID(DH210,FIND("male,",DH210)+6,(FIND(")",DH210)-(FIND("male,",DH210)+6))))=TRUE,"missing/error",MID(DH210,FIND("male,",DH210)+6,(FIND(")",DH210)-(FIND("male,",DH210)+6)))))</f>
        <v/>
      </c>
      <c r="DE210" s="150" t="str">
        <f>IF(DA210="","",(MID(DA210,(SEARCH("^^",SUBSTITUTE(DA210," ","^^",LEN(DA210)-LEN(SUBSTITUTE(DA210," ","")))))+1,99)&amp;"_"&amp;LEFT(DA210,FIND(" ",DA210)-1)&amp;"_"&amp;DB210))</f>
        <v/>
      </c>
      <c r="DF210" s="117" t="str">
        <f>IF(DH210="","",IF((LEN(DH210)-LEN(SUBSTITUTE(DH210,"male","")))/LEN("male")&gt;1,"!",IF(RIGHT(DH210,1)=")","",IF(RIGHT(DH210,2)=") ","",IF(RIGHT(DH210,2)=").","","!!")))))</f>
        <v/>
      </c>
      <c r="DG210" s="114"/>
      <c r="DH210" s="168"/>
      <c r="DI210" s="143" t="str">
        <f>IF(DM210="","",ministers_outercabinet!DL$3)</f>
        <v/>
      </c>
      <c r="DJ210" s="144" t="str">
        <f>IF(DM210="","",ministers_outercabinet!DL$1)</f>
        <v/>
      </c>
      <c r="DK210" s="145"/>
      <c r="DL210" s="151"/>
      <c r="DM210" s="146" t="str">
        <f>IF(DT210="","",IF(ISNUMBER(SEARCH(":",DT210)),MID(DT210,FIND(":",DT210)+2,FIND("(",DT210)-FIND(":",DT210)-3),LEFT(DT210,FIND("(",DT210)-2)))</f>
        <v/>
      </c>
      <c r="DN210" s="147" t="str">
        <f>IF(DT210="","",MID(DT210,FIND("(",DT210)+1,4))</f>
        <v/>
      </c>
      <c r="DO210" s="148" t="str">
        <f>IF(ISNUMBER(SEARCH("*female*",DT210)),"female",IF(ISNUMBER(SEARCH("*male*",DT210)),"male",""))</f>
        <v/>
      </c>
      <c r="DP210" s="149" t="str">
        <f>IF(DT210="","",IF(ISERROR(MID(DT210,FIND("male,",DT210)+6,(FIND(")",DT210)-(FIND("male,",DT210)+6))))=TRUE,"missing/error",MID(DT210,FIND("male,",DT210)+6,(FIND(")",DT210)-(FIND("male,",DT210)+6)))))</f>
        <v/>
      </c>
      <c r="DQ210" s="150" t="str">
        <f>IF(DM210="","",(MID(DM210,(SEARCH("^^",SUBSTITUTE(DM210," ","^^",LEN(DM210)-LEN(SUBSTITUTE(DM210," ","")))))+1,99)&amp;"_"&amp;LEFT(DM210,FIND(" ",DM210)-1)&amp;"_"&amp;DN210))</f>
        <v/>
      </c>
      <c r="DR210" s="117" t="str">
        <f>IF(DT210="","",IF((LEN(DT210)-LEN(SUBSTITUTE(DT210,"male","")))/LEN("male")&gt;1,"!",IF(RIGHT(DT210,1)=")","",IF(RIGHT(DT210,2)=") ","",IF(RIGHT(DT210,2)=").","","!!")))))</f>
        <v/>
      </c>
      <c r="DS210" s="114"/>
      <c r="DT210" s="168"/>
      <c r="DU210" s="143" t="str">
        <f>IF(DY210="","",ministers_outercabinet!DX$3)</f>
        <v/>
      </c>
      <c r="DV210" s="144" t="str">
        <f>IF(DY210="","",ministers_outercabinet!DX$1)</f>
        <v/>
      </c>
      <c r="DW210" s="145"/>
      <c r="DX210" s="151"/>
      <c r="DY210" s="146" t="str">
        <f>IF(EF210="","",IF(ISNUMBER(SEARCH(":",EF210)),MID(EF210,FIND(":",EF210)+2,FIND("(",EF210)-FIND(":",EF210)-3),LEFT(EF210,FIND("(",EF210)-2)))</f>
        <v/>
      </c>
      <c r="DZ210" s="147" t="str">
        <f>IF(EF210="","",MID(EF210,FIND("(",EF210)+1,4))</f>
        <v/>
      </c>
      <c r="EA210" s="148" t="str">
        <f>IF(ISNUMBER(SEARCH("*female*",EF210)),"female",IF(ISNUMBER(SEARCH("*male*",EF210)),"male",""))</f>
        <v/>
      </c>
      <c r="EB210" s="149" t="str">
        <f>IF(EF210="","",IF(ISERROR(MID(EF210,FIND("male,",EF210)+6,(FIND(")",EF210)-(FIND("male,",EF210)+6))))=TRUE,"missing/error",MID(EF210,FIND("male,",EF210)+6,(FIND(")",EF210)-(FIND("male,",EF210)+6)))))</f>
        <v/>
      </c>
      <c r="EC210" s="150" t="str">
        <f>IF(DY210="","",(MID(DY210,(SEARCH("^^",SUBSTITUTE(DY210," ","^^",LEN(DY210)-LEN(SUBSTITUTE(DY210," ","")))))+1,99)&amp;"_"&amp;LEFT(DY210,FIND(" ",DY210)-1)&amp;"_"&amp;DZ210))</f>
        <v/>
      </c>
      <c r="ED210" s="117" t="str">
        <f>IF(EF210="","",IF((LEN(EF210)-LEN(SUBSTITUTE(EF210,"male","")))/LEN("male")&gt;1,"!",IF(RIGHT(EF210,1)=")","",IF(RIGHT(EF210,2)=") ","",IF(RIGHT(EF210,2)=").","","!!")))))</f>
        <v/>
      </c>
      <c r="EE210" s="114"/>
      <c r="EF210" s="168"/>
    </row>
    <row r="211" spans="1:136" ht="13.5" customHeight="1">
      <c r="A211" s="126"/>
      <c r="B211" s="114" t="s">
        <v>529</v>
      </c>
      <c r="D211" s="168"/>
      <c r="E211" s="143" t="str">
        <f>IF(I211="","",ministers_outercabinet!E$3)</f>
        <v/>
      </c>
      <c r="F211" s="144" t="str">
        <f>IF(I211="","",ministers_outercabinet!E$1)</f>
        <v/>
      </c>
      <c r="G211" s="145" t="s">
        <v>292</v>
      </c>
      <c r="H211" s="145" t="str">
        <f>IF(I211="","",ministers_outercabinet!E$3)</f>
        <v/>
      </c>
      <c r="I211" s="146" t="str">
        <f t="shared" si="89"/>
        <v/>
      </c>
      <c r="J211" s="147" t="str">
        <f t="shared" si="90"/>
        <v/>
      </c>
      <c r="K211" s="148" t="str">
        <f t="shared" si="91"/>
        <v/>
      </c>
      <c r="L211" s="149" t="str">
        <f t="shared" si="94"/>
        <v/>
      </c>
      <c r="M211" s="150" t="str">
        <f t="shared" si="92"/>
        <v/>
      </c>
      <c r="N211" s="117" t="str">
        <f t="shared" si="93"/>
        <v/>
      </c>
      <c r="O211" s="114"/>
      <c r="P211" s="168"/>
      <c r="Q211" s="143" t="str">
        <f>IF(U211="","",ministers_outercabinet!T$3)</f>
        <v/>
      </c>
      <c r="R211" s="144" t="str">
        <f>IF(U211="","",ministers_outercabinet!T$1)</f>
        <v/>
      </c>
      <c r="S211" s="145"/>
      <c r="T211" s="151"/>
      <c r="U211" s="146" t="str">
        <f>IF(AB211="","",IF(ISNUMBER(SEARCH(":",AB211)),MID(AB211,FIND(":",AB211)+2,FIND("(",AB211)-FIND(":",AB211)-3),LEFT(AB211,FIND("(",AB211)-2)))</f>
        <v/>
      </c>
      <c r="V211" s="147" t="str">
        <f>IF(AB211="","",MID(AB211,FIND("(",AB211)+1,4))</f>
        <v/>
      </c>
      <c r="W211" s="148" t="str">
        <f>IF(ISNUMBER(SEARCH("*female*",AB211)),"female",IF(ISNUMBER(SEARCH("*male*",AB211)),"male",""))</f>
        <v/>
      </c>
      <c r="X211" s="149" t="str">
        <f>IF(AB211="","",IF(ISERROR(MID(AB211,FIND("male,",AB211)+6,(FIND(")",AB211)-(FIND("male,",AB211)+6))))=TRUE,"missing/error",MID(AB211,FIND("male,",AB211)+6,(FIND(")",AB211)-(FIND("male,",AB211)+6)))))</f>
        <v/>
      </c>
      <c r="Y211" s="150" t="str">
        <f>IF(U211="","",(MID(U211,(SEARCH("^^",SUBSTITUTE(U211," ","^^",LEN(U211)-LEN(SUBSTITUTE(U211," ","")))))+1,99)&amp;"_"&amp;LEFT(U211,FIND(" ",U211)-1)&amp;"_"&amp;V211))</f>
        <v/>
      </c>
      <c r="Z211" s="117" t="str">
        <f>IF(AB211="","",IF((LEN(AB211)-LEN(SUBSTITUTE(AB211,"male","")))/LEN("male")&gt;1,"!",IF(RIGHT(AB211,1)=")","",IF(RIGHT(AB211,2)=") ","",IF(RIGHT(AB211,2)=").","","!!")))))</f>
        <v/>
      </c>
      <c r="AA211" s="114"/>
      <c r="AB211" s="168"/>
      <c r="AC211" s="143" t="str">
        <f>IF(AG211="","",ministers_outercabinet!AF$3)</f>
        <v/>
      </c>
      <c r="AD211" s="144" t="str">
        <f>IF(AG211="","",ministers_outercabinet!AF$1)</f>
        <v/>
      </c>
      <c r="AE211" s="145"/>
      <c r="AF211" s="151"/>
      <c r="AG211" s="146" t="str">
        <f>IF(AN211="","",IF(ISNUMBER(SEARCH(":",AN211)),MID(AN211,FIND(":",AN211)+2,FIND("(",AN211)-FIND(":",AN211)-3),LEFT(AN211,FIND("(",AN211)-2)))</f>
        <v/>
      </c>
      <c r="AH211" s="147" t="str">
        <f>IF(AN211="","",MID(AN211,FIND("(",AN211)+1,4))</f>
        <v/>
      </c>
      <c r="AI211" s="148" t="str">
        <f>IF(ISNUMBER(SEARCH("*female*",AN211)),"female",IF(ISNUMBER(SEARCH("*male*",AN211)),"male",""))</f>
        <v/>
      </c>
      <c r="AJ211" s="149" t="str">
        <f>IF(AN211="","",IF(ISERROR(MID(AN211,FIND("male,",AN211)+6,(FIND(")",AN211)-(FIND("male,",AN211)+6))))=TRUE,"missing/error",MID(AN211,FIND("male,",AN211)+6,(FIND(")",AN211)-(FIND("male,",AN211)+6)))))</f>
        <v/>
      </c>
      <c r="AK211" s="150" t="str">
        <f>IF(AG211="","",(MID(AG211,(SEARCH("^^",SUBSTITUTE(AG211," ","^^",LEN(AG211)-LEN(SUBSTITUTE(AG211," ","")))))+1,99)&amp;"_"&amp;LEFT(AG211,FIND(" ",AG211)-1)&amp;"_"&amp;AH211))</f>
        <v/>
      </c>
      <c r="AL211" s="117" t="str">
        <f>IF(AN211="","",IF((LEN(AN211)-LEN(SUBSTITUTE(AN211,"male","")))/LEN("male")&gt;1,"!",IF(RIGHT(AN211,1)=")","",IF(RIGHT(AN211,2)=") ","",IF(RIGHT(AN211,2)=").","","!!")))))</f>
        <v/>
      </c>
      <c r="AM211" s="114"/>
      <c r="AN211" s="168"/>
      <c r="AO211" s="143" t="str">
        <f>IF(AS211="","",ministers_outercabinet!AR$3)</f>
        <v/>
      </c>
      <c r="AP211" s="144" t="str">
        <f>IF(AS211="","",ministers_outercabinet!AR$1)</f>
        <v/>
      </c>
      <c r="AQ211" s="145"/>
      <c r="AR211" s="151"/>
      <c r="AS211" s="146" t="str">
        <f>IF(AZ211="","",IF(ISNUMBER(SEARCH(":",AZ211)),MID(AZ211,FIND(":",AZ211)+2,FIND("(",AZ211)-FIND(":",AZ211)-3),LEFT(AZ211,FIND("(",AZ211)-2)))</f>
        <v/>
      </c>
      <c r="AT211" s="147" t="str">
        <f>IF(AZ211="","",MID(AZ211,FIND("(",AZ211)+1,4))</f>
        <v/>
      </c>
      <c r="AU211" s="148" t="str">
        <f>IF(ISNUMBER(SEARCH("*female*",AZ211)),"female",IF(ISNUMBER(SEARCH("*male*",AZ211)),"male",""))</f>
        <v/>
      </c>
      <c r="AV211" s="149" t="str">
        <f>IF(AZ211="","",IF(ISERROR(MID(AZ211,FIND("male,",AZ211)+6,(FIND(")",AZ211)-(FIND("male,",AZ211)+6))))=TRUE,"missing/error",MID(AZ211,FIND("male,",AZ211)+6,(FIND(")",AZ211)-(FIND("male,",AZ211)+6)))))</f>
        <v/>
      </c>
      <c r="AW211" s="150" t="str">
        <f>IF(AS211="","",(MID(AS211,(SEARCH("^^",SUBSTITUTE(AS211," ","^^",LEN(AS211)-LEN(SUBSTITUTE(AS211," ","")))))+1,99)&amp;"_"&amp;LEFT(AS211,FIND(" ",AS211)-1)&amp;"_"&amp;AT211))</f>
        <v/>
      </c>
      <c r="AX211" s="117" t="str">
        <f>IF(AZ211="","",IF((LEN(AZ211)-LEN(SUBSTITUTE(AZ211,"male","")))/LEN("male")&gt;1,"!",IF(RIGHT(AZ211,1)=")","",IF(RIGHT(AZ211,2)=") ","",IF(RIGHT(AZ211,2)=").","","!!")))))</f>
        <v/>
      </c>
      <c r="AY211" s="114"/>
      <c r="AZ211" s="168"/>
      <c r="BA211" s="143" t="str">
        <f>IF(BE211="","",ministers_outercabinet!BD$3)</f>
        <v/>
      </c>
      <c r="BB211" s="144" t="str">
        <f>IF(BE211="","",ministers_outercabinet!BD$1)</f>
        <v/>
      </c>
      <c r="BC211" s="145"/>
      <c r="BD211" s="151"/>
      <c r="BE211" s="146" t="str">
        <f>IF(BL211="","",IF(ISNUMBER(SEARCH(":",BL211)),MID(BL211,FIND(":",BL211)+2,FIND("(",BL211)-FIND(":",BL211)-3),LEFT(BL211,FIND("(",BL211)-2)))</f>
        <v/>
      </c>
      <c r="BF211" s="147" t="str">
        <f>IF(BL211="","",MID(BL211,FIND("(",BL211)+1,4))</f>
        <v/>
      </c>
      <c r="BG211" s="148" t="str">
        <f>IF(ISNUMBER(SEARCH("*female*",BL211)),"female",IF(ISNUMBER(SEARCH("*male*",BL211)),"male",""))</f>
        <v/>
      </c>
      <c r="BH211" s="149" t="str">
        <f>IF(BL211="","",IF(ISERROR(MID(BL211,FIND("male,",BL211)+6,(FIND(")",BL211)-(FIND("male,",BL211)+6))))=TRUE,"missing/error",MID(BL211,FIND("male,",BL211)+6,(FIND(")",BL211)-(FIND("male,",BL211)+6)))))</f>
        <v/>
      </c>
      <c r="BI211" s="150" t="str">
        <f>IF(BE211="","",(MID(BE211,(SEARCH("^^",SUBSTITUTE(BE211," ","^^",LEN(BE211)-LEN(SUBSTITUTE(BE211," ","")))))+1,99)&amp;"_"&amp;LEFT(BE211,FIND(" ",BE211)-1)&amp;"_"&amp;BF211))</f>
        <v/>
      </c>
      <c r="BJ211" s="117" t="str">
        <f>IF(BL211="","",IF((LEN(BL211)-LEN(SUBSTITUTE(BL211,"male","")))/LEN("male")&gt;1,"!",IF(RIGHT(BL211,1)=")","",IF(RIGHT(BL211,2)=") ","",IF(RIGHT(BL211,2)=").","","!!")))))</f>
        <v/>
      </c>
      <c r="BK211" s="114"/>
      <c r="BL211" s="168"/>
      <c r="BM211" s="143" t="str">
        <f>IF(BQ211="","",ministers_outercabinet!BP$3)</f>
        <v/>
      </c>
      <c r="BN211" s="144" t="str">
        <f>IF(BQ211="","",ministers_outercabinet!BP$1)</f>
        <v/>
      </c>
      <c r="BO211" s="145"/>
      <c r="BP211" s="151"/>
      <c r="BQ211" s="146" t="str">
        <f>IF(BX211="","",IF(ISNUMBER(SEARCH(":",BX211)),MID(BX211,FIND(":",BX211)+2,FIND("(",BX211)-FIND(":",BX211)-3),LEFT(BX211,FIND("(",BX211)-2)))</f>
        <v/>
      </c>
      <c r="BR211" s="147" t="str">
        <f>IF(BX211="","",MID(BX211,FIND("(",BX211)+1,4))</f>
        <v/>
      </c>
      <c r="BS211" s="148" t="str">
        <f>IF(ISNUMBER(SEARCH("*female*",BX211)),"female",IF(ISNUMBER(SEARCH("*male*",BX211)),"male",""))</f>
        <v/>
      </c>
      <c r="BT211" s="149" t="str">
        <f>IF(BX211="","",IF(ISERROR(MID(BX211,FIND("male,",BX211)+6,(FIND(")",BX211)-(FIND("male,",BX211)+6))))=TRUE,"missing/error",MID(BX211,FIND("male,",BX211)+6,(FIND(")",BX211)-(FIND("male,",BX211)+6)))))</f>
        <v/>
      </c>
      <c r="BU211" s="150" t="str">
        <f>IF(BQ211="","",(MID(BQ211,(SEARCH("^^",SUBSTITUTE(BQ211," ","^^",LEN(BQ211)-LEN(SUBSTITUTE(BQ211," ","")))))+1,99)&amp;"_"&amp;LEFT(BQ211,FIND(" ",BQ211)-1)&amp;"_"&amp;BR211))</f>
        <v/>
      </c>
      <c r="BV211" s="117" t="str">
        <f>IF(BX211="","",IF((LEN(BX211)-LEN(SUBSTITUTE(BX211,"male","")))/LEN("male")&gt;1,"!",IF(RIGHT(BX211,1)=")","",IF(RIGHT(BX211,2)=") ","",IF(RIGHT(BX211,2)=").","","!!")))))</f>
        <v/>
      </c>
      <c r="BW211" s="114"/>
      <c r="BX211" s="168"/>
      <c r="BY211" s="143" t="str">
        <f>IF(CC211="","",ministers_outercabinet!CB$3)</f>
        <v/>
      </c>
      <c r="BZ211" s="144" t="str">
        <f>IF(CC211="","",ministers_outercabinet!CB$1)</f>
        <v/>
      </c>
      <c r="CA211" s="145"/>
      <c r="CB211" s="151"/>
      <c r="CC211" s="146" t="str">
        <f>IF(CJ211="","",IF(ISNUMBER(SEARCH(":",CJ211)),MID(CJ211,FIND(":",CJ211)+2,FIND("(",CJ211)-FIND(":",CJ211)-3),LEFT(CJ211,FIND("(",CJ211)-2)))</f>
        <v/>
      </c>
      <c r="CD211" s="147" t="str">
        <f>IF(CJ211="","",MID(CJ211,FIND("(",CJ211)+1,4))</f>
        <v/>
      </c>
      <c r="CE211" s="148" t="str">
        <f>IF(ISNUMBER(SEARCH("*female*",CJ211)),"female",IF(ISNUMBER(SEARCH("*male*",CJ211)),"male",""))</f>
        <v/>
      </c>
      <c r="CF211" s="149" t="str">
        <f>IF(CJ211="","",IF(ISERROR(MID(CJ211,FIND("male,",CJ211)+6,(FIND(")",CJ211)-(FIND("male,",CJ211)+6))))=TRUE,"missing/error",MID(CJ211,FIND("male,",CJ211)+6,(FIND(")",CJ211)-(FIND("male,",CJ211)+6)))))</f>
        <v/>
      </c>
      <c r="CG211" s="150" t="str">
        <f>IF(CC211="","",(MID(CC211,(SEARCH("^^",SUBSTITUTE(CC211," ","^^",LEN(CC211)-LEN(SUBSTITUTE(CC211," ","")))))+1,99)&amp;"_"&amp;LEFT(CC211,FIND(" ",CC211)-1)&amp;"_"&amp;CD211))</f>
        <v/>
      </c>
      <c r="CH211" s="117" t="str">
        <f>IF(CJ211="","",IF((LEN(CJ211)-LEN(SUBSTITUTE(CJ211,"male","")))/LEN("male")&gt;1,"!",IF(RIGHT(CJ211,1)=")","",IF(RIGHT(CJ211,2)=") ","",IF(RIGHT(CJ211,2)=").","","!!")))))</f>
        <v/>
      </c>
      <c r="CI211" s="114"/>
      <c r="CJ211" s="168"/>
      <c r="CK211" s="143" t="str">
        <f>IF(CO211="","",ministers_outercabinet!CN$3)</f>
        <v/>
      </c>
      <c r="CL211" s="144" t="str">
        <f>IF(CO211="","",ministers_outercabinet!CN$1)</f>
        <v/>
      </c>
      <c r="CM211" s="145"/>
      <c r="CN211" s="151"/>
      <c r="CO211" s="146" t="str">
        <f>IF(CV211="","",IF(ISNUMBER(SEARCH(":",CV211)),MID(CV211,FIND(":",CV211)+2,FIND("(",CV211)-FIND(":",CV211)-3),LEFT(CV211,FIND("(",CV211)-2)))</f>
        <v/>
      </c>
      <c r="CP211" s="147" t="str">
        <f>IF(CV211="","",MID(CV211,FIND("(",CV211)+1,4))</f>
        <v/>
      </c>
      <c r="CQ211" s="148" t="str">
        <f>IF(ISNUMBER(SEARCH("*female*",CV211)),"female",IF(ISNUMBER(SEARCH("*male*",CV211)),"male",""))</f>
        <v/>
      </c>
      <c r="CR211" s="149" t="str">
        <f>IF(CV211="","",IF(ISERROR(MID(CV211,FIND("male,",CV211)+6,(FIND(")",CV211)-(FIND("male,",CV211)+6))))=TRUE,"missing/error",MID(CV211,FIND("male,",CV211)+6,(FIND(")",CV211)-(FIND("male,",CV211)+6)))))</f>
        <v/>
      </c>
      <c r="CS211" s="150" t="str">
        <f>IF(CO211="","",(MID(CO211,(SEARCH("^^",SUBSTITUTE(CO211," ","^^",LEN(CO211)-LEN(SUBSTITUTE(CO211," ","")))))+1,99)&amp;"_"&amp;LEFT(CO211,FIND(" ",CO211)-1)&amp;"_"&amp;CP211))</f>
        <v/>
      </c>
      <c r="CT211" s="117" t="str">
        <f>IF(CV211="","",IF((LEN(CV211)-LEN(SUBSTITUTE(CV211,"male","")))/LEN("male")&gt;1,"!",IF(RIGHT(CV211,1)=")","",IF(RIGHT(CV211,2)=") ","",IF(RIGHT(CV211,2)=").","","!!")))))</f>
        <v/>
      </c>
      <c r="CU211" s="114"/>
      <c r="CV211" s="168"/>
      <c r="CW211" s="143" t="str">
        <f>IF(DA211="","",ministers_outercabinet!CZ$3)</f>
        <v/>
      </c>
      <c r="CX211" s="144" t="str">
        <f>IF(DA211="","",ministers_outercabinet!CZ$1)</f>
        <v/>
      </c>
      <c r="CY211" s="145"/>
      <c r="CZ211" s="151"/>
      <c r="DA211" s="146" t="str">
        <f>IF(DH211="","",IF(ISNUMBER(SEARCH(":",DH211)),MID(DH211,FIND(":",DH211)+2,FIND("(",DH211)-FIND(":",DH211)-3),LEFT(DH211,FIND("(",DH211)-2)))</f>
        <v/>
      </c>
      <c r="DB211" s="147" t="str">
        <f>IF(DH211="","",MID(DH211,FIND("(",DH211)+1,4))</f>
        <v/>
      </c>
      <c r="DC211" s="148" t="str">
        <f>IF(ISNUMBER(SEARCH("*female*",DH211)),"female",IF(ISNUMBER(SEARCH("*male*",DH211)),"male",""))</f>
        <v/>
      </c>
      <c r="DD211" s="149" t="str">
        <f>IF(DH211="","",IF(ISERROR(MID(DH211,FIND("male,",DH211)+6,(FIND(")",DH211)-(FIND("male,",DH211)+6))))=TRUE,"missing/error",MID(DH211,FIND("male,",DH211)+6,(FIND(")",DH211)-(FIND("male,",DH211)+6)))))</f>
        <v/>
      </c>
      <c r="DE211" s="150" t="str">
        <f>IF(DA211="","",(MID(DA211,(SEARCH("^^",SUBSTITUTE(DA211," ","^^",LEN(DA211)-LEN(SUBSTITUTE(DA211," ","")))))+1,99)&amp;"_"&amp;LEFT(DA211,FIND(" ",DA211)-1)&amp;"_"&amp;DB211))</f>
        <v/>
      </c>
      <c r="DF211" s="117" t="str">
        <f>IF(DH211="","",IF((LEN(DH211)-LEN(SUBSTITUTE(DH211,"male","")))/LEN("male")&gt;1,"!",IF(RIGHT(DH211,1)=")","",IF(RIGHT(DH211,2)=") ","",IF(RIGHT(DH211,2)=").","","!!")))))</f>
        <v/>
      </c>
      <c r="DG211" s="114"/>
      <c r="DH211" s="168"/>
      <c r="DI211" s="143" t="str">
        <f>IF(DM211="","",ministers_outercabinet!DL$3)</f>
        <v/>
      </c>
      <c r="DJ211" s="144" t="str">
        <f>IF(DM211="","",ministers_outercabinet!DL$1)</f>
        <v/>
      </c>
      <c r="DK211" s="145"/>
      <c r="DL211" s="151"/>
      <c r="DM211" s="146" t="str">
        <f>IF(DT211="","",IF(ISNUMBER(SEARCH(":",DT211)),MID(DT211,FIND(":",DT211)+2,FIND("(",DT211)-FIND(":",DT211)-3),LEFT(DT211,FIND("(",DT211)-2)))</f>
        <v/>
      </c>
      <c r="DN211" s="147" t="str">
        <f>IF(DT211="","",MID(DT211,FIND("(",DT211)+1,4))</f>
        <v/>
      </c>
      <c r="DO211" s="148" t="str">
        <f>IF(ISNUMBER(SEARCH("*female*",DT211)),"female",IF(ISNUMBER(SEARCH("*male*",DT211)),"male",""))</f>
        <v/>
      </c>
      <c r="DP211" s="149" t="str">
        <f>IF(DT211="","",IF(ISERROR(MID(DT211,FIND("male,",DT211)+6,(FIND(")",DT211)-(FIND("male,",DT211)+6))))=TRUE,"missing/error",MID(DT211,FIND("male,",DT211)+6,(FIND(")",DT211)-(FIND("male,",DT211)+6)))))</f>
        <v/>
      </c>
      <c r="DQ211" s="150" t="str">
        <f>IF(DM211="","",(MID(DM211,(SEARCH("^^",SUBSTITUTE(DM211," ","^^",LEN(DM211)-LEN(SUBSTITUTE(DM211," ","")))))+1,99)&amp;"_"&amp;LEFT(DM211,FIND(" ",DM211)-1)&amp;"_"&amp;DN211))</f>
        <v/>
      </c>
      <c r="DR211" s="117" t="str">
        <f>IF(DT211="","",IF((LEN(DT211)-LEN(SUBSTITUTE(DT211,"male","")))/LEN("male")&gt;1,"!",IF(RIGHT(DT211,1)=")","",IF(RIGHT(DT211,2)=") ","",IF(RIGHT(DT211,2)=").","","!!")))))</f>
        <v/>
      </c>
      <c r="DS211" s="114"/>
      <c r="DT211" s="168"/>
      <c r="DU211" s="143" t="str">
        <f>IF(DY211="","",ministers_outercabinet!DX$3)</f>
        <v/>
      </c>
      <c r="DV211" s="144" t="str">
        <f>IF(DY211="","",ministers_outercabinet!DX$1)</f>
        <v/>
      </c>
      <c r="DW211" s="145"/>
      <c r="DX211" s="151"/>
      <c r="DY211" s="146" t="str">
        <f>IF(EF211="","",IF(ISNUMBER(SEARCH(":",EF211)),MID(EF211,FIND(":",EF211)+2,FIND("(",EF211)-FIND(":",EF211)-3),LEFT(EF211,FIND("(",EF211)-2)))</f>
        <v/>
      </c>
      <c r="DZ211" s="147" t="str">
        <f>IF(EF211="","",MID(EF211,FIND("(",EF211)+1,4))</f>
        <v/>
      </c>
      <c r="EA211" s="148" t="str">
        <f>IF(ISNUMBER(SEARCH("*female*",EF211)),"female",IF(ISNUMBER(SEARCH("*male*",EF211)),"male",""))</f>
        <v/>
      </c>
      <c r="EB211" s="149" t="str">
        <f>IF(EF211="","",IF(ISERROR(MID(EF211,FIND("male,",EF211)+6,(FIND(")",EF211)-(FIND("male,",EF211)+6))))=TRUE,"missing/error",MID(EF211,FIND("male,",EF211)+6,(FIND(")",EF211)-(FIND("male,",EF211)+6)))))</f>
        <v/>
      </c>
      <c r="EC211" s="150" t="str">
        <f>IF(DY211="","",(MID(DY211,(SEARCH("^^",SUBSTITUTE(DY211," ","^^",LEN(DY211)-LEN(SUBSTITUTE(DY211," ","")))))+1,99)&amp;"_"&amp;LEFT(DY211,FIND(" ",DY211)-1)&amp;"_"&amp;DZ211))</f>
        <v/>
      </c>
      <c r="ED211" s="117" t="str">
        <f>IF(EF211="","",IF((LEN(EF211)-LEN(SUBSTITUTE(EF211,"male","")))/LEN("male")&gt;1,"!",IF(RIGHT(EF211,1)=")","",IF(RIGHT(EF211,2)=") ","",IF(RIGHT(EF211,2)=").","","!!")))))</f>
        <v/>
      </c>
      <c r="EE211" s="114"/>
      <c r="EF211" s="168"/>
    </row>
    <row r="212" spans="1:136" ht="13.5" customHeight="1">
      <c r="A212" s="126"/>
      <c r="B212" s="114" t="s">
        <v>724</v>
      </c>
      <c r="D212" s="168"/>
      <c r="E212" s="143" t="str">
        <f>IF(I212="","",ministers_outercabinet!E$3)</f>
        <v/>
      </c>
      <c r="F212" s="144" t="str">
        <f>IF(I212="","",ministers_outercabinet!E$1)</f>
        <v/>
      </c>
      <c r="G212" s="145" t="s">
        <v>292</v>
      </c>
      <c r="H212" s="145" t="str">
        <f>IF(I212="","",ministers_outercabinet!E$3)</f>
        <v/>
      </c>
      <c r="I212" s="146" t="str">
        <f t="shared" si="89"/>
        <v/>
      </c>
      <c r="J212" s="147" t="str">
        <f t="shared" si="90"/>
        <v/>
      </c>
      <c r="K212" s="148" t="str">
        <f t="shared" si="91"/>
        <v/>
      </c>
      <c r="L212" s="149" t="str">
        <f t="shared" si="94"/>
        <v/>
      </c>
      <c r="M212" s="150" t="str">
        <f t="shared" si="92"/>
        <v/>
      </c>
      <c r="N212" s="117" t="str">
        <f t="shared" si="93"/>
        <v/>
      </c>
      <c r="O212" s="114"/>
      <c r="P212" s="168"/>
      <c r="Q212" s="143"/>
      <c r="R212" s="144"/>
      <c r="S212" s="145"/>
      <c r="T212" s="151"/>
      <c r="U212" s="146"/>
      <c r="V212" s="147"/>
      <c r="W212" s="148"/>
      <c r="X212" s="149"/>
      <c r="Y212" s="150"/>
      <c r="AA212" s="114"/>
      <c r="AB212" s="168"/>
      <c r="AC212" s="143"/>
      <c r="AD212" s="144"/>
      <c r="AE212" s="145"/>
      <c r="AF212" s="151"/>
      <c r="AG212" s="146"/>
      <c r="AH212" s="147"/>
      <c r="AI212" s="148"/>
      <c r="AJ212" s="149"/>
      <c r="AK212" s="150"/>
      <c r="AM212" s="114"/>
      <c r="AN212" s="168"/>
      <c r="AO212" s="143"/>
      <c r="AP212" s="144"/>
      <c r="AQ212" s="145"/>
      <c r="AR212" s="151"/>
      <c r="AS212" s="146"/>
      <c r="AT212" s="147"/>
      <c r="AU212" s="148"/>
      <c r="AV212" s="149"/>
      <c r="AW212" s="150"/>
      <c r="AY212" s="114"/>
      <c r="AZ212" s="168"/>
      <c r="BA212" s="143"/>
      <c r="BB212" s="144"/>
      <c r="BC212" s="145"/>
      <c r="BD212" s="151"/>
      <c r="BE212" s="146"/>
      <c r="BF212" s="147"/>
      <c r="BG212" s="148"/>
      <c r="BH212" s="149"/>
      <c r="BI212" s="150"/>
      <c r="BK212" s="114"/>
      <c r="BL212" s="168"/>
      <c r="BM212" s="143"/>
      <c r="BN212" s="144"/>
      <c r="BO212" s="145"/>
      <c r="BP212" s="151"/>
      <c r="BQ212" s="146"/>
      <c r="BR212" s="147"/>
      <c r="BS212" s="148"/>
      <c r="BT212" s="149"/>
      <c r="BU212" s="150"/>
      <c r="BW212" s="114"/>
      <c r="BX212" s="168"/>
      <c r="BY212" s="143"/>
      <c r="BZ212" s="144"/>
      <c r="CA212" s="145"/>
      <c r="CB212" s="151"/>
      <c r="CC212" s="146"/>
      <c r="CD212" s="147"/>
      <c r="CE212" s="148"/>
      <c r="CF212" s="149"/>
      <c r="CG212" s="150"/>
      <c r="CI212" s="114"/>
      <c r="CJ212" s="168"/>
      <c r="CK212" s="143"/>
      <c r="CL212" s="144"/>
      <c r="CM212" s="145"/>
      <c r="CN212" s="151"/>
      <c r="CO212" s="146"/>
      <c r="CP212" s="147"/>
      <c r="CQ212" s="148"/>
      <c r="CR212" s="149"/>
      <c r="CS212" s="150"/>
      <c r="CU212" s="114"/>
      <c r="CV212" s="168"/>
      <c r="CW212" s="143"/>
      <c r="CX212" s="144"/>
      <c r="CY212" s="145"/>
      <c r="CZ212" s="151"/>
      <c r="DA212" s="146"/>
      <c r="DB212" s="147"/>
      <c r="DC212" s="148"/>
      <c r="DD212" s="149"/>
      <c r="DE212" s="150"/>
      <c r="DG212" s="114"/>
      <c r="DH212" s="168"/>
      <c r="DI212" s="143"/>
      <c r="DJ212" s="144"/>
      <c r="DK212" s="145"/>
      <c r="DL212" s="151"/>
      <c r="DM212" s="146"/>
      <c r="DN212" s="147"/>
      <c r="DO212" s="148"/>
      <c r="DP212" s="149"/>
      <c r="DQ212" s="150"/>
      <c r="DS212" s="114"/>
      <c r="DT212" s="168"/>
      <c r="DU212" s="143"/>
      <c r="DV212" s="144"/>
      <c r="DW212" s="145"/>
      <c r="DX212" s="151"/>
      <c r="DY212" s="146"/>
      <c r="DZ212" s="147"/>
      <c r="EA212" s="148"/>
      <c r="EB212" s="149"/>
      <c r="EC212" s="150"/>
      <c r="EE212" s="114"/>
      <c r="EF212" s="168"/>
    </row>
    <row r="213" spans="1:136" ht="13.5" customHeight="1">
      <c r="A213" s="126"/>
      <c r="B213" s="114" t="s">
        <v>1160</v>
      </c>
      <c r="D213" s="168"/>
      <c r="E213" s="143" t="str">
        <f>IF(I213="","",ministers_outercabinet!E$3)</f>
        <v/>
      </c>
      <c r="F213" s="144" t="str">
        <f>IF(I213="","",ministers_outercabinet!E$1)</f>
        <v/>
      </c>
      <c r="G213" s="145" t="s">
        <v>292</v>
      </c>
      <c r="H213" s="145" t="str">
        <f>IF(I213="","",ministers_outercabinet!E$3)</f>
        <v/>
      </c>
      <c r="I213" s="146" t="str">
        <f t="shared" si="89"/>
        <v/>
      </c>
      <c r="J213" s="147" t="str">
        <f t="shared" si="90"/>
        <v/>
      </c>
      <c r="K213" s="148" t="str">
        <f t="shared" si="91"/>
        <v/>
      </c>
      <c r="L213" s="149" t="str">
        <f t="shared" si="94"/>
        <v/>
      </c>
      <c r="M213" s="150" t="str">
        <f t="shared" si="92"/>
        <v/>
      </c>
      <c r="N213" s="117" t="str">
        <f t="shared" si="93"/>
        <v/>
      </c>
      <c r="O213" s="114"/>
      <c r="P213" s="168"/>
      <c r="Q213" s="143"/>
      <c r="R213" s="144"/>
      <c r="S213" s="145"/>
      <c r="T213" s="151"/>
      <c r="U213" s="146"/>
      <c r="V213" s="147"/>
      <c r="W213" s="148"/>
      <c r="X213" s="149"/>
      <c r="Y213" s="150"/>
      <c r="AA213" s="114"/>
      <c r="AB213" s="168"/>
      <c r="AC213" s="143"/>
      <c r="AD213" s="144"/>
      <c r="AE213" s="145"/>
      <c r="AF213" s="151"/>
      <c r="AG213" s="146"/>
      <c r="AH213" s="147"/>
      <c r="AI213" s="148"/>
      <c r="AJ213" s="149"/>
      <c r="AK213" s="150"/>
      <c r="AM213" s="114"/>
      <c r="AN213" s="168"/>
      <c r="AO213" s="143"/>
      <c r="AP213" s="144"/>
      <c r="AQ213" s="145"/>
      <c r="AR213" s="151"/>
      <c r="AS213" s="146"/>
      <c r="AT213" s="147"/>
      <c r="AU213" s="148"/>
      <c r="AV213" s="149"/>
      <c r="AW213" s="150"/>
      <c r="AY213" s="114"/>
      <c r="AZ213" s="168"/>
      <c r="BA213" s="143"/>
      <c r="BB213" s="144"/>
      <c r="BC213" s="145"/>
      <c r="BD213" s="151"/>
      <c r="BE213" s="146"/>
      <c r="BF213" s="147"/>
      <c r="BG213" s="148"/>
      <c r="BH213" s="149"/>
      <c r="BI213" s="150"/>
      <c r="BK213" s="114"/>
      <c r="BL213" s="168"/>
      <c r="BM213" s="143"/>
      <c r="BN213" s="144"/>
      <c r="BO213" s="145"/>
      <c r="BP213" s="151"/>
      <c r="BQ213" s="146"/>
      <c r="BR213" s="147"/>
      <c r="BS213" s="148"/>
      <c r="BT213" s="149"/>
      <c r="BU213" s="150"/>
      <c r="BW213" s="114"/>
      <c r="BX213" s="168"/>
      <c r="BY213" s="143"/>
      <c r="BZ213" s="144"/>
      <c r="CA213" s="145"/>
      <c r="CB213" s="151"/>
      <c r="CC213" s="146"/>
      <c r="CD213" s="147"/>
      <c r="CE213" s="148"/>
      <c r="CF213" s="149"/>
      <c r="CG213" s="150"/>
      <c r="CI213" s="114"/>
      <c r="CJ213" s="168"/>
      <c r="CK213" s="143"/>
      <c r="CL213" s="144"/>
      <c r="CM213" s="145"/>
      <c r="CN213" s="151"/>
      <c r="CO213" s="146"/>
      <c r="CP213" s="147"/>
      <c r="CQ213" s="148"/>
      <c r="CR213" s="149"/>
      <c r="CS213" s="150"/>
      <c r="CU213" s="114"/>
      <c r="CV213" s="168"/>
      <c r="CW213" s="143"/>
      <c r="CX213" s="144"/>
      <c r="CY213" s="145"/>
      <c r="CZ213" s="151"/>
      <c r="DA213" s="146"/>
      <c r="DB213" s="147"/>
      <c r="DC213" s="148"/>
      <c r="DD213" s="149"/>
      <c r="DE213" s="150"/>
      <c r="DG213" s="114"/>
      <c r="DH213" s="168"/>
      <c r="DI213" s="143"/>
      <c r="DJ213" s="144"/>
      <c r="DK213" s="145"/>
      <c r="DL213" s="151"/>
      <c r="DM213" s="146"/>
      <c r="DN213" s="147"/>
      <c r="DO213" s="148"/>
      <c r="DP213" s="149"/>
      <c r="DQ213" s="150"/>
      <c r="DS213" s="114"/>
      <c r="DT213" s="168"/>
      <c r="DU213" s="143"/>
      <c r="DV213" s="144"/>
      <c r="DW213" s="145"/>
      <c r="DX213" s="151"/>
      <c r="DY213" s="146"/>
      <c r="DZ213" s="147"/>
      <c r="EA213" s="148"/>
      <c r="EB213" s="149"/>
      <c r="EC213" s="150"/>
      <c r="EE213" s="114"/>
      <c r="EF213" s="168"/>
    </row>
    <row r="214" spans="1:136" ht="13.5" customHeight="1">
      <c r="A214" s="126"/>
      <c r="B214" s="176" t="s">
        <v>725</v>
      </c>
      <c r="D214" s="168"/>
      <c r="E214" s="143" t="str">
        <f>IF(I214="","",ministers_outercabinet!E$3)</f>
        <v/>
      </c>
      <c r="F214" s="144" t="str">
        <f>IF(I214="","",ministers_outercabinet!E$1)</f>
        <v/>
      </c>
      <c r="G214" s="145" t="s">
        <v>292</v>
      </c>
      <c r="H214" s="145" t="str">
        <f>IF(I214="","",ministers_outercabinet!E$3)</f>
        <v/>
      </c>
      <c r="I214" s="146" t="str">
        <f t="shared" si="89"/>
        <v/>
      </c>
      <c r="J214" s="147" t="str">
        <f t="shared" si="90"/>
        <v/>
      </c>
      <c r="K214" s="148" t="str">
        <f t="shared" si="91"/>
        <v/>
      </c>
      <c r="L214" s="149" t="str">
        <f t="shared" si="94"/>
        <v/>
      </c>
      <c r="M214" s="150" t="str">
        <f t="shared" si="92"/>
        <v/>
      </c>
      <c r="N214" s="117" t="str">
        <f t="shared" si="93"/>
        <v/>
      </c>
      <c r="O214" s="114"/>
      <c r="P214" s="168"/>
      <c r="Q214" s="143"/>
      <c r="R214" s="144"/>
      <c r="S214" s="145"/>
      <c r="T214" s="151"/>
      <c r="U214" s="146"/>
      <c r="V214" s="147"/>
      <c r="W214" s="148"/>
      <c r="X214" s="149"/>
      <c r="Y214" s="150"/>
      <c r="AA214" s="114"/>
      <c r="AB214" s="168"/>
      <c r="AC214" s="143"/>
      <c r="AD214" s="144"/>
      <c r="AE214" s="145"/>
      <c r="AF214" s="151"/>
      <c r="AG214" s="146"/>
      <c r="AH214" s="147"/>
      <c r="AI214" s="148"/>
      <c r="AJ214" s="149"/>
      <c r="AK214" s="150"/>
      <c r="AM214" s="114"/>
      <c r="AN214" s="168"/>
      <c r="AO214" s="143"/>
      <c r="AP214" s="144"/>
      <c r="AQ214" s="145"/>
      <c r="AR214" s="151"/>
      <c r="AS214" s="146"/>
      <c r="AT214" s="147"/>
      <c r="AU214" s="148"/>
      <c r="AV214" s="149"/>
      <c r="AW214" s="150"/>
      <c r="AY214" s="114"/>
      <c r="AZ214" s="168"/>
      <c r="BA214" s="143"/>
      <c r="BB214" s="144"/>
      <c r="BC214" s="145"/>
      <c r="BD214" s="151"/>
      <c r="BE214" s="146"/>
      <c r="BF214" s="147"/>
      <c r="BG214" s="148"/>
      <c r="BH214" s="149"/>
      <c r="BI214" s="150"/>
      <c r="BK214" s="114"/>
      <c r="BL214" s="168"/>
      <c r="BM214" s="143"/>
      <c r="BN214" s="144"/>
      <c r="BO214" s="145"/>
      <c r="BP214" s="151"/>
      <c r="BQ214" s="146"/>
      <c r="BR214" s="147"/>
      <c r="BS214" s="148"/>
      <c r="BT214" s="149"/>
      <c r="BU214" s="150"/>
      <c r="BW214" s="114"/>
      <c r="BX214" s="168"/>
      <c r="BY214" s="143"/>
      <c r="BZ214" s="144"/>
      <c r="CA214" s="145"/>
      <c r="CB214" s="151"/>
      <c r="CC214" s="146"/>
      <c r="CD214" s="147"/>
      <c r="CE214" s="148"/>
      <c r="CF214" s="149"/>
      <c r="CG214" s="150"/>
      <c r="CI214" s="114"/>
      <c r="CJ214" s="168"/>
      <c r="CK214" s="143"/>
      <c r="CL214" s="144"/>
      <c r="CM214" s="145"/>
      <c r="CN214" s="151"/>
      <c r="CO214" s="146"/>
      <c r="CP214" s="147"/>
      <c r="CQ214" s="148"/>
      <c r="CR214" s="149"/>
      <c r="CS214" s="150"/>
      <c r="CU214" s="114"/>
      <c r="CV214" s="168"/>
      <c r="CW214" s="143"/>
      <c r="CX214" s="144"/>
      <c r="CY214" s="145"/>
      <c r="CZ214" s="151"/>
      <c r="DA214" s="146"/>
      <c r="DB214" s="147"/>
      <c r="DC214" s="148"/>
      <c r="DD214" s="149"/>
      <c r="DE214" s="150"/>
      <c r="DG214" s="114"/>
      <c r="DH214" s="168"/>
      <c r="DI214" s="143"/>
      <c r="DJ214" s="144"/>
      <c r="DK214" s="145"/>
      <c r="DL214" s="151"/>
      <c r="DM214" s="146"/>
      <c r="DN214" s="147"/>
      <c r="DO214" s="148"/>
      <c r="DP214" s="149"/>
      <c r="DQ214" s="150"/>
      <c r="DS214" s="114"/>
      <c r="DT214" s="168"/>
      <c r="DU214" s="143"/>
      <c r="DV214" s="144"/>
      <c r="DW214" s="145"/>
      <c r="DX214" s="151"/>
      <c r="DY214" s="146"/>
      <c r="DZ214" s="147"/>
      <c r="EA214" s="148"/>
      <c r="EB214" s="149"/>
      <c r="EC214" s="150"/>
      <c r="EE214" s="114"/>
      <c r="EF214" s="168"/>
    </row>
    <row r="215" spans="1:136" ht="13.5" customHeight="1">
      <c r="A215" s="126"/>
      <c r="B215" s="114" t="s">
        <v>738</v>
      </c>
      <c r="D215" s="168"/>
      <c r="E215" s="143" t="str">
        <f>IF(I215="","",ministers_outercabinet!E$3)</f>
        <v/>
      </c>
      <c r="F215" s="144" t="str">
        <f>IF(I215="","",ministers_outercabinet!E$1)</f>
        <v/>
      </c>
      <c r="G215" s="145" t="s">
        <v>292</v>
      </c>
      <c r="H215" s="145" t="str">
        <f>IF(I215="","",ministers_outercabinet!E$3)</f>
        <v/>
      </c>
      <c r="I215" s="146" t="str">
        <f t="shared" si="89"/>
        <v/>
      </c>
      <c r="J215" s="147" t="str">
        <f t="shared" si="90"/>
        <v/>
      </c>
      <c r="K215" s="148" t="str">
        <f t="shared" si="91"/>
        <v/>
      </c>
      <c r="L215" s="149" t="str">
        <f t="shared" si="94"/>
        <v/>
      </c>
      <c r="M215" s="150" t="str">
        <f t="shared" si="92"/>
        <v/>
      </c>
      <c r="N215" s="117" t="str">
        <f t="shared" si="93"/>
        <v/>
      </c>
      <c r="O215" s="114"/>
      <c r="P215" s="168"/>
      <c r="Q215" s="143"/>
      <c r="R215" s="144"/>
      <c r="S215" s="145"/>
      <c r="T215" s="151"/>
      <c r="U215" s="146"/>
      <c r="V215" s="147"/>
      <c r="W215" s="148"/>
      <c r="X215" s="149"/>
      <c r="Y215" s="150"/>
      <c r="AA215" s="114"/>
      <c r="AB215" s="168"/>
      <c r="AC215" s="143"/>
      <c r="AD215" s="144"/>
      <c r="AE215" s="145"/>
      <c r="AF215" s="151"/>
      <c r="AG215" s="146"/>
      <c r="AH215" s="147"/>
      <c r="AI215" s="148"/>
      <c r="AJ215" s="149"/>
      <c r="AK215" s="150"/>
      <c r="AM215" s="114"/>
      <c r="AN215" s="168"/>
      <c r="AO215" s="143"/>
      <c r="AP215" s="144"/>
      <c r="AQ215" s="145"/>
      <c r="AR215" s="151"/>
      <c r="AS215" s="146"/>
      <c r="AT215" s="147"/>
      <c r="AU215" s="148"/>
      <c r="AV215" s="149"/>
      <c r="AW215" s="150"/>
      <c r="AY215" s="114"/>
      <c r="AZ215" s="168"/>
      <c r="BA215" s="143"/>
      <c r="BB215" s="144"/>
      <c r="BC215" s="145"/>
      <c r="BD215" s="151"/>
      <c r="BE215" s="146"/>
      <c r="BF215" s="147"/>
      <c r="BG215" s="148"/>
      <c r="BH215" s="149"/>
      <c r="BI215" s="150"/>
      <c r="BK215" s="114"/>
      <c r="BL215" s="168"/>
      <c r="BM215" s="143"/>
      <c r="BN215" s="144"/>
      <c r="BO215" s="145"/>
      <c r="BP215" s="151"/>
      <c r="BQ215" s="146"/>
      <c r="BR215" s="147"/>
      <c r="BS215" s="148"/>
      <c r="BT215" s="149"/>
      <c r="BU215" s="150"/>
      <c r="BW215" s="114"/>
      <c r="BX215" s="168"/>
      <c r="BY215" s="143"/>
      <c r="BZ215" s="144"/>
      <c r="CA215" s="145"/>
      <c r="CB215" s="151"/>
      <c r="CC215" s="146"/>
      <c r="CD215" s="147"/>
      <c r="CE215" s="148"/>
      <c r="CF215" s="149"/>
      <c r="CG215" s="150"/>
      <c r="CI215" s="114"/>
      <c r="CJ215" s="168"/>
      <c r="CK215" s="143"/>
      <c r="CL215" s="144"/>
      <c r="CM215" s="145"/>
      <c r="CN215" s="151"/>
      <c r="CO215" s="146"/>
      <c r="CP215" s="147"/>
      <c r="CQ215" s="148"/>
      <c r="CR215" s="149"/>
      <c r="CS215" s="150"/>
      <c r="CU215" s="114"/>
      <c r="CV215" s="168"/>
      <c r="CW215" s="143"/>
      <c r="CX215" s="144"/>
      <c r="CY215" s="145"/>
      <c r="CZ215" s="151"/>
      <c r="DA215" s="146"/>
      <c r="DB215" s="147"/>
      <c r="DC215" s="148"/>
      <c r="DD215" s="149"/>
      <c r="DE215" s="150"/>
      <c r="DG215" s="114"/>
      <c r="DH215" s="168"/>
      <c r="DI215" s="143"/>
      <c r="DJ215" s="144"/>
      <c r="DK215" s="145"/>
      <c r="DL215" s="151"/>
      <c r="DM215" s="146"/>
      <c r="DN215" s="147"/>
      <c r="DO215" s="148"/>
      <c r="DP215" s="149"/>
      <c r="DQ215" s="150"/>
      <c r="DS215" s="114"/>
      <c r="DT215" s="168"/>
      <c r="DU215" s="143"/>
      <c r="DV215" s="144"/>
      <c r="DW215" s="145"/>
      <c r="DX215" s="151"/>
      <c r="DY215" s="146"/>
      <c r="DZ215" s="147"/>
      <c r="EA215" s="148"/>
      <c r="EB215" s="149"/>
      <c r="EC215" s="150"/>
      <c r="EE215" s="114"/>
      <c r="EF215" s="168"/>
    </row>
    <row r="216" spans="1:136" ht="13.5" customHeight="1">
      <c r="A216" s="126"/>
      <c r="B216" s="178" t="s">
        <v>746</v>
      </c>
      <c r="D216" s="168"/>
      <c r="E216" s="143" t="str">
        <f>IF(I216="","",ministers_outercabinet!E$3)</f>
        <v/>
      </c>
      <c r="F216" s="144" t="str">
        <f>IF(I216="","",ministers_outercabinet!E$1)</f>
        <v/>
      </c>
      <c r="G216" s="145" t="s">
        <v>292</v>
      </c>
      <c r="H216" s="145" t="str">
        <f>IF(I216="","",ministers_outercabinet!E$3)</f>
        <v/>
      </c>
      <c r="I216" s="146" t="str">
        <f t="shared" si="89"/>
        <v/>
      </c>
      <c r="J216" s="147" t="str">
        <f t="shared" si="90"/>
        <v/>
      </c>
      <c r="K216" s="148" t="str">
        <f t="shared" si="91"/>
        <v/>
      </c>
      <c r="L216" s="149" t="str">
        <f t="shared" si="94"/>
        <v/>
      </c>
      <c r="M216" s="150" t="str">
        <f t="shared" si="92"/>
        <v/>
      </c>
      <c r="N216" s="117" t="str">
        <f t="shared" si="93"/>
        <v/>
      </c>
      <c r="O216" s="114"/>
      <c r="P216" s="168"/>
      <c r="Q216" s="143"/>
      <c r="R216" s="144"/>
      <c r="S216" s="145"/>
      <c r="T216" s="151"/>
      <c r="U216" s="146"/>
      <c r="V216" s="147"/>
      <c r="W216" s="148"/>
      <c r="X216" s="149"/>
      <c r="Y216" s="150"/>
      <c r="AA216" s="114"/>
      <c r="AB216" s="168"/>
      <c r="AC216" s="143"/>
      <c r="AD216" s="144"/>
      <c r="AE216" s="145"/>
      <c r="AF216" s="151"/>
      <c r="AG216" s="146"/>
      <c r="AH216" s="147"/>
      <c r="AI216" s="148"/>
      <c r="AJ216" s="149"/>
      <c r="AK216" s="150"/>
      <c r="AM216" s="114"/>
      <c r="AN216" s="168"/>
      <c r="AO216" s="143"/>
      <c r="AP216" s="144"/>
      <c r="AQ216" s="145"/>
      <c r="AR216" s="151"/>
      <c r="AS216" s="146"/>
      <c r="AT216" s="147"/>
      <c r="AU216" s="148"/>
      <c r="AV216" s="149"/>
      <c r="AW216" s="150"/>
      <c r="AY216" s="114"/>
      <c r="AZ216" s="168"/>
      <c r="BA216" s="143"/>
      <c r="BB216" s="144"/>
      <c r="BC216" s="145"/>
      <c r="BD216" s="151"/>
      <c r="BE216" s="146"/>
      <c r="BF216" s="147"/>
      <c r="BG216" s="148"/>
      <c r="BH216" s="149"/>
      <c r="BI216" s="150"/>
      <c r="BK216" s="114"/>
      <c r="BL216" s="168"/>
      <c r="BM216" s="143"/>
      <c r="BN216" s="144"/>
      <c r="BO216" s="145"/>
      <c r="BP216" s="151"/>
      <c r="BQ216" s="146"/>
      <c r="BR216" s="147"/>
      <c r="BS216" s="148"/>
      <c r="BT216" s="149"/>
      <c r="BU216" s="150"/>
      <c r="BW216" s="114"/>
      <c r="BX216" s="168"/>
      <c r="BY216" s="143"/>
      <c r="BZ216" s="144"/>
      <c r="CA216" s="145"/>
      <c r="CB216" s="151"/>
      <c r="CC216" s="146"/>
      <c r="CD216" s="147"/>
      <c r="CE216" s="148"/>
      <c r="CF216" s="149"/>
      <c r="CG216" s="150"/>
      <c r="CI216" s="114"/>
      <c r="CJ216" s="168"/>
      <c r="CK216" s="143"/>
      <c r="CL216" s="144"/>
      <c r="CM216" s="145"/>
      <c r="CN216" s="151"/>
      <c r="CO216" s="146"/>
      <c r="CP216" s="147"/>
      <c r="CQ216" s="148"/>
      <c r="CR216" s="149"/>
      <c r="CS216" s="150"/>
      <c r="CU216" s="114"/>
      <c r="CV216" s="168"/>
      <c r="CW216" s="143"/>
      <c r="CX216" s="144"/>
      <c r="CY216" s="145"/>
      <c r="CZ216" s="151"/>
      <c r="DA216" s="146"/>
      <c r="DB216" s="147"/>
      <c r="DC216" s="148"/>
      <c r="DD216" s="149"/>
      <c r="DE216" s="150"/>
      <c r="DG216" s="114"/>
      <c r="DH216" s="168"/>
      <c r="DI216" s="143"/>
      <c r="DJ216" s="144"/>
      <c r="DK216" s="145"/>
      <c r="DL216" s="151"/>
      <c r="DM216" s="146"/>
      <c r="DN216" s="147"/>
      <c r="DO216" s="148"/>
      <c r="DP216" s="149"/>
      <c r="DQ216" s="150"/>
      <c r="DS216" s="114"/>
      <c r="DT216" s="168"/>
      <c r="DU216" s="143"/>
      <c r="DV216" s="144"/>
      <c r="DW216" s="145"/>
      <c r="DX216" s="151"/>
      <c r="DY216" s="146"/>
      <c r="DZ216" s="147"/>
      <c r="EA216" s="148"/>
      <c r="EB216" s="149"/>
      <c r="EC216" s="150"/>
      <c r="EE216" s="114"/>
      <c r="EF216" s="168"/>
    </row>
    <row r="217" spans="1:136" ht="13.5" customHeight="1">
      <c r="A217" s="126"/>
      <c r="B217" s="117" t="s">
        <v>1162</v>
      </c>
      <c r="E217" s="143">
        <f>IF(I217="","",ministers_outercabinet!E$3)</f>
        <v>42323</v>
      </c>
      <c r="F217" s="144" t="str">
        <f>IF(I217="","",ministers_outercabinet!E$1)</f>
        <v>Turnbull I</v>
      </c>
      <c r="G217" s="145">
        <v>42268</v>
      </c>
      <c r="H217" s="145">
        <f>IF(I217="","",ministers_outercabinet!E$3)</f>
        <v>42323</v>
      </c>
      <c r="I217" s="146" t="str">
        <f t="shared" si="89"/>
        <v>Michael Fayat Keenan</v>
      </c>
      <c r="J217" s="147" t="str">
        <f t="shared" si="90"/>
        <v>1972</v>
      </c>
      <c r="K217" s="148" t="str">
        <f t="shared" si="91"/>
        <v>male</v>
      </c>
      <c r="L217" s="149" t="str">
        <f t="shared" si="94"/>
        <v>Liberal Party</v>
      </c>
      <c r="M217" s="150" t="str">
        <f t="shared" si="92"/>
        <v>Keenan_Michael_1972</v>
      </c>
      <c r="N217" s="117" t="str">
        <f t="shared" si="93"/>
        <v/>
      </c>
      <c r="O217" s="159"/>
      <c r="P217" s="168" t="s">
        <v>1161</v>
      </c>
      <c r="Q217" s="153"/>
      <c r="R217" s="154"/>
      <c r="S217" s="145"/>
      <c r="T217" s="159"/>
      <c r="U217" s="155"/>
      <c r="V217" s="156"/>
      <c r="W217" s="157"/>
      <c r="X217" s="149"/>
      <c r="Y217" s="158"/>
      <c r="AA217" s="159"/>
      <c r="AC217" s="153"/>
      <c r="AD217" s="154"/>
      <c r="AE217" s="145"/>
      <c r="AF217" s="159"/>
      <c r="AG217" s="155"/>
      <c r="AH217" s="156"/>
      <c r="AI217" s="157"/>
      <c r="AJ217" s="149"/>
      <c r="AK217" s="158"/>
      <c r="AM217" s="159"/>
      <c r="AO217" s="153"/>
      <c r="AP217" s="154"/>
      <c r="AQ217" s="145"/>
      <c r="AR217" s="159"/>
      <c r="AS217" s="155"/>
      <c r="AT217" s="156"/>
      <c r="AU217" s="157"/>
      <c r="AV217" s="149"/>
      <c r="AW217" s="158"/>
      <c r="AY217" s="159"/>
      <c r="BA217" s="153"/>
      <c r="BB217" s="154"/>
      <c r="BC217" s="145"/>
      <c r="BD217" s="159"/>
      <c r="BE217" s="155"/>
      <c r="BF217" s="156"/>
      <c r="BG217" s="157"/>
      <c r="BH217" s="149"/>
      <c r="BI217" s="158"/>
      <c r="BK217" s="159"/>
      <c r="BM217" s="153"/>
      <c r="BN217" s="154"/>
      <c r="BO217" s="145"/>
      <c r="BP217" s="159"/>
      <c r="BQ217" s="155"/>
      <c r="BR217" s="156"/>
      <c r="BS217" s="157"/>
      <c r="BT217" s="149"/>
      <c r="BU217" s="158"/>
      <c r="BW217" s="159"/>
      <c r="BY217" s="153"/>
      <c r="BZ217" s="154"/>
      <c r="CA217" s="145"/>
      <c r="CB217" s="159"/>
      <c r="CC217" s="155"/>
      <c r="CD217" s="156"/>
      <c r="CE217" s="157"/>
      <c r="CF217" s="149"/>
      <c r="CG217" s="158"/>
      <c r="CI217" s="159"/>
      <c r="CK217" s="153"/>
      <c r="CL217" s="154"/>
      <c r="CM217" s="145"/>
      <c r="CN217" s="159"/>
      <c r="CO217" s="155"/>
      <c r="CP217" s="156"/>
      <c r="CQ217" s="157"/>
      <c r="CR217" s="149"/>
      <c r="CS217" s="158"/>
      <c r="CU217" s="159"/>
      <c r="CW217" s="153"/>
      <c r="CX217" s="154"/>
      <c r="CY217" s="145"/>
      <c r="CZ217" s="159"/>
      <c r="DA217" s="155"/>
      <c r="DB217" s="156"/>
      <c r="DC217" s="157"/>
      <c r="DD217" s="149"/>
      <c r="DE217" s="158"/>
      <c r="DG217" s="159"/>
      <c r="DI217" s="153"/>
      <c r="DJ217" s="154"/>
      <c r="DK217" s="145"/>
      <c r="DL217" s="159"/>
      <c r="DM217" s="155"/>
      <c r="DN217" s="156"/>
      <c r="DO217" s="157"/>
      <c r="DP217" s="149"/>
      <c r="DQ217" s="158"/>
      <c r="DS217" s="159"/>
      <c r="DU217" s="153"/>
      <c r="DV217" s="154"/>
      <c r="DW217" s="145"/>
      <c r="DX217" s="159"/>
      <c r="DY217" s="155"/>
      <c r="DZ217" s="156"/>
      <c r="EA217" s="157"/>
      <c r="EB217" s="149"/>
      <c r="EC217" s="158"/>
      <c r="EE217" s="159"/>
    </row>
    <row r="218" spans="1:136" ht="13.5" customHeight="1">
      <c r="A218" s="126"/>
      <c r="B218" s="117" t="s">
        <v>1182</v>
      </c>
      <c r="E218" s="143">
        <f>IF(I218="","",ministers_outercabinet!E$3)</f>
        <v>42323</v>
      </c>
      <c r="F218" s="144" t="str">
        <f>IF(I218="","",ministers_outercabinet!E$1)</f>
        <v>Turnbull I</v>
      </c>
      <c r="G218" s="145">
        <v>42268</v>
      </c>
      <c r="H218" s="145">
        <f>IF(I218="","",ministers_outercabinet!E$3)</f>
        <v>42323</v>
      </c>
      <c r="I218" s="146" t="str">
        <f t="shared" si="89"/>
        <v>Richard Mansell Colbeck</v>
      </c>
      <c r="J218" s="147" t="str">
        <f t="shared" si="90"/>
        <v>1958</v>
      </c>
      <c r="K218" s="148" t="str">
        <f t="shared" si="91"/>
        <v>male</v>
      </c>
      <c r="L218" s="149" t="str">
        <f t="shared" si="94"/>
        <v>The Liberal Party</v>
      </c>
      <c r="M218" s="150" t="str">
        <f t="shared" si="92"/>
        <v>Colbeck_Richard_1958</v>
      </c>
      <c r="N218" s="117" t="str">
        <f t="shared" si="93"/>
        <v/>
      </c>
      <c r="O218" s="159"/>
      <c r="P218" s="168" t="s">
        <v>1164</v>
      </c>
      <c r="Q218" s="153"/>
      <c r="R218" s="154"/>
      <c r="S218" s="145"/>
      <c r="T218" s="159"/>
      <c r="U218" s="155"/>
      <c r="V218" s="156"/>
      <c r="W218" s="157"/>
      <c r="X218" s="149"/>
      <c r="Y218" s="158"/>
      <c r="AA218" s="159"/>
      <c r="AC218" s="153"/>
      <c r="AD218" s="154"/>
      <c r="AE218" s="145"/>
      <c r="AF218" s="159"/>
      <c r="AG218" s="155"/>
      <c r="AH218" s="156"/>
      <c r="AI218" s="157"/>
      <c r="AJ218" s="149"/>
      <c r="AK218" s="158"/>
      <c r="AM218" s="159"/>
      <c r="AO218" s="153"/>
      <c r="AP218" s="154"/>
      <c r="AQ218" s="145"/>
      <c r="AR218" s="159"/>
      <c r="AS218" s="155"/>
      <c r="AT218" s="156"/>
      <c r="AU218" s="157"/>
      <c r="AV218" s="149"/>
      <c r="AW218" s="158"/>
      <c r="AY218" s="159"/>
      <c r="BA218" s="153"/>
      <c r="BB218" s="154"/>
      <c r="BC218" s="145"/>
      <c r="BD218" s="159"/>
      <c r="BE218" s="155"/>
      <c r="BF218" s="156"/>
      <c r="BG218" s="157"/>
      <c r="BH218" s="149"/>
      <c r="BI218" s="158"/>
      <c r="BK218" s="159"/>
      <c r="BM218" s="153"/>
      <c r="BN218" s="154"/>
      <c r="BO218" s="145"/>
      <c r="BP218" s="159"/>
      <c r="BQ218" s="155"/>
      <c r="BR218" s="156"/>
      <c r="BS218" s="157"/>
      <c r="BT218" s="149"/>
      <c r="BU218" s="158"/>
      <c r="BW218" s="159"/>
      <c r="BY218" s="153"/>
      <c r="BZ218" s="154"/>
      <c r="CA218" s="145"/>
      <c r="CB218" s="159"/>
      <c r="CC218" s="155"/>
      <c r="CD218" s="156"/>
      <c r="CE218" s="157"/>
      <c r="CF218" s="149"/>
      <c r="CG218" s="158"/>
      <c r="CI218" s="159"/>
      <c r="CK218" s="153"/>
      <c r="CL218" s="154"/>
      <c r="CM218" s="145"/>
      <c r="CN218" s="159"/>
      <c r="CO218" s="155"/>
      <c r="CP218" s="156"/>
      <c r="CQ218" s="157"/>
      <c r="CR218" s="149"/>
      <c r="CS218" s="158"/>
      <c r="CU218" s="159"/>
      <c r="CW218" s="153"/>
      <c r="CX218" s="154"/>
      <c r="CY218" s="145"/>
      <c r="CZ218" s="159"/>
      <c r="DA218" s="155"/>
      <c r="DB218" s="156"/>
      <c r="DC218" s="157"/>
      <c r="DD218" s="149"/>
      <c r="DE218" s="158"/>
      <c r="DG218" s="159"/>
      <c r="DI218" s="153"/>
      <c r="DJ218" s="154"/>
      <c r="DK218" s="145"/>
      <c r="DL218" s="159"/>
      <c r="DM218" s="155"/>
      <c r="DN218" s="156"/>
      <c r="DO218" s="157"/>
      <c r="DP218" s="149"/>
      <c r="DQ218" s="158"/>
      <c r="DS218" s="159"/>
      <c r="DU218" s="153"/>
      <c r="DV218" s="154"/>
      <c r="DW218" s="145"/>
      <c r="DX218" s="159"/>
      <c r="DY218" s="155"/>
      <c r="DZ218" s="156"/>
      <c r="EA218" s="157"/>
      <c r="EB218" s="149"/>
      <c r="EC218" s="158"/>
      <c r="EE218" s="159"/>
    </row>
    <row r="219" spans="1:136" ht="13.5" customHeight="1">
      <c r="A219" s="126"/>
      <c r="B219" s="117" t="s">
        <v>1183</v>
      </c>
      <c r="E219" s="143">
        <f>IF(I219="","",ministers_outercabinet!E$3)</f>
        <v>42323</v>
      </c>
      <c r="F219" s="144" t="str">
        <f>IF(I219="","",ministers_outercabinet!E$1)</f>
        <v>Turnbull I</v>
      </c>
      <c r="G219" s="145">
        <v>42268</v>
      </c>
      <c r="H219" s="145">
        <f>IF(I219="","",ministers_outercabinet!E$3)</f>
        <v>42323</v>
      </c>
      <c r="I219" s="146" t="str">
        <f t="shared" si="89"/>
        <v>Malcolm Thomas Brough</v>
      </c>
      <c r="J219" s="147" t="str">
        <f t="shared" si="90"/>
        <v>1961</v>
      </c>
      <c r="K219" s="148" t="str">
        <f t="shared" si="91"/>
        <v>male</v>
      </c>
      <c r="L219" s="149" t="str">
        <f t="shared" si="94"/>
        <v>Liberal Party</v>
      </c>
      <c r="M219" s="150" t="str">
        <f t="shared" si="92"/>
        <v>Brough_Malcolm_1961</v>
      </c>
      <c r="N219" s="117" t="str">
        <f t="shared" si="93"/>
        <v/>
      </c>
      <c r="O219" s="159"/>
      <c r="P219" s="168" t="s">
        <v>1175</v>
      </c>
      <c r="Q219" s="153"/>
      <c r="R219" s="154"/>
      <c r="S219" s="145"/>
      <c r="T219" s="159"/>
      <c r="U219" s="155"/>
      <c r="V219" s="156"/>
      <c r="W219" s="157"/>
      <c r="X219" s="149"/>
      <c r="Y219" s="158"/>
      <c r="AA219" s="159"/>
      <c r="AC219" s="153"/>
      <c r="AD219" s="154"/>
      <c r="AE219" s="145"/>
      <c r="AF219" s="159"/>
      <c r="AG219" s="155"/>
      <c r="AH219" s="156"/>
      <c r="AI219" s="157"/>
      <c r="AJ219" s="149"/>
      <c r="AK219" s="158"/>
      <c r="AM219" s="159"/>
      <c r="AO219" s="153"/>
      <c r="AP219" s="154"/>
      <c r="AQ219" s="145"/>
      <c r="AR219" s="159"/>
      <c r="AS219" s="155"/>
      <c r="AT219" s="156"/>
      <c r="AU219" s="157"/>
      <c r="AV219" s="149"/>
      <c r="AW219" s="158"/>
      <c r="AY219" s="159"/>
      <c r="BA219" s="153"/>
      <c r="BB219" s="154"/>
      <c r="BC219" s="145"/>
      <c r="BD219" s="159"/>
      <c r="BE219" s="155"/>
      <c r="BF219" s="156"/>
      <c r="BG219" s="157"/>
      <c r="BH219" s="149"/>
      <c r="BI219" s="158"/>
      <c r="BK219" s="159"/>
      <c r="BM219" s="153"/>
      <c r="BN219" s="154"/>
      <c r="BO219" s="145"/>
      <c r="BP219" s="159"/>
      <c r="BQ219" s="155"/>
      <c r="BR219" s="156"/>
      <c r="BS219" s="157"/>
      <c r="BT219" s="149"/>
      <c r="BU219" s="158"/>
      <c r="BW219" s="159"/>
      <c r="BY219" s="153"/>
      <c r="BZ219" s="154"/>
      <c r="CA219" s="145"/>
      <c r="CB219" s="159"/>
      <c r="CC219" s="155"/>
      <c r="CD219" s="156"/>
      <c r="CE219" s="157"/>
      <c r="CF219" s="149"/>
      <c r="CG219" s="158"/>
      <c r="CI219" s="159"/>
      <c r="CK219" s="153"/>
      <c r="CL219" s="154"/>
      <c r="CM219" s="145"/>
      <c r="CN219" s="159"/>
      <c r="CO219" s="155"/>
      <c r="CP219" s="156"/>
      <c r="CQ219" s="157"/>
      <c r="CR219" s="149"/>
      <c r="CS219" s="158"/>
      <c r="CU219" s="159"/>
      <c r="CW219" s="153"/>
      <c r="CX219" s="154"/>
      <c r="CY219" s="145"/>
      <c r="CZ219" s="159"/>
      <c r="DA219" s="155"/>
      <c r="DB219" s="156"/>
      <c r="DC219" s="157"/>
      <c r="DD219" s="149"/>
      <c r="DE219" s="158"/>
      <c r="DG219" s="159"/>
      <c r="DI219" s="153"/>
      <c r="DJ219" s="154"/>
      <c r="DK219" s="145"/>
      <c r="DL219" s="159"/>
      <c r="DM219" s="155"/>
      <c r="DN219" s="156"/>
      <c r="DO219" s="157"/>
      <c r="DP219" s="149"/>
      <c r="DQ219" s="158"/>
      <c r="DS219" s="159"/>
      <c r="DU219" s="153"/>
      <c r="DV219" s="154"/>
      <c r="DW219" s="145"/>
      <c r="DX219" s="159"/>
      <c r="DY219" s="155"/>
      <c r="DZ219" s="156"/>
      <c r="EA219" s="157"/>
      <c r="EB219" s="149"/>
      <c r="EC219" s="158"/>
      <c r="EE219" s="159"/>
    </row>
    <row r="220" spans="1:136" ht="13.5" customHeight="1">
      <c r="A220" s="126"/>
      <c r="B220" s="117" t="s">
        <v>1186</v>
      </c>
      <c r="E220" s="143">
        <f>IF(I220="","",ministers_outercabinet!E$3)</f>
        <v>42323</v>
      </c>
      <c r="F220" s="144" t="str">
        <f>IF(I220="","",ministers_outercabinet!E$1)</f>
        <v>Turnbull I</v>
      </c>
      <c r="G220" s="145">
        <v>42268</v>
      </c>
      <c r="H220" s="145">
        <f>IF(I220="","",ministers_outercabinet!E$3)</f>
        <v>42323</v>
      </c>
      <c r="I220" s="146" t="str">
        <f t="shared" si="89"/>
        <v>Stuart Rowland Robert</v>
      </c>
      <c r="J220" s="147" t="str">
        <f t="shared" si="90"/>
        <v>1970</v>
      </c>
      <c r="K220" s="148" t="str">
        <f t="shared" si="91"/>
        <v>male</v>
      </c>
      <c r="L220" s="149" t="str">
        <f t="shared" si="94"/>
        <v>Liberal Party</v>
      </c>
      <c r="M220" s="150" t="str">
        <f t="shared" si="92"/>
        <v>Robert_Stuart_1970</v>
      </c>
      <c r="N220" s="117" t="str">
        <f t="shared" si="93"/>
        <v/>
      </c>
      <c r="O220" s="159"/>
      <c r="P220" s="168" t="s">
        <v>1166</v>
      </c>
      <c r="Q220" s="153"/>
      <c r="R220" s="154"/>
      <c r="S220" s="145"/>
      <c r="T220" s="159"/>
      <c r="U220" s="155"/>
      <c r="V220" s="156"/>
      <c r="W220" s="157"/>
      <c r="X220" s="149"/>
      <c r="Y220" s="158"/>
      <c r="AA220" s="159"/>
      <c r="AC220" s="153"/>
      <c r="AD220" s="154"/>
      <c r="AE220" s="145"/>
      <c r="AF220" s="159"/>
      <c r="AG220" s="155"/>
      <c r="AH220" s="156"/>
      <c r="AI220" s="157"/>
      <c r="AJ220" s="149"/>
      <c r="AK220" s="158"/>
      <c r="AM220" s="159"/>
      <c r="AO220" s="153"/>
      <c r="AP220" s="154"/>
      <c r="AQ220" s="145"/>
      <c r="AR220" s="159"/>
      <c r="AS220" s="155"/>
      <c r="AT220" s="156"/>
      <c r="AU220" s="157"/>
      <c r="AV220" s="149"/>
      <c r="AW220" s="158"/>
      <c r="AY220" s="159"/>
      <c r="BA220" s="153"/>
      <c r="BB220" s="154"/>
      <c r="BC220" s="145"/>
      <c r="BD220" s="159"/>
      <c r="BE220" s="155"/>
      <c r="BF220" s="156"/>
      <c r="BG220" s="157"/>
      <c r="BH220" s="149"/>
      <c r="BI220" s="158"/>
      <c r="BK220" s="159"/>
      <c r="BM220" s="153"/>
      <c r="BN220" s="154"/>
      <c r="BO220" s="145"/>
      <c r="BP220" s="159"/>
      <c r="BQ220" s="155"/>
      <c r="BR220" s="156"/>
      <c r="BS220" s="157"/>
      <c r="BT220" s="149"/>
      <c r="BU220" s="158"/>
      <c r="BW220" s="159"/>
      <c r="BY220" s="153"/>
      <c r="BZ220" s="154"/>
      <c r="CA220" s="145"/>
      <c r="CB220" s="159"/>
      <c r="CC220" s="155"/>
      <c r="CD220" s="156"/>
      <c r="CE220" s="157"/>
      <c r="CF220" s="149"/>
      <c r="CG220" s="158"/>
      <c r="CI220" s="159"/>
      <c r="CK220" s="153"/>
      <c r="CL220" s="154"/>
      <c r="CM220" s="145"/>
      <c r="CN220" s="159"/>
      <c r="CO220" s="155"/>
      <c r="CP220" s="156"/>
      <c r="CQ220" s="157"/>
      <c r="CR220" s="149"/>
      <c r="CS220" s="158"/>
      <c r="CU220" s="159"/>
      <c r="CW220" s="153"/>
      <c r="CX220" s="154"/>
      <c r="CY220" s="145"/>
      <c r="CZ220" s="159"/>
      <c r="DA220" s="155"/>
      <c r="DB220" s="156"/>
      <c r="DC220" s="157"/>
      <c r="DD220" s="149"/>
      <c r="DE220" s="158"/>
      <c r="DG220" s="159"/>
      <c r="DI220" s="153"/>
      <c r="DJ220" s="154"/>
      <c r="DK220" s="145"/>
      <c r="DL220" s="159"/>
      <c r="DM220" s="155"/>
      <c r="DN220" s="156"/>
      <c r="DO220" s="157"/>
      <c r="DP220" s="149"/>
      <c r="DQ220" s="158"/>
      <c r="DS220" s="159"/>
      <c r="DU220" s="153"/>
      <c r="DV220" s="154"/>
      <c r="DW220" s="145"/>
      <c r="DX220" s="159"/>
      <c r="DY220" s="155"/>
      <c r="DZ220" s="156"/>
      <c r="EA220" s="157"/>
      <c r="EB220" s="149"/>
      <c r="EC220" s="158"/>
      <c r="EE220" s="159"/>
    </row>
    <row r="221" spans="1:136" ht="13.5" customHeight="1">
      <c r="A221" s="126"/>
      <c r="E221" s="143" t="str">
        <f>IF(I221="","",ministers_outercabinet!E$3)</f>
        <v/>
      </c>
      <c r="F221" s="144" t="str">
        <f>IF(I221="","",ministers_outercabinet!E$1)</f>
        <v/>
      </c>
      <c r="G221" s="145" t="s">
        <v>292</v>
      </c>
      <c r="H221" s="145" t="str">
        <f>IF(I221="","",ministers_outercabinet!E$3)</f>
        <v/>
      </c>
      <c r="I221" s="146" t="str">
        <f t="shared" si="89"/>
        <v/>
      </c>
      <c r="J221" s="147" t="str">
        <f t="shared" si="90"/>
        <v/>
      </c>
      <c r="K221" s="148" t="str">
        <f t="shared" si="91"/>
        <v/>
      </c>
      <c r="L221" s="149" t="str">
        <f t="shared" si="94"/>
        <v/>
      </c>
      <c r="M221" s="150" t="str">
        <f t="shared" si="92"/>
        <v/>
      </c>
      <c r="N221" s="117" t="str">
        <f t="shared" si="93"/>
        <v/>
      </c>
      <c r="O221" s="159"/>
      <c r="Q221" s="153"/>
      <c r="R221" s="154"/>
      <c r="S221" s="145"/>
      <c r="T221" s="159"/>
      <c r="U221" s="155"/>
      <c r="V221" s="156"/>
      <c r="W221" s="157"/>
      <c r="X221" s="149"/>
      <c r="Y221" s="158"/>
      <c r="AA221" s="159"/>
      <c r="AC221" s="153"/>
      <c r="AD221" s="154"/>
      <c r="AE221" s="145"/>
      <c r="AF221" s="159"/>
      <c r="AG221" s="155"/>
      <c r="AH221" s="156"/>
      <c r="AI221" s="157"/>
      <c r="AJ221" s="149"/>
      <c r="AK221" s="158"/>
      <c r="AM221" s="159"/>
      <c r="AO221" s="153"/>
      <c r="AP221" s="154"/>
      <c r="AQ221" s="145"/>
      <c r="AR221" s="159"/>
      <c r="AS221" s="155"/>
      <c r="AT221" s="156"/>
      <c r="AU221" s="157"/>
      <c r="AV221" s="149"/>
      <c r="AW221" s="158"/>
      <c r="AY221" s="159"/>
      <c r="BA221" s="153"/>
      <c r="BB221" s="154"/>
      <c r="BC221" s="145"/>
      <c r="BD221" s="159"/>
      <c r="BE221" s="155"/>
      <c r="BF221" s="156"/>
      <c r="BG221" s="157"/>
      <c r="BH221" s="149"/>
      <c r="BI221" s="158"/>
      <c r="BK221" s="159"/>
      <c r="BM221" s="153"/>
      <c r="BN221" s="154"/>
      <c r="BO221" s="145"/>
      <c r="BP221" s="159"/>
      <c r="BQ221" s="155"/>
      <c r="BR221" s="156"/>
      <c r="BS221" s="157"/>
      <c r="BT221" s="149"/>
      <c r="BU221" s="158"/>
      <c r="BW221" s="159"/>
      <c r="BY221" s="153"/>
      <c r="BZ221" s="154"/>
      <c r="CA221" s="145"/>
      <c r="CB221" s="159"/>
      <c r="CC221" s="155"/>
      <c r="CD221" s="156"/>
      <c r="CE221" s="157"/>
      <c r="CF221" s="149"/>
      <c r="CG221" s="158"/>
      <c r="CI221" s="159"/>
      <c r="CK221" s="153"/>
      <c r="CL221" s="154"/>
      <c r="CM221" s="145"/>
      <c r="CN221" s="159"/>
      <c r="CO221" s="155"/>
      <c r="CP221" s="156"/>
      <c r="CQ221" s="157"/>
      <c r="CR221" s="149"/>
      <c r="CS221" s="158"/>
      <c r="CU221" s="159"/>
      <c r="CW221" s="153"/>
      <c r="CX221" s="154"/>
      <c r="CY221" s="145"/>
      <c r="CZ221" s="159"/>
      <c r="DA221" s="155"/>
      <c r="DB221" s="156"/>
      <c r="DC221" s="157"/>
      <c r="DD221" s="149"/>
      <c r="DE221" s="158"/>
      <c r="DG221" s="159"/>
      <c r="DI221" s="153"/>
      <c r="DJ221" s="154"/>
      <c r="DK221" s="145"/>
      <c r="DL221" s="159"/>
      <c r="DM221" s="155"/>
      <c r="DN221" s="156"/>
      <c r="DO221" s="157"/>
      <c r="DP221" s="149"/>
      <c r="DQ221" s="158"/>
      <c r="DS221" s="159"/>
      <c r="DU221" s="153"/>
      <c r="DV221" s="154"/>
      <c r="DW221" s="145"/>
      <c r="DX221" s="159"/>
      <c r="DY221" s="155"/>
      <c r="DZ221" s="156"/>
      <c r="EA221" s="157"/>
      <c r="EB221" s="149"/>
      <c r="EC221" s="158"/>
      <c r="EE221" s="159"/>
    </row>
    <row r="222" spans="1:136" ht="13.5" customHeight="1">
      <c r="A222" s="126"/>
      <c r="E222" s="143" t="str">
        <f>IF(I222="","",ministers_outercabinet!E$3)</f>
        <v/>
      </c>
      <c r="F222" s="144" t="str">
        <f>IF(I222="","",ministers_outercabinet!E$1)</f>
        <v/>
      </c>
      <c r="G222" s="145" t="s">
        <v>292</v>
      </c>
      <c r="H222" s="145" t="str">
        <f>IF(I222="","",ministers_outercabinet!E$3)</f>
        <v/>
      </c>
      <c r="I222" s="146" t="str">
        <f t="shared" ref="I222:I224" si="95">IF(P222="","",IF(ISNUMBER(SEARCH(":",P222)),MID(P222,FIND(":",P222)+2,FIND("(",P222)-FIND(":",P222)-3),LEFT(P222,FIND("(",P222)-2)))</f>
        <v/>
      </c>
      <c r="J222" s="147" t="str">
        <f t="shared" ref="J222:J224" si="96">IF(P222="","",MID(P222,FIND("(",P222)+1,4))</f>
        <v/>
      </c>
      <c r="K222" s="148" t="str">
        <f t="shared" ref="K222:K224" si="97">IF(ISNUMBER(SEARCH("*female*",P222)),"female",IF(ISNUMBER(SEARCH("*male*",P222)),"male",""))</f>
        <v/>
      </c>
      <c r="L222" s="149" t="str">
        <f t="shared" si="94"/>
        <v/>
      </c>
      <c r="M222" s="150" t="str">
        <f t="shared" ref="M222:M224" si="98">IF(I222="","",(MID(I222,(SEARCH("^^",SUBSTITUTE(I222," ","^^",LEN(I222)-LEN(SUBSTITUTE(I222," ","")))))+1,99)&amp;"_"&amp;LEFT(I222,FIND(" ",I222)-1)&amp;"_"&amp;J222))</f>
        <v/>
      </c>
      <c r="N222" s="117" t="str">
        <f t="shared" ref="N222:N224" si="99">IF(P222="","",IF((LEN(P222)-LEN(SUBSTITUTE(P222,"male","")))/LEN("male")&gt;1,"!",IF(RIGHT(P222,1)=")","",IF(RIGHT(P222,2)=") ","",IF(RIGHT(P222,2)=").","","!!")))))</f>
        <v/>
      </c>
      <c r="O222" s="159"/>
      <c r="Q222" s="153"/>
      <c r="R222" s="154"/>
      <c r="S222" s="145"/>
      <c r="T222" s="159"/>
      <c r="U222" s="155"/>
      <c r="V222" s="156"/>
      <c r="W222" s="157"/>
      <c r="X222" s="149"/>
      <c r="Y222" s="158"/>
      <c r="AA222" s="159"/>
      <c r="AC222" s="153"/>
      <c r="AD222" s="154"/>
      <c r="AE222" s="145"/>
      <c r="AF222" s="159"/>
      <c r="AG222" s="155"/>
      <c r="AH222" s="156"/>
      <c r="AI222" s="157"/>
      <c r="AJ222" s="149"/>
      <c r="AK222" s="158"/>
      <c r="AM222" s="159"/>
      <c r="AO222" s="153"/>
      <c r="AP222" s="154"/>
      <c r="AQ222" s="145"/>
      <c r="AR222" s="159"/>
      <c r="AS222" s="155"/>
      <c r="AT222" s="156"/>
      <c r="AU222" s="157"/>
      <c r="AV222" s="149"/>
      <c r="AW222" s="158"/>
      <c r="AY222" s="159"/>
      <c r="BA222" s="153"/>
      <c r="BB222" s="154"/>
      <c r="BC222" s="145"/>
      <c r="BD222" s="159"/>
      <c r="BE222" s="155"/>
      <c r="BF222" s="156"/>
      <c r="BG222" s="157"/>
      <c r="BH222" s="149"/>
      <c r="BI222" s="158"/>
      <c r="BK222" s="159"/>
      <c r="BM222" s="153"/>
      <c r="BN222" s="154"/>
      <c r="BO222" s="145"/>
      <c r="BP222" s="159"/>
      <c r="BQ222" s="155"/>
      <c r="BR222" s="156"/>
      <c r="BS222" s="157"/>
      <c r="BT222" s="149"/>
      <c r="BU222" s="158"/>
      <c r="BW222" s="159"/>
      <c r="BY222" s="153"/>
      <c r="BZ222" s="154"/>
      <c r="CA222" s="145"/>
      <c r="CB222" s="159"/>
      <c r="CC222" s="155"/>
      <c r="CD222" s="156"/>
      <c r="CE222" s="157"/>
      <c r="CF222" s="149"/>
      <c r="CG222" s="158"/>
      <c r="CI222" s="159"/>
      <c r="CK222" s="153"/>
      <c r="CL222" s="154"/>
      <c r="CM222" s="145"/>
      <c r="CN222" s="159"/>
      <c r="CO222" s="155"/>
      <c r="CP222" s="156"/>
      <c r="CQ222" s="157"/>
      <c r="CR222" s="149"/>
      <c r="CS222" s="158"/>
      <c r="CU222" s="159"/>
      <c r="CW222" s="153"/>
      <c r="CX222" s="154"/>
      <c r="CY222" s="145"/>
      <c r="CZ222" s="159"/>
      <c r="DA222" s="155"/>
      <c r="DB222" s="156"/>
      <c r="DC222" s="157"/>
      <c r="DD222" s="149"/>
      <c r="DE222" s="158"/>
      <c r="DG222" s="159"/>
      <c r="DI222" s="153"/>
      <c r="DJ222" s="154"/>
      <c r="DK222" s="145"/>
      <c r="DL222" s="159"/>
      <c r="DM222" s="155"/>
      <c r="DN222" s="156"/>
      <c r="DO222" s="157"/>
      <c r="DP222" s="149"/>
      <c r="DQ222" s="158"/>
      <c r="DS222" s="159"/>
      <c r="DU222" s="153"/>
      <c r="DV222" s="154"/>
      <c r="DW222" s="145"/>
      <c r="DX222" s="159"/>
      <c r="DY222" s="155"/>
      <c r="DZ222" s="156"/>
      <c r="EA222" s="157"/>
      <c r="EB222" s="149"/>
      <c r="EC222" s="158"/>
      <c r="EE222" s="159"/>
    </row>
    <row r="223" spans="1:136" ht="13.5" customHeight="1">
      <c r="A223" s="126"/>
      <c r="E223" s="143" t="str">
        <f>IF(I223="","",ministers_outercabinet!E$3)</f>
        <v/>
      </c>
      <c r="F223" s="144" t="str">
        <f>IF(I223="","",ministers_outercabinet!E$1)</f>
        <v/>
      </c>
      <c r="G223" s="145" t="s">
        <v>292</v>
      </c>
      <c r="H223" s="145" t="str">
        <f>IF(I223="","",ministers_outercabinet!E$3)</f>
        <v/>
      </c>
      <c r="I223" s="146" t="str">
        <f t="shared" si="95"/>
        <v/>
      </c>
      <c r="J223" s="147" t="str">
        <f t="shared" si="96"/>
        <v/>
      </c>
      <c r="K223" s="148" t="str">
        <f t="shared" si="97"/>
        <v/>
      </c>
      <c r="L223" s="149" t="str">
        <f t="shared" si="94"/>
        <v/>
      </c>
      <c r="M223" s="150" t="str">
        <f t="shared" si="98"/>
        <v/>
      </c>
      <c r="N223" s="117" t="str">
        <f t="shared" si="99"/>
        <v/>
      </c>
      <c r="O223" s="159"/>
      <c r="Q223" s="153"/>
      <c r="R223" s="154"/>
      <c r="S223" s="145"/>
      <c r="T223" s="159"/>
      <c r="U223" s="155"/>
      <c r="V223" s="156"/>
      <c r="W223" s="157"/>
      <c r="X223" s="149"/>
      <c r="Y223" s="158"/>
      <c r="AA223" s="159"/>
      <c r="AC223" s="153"/>
      <c r="AD223" s="154"/>
      <c r="AE223" s="145"/>
      <c r="AF223" s="159"/>
      <c r="AG223" s="155"/>
      <c r="AH223" s="156"/>
      <c r="AI223" s="157"/>
      <c r="AJ223" s="149"/>
      <c r="AK223" s="158"/>
      <c r="AM223" s="159"/>
      <c r="AO223" s="153"/>
      <c r="AP223" s="154"/>
      <c r="AQ223" s="145"/>
      <c r="AR223" s="159"/>
      <c r="AS223" s="155"/>
      <c r="AT223" s="156"/>
      <c r="AU223" s="157"/>
      <c r="AV223" s="149"/>
      <c r="AW223" s="158"/>
      <c r="AY223" s="159"/>
      <c r="BA223" s="153"/>
      <c r="BB223" s="154"/>
      <c r="BC223" s="145"/>
      <c r="BD223" s="159"/>
      <c r="BE223" s="155"/>
      <c r="BF223" s="156"/>
      <c r="BG223" s="157"/>
      <c r="BH223" s="149"/>
      <c r="BI223" s="158"/>
      <c r="BK223" s="159"/>
      <c r="BM223" s="153"/>
      <c r="BN223" s="154"/>
      <c r="BO223" s="145"/>
      <c r="BP223" s="159"/>
      <c r="BQ223" s="155"/>
      <c r="BR223" s="156"/>
      <c r="BS223" s="157"/>
      <c r="BT223" s="149"/>
      <c r="BU223" s="158"/>
      <c r="BW223" s="159"/>
      <c r="BY223" s="153"/>
      <c r="BZ223" s="154"/>
      <c r="CA223" s="145"/>
      <c r="CB223" s="159"/>
      <c r="CC223" s="155"/>
      <c r="CD223" s="156"/>
      <c r="CE223" s="157"/>
      <c r="CF223" s="149"/>
      <c r="CG223" s="158"/>
      <c r="CI223" s="159"/>
      <c r="CK223" s="153"/>
      <c r="CL223" s="154"/>
      <c r="CM223" s="145"/>
      <c r="CN223" s="159"/>
      <c r="CO223" s="155"/>
      <c r="CP223" s="156"/>
      <c r="CQ223" s="157"/>
      <c r="CR223" s="149"/>
      <c r="CS223" s="158"/>
      <c r="CU223" s="159"/>
      <c r="CW223" s="153"/>
      <c r="CX223" s="154"/>
      <c r="CY223" s="145"/>
      <c r="CZ223" s="159"/>
      <c r="DA223" s="155"/>
      <c r="DB223" s="156"/>
      <c r="DC223" s="157"/>
      <c r="DD223" s="149"/>
      <c r="DE223" s="158"/>
      <c r="DG223" s="159"/>
      <c r="DI223" s="153"/>
      <c r="DJ223" s="154"/>
      <c r="DK223" s="145"/>
      <c r="DL223" s="159"/>
      <c r="DM223" s="155"/>
      <c r="DN223" s="156"/>
      <c r="DO223" s="157"/>
      <c r="DP223" s="149"/>
      <c r="DQ223" s="158"/>
      <c r="DS223" s="159"/>
      <c r="DU223" s="153"/>
      <c r="DV223" s="154"/>
      <c r="DW223" s="145"/>
      <c r="DX223" s="159"/>
      <c r="DY223" s="155"/>
      <c r="DZ223" s="156"/>
      <c r="EA223" s="157"/>
      <c r="EB223" s="149"/>
      <c r="EC223" s="158"/>
      <c r="EE223" s="159"/>
    </row>
    <row r="224" spans="1:136" ht="13.5" customHeight="1">
      <c r="A224" s="126"/>
      <c r="E224" s="143" t="str">
        <f>IF(I224="","",ministers_outercabinet!E$3)</f>
        <v/>
      </c>
      <c r="F224" s="144" t="str">
        <f>IF(I224="","",ministers_outercabinet!E$1)</f>
        <v/>
      </c>
      <c r="G224" s="145" t="s">
        <v>292</v>
      </c>
      <c r="H224" s="145" t="str">
        <f>IF(I224="","",ministers_outercabinet!E$3)</f>
        <v/>
      </c>
      <c r="I224" s="146" t="str">
        <f t="shared" si="95"/>
        <v/>
      </c>
      <c r="J224" s="147" t="str">
        <f t="shared" si="96"/>
        <v/>
      </c>
      <c r="K224" s="148" t="str">
        <f t="shared" si="97"/>
        <v/>
      </c>
      <c r="L224" s="149" t="str">
        <f t="shared" si="94"/>
        <v/>
      </c>
      <c r="M224" s="150" t="str">
        <f t="shared" si="98"/>
        <v/>
      </c>
      <c r="N224" s="117" t="str">
        <f t="shared" si="99"/>
        <v/>
      </c>
      <c r="O224" s="159"/>
      <c r="Q224" s="153"/>
      <c r="R224" s="154"/>
      <c r="S224" s="145"/>
      <c r="T224" s="159"/>
      <c r="U224" s="155"/>
      <c r="V224" s="156"/>
      <c r="W224" s="157"/>
      <c r="X224" s="149"/>
      <c r="Y224" s="158"/>
      <c r="AA224" s="159"/>
      <c r="AC224" s="153"/>
      <c r="AD224" s="154"/>
      <c r="AE224" s="145"/>
      <c r="AF224" s="159"/>
      <c r="AG224" s="155"/>
      <c r="AH224" s="156"/>
      <c r="AI224" s="157"/>
      <c r="AJ224" s="149"/>
      <c r="AK224" s="158"/>
      <c r="AM224" s="159"/>
      <c r="AO224" s="153"/>
      <c r="AP224" s="154"/>
      <c r="AQ224" s="145"/>
      <c r="AR224" s="159"/>
      <c r="AS224" s="155"/>
      <c r="AT224" s="156"/>
      <c r="AU224" s="157"/>
      <c r="AV224" s="149"/>
      <c r="AW224" s="158"/>
      <c r="AY224" s="159"/>
      <c r="BA224" s="153"/>
      <c r="BB224" s="154"/>
      <c r="BC224" s="145"/>
      <c r="BD224" s="159"/>
      <c r="BE224" s="155"/>
      <c r="BF224" s="156"/>
      <c r="BG224" s="157"/>
      <c r="BH224" s="149"/>
      <c r="BI224" s="158"/>
      <c r="BK224" s="159"/>
      <c r="BM224" s="153"/>
      <c r="BN224" s="154"/>
      <c r="BO224" s="145"/>
      <c r="BP224" s="159"/>
      <c r="BQ224" s="155"/>
      <c r="BR224" s="156"/>
      <c r="BS224" s="157"/>
      <c r="BT224" s="149"/>
      <c r="BU224" s="158"/>
      <c r="BW224" s="159"/>
      <c r="BY224" s="153"/>
      <c r="BZ224" s="154"/>
      <c r="CA224" s="145"/>
      <c r="CB224" s="159"/>
      <c r="CC224" s="155"/>
      <c r="CD224" s="156"/>
      <c r="CE224" s="157"/>
      <c r="CF224" s="149"/>
      <c r="CG224" s="158"/>
      <c r="CI224" s="159"/>
      <c r="CK224" s="153"/>
      <c r="CL224" s="154"/>
      <c r="CM224" s="145"/>
      <c r="CN224" s="159"/>
      <c r="CO224" s="155"/>
      <c r="CP224" s="156"/>
      <c r="CQ224" s="157"/>
      <c r="CR224" s="149"/>
      <c r="CS224" s="158"/>
      <c r="CU224" s="159"/>
      <c r="CW224" s="153"/>
      <c r="CX224" s="154"/>
      <c r="CY224" s="145"/>
      <c r="CZ224" s="159"/>
      <c r="DA224" s="155"/>
      <c r="DB224" s="156"/>
      <c r="DC224" s="157"/>
      <c r="DD224" s="149"/>
      <c r="DE224" s="158"/>
      <c r="DG224" s="159"/>
      <c r="DI224" s="153"/>
      <c r="DJ224" s="154"/>
      <c r="DK224" s="145"/>
      <c r="DL224" s="159"/>
      <c r="DM224" s="155"/>
      <c r="DN224" s="156"/>
      <c r="DO224" s="157"/>
      <c r="DP224" s="149"/>
      <c r="DQ224" s="158"/>
      <c r="DS224" s="159"/>
      <c r="DU224" s="153"/>
      <c r="DV224" s="154"/>
      <c r="DW224" s="145"/>
      <c r="DX224" s="159"/>
      <c r="DY224" s="155"/>
      <c r="DZ224" s="156"/>
      <c r="EA224" s="157"/>
      <c r="EB224" s="149"/>
      <c r="EC224" s="158"/>
      <c r="EE224" s="159"/>
    </row>
    <row r="225" spans="1:135" ht="13.5" customHeight="1">
      <c r="A225" s="126"/>
      <c r="E225" s="153"/>
      <c r="F225" s="154"/>
      <c r="G225" s="145" t="s">
        <v>292</v>
      </c>
      <c r="H225" s="145" t="str">
        <f>IF(I225="","",ministers_outercabinet!E$3)</f>
        <v/>
      </c>
      <c r="I225" s="155"/>
      <c r="J225" s="156"/>
      <c r="K225" s="157"/>
      <c r="L225" s="149"/>
      <c r="M225" s="158"/>
      <c r="O225" s="159"/>
      <c r="Q225" s="153"/>
      <c r="R225" s="154"/>
      <c r="S225" s="145"/>
      <c r="T225" s="159"/>
      <c r="U225" s="155"/>
      <c r="V225" s="156"/>
      <c r="W225" s="157"/>
      <c r="X225" s="149"/>
      <c r="Y225" s="158"/>
      <c r="AA225" s="159"/>
      <c r="AC225" s="153"/>
      <c r="AD225" s="154"/>
      <c r="AE225" s="145"/>
      <c r="AF225" s="159"/>
      <c r="AG225" s="155"/>
      <c r="AH225" s="156"/>
      <c r="AI225" s="157"/>
      <c r="AJ225" s="149"/>
      <c r="AK225" s="158"/>
      <c r="AM225" s="159"/>
      <c r="AO225" s="153"/>
      <c r="AP225" s="154"/>
      <c r="AQ225" s="145"/>
      <c r="AR225" s="159"/>
      <c r="AS225" s="155"/>
      <c r="AT225" s="156"/>
      <c r="AU225" s="157"/>
      <c r="AV225" s="149"/>
      <c r="AW225" s="158"/>
      <c r="AY225" s="159"/>
      <c r="BA225" s="153"/>
      <c r="BB225" s="154"/>
      <c r="BC225" s="145"/>
      <c r="BD225" s="159"/>
      <c r="BE225" s="155"/>
      <c r="BF225" s="156"/>
      <c r="BG225" s="157"/>
      <c r="BH225" s="149"/>
      <c r="BI225" s="158"/>
      <c r="BK225" s="159"/>
      <c r="BM225" s="153"/>
      <c r="BN225" s="154"/>
      <c r="BO225" s="145"/>
      <c r="BP225" s="159"/>
      <c r="BQ225" s="155"/>
      <c r="BR225" s="156"/>
      <c r="BS225" s="157"/>
      <c r="BT225" s="149"/>
      <c r="BU225" s="158"/>
      <c r="BW225" s="159"/>
      <c r="BY225" s="153"/>
      <c r="BZ225" s="154"/>
      <c r="CA225" s="145"/>
      <c r="CB225" s="159"/>
      <c r="CC225" s="155"/>
      <c r="CD225" s="156"/>
      <c r="CE225" s="157"/>
      <c r="CF225" s="149"/>
      <c r="CG225" s="158"/>
      <c r="CI225" s="159"/>
      <c r="CK225" s="153"/>
      <c r="CL225" s="154"/>
      <c r="CM225" s="145"/>
      <c r="CN225" s="159"/>
      <c r="CO225" s="155"/>
      <c r="CP225" s="156"/>
      <c r="CQ225" s="157"/>
      <c r="CR225" s="149"/>
      <c r="CS225" s="158"/>
      <c r="CU225" s="159"/>
      <c r="CW225" s="153"/>
      <c r="CX225" s="154"/>
      <c r="CY225" s="145"/>
      <c r="CZ225" s="159"/>
      <c r="DA225" s="155"/>
      <c r="DB225" s="156"/>
      <c r="DC225" s="157"/>
      <c r="DD225" s="149"/>
      <c r="DE225" s="158"/>
      <c r="DG225" s="159"/>
      <c r="DI225" s="153"/>
      <c r="DJ225" s="154"/>
      <c r="DK225" s="145"/>
      <c r="DL225" s="159"/>
      <c r="DM225" s="155"/>
      <c r="DN225" s="156"/>
      <c r="DO225" s="157"/>
      <c r="DP225" s="149"/>
      <c r="DQ225" s="158"/>
      <c r="DS225" s="159"/>
      <c r="DU225" s="153"/>
      <c r="DV225" s="154"/>
      <c r="DW225" s="145"/>
      <c r="DX225" s="159"/>
      <c r="DY225" s="155"/>
      <c r="DZ225" s="156"/>
      <c r="EA225" s="157"/>
      <c r="EB225" s="149"/>
      <c r="EC225" s="158"/>
      <c r="EE225" s="159"/>
    </row>
    <row r="226" spans="1:135" ht="13.5" customHeight="1">
      <c r="A226" s="126"/>
      <c r="E226" s="153"/>
      <c r="F226" s="154"/>
      <c r="G226" s="145" t="s">
        <v>292</v>
      </c>
      <c r="H226" s="145" t="str">
        <f>IF(I226="","",ministers_outercabinet!E$3)</f>
        <v/>
      </c>
      <c r="I226" s="155"/>
      <c r="J226" s="156"/>
      <c r="K226" s="157"/>
      <c r="L226" s="149"/>
      <c r="M226" s="158"/>
      <c r="O226" s="159"/>
      <c r="Q226" s="153"/>
      <c r="R226" s="154"/>
      <c r="S226" s="145"/>
      <c r="T226" s="159"/>
      <c r="U226" s="155"/>
      <c r="V226" s="156"/>
      <c r="W226" s="157"/>
      <c r="X226" s="149"/>
      <c r="Y226" s="158"/>
      <c r="AA226" s="159"/>
      <c r="AC226" s="153"/>
      <c r="AD226" s="154"/>
      <c r="AE226" s="145"/>
      <c r="AF226" s="159"/>
      <c r="AG226" s="155"/>
      <c r="AH226" s="156"/>
      <c r="AI226" s="157"/>
      <c r="AJ226" s="149"/>
      <c r="AK226" s="158"/>
      <c r="AM226" s="159"/>
      <c r="AO226" s="153"/>
      <c r="AP226" s="154"/>
      <c r="AQ226" s="145"/>
      <c r="AR226" s="159"/>
      <c r="AS226" s="155"/>
      <c r="AT226" s="156"/>
      <c r="AU226" s="157"/>
      <c r="AV226" s="149"/>
      <c r="AW226" s="158"/>
      <c r="AY226" s="159"/>
      <c r="BA226" s="153"/>
      <c r="BB226" s="154"/>
      <c r="BC226" s="145"/>
      <c r="BD226" s="159"/>
      <c r="BE226" s="155"/>
      <c r="BF226" s="156"/>
      <c r="BG226" s="157"/>
      <c r="BH226" s="149"/>
      <c r="BI226" s="158"/>
      <c r="BK226" s="159"/>
      <c r="BM226" s="153"/>
      <c r="BN226" s="154"/>
      <c r="BO226" s="145"/>
      <c r="BP226" s="159"/>
      <c r="BQ226" s="155"/>
      <c r="BR226" s="156"/>
      <c r="BS226" s="157"/>
      <c r="BT226" s="149"/>
      <c r="BU226" s="158"/>
      <c r="BW226" s="159"/>
      <c r="BY226" s="153"/>
      <c r="BZ226" s="154"/>
      <c r="CA226" s="145"/>
      <c r="CB226" s="159"/>
      <c r="CC226" s="155"/>
      <c r="CD226" s="156"/>
      <c r="CE226" s="157"/>
      <c r="CF226" s="149"/>
      <c r="CG226" s="158"/>
      <c r="CI226" s="159"/>
      <c r="CK226" s="153"/>
      <c r="CL226" s="154"/>
      <c r="CM226" s="145"/>
      <c r="CN226" s="159"/>
      <c r="CO226" s="155"/>
      <c r="CP226" s="156"/>
      <c r="CQ226" s="157"/>
      <c r="CR226" s="149"/>
      <c r="CS226" s="158"/>
      <c r="CU226" s="159"/>
      <c r="CW226" s="153"/>
      <c r="CX226" s="154"/>
      <c r="CY226" s="145"/>
      <c r="CZ226" s="159"/>
      <c r="DA226" s="155"/>
      <c r="DB226" s="156"/>
      <c r="DC226" s="157"/>
      <c r="DD226" s="149"/>
      <c r="DE226" s="158"/>
      <c r="DG226" s="159"/>
      <c r="DI226" s="153"/>
      <c r="DJ226" s="154"/>
      <c r="DK226" s="145"/>
      <c r="DL226" s="159"/>
      <c r="DM226" s="155"/>
      <c r="DN226" s="156"/>
      <c r="DO226" s="157"/>
      <c r="DP226" s="149"/>
      <c r="DQ226" s="158"/>
      <c r="DS226" s="159"/>
      <c r="DU226" s="153"/>
      <c r="DV226" s="154"/>
      <c r="DW226" s="145"/>
      <c r="DX226" s="159"/>
      <c r="DY226" s="155"/>
      <c r="DZ226" s="156"/>
      <c r="EA226" s="157"/>
      <c r="EB226" s="149"/>
      <c r="EC226" s="158"/>
      <c r="EE226" s="159"/>
    </row>
    <row r="227" spans="1:135" ht="13.5" customHeight="1">
      <c r="A227" s="126"/>
      <c r="E227" s="153"/>
      <c r="F227" s="154"/>
      <c r="G227" s="145" t="s">
        <v>292</v>
      </c>
      <c r="H227" s="145" t="str">
        <f>IF(I227="","",ministers_outercabinet!E$3)</f>
        <v/>
      </c>
      <c r="I227" s="155"/>
      <c r="J227" s="156"/>
      <c r="K227" s="157"/>
      <c r="L227" s="149"/>
      <c r="M227" s="158"/>
      <c r="O227" s="159"/>
      <c r="Q227" s="153"/>
      <c r="R227" s="154"/>
      <c r="S227" s="145"/>
      <c r="T227" s="159"/>
      <c r="U227" s="155"/>
      <c r="V227" s="156"/>
      <c r="W227" s="157"/>
      <c r="X227" s="149"/>
      <c r="Y227" s="158"/>
      <c r="AA227" s="159"/>
      <c r="AC227" s="153"/>
      <c r="AD227" s="154"/>
      <c r="AE227" s="145"/>
      <c r="AF227" s="159"/>
      <c r="AG227" s="155"/>
      <c r="AH227" s="156"/>
      <c r="AI227" s="157"/>
      <c r="AJ227" s="149"/>
      <c r="AK227" s="158"/>
      <c r="AM227" s="159"/>
      <c r="AO227" s="153"/>
      <c r="AP227" s="154"/>
      <c r="AQ227" s="145"/>
      <c r="AR227" s="159"/>
      <c r="AS227" s="155"/>
      <c r="AT227" s="156"/>
      <c r="AU227" s="157"/>
      <c r="AV227" s="149"/>
      <c r="AW227" s="158"/>
      <c r="AY227" s="159"/>
      <c r="BA227" s="153"/>
      <c r="BB227" s="154"/>
      <c r="BC227" s="145"/>
      <c r="BD227" s="159"/>
      <c r="BE227" s="155"/>
      <c r="BF227" s="156"/>
      <c r="BG227" s="157"/>
      <c r="BH227" s="149"/>
      <c r="BI227" s="158"/>
      <c r="BK227" s="159"/>
      <c r="BM227" s="153"/>
      <c r="BN227" s="154"/>
      <c r="BO227" s="145"/>
      <c r="BP227" s="159"/>
      <c r="BQ227" s="155"/>
      <c r="BR227" s="156"/>
      <c r="BS227" s="157"/>
      <c r="BT227" s="149"/>
      <c r="BU227" s="158"/>
      <c r="BW227" s="159"/>
      <c r="BY227" s="153"/>
      <c r="BZ227" s="154"/>
      <c r="CA227" s="145"/>
      <c r="CB227" s="159"/>
      <c r="CC227" s="155"/>
      <c r="CD227" s="156"/>
      <c r="CE227" s="157"/>
      <c r="CF227" s="149"/>
      <c r="CG227" s="158"/>
      <c r="CI227" s="159"/>
      <c r="CK227" s="153"/>
      <c r="CL227" s="154"/>
      <c r="CM227" s="145"/>
      <c r="CN227" s="159"/>
      <c r="CO227" s="155"/>
      <c r="CP227" s="156"/>
      <c r="CQ227" s="157"/>
      <c r="CR227" s="149"/>
      <c r="CS227" s="158"/>
      <c r="CU227" s="159"/>
      <c r="CW227" s="153"/>
      <c r="CX227" s="154"/>
      <c r="CY227" s="145"/>
      <c r="CZ227" s="159"/>
      <c r="DA227" s="155"/>
      <c r="DB227" s="156"/>
      <c r="DC227" s="157"/>
      <c r="DD227" s="149"/>
      <c r="DE227" s="158"/>
      <c r="DG227" s="159"/>
      <c r="DI227" s="153"/>
      <c r="DJ227" s="154"/>
      <c r="DK227" s="145"/>
      <c r="DL227" s="159"/>
      <c r="DM227" s="155"/>
      <c r="DN227" s="156"/>
      <c r="DO227" s="157"/>
      <c r="DP227" s="149"/>
      <c r="DQ227" s="158"/>
      <c r="DS227" s="159"/>
      <c r="DU227" s="153"/>
      <c r="DV227" s="154"/>
      <c r="DW227" s="145"/>
      <c r="DX227" s="159"/>
      <c r="DY227" s="155"/>
      <c r="DZ227" s="156"/>
      <c r="EA227" s="157"/>
      <c r="EB227" s="149"/>
      <c r="EC227" s="158"/>
      <c r="EE227" s="159"/>
    </row>
    <row r="228" spans="1:135" ht="13.5" customHeight="1">
      <c r="A228" s="126"/>
      <c r="E228" s="153"/>
      <c r="F228" s="154"/>
      <c r="G228" s="145" t="s">
        <v>292</v>
      </c>
      <c r="H228" s="145" t="str">
        <f>IF(I228="","",ministers_outercabinet!E$3)</f>
        <v/>
      </c>
      <c r="I228" s="155"/>
      <c r="J228" s="156"/>
      <c r="K228" s="157"/>
      <c r="L228" s="149"/>
      <c r="M228" s="158"/>
      <c r="O228" s="159"/>
      <c r="Q228" s="153"/>
      <c r="R228" s="154"/>
      <c r="S228" s="145"/>
      <c r="T228" s="159"/>
      <c r="U228" s="155"/>
      <c r="V228" s="156"/>
      <c r="W228" s="157"/>
      <c r="X228" s="149"/>
      <c r="Y228" s="158"/>
      <c r="AA228" s="159"/>
      <c r="AC228" s="153"/>
      <c r="AD228" s="154"/>
      <c r="AE228" s="145"/>
      <c r="AF228" s="159"/>
      <c r="AG228" s="155"/>
      <c r="AH228" s="156"/>
      <c r="AI228" s="157"/>
      <c r="AJ228" s="149"/>
      <c r="AK228" s="158"/>
      <c r="AM228" s="159"/>
      <c r="AO228" s="153"/>
      <c r="AP228" s="154"/>
      <c r="AQ228" s="145"/>
      <c r="AR228" s="159"/>
      <c r="AS228" s="155"/>
      <c r="AT228" s="156"/>
      <c r="AU228" s="157"/>
      <c r="AV228" s="149"/>
      <c r="AW228" s="158"/>
      <c r="AY228" s="159"/>
      <c r="BA228" s="153"/>
      <c r="BB228" s="154"/>
      <c r="BC228" s="145"/>
      <c r="BD228" s="159"/>
      <c r="BE228" s="155"/>
      <c r="BF228" s="156"/>
      <c r="BG228" s="157"/>
      <c r="BH228" s="149"/>
      <c r="BI228" s="158"/>
      <c r="BK228" s="159"/>
      <c r="BM228" s="153"/>
      <c r="BN228" s="154"/>
      <c r="BO228" s="145"/>
      <c r="BP228" s="159"/>
      <c r="BQ228" s="155"/>
      <c r="BR228" s="156"/>
      <c r="BS228" s="157"/>
      <c r="BT228" s="149"/>
      <c r="BU228" s="158"/>
      <c r="BW228" s="159"/>
      <c r="BY228" s="153"/>
      <c r="BZ228" s="154"/>
      <c r="CA228" s="145"/>
      <c r="CB228" s="159"/>
      <c r="CC228" s="155"/>
      <c r="CD228" s="156"/>
      <c r="CE228" s="157"/>
      <c r="CF228" s="149"/>
      <c r="CG228" s="158"/>
      <c r="CI228" s="159"/>
      <c r="CK228" s="153"/>
      <c r="CL228" s="154"/>
      <c r="CM228" s="145"/>
      <c r="CN228" s="159"/>
      <c r="CO228" s="155"/>
      <c r="CP228" s="156"/>
      <c r="CQ228" s="157"/>
      <c r="CR228" s="149"/>
      <c r="CS228" s="158"/>
      <c r="CU228" s="159"/>
      <c r="CW228" s="153"/>
      <c r="CX228" s="154"/>
      <c r="CY228" s="145"/>
      <c r="CZ228" s="159"/>
      <c r="DA228" s="155"/>
      <c r="DB228" s="156"/>
      <c r="DC228" s="157"/>
      <c r="DD228" s="149"/>
      <c r="DE228" s="158"/>
      <c r="DG228" s="159"/>
      <c r="DI228" s="153"/>
      <c r="DJ228" s="154"/>
      <c r="DK228" s="145"/>
      <c r="DL228" s="159"/>
      <c r="DM228" s="155"/>
      <c r="DN228" s="156"/>
      <c r="DO228" s="157"/>
      <c r="DP228" s="149"/>
      <c r="DQ228" s="158"/>
      <c r="DS228" s="159"/>
      <c r="DU228" s="153"/>
      <c r="DV228" s="154"/>
      <c r="DW228" s="145"/>
      <c r="DX228" s="159"/>
      <c r="DY228" s="155"/>
      <c r="DZ228" s="156"/>
      <c r="EA228" s="157"/>
      <c r="EB228" s="149"/>
      <c r="EC228" s="158"/>
      <c r="EE228" s="159"/>
    </row>
    <row r="229" spans="1:135" ht="13.5" customHeight="1">
      <c r="A229" s="126"/>
      <c r="E229" s="153"/>
      <c r="F229" s="154"/>
      <c r="G229" s="145" t="s">
        <v>292</v>
      </c>
      <c r="H229" s="145" t="str">
        <f>IF(I229="","",ministers_outercabinet!E$3)</f>
        <v/>
      </c>
      <c r="I229" s="155"/>
      <c r="J229" s="156"/>
      <c r="K229" s="157"/>
      <c r="L229" s="149"/>
      <c r="M229" s="158"/>
      <c r="O229" s="159"/>
      <c r="Q229" s="153"/>
      <c r="R229" s="154"/>
      <c r="S229" s="145"/>
      <c r="T229" s="159"/>
      <c r="U229" s="155"/>
      <c r="V229" s="156"/>
      <c r="W229" s="157"/>
      <c r="X229" s="149"/>
      <c r="Y229" s="158"/>
      <c r="AA229" s="159"/>
      <c r="AC229" s="153"/>
      <c r="AD229" s="154"/>
      <c r="AE229" s="145"/>
      <c r="AF229" s="159"/>
      <c r="AG229" s="155"/>
      <c r="AH229" s="156"/>
      <c r="AI229" s="157"/>
      <c r="AJ229" s="149"/>
      <c r="AK229" s="158"/>
      <c r="AM229" s="159"/>
      <c r="AO229" s="153"/>
      <c r="AP229" s="154"/>
      <c r="AQ229" s="145"/>
      <c r="AR229" s="159"/>
      <c r="AS229" s="155"/>
      <c r="AT229" s="156"/>
      <c r="AU229" s="157"/>
      <c r="AV229" s="149"/>
      <c r="AW229" s="158"/>
      <c r="AY229" s="159"/>
      <c r="BA229" s="153"/>
      <c r="BB229" s="154"/>
      <c r="BC229" s="145"/>
      <c r="BD229" s="159"/>
      <c r="BE229" s="155"/>
      <c r="BF229" s="156"/>
      <c r="BG229" s="157"/>
      <c r="BH229" s="149"/>
      <c r="BI229" s="158"/>
      <c r="BK229" s="159"/>
      <c r="BM229" s="153"/>
      <c r="BN229" s="154"/>
      <c r="BO229" s="145"/>
      <c r="BP229" s="159"/>
      <c r="BQ229" s="155"/>
      <c r="BR229" s="156"/>
      <c r="BS229" s="157"/>
      <c r="BT229" s="149"/>
      <c r="BU229" s="158"/>
      <c r="BW229" s="159"/>
      <c r="BY229" s="153"/>
      <c r="BZ229" s="154"/>
      <c r="CA229" s="145"/>
      <c r="CB229" s="159"/>
      <c r="CC229" s="155"/>
      <c r="CD229" s="156"/>
      <c r="CE229" s="157"/>
      <c r="CF229" s="149"/>
      <c r="CG229" s="158"/>
      <c r="CI229" s="159"/>
      <c r="CK229" s="153"/>
      <c r="CL229" s="154"/>
      <c r="CM229" s="145"/>
      <c r="CN229" s="159"/>
      <c r="CO229" s="155"/>
      <c r="CP229" s="156"/>
      <c r="CQ229" s="157"/>
      <c r="CR229" s="149"/>
      <c r="CS229" s="158"/>
      <c r="CU229" s="159"/>
      <c r="CW229" s="153"/>
      <c r="CX229" s="154"/>
      <c r="CY229" s="145"/>
      <c r="CZ229" s="159"/>
      <c r="DA229" s="155"/>
      <c r="DB229" s="156"/>
      <c r="DC229" s="157"/>
      <c r="DD229" s="149"/>
      <c r="DE229" s="158"/>
      <c r="DG229" s="159"/>
      <c r="DI229" s="153"/>
      <c r="DJ229" s="154"/>
      <c r="DK229" s="145"/>
      <c r="DL229" s="159"/>
      <c r="DM229" s="155"/>
      <c r="DN229" s="156"/>
      <c r="DO229" s="157"/>
      <c r="DP229" s="149"/>
      <c r="DQ229" s="158"/>
      <c r="DS229" s="159"/>
      <c r="DU229" s="153"/>
      <c r="DV229" s="154"/>
      <c r="DW229" s="145"/>
      <c r="DX229" s="159"/>
      <c r="DY229" s="155"/>
      <c r="DZ229" s="156"/>
      <c r="EA229" s="157"/>
      <c r="EB229" s="149"/>
      <c r="EC229" s="158"/>
      <c r="EE229" s="159"/>
    </row>
    <row r="230" spans="1:135" ht="13.5" customHeight="1">
      <c r="A230" s="126"/>
      <c r="E230" s="153"/>
      <c r="F230" s="154"/>
      <c r="G230" s="145" t="s">
        <v>292</v>
      </c>
      <c r="H230" s="145" t="str">
        <f>IF(I230="","",ministers_outercabinet!E$3)</f>
        <v/>
      </c>
      <c r="I230" s="155"/>
      <c r="J230" s="156"/>
      <c r="K230" s="157"/>
      <c r="L230" s="149"/>
      <c r="M230" s="158"/>
      <c r="O230" s="159"/>
      <c r="Q230" s="153"/>
      <c r="R230" s="154"/>
      <c r="S230" s="145"/>
      <c r="T230" s="159"/>
      <c r="U230" s="155"/>
      <c r="V230" s="156"/>
      <c r="W230" s="157"/>
      <c r="X230" s="149"/>
      <c r="Y230" s="158"/>
      <c r="AA230" s="159"/>
      <c r="AC230" s="153"/>
      <c r="AD230" s="154"/>
      <c r="AE230" s="145"/>
      <c r="AF230" s="159"/>
      <c r="AG230" s="155"/>
      <c r="AH230" s="156"/>
      <c r="AI230" s="157"/>
      <c r="AJ230" s="149"/>
      <c r="AK230" s="158"/>
      <c r="AM230" s="159"/>
      <c r="AO230" s="153"/>
      <c r="AP230" s="154"/>
      <c r="AQ230" s="145"/>
      <c r="AR230" s="159"/>
      <c r="AS230" s="155"/>
      <c r="AT230" s="156"/>
      <c r="AU230" s="157"/>
      <c r="AV230" s="149"/>
      <c r="AW230" s="158"/>
      <c r="AY230" s="159"/>
      <c r="BA230" s="153"/>
      <c r="BB230" s="154"/>
      <c r="BC230" s="145"/>
      <c r="BD230" s="159"/>
      <c r="BE230" s="155"/>
      <c r="BF230" s="156"/>
      <c r="BG230" s="157"/>
      <c r="BH230" s="149"/>
      <c r="BI230" s="158"/>
      <c r="BK230" s="159"/>
      <c r="BM230" s="153"/>
      <c r="BN230" s="154"/>
      <c r="BO230" s="145"/>
      <c r="BP230" s="159"/>
      <c r="BQ230" s="155"/>
      <c r="BR230" s="156"/>
      <c r="BS230" s="157"/>
      <c r="BT230" s="149"/>
      <c r="BU230" s="158"/>
      <c r="BW230" s="159"/>
      <c r="BY230" s="153"/>
      <c r="BZ230" s="154"/>
      <c r="CA230" s="145"/>
      <c r="CB230" s="159"/>
      <c r="CC230" s="155"/>
      <c r="CD230" s="156"/>
      <c r="CE230" s="157"/>
      <c r="CF230" s="149"/>
      <c r="CG230" s="158"/>
      <c r="CI230" s="159"/>
      <c r="CK230" s="153"/>
      <c r="CL230" s="154"/>
      <c r="CM230" s="145"/>
      <c r="CN230" s="159"/>
      <c r="CO230" s="155"/>
      <c r="CP230" s="156"/>
      <c r="CQ230" s="157"/>
      <c r="CR230" s="149"/>
      <c r="CS230" s="158"/>
      <c r="CU230" s="159"/>
      <c r="CW230" s="153"/>
      <c r="CX230" s="154"/>
      <c r="CY230" s="145"/>
      <c r="CZ230" s="159"/>
      <c r="DA230" s="155"/>
      <c r="DB230" s="156"/>
      <c r="DC230" s="157"/>
      <c r="DD230" s="149"/>
      <c r="DE230" s="158"/>
      <c r="DG230" s="159"/>
      <c r="DI230" s="153"/>
      <c r="DJ230" s="154"/>
      <c r="DK230" s="145"/>
      <c r="DL230" s="159"/>
      <c r="DM230" s="155"/>
      <c r="DN230" s="156"/>
      <c r="DO230" s="157"/>
      <c r="DP230" s="149"/>
      <c r="DQ230" s="158"/>
      <c r="DS230" s="159"/>
      <c r="DU230" s="153"/>
      <c r="DV230" s="154"/>
      <c r="DW230" s="145"/>
      <c r="DX230" s="159"/>
      <c r="DY230" s="155"/>
      <c r="DZ230" s="156"/>
      <c r="EA230" s="157"/>
      <c r="EB230" s="149"/>
      <c r="EC230" s="158"/>
      <c r="EE230" s="159"/>
    </row>
    <row r="231" spans="1:135" ht="13.5" customHeight="1">
      <c r="A231" s="126"/>
      <c r="E231" s="153"/>
      <c r="F231" s="154"/>
      <c r="G231" s="145" t="s">
        <v>292</v>
      </c>
      <c r="H231" s="145" t="str">
        <f>IF(I231="","",ministers_outercabinet!E$3)</f>
        <v/>
      </c>
      <c r="I231" s="155"/>
      <c r="J231" s="156"/>
      <c r="K231" s="157"/>
      <c r="L231" s="149"/>
      <c r="M231" s="158"/>
      <c r="O231" s="159"/>
      <c r="Q231" s="153"/>
      <c r="R231" s="154"/>
      <c r="S231" s="145"/>
      <c r="T231" s="159"/>
      <c r="U231" s="155"/>
      <c r="V231" s="156"/>
      <c r="W231" s="157"/>
      <c r="X231" s="149"/>
      <c r="Y231" s="158"/>
      <c r="AA231" s="159"/>
      <c r="AC231" s="153"/>
      <c r="AD231" s="154"/>
      <c r="AE231" s="145"/>
      <c r="AF231" s="159"/>
      <c r="AG231" s="155"/>
      <c r="AH231" s="156"/>
      <c r="AI231" s="157"/>
      <c r="AJ231" s="149"/>
      <c r="AK231" s="158"/>
      <c r="AM231" s="159"/>
      <c r="AO231" s="153"/>
      <c r="AP231" s="154"/>
      <c r="AQ231" s="145"/>
      <c r="AR231" s="159"/>
      <c r="AS231" s="155"/>
      <c r="AT231" s="156"/>
      <c r="AU231" s="157"/>
      <c r="AV231" s="149"/>
      <c r="AW231" s="158"/>
      <c r="AY231" s="159"/>
      <c r="BA231" s="153"/>
      <c r="BB231" s="154"/>
      <c r="BC231" s="145"/>
      <c r="BD231" s="159"/>
      <c r="BE231" s="155"/>
      <c r="BF231" s="156"/>
      <c r="BG231" s="157"/>
      <c r="BH231" s="149"/>
      <c r="BI231" s="158"/>
      <c r="BK231" s="159"/>
      <c r="BM231" s="153"/>
      <c r="BN231" s="154"/>
      <c r="BO231" s="145"/>
      <c r="BP231" s="159"/>
      <c r="BQ231" s="155"/>
      <c r="BR231" s="156"/>
      <c r="BS231" s="157"/>
      <c r="BT231" s="149"/>
      <c r="BU231" s="158"/>
      <c r="BW231" s="159"/>
      <c r="BY231" s="153"/>
      <c r="BZ231" s="154"/>
      <c r="CA231" s="145"/>
      <c r="CB231" s="159"/>
      <c r="CC231" s="155"/>
      <c r="CD231" s="156"/>
      <c r="CE231" s="157"/>
      <c r="CF231" s="149"/>
      <c r="CG231" s="158"/>
      <c r="CI231" s="159"/>
      <c r="CK231" s="153"/>
      <c r="CL231" s="154"/>
      <c r="CM231" s="145"/>
      <c r="CN231" s="159"/>
      <c r="CO231" s="155"/>
      <c r="CP231" s="156"/>
      <c r="CQ231" s="157"/>
      <c r="CR231" s="149"/>
      <c r="CS231" s="158"/>
      <c r="CU231" s="159"/>
      <c r="CW231" s="153"/>
      <c r="CX231" s="154"/>
      <c r="CY231" s="145"/>
      <c r="CZ231" s="159"/>
      <c r="DA231" s="155"/>
      <c r="DB231" s="156"/>
      <c r="DC231" s="157"/>
      <c r="DD231" s="149"/>
      <c r="DE231" s="158"/>
      <c r="DG231" s="159"/>
      <c r="DI231" s="153"/>
      <c r="DJ231" s="154"/>
      <c r="DK231" s="145"/>
      <c r="DL231" s="159"/>
      <c r="DM231" s="155"/>
      <c r="DN231" s="156"/>
      <c r="DO231" s="157"/>
      <c r="DP231" s="149"/>
      <c r="DQ231" s="158"/>
      <c r="DS231" s="159"/>
      <c r="DU231" s="153"/>
      <c r="DV231" s="154"/>
      <c r="DW231" s="145"/>
      <c r="DX231" s="159"/>
      <c r="DY231" s="155"/>
      <c r="DZ231" s="156"/>
      <c r="EA231" s="157"/>
      <c r="EB231" s="149"/>
      <c r="EC231" s="158"/>
      <c r="EE231" s="159"/>
    </row>
    <row r="232" spans="1:135" ht="13.5" customHeight="1">
      <c r="A232" s="126"/>
      <c r="E232" s="153"/>
      <c r="F232" s="154"/>
      <c r="G232" s="145" t="s">
        <v>292</v>
      </c>
      <c r="H232" s="145" t="str">
        <f>IF(I232="","",ministers_outercabinet!E$3)</f>
        <v/>
      </c>
      <c r="I232" s="155"/>
      <c r="J232" s="156"/>
      <c r="K232" s="157"/>
      <c r="L232" s="149"/>
      <c r="M232" s="158"/>
      <c r="O232" s="159"/>
      <c r="Q232" s="153"/>
      <c r="R232" s="154"/>
      <c r="S232" s="145"/>
      <c r="T232" s="159"/>
      <c r="U232" s="155"/>
      <c r="V232" s="156"/>
      <c r="W232" s="157"/>
      <c r="X232" s="149"/>
      <c r="Y232" s="158"/>
      <c r="AA232" s="159"/>
      <c r="AC232" s="153"/>
      <c r="AD232" s="154"/>
      <c r="AE232" s="145"/>
      <c r="AF232" s="159"/>
      <c r="AG232" s="155"/>
      <c r="AH232" s="156"/>
      <c r="AI232" s="157"/>
      <c r="AJ232" s="149"/>
      <c r="AK232" s="158"/>
      <c r="AM232" s="159"/>
      <c r="AO232" s="153"/>
      <c r="AP232" s="154"/>
      <c r="AQ232" s="145"/>
      <c r="AR232" s="159"/>
      <c r="AS232" s="155"/>
      <c r="AT232" s="156"/>
      <c r="AU232" s="157"/>
      <c r="AV232" s="149"/>
      <c r="AW232" s="158"/>
      <c r="AY232" s="159"/>
      <c r="BA232" s="153"/>
      <c r="BB232" s="154"/>
      <c r="BC232" s="145"/>
      <c r="BD232" s="159"/>
      <c r="BE232" s="155"/>
      <c r="BF232" s="156"/>
      <c r="BG232" s="157"/>
      <c r="BH232" s="149"/>
      <c r="BI232" s="158"/>
      <c r="BK232" s="159"/>
      <c r="BM232" s="153"/>
      <c r="BN232" s="154"/>
      <c r="BO232" s="145"/>
      <c r="BP232" s="159"/>
      <c r="BQ232" s="155"/>
      <c r="BR232" s="156"/>
      <c r="BS232" s="157"/>
      <c r="BT232" s="149"/>
      <c r="BU232" s="158"/>
      <c r="BW232" s="159"/>
      <c r="BY232" s="153"/>
      <c r="BZ232" s="154"/>
      <c r="CA232" s="145"/>
      <c r="CB232" s="159"/>
      <c r="CC232" s="155"/>
      <c r="CD232" s="156"/>
      <c r="CE232" s="157"/>
      <c r="CF232" s="149"/>
      <c r="CG232" s="158"/>
      <c r="CI232" s="159"/>
      <c r="CK232" s="153"/>
      <c r="CL232" s="154"/>
      <c r="CM232" s="145"/>
      <c r="CN232" s="159"/>
      <c r="CO232" s="155"/>
      <c r="CP232" s="156"/>
      <c r="CQ232" s="157"/>
      <c r="CR232" s="149"/>
      <c r="CS232" s="158"/>
      <c r="CU232" s="159"/>
      <c r="CW232" s="153"/>
      <c r="CX232" s="154"/>
      <c r="CY232" s="145"/>
      <c r="CZ232" s="159"/>
      <c r="DA232" s="155"/>
      <c r="DB232" s="156"/>
      <c r="DC232" s="157"/>
      <c r="DD232" s="149"/>
      <c r="DE232" s="158"/>
      <c r="DG232" s="159"/>
      <c r="DI232" s="153"/>
      <c r="DJ232" s="154"/>
      <c r="DK232" s="145"/>
      <c r="DL232" s="159"/>
      <c r="DM232" s="155"/>
      <c r="DN232" s="156"/>
      <c r="DO232" s="157"/>
      <c r="DP232" s="149"/>
      <c r="DQ232" s="158"/>
      <c r="DS232" s="159"/>
      <c r="DU232" s="153"/>
      <c r="DV232" s="154"/>
      <c r="DW232" s="145"/>
      <c r="DX232" s="159"/>
      <c r="DY232" s="155"/>
      <c r="DZ232" s="156"/>
      <c r="EA232" s="157"/>
      <c r="EB232" s="149"/>
      <c r="EC232" s="158"/>
      <c r="EE232" s="159"/>
    </row>
    <row r="233" spans="1:135" ht="13.5" customHeight="1">
      <c r="A233" s="126"/>
      <c r="E233" s="153"/>
      <c r="F233" s="154"/>
      <c r="G233" s="145" t="s">
        <v>292</v>
      </c>
      <c r="H233" s="145" t="str">
        <f>IF(I233="","",ministers_outercabinet!E$3)</f>
        <v/>
      </c>
      <c r="I233" s="155"/>
      <c r="J233" s="156"/>
      <c r="K233" s="157"/>
      <c r="L233" s="149"/>
      <c r="M233" s="158"/>
      <c r="O233" s="159"/>
      <c r="Q233" s="153"/>
      <c r="R233" s="154"/>
      <c r="S233" s="145"/>
      <c r="T233" s="159"/>
      <c r="U233" s="155"/>
      <c r="V233" s="156"/>
      <c r="W233" s="157"/>
      <c r="X233" s="149"/>
      <c r="Y233" s="158"/>
      <c r="AA233" s="159"/>
      <c r="AC233" s="153"/>
      <c r="AD233" s="154"/>
      <c r="AE233" s="145"/>
      <c r="AF233" s="159"/>
      <c r="AG233" s="155"/>
      <c r="AH233" s="156"/>
      <c r="AI233" s="157"/>
      <c r="AJ233" s="149"/>
      <c r="AK233" s="158"/>
      <c r="AM233" s="159"/>
      <c r="AO233" s="153"/>
      <c r="AP233" s="154"/>
      <c r="AQ233" s="145"/>
      <c r="AR233" s="159"/>
      <c r="AS233" s="155"/>
      <c r="AT233" s="156"/>
      <c r="AU233" s="157"/>
      <c r="AV233" s="149"/>
      <c r="AW233" s="158"/>
      <c r="AY233" s="159"/>
      <c r="BA233" s="153"/>
      <c r="BB233" s="154"/>
      <c r="BC233" s="145"/>
      <c r="BD233" s="159"/>
      <c r="BE233" s="155"/>
      <c r="BF233" s="156"/>
      <c r="BG233" s="157"/>
      <c r="BH233" s="149"/>
      <c r="BI233" s="158"/>
      <c r="BK233" s="159"/>
      <c r="BM233" s="153"/>
      <c r="BN233" s="154"/>
      <c r="BO233" s="145"/>
      <c r="BP233" s="159"/>
      <c r="BQ233" s="155"/>
      <c r="BR233" s="156"/>
      <c r="BS233" s="157"/>
      <c r="BT233" s="149"/>
      <c r="BU233" s="158"/>
      <c r="BW233" s="159"/>
      <c r="BY233" s="153"/>
      <c r="BZ233" s="154"/>
      <c r="CA233" s="145"/>
      <c r="CB233" s="159"/>
      <c r="CC233" s="155"/>
      <c r="CD233" s="156"/>
      <c r="CE233" s="157"/>
      <c r="CF233" s="149"/>
      <c r="CG233" s="158"/>
      <c r="CI233" s="159"/>
      <c r="CK233" s="153"/>
      <c r="CL233" s="154"/>
      <c r="CM233" s="145"/>
      <c r="CN233" s="159"/>
      <c r="CO233" s="155"/>
      <c r="CP233" s="156"/>
      <c r="CQ233" s="157"/>
      <c r="CR233" s="149"/>
      <c r="CS233" s="158"/>
      <c r="CU233" s="159"/>
      <c r="CW233" s="153"/>
      <c r="CX233" s="154"/>
      <c r="CY233" s="145"/>
      <c r="CZ233" s="159"/>
      <c r="DA233" s="155"/>
      <c r="DB233" s="156"/>
      <c r="DC233" s="157"/>
      <c r="DD233" s="149"/>
      <c r="DE233" s="158"/>
      <c r="DG233" s="159"/>
      <c r="DI233" s="153"/>
      <c r="DJ233" s="154"/>
      <c r="DK233" s="145"/>
      <c r="DL233" s="159"/>
      <c r="DM233" s="155"/>
      <c r="DN233" s="156"/>
      <c r="DO233" s="157"/>
      <c r="DP233" s="149"/>
      <c r="DQ233" s="158"/>
      <c r="DS233" s="159"/>
      <c r="DU233" s="153"/>
      <c r="DV233" s="154"/>
      <c r="DW233" s="145"/>
      <c r="DX233" s="159"/>
      <c r="DY233" s="155"/>
      <c r="DZ233" s="156"/>
      <c r="EA233" s="157"/>
      <c r="EB233" s="149"/>
      <c r="EC233" s="158"/>
      <c r="EE233" s="159"/>
    </row>
    <row r="234" spans="1:135" ht="13.5" customHeight="1">
      <c r="A234" s="126"/>
      <c r="E234" s="153"/>
      <c r="F234" s="154"/>
      <c r="G234" s="145" t="s">
        <v>292</v>
      </c>
      <c r="H234" s="145" t="str">
        <f>IF(I234="","",ministers_outercabinet!E$3)</f>
        <v/>
      </c>
      <c r="I234" s="155"/>
      <c r="J234" s="156"/>
      <c r="K234" s="157"/>
      <c r="L234" s="149"/>
      <c r="M234" s="158"/>
      <c r="O234" s="159"/>
      <c r="Q234" s="153"/>
      <c r="R234" s="154"/>
      <c r="S234" s="145"/>
      <c r="T234" s="159"/>
      <c r="U234" s="155"/>
      <c r="V234" s="156"/>
      <c r="W234" s="157"/>
      <c r="X234" s="149"/>
      <c r="Y234" s="158"/>
      <c r="AA234" s="159"/>
      <c r="AC234" s="153"/>
      <c r="AD234" s="154"/>
      <c r="AE234" s="145"/>
      <c r="AF234" s="159"/>
      <c r="AG234" s="155"/>
      <c r="AH234" s="156"/>
      <c r="AI234" s="157"/>
      <c r="AJ234" s="149"/>
      <c r="AK234" s="158"/>
      <c r="AM234" s="159"/>
      <c r="AO234" s="153"/>
      <c r="AP234" s="154"/>
      <c r="AQ234" s="145"/>
      <c r="AR234" s="159"/>
      <c r="AS234" s="155"/>
      <c r="AT234" s="156"/>
      <c r="AU234" s="157"/>
      <c r="AV234" s="149"/>
      <c r="AW234" s="158"/>
      <c r="AY234" s="159"/>
      <c r="BA234" s="153"/>
      <c r="BB234" s="154"/>
      <c r="BC234" s="145"/>
      <c r="BD234" s="159"/>
      <c r="BE234" s="155"/>
      <c r="BF234" s="156"/>
      <c r="BG234" s="157"/>
      <c r="BH234" s="149"/>
      <c r="BI234" s="158"/>
      <c r="BK234" s="159"/>
      <c r="BM234" s="153"/>
      <c r="BN234" s="154"/>
      <c r="BO234" s="145"/>
      <c r="BP234" s="159"/>
      <c r="BQ234" s="155"/>
      <c r="BR234" s="156"/>
      <c r="BS234" s="157"/>
      <c r="BT234" s="149"/>
      <c r="BU234" s="158"/>
      <c r="BW234" s="159"/>
      <c r="BY234" s="153"/>
      <c r="BZ234" s="154"/>
      <c r="CA234" s="145"/>
      <c r="CB234" s="159"/>
      <c r="CC234" s="155"/>
      <c r="CD234" s="156"/>
      <c r="CE234" s="157"/>
      <c r="CF234" s="149"/>
      <c r="CG234" s="158"/>
      <c r="CI234" s="159"/>
      <c r="CK234" s="153"/>
      <c r="CL234" s="154"/>
      <c r="CM234" s="145"/>
      <c r="CN234" s="159"/>
      <c r="CO234" s="155"/>
      <c r="CP234" s="156"/>
      <c r="CQ234" s="157"/>
      <c r="CR234" s="149"/>
      <c r="CS234" s="158"/>
      <c r="CU234" s="159"/>
      <c r="CW234" s="153"/>
      <c r="CX234" s="154"/>
      <c r="CY234" s="145"/>
      <c r="CZ234" s="159"/>
      <c r="DA234" s="155"/>
      <c r="DB234" s="156"/>
      <c r="DC234" s="157"/>
      <c r="DD234" s="149"/>
      <c r="DE234" s="158"/>
      <c r="DG234" s="159"/>
      <c r="DI234" s="153"/>
      <c r="DJ234" s="154"/>
      <c r="DK234" s="145"/>
      <c r="DL234" s="159"/>
      <c r="DM234" s="155"/>
      <c r="DN234" s="156"/>
      <c r="DO234" s="157"/>
      <c r="DP234" s="149"/>
      <c r="DQ234" s="158"/>
      <c r="DS234" s="159"/>
      <c r="DU234" s="153"/>
      <c r="DV234" s="154"/>
      <c r="DW234" s="145"/>
      <c r="DX234" s="159"/>
      <c r="DY234" s="155"/>
      <c r="DZ234" s="156"/>
      <c r="EA234" s="157"/>
      <c r="EB234" s="149"/>
      <c r="EC234" s="158"/>
      <c r="EE234" s="159"/>
    </row>
    <row r="235" spans="1:135" ht="13.5" customHeight="1">
      <c r="A235" s="126"/>
      <c r="E235" s="153"/>
      <c r="F235" s="154"/>
      <c r="G235" s="145" t="s">
        <v>292</v>
      </c>
      <c r="H235" s="145" t="str">
        <f>IF(I235="","",ministers_outercabinet!E$3)</f>
        <v/>
      </c>
      <c r="I235" s="155"/>
      <c r="J235" s="156"/>
      <c r="K235" s="157"/>
      <c r="L235" s="149"/>
      <c r="M235" s="158"/>
      <c r="O235" s="159"/>
      <c r="Q235" s="153"/>
      <c r="R235" s="154"/>
      <c r="S235" s="145"/>
      <c r="T235" s="159"/>
      <c r="U235" s="155"/>
      <c r="V235" s="156"/>
      <c r="W235" s="157"/>
      <c r="X235" s="149"/>
      <c r="Y235" s="158"/>
      <c r="AA235" s="159"/>
      <c r="AC235" s="153"/>
      <c r="AD235" s="154"/>
      <c r="AE235" s="145"/>
      <c r="AF235" s="159"/>
      <c r="AG235" s="155"/>
      <c r="AH235" s="156"/>
      <c r="AI235" s="157"/>
      <c r="AJ235" s="149"/>
      <c r="AK235" s="158"/>
      <c r="AM235" s="159"/>
      <c r="AO235" s="153"/>
      <c r="AP235" s="154"/>
      <c r="AQ235" s="145"/>
      <c r="AR235" s="159"/>
      <c r="AS235" s="155"/>
      <c r="AT235" s="156"/>
      <c r="AU235" s="157"/>
      <c r="AV235" s="149"/>
      <c r="AW235" s="158"/>
      <c r="AY235" s="159"/>
      <c r="BA235" s="153"/>
      <c r="BB235" s="154"/>
      <c r="BC235" s="145"/>
      <c r="BD235" s="159"/>
      <c r="BE235" s="155"/>
      <c r="BF235" s="156"/>
      <c r="BG235" s="157"/>
      <c r="BH235" s="149"/>
      <c r="BI235" s="158"/>
      <c r="BK235" s="159"/>
      <c r="BM235" s="153"/>
      <c r="BN235" s="154"/>
      <c r="BO235" s="145"/>
      <c r="BP235" s="159"/>
      <c r="BQ235" s="155"/>
      <c r="BR235" s="156"/>
      <c r="BS235" s="157"/>
      <c r="BT235" s="149"/>
      <c r="BU235" s="158"/>
      <c r="BW235" s="159"/>
      <c r="BY235" s="153"/>
      <c r="BZ235" s="154"/>
      <c r="CA235" s="145"/>
      <c r="CB235" s="159"/>
      <c r="CC235" s="155"/>
      <c r="CD235" s="156"/>
      <c r="CE235" s="157"/>
      <c r="CF235" s="149"/>
      <c r="CG235" s="158"/>
      <c r="CI235" s="159"/>
      <c r="CK235" s="153"/>
      <c r="CL235" s="154"/>
      <c r="CM235" s="145"/>
      <c r="CN235" s="159"/>
      <c r="CO235" s="155"/>
      <c r="CP235" s="156"/>
      <c r="CQ235" s="157"/>
      <c r="CR235" s="149"/>
      <c r="CS235" s="158"/>
      <c r="CU235" s="159"/>
      <c r="CW235" s="153"/>
      <c r="CX235" s="154"/>
      <c r="CY235" s="145"/>
      <c r="CZ235" s="159"/>
      <c r="DA235" s="155"/>
      <c r="DB235" s="156"/>
      <c r="DC235" s="157"/>
      <c r="DD235" s="149"/>
      <c r="DE235" s="158"/>
      <c r="DG235" s="159"/>
      <c r="DI235" s="153"/>
      <c r="DJ235" s="154"/>
      <c r="DK235" s="145"/>
      <c r="DL235" s="159"/>
      <c r="DM235" s="155"/>
      <c r="DN235" s="156"/>
      <c r="DO235" s="157"/>
      <c r="DP235" s="149"/>
      <c r="DQ235" s="158"/>
      <c r="DS235" s="159"/>
      <c r="DU235" s="153"/>
      <c r="DV235" s="154"/>
      <c r="DW235" s="145"/>
      <c r="DX235" s="159"/>
      <c r="DY235" s="155"/>
      <c r="DZ235" s="156"/>
      <c r="EA235" s="157"/>
      <c r="EB235" s="149"/>
      <c r="EC235" s="158"/>
      <c r="EE235" s="159"/>
    </row>
    <row r="236" spans="1:135" ht="13.5" customHeight="1">
      <c r="A236" s="126"/>
      <c r="E236" s="153"/>
      <c r="F236" s="154"/>
      <c r="G236" s="145" t="s">
        <v>292</v>
      </c>
      <c r="H236" s="145" t="str">
        <f>IF(I236="","",ministers_outercabinet!E$3)</f>
        <v/>
      </c>
      <c r="I236" s="155"/>
      <c r="J236" s="156"/>
      <c r="K236" s="157"/>
      <c r="L236" s="149"/>
      <c r="M236" s="158"/>
      <c r="O236" s="159"/>
      <c r="Q236" s="153"/>
      <c r="R236" s="154"/>
      <c r="S236" s="145"/>
      <c r="T236" s="159"/>
      <c r="U236" s="155"/>
      <c r="V236" s="156"/>
      <c r="W236" s="157"/>
      <c r="X236" s="149"/>
      <c r="Y236" s="158"/>
      <c r="AA236" s="159"/>
      <c r="AC236" s="153"/>
      <c r="AD236" s="154"/>
      <c r="AE236" s="145"/>
      <c r="AF236" s="159"/>
      <c r="AG236" s="155"/>
      <c r="AH236" s="156"/>
      <c r="AI236" s="157"/>
      <c r="AJ236" s="149"/>
      <c r="AK236" s="158"/>
      <c r="AM236" s="159"/>
      <c r="AO236" s="153"/>
      <c r="AP236" s="154"/>
      <c r="AQ236" s="145"/>
      <c r="AR236" s="159"/>
      <c r="AS236" s="155"/>
      <c r="AT236" s="156"/>
      <c r="AU236" s="157"/>
      <c r="AV236" s="149"/>
      <c r="AW236" s="158"/>
      <c r="AY236" s="159"/>
      <c r="BA236" s="153"/>
      <c r="BB236" s="154"/>
      <c r="BC236" s="145"/>
      <c r="BD236" s="159"/>
      <c r="BE236" s="155"/>
      <c r="BF236" s="156"/>
      <c r="BG236" s="157"/>
      <c r="BH236" s="149"/>
      <c r="BI236" s="158"/>
      <c r="BK236" s="159"/>
      <c r="BM236" s="153"/>
      <c r="BN236" s="154"/>
      <c r="BO236" s="145"/>
      <c r="BP236" s="159"/>
      <c r="BQ236" s="155"/>
      <c r="BR236" s="156"/>
      <c r="BS236" s="157"/>
      <c r="BT236" s="149"/>
      <c r="BU236" s="158"/>
      <c r="BW236" s="159"/>
      <c r="BY236" s="153"/>
      <c r="BZ236" s="154"/>
      <c r="CA236" s="145"/>
      <c r="CB236" s="159"/>
      <c r="CC236" s="155"/>
      <c r="CD236" s="156"/>
      <c r="CE236" s="157"/>
      <c r="CF236" s="149"/>
      <c r="CG236" s="158"/>
      <c r="CI236" s="159"/>
      <c r="CK236" s="153"/>
      <c r="CL236" s="154"/>
      <c r="CM236" s="145"/>
      <c r="CN236" s="159"/>
      <c r="CO236" s="155"/>
      <c r="CP236" s="156"/>
      <c r="CQ236" s="157"/>
      <c r="CR236" s="149"/>
      <c r="CS236" s="158"/>
      <c r="CU236" s="159"/>
      <c r="CW236" s="153"/>
      <c r="CX236" s="154"/>
      <c r="CY236" s="145"/>
      <c r="CZ236" s="159"/>
      <c r="DA236" s="155"/>
      <c r="DB236" s="156"/>
      <c r="DC236" s="157"/>
      <c r="DD236" s="149"/>
      <c r="DE236" s="158"/>
      <c r="DG236" s="159"/>
      <c r="DI236" s="153"/>
      <c r="DJ236" s="154"/>
      <c r="DK236" s="145"/>
      <c r="DL236" s="159"/>
      <c r="DM236" s="155"/>
      <c r="DN236" s="156"/>
      <c r="DO236" s="157"/>
      <c r="DP236" s="149"/>
      <c r="DQ236" s="158"/>
      <c r="DS236" s="159"/>
      <c r="DU236" s="153"/>
      <c r="DV236" s="154"/>
      <c r="DW236" s="145"/>
      <c r="DX236" s="159"/>
      <c r="DY236" s="155"/>
      <c r="DZ236" s="156"/>
      <c r="EA236" s="157"/>
      <c r="EB236" s="149"/>
      <c r="EC236" s="158"/>
      <c r="EE236" s="159"/>
    </row>
    <row r="237" spans="1:135" ht="13.5" customHeight="1">
      <c r="A237" s="126"/>
      <c r="E237" s="153"/>
      <c r="F237" s="154"/>
      <c r="G237" s="145" t="s">
        <v>292</v>
      </c>
      <c r="H237" s="145" t="str">
        <f>IF(I237="","",ministers_outercabinet!E$3)</f>
        <v/>
      </c>
      <c r="I237" s="155"/>
      <c r="J237" s="156"/>
      <c r="K237" s="157"/>
      <c r="L237" s="149"/>
      <c r="M237" s="158"/>
      <c r="O237" s="159"/>
      <c r="Q237" s="153"/>
      <c r="R237" s="154"/>
      <c r="S237" s="145"/>
      <c r="T237" s="159"/>
      <c r="U237" s="155"/>
      <c r="V237" s="156"/>
      <c r="W237" s="157"/>
      <c r="X237" s="149"/>
      <c r="Y237" s="158"/>
      <c r="AA237" s="159"/>
      <c r="AC237" s="153"/>
      <c r="AD237" s="154"/>
      <c r="AE237" s="145"/>
      <c r="AF237" s="159"/>
      <c r="AG237" s="155"/>
      <c r="AH237" s="156"/>
      <c r="AI237" s="157"/>
      <c r="AJ237" s="149"/>
      <c r="AK237" s="158"/>
      <c r="AM237" s="159"/>
      <c r="AO237" s="153"/>
      <c r="AP237" s="154"/>
      <c r="AQ237" s="145"/>
      <c r="AR237" s="159"/>
      <c r="AS237" s="155"/>
      <c r="AT237" s="156"/>
      <c r="AU237" s="157"/>
      <c r="AV237" s="149"/>
      <c r="AW237" s="158"/>
      <c r="AY237" s="159"/>
      <c r="BA237" s="153"/>
      <c r="BB237" s="154"/>
      <c r="BC237" s="145"/>
      <c r="BD237" s="159"/>
      <c r="BE237" s="155"/>
      <c r="BF237" s="156"/>
      <c r="BG237" s="157"/>
      <c r="BH237" s="149"/>
      <c r="BI237" s="158"/>
      <c r="BK237" s="159"/>
      <c r="BM237" s="153"/>
      <c r="BN237" s="154"/>
      <c r="BO237" s="145"/>
      <c r="BP237" s="159"/>
      <c r="BQ237" s="155"/>
      <c r="BR237" s="156"/>
      <c r="BS237" s="157"/>
      <c r="BT237" s="149"/>
      <c r="BU237" s="158"/>
      <c r="BW237" s="159"/>
      <c r="BY237" s="153"/>
      <c r="BZ237" s="154"/>
      <c r="CA237" s="145"/>
      <c r="CB237" s="159"/>
      <c r="CC237" s="155"/>
      <c r="CD237" s="156"/>
      <c r="CE237" s="157"/>
      <c r="CF237" s="149"/>
      <c r="CG237" s="158"/>
      <c r="CI237" s="159"/>
      <c r="CK237" s="153"/>
      <c r="CL237" s="154"/>
      <c r="CM237" s="145"/>
      <c r="CN237" s="159"/>
      <c r="CO237" s="155"/>
      <c r="CP237" s="156"/>
      <c r="CQ237" s="157"/>
      <c r="CR237" s="149"/>
      <c r="CS237" s="158"/>
      <c r="CU237" s="159"/>
      <c r="CW237" s="153"/>
      <c r="CX237" s="154"/>
      <c r="CY237" s="145"/>
      <c r="CZ237" s="159"/>
      <c r="DA237" s="155"/>
      <c r="DB237" s="156"/>
      <c r="DC237" s="157"/>
      <c r="DD237" s="149"/>
      <c r="DE237" s="158"/>
      <c r="DG237" s="159"/>
      <c r="DI237" s="153"/>
      <c r="DJ237" s="154"/>
      <c r="DK237" s="145"/>
      <c r="DL237" s="159"/>
      <c r="DM237" s="155"/>
      <c r="DN237" s="156"/>
      <c r="DO237" s="157"/>
      <c r="DP237" s="149"/>
      <c r="DQ237" s="158"/>
      <c r="DS237" s="159"/>
      <c r="DU237" s="153"/>
      <c r="DV237" s="154"/>
      <c r="DW237" s="145"/>
      <c r="DX237" s="159"/>
      <c r="DY237" s="155"/>
      <c r="DZ237" s="156"/>
      <c r="EA237" s="157"/>
      <c r="EB237" s="149"/>
      <c r="EC237" s="158"/>
      <c r="EE237" s="159"/>
    </row>
    <row r="238" spans="1:135" ht="13.5" customHeight="1">
      <c r="A238" s="126"/>
      <c r="E238" s="153"/>
      <c r="F238" s="154"/>
      <c r="G238" s="145" t="s">
        <v>292</v>
      </c>
      <c r="H238" s="145" t="str">
        <f>IF(I238="","",ministers_outercabinet!E$3)</f>
        <v/>
      </c>
      <c r="I238" s="155"/>
      <c r="J238" s="156"/>
      <c r="K238" s="157"/>
      <c r="L238" s="149"/>
      <c r="M238" s="158"/>
      <c r="O238" s="159"/>
      <c r="Q238" s="153"/>
      <c r="R238" s="154"/>
      <c r="S238" s="145"/>
      <c r="T238" s="159"/>
      <c r="U238" s="155"/>
      <c r="V238" s="156"/>
      <c r="W238" s="157"/>
      <c r="X238" s="149"/>
      <c r="Y238" s="158"/>
      <c r="AA238" s="159"/>
      <c r="AC238" s="153"/>
      <c r="AD238" s="154"/>
      <c r="AE238" s="145"/>
      <c r="AF238" s="159"/>
      <c r="AG238" s="155"/>
      <c r="AH238" s="156"/>
      <c r="AI238" s="157"/>
      <c r="AJ238" s="149"/>
      <c r="AK238" s="158"/>
      <c r="AM238" s="159"/>
      <c r="AO238" s="153"/>
      <c r="AP238" s="154"/>
      <c r="AQ238" s="145"/>
      <c r="AR238" s="159"/>
      <c r="AS238" s="155"/>
      <c r="AT238" s="156"/>
      <c r="AU238" s="157"/>
      <c r="AV238" s="149"/>
      <c r="AW238" s="158"/>
      <c r="AY238" s="159"/>
      <c r="BA238" s="153"/>
      <c r="BB238" s="154"/>
      <c r="BC238" s="145"/>
      <c r="BD238" s="159"/>
      <c r="BE238" s="155"/>
      <c r="BF238" s="156"/>
      <c r="BG238" s="157"/>
      <c r="BH238" s="149"/>
      <c r="BI238" s="158"/>
      <c r="BK238" s="159"/>
      <c r="BM238" s="153"/>
      <c r="BN238" s="154"/>
      <c r="BO238" s="145"/>
      <c r="BP238" s="159"/>
      <c r="BQ238" s="155"/>
      <c r="BR238" s="156"/>
      <c r="BS238" s="157"/>
      <c r="BT238" s="149"/>
      <c r="BU238" s="158"/>
      <c r="BW238" s="159"/>
      <c r="BY238" s="153"/>
      <c r="BZ238" s="154"/>
      <c r="CA238" s="145"/>
      <c r="CB238" s="159"/>
      <c r="CC238" s="155"/>
      <c r="CD238" s="156"/>
      <c r="CE238" s="157"/>
      <c r="CF238" s="149"/>
      <c r="CG238" s="158"/>
      <c r="CI238" s="159"/>
      <c r="CK238" s="153"/>
      <c r="CL238" s="154"/>
      <c r="CM238" s="145"/>
      <c r="CN238" s="159"/>
      <c r="CO238" s="155"/>
      <c r="CP238" s="156"/>
      <c r="CQ238" s="157"/>
      <c r="CR238" s="149"/>
      <c r="CS238" s="158"/>
      <c r="CU238" s="159"/>
      <c r="CW238" s="153"/>
      <c r="CX238" s="154"/>
      <c r="CY238" s="145"/>
      <c r="CZ238" s="159"/>
      <c r="DA238" s="155"/>
      <c r="DB238" s="156"/>
      <c r="DC238" s="157"/>
      <c r="DD238" s="149"/>
      <c r="DE238" s="158"/>
      <c r="DG238" s="159"/>
      <c r="DI238" s="153"/>
      <c r="DJ238" s="154"/>
      <c r="DK238" s="145"/>
      <c r="DL238" s="159"/>
      <c r="DM238" s="155"/>
      <c r="DN238" s="156"/>
      <c r="DO238" s="157"/>
      <c r="DP238" s="149"/>
      <c r="DQ238" s="158"/>
      <c r="DS238" s="159"/>
      <c r="DU238" s="153"/>
      <c r="DV238" s="154"/>
      <c r="DW238" s="145"/>
      <c r="DX238" s="159"/>
      <c r="DY238" s="155"/>
      <c r="DZ238" s="156"/>
      <c r="EA238" s="157"/>
      <c r="EB238" s="149"/>
      <c r="EC238" s="158"/>
      <c r="EE238" s="159"/>
    </row>
    <row r="239" spans="1:135" ht="13.5" customHeight="1">
      <c r="A239" s="126"/>
      <c r="E239" s="153"/>
      <c r="F239" s="154"/>
      <c r="G239" s="145" t="s">
        <v>292</v>
      </c>
      <c r="H239" s="145" t="str">
        <f>IF(I239="","",ministers_outercabinet!E$3)</f>
        <v/>
      </c>
      <c r="I239" s="155"/>
      <c r="J239" s="156"/>
      <c r="K239" s="157"/>
      <c r="L239" s="149"/>
      <c r="M239" s="158"/>
      <c r="O239" s="159"/>
      <c r="Q239" s="153"/>
      <c r="R239" s="154"/>
      <c r="S239" s="145"/>
      <c r="T239" s="159"/>
      <c r="U239" s="155"/>
      <c r="V239" s="156"/>
      <c r="W239" s="157"/>
      <c r="X239" s="149"/>
      <c r="Y239" s="158"/>
      <c r="AA239" s="159"/>
      <c r="AC239" s="153"/>
      <c r="AD239" s="154"/>
      <c r="AE239" s="145"/>
      <c r="AF239" s="159"/>
      <c r="AG239" s="155"/>
      <c r="AH239" s="156"/>
      <c r="AI239" s="157"/>
      <c r="AJ239" s="149"/>
      <c r="AK239" s="158"/>
      <c r="AM239" s="159"/>
      <c r="AO239" s="153"/>
      <c r="AP239" s="154"/>
      <c r="AQ239" s="145"/>
      <c r="AR239" s="159"/>
      <c r="AS239" s="155"/>
      <c r="AT239" s="156"/>
      <c r="AU239" s="157"/>
      <c r="AV239" s="149"/>
      <c r="AW239" s="158"/>
      <c r="AY239" s="159"/>
      <c r="BA239" s="153"/>
      <c r="BB239" s="154"/>
      <c r="BC239" s="145"/>
      <c r="BD239" s="159"/>
      <c r="BE239" s="155"/>
      <c r="BF239" s="156"/>
      <c r="BG239" s="157"/>
      <c r="BH239" s="149"/>
      <c r="BI239" s="158"/>
      <c r="BK239" s="159"/>
      <c r="BM239" s="153"/>
      <c r="BN239" s="154"/>
      <c r="BO239" s="145"/>
      <c r="BP239" s="159"/>
      <c r="BQ239" s="155"/>
      <c r="BR239" s="156"/>
      <c r="BS239" s="157"/>
      <c r="BT239" s="149"/>
      <c r="BU239" s="158"/>
      <c r="BW239" s="159"/>
      <c r="BY239" s="153"/>
      <c r="BZ239" s="154"/>
      <c r="CA239" s="145"/>
      <c r="CB239" s="159"/>
      <c r="CC239" s="155"/>
      <c r="CD239" s="156"/>
      <c r="CE239" s="157"/>
      <c r="CF239" s="149"/>
      <c r="CG239" s="158"/>
      <c r="CI239" s="159"/>
      <c r="CK239" s="153"/>
      <c r="CL239" s="154"/>
      <c r="CM239" s="145"/>
      <c r="CN239" s="159"/>
      <c r="CO239" s="155"/>
      <c r="CP239" s="156"/>
      <c r="CQ239" s="157"/>
      <c r="CR239" s="149"/>
      <c r="CS239" s="158"/>
      <c r="CU239" s="159"/>
      <c r="CW239" s="153"/>
      <c r="CX239" s="154"/>
      <c r="CY239" s="145"/>
      <c r="CZ239" s="159"/>
      <c r="DA239" s="155"/>
      <c r="DB239" s="156"/>
      <c r="DC239" s="157"/>
      <c r="DD239" s="149"/>
      <c r="DE239" s="158"/>
      <c r="DG239" s="159"/>
      <c r="DI239" s="153"/>
      <c r="DJ239" s="154"/>
      <c r="DK239" s="145"/>
      <c r="DL239" s="159"/>
      <c r="DM239" s="155"/>
      <c r="DN239" s="156"/>
      <c r="DO239" s="157"/>
      <c r="DP239" s="149"/>
      <c r="DQ239" s="158"/>
      <c r="DS239" s="159"/>
      <c r="DU239" s="153"/>
      <c r="DV239" s="154"/>
      <c r="DW239" s="145"/>
      <c r="DX239" s="159"/>
      <c r="DY239" s="155"/>
      <c r="DZ239" s="156"/>
      <c r="EA239" s="157"/>
      <c r="EB239" s="149"/>
      <c r="EC239" s="158"/>
      <c r="EE239" s="159"/>
    </row>
    <row r="240" spans="1:135" ht="13.5" customHeight="1">
      <c r="A240" s="126"/>
      <c r="E240" s="153"/>
      <c r="F240" s="154"/>
      <c r="G240" s="145" t="s">
        <v>292</v>
      </c>
      <c r="H240" s="145" t="str">
        <f>IF(I240="","",ministers_outercabinet!E$3)</f>
        <v/>
      </c>
      <c r="I240" s="155"/>
      <c r="J240" s="156"/>
      <c r="K240" s="157"/>
      <c r="L240" s="149"/>
      <c r="M240" s="158"/>
      <c r="O240" s="159"/>
      <c r="Q240" s="153"/>
      <c r="R240" s="154"/>
      <c r="S240" s="145"/>
      <c r="T240" s="159"/>
      <c r="U240" s="155"/>
      <c r="V240" s="156"/>
      <c r="W240" s="157"/>
      <c r="X240" s="149"/>
      <c r="Y240" s="158"/>
      <c r="AA240" s="159"/>
      <c r="AC240" s="153"/>
      <c r="AD240" s="154"/>
      <c r="AE240" s="145"/>
      <c r="AF240" s="159"/>
      <c r="AG240" s="155"/>
      <c r="AH240" s="156"/>
      <c r="AI240" s="157"/>
      <c r="AJ240" s="149"/>
      <c r="AK240" s="158"/>
      <c r="AM240" s="159"/>
      <c r="AO240" s="153"/>
      <c r="AP240" s="154"/>
      <c r="AQ240" s="145"/>
      <c r="AR240" s="159"/>
      <c r="AS240" s="155"/>
      <c r="AT240" s="156"/>
      <c r="AU240" s="157"/>
      <c r="AV240" s="149"/>
      <c r="AW240" s="158"/>
      <c r="AY240" s="159"/>
      <c r="BA240" s="153"/>
      <c r="BB240" s="154"/>
      <c r="BC240" s="145"/>
      <c r="BD240" s="159"/>
      <c r="BE240" s="155"/>
      <c r="BF240" s="156"/>
      <c r="BG240" s="157"/>
      <c r="BH240" s="149"/>
      <c r="BI240" s="158"/>
      <c r="BK240" s="159"/>
      <c r="BM240" s="153"/>
      <c r="BN240" s="154"/>
      <c r="BO240" s="145"/>
      <c r="BP240" s="159"/>
      <c r="BQ240" s="155"/>
      <c r="BR240" s="156"/>
      <c r="BS240" s="157"/>
      <c r="BT240" s="149"/>
      <c r="BU240" s="158"/>
      <c r="BW240" s="159"/>
      <c r="BY240" s="153"/>
      <c r="BZ240" s="154"/>
      <c r="CA240" s="145"/>
      <c r="CB240" s="159"/>
      <c r="CC240" s="155"/>
      <c r="CD240" s="156"/>
      <c r="CE240" s="157"/>
      <c r="CF240" s="149"/>
      <c r="CG240" s="158"/>
      <c r="CI240" s="159"/>
      <c r="CK240" s="153"/>
      <c r="CL240" s="154"/>
      <c r="CM240" s="145"/>
      <c r="CN240" s="159"/>
      <c r="CO240" s="155"/>
      <c r="CP240" s="156"/>
      <c r="CQ240" s="157"/>
      <c r="CR240" s="149"/>
      <c r="CS240" s="158"/>
      <c r="CU240" s="159"/>
      <c r="CW240" s="153"/>
      <c r="CX240" s="154"/>
      <c r="CY240" s="145"/>
      <c r="CZ240" s="159"/>
      <c r="DA240" s="155"/>
      <c r="DB240" s="156"/>
      <c r="DC240" s="157"/>
      <c r="DD240" s="149"/>
      <c r="DE240" s="158"/>
      <c r="DG240" s="159"/>
      <c r="DI240" s="153"/>
      <c r="DJ240" s="154"/>
      <c r="DK240" s="145"/>
      <c r="DL240" s="159"/>
      <c r="DM240" s="155"/>
      <c r="DN240" s="156"/>
      <c r="DO240" s="157"/>
      <c r="DP240" s="149"/>
      <c r="DQ240" s="158"/>
      <c r="DS240" s="159"/>
      <c r="DU240" s="153"/>
      <c r="DV240" s="154"/>
      <c r="DW240" s="145"/>
      <c r="DX240" s="159"/>
      <c r="DY240" s="155"/>
      <c r="DZ240" s="156"/>
      <c r="EA240" s="157"/>
      <c r="EB240" s="149"/>
      <c r="EC240" s="158"/>
      <c r="EE240" s="159"/>
    </row>
    <row r="241" spans="1:135" ht="13.5" customHeight="1">
      <c r="A241" s="126"/>
      <c r="E241" s="153"/>
      <c r="F241" s="154"/>
      <c r="G241" s="145" t="s">
        <v>292</v>
      </c>
      <c r="H241" s="145" t="str">
        <f>IF(I241="","",ministers_outercabinet!E$3)</f>
        <v/>
      </c>
      <c r="I241" s="155"/>
      <c r="J241" s="156"/>
      <c r="K241" s="157"/>
      <c r="L241" s="149"/>
      <c r="M241" s="158"/>
      <c r="O241" s="159"/>
      <c r="Q241" s="153"/>
      <c r="R241" s="154"/>
      <c r="S241" s="145"/>
      <c r="T241" s="159"/>
      <c r="U241" s="155"/>
      <c r="V241" s="156"/>
      <c r="W241" s="157"/>
      <c r="X241" s="149"/>
      <c r="Y241" s="158"/>
      <c r="AA241" s="159"/>
      <c r="AC241" s="153"/>
      <c r="AD241" s="154"/>
      <c r="AE241" s="145"/>
      <c r="AF241" s="159"/>
      <c r="AG241" s="155"/>
      <c r="AH241" s="156"/>
      <c r="AI241" s="157"/>
      <c r="AJ241" s="149"/>
      <c r="AK241" s="158"/>
      <c r="AM241" s="159"/>
      <c r="AO241" s="153"/>
      <c r="AP241" s="154"/>
      <c r="AQ241" s="145"/>
      <c r="AR241" s="159"/>
      <c r="AS241" s="155"/>
      <c r="AT241" s="156"/>
      <c r="AU241" s="157"/>
      <c r="AV241" s="149"/>
      <c r="AW241" s="158"/>
      <c r="AY241" s="159"/>
      <c r="BA241" s="153"/>
      <c r="BB241" s="154"/>
      <c r="BC241" s="145"/>
      <c r="BD241" s="159"/>
      <c r="BE241" s="155"/>
      <c r="BF241" s="156"/>
      <c r="BG241" s="157"/>
      <c r="BH241" s="149"/>
      <c r="BI241" s="158"/>
      <c r="BK241" s="159"/>
      <c r="BM241" s="153"/>
      <c r="BN241" s="154"/>
      <c r="BO241" s="145"/>
      <c r="BP241" s="159"/>
      <c r="BQ241" s="155"/>
      <c r="BR241" s="156"/>
      <c r="BS241" s="157"/>
      <c r="BT241" s="149"/>
      <c r="BU241" s="158"/>
      <c r="BW241" s="159"/>
      <c r="BY241" s="153"/>
      <c r="BZ241" s="154"/>
      <c r="CA241" s="145"/>
      <c r="CB241" s="159"/>
      <c r="CC241" s="155"/>
      <c r="CD241" s="156"/>
      <c r="CE241" s="157"/>
      <c r="CF241" s="149"/>
      <c r="CG241" s="158"/>
      <c r="CI241" s="159"/>
      <c r="CK241" s="153"/>
      <c r="CL241" s="154"/>
      <c r="CM241" s="145"/>
      <c r="CN241" s="159"/>
      <c r="CO241" s="155"/>
      <c r="CP241" s="156"/>
      <c r="CQ241" s="157"/>
      <c r="CR241" s="149"/>
      <c r="CS241" s="158"/>
      <c r="CU241" s="159"/>
      <c r="CW241" s="153"/>
      <c r="CX241" s="154"/>
      <c r="CY241" s="145"/>
      <c r="CZ241" s="159"/>
      <c r="DA241" s="155"/>
      <c r="DB241" s="156"/>
      <c r="DC241" s="157"/>
      <c r="DD241" s="149"/>
      <c r="DE241" s="158"/>
      <c r="DG241" s="159"/>
      <c r="DI241" s="153"/>
      <c r="DJ241" s="154"/>
      <c r="DK241" s="145"/>
      <c r="DL241" s="159"/>
      <c r="DM241" s="155"/>
      <c r="DN241" s="156"/>
      <c r="DO241" s="157"/>
      <c r="DP241" s="149"/>
      <c r="DQ241" s="158"/>
      <c r="DS241" s="159"/>
      <c r="DU241" s="153"/>
      <c r="DV241" s="154"/>
      <c r="DW241" s="145"/>
      <c r="DX241" s="159"/>
      <c r="DY241" s="155"/>
      <c r="DZ241" s="156"/>
      <c r="EA241" s="157"/>
      <c r="EB241" s="149"/>
      <c r="EC241" s="158"/>
      <c r="EE241" s="159"/>
    </row>
    <row r="242" spans="1:135" ht="13.5" customHeight="1">
      <c r="A242" s="126"/>
      <c r="E242" s="153"/>
      <c r="F242" s="154"/>
      <c r="G242" s="145" t="s">
        <v>292</v>
      </c>
      <c r="H242" s="145" t="str">
        <f>IF(I242="","",ministers_outercabinet!E$3)</f>
        <v/>
      </c>
      <c r="I242" s="155"/>
      <c r="J242" s="156"/>
      <c r="K242" s="157"/>
      <c r="L242" s="149"/>
      <c r="M242" s="158"/>
      <c r="O242" s="159"/>
      <c r="Q242" s="153"/>
      <c r="R242" s="154"/>
      <c r="S242" s="145"/>
      <c r="T242" s="159"/>
      <c r="U242" s="155"/>
      <c r="V242" s="156"/>
      <c r="W242" s="157"/>
      <c r="X242" s="149"/>
      <c r="Y242" s="158"/>
      <c r="AA242" s="159"/>
      <c r="AC242" s="153"/>
      <c r="AD242" s="154"/>
      <c r="AE242" s="145"/>
      <c r="AF242" s="159"/>
      <c r="AG242" s="155"/>
      <c r="AH242" s="156"/>
      <c r="AI242" s="157"/>
      <c r="AJ242" s="149"/>
      <c r="AK242" s="158"/>
      <c r="AM242" s="159"/>
      <c r="AO242" s="153"/>
      <c r="AP242" s="154"/>
      <c r="AQ242" s="145"/>
      <c r="AR242" s="159"/>
      <c r="AS242" s="155"/>
      <c r="AT242" s="156"/>
      <c r="AU242" s="157"/>
      <c r="AV242" s="149"/>
      <c r="AW242" s="158"/>
      <c r="AY242" s="159"/>
      <c r="BA242" s="153"/>
      <c r="BB242" s="154"/>
      <c r="BC242" s="145"/>
      <c r="BD242" s="159"/>
      <c r="BE242" s="155"/>
      <c r="BF242" s="156"/>
      <c r="BG242" s="157"/>
      <c r="BH242" s="149"/>
      <c r="BI242" s="158"/>
      <c r="BK242" s="159"/>
      <c r="BM242" s="153"/>
      <c r="BN242" s="154"/>
      <c r="BO242" s="145"/>
      <c r="BP242" s="159"/>
      <c r="BQ242" s="155"/>
      <c r="BR242" s="156"/>
      <c r="BS242" s="157"/>
      <c r="BT242" s="149"/>
      <c r="BU242" s="158"/>
      <c r="BW242" s="159"/>
      <c r="BY242" s="153"/>
      <c r="BZ242" s="154"/>
      <c r="CA242" s="145"/>
      <c r="CB242" s="159"/>
      <c r="CC242" s="155"/>
      <c r="CD242" s="156"/>
      <c r="CE242" s="157"/>
      <c r="CF242" s="149"/>
      <c r="CG242" s="158"/>
      <c r="CI242" s="159"/>
      <c r="CK242" s="153"/>
      <c r="CL242" s="154"/>
      <c r="CM242" s="145"/>
      <c r="CN242" s="159"/>
      <c r="CO242" s="155"/>
      <c r="CP242" s="156"/>
      <c r="CQ242" s="157"/>
      <c r="CR242" s="149"/>
      <c r="CS242" s="158"/>
      <c r="CU242" s="159"/>
      <c r="CW242" s="153"/>
      <c r="CX242" s="154"/>
      <c r="CY242" s="145"/>
      <c r="CZ242" s="159"/>
      <c r="DA242" s="155"/>
      <c r="DB242" s="156"/>
      <c r="DC242" s="157"/>
      <c r="DD242" s="149"/>
      <c r="DE242" s="158"/>
      <c r="DG242" s="159"/>
      <c r="DI242" s="153"/>
      <c r="DJ242" s="154"/>
      <c r="DK242" s="145"/>
      <c r="DL242" s="159"/>
      <c r="DM242" s="155"/>
      <c r="DN242" s="156"/>
      <c r="DO242" s="157"/>
      <c r="DP242" s="149"/>
      <c r="DQ242" s="158"/>
      <c r="DS242" s="159"/>
      <c r="DU242" s="153"/>
      <c r="DV242" s="154"/>
      <c r="DW242" s="145"/>
      <c r="DX242" s="159"/>
      <c r="DY242" s="155"/>
      <c r="DZ242" s="156"/>
      <c r="EA242" s="157"/>
      <c r="EB242" s="149"/>
      <c r="EC242" s="158"/>
      <c r="EE242" s="159"/>
    </row>
    <row r="243" spans="1:135" ht="13.5" customHeight="1">
      <c r="A243" s="126"/>
      <c r="E243" s="153"/>
      <c r="F243" s="154"/>
      <c r="G243" s="145" t="s">
        <v>292</v>
      </c>
      <c r="H243" s="145" t="str">
        <f>IF(I243="","",ministers_outercabinet!E$3)</f>
        <v/>
      </c>
      <c r="I243" s="155"/>
      <c r="J243" s="156"/>
      <c r="K243" s="157"/>
      <c r="L243" s="149"/>
      <c r="M243" s="158"/>
      <c r="O243" s="159"/>
      <c r="Q243" s="153"/>
      <c r="R243" s="154"/>
      <c r="S243" s="145"/>
      <c r="T243" s="159"/>
      <c r="U243" s="155"/>
      <c r="V243" s="156"/>
      <c r="W243" s="157"/>
      <c r="X243" s="149"/>
      <c r="Y243" s="158"/>
      <c r="AA243" s="159"/>
      <c r="AC243" s="153"/>
      <c r="AD243" s="154"/>
      <c r="AE243" s="145"/>
      <c r="AF243" s="159"/>
      <c r="AG243" s="155"/>
      <c r="AH243" s="156"/>
      <c r="AI243" s="157"/>
      <c r="AJ243" s="149"/>
      <c r="AK243" s="158"/>
      <c r="AM243" s="159"/>
      <c r="AO243" s="153"/>
      <c r="AP243" s="154"/>
      <c r="AQ243" s="145"/>
      <c r="AR243" s="159"/>
      <c r="AS243" s="155"/>
      <c r="AT243" s="156"/>
      <c r="AU243" s="157"/>
      <c r="AV243" s="149"/>
      <c r="AW243" s="158"/>
      <c r="AY243" s="159"/>
      <c r="BA243" s="153"/>
      <c r="BB243" s="154"/>
      <c r="BC243" s="145"/>
      <c r="BD243" s="159"/>
      <c r="BE243" s="155"/>
      <c r="BF243" s="156"/>
      <c r="BG243" s="157"/>
      <c r="BH243" s="149"/>
      <c r="BI243" s="158"/>
      <c r="BK243" s="159"/>
      <c r="BM243" s="153"/>
      <c r="BN243" s="154"/>
      <c r="BO243" s="145"/>
      <c r="BP243" s="159"/>
      <c r="BQ243" s="155"/>
      <c r="BR243" s="156"/>
      <c r="BS243" s="157"/>
      <c r="BT243" s="149"/>
      <c r="BU243" s="158"/>
      <c r="BW243" s="159"/>
      <c r="BY243" s="153"/>
      <c r="BZ243" s="154"/>
      <c r="CA243" s="145"/>
      <c r="CB243" s="159"/>
      <c r="CC243" s="155"/>
      <c r="CD243" s="156"/>
      <c r="CE243" s="157"/>
      <c r="CF243" s="149"/>
      <c r="CG243" s="158"/>
      <c r="CI243" s="159"/>
      <c r="CK243" s="153"/>
      <c r="CL243" s="154"/>
      <c r="CM243" s="145"/>
      <c r="CN243" s="159"/>
      <c r="CO243" s="155"/>
      <c r="CP243" s="156"/>
      <c r="CQ243" s="157"/>
      <c r="CR243" s="149"/>
      <c r="CS243" s="158"/>
      <c r="CU243" s="159"/>
      <c r="CW243" s="153"/>
      <c r="CX243" s="154"/>
      <c r="CY243" s="145"/>
      <c r="CZ243" s="159"/>
      <c r="DA243" s="155"/>
      <c r="DB243" s="156"/>
      <c r="DC243" s="157"/>
      <c r="DD243" s="149"/>
      <c r="DE243" s="158"/>
      <c r="DG243" s="159"/>
      <c r="DI243" s="153"/>
      <c r="DJ243" s="154"/>
      <c r="DK243" s="145"/>
      <c r="DL243" s="159"/>
      <c r="DM243" s="155"/>
      <c r="DN243" s="156"/>
      <c r="DO243" s="157"/>
      <c r="DP243" s="149"/>
      <c r="DQ243" s="158"/>
      <c r="DS243" s="159"/>
      <c r="DU243" s="153"/>
      <c r="DV243" s="154"/>
      <c r="DW243" s="145"/>
      <c r="DX243" s="159"/>
      <c r="DY243" s="155"/>
      <c r="DZ243" s="156"/>
      <c r="EA243" s="157"/>
      <c r="EB243" s="149"/>
      <c r="EC243" s="158"/>
      <c r="EE243" s="159"/>
    </row>
    <row r="244" spans="1:135" ht="13.5" customHeight="1">
      <c r="A244" s="126"/>
      <c r="E244" s="153"/>
      <c r="F244" s="154"/>
      <c r="G244" s="145" t="s">
        <v>292</v>
      </c>
      <c r="H244" s="145" t="str">
        <f>IF(I244="","",ministers_outercabinet!E$3)</f>
        <v/>
      </c>
      <c r="I244" s="155"/>
      <c r="J244" s="156"/>
      <c r="K244" s="157"/>
      <c r="L244" s="149"/>
      <c r="M244" s="158"/>
      <c r="O244" s="159"/>
      <c r="Q244" s="153"/>
      <c r="R244" s="154"/>
      <c r="S244" s="145"/>
      <c r="T244" s="159"/>
      <c r="U244" s="155"/>
      <c r="V244" s="156"/>
      <c r="W244" s="157"/>
      <c r="X244" s="149"/>
      <c r="Y244" s="158"/>
      <c r="AA244" s="159"/>
      <c r="AC244" s="153"/>
      <c r="AD244" s="154"/>
      <c r="AE244" s="145"/>
      <c r="AF244" s="159"/>
      <c r="AG244" s="155"/>
      <c r="AH244" s="156"/>
      <c r="AI244" s="157"/>
      <c r="AJ244" s="149"/>
      <c r="AK244" s="158"/>
      <c r="AM244" s="159"/>
      <c r="AO244" s="153"/>
      <c r="AP244" s="154"/>
      <c r="AQ244" s="145"/>
      <c r="AR244" s="159"/>
      <c r="AS244" s="155"/>
      <c r="AT244" s="156"/>
      <c r="AU244" s="157"/>
      <c r="AV244" s="149"/>
      <c r="AW244" s="158"/>
      <c r="AY244" s="159"/>
      <c r="BA244" s="153"/>
      <c r="BB244" s="154"/>
      <c r="BC244" s="145"/>
      <c r="BD244" s="159"/>
      <c r="BE244" s="155"/>
      <c r="BF244" s="156"/>
      <c r="BG244" s="157"/>
      <c r="BH244" s="149"/>
      <c r="BI244" s="158"/>
      <c r="BK244" s="159"/>
      <c r="BM244" s="153"/>
      <c r="BN244" s="154"/>
      <c r="BO244" s="145"/>
      <c r="BP244" s="159"/>
      <c r="BQ244" s="155"/>
      <c r="BR244" s="156"/>
      <c r="BS244" s="157"/>
      <c r="BT244" s="149"/>
      <c r="BU244" s="158"/>
      <c r="BW244" s="159"/>
      <c r="BY244" s="153"/>
      <c r="BZ244" s="154"/>
      <c r="CA244" s="145"/>
      <c r="CB244" s="159"/>
      <c r="CC244" s="155"/>
      <c r="CD244" s="156"/>
      <c r="CE244" s="157"/>
      <c r="CF244" s="149"/>
      <c r="CG244" s="158"/>
      <c r="CI244" s="159"/>
      <c r="CK244" s="153"/>
      <c r="CL244" s="154"/>
      <c r="CM244" s="145"/>
      <c r="CN244" s="159"/>
      <c r="CO244" s="155"/>
      <c r="CP244" s="156"/>
      <c r="CQ244" s="157"/>
      <c r="CR244" s="149"/>
      <c r="CS244" s="158"/>
      <c r="CU244" s="159"/>
      <c r="CW244" s="153"/>
      <c r="CX244" s="154"/>
      <c r="CY244" s="145"/>
      <c r="CZ244" s="159"/>
      <c r="DA244" s="155"/>
      <c r="DB244" s="156"/>
      <c r="DC244" s="157"/>
      <c r="DD244" s="149"/>
      <c r="DE244" s="158"/>
      <c r="DG244" s="159"/>
      <c r="DI244" s="153"/>
      <c r="DJ244" s="154"/>
      <c r="DK244" s="145"/>
      <c r="DL244" s="159"/>
      <c r="DM244" s="155"/>
      <c r="DN244" s="156"/>
      <c r="DO244" s="157"/>
      <c r="DP244" s="149"/>
      <c r="DQ244" s="158"/>
      <c r="DS244" s="159"/>
      <c r="DU244" s="153"/>
      <c r="DV244" s="154"/>
      <c r="DW244" s="145"/>
      <c r="DX244" s="159"/>
      <c r="DY244" s="155"/>
      <c r="DZ244" s="156"/>
      <c r="EA244" s="157"/>
      <c r="EB244" s="149"/>
      <c r="EC244" s="158"/>
      <c r="EE244" s="159"/>
    </row>
    <row r="245" spans="1:135" ht="13.5" customHeight="1">
      <c r="A245" s="126"/>
      <c r="E245" s="153"/>
      <c r="F245" s="154"/>
      <c r="G245" s="145" t="s">
        <v>292</v>
      </c>
      <c r="H245" s="145" t="str">
        <f>IF(I245="","",ministers_outercabinet!E$3)</f>
        <v/>
      </c>
      <c r="I245" s="155"/>
      <c r="J245" s="156"/>
      <c r="K245" s="157"/>
      <c r="L245" s="149"/>
      <c r="M245" s="158"/>
      <c r="O245" s="159"/>
      <c r="Q245" s="153"/>
      <c r="R245" s="154"/>
      <c r="S245" s="145"/>
      <c r="T245" s="159"/>
      <c r="U245" s="155"/>
      <c r="V245" s="156"/>
      <c r="W245" s="157"/>
      <c r="X245" s="149"/>
      <c r="Y245" s="158"/>
      <c r="AA245" s="159"/>
      <c r="AC245" s="153"/>
      <c r="AD245" s="154"/>
      <c r="AE245" s="145"/>
      <c r="AF245" s="159"/>
      <c r="AG245" s="155"/>
      <c r="AH245" s="156"/>
      <c r="AI245" s="157"/>
      <c r="AJ245" s="149"/>
      <c r="AK245" s="158"/>
      <c r="AM245" s="159"/>
      <c r="AO245" s="153"/>
      <c r="AP245" s="154"/>
      <c r="AQ245" s="145"/>
      <c r="AR245" s="159"/>
      <c r="AS245" s="155"/>
      <c r="AT245" s="156"/>
      <c r="AU245" s="157"/>
      <c r="AV245" s="149"/>
      <c r="AW245" s="158"/>
      <c r="AY245" s="159"/>
      <c r="BA245" s="153"/>
      <c r="BB245" s="154"/>
      <c r="BC245" s="145"/>
      <c r="BD245" s="159"/>
      <c r="BE245" s="155"/>
      <c r="BF245" s="156"/>
      <c r="BG245" s="157"/>
      <c r="BH245" s="149"/>
      <c r="BI245" s="158"/>
      <c r="BK245" s="159"/>
      <c r="BM245" s="153"/>
      <c r="BN245" s="154"/>
      <c r="BO245" s="145"/>
      <c r="BP245" s="159"/>
      <c r="BQ245" s="155"/>
      <c r="BR245" s="156"/>
      <c r="BS245" s="157"/>
      <c r="BT245" s="149"/>
      <c r="BU245" s="158"/>
      <c r="BW245" s="159"/>
      <c r="BY245" s="153"/>
      <c r="BZ245" s="154"/>
      <c r="CA245" s="145"/>
      <c r="CB245" s="159"/>
      <c r="CC245" s="155"/>
      <c r="CD245" s="156"/>
      <c r="CE245" s="157"/>
      <c r="CF245" s="149"/>
      <c r="CG245" s="158"/>
      <c r="CI245" s="159"/>
      <c r="CK245" s="153"/>
      <c r="CL245" s="154"/>
      <c r="CM245" s="145"/>
      <c r="CN245" s="159"/>
      <c r="CO245" s="155"/>
      <c r="CP245" s="156"/>
      <c r="CQ245" s="157"/>
      <c r="CR245" s="149"/>
      <c r="CS245" s="158"/>
      <c r="CU245" s="159"/>
      <c r="CW245" s="153"/>
      <c r="CX245" s="154"/>
      <c r="CY245" s="145"/>
      <c r="CZ245" s="159"/>
      <c r="DA245" s="155"/>
      <c r="DB245" s="156"/>
      <c r="DC245" s="157"/>
      <c r="DD245" s="149"/>
      <c r="DE245" s="158"/>
      <c r="DG245" s="159"/>
      <c r="DI245" s="153"/>
      <c r="DJ245" s="154"/>
      <c r="DK245" s="145"/>
      <c r="DL245" s="159"/>
      <c r="DM245" s="155"/>
      <c r="DN245" s="156"/>
      <c r="DO245" s="157"/>
      <c r="DP245" s="149"/>
      <c r="DQ245" s="158"/>
      <c r="DS245" s="159"/>
      <c r="DU245" s="153"/>
      <c r="DV245" s="154"/>
      <c r="DW245" s="145"/>
      <c r="DX245" s="159"/>
      <c r="DY245" s="155"/>
      <c r="DZ245" s="156"/>
      <c r="EA245" s="157"/>
      <c r="EB245" s="149"/>
      <c r="EC245" s="158"/>
      <c r="EE245" s="159"/>
    </row>
    <row r="246" spans="1:135" ht="13.5" customHeight="1">
      <c r="A246" s="126"/>
      <c r="E246" s="153"/>
      <c r="F246" s="154"/>
      <c r="G246" s="145" t="s">
        <v>292</v>
      </c>
      <c r="H246" s="145" t="str">
        <f>IF(I246="","",ministers_outercabinet!E$3)</f>
        <v/>
      </c>
      <c r="I246" s="155"/>
      <c r="J246" s="156"/>
      <c r="K246" s="157"/>
      <c r="L246" s="149"/>
      <c r="M246" s="158"/>
      <c r="O246" s="159"/>
      <c r="Q246" s="153"/>
      <c r="R246" s="154"/>
      <c r="S246" s="145"/>
      <c r="T246" s="159"/>
      <c r="U246" s="155"/>
      <c r="V246" s="156"/>
      <c r="W246" s="157"/>
      <c r="X246" s="149"/>
      <c r="Y246" s="158"/>
      <c r="AA246" s="159"/>
      <c r="AC246" s="153"/>
      <c r="AD246" s="154"/>
      <c r="AE246" s="145"/>
      <c r="AF246" s="159"/>
      <c r="AG246" s="155"/>
      <c r="AH246" s="156"/>
      <c r="AI246" s="157"/>
      <c r="AJ246" s="149"/>
      <c r="AK246" s="158"/>
      <c r="AM246" s="159"/>
      <c r="AO246" s="153"/>
      <c r="AP246" s="154"/>
      <c r="AQ246" s="145"/>
      <c r="AR246" s="159"/>
      <c r="AS246" s="155"/>
      <c r="AT246" s="156"/>
      <c r="AU246" s="157"/>
      <c r="AV246" s="149"/>
      <c r="AW246" s="158"/>
      <c r="AY246" s="159"/>
      <c r="BA246" s="153"/>
      <c r="BB246" s="154"/>
      <c r="BC246" s="145"/>
      <c r="BD246" s="159"/>
      <c r="BE246" s="155"/>
      <c r="BF246" s="156"/>
      <c r="BG246" s="157"/>
      <c r="BH246" s="149"/>
      <c r="BI246" s="158"/>
      <c r="BK246" s="159"/>
      <c r="BM246" s="153"/>
      <c r="BN246" s="154"/>
      <c r="BO246" s="145"/>
      <c r="BP246" s="159"/>
      <c r="BQ246" s="155"/>
      <c r="BR246" s="156"/>
      <c r="BS246" s="157"/>
      <c r="BT246" s="149"/>
      <c r="BU246" s="158"/>
      <c r="BW246" s="159"/>
      <c r="BY246" s="153"/>
      <c r="BZ246" s="154"/>
      <c r="CA246" s="145"/>
      <c r="CB246" s="159"/>
      <c r="CC246" s="155"/>
      <c r="CD246" s="156"/>
      <c r="CE246" s="157"/>
      <c r="CF246" s="149"/>
      <c r="CG246" s="158"/>
      <c r="CI246" s="159"/>
      <c r="CK246" s="153"/>
      <c r="CL246" s="154"/>
      <c r="CM246" s="145"/>
      <c r="CN246" s="159"/>
      <c r="CO246" s="155"/>
      <c r="CP246" s="156"/>
      <c r="CQ246" s="157"/>
      <c r="CR246" s="149"/>
      <c r="CS246" s="158"/>
      <c r="CU246" s="159"/>
      <c r="CW246" s="153"/>
      <c r="CX246" s="154"/>
      <c r="CY246" s="145"/>
      <c r="CZ246" s="159"/>
      <c r="DA246" s="155"/>
      <c r="DB246" s="156"/>
      <c r="DC246" s="157"/>
      <c r="DD246" s="149"/>
      <c r="DE246" s="158"/>
      <c r="DG246" s="159"/>
      <c r="DI246" s="153"/>
      <c r="DJ246" s="154"/>
      <c r="DK246" s="145"/>
      <c r="DL246" s="159"/>
      <c r="DM246" s="155"/>
      <c r="DN246" s="156"/>
      <c r="DO246" s="157"/>
      <c r="DP246" s="149"/>
      <c r="DQ246" s="158"/>
      <c r="DS246" s="159"/>
      <c r="DU246" s="153"/>
      <c r="DV246" s="154"/>
      <c r="DW246" s="145"/>
      <c r="DX246" s="159"/>
      <c r="DY246" s="155"/>
      <c r="DZ246" s="156"/>
      <c r="EA246" s="157"/>
      <c r="EB246" s="149"/>
      <c r="EC246" s="158"/>
      <c r="EE246" s="159"/>
    </row>
    <row r="247" spans="1:135" ht="13.5" customHeight="1">
      <c r="A247" s="126"/>
      <c r="E247" s="153"/>
      <c r="F247" s="154"/>
      <c r="G247" s="145" t="s">
        <v>292</v>
      </c>
      <c r="H247" s="145" t="str">
        <f>IF(I247="","",ministers_outercabinet!E$3)</f>
        <v/>
      </c>
      <c r="I247" s="155"/>
      <c r="J247" s="156"/>
      <c r="K247" s="157"/>
      <c r="L247" s="149"/>
      <c r="M247" s="158"/>
      <c r="O247" s="159"/>
      <c r="Q247" s="153"/>
      <c r="R247" s="154"/>
      <c r="S247" s="145"/>
      <c r="T247" s="159"/>
      <c r="U247" s="155"/>
      <c r="V247" s="156"/>
      <c r="W247" s="157"/>
      <c r="X247" s="149"/>
      <c r="Y247" s="158"/>
      <c r="AA247" s="159"/>
      <c r="AC247" s="153"/>
      <c r="AD247" s="154"/>
      <c r="AE247" s="145"/>
      <c r="AF247" s="159"/>
      <c r="AG247" s="155"/>
      <c r="AH247" s="156"/>
      <c r="AI247" s="157"/>
      <c r="AJ247" s="149"/>
      <c r="AK247" s="158"/>
      <c r="AM247" s="159"/>
      <c r="AO247" s="153"/>
      <c r="AP247" s="154"/>
      <c r="AQ247" s="145"/>
      <c r="AR247" s="159"/>
      <c r="AS247" s="155"/>
      <c r="AT247" s="156"/>
      <c r="AU247" s="157"/>
      <c r="AV247" s="149"/>
      <c r="AW247" s="158"/>
      <c r="AY247" s="159"/>
      <c r="BA247" s="153"/>
      <c r="BB247" s="154"/>
      <c r="BC247" s="145"/>
      <c r="BD247" s="159"/>
      <c r="BE247" s="155"/>
      <c r="BF247" s="156"/>
      <c r="BG247" s="157"/>
      <c r="BH247" s="149"/>
      <c r="BI247" s="158"/>
      <c r="BK247" s="159"/>
      <c r="BM247" s="153"/>
      <c r="BN247" s="154"/>
      <c r="BO247" s="145"/>
      <c r="BP247" s="159"/>
      <c r="BQ247" s="155"/>
      <c r="BR247" s="156"/>
      <c r="BS247" s="157"/>
      <c r="BT247" s="149"/>
      <c r="BU247" s="158"/>
      <c r="BW247" s="159"/>
      <c r="BY247" s="153"/>
      <c r="BZ247" s="154"/>
      <c r="CA247" s="145"/>
      <c r="CB247" s="159"/>
      <c r="CC247" s="155"/>
      <c r="CD247" s="156"/>
      <c r="CE247" s="157"/>
      <c r="CF247" s="149"/>
      <c r="CG247" s="158"/>
      <c r="CI247" s="159"/>
      <c r="CK247" s="153"/>
      <c r="CL247" s="154"/>
      <c r="CM247" s="145"/>
      <c r="CN247" s="159"/>
      <c r="CO247" s="155"/>
      <c r="CP247" s="156"/>
      <c r="CQ247" s="157"/>
      <c r="CR247" s="149"/>
      <c r="CS247" s="158"/>
      <c r="CU247" s="159"/>
      <c r="CW247" s="153"/>
      <c r="CX247" s="154"/>
      <c r="CY247" s="145"/>
      <c r="CZ247" s="159"/>
      <c r="DA247" s="155"/>
      <c r="DB247" s="156"/>
      <c r="DC247" s="157"/>
      <c r="DD247" s="149"/>
      <c r="DE247" s="158"/>
      <c r="DG247" s="159"/>
      <c r="DI247" s="153"/>
      <c r="DJ247" s="154"/>
      <c r="DK247" s="145"/>
      <c r="DL247" s="159"/>
      <c r="DM247" s="155"/>
      <c r="DN247" s="156"/>
      <c r="DO247" s="157"/>
      <c r="DP247" s="149"/>
      <c r="DQ247" s="158"/>
      <c r="DS247" s="159"/>
      <c r="DU247" s="153"/>
      <c r="DV247" s="154"/>
      <c r="DW247" s="145"/>
      <c r="DX247" s="159"/>
      <c r="DY247" s="155"/>
      <c r="DZ247" s="156"/>
      <c r="EA247" s="157"/>
      <c r="EB247" s="149"/>
      <c r="EC247" s="158"/>
      <c r="EE247" s="159"/>
    </row>
    <row r="248" spans="1:135" ht="13.5" customHeight="1">
      <c r="A248" s="126"/>
      <c r="E248" s="153"/>
      <c r="F248" s="154"/>
      <c r="G248" s="145" t="s">
        <v>292</v>
      </c>
      <c r="H248" s="145" t="str">
        <f>IF(I248="","",ministers_outercabinet!E$3)</f>
        <v/>
      </c>
      <c r="I248" s="155"/>
      <c r="J248" s="156"/>
      <c r="K248" s="157"/>
      <c r="L248" s="149"/>
      <c r="M248" s="158"/>
      <c r="O248" s="159"/>
      <c r="Q248" s="153"/>
      <c r="R248" s="154"/>
      <c r="S248" s="145"/>
      <c r="T248" s="159"/>
      <c r="U248" s="155"/>
      <c r="V248" s="156"/>
      <c r="W248" s="157"/>
      <c r="X248" s="149"/>
      <c r="Y248" s="158"/>
      <c r="AA248" s="159"/>
      <c r="AC248" s="153"/>
      <c r="AD248" s="154"/>
      <c r="AE248" s="145"/>
      <c r="AF248" s="159"/>
      <c r="AG248" s="155"/>
      <c r="AH248" s="156"/>
      <c r="AI248" s="157"/>
      <c r="AJ248" s="149"/>
      <c r="AK248" s="158"/>
      <c r="AM248" s="159"/>
      <c r="AO248" s="153"/>
      <c r="AP248" s="154"/>
      <c r="AQ248" s="145"/>
      <c r="AR248" s="159"/>
      <c r="AS248" s="155"/>
      <c r="AT248" s="156"/>
      <c r="AU248" s="157"/>
      <c r="AV248" s="149"/>
      <c r="AW248" s="158"/>
      <c r="AY248" s="159"/>
      <c r="BA248" s="153"/>
      <c r="BB248" s="154"/>
      <c r="BC248" s="145"/>
      <c r="BD248" s="159"/>
      <c r="BE248" s="155"/>
      <c r="BF248" s="156"/>
      <c r="BG248" s="157"/>
      <c r="BH248" s="149"/>
      <c r="BI248" s="158"/>
      <c r="BK248" s="159"/>
      <c r="BM248" s="153"/>
      <c r="BN248" s="154"/>
      <c r="BO248" s="145"/>
      <c r="BP248" s="159"/>
      <c r="BQ248" s="155"/>
      <c r="BR248" s="156"/>
      <c r="BS248" s="157"/>
      <c r="BT248" s="149"/>
      <c r="BU248" s="158"/>
      <c r="BW248" s="159"/>
      <c r="BY248" s="153"/>
      <c r="BZ248" s="154"/>
      <c r="CA248" s="145"/>
      <c r="CB248" s="159"/>
      <c r="CC248" s="155"/>
      <c r="CD248" s="156"/>
      <c r="CE248" s="157"/>
      <c r="CF248" s="149"/>
      <c r="CG248" s="158"/>
      <c r="CI248" s="159"/>
      <c r="CK248" s="153"/>
      <c r="CL248" s="154"/>
      <c r="CM248" s="145"/>
      <c r="CN248" s="159"/>
      <c r="CO248" s="155"/>
      <c r="CP248" s="156"/>
      <c r="CQ248" s="157"/>
      <c r="CR248" s="149"/>
      <c r="CS248" s="158"/>
      <c r="CU248" s="159"/>
      <c r="CW248" s="153"/>
      <c r="CX248" s="154"/>
      <c r="CY248" s="145"/>
      <c r="CZ248" s="159"/>
      <c r="DA248" s="155"/>
      <c r="DB248" s="156"/>
      <c r="DC248" s="157"/>
      <c r="DD248" s="149"/>
      <c r="DE248" s="158"/>
      <c r="DG248" s="159"/>
      <c r="DI248" s="153"/>
      <c r="DJ248" s="154"/>
      <c r="DK248" s="145"/>
      <c r="DL248" s="159"/>
      <c r="DM248" s="155"/>
      <c r="DN248" s="156"/>
      <c r="DO248" s="157"/>
      <c r="DP248" s="149"/>
      <c r="DQ248" s="158"/>
      <c r="DS248" s="159"/>
      <c r="DU248" s="153"/>
      <c r="DV248" s="154"/>
      <c r="DW248" s="145"/>
      <c r="DX248" s="159"/>
      <c r="DY248" s="155"/>
      <c r="DZ248" s="156"/>
      <c r="EA248" s="157"/>
      <c r="EB248" s="149"/>
      <c r="EC248" s="158"/>
      <c r="EE248" s="159"/>
    </row>
    <row r="249" spans="1:135" ht="13.5" customHeight="1">
      <c r="A249" s="126"/>
      <c r="E249" s="153"/>
      <c r="F249" s="154"/>
      <c r="G249" s="145" t="s">
        <v>292</v>
      </c>
      <c r="H249" s="145" t="str">
        <f>IF(I249="","",ministers_outercabinet!E$3)</f>
        <v/>
      </c>
      <c r="I249" s="155"/>
      <c r="J249" s="156"/>
      <c r="K249" s="157"/>
      <c r="L249" s="149"/>
      <c r="M249" s="158"/>
      <c r="O249" s="159"/>
      <c r="Q249" s="153"/>
      <c r="R249" s="154"/>
      <c r="S249" s="145"/>
      <c r="T249" s="159"/>
      <c r="U249" s="155"/>
      <c r="V249" s="156"/>
      <c r="W249" s="157"/>
      <c r="X249" s="149"/>
      <c r="Y249" s="158"/>
      <c r="AA249" s="159"/>
      <c r="AC249" s="153"/>
      <c r="AD249" s="154"/>
      <c r="AE249" s="145"/>
      <c r="AF249" s="159"/>
      <c r="AG249" s="155"/>
      <c r="AH249" s="156"/>
      <c r="AI249" s="157"/>
      <c r="AJ249" s="149"/>
      <c r="AK249" s="158"/>
      <c r="AM249" s="159"/>
      <c r="AO249" s="153"/>
      <c r="AP249" s="154"/>
      <c r="AQ249" s="145"/>
      <c r="AR249" s="159"/>
      <c r="AS249" s="155"/>
      <c r="AT249" s="156"/>
      <c r="AU249" s="157"/>
      <c r="AV249" s="149"/>
      <c r="AW249" s="158"/>
      <c r="AY249" s="159"/>
      <c r="BA249" s="153"/>
      <c r="BB249" s="154"/>
      <c r="BC249" s="145"/>
      <c r="BD249" s="159"/>
      <c r="BE249" s="155"/>
      <c r="BF249" s="156"/>
      <c r="BG249" s="157"/>
      <c r="BH249" s="149"/>
      <c r="BI249" s="158"/>
      <c r="BK249" s="159"/>
      <c r="BM249" s="153"/>
      <c r="BN249" s="154"/>
      <c r="BO249" s="145"/>
      <c r="BP249" s="159"/>
      <c r="BQ249" s="155"/>
      <c r="BR249" s="156"/>
      <c r="BS249" s="157"/>
      <c r="BT249" s="149"/>
      <c r="BU249" s="158"/>
      <c r="BW249" s="159"/>
      <c r="BY249" s="153"/>
      <c r="BZ249" s="154"/>
      <c r="CA249" s="145"/>
      <c r="CB249" s="159"/>
      <c r="CC249" s="155"/>
      <c r="CD249" s="156"/>
      <c r="CE249" s="157"/>
      <c r="CF249" s="149"/>
      <c r="CG249" s="158"/>
      <c r="CI249" s="159"/>
      <c r="CK249" s="153"/>
      <c r="CL249" s="154"/>
      <c r="CM249" s="145"/>
      <c r="CN249" s="159"/>
      <c r="CO249" s="155"/>
      <c r="CP249" s="156"/>
      <c r="CQ249" s="157"/>
      <c r="CR249" s="149"/>
      <c r="CS249" s="158"/>
      <c r="CU249" s="159"/>
      <c r="CW249" s="153"/>
      <c r="CX249" s="154"/>
      <c r="CY249" s="145"/>
      <c r="CZ249" s="159"/>
      <c r="DA249" s="155"/>
      <c r="DB249" s="156"/>
      <c r="DC249" s="157"/>
      <c r="DD249" s="149"/>
      <c r="DE249" s="158"/>
      <c r="DG249" s="159"/>
      <c r="DI249" s="153"/>
      <c r="DJ249" s="154"/>
      <c r="DK249" s="145"/>
      <c r="DL249" s="159"/>
      <c r="DM249" s="155"/>
      <c r="DN249" s="156"/>
      <c r="DO249" s="157"/>
      <c r="DP249" s="149"/>
      <c r="DQ249" s="158"/>
      <c r="DS249" s="159"/>
      <c r="DU249" s="153"/>
      <c r="DV249" s="154"/>
      <c r="DW249" s="145"/>
      <c r="DX249" s="159"/>
      <c r="DY249" s="155"/>
      <c r="DZ249" s="156"/>
      <c r="EA249" s="157"/>
      <c r="EB249" s="149"/>
      <c r="EC249" s="158"/>
      <c r="EE249" s="159"/>
    </row>
    <row r="250" spans="1:135" ht="13.5" customHeight="1">
      <c r="A250" s="126"/>
      <c r="E250" s="153"/>
      <c r="F250" s="154"/>
      <c r="G250" s="145" t="s">
        <v>292</v>
      </c>
      <c r="H250" s="145" t="str">
        <f>IF(I250="","",ministers_outercabinet!E$3)</f>
        <v/>
      </c>
      <c r="I250" s="155"/>
      <c r="J250" s="156"/>
      <c r="K250" s="157"/>
      <c r="L250" s="149"/>
      <c r="M250" s="158"/>
      <c r="O250" s="159"/>
      <c r="Q250" s="153"/>
      <c r="R250" s="154"/>
      <c r="S250" s="145"/>
      <c r="T250" s="159"/>
      <c r="U250" s="155"/>
      <c r="V250" s="156"/>
      <c r="W250" s="157"/>
      <c r="X250" s="149"/>
      <c r="Y250" s="158"/>
      <c r="AA250" s="159"/>
      <c r="AC250" s="153"/>
      <c r="AD250" s="154"/>
      <c r="AE250" s="145"/>
      <c r="AF250" s="159"/>
      <c r="AG250" s="155"/>
      <c r="AH250" s="156"/>
      <c r="AI250" s="157"/>
      <c r="AJ250" s="149"/>
      <c r="AK250" s="158"/>
      <c r="AM250" s="159"/>
      <c r="AO250" s="153"/>
      <c r="AP250" s="154"/>
      <c r="AQ250" s="145"/>
      <c r="AR250" s="159"/>
      <c r="AS250" s="155"/>
      <c r="AT250" s="156"/>
      <c r="AU250" s="157"/>
      <c r="AV250" s="149"/>
      <c r="AW250" s="158"/>
      <c r="AY250" s="159"/>
      <c r="BA250" s="153"/>
      <c r="BB250" s="154"/>
      <c r="BC250" s="145"/>
      <c r="BD250" s="159"/>
      <c r="BE250" s="155"/>
      <c r="BF250" s="156"/>
      <c r="BG250" s="157"/>
      <c r="BH250" s="149"/>
      <c r="BI250" s="158"/>
      <c r="BK250" s="159"/>
      <c r="BM250" s="153"/>
      <c r="BN250" s="154"/>
      <c r="BO250" s="145"/>
      <c r="BP250" s="159"/>
      <c r="BQ250" s="155"/>
      <c r="BR250" s="156"/>
      <c r="BS250" s="157"/>
      <c r="BT250" s="149"/>
      <c r="BU250" s="158"/>
      <c r="BW250" s="159"/>
      <c r="BY250" s="153"/>
      <c r="BZ250" s="154"/>
      <c r="CA250" s="145"/>
      <c r="CB250" s="159"/>
      <c r="CC250" s="155"/>
      <c r="CD250" s="156"/>
      <c r="CE250" s="157"/>
      <c r="CF250" s="149"/>
      <c r="CG250" s="158"/>
      <c r="CI250" s="159"/>
      <c r="CK250" s="153"/>
      <c r="CL250" s="154"/>
      <c r="CM250" s="145"/>
      <c r="CN250" s="159"/>
      <c r="CO250" s="155"/>
      <c r="CP250" s="156"/>
      <c r="CQ250" s="157"/>
      <c r="CR250" s="149"/>
      <c r="CS250" s="158"/>
      <c r="CU250" s="159"/>
      <c r="CW250" s="153"/>
      <c r="CX250" s="154"/>
      <c r="CY250" s="145"/>
      <c r="CZ250" s="159"/>
      <c r="DA250" s="155"/>
      <c r="DB250" s="156"/>
      <c r="DC250" s="157"/>
      <c r="DD250" s="149"/>
      <c r="DE250" s="158"/>
      <c r="DG250" s="159"/>
      <c r="DI250" s="153"/>
      <c r="DJ250" s="154"/>
      <c r="DK250" s="145"/>
      <c r="DL250" s="159"/>
      <c r="DM250" s="155"/>
      <c r="DN250" s="156"/>
      <c r="DO250" s="157"/>
      <c r="DP250" s="149"/>
      <c r="DQ250" s="158"/>
      <c r="DS250" s="159"/>
      <c r="DU250" s="153"/>
      <c r="DV250" s="154"/>
      <c r="DW250" s="145"/>
      <c r="DX250" s="159"/>
      <c r="DY250" s="155"/>
      <c r="DZ250" s="156"/>
      <c r="EA250" s="157"/>
      <c r="EB250" s="149"/>
      <c r="EC250" s="158"/>
      <c r="EE250" s="159"/>
    </row>
    <row r="251" spans="1:135" ht="13.5" customHeight="1">
      <c r="A251" s="126"/>
      <c r="E251" s="153"/>
      <c r="F251" s="154"/>
      <c r="G251" s="145" t="s">
        <v>292</v>
      </c>
      <c r="H251" s="145" t="str">
        <f>IF(I251="","",ministers_outercabinet!E$3)</f>
        <v/>
      </c>
      <c r="I251" s="155"/>
      <c r="J251" s="156"/>
      <c r="K251" s="157"/>
      <c r="L251" s="149"/>
      <c r="M251" s="158"/>
      <c r="O251" s="159"/>
      <c r="Q251" s="153"/>
      <c r="R251" s="154"/>
      <c r="S251" s="145"/>
      <c r="T251" s="159"/>
      <c r="U251" s="155"/>
      <c r="V251" s="156"/>
      <c r="W251" s="157"/>
      <c r="X251" s="149"/>
      <c r="Y251" s="158"/>
      <c r="AA251" s="159"/>
      <c r="AC251" s="153"/>
      <c r="AD251" s="154"/>
      <c r="AE251" s="145"/>
      <c r="AF251" s="159"/>
      <c r="AG251" s="155"/>
      <c r="AH251" s="156"/>
      <c r="AI251" s="157"/>
      <c r="AJ251" s="149"/>
      <c r="AK251" s="158"/>
      <c r="AM251" s="159"/>
      <c r="AO251" s="153"/>
      <c r="AP251" s="154"/>
      <c r="AQ251" s="145"/>
      <c r="AR251" s="159"/>
      <c r="AS251" s="155"/>
      <c r="AT251" s="156"/>
      <c r="AU251" s="157"/>
      <c r="AV251" s="149"/>
      <c r="AW251" s="158"/>
      <c r="AY251" s="159"/>
      <c r="BA251" s="153"/>
      <c r="BB251" s="154"/>
      <c r="BC251" s="145"/>
      <c r="BD251" s="159"/>
      <c r="BE251" s="155"/>
      <c r="BF251" s="156"/>
      <c r="BG251" s="157"/>
      <c r="BH251" s="149"/>
      <c r="BI251" s="158"/>
      <c r="BK251" s="159"/>
      <c r="BM251" s="153"/>
      <c r="BN251" s="154"/>
      <c r="BO251" s="145"/>
      <c r="BP251" s="159"/>
      <c r="BQ251" s="155"/>
      <c r="BR251" s="156"/>
      <c r="BS251" s="157"/>
      <c r="BT251" s="149"/>
      <c r="BU251" s="158"/>
      <c r="BW251" s="159"/>
      <c r="BY251" s="153"/>
      <c r="BZ251" s="154"/>
      <c r="CA251" s="145"/>
      <c r="CB251" s="159"/>
      <c r="CC251" s="155"/>
      <c r="CD251" s="156"/>
      <c r="CE251" s="157"/>
      <c r="CF251" s="149"/>
      <c r="CG251" s="158"/>
      <c r="CI251" s="159"/>
      <c r="CK251" s="153"/>
      <c r="CL251" s="154"/>
      <c r="CM251" s="145"/>
      <c r="CN251" s="159"/>
      <c r="CO251" s="155"/>
      <c r="CP251" s="156"/>
      <c r="CQ251" s="157"/>
      <c r="CR251" s="149"/>
      <c r="CS251" s="158"/>
      <c r="CU251" s="159"/>
      <c r="CW251" s="153"/>
      <c r="CX251" s="154"/>
      <c r="CY251" s="145"/>
      <c r="CZ251" s="159"/>
      <c r="DA251" s="155"/>
      <c r="DB251" s="156"/>
      <c r="DC251" s="157"/>
      <c r="DD251" s="149"/>
      <c r="DE251" s="158"/>
      <c r="DG251" s="159"/>
      <c r="DI251" s="153"/>
      <c r="DJ251" s="154"/>
      <c r="DK251" s="145"/>
      <c r="DL251" s="159"/>
      <c r="DM251" s="155"/>
      <c r="DN251" s="156"/>
      <c r="DO251" s="157"/>
      <c r="DP251" s="149"/>
      <c r="DQ251" s="158"/>
      <c r="DS251" s="159"/>
      <c r="DU251" s="153"/>
      <c r="DV251" s="154"/>
      <c r="DW251" s="145"/>
      <c r="DX251" s="159"/>
      <c r="DY251" s="155"/>
      <c r="DZ251" s="156"/>
      <c r="EA251" s="157"/>
      <c r="EB251" s="149"/>
      <c r="EC251" s="158"/>
      <c r="EE251" s="159"/>
    </row>
    <row r="252" spans="1:135" ht="13.5" customHeight="1">
      <c r="A252" s="126"/>
      <c r="E252" s="153"/>
      <c r="F252" s="154"/>
      <c r="G252" s="145" t="s">
        <v>292</v>
      </c>
      <c r="H252" s="145" t="str">
        <f>IF(I252="","",ministers_outercabinet!E$3)</f>
        <v/>
      </c>
      <c r="I252" s="155"/>
      <c r="J252" s="156"/>
      <c r="K252" s="157"/>
      <c r="L252" s="149"/>
      <c r="M252" s="158"/>
      <c r="O252" s="159"/>
      <c r="Q252" s="153"/>
      <c r="R252" s="154"/>
      <c r="S252" s="145"/>
      <c r="T252" s="159"/>
      <c r="U252" s="155"/>
      <c r="V252" s="156"/>
      <c r="W252" s="157"/>
      <c r="X252" s="149"/>
      <c r="Y252" s="158"/>
      <c r="AA252" s="159"/>
      <c r="AC252" s="153"/>
      <c r="AD252" s="154"/>
      <c r="AE252" s="145"/>
      <c r="AF252" s="159"/>
      <c r="AG252" s="155"/>
      <c r="AH252" s="156"/>
      <c r="AI252" s="157"/>
      <c r="AJ252" s="149"/>
      <c r="AK252" s="158"/>
      <c r="AM252" s="159"/>
      <c r="AO252" s="153"/>
      <c r="AP252" s="154"/>
      <c r="AQ252" s="145"/>
      <c r="AR252" s="159"/>
      <c r="AS252" s="155"/>
      <c r="AT252" s="156"/>
      <c r="AU252" s="157"/>
      <c r="AV252" s="149"/>
      <c r="AW252" s="158"/>
      <c r="AY252" s="159"/>
      <c r="BA252" s="153"/>
      <c r="BB252" s="154"/>
      <c r="BC252" s="145"/>
      <c r="BD252" s="159"/>
      <c r="BE252" s="155"/>
      <c r="BF252" s="156"/>
      <c r="BG252" s="157"/>
      <c r="BH252" s="149"/>
      <c r="BI252" s="158"/>
      <c r="BK252" s="159"/>
      <c r="BM252" s="153"/>
      <c r="BN252" s="154"/>
      <c r="BO252" s="145"/>
      <c r="BP252" s="159"/>
      <c r="BQ252" s="155"/>
      <c r="BR252" s="156"/>
      <c r="BS252" s="157"/>
      <c r="BT252" s="149"/>
      <c r="BU252" s="158"/>
      <c r="BW252" s="159"/>
      <c r="BY252" s="153"/>
      <c r="BZ252" s="154"/>
      <c r="CA252" s="145"/>
      <c r="CB252" s="159"/>
      <c r="CC252" s="155"/>
      <c r="CD252" s="156"/>
      <c r="CE252" s="157"/>
      <c r="CF252" s="149"/>
      <c r="CG252" s="158"/>
      <c r="CI252" s="159"/>
      <c r="CK252" s="153"/>
      <c r="CL252" s="154"/>
      <c r="CM252" s="145"/>
      <c r="CN252" s="159"/>
      <c r="CO252" s="155"/>
      <c r="CP252" s="156"/>
      <c r="CQ252" s="157"/>
      <c r="CR252" s="149"/>
      <c r="CS252" s="158"/>
      <c r="CU252" s="159"/>
      <c r="CW252" s="153"/>
      <c r="CX252" s="154"/>
      <c r="CY252" s="145"/>
      <c r="CZ252" s="159"/>
      <c r="DA252" s="155"/>
      <c r="DB252" s="156"/>
      <c r="DC252" s="157"/>
      <c r="DD252" s="149"/>
      <c r="DE252" s="158"/>
      <c r="DG252" s="159"/>
      <c r="DI252" s="153"/>
      <c r="DJ252" s="154"/>
      <c r="DK252" s="145"/>
      <c r="DL252" s="159"/>
      <c r="DM252" s="155"/>
      <c r="DN252" s="156"/>
      <c r="DO252" s="157"/>
      <c r="DP252" s="149"/>
      <c r="DQ252" s="158"/>
      <c r="DS252" s="159"/>
      <c r="DU252" s="153"/>
      <c r="DV252" s="154"/>
      <c r="DW252" s="145"/>
      <c r="DX252" s="159"/>
      <c r="DY252" s="155"/>
      <c r="DZ252" s="156"/>
      <c r="EA252" s="157"/>
      <c r="EB252" s="149"/>
      <c r="EC252" s="158"/>
      <c r="EE252" s="159"/>
    </row>
    <row r="253" spans="1:135" ht="13.5" customHeight="1">
      <c r="A253" s="126"/>
      <c r="E253" s="153"/>
      <c r="F253" s="154"/>
      <c r="G253" s="145" t="s">
        <v>292</v>
      </c>
      <c r="H253" s="145" t="str">
        <f>IF(I253="","",ministers_outercabinet!E$3)</f>
        <v/>
      </c>
      <c r="I253" s="155"/>
      <c r="J253" s="156"/>
      <c r="K253" s="157"/>
      <c r="L253" s="149"/>
      <c r="M253" s="158"/>
      <c r="O253" s="159"/>
      <c r="Q253" s="153"/>
      <c r="R253" s="154"/>
      <c r="S253" s="145"/>
      <c r="T253" s="159"/>
      <c r="U253" s="155"/>
      <c r="V253" s="156"/>
      <c r="W253" s="157"/>
      <c r="X253" s="149"/>
      <c r="Y253" s="158"/>
      <c r="AA253" s="159"/>
      <c r="AC253" s="153"/>
      <c r="AD253" s="154"/>
      <c r="AE253" s="145"/>
      <c r="AF253" s="159"/>
      <c r="AG253" s="155"/>
      <c r="AH253" s="156"/>
      <c r="AI253" s="157"/>
      <c r="AJ253" s="149"/>
      <c r="AK253" s="158"/>
      <c r="AM253" s="159"/>
      <c r="AO253" s="153"/>
      <c r="AP253" s="154"/>
      <c r="AQ253" s="145"/>
      <c r="AR253" s="159"/>
      <c r="AS253" s="155"/>
      <c r="AT253" s="156"/>
      <c r="AU253" s="157"/>
      <c r="AV253" s="149"/>
      <c r="AW253" s="158"/>
      <c r="AY253" s="159"/>
      <c r="BA253" s="153"/>
      <c r="BB253" s="154"/>
      <c r="BC253" s="145"/>
      <c r="BD253" s="159"/>
      <c r="BE253" s="155"/>
      <c r="BF253" s="156"/>
      <c r="BG253" s="157"/>
      <c r="BH253" s="149"/>
      <c r="BI253" s="158"/>
      <c r="BK253" s="159"/>
      <c r="BM253" s="153"/>
      <c r="BN253" s="154"/>
      <c r="BO253" s="145"/>
      <c r="BP253" s="159"/>
      <c r="BQ253" s="155"/>
      <c r="BR253" s="156"/>
      <c r="BS253" s="157"/>
      <c r="BT253" s="149"/>
      <c r="BU253" s="158"/>
      <c r="BW253" s="159"/>
      <c r="BY253" s="153"/>
      <c r="BZ253" s="154"/>
      <c r="CA253" s="145"/>
      <c r="CB253" s="159"/>
      <c r="CC253" s="155"/>
      <c r="CD253" s="156"/>
      <c r="CE253" s="157"/>
      <c r="CF253" s="149"/>
      <c r="CG253" s="158"/>
      <c r="CI253" s="159"/>
      <c r="CK253" s="153"/>
      <c r="CL253" s="154"/>
      <c r="CM253" s="145"/>
      <c r="CN253" s="159"/>
      <c r="CO253" s="155"/>
      <c r="CP253" s="156"/>
      <c r="CQ253" s="157"/>
      <c r="CR253" s="149"/>
      <c r="CS253" s="158"/>
      <c r="CU253" s="159"/>
      <c r="CW253" s="153"/>
      <c r="CX253" s="154"/>
      <c r="CY253" s="145"/>
      <c r="CZ253" s="159"/>
      <c r="DA253" s="155"/>
      <c r="DB253" s="156"/>
      <c r="DC253" s="157"/>
      <c r="DD253" s="149"/>
      <c r="DE253" s="158"/>
      <c r="DG253" s="159"/>
      <c r="DI253" s="153"/>
      <c r="DJ253" s="154"/>
      <c r="DK253" s="145"/>
      <c r="DL253" s="159"/>
      <c r="DM253" s="155"/>
      <c r="DN253" s="156"/>
      <c r="DO253" s="157"/>
      <c r="DP253" s="149"/>
      <c r="DQ253" s="158"/>
      <c r="DS253" s="159"/>
      <c r="DU253" s="153"/>
      <c r="DV253" s="154"/>
      <c r="DW253" s="145"/>
      <c r="DX253" s="159"/>
      <c r="DY253" s="155"/>
      <c r="DZ253" s="156"/>
      <c r="EA253" s="157"/>
      <c r="EB253" s="149"/>
      <c r="EC253" s="158"/>
      <c r="EE253" s="159"/>
    </row>
    <row r="254" spans="1:135" ht="13.5" customHeight="1">
      <c r="A254" s="126"/>
      <c r="E254" s="153"/>
      <c r="F254" s="154"/>
      <c r="G254" s="145" t="s">
        <v>292</v>
      </c>
      <c r="H254" s="145" t="str">
        <f>IF(I254="","",ministers_outercabinet!E$3)</f>
        <v/>
      </c>
      <c r="I254" s="155"/>
      <c r="J254" s="156"/>
      <c r="K254" s="157"/>
      <c r="L254" s="149"/>
      <c r="M254" s="158"/>
      <c r="O254" s="159"/>
      <c r="Q254" s="153"/>
      <c r="R254" s="154"/>
      <c r="S254" s="145"/>
      <c r="T254" s="159"/>
      <c r="U254" s="155"/>
      <c r="V254" s="156"/>
      <c r="W254" s="157"/>
      <c r="X254" s="149"/>
      <c r="Y254" s="158"/>
      <c r="AA254" s="159"/>
      <c r="AC254" s="153"/>
      <c r="AD254" s="154"/>
      <c r="AE254" s="145"/>
      <c r="AF254" s="159"/>
      <c r="AG254" s="155"/>
      <c r="AH254" s="156"/>
      <c r="AI254" s="157"/>
      <c r="AJ254" s="149"/>
      <c r="AK254" s="158"/>
      <c r="AM254" s="159"/>
      <c r="AO254" s="153"/>
      <c r="AP254" s="154"/>
      <c r="AQ254" s="145"/>
      <c r="AR254" s="159"/>
      <c r="AS254" s="155"/>
      <c r="AT254" s="156"/>
      <c r="AU254" s="157"/>
      <c r="AV254" s="149"/>
      <c r="AW254" s="158"/>
      <c r="AY254" s="159"/>
      <c r="BA254" s="153"/>
      <c r="BB254" s="154"/>
      <c r="BC254" s="145"/>
      <c r="BD254" s="159"/>
      <c r="BE254" s="155"/>
      <c r="BF254" s="156"/>
      <c r="BG254" s="157"/>
      <c r="BH254" s="149"/>
      <c r="BI254" s="158"/>
      <c r="BK254" s="159"/>
      <c r="BM254" s="153"/>
      <c r="BN254" s="154"/>
      <c r="BO254" s="145"/>
      <c r="BP254" s="159"/>
      <c r="BQ254" s="155"/>
      <c r="BR254" s="156"/>
      <c r="BS254" s="157"/>
      <c r="BT254" s="149"/>
      <c r="BU254" s="158"/>
      <c r="BW254" s="159"/>
      <c r="BY254" s="153"/>
      <c r="BZ254" s="154"/>
      <c r="CA254" s="145"/>
      <c r="CB254" s="159"/>
      <c r="CC254" s="155"/>
      <c r="CD254" s="156"/>
      <c r="CE254" s="157"/>
      <c r="CF254" s="149"/>
      <c r="CG254" s="158"/>
      <c r="CI254" s="159"/>
      <c r="CK254" s="153"/>
      <c r="CL254" s="154"/>
      <c r="CM254" s="145"/>
      <c r="CN254" s="159"/>
      <c r="CO254" s="155"/>
      <c r="CP254" s="156"/>
      <c r="CQ254" s="157"/>
      <c r="CR254" s="149"/>
      <c r="CS254" s="158"/>
      <c r="CU254" s="159"/>
      <c r="CW254" s="153"/>
      <c r="CX254" s="154"/>
      <c r="CY254" s="145"/>
      <c r="CZ254" s="159"/>
      <c r="DA254" s="155"/>
      <c r="DB254" s="156"/>
      <c r="DC254" s="157"/>
      <c r="DD254" s="149"/>
      <c r="DE254" s="158"/>
      <c r="DG254" s="159"/>
      <c r="DI254" s="153"/>
      <c r="DJ254" s="154"/>
      <c r="DK254" s="145"/>
      <c r="DL254" s="159"/>
      <c r="DM254" s="155"/>
      <c r="DN254" s="156"/>
      <c r="DO254" s="157"/>
      <c r="DP254" s="149"/>
      <c r="DQ254" s="158"/>
      <c r="DS254" s="159"/>
      <c r="DU254" s="153"/>
      <c r="DV254" s="154"/>
      <c r="DW254" s="145"/>
      <c r="DX254" s="159"/>
      <c r="DY254" s="155"/>
      <c r="DZ254" s="156"/>
      <c r="EA254" s="157"/>
      <c r="EB254" s="149"/>
      <c r="EC254" s="158"/>
      <c r="EE254" s="159"/>
    </row>
    <row r="255" spans="1:135" ht="13.5" customHeight="1">
      <c r="A255" s="126"/>
      <c r="E255" s="153"/>
      <c r="F255" s="154"/>
      <c r="G255" s="145" t="s">
        <v>292</v>
      </c>
      <c r="H255" s="145" t="str">
        <f>IF(I255="","",ministers_outercabinet!E$3)</f>
        <v/>
      </c>
      <c r="I255" s="155"/>
      <c r="J255" s="156"/>
      <c r="K255" s="157"/>
      <c r="L255" s="149"/>
      <c r="M255" s="158"/>
      <c r="O255" s="159"/>
      <c r="Q255" s="153"/>
      <c r="R255" s="154"/>
      <c r="S255" s="145"/>
      <c r="T255" s="159"/>
      <c r="U255" s="155"/>
      <c r="V255" s="156"/>
      <c r="W255" s="157"/>
      <c r="X255" s="149"/>
      <c r="Y255" s="158"/>
      <c r="AA255" s="159"/>
      <c r="AC255" s="153"/>
      <c r="AD255" s="154"/>
      <c r="AE255" s="145"/>
      <c r="AF255" s="159"/>
      <c r="AG255" s="155"/>
      <c r="AH255" s="156"/>
      <c r="AI255" s="157"/>
      <c r="AJ255" s="149"/>
      <c r="AK255" s="158"/>
      <c r="AM255" s="159"/>
      <c r="AO255" s="153"/>
      <c r="AP255" s="154"/>
      <c r="AQ255" s="145"/>
      <c r="AR255" s="159"/>
      <c r="AS255" s="155"/>
      <c r="AT255" s="156"/>
      <c r="AU255" s="157"/>
      <c r="AV255" s="149"/>
      <c r="AW255" s="158"/>
      <c r="AY255" s="159"/>
      <c r="BA255" s="153"/>
      <c r="BB255" s="154"/>
      <c r="BC255" s="145"/>
      <c r="BD255" s="159"/>
      <c r="BE255" s="155"/>
      <c r="BF255" s="156"/>
      <c r="BG255" s="157"/>
      <c r="BH255" s="149"/>
      <c r="BI255" s="158"/>
      <c r="BK255" s="159"/>
      <c r="BM255" s="153"/>
      <c r="BN255" s="154"/>
      <c r="BO255" s="145"/>
      <c r="BP255" s="159"/>
      <c r="BQ255" s="155"/>
      <c r="BR255" s="156"/>
      <c r="BS255" s="157"/>
      <c r="BT255" s="149"/>
      <c r="BU255" s="158"/>
      <c r="BW255" s="159"/>
      <c r="BY255" s="153"/>
      <c r="BZ255" s="154"/>
      <c r="CA255" s="145"/>
      <c r="CB255" s="159"/>
      <c r="CC255" s="155"/>
      <c r="CD255" s="156"/>
      <c r="CE255" s="157"/>
      <c r="CF255" s="149"/>
      <c r="CG255" s="158"/>
      <c r="CI255" s="159"/>
      <c r="CK255" s="153"/>
      <c r="CL255" s="154"/>
      <c r="CM255" s="145"/>
      <c r="CN255" s="159"/>
      <c r="CO255" s="155"/>
      <c r="CP255" s="156"/>
      <c r="CQ255" s="157"/>
      <c r="CR255" s="149"/>
      <c r="CS255" s="158"/>
      <c r="CU255" s="159"/>
      <c r="CW255" s="153"/>
      <c r="CX255" s="154"/>
      <c r="CY255" s="145"/>
      <c r="CZ255" s="159"/>
      <c r="DA255" s="155"/>
      <c r="DB255" s="156"/>
      <c r="DC255" s="157"/>
      <c r="DD255" s="149"/>
      <c r="DE255" s="158"/>
      <c r="DG255" s="159"/>
      <c r="DI255" s="153"/>
      <c r="DJ255" s="154"/>
      <c r="DK255" s="145"/>
      <c r="DL255" s="159"/>
      <c r="DM255" s="155"/>
      <c r="DN255" s="156"/>
      <c r="DO255" s="157"/>
      <c r="DP255" s="149"/>
      <c r="DQ255" s="158"/>
      <c r="DS255" s="159"/>
      <c r="DU255" s="153"/>
      <c r="DV255" s="154"/>
      <c r="DW255" s="145"/>
      <c r="DX255" s="159"/>
      <c r="DY255" s="155"/>
      <c r="DZ255" s="156"/>
      <c r="EA255" s="157"/>
      <c r="EB255" s="149"/>
      <c r="EC255" s="158"/>
      <c r="EE255" s="159"/>
    </row>
    <row r="256" spans="1:135" ht="13.5" customHeight="1">
      <c r="A256" s="126"/>
      <c r="E256" s="153"/>
      <c r="F256" s="154"/>
      <c r="G256" s="145" t="s">
        <v>292</v>
      </c>
      <c r="H256" s="145" t="str">
        <f>IF(I256="","",ministers_outercabinet!E$3)</f>
        <v/>
      </c>
      <c r="I256" s="155"/>
      <c r="J256" s="156"/>
      <c r="K256" s="157"/>
      <c r="L256" s="149"/>
      <c r="M256" s="158"/>
      <c r="O256" s="159"/>
      <c r="Q256" s="153"/>
      <c r="R256" s="154"/>
      <c r="S256" s="145"/>
      <c r="T256" s="159"/>
      <c r="U256" s="155"/>
      <c r="V256" s="156"/>
      <c r="W256" s="157"/>
      <c r="X256" s="149"/>
      <c r="Y256" s="158"/>
      <c r="AA256" s="159"/>
      <c r="AC256" s="153"/>
      <c r="AD256" s="154"/>
      <c r="AE256" s="145"/>
      <c r="AF256" s="159"/>
      <c r="AG256" s="155"/>
      <c r="AH256" s="156"/>
      <c r="AI256" s="157"/>
      <c r="AJ256" s="149"/>
      <c r="AK256" s="158"/>
      <c r="AM256" s="159"/>
      <c r="AO256" s="153"/>
      <c r="AP256" s="154"/>
      <c r="AQ256" s="145"/>
      <c r="AR256" s="159"/>
      <c r="AS256" s="155"/>
      <c r="AT256" s="156"/>
      <c r="AU256" s="157"/>
      <c r="AV256" s="149"/>
      <c r="AW256" s="158"/>
      <c r="AY256" s="159"/>
      <c r="BA256" s="153"/>
      <c r="BB256" s="154"/>
      <c r="BC256" s="145"/>
      <c r="BD256" s="159"/>
      <c r="BE256" s="155"/>
      <c r="BF256" s="156"/>
      <c r="BG256" s="157"/>
      <c r="BH256" s="149"/>
      <c r="BI256" s="158"/>
      <c r="BK256" s="159"/>
      <c r="BM256" s="153"/>
      <c r="BN256" s="154"/>
      <c r="BO256" s="145"/>
      <c r="BP256" s="159"/>
      <c r="BQ256" s="155"/>
      <c r="BR256" s="156"/>
      <c r="BS256" s="157"/>
      <c r="BT256" s="149"/>
      <c r="BU256" s="158"/>
      <c r="BW256" s="159"/>
      <c r="BY256" s="153"/>
      <c r="BZ256" s="154"/>
      <c r="CA256" s="145"/>
      <c r="CB256" s="159"/>
      <c r="CC256" s="155"/>
      <c r="CD256" s="156"/>
      <c r="CE256" s="157"/>
      <c r="CF256" s="149"/>
      <c r="CG256" s="158"/>
      <c r="CI256" s="159"/>
      <c r="CK256" s="153"/>
      <c r="CL256" s="154"/>
      <c r="CM256" s="145"/>
      <c r="CN256" s="159"/>
      <c r="CO256" s="155"/>
      <c r="CP256" s="156"/>
      <c r="CQ256" s="157"/>
      <c r="CR256" s="149"/>
      <c r="CS256" s="158"/>
      <c r="CU256" s="159"/>
      <c r="CW256" s="153"/>
      <c r="CX256" s="154"/>
      <c r="CY256" s="145"/>
      <c r="CZ256" s="159"/>
      <c r="DA256" s="155"/>
      <c r="DB256" s="156"/>
      <c r="DC256" s="157"/>
      <c r="DD256" s="149"/>
      <c r="DE256" s="158"/>
      <c r="DG256" s="159"/>
      <c r="DI256" s="153"/>
      <c r="DJ256" s="154"/>
      <c r="DK256" s="145"/>
      <c r="DL256" s="159"/>
      <c r="DM256" s="155"/>
      <c r="DN256" s="156"/>
      <c r="DO256" s="157"/>
      <c r="DP256" s="149"/>
      <c r="DQ256" s="158"/>
      <c r="DS256" s="159"/>
      <c r="DU256" s="153"/>
      <c r="DV256" s="154"/>
      <c r="DW256" s="145"/>
      <c r="DX256" s="159"/>
      <c r="DY256" s="155"/>
      <c r="DZ256" s="156"/>
      <c r="EA256" s="157"/>
      <c r="EB256" s="149"/>
      <c r="EC256" s="158"/>
      <c r="EE256" s="159"/>
    </row>
    <row r="257" spans="1:135" ht="13.5" customHeight="1">
      <c r="A257" s="126"/>
      <c r="E257" s="153"/>
      <c r="F257" s="154"/>
      <c r="G257" s="145" t="s">
        <v>292</v>
      </c>
      <c r="H257" s="145" t="str">
        <f>IF(I257="","",ministers_outercabinet!E$3)</f>
        <v/>
      </c>
      <c r="I257" s="155"/>
      <c r="J257" s="156"/>
      <c r="K257" s="157"/>
      <c r="L257" s="149"/>
      <c r="M257" s="158"/>
      <c r="O257" s="159"/>
      <c r="Q257" s="153"/>
      <c r="R257" s="154"/>
      <c r="S257" s="145"/>
      <c r="T257" s="159"/>
      <c r="U257" s="155"/>
      <c r="V257" s="156"/>
      <c r="W257" s="157"/>
      <c r="X257" s="149"/>
      <c r="Y257" s="158"/>
      <c r="AA257" s="159"/>
      <c r="AC257" s="153"/>
      <c r="AD257" s="154"/>
      <c r="AE257" s="145"/>
      <c r="AF257" s="159"/>
      <c r="AG257" s="155"/>
      <c r="AH257" s="156"/>
      <c r="AI257" s="157"/>
      <c r="AJ257" s="149"/>
      <c r="AK257" s="158"/>
      <c r="AM257" s="159"/>
      <c r="AO257" s="153"/>
      <c r="AP257" s="154"/>
      <c r="AQ257" s="145"/>
      <c r="AR257" s="159"/>
      <c r="AS257" s="155"/>
      <c r="AT257" s="156"/>
      <c r="AU257" s="157"/>
      <c r="AV257" s="149"/>
      <c r="AW257" s="158"/>
      <c r="AY257" s="159"/>
      <c r="BA257" s="153"/>
      <c r="BB257" s="154"/>
      <c r="BC257" s="145"/>
      <c r="BD257" s="159"/>
      <c r="BE257" s="155"/>
      <c r="BF257" s="156"/>
      <c r="BG257" s="157"/>
      <c r="BH257" s="149"/>
      <c r="BI257" s="158"/>
      <c r="BK257" s="159"/>
      <c r="BM257" s="153"/>
      <c r="BN257" s="154"/>
      <c r="BO257" s="145"/>
      <c r="BP257" s="159"/>
      <c r="BQ257" s="155"/>
      <c r="BR257" s="156"/>
      <c r="BS257" s="157"/>
      <c r="BT257" s="149"/>
      <c r="BU257" s="158"/>
      <c r="BW257" s="159"/>
      <c r="BY257" s="153"/>
      <c r="BZ257" s="154"/>
      <c r="CA257" s="145"/>
      <c r="CB257" s="159"/>
      <c r="CC257" s="155"/>
      <c r="CD257" s="156"/>
      <c r="CE257" s="157"/>
      <c r="CF257" s="149"/>
      <c r="CG257" s="158"/>
      <c r="CI257" s="159"/>
      <c r="CK257" s="153"/>
      <c r="CL257" s="154"/>
      <c r="CM257" s="145"/>
      <c r="CN257" s="159"/>
      <c r="CO257" s="155"/>
      <c r="CP257" s="156"/>
      <c r="CQ257" s="157"/>
      <c r="CR257" s="149"/>
      <c r="CS257" s="158"/>
      <c r="CU257" s="159"/>
      <c r="CW257" s="153"/>
      <c r="CX257" s="154"/>
      <c r="CY257" s="145"/>
      <c r="CZ257" s="159"/>
      <c r="DA257" s="155"/>
      <c r="DB257" s="156"/>
      <c r="DC257" s="157"/>
      <c r="DD257" s="149"/>
      <c r="DE257" s="158"/>
      <c r="DG257" s="159"/>
      <c r="DI257" s="153"/>
      <c r="DJ257" s="154"/>
      <c r="DK257" s="145"/>
      <c r="DL257" s="159"/>
      <c r="DM257" s="155"/>
      <c r="DN257" s="156"/>
      <c r="DO257" s="157"/>
      <c r="DP257" s="149"/>
      <c r="DQ257" s="158"/>
      <c r="DS257" s="159"/>
      <c r="DU257" s="153"/>
      <c r="DV257" s="154"/>
      <c r="DW257" s="145"/>
      <c r="DX257" s="159"/>
      <c r="DY257" s="155"/>
      <c r="DZ257" s="156"/>
      <c r="EA257" s="157"/>
      <c r="EB257" s="149"/>
      <c r="EC257" s="158"/>
      <c r="EE257" s="159"/>
    </row>
    <row r="258" spans="1:135" ht="13.5" customHeight="1">
      <c r="A258" s="126"/>
      <c r="E258" s="153"/>
      <c r="F258" s="154"/>
      <c r="G258" s="145" t="s">
        <v>292</v>
      </c>
      <c r="H258" s="145" t="str">
        <f>IF(I258="","",ministers_outercabinet!E$3)</f>
        <v/>
      </c>
      <c r="I258" s="155"/>
      <c r="J258" s="156"/>
      <c r="K258" s="157"/>
      <c r="L258" s="149"/>
      <c r="M258" s="158"/>
      <c r="O258" s="159"/>
      <c r="Q258" s="153"/>
      <c r="R258" s="154"/>
      <c r="S258" s="145"/>
      <c r="T258" s="159"/>
      <c r="U258" s="155"/>
      <c r="V258" s="156"/>
      <c r="W258" s="157"/>
      <c r="X258" s="149"/>
      <c r="Y258" s="158"/>
      <c r="AA258" s="159"/>
      <c r="AC258" s="153"/>
      <c r="AD258" s="154"/>
      <c r="AE258" s="145"/>
      <c r="AF258" s="159"/>
      <c r="AG258" s="155"/>
      <c r="AH258" s="156"/>
      <c r="AI258" s="157"/>
      <c r="AJ258" s="149"/>
      <c r="AK258" s="158"/>
      <c r="AM258" s="159"/>
      <c r="AO258" s="153"/>
      <c r="AP258" s="154"/>
      <c r="AQ258" s="145"/>
      <c r="AR258" s="159"/>
      <c r="AS258" s="155"/>
      <c r="AT258" s="156"/>
      <c r="AU258" s="157"/>
      <c r="AV258" s="149"/>
      <c r="AW258" s="158"/>
      <c r="AY258" s="159"/>
      <c r="BA258" s="153"/>
      <c r="BB258" s="154"/>
      <c r="BC258" s="145"/>
      <c r="BD258" s="159"/>
      <c r="BE258" s="155"/>
      <c r="BF258" s="156"/>
      <c r="BG258" s="157"/>
      <c r="BH258" s="149"/>
      <c r="BI258" s="158"/>
      <c r="BK258" s="159"/>
      <c r="BM258" s="153"/>
      <c r="BN258" s="154"/>
      <c r="BO258" s="145"/>
      <c r="BP258" s="159"/>
      <c r="BQ258" s="155"/>
      <c r="BR258" s="156"/>
      <c r="BS258" s="157"/>
      <c r="BT258" s="149"/>
      <c r="BU258" s="158"/>
      <c r="BW258" s="159"/>
      <c r="BY258" s="153"/>
      <c r="BZ258" s="154"/>
      <c r="CA258" s="145"/>
      <c r="CB258" s="159"/>
      <c r="CC258" s="155"/>
      <c r="CD258" s="156"/>
      <c r="CE258" s="157"/>
      <c r="CF258" s="149"/>
      <c r="CG258" s="158"/>
      <c r="CI258" s="159"/>
      <c r="CK258" s="153"/>
      <c r="CL258" s="154"/>
      <c r="CM258" s="145"/>
      <c r="CN258" s="159"/>
      <c r="CO258" s="155"/>
      <c r="CP258" s="156"/>
      <c r="CQ258" s="157"/>
      <c r="CR258" s="149"/>
      <c r="CS258" s="158"/>
      <c r="CU258" s="159"/>
      <c r="CW258" s="153"/>
      <c r="CX258" s="154"/>
      <c r="CY258" s="145"/>
      <c r="CZ258" s="159"/>
      <c r="DA258" s="155"/>
      <c r="DB258" s="156"/>
      <c r="DC258" s="157"/>
      <c r="DD258" s="149"/>
      <c r="DE258" s="158"/>
      <c r="DG258" s="159"/>
      <c r="DI258" s="153"/>
      <c r="DJ258" s="154"/>
      <c r="DK258" s="145"/>
      <c r="DL258" s="159"/>
      <c r="DM258" s="155"/>
      <c r="DN258" s="156"/>
      <c r="DO258" s="157"/>
      <c r="DP258" s="149"/>
      <c r="DQ258" s="158"/>
      <c r="DS258" s="159"/>
      <c r="DU258" s="153"/>
      <c r="DV258" s="154"/>
      <c r="DW258" s="145"/>
      <c r="DX258" s="159"/>
      <c r="DY258" s="155"/>
      <c r="DZ258" s="156"/>
      <c r="EA258" s="157"/>
      <c r="EB258" s="149"/>
      <c r="EC258" s="158"/>
      <c r="EE258" s="159"/>
    </row>
    <row r="259" spans="1:135" ht="13.5" customHeight="1">
      <c r="A259" s="126"/>
      <c r="E259" s="153"/>
      <c r="F259" s="154"/>
      <c r="G259" s="145" t="s">
        <v>292</v>
      </c>
      <c r="H259" s="145" t="str">
        <f>IF(I259="","",ministers_outercabinet!E$3)</f>
        <v/>
      </c>
      <c r="I259" s="155"/>
      <c r="J259" s="156"/>
      <c r="K259" s="157"/>
      <c r="L259" s="149"/>
      <c r="M259" s="158"/>
      <c r="O259" s="159"/>
      <c r="Q259" s="153"/>
      <c r="R259" s="154"/>
      <c r="S259" s="145"/>
      <c r="T259" s="159"/>
      <c r="U259" s="155"/>
      <c r="V259" s="156"/>
      <c r="W259" s="157"/>
      <c r="X259" s="149"/>
      <c r="Y259" s="158"/>
      <c r="AA259" s="159"/>
      <c r="AC259" s="153"/>
      <c r="AD259" s="154"/>
      <c r="AE259" s="145"/>
      <c r="AF259" s="159"/>
      <c r="AG259" s="155"/>
      <c r="AH259" s="156"/>
      <c r="AI259" s="157"/>
      <c r="AJ259" s="149"/>
      <c r="AK259" s="158"/>
      <c r="AM259" s="159"/>
      <c r="AO259" s="153"/>
      <c r="AP259" s="154"/>
      <c r="AQ259" s="145"/>
      <c r="AR259" s="159"/>
      <c r="AS259" s="155"/>
      <c r="AT259" s="156"/>
      <c r="AU259" s="157"/>
      <c r="AV259" s="149"/>
      <c r="AW259" s="158"/>
      <c r="AY259" s="159"/>
      <c r="BA259" s="153"/>
      <c r="BB259" s="154"/>
      <c r="BC259" s="145"/>
      <c r="BD259" s="159"/>
      <c r="BE259" s="155"/>
      <c r="BF259" s="156"/>
      <c r="BG259" s="157"/>
      <c r="BH259" s="149"/>
      <c r="BI259" s="158"/>
      <c r="BK259" s="159"/>
      <c r="BM259" s="153"/>
      <c r="BN259" s="154"/>
      <c r="BO259" s="145"/>
      <c r="BP259" s="159"/>
      <c r="BQ259" s="155"/>
      <c r="BR259" s="156"/>
      <c r="BS259" s="157"/>
      <c r="BT259" s="149"/>
      <c r="BU259" s="158"/>
      <c r="BW259" s="159"/>
      <c r="BY259" s="153"/>
      <c r="BZ259" s="154"/>
      <c r="CA259" s="145"/>
      <c r="CB259" s="159"/>
      <c r="CC259" s="155"/>
      <c r="CD259" s="156"/>
      <c r="CE259" s="157"/>
      <c r="CF259" s="149"/>
      <c r="CG259" s="158"/>
      <c r="CI259" s="159"/>
      <c r="CK259" s="153"/>
      <c r="CL259" s="154"/>
      <c r="CM259" s="145"/>
      <c r="CN259" s="159"/>
      <c r="CO259" s="155"/>
      <c r="CP259" s="156"/>
      <c r="CQ259" s="157"/>
      <c r="CR259" s="149"/>
      <c r="CS259" s="158"/>
      <c r="CU259" s="159"/>
      <c r="CW259" s="153"/>
      <c r="CX259" s="154"/>
      <c r="CY259" s="145"/>
      <c r="CZ259" s="159"/>
      <c r="DA259" s="155"/>
      <c r="DB259" s="156"/>
      <c r="DC259" s="157"/>
      <c r="DD259" s="149"/>
      <c r="DE259" s="158"/>
      <c r="DG259" s="159"/>
      <c r="DI259" s="153"/>
      <c r="DJ259" s="154"/>
      <c r="DK259" s="145"/>
      <c r="DL259" s="159"/>
      <c r="DM259" s="155"/>
      <c r="DN259" s="156"/>
      <c r="DO259" s="157"/>
      <c r="DP259" s="149"/>
      <c r="DQ259" s="158"/>
      <c r="DS259" s="159"/>
      <c r="DU259" s="153"/>
      <c r="DV259" s="154"/>
      <c r="DW259" s="145"/>
      <c r="DX259" s="159"/>
      <c r="DY259" s="155"/>
      <c r="DZ259" s="156"/>
      <c r="EA259" s="157"/>
      <c r="EB259" s="149"/>
      <c r="EC259" s="158"/>
      <c r="EE259" s="159"/>
    </row>
    <row r="260" spans="1:135" ht="13.5" customHeight="1">
      <c r="A260" s="126"/>
      <c r="E260" s="153"/>
      <c r="F260" s="154"/>
      <c r="G260" s="145" t="s">
        <v>292</v>
      </c>
      <c r="H260" s="145" t="str">
        <f>IF(I260="","",ministers_outercabinet!E$3)</f>
        <v/>
      </c>
      <c r="I260" s="155"/>
      <c r="J260" s="156"/>
      <c r="K260" s="157"/>
      <c r="L260" s="149"/>
      <c r="M260" s="158"/>
      <c r="O260" s="159"/>
      <c r="Q260" s="153"/>
      <c r="R260" s="154"/>
      <c r="S260" s="145"/>
      <c r="T260" s="159"/>
      <c r="U260" s="155"/>
      <c r="V260" s="156"/>
      <c r="W260" s="157"/>
      <c r="X260" s="149"/>
      <c r="Y260" s="158"/>
      <c r="AA260" s="159"/>
      <c r="AC260" s="153"/>
      <c r="AD260" s="154"/>
      <c r="AE260" s="145"/>
      <c r="AF260" s="159"/>
      <c r="AG260" s="155"/>
      <c r="AH260" s="156"/>
      <c r="AI260" s="157"/>
      <c r="AJ260" s="149"/>
      <c r="AK260" s="158"/>
      <c r="AM260" s="159"/>
      <c r="AO260" s="153"/>
      <c r="AP260" s="154"/>
      <c r="AQ260" s="145"/>
      <c r="AR260" s="159"/>
      <c r="AS260" s="155"/>
      <c r="AT260" s="156"/>
      <c r="AU260" s="157"/>
      <c r="AV260" s="149"/>
      <c r="AW260" s="158"/>
      <c r="AY260" s="159"/>
      <c r="BA260" s="153"/>
      <c r="BB260" s="154"/>
      <c r="BC260" s="145"/>
      <c r="BD260" s="159"/>
      <c r="BE260" s="155"/>
      <c r="BF260" s="156"/>
      <c r="BG260" s="157"/>
      <c r="BH260" s="149"/>
      <c r="BI260" s="158"/>
      <c r="BK260" s="159"/>
      <c r="BM260" s="153"/>
      <c r="BN260" s="154"/>
      <c r="BO260" s="145"/>
      <c r="BP260" s="159"/>
      <c r="BQ260" s="155"/>
      <c r="BR260" s="156"/>
      <c r="BS260" s="157"/>
      <c r="BT260" s="149"/>
      <c r="BU260" s="158"/>
      <c r="BW260" s="159"/>
      <c r="BY260" s="153"/>
      <c r="BZ260" s="154"/>
      <c r="CA260" s="145"/>
      <c r="CB260" s="159"/>
      <c r="CC260" s="155"/>
      <c r="CD260" s="156"/>
      <c r="CE260" s="157"/>
      <c r="CF260" s="149"/>
      <c r="CG260" s="158"/>
      <c r="CI260" s="159"/>
      <c r="CK260" s="153"/>
      <c r="CL260" s="154"/>
      <c r="CM260" s="145"/>
      <c r="CN260" s="159"/>
      <c r="CO260" s="155"/>
      <c r="CP260" s="156"/>
      <c r="CQ260" s="157"/>
      <c r="CR260" s="149"/>
      <c r="CS260" s="158"/>
      <c r="CU260" s="159"/>
      <c r="CW260" s="153"/>
      <c r="CX260" s="154"/>
      <c r="CY260" s="145"/>
      <c r="CZ260" s="159"/>
      <c r="DA260" s="155"/>
      <c r="DB260" s="156"/>
      <c r="DC260" s="157"/>
      <c r="DD260" s="149"/>
      <c r="DE260" s="158"/>
      <c r="DG260" s="159"/>
      <c r="DI260" s="153"/>
      <c r="DJ260" s="154"/>
      <c r="DK260" s="145"/>
      <c r="DL260" s="159"/>
      <c r="DM260" s="155"/>
      <c r="DN260" s="156"/>
      <c r="DO260" s="157"/>
      <c r="DP260" s="149"/>
      <c r="DQ260" s="158"/>
      <c r="DS260" s="159"/>
      <c r="DU260" s="153"/>
      <c r="DV260" s="154"/>
      <c r="DW260" s="145"/>
      <c r="DX260" s="159"/>
      <c r="DY260" s="155"/>
      <c r="DZ260" s="156"/>
      <c r="EA260" s="157"/>
      <c r="EB260" s="149"/>
      <c r="EC260" s="158"/>
      <c r="EE260" s="159"/>
    </row>
    <row r="261" spans="1:135" ht="13.5" customHeight="1">
      <c r="A261" s="126"/>
      <c r="E261" s="153"/>
      <c r="F261" s="154"/>
      <c r="G261" s="145" t="s">
        <v>292</v>
      </c>
      <c r="H261" s="145" t="str">
        <f>IF(I261="","",ministers_outercabinet!E$3)</f>
        <v/>
      </c>
      <c r="I261" s="155"/>
      <c r="J261" s="156"/>
      <c r="K261" s="157"/>
      <c r="L261" s="149"/>
      <c r="M261" s="158"/>
      <c r="O261" s="159"/>
      <c r="Q261" s="153"/>
      <c r="R261" s="154"/>
      <c r="S261" s="145"/>
      <c r="T261" s="159"/>
      <c r="U261" s="155"/>
      <c r="V261" s="156"/>
      <c r="W261" s="157"/>
      <c r="X261" s="149"/>
      <c r="Y261" s="158"/>
      <c r="AA261" s="159"/>
      <c r="AC261" s="153"/>
      <c r="AD261" s="154"/>
      <c r="AE261" s="145"/>
      <c r="AF261" s="159"/>
      <c r="AG261" s="155"/>
      <c r="AH261" s="156"/>
      <c r="AI261" s="157"/>
      <c r="AJ261" s="149"/>
      <c r="AK261" s="158"/>
      <c r="AM261" s="159"/>
      <c r="AO261" s="153"/>
      <c r="AP261" s="154"/>
      <c r="AQ261" s="145"/>
      <c r="AR261" s="159"/>
      <c r="AS261" s="155"/>
      <c r="AT261" s="156"/>
      <c r="AU261" s="157"/>
      <c r="AV261" s="149"/>
      <c r="AW261" s="158"/>
      <c r="AY261" s="159"/>
      <c r="BA261" s="153"/>
      <c r="BB261" s="154"/>
      <c r="BC261" s="145"/>
      <c r="BD261" s="159"/>
      <c r="BE261" s="155"/>
      <c r="BF261" s="156"/>
      <c r="BG261" s="157"/>
      <c r="BH261" s="149"/>
      <c r="BI261" s="158"/>
      <c r="BK261" s="159"/>
      <c r="BM261" s="153"/>
      <c r="BN261" s="154"/>
      <c r="BO261" s="145"/>
      <c r="BP261" s="159"/>
      <c r="BQ261" s="155"/>
      <c r="BR261" s="156"/>
      <c r="BS261" s="157"/>
      <c r="BT261" s="149"/>
      <c r="BU261" s="158"/>
      <c r="BW261" s="159"/>
      <c r="BY261" s="153"/>
      <c r="BZ261" s="154"/>
      <c r="CA261" s="145"/>
      <c r="CB261" s="159"/>
      <c r="CC261" s="155"/>
      <c r="CD261" s="156"/>
      <c r="CE261" s="157"/>
      <c r="CF261" s="149"/>
      <c r="CG261" s="158"/>
      <c r="CI261" s="159"/>
      <c r="CK261" s="153"/>
      <c r="CL261" s="154"/>
      <c r="CM261" s="145"/>
      <c r="CN261" s="159"/>
      <c r="CO261" s="155"/>
      <c r="CP261" s="156"/>
      <c r="CQ261" s="157"/>
      <c r="CR261" s="149"/>
      <c r="CS261" s="158"/>
      <c r="CU261" s="159"/>
      <c r="CW261" s="153"/>
      <c r="CX261" s="154"/>
      <c r="CY261" s="145"/>
      <c r="CZ261" s="159"/>
      <c r="DA261" s="155"/>
      <c r="DB261" s="156"/>
      <c r="DC261" s="157"/>
      <c r="DD261" s="149"/>
      <c r="DE261" s="158"/>
      <c r="DG261" s="159"/>
      <c r="DI261" s="153"/>
      <c r="DJ261" s="154"/>
      <c r="DK261" s="145"/>
      <c r="DL261" s="159"/>
      <c r="DM261" s="155"/>
      <c r="DN261" s="156"/>
      <c r="DO261" s="157"/>
      <c r="DP261" s="149"/>
      <c r="DQ261" s="158"/>
      <c r="DS261" s="159"/>
      <c r="DU261" s="153"/>
      <c r="DV261" s="154"/>
      <c r="DW261" s="145"/>
      <c r="DX261" s="159"/>
      <c r="DY261" s="155"/>
      <c r="DZ261" s="156"/>
      <c r="EA261" s="157"/>
      <c r="EB261" s="149"/>
      <c r="EC261" s="158"/>
      <c r="EE261" s="159"/>
    </row>
    <row r="262" spans="1:135" ht="13.5" customHeight="1">
      <c r="A262" s="126"/>
      <c r="E262" s="153"/>
      <c r="F262" s="154"/>
      <c r="G262" s="145" t="s">
        <v>292</v>
      </c>
      <c r="H262" s="145" t="str">
        <f>IF(I262="","",ministers_outercabinet!E$3)</f>
        <v/>
      </c>
      <c r="I262" s="155"/>
      <c r="J262" s="156"/>
      <c r="K262" s="157"/>
      <c r="L262" s="149"/>
      <c r="M262" s="158"/>
      <c r="O262" s="159"/>
      <c r="Q262" s="153"/>
      <c r="R262" s="154"/>
      <c r="S262" s="145"/>
      <c r="T262" s="159"/>
      <c r="U262" s="155"/>
      <c r="V262" s="156"/>
      <c r="W262" s="157"/>
      <c r="X262" s="149"/>
      <c r="Y262" s="158"/>
      <c r="AA262" s="159"/>
      <c r="AC262" s="153"/>
      <c r="AD262" s="154"/>
      <c r="AE262" s="145"/>
      <c r="AF262" s="159"/>
      <c r="AG262" s="155"/>
      <c r="AH262" s="156"/>
      <c r="AI262" s="157"/>
      <c r="AJ262" s="149"/>
      <c r="AK262" s="158"/>
      <c r="AM262" s="159"/>
      <c r="AO262" s="153"/>
      <c r="AP262" s="154"/>
      <c r="AQ262" s="145"/>
      <c r="AR262" s="159"/>
      <c r="AS262" s="155"/>
      <c r="AT262" s="156"/>
      <c r="AU262" s="157"/>
      <c r="AV262" s="149"/>
      <c r="AW262" s="158"/>
      <c r="AY262" s="159"/>
      <c r="BA262" s="153"/>
      <c r="BB262" s="154"/>
      <c r="BC262" s="145"/>
      <c r="BD262" s="159"/>
      <c r="BE262" s="155"/>
      <c r="BF262" s="156"/>
      <c r="BG262" s="157"/>
      <c r="BH262" s="149"/>
      <c r="BI262" s="158"/>
      <c r="BK262" s="159"/>
      <c r="BM262" s="153"/>
      <c r="BN262" s="154"/>
      <c r="BO262" s="145"/>
      <c r="BP262" s="159"/>
      <c r="BQ262" s="155"/>
      <c r="BR262" s="156"/>
      <c r="BS262" s="157"/>
      <c r="BT262" s="149"/>
      <c r="BU262" s="158"/>
      <c r="BW262" s="159"/>
      <c r="BY262" s="153"/>
      <c r="BZ262" s="154"/>
      <c r="CA262" s="145"/>
      <c r="CB262" s="159"/>
      <c r="CC262" s="155"/>
      <c r="CD262" s="156"/>
      <c r="CE262" s="157"/>
      <c r="CF262" s="149"/>
      <c r="CG262" s="158"/>
      <c r="CI262" s="159"/>
      <c r="CK262" s="153"/>
      <c r="CL262" s="154"/>
      <c r="CM262" s="145"/>
      <c r="CN262" s="159"/>
      <c r="CO262" s="155"/>
      <c r="CP262" s="156"/>
      <c r="CQ262" s="157"/>
      <c r="CR262" s="149"/>
      <c r="CS262" s="158"/>
      <c r="CU262" s="159"/>
      <c r="CW262" s="153"/>
      <c r="CX262" s="154"/>
      <c r="CY262" s="145"/>
      <c r="CZ262" s="159"/>
      <c r="DA262" s="155"/>
      <c r="DB262" s="156"/>
      <c r="DC262" s="157"/>
      <c r="DD262" s="149"/>
      <c r="DE262" s="158"/>
      <c r="DG262" s="159"/>
      <c r="DI262" s="153"/>
      <c r="DJ262" s="154"/>
      <c r="DK262" s="145"/>
      <c r="DL262" s="159"/>
      <c r="DM262" s="155"/>
      <c r="DN262" s="156"/>
      <c r="DO262" s="157"/>
      <c r="DP262" s="149"/>
      <c r="DQ262" s="158"/>
      <c r="DS262" s="159"/>
      <c r="DU262" s="153"/>
      <c r="DV262" s="154"/>
      <c r="DW262" s="145"/>
      <c r="DX262" s="159"/>
      <c r="DY262" s="155"/>
      <c r="DZ262" s="156"/>
      <c r="EA262" s="157"/>
      <c r="EB262" s="149"/>
      <c r="EC262" s="158"/>
      <c r="EE262" s="159"/>
    </row>
    <row r="263" spans="1:135" ht="13.5" customHeight="1">
      <c r="A263" s="126"/>
      <c r="E263" s="153"/>
      <c r="F263" s="154"/>
      <c r="G263" s="145" t="s">
        <v>292</v>
      </c>
      <c r="H263" s="145" t="str">
        <f>IF(I263="","",ministers_outercabinet!E$3)</f>
        <v/>
      </c>
      <c r="I263" s="155"/>
      <c r="J263" s="156"/>
      <c r="K263" s="157"/>
      <c r="L263" s="149"/>
      <c r="M263" s="158"/>
      <c r="O263" s="159"/>
      <c r="Q263" s="153"/>
      <c r="R263" s="154"/>
      <c r="S263" s="145"/>
      <c r="T263" s="159"/>
      <c r="U263" s="155"/>
      <c r="V263" s="156"/>
      <c r="W263" s="157"/>
      <c r="X263" s="149"/>
      <c r="Y263" s="158"/>
      <c r="AA263" s="159"/>
      <c r="AC263" s="153"/>
      <c r="AD263" s="154"/>
      <c r="AE263" s="145"/>
      <c r="AF263" s="159"/>
      <c r="AG263" s="155"/>
      <c r="AH263" s="156"/>
      <c r="AI263" s="157"/>
      <c r="AJ263" s="149"/>
      <c r="AK263" s="158"/>
      <c r="AM263" s="159"/>
      <c r="AO263" s="153"/>
      <c r="AP263" s="154"/>
      <c r="AQ263" s="145"/>
      <c r="AR263" s="159"/>
      <c r="AS263" s="155"/>
      <c r="AT263" s="156"/>
      <c r="AU263" s="157"/>
      <c r="AV263" s="149"/>
      <c r="AW263" s="158"/>
      <c r="AY263" s="159"/>
      <c r="BA263" s="153"/>
      <c r="BB263" s="154"/>
      <c r="BC263" s="145"/>
      <c r="BD263" s="159"/>
      <c r="BE263" s="155"/>
      <c r="BF263" s="156"/>
      <c r="BG263" s="157"/>
      <c r="BH263" s="149"/>
      <c r="BI263" s="158"/>
      <c r="BK263" s="159"/>
      <c r="BM263" s="153"/>
      <c r="BN263" s="154"/>
      <c r="BO263" s="145"/>
      <c r="BP263" s="159"/>
      <c r="BQ263" s="155"/>
      <c r="BR263" s="156"/>
      <c r="BS263" s="157"/>
      <c r="BT263" s="149"/>
      <c r="BU263" s="158"/>
      <c r="BW263" s="159"/>
      <c r="BY263" s="153"/>
      <c r="BZ263" s="154"/>
      <c r="CA263" s="145"/>
      <c r="CB263" s="159"/>
      <c r="CC263" s="155"/>
      <c r="CD263" s="156"/>
      <c r="CE263" s="157"/>
      <c r="CF263" s="149"/>
      <c r="CG263" s="158"/>
      <c r="CI263" s="159"/>
      <c r="CK263" s="153"/>
      <c r="CL263" s="154"/>
      <c r="CM263" s="145"/>
      <c r="CN263" s="159"/>
      <c r="CO263" s="155"/>
      <c r="CP263" s="156"/>
      <c r="CQ263" s="157"/>
      <c r="CR263" s="149"/>
      <c r="CS263" s="158"/>
      <c r="CU263" s="159"/>
      <c r="CW263" s="153"/>
      <c r="CX263" s="154"/>
      <c r="CY263" s="145"/>
      <c r="CZ263" s="159"/>
      <c r="DA263" s="155"/>
      <c r="DB263" s="156"/>
      <c r="DC263" s="157"/>
      <c r="DD263" s="149"/>
      <c r="DE263" s="158"/>
      <c r="DG263" s="159"/>
      <c r="DI263" s="153"/>
      <c r="DJ263" s="154"/>
      <c r="DK263" s="145"/>
      <c r="DL263" s="159"/>
      <c r="DM263" s="155"/>
      <c r="DN263" s="156"/>
      <c r="DO263" s="157"/>
      <c r="DP263" s="149"/>
      <c r="DQ263" s="158"/>
      <c r="DS263" s="159"/>
      <c r="DU263" s="153"/>
      <c r="DV263" s="154"/>
      <c r="DW263" s="145"/>
      <c r="DX263" s="159"/>
      <c r="DY263" s="155"/>
      <c r="DZ263" s="156"/>
      <c r="EA263" s="157"/>
      <c r="EB263" s="149"/>
      <c r="EC263" s="158"/>
      <c r="EE263" s="159"/>
    </row>
    <row r="264" spans="1:135" ht="13.5" customHeight="1">
      <c r="A264" s="126"/>
      <c r="E264" s="153"/>
      <c r="F264" s="154"/>
      <c r="G264" s="145" t="s">
        <v>292</v>
      </c>
      <c r="H264" s="145" t="str">
        <f>IF(I264="","",ministers_outercabinet!E$3)</f>
        <v/>
      </c>
      <c r="I264" s="155"/>
      <c r="J264" s="156"/>
      <c r="K264" s="157"/>
      <c r="L264" s="149"/>
      <c r="M264" s="158"/>
      <c r="O264" s="159"/>
      <c r="Q264" s="153"/>
      <c r="R264" s="154"/>
      <c r="S264" s="145"/>
      <c r="T264" s="159"/>
      <c r="U264" s="155"/>
      <c r="V264" s="156"/>
      <c r="W264" s="157"/>
      <c r="X264" s="149"/>
      <c r="Y264" s="158"/>
      <c r="AA264" s="159"/>
      <c r="AC264" s="153"/>
      <c r="AD264" s="154"/>
      <c r="AE264" s="145"/>
      <c r="AF264" s="159"/>
      <c r="AG264" s="155"/>
      <c r="AH264" s="156"/>
      <c r="AI264" s="157"/>
      <c r="AJ264" s="149"/>
      <c r="AK264" s="158"/>
      <c r="AM264" s="159"/>
      <c r="AO264" s="153"/>
      <c r="AP264" s="154"/>
      <c r="AQ264" s="145"/>
      <c r="AR264" s="159"/>
      <c r="AS264" s="155"/>
      <c r="AT264" s="156"/>
      <c r="AU264" s="157"/>
      <c r="AV264" s="149"/>
      <c r="AW264" s="158"/>
      <c r="AY264" s="159"/>
      <c r="BA264" s="153"/>
      <c r="BB264" s="154"/>
      <c r="BC264" s="145"/>
      <c r="BD264" s="159"/>
      <c r="BE264" s="155"/>
      <c r="BF264" s="156"/>
      <c r="BG264" s="157"/>
      <c r="BH264" s="149"/>
      <c r="BI264" s="158"/>
      <c r="BK264" s="159"/>
      <c r="BM264" s="153"/>
      <c r="BN264" s="154"/>
      <c r="BO264" s="145"/>
      <c r="BP264" s="159"/>
      <c r="BQ264" s="155"/>
      <c r="BR264" s="156"/>
      <c r="BS264" s="157"/>
      <c r="BT264" s="149"/>
      <c r="BU264" s="158"/>
      <c r="BW264" s="159"/>
      <c r="BY264" s="153"/>
      <c r="BZ264" s="154"/>
      <c r="CA264" s="145"/>
      <c r="CB264" s="159"/>
      <c r="CC264" s="155"/>
      <c r="CD264" s="156"/>
      <c r="CE264" s="157"/>
      <c r="CF264" s="149"/>
      <c r="CG264" s="158"/>
      <c r="CI264" s="159"/>
      <c r="CK264" s="153"/>
      <c r="CL264" s="154"/>
      <c r="CM264" s="145"/>
      <c r="CN264" s="159"/>
      <c r="CO264" s="155"/>
      <c r="CP264" s="156"/>
      <c r="CQ264" s="157"/>
      <c r="CR264" s="149"/>
      <c r="CS264" s="158"/>
      <c r="CU264" s="159"/>
      <c r="CW264" s="153"/>
      <c r="CX264" s="154"/>
      <c r="CY264" s="145"/>
      <c r="CZ264" s="159"/>
      <c r="DA264" s="155"/>
      <c r="DB264" s="156"/>
      <c r="DC264" s="157"/>
      <c r="DD264" s="149"/>
      <c r="DE264" s="158"/>
      <c r="DG264" s="159"/>
      <c r="DI264" s="153"/>
      <c r="DJ264" s="154"/>
      <c r="DK264" s="145"/>
      <c r="DL264" s="159"/>
      <c r="DM264" s="155"/>
      <c r="DN264" s="156"/>
      <c r="DO264" s="157"/>
      <c r="DP264" s="149"/>
      <c r="DQ264" s="158"/>
      <c r="DS264" s="159"/>
      <c r="DU264" s="153"/>
      <c r="DV264" s="154"/>
      <c r="DW264" s="145"/>
      <c r="DX264" s="159"/>
      <c r="DY264" s="155"/>
      <c r="DZ264" s="156"/>
      <c r="EA264" s="157"/>
      <c r="EB264" s="149"/>
      <c r="EC264" s="158"/>
      <c r="EE264" s="159"/>
    </row>
    <row r="265" spans="1:135" ht="13.5" customHeight="1">
      <c r="A265" s="126"/>
      <c r="E265" s="153"/>
      <c r="F265" s="154"/>
      <c r="G265" s="145" t="s">
        <v>292</v>
      </c>
      <c r="H265" s="145" t="str">
        <f>IF(I265="","",ministers_outercabinet!E$3)</f>
        <v/>
      </c>
      <c r="I265" s="155"/>
      <c r="J265" s="156"/>
      <c r="K265" s="157"/>
      <c r="L265" s="149"/>
      <c r="M265" s="158"/>
      <c r="O265" s="159"/>
      <c r="Q265" s="153"/>
      <c r="R265" s="154"/>
      <c r="S265" s="145"/>
      <c r="T265" s="159"/>
      <c r="U265" s="155"/>
      <c r="V265" s="156"/>
      <c r="W265" s="157"/>
      <c r="X265" s="149"/>
      <c r="Y265" s="158"/>
      <c r="AA265" s="159"/>
      <c r="AC265" s="153"/>
      <c r="AD265" s="154"/>
      <c r="AE265" s="145"/>
      <c r="AF265" s="159"/>
      <c r="AG265" s="155"/>
      <c r="AH265" s="156"/>
      <c r="AI265" s="157"/>
      <c r="AJ265" s="149"/>
      <c r="AK265" s="158"/>
      <c r="AM265" s="159"/>
      <c r="AO265" s="153"/>
      <c r="AP265" s="154"/>
      <c r="AQ265" s="145"/>
      <c r="AR265" s="159"/>
      <c r="AS265" s="155"/>
      <c r="AT265" s="156"/>
      <c r="AU265" s="157"/>
      <c r="AV265" s="149"/>
      <c r="AW265" s="158"/>
      <c r="AY265" s="159"/>
      <c r="BA265" s="153"/>
      <c r="BB265" s="154"/>
      <c r="BC265" s="145"/>
      <c r="BD265" s="159"/>
      <c r="BE265" s="155"/>
      <c r="BF265" s="156"/>
      <c r="BG265" s="157"/>
      <c r="BH265" s="149"/>
      <c r="BI265" s="158"/>
      <c r="BK265" s="159"/>
      <c r="BM265" s="153"/>
      <c r="BN265" s="154"/>
      <c r="BO265" s="145"/>
      <c r="BP265" s="159"/>
      <c r="BQ265" s="155"/>
      <c r="BR265" s="156"/>
      <c r="BS265" s="157"/>
      <c r="BT265" s="149"/>
      <c r="BU265" s="158"/>
      <c r="BW265" s="159"/>
      <c r="BY265" s="153"/>
      <c r="BZ265" s="154"/>
      <c r="CA265" s="145"/>
      <c r="CB265" s="159"/>
      <c r="CC265" s="155"/>
      <c r="CD265" s="156"/>
      <c r="CE265" s="157"/>
      <c r="CF265" s="149"/>
      <c r="CG265" s="158"/>
      <c r="CI265" s="159"/>
      <c r="CK265" s="153"/>
      <c r="CL265" s="154"/>
      <c r="CM265" s="145"/>
      <c r="CN265" s="159"/>
      <c r="CO265" s="155"/>
      <c r="CP265" s="156"/>
      <c r="CQ265" s="157"/>
      <c r="CR265" s="149"/>
      <c r="CS265" s="158"/>
      <c r="CU265" s="159"/>
      <c r="CW265" s="153"/>
      <c r="CX265" s="154"/>
      <c r="CY265" s="145"/>
      <c r="CZ265" s="159"/>
      <c r="DA265" s="155"/>
      <c r="DB265" s="156"/>
      <c r="DC265" s="157"/>
      <c r="DD265" s="149"/>
      <c r="DE265" s="158"/>
      <c r="DG265" s="159"/>
      <c r="DI265" s="153"/>
      <c r="DJ265" s="154"/>
      <c r="DK265" s="145"/>
      <c r="DL265" s="159"/>
      <c r="DM265" s="155"/>
      <c r="DN265" s="156"/>
      <c r="DO265" s="157"/>
      <c r="DP265" s="149"/>
      <c r="DQ265" s="158"/>
      <c r="DS265" s="159"/>
      <c r="DU265" s="153"/>
      <c r="DV265" s="154"/>
      <c r="DW265" s="145"/>
      <c r="DX265" s="159"/>
      <c r="DY265" s="155"/>
      <c r="DZ265" s="156"/>
      <c r="EA265" s="157"/>
      <c r="EB265" s="149"/>
      <c r="EC265" s="158"/>
      <c r="EE265" s="159"/>
    </row>
    <row r="266" spans="1:135" ht="13.5" customHeight="1">
      <c r="A266" s="126"/>
      <c r="E266" s="153"/>
      <c r="F266" s="154"/>
      <c r="G266" s="145" t="s">
        <v>292</v>
      </c>
      <c r="H266" s="145" t="str">
        <f>IF(I266="","",ministers_outercabinet!E$3)</f>
        <v/>
      </c>
      <c r="I266" s="155"/>
      <c r="J266" s="156"/>
      <c r="K266" s="157"/>
      <c r="L266" s="149"/>
      <c r="M266" s="158"/>
      <c r="O266" s="159"/>
      <c r="Q266" s="153"/>
      <c r="R266" s="154"/>
      <c r="S266" s="145"/>
      <c r="T266" s="159"/>
      <c r="U266" s="155"/>
      <c r="V266" s="156"/>
      <c r="W266" s="157"/>
      <c r="X266" s="149"/>
      <c r="Y266" s="158"/>
      <c r="AA266" s="159"/>
      <c r="AC266" s="153"/>
      <c r="AD266" s="154"/>
      <c r="AE266" s="145"/>
      <c r="AF266" s="159"/>
      <c r="AG266" s="155"/>
      <c r="AH266" s="156"/>
      <c r="AI266" s="157"/>
      <c r="AJ266" s="149"/>
      <c r="AK266" s="158"/>
      <c r="AM266" s="159"/>
      <c r="AO266" s="153"/>
      <c r="AP266" s="154"/>
      <c r="AQ266" s="145"/>
      <c r="AR266" s="159"/>
      <c r="AS266" s="155"/>
      <c r="AT266" s="156"/>
      <c r="AU266" s="157"/>
      <c r="AV266" s="149"/>
      <c r="AW266" s="158"/>
      <c r="AY266" s="159"/>
      <c r="BA266" s="153"/>
      <c r="BB266" s="154"/>
      <c r="BC266" s="145"/>
      <c r="BD266" s="159"/>
      <c r="BE266" s="155"/>
      <c r="BF266" s="156"/>
      <c r="BG266" s="157"/>
      <c r="BH266" s="149"/>
      <c r="BI266" s="158"/>
      <c r="BK266" s="159"/>
      <c r="BM266" s="153"/>
      <c r="BN266" s="154"/>
      <c r="BO266" s="145"/>
      <c r="BP266" s="159"/>
      <c r="BQ266" s="155"/>
      <c r="BR266" s="156"/>
      <c r="BS266" s="157"/>
      <c r="BT266" s="149"/>
      <c r="BU266" s="158"/>
      <c r="BW266" s="159"/>
      <c r="BY266" s="153"/>
      <c r="BZ266" s="154"/>
      <c r="CA266" s="145"/>
      <c r="CB266" s="159"/>
      <c r="CC266" s="155"/>
      <c r="CD266" s="156"/>
      <c r="CE266" s="157"/>
      <c r="CF266" s="149"/>
      <c r="CG266" s="158"/>
      <c r="CI266" s="159"/>
      <c r="CK266" s="153"/>
      <c r="CL266" s="154"/>
      <c r="CM266" s="145"/>
      <c r="CN266" s="159"/>
      <c r="CO266" s="155"/>
      <c r="CP266" s="156"/>
      <c r="CQ266" s="157"/>
      <c r="CR266" s="149"/>
      <c r="CS266" s="158"/>
      <c r="CU266" s="159"/>
      <c r="CW266" s="153"/>
      <c r="CX266" s="154"/>
      <c r="CY266" s="145"/>
      <c r="CZ266" s="159"/>
      <c r="DA266" s="155"/>
      <c r="DB266" s="156"/>
      <c r="DC266" s="157"/>
      <c r="DD266" s="149"/>
      <c r="DE266" s="158"/>
      <c r="DG266" s="159"/>
      <c r="DI266" s="153"/>
      <c r="DJ266" s="154"/>
      <c r="DK266" s="145"/>
      <c r="DL266" s="159"/>
      <c r="DM266" s="155"/>
      <c r="DN266" s="156"/>
      <c r="DO266" s="157"/>
      <c r="DP266" s="149"/>
      <c r="DQ266" s="158"/>
      <c r="DS266" s="159"/>
      <c r="DU266" s="153"/>
      <c r="DV266" s="154"/>
      <c r="DW266" s="145"/>
      <c r="DX266" s="159"/>
      <c r="DY266" s="155"/>
      <c r="DZ266" s="156"/>
      <c r="EA266" s="157"/>
      <c r="EB266" s="149"/>
      <c r="EC266" s="158"/>
      <c r="EE266" s="159"/>
    </row>
    <row r="267" spans="1:135" ht="13.5" customHeight="1">
      <c r="A267" s="126"/>
      <c r="E267" s="160"/>
      <c r="F267" s="161"/>
      <c r="G267" s="145" t="s">
        <v>292</v>
      </c>
      <c r="H267" s="145" t="str">
        <f>IF(I267="","",ministers_outercabinet!E$3)</f>
        <v/>
      </c>
      <c r="I267" s="162"/>
      <c r="J267" s="163"/>
      <c r="K267" s="164"/>
      <c r="L267" s="165"/>
      <c r="M267" s="166"/>
      <c r="O267" s="159"/>
      <c r="Q267" s="160"/>
      <c r="R267" s="161"/>
      <c r="S267" s="145"/>
      <c r="T267" s="159"/>
      <c r="U267" s="162"/>
      <c r="V267" s="163"/>
      <c r="W267" s="164"/>
      <c r="X267" s="165"/>
      <c r="Y267" s="166"/>
      <c r="AA267" s="159"/>
      <c r="AC267" s="160"/>
      <c r="AD267" s="161"/>
      <c r="AE267" s="145"/>
      <c r="AF267" s="159"/>
      <c r="AG267" s="162"/>
      <c r="AH267" s="163"/>
      <c r="AI267" s="164"/>
      <c r="AJ267" s="165"/>
      <c r="AK267" s="166"/>
      <c r="AM267" s="159"/>
      <c r="AO267" s="160"/>
      <c r="AP267" s="161"/>
      <c r="AQ267" s="145"/>
      <c r="AR267" s="159"/>
      <c r="AS267" s="162"/>
      <c r="AT267" s="163"/>
      <c r="AU267" s="164"/>
      <c r="AV267" s="165"/>
      <c r="AW267" s="166"/>
      <c r="AY267" s="159"/>
      <c r="BA267" s="160"/>
      <c r="BB267" s="161"/>
      <c r="BC267" s="145"/>
      <c r="BD267" s="159"/>
      <c r="BE267" s="162"/>
      <c r="BF267" s="163"/>
      <c r="BG267" s="164"/>
      <c r="BH267" s="165"/>
      <c r="BI267" s="166"/>
      <c r="BK267" s="159"/>
      <c r="BM267" s="160"/>
      <c r="BN267" s="161"/>
      <c r="BO267" s="145"/>
      <c r="BP267" s="159"/>
      <c r="BQ267" s="162"/>
      <c r="BR267" s="163"/>
      <c r="BS267" s="164"/>
      <c r="BT267" s="165"/>
      <c r="BU267" s="166"/>
      <c r="BW267" s="159"/>
      <c r="BY267" s="160"/>
      <c r="BZ267" s="161"/>
      <c r="CA267" s="145"/>
      <c r="CB267" s="159"/>
      <c r="CC267" s="162"/>
      <c r="CD267" s="163"/>
      <c r="CE267" s="164"/>
      <c r="CF267" s="165"/>
      <c r="CG267" s="166"/>
      <c r="CI267" s="159"/>
      <c r="CK267" s="160"/>
      <c r="CL267" s="161"/>
      <c r="CM267" s="145"/>
      <c r="CN267" s="159"/>
      <c r="CO267" s="162"/>
      <c r="CP267" s="163"/>
      <c r="CQ267" s="164"/>
      <c r="CR267" s="165"/>
      <c r="CS267" s="166"/>
      <c r="CU267" s="159"/>
      <c r="CW267" s="160"/>
      <c r="CX267" s="161"/>
      <c r="CY267" s="145"/>
      <c r="CZ267" s="159"/>
      <c r="DA267" s="162"/>
      <c r="DB267" s="163"/>
      <c r="DC267" s="164"/>
      <c r="DD267" s="165"/>
      <c r="DE267" s="166"/>
      <c r="DG267" s="159"/>
      <c r="DI267" s="160"/>
      <c r="DJ267" s="161"/>
      <c r="DK267" s="145"/>
      <c r="DL267" s="159"/>
      <c r="DM267" s="162"/>
      <c r="DN267" s="163"/>
      <c r="DO267" s="164"/>
      <c r="DP267" s="165"/>
      <c r="DQ267" s="166"/>
      <c r="DS267" s="159"/>
      <c r="DU267" s="160"/>
      <c r="DV267" s="161"/>
      <c r="DW267" s="145"/>
      <c r="DX267" s="159"/>
      <c r="DY267" s="162"/>
      <c r="DZ267" s="163"/>
      <c r="EA267" s="164"/>
      <c r="EB267" s="165"/>
      <c r="EC267" s="166"/>
      <c r="EE267" s="159"/>
    </row>
  </sheetData>
  <conditionalFormatting sqref="DR33:DR267 ED33:ED267 Z33:Z267 AL33:AL267 AX33:AX267 BJ33:BJ267 BV33:BV267 CH33:CH267 CT33:CT267 DF33:DF267 N83:N102">
    <cfRule type="containsText" dxfId="44" priority="158" operator="containsText" text="!">
      <formula>NOT(ISERROR(SEARCH("!",N33)))</formula>
    </cfRule>
  </conditionalFormatting>
  <conditionalFormatting sqref="Z11">
    <cfRule type="containsText" dxfId="43" priority="148" operator="containsText" text="!">
      <formula>NOT(ISERROR(SEARCH("!",Z11)))</formula>
    </cfRule>
  </conditionalFormatting>
  <conditionalFormatting sqref="AL11">
    <cfRule type="containsText" dxfId="42" priority="147" operator="containsText" text="!">
      <formula>NOT(ISERROR(SEARCH("!",AL11)))</formula>
    </cfRule>
  </conditionalFormatting>
  <conditionalFormatting sqref="AX11">
    <cfRule type="containsText" dxfId="41" priority="146" operator="containsText" text="!">
      <formula>NOT(ISERROR(SEARCH("!",AX11)))</formula>
    </cfRule>
  </conditionalFormatting>
  <conditionalFormatting sqref="BJ11">
    <cfRule type="containsText" dxfId="40" priority="145" operator="containsText" text="!">
      <formula>NOT(ISERROR(SEARCH("!",BJ11)))</formula>
    </cfRule>
  </conditionalFormatting>
  <conditionalFormatting sqref="DR29:DR32 ED29:ED32 Z29:Z32 AL29:AL32 AX29:AX32 BJ29:BJ32 BV29:BV32 CH29:CH32 CT29:CT32 DF29:DF32">
    <cfRule type="containsText" dxfId="39" priority="123" operator="containsText" text="!">
      <formula>NOT(ISERROR(SEARCH("!",Z29)))</formula>
    </cfRule>
  </conditionalFormatting>
  <conditionalFormatting sqref="DR12:DR28 ED12:ED28 Z12:Z28 AL12:AL28 AX12:AX28 BJ12:BJ28 BV12:BV28 CH12:CH28 CT12:CT28 DF12:DF28">
    <cfRule type="containsText" dxfId="38" priority="157" operator="containsText" text="!">
      <formula>NOT(ISERROR(SEARCH("!",Z12)))</formula>
    </cfRule>
  </conditionalFormatting>
  <conditionalFormatting sqref="BV11">
    <cfRule type="containsText" dxfId="37" priority="144" operator="containsText" text="!">
      <formula>NOT(ISERROR(SEARCH("!",BV11)))</formula>
    </cfRule>
  </conditionalFormatting>
  <conditionalFormatting sqref="CH11">
    <cfRule type="containsText" dxfId="36" priority="143" operator="containsText" text="!">
      <formula>NOT(ISERROR(SEARCH("!",CH11)))</formula>
    </cfRule>
  </conditionalFormatting>
  <conditionalFormatting sqref="CT11">
    <cfRule type="containsText" dxfId="35" priority="142" operator="containsText" text="!">
      <formula>NOT(ISERROR(SEARCH("!",CT11)))</formula>
    </cfRule>
  </conditionalFormatting>
  <conditionalFormatting sqref="DR11">
    <cfRule type="containsText" dxfId="34" priority="140" operator="containsText" text="!">
      <formula>NOT(ISERROR(SEARCH("!",DR11)))</formula>
    </cfRule>
  </conditionalFormatting>
  <conditionalFormatting sqref="DF11">
    <cfRule type="containsText" dxfId="33" priority="141" operator="containsText" text="!">
      <formula>NOT(ISERROR(SEARCH("!",DF11)))</formula>
    </cfRule>
  </conditionalFormatting>
  <conditionalFormatting sqref="ED11">
    <cfRule type="containsText" dxfId="32" priority="139" operator="containsText" text="!">
      <formula>NOT(ISERROR(SEARCH("!",ED11)))</formula>
    </cfRule>
  </conditionalFormatting>
  <conditionalFormatting sqref="N217:N267 N130:N131 N11:N25 N133:N135 N47:N81 N109:N128 N137:N140 N27:N44">
    <cfRule type="containsText" dxfId="31" priority="34" operator="containsText" text="!">
      <formula>NOT(ISERROR(SEARCH("!",N11)))</formula>
    </cfRule>
  </conditionalFormatting>
  <conditionalFormatting sqref="N130:N131 N150:N153 N133:N135 N214:N224 N158:N182 N155:N156 N137:N146 N184:N212">
    <cfRule type="containsText" dxfId="30" priority="32" operator="containsText" text="!">
      <formula>NOT(ISERROR(SEARCH("!",N130)))</formula>
    </cfRule>
  </conditionalFormatting>
  <conditionalFormatting sqref="N29:N32">
    <cfRule type="containsText" dxfId="29" priority="30" operator="containsText" text="!">
      <formula>NOT(ISERROR(SEARCH("!",N29)))</formula>
    </cfRule>
  </conditionalFormatting>
  <conditionalFormatting sqref="N12:N25 N141:N146 N171:N182 N150:N153 N214:N216 N158:N169 N155:N156 N27:N28 N184:N212">
    <cfRule type="containsText" dxfId="28" priority="33" operator="containsText" text="!">
      <formula>NOT(ISERROR(SEARCH("!",N12)))</formula>
    </cfRule>
  </conditionalFormatting>
  <conditionalFormatting sqref="N114:N115">
    <cfRule type="containsText" dxfId="27" priority="31" operator="containsText" text="!">
      <formula>NOT(ISERROR(SEARCH("!",N114)))</formula>
    </cfRule>
  </conditionalFormatting>
  <conditionalFormatting sqref="N170">
    <cfRule type="containsText" dxfId="26" priority="29" operator="containsText" text="!">
      <formula>NOT(ISERROR(SEARCH("!",N170)))</formula>
    </cfRule>
  </conditionalFormatting>
  <conditionalFormatting sqref="N129">
    <cfRule type="containsText" dxfId="25" priority="28" operator="containsText" text="!">
      <formula>NOT(ISERROR(SEARCH("!",N129)))</formula>
    </cfRule>
  </conditionalFormatting>
  <conditionalFormatting sqref="N129">
    <cfRule type="containsText" dxfId="24" priority="27" operator="containsText" text="!">
      <formula>NOT(ISERROR(SEARCH("!",N129)))</formula>
    </cfRule>
  </conditionalFormatting>
  <conditionalFormatting sqref="N147:N148">
    <cfRule type="containsText" dxfId="23" priority="25" operator="containsText" text="!">
      <formula>NOT(ISERROR(SEARCH("!",N147)))</formula>
    </cfRule>
  </conditionalFormatting>
  <conditionalFormatting sqref="N147:N148">
    <cfRule type="containsText" dxfId="22" priority="26" operator="containsText" text="!">
      <formula>NOT(ISERROR(SEARCH("!",N147)))</formula>
    </cfRule>
  </conditionalFormatting>
  <conditionalFormatting sqref="N132">
    <cfRule type="containsText" dxfId="21" priority="22" operator="containsText" text="!">
      <formula>NOT(ISERROR(SEARCH("!",N132)))</formula>
    </cfRule>
  </conditionalFormatting>
  <conditionalFormatting sqref="N132">
    <cfRule type="containsText" dxfId="20" priority="21" operator="containsText" text="!">
      <formula>NOT(ISERROR(SEARCH("!",N132)))</formula>
    </cfRule>
  </conditionalFormatting>
  <conditionalFormatting sqref="N213">
    <cfRule type="containsText" dxfId="19" priority="19" operator="containsText" text="!">
      <formula>NOT(ISERROR(SEARCH("!",N213)))</formula>
    </cfRule>
  </conditionalFormatting>
  <conditionalFormatting sqref="N213">
    <cfRule type="containsText" dxfId="18" priority="20" operator="containsText" text="!">
      <formula>NOT(ISERROR(SEARCH("!",N213)))</formula>
    </cfRule>
  </conditionalFormatting>
  <conditionalFormatting sqref="N157">
    <cfRule type="containsText" dxfId="17" priority="17" operator="containsText" text="!">
      <formula>NOT(ISERROR(SEARCH("!",N157)))</formula>
    </cfRule>
  </conditionalFormatting>
  <conditionalFormatting sqref="N157">
    <cfRule type="containsText" dxfId="16" priority="18" operator="containsText" text="!">
      <formula>NOT(ISERROR(SEARCH("!",N157)))</formula>
    </cfRule>
  </conditionalFormatting>
  <conditionalFormatting sqref="N45">
    <cfRule type="containsText" dxfId="15" priority="16" operator="containsText" text="!">
      <formula>NOT(ISERROR(SEARCH("!",N45)))</formula>
    </cfRule>
  </conditionalFormatting>
  <conditionalFormatting sqref="N107:N108">
    <cfRule type="containsText" dxfId="14" priority="15" operator="containsText" text="!">
      <formula>NOT(ISERROR(SEARCH("!",N107)))</formula>
    </cfRule>
  </conditionalFormatting>
  <conditionalFormatting sqref="N105:N106">
    <cfRule type="containsText" dxfId="13" priority="14" operator="containsText" text="!">
      <formula>NOT(ISERROR(SEARCH("!",N105)))</formula>
    </cfRule>
  </conditionalFormatting>
  <conditionalFormatting sqref="N103:N104">
    <cfRule type="containsText" dxfId="12" priority="13" operator="containsText" text="!">
      <formula>NOT(ISERROR(SEARCH("!",N103)))</formula>
    </cfRule>
  </conditionalFormatting>
  <conditionalFormatting sqref="N82">
    <cfRule type="containsText" dxfId="11" priority="12" operator="containsText" text="!">
      <formula>NOT(ISERROR(SEARCH("!",N82)))</formula>
    </cfRule>
  </conditionalFormatting>
  <conditionalFormatting sqref="N154">
    <cfRule type="containsText" dxfId="10" priority="10" operator="containsText" text="!">
      <formula>NOT(ISERROR(SEARCH("!",N154)))</formula>
    </cfRule>
  </conditionalFormatting>
  <conditionalFormatting sqref="N154">
    <cfRule type="containsText" dxfId="9" priority="11" operator="containsText" text="!">
      <formula>NOT(ISERROR(SEARCH("!",N154)))</formula>
    </cfRule>
  </conditionalFormatting>
  <conditionalFormatting sqref="N149">
    <cfRule type="containsText" dxfId="8" priority="8" operator="containsText" text="!">
      <formula>NOT(ISERROR(SEARCH("!",N149)))</formula>
    </cfRule>
  </conditionalFormatting>
  <conditionalFormatting sqref="N149">
    <cfRule type="containsText" dxfId="7" priority="9" operator="containsText" text="!">
      <formula>NOT(ISERROR(SEARCH("!",N149)))</formula>
    </cfRule>
  </conditionalFormatting>
  <conditionalFormatting sqref="N136">
    <cfRule type="containsText" dxfId="6" priority="7" operator="containsText" text="!">
      <formula>NOT(ISERROR(SEARCH("!",N136)))</formula>
    </cfRule>
  </conditionalFormatting>
  <conditionalFormatting sqref="N136">
    <cfRule type="containsText" dxfId="5" priority="6" operator="containsText" text="!">
      <formula>NOT(ISERROR(SEARCH("!",N136)))</formula>
    </cfRule>
  </conditionalFormatting>
  <conditionalFormatting sqref="N26">
    <cfRule type="containsText" dxfId="4" priority="5" operator="containsText" text="!">
      <formula>NOT(ISERROR(SEARCH("!",N26)))</formula>
    </cfRule>
  </conditionalFormatting>
  <conditionalFormatting sqref="N26">
    <cfRule type="containsText" dxfId="3" priority="4" operator="containsText" text="!">
      <formula>NOT(ISERROR(SEARCH("!",N26)))</formula>
    </cfRule>
  </conditionalFormatting>
  <conditionalFormatting sqref="N183">
    <cfRule type="containsText" dxfId="2" priority="2" operator="containsText" text="!">
      <formula>NOT(ISERROR(SEARCH("!",N183)))</formula>
    </cfRule>
  </conditionalFormatting>
  <conditionalFormatting sqref="N183">
    <cfRule type="containsText" dxfId="1" priority="3" operator="containsText" text="!">
      <formula>NOT(ISERROR(SEARCH("!",N183)))</formula>
    </cfRule>
  </conditionalFormatting>
  <conditionalFormatting sqref="N46">
    <cfRule type="containsText" dxfId="0" priority="1" operator="containsText" text="!">
      <formula>NOT(ISERROR(SEARCH("!",N46)))</formula>
    </cfRule>
  </conditionalFormatting>
  <dataValidations disablePrompts="1" count="1">
    <dataValidation type="list" allowBlank="1" showInputMessage="1" showErrorMessage="1" sqref="L225:L293 BT217:BT293 BH217:BH293 AV217:AV293 AJ217:AJ293 X217:X293 EB217:EB293 CF217:CF293 DP217:DP293 CR217:CR293" xr:uid="{00000000-0002-0000-0400-000000000000}">
      <formula1>$A$1:$A$182</formula1>
    </dataValidation>
  </dataValidations>
  <pageMargins left="0.75" right="0.75" top="1" bottom="1" header="0.5" footer="0.5"/>
  <pageSetup orientation="portrait" horizontalDpi="4294967292" verticalDpi="4294967292"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1000000}">
          <x14:formula1>
            <xm:f>info_parties!$A$1:$A$28</xm:f>
          </x14:formula1>
          <xm:sqref>DD217:DD293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BED2BE"/>
  </sheetPr>
  <dimension ref="A1:HN101"/>
  <sheetViews>
    <sheetView zoomScaleNormal="100" workbookViewId="0">
      <pane xSplit="2" ySplit="10" topLeftCell="GA11" activePane="bottomRight" state="frozen"/>
      <selection activeCell="I6" sqref="I6"/>
      <selection pane="topRight" activeCell="I6" sqref="I6"/>
      <selection pane="bottomLeft" activeCell="I6" sqref="I6"/>
      <selection pane="bottomRight" activeCell="GW24" sqref="GW24:HB24"/>
    </sheetView>
  </sheetViews>
  <sheetFormatPr defaultColWidth="5.6328125" defaultRowHeight="13.5" customHeight="1"/>
  <cols>
    <col min="1" max="1" width="11.453125" style="2" customWidth="1"/>
    <col min="2" max="2" width="22.81640625" style="2" customWidth="1"/>
    <col min="3" max="3" width="11.453125" style="2" customWidth="1"/>
    <col min="4" max="4" width="5.6328125" style="2"/>
    <col min="5" max="5" width="11.453125" style="2" customWidth="1"/>
    <col min="6" max="6" width="17.453125" style="2" bestFit="1" customWidth="1"/>
    <col min="7" max="10" width="5.6328125" style="2"/>
    <col min="11" max="11" width="11.453125" style="2" customWidth="1"/>
    <col min="12" max="16" width="5.6328125" style="2"/>
    <col min="17" max="17" width="11.453125" style="2" customWidth="1"/>
    <col min="18" max="22" width="5.6328125" style="2"/>
    <col min="23" max="23" width="11.453125" style="2" customWidth="1"/>
    <col min="24" max="24" width="5.6328125" style="2"/>
    <col min="25" max="25" width="11.453125" style="2" customWidth="1"/>
    <col min="26" max="30" width="5.6328125" style="2"/>
    <col min="31" max="31" width="11.453125" style="2" customWidth="1"/>
    <col min="32" max="36" width="5.6328125" style="2"/>
    <col min="37" max="37" width="11.453125" style="2" customWidth="1"/>
    <col min="38" max="42" width="5.6328125" style="2"/>
    <col min="43" max="43" width="11.453125" style="2" customWidth="1"/>
    <col min="44" max="44" width="5.6328125" style="2"/>
    <col min="45" max="45" width="11.453125" style="2" customWidth="1"/>
    <col min="46" max="46" width="6.1796875" style="2" bestFit="1" customWidth="1"/>
    <col min="47" max="50" width="5.6328125" style="2"/>
    <col min="51" max="62" width="0.6328125" style="2" customWidth="1"/>
    <col min="63" max="63" width="11.453125" style="2" customWidth="1"/>
    <col min="64" max="64" width="5.6328125" style="2"/>
    <col min="65" max="65" width="11.453125" style="2" customWidth="1"/>
    <col min="66" max="67" width="6" style="2" bestFit="1" customWidth="1"/>
    <col min="68" max="70" width="5.6328125" style="2"/>
    <col min="71" max="82" width="0.6328125" style="2" customWidth="1"/>
    <col min="83" max="83" width="11.453125" style="2" customWidth="1"/>
    <col min="84" max="84" width="5.6328125" style="2"/>
    <col min="85" max="85" width="11.453125" style="2" customWidth="1"/>
    <col min="86" max="86" width="6" style="2" bestFit="1" customWidth="1"/>
    <col min="87" max="90" width="5.6328125" style="2"/>
    <col min="91" max="102" width="0.453125" style="2" customWidth="1"/>
    <col min="103" max="103" width="11.453125" style="2" customWidth="1"/>
    <col min="104" max="104" width="5.6328125" style="2"/>
    <col min="105" max="105" width="11.453125" style="2" customWidth="1"/>
    <col min="106" max="106" width="6.81640625" style="2" bestFit="1" customWidth="1"/>
    <col min="107" max="110" width="5.6328125" style="2"/>
    <col min="111" max="122" width="0.81640625" style="2" customWidth="1"/>
    <col min="123" max="123" width="11.453125" style="2" customWidth="1"/>
    <col min="124" max="124" width="5.6328125" style="2"/>
    <col min="125" max="125" width="11.453125" style="2" customWidth="1"/>
    <col min="126" max="126" width="6" style="2" bestFit="1" customWidth="1"/>
    <col min="127" max="128" width="5.6328125" style="2"/>
    <col min="129" max="129" width="6" style="2" bestFit="1" customWidth="1"/>
    <col min="130" max="130" width="5.6328125" style="2"/>
    <col min="131" max="142" width="0.54296875" style="2" customWidth="1"/>
    <col min="143" max="143" width="11.453125" style="2" customWidth="1"/>
    <col min="144" max="144" width="5.6328125" style="2"/>
    <col min="145" max="145" width="11.453125" style="2" customWidth="1"/>
    <col min="146" max="150" width="5.6328125" style="2"/>
    <col min="151" max="162" width="0.54296875" style="2" customWidth="1"/>
    <col min="163" max="163" width="11.453125" style="2" customWidth="1"/>
    <col min="164" max="164" width="5.6328125" style="2"/>
    <col min="165" max="165" width="9.1796875" style="2" customWidth="1"/>
    <col min="166" max="170" width="5.6328125" style="2"/>
    <col min="171" max="182" width="1.90625" style="2" customWidth="1"/>
    <col min="183" max="183" width="11.453125" style="2" customWidth="1"/>
    <col min="184" max="184" width="5.6328125" style="2"/>
    <col min="185" max="185" width="9.90625" style="2" customWidth="1"/>
    <col min="186" max="190" width="5.6328125" style="2"/>
    <col min="191" max="202" width="1.26953125" style="2" customWidth="1"/>
    <col min="203" max="203" width="11.453125" style="2" customWidth="1"/>
    <col min="204" max="204" width="5.6328125" style="2"/>
    <col min="205" max="205" width="9.90625" style="2" customWidth="1"/>
    <col min="206" max="210" width="5.6328125" style="2"/>
    <col min="211" max="222" width="1.26953125" style="2" customWidth="1"/>
    <col min="223" max="16384" width="5.6328125" style="2"/>
  </cols>
  <sheetData>
    <row r="1" spans="1:222" s="15" customFormat="1" ht="13.5" customHeight="1">
      <c r="A1" s="10" t="s">
        <v>19</v>
      </c>
      <c r="B1" s="10"/>
      <c r="C1" s="11">
        <v>34041</v>
      </c>
      <c r="D1" s="12"/>
      <c r="E1" s="12"/>
      <c r="F1" s="12"/>
      <c r="G1" s="12"/>
      <c r="H1" s="12"/>
      <c r="I1" s="12"/>
      <c r="J1" s="12"/>
      <c r="K1" s="13"/>
      <c r="L1" s="12"/>
      <c r="M1" s="12"/>
      <c r="N1" s="12"/>
      <c r="O1" s="12"/>
      <c r="P1" s="14"/>
      <c r="Q1" s="12"/>
      <c r="R1" s="12"/>
      <c r="S1" s="12"/>
      <c r="T1" s="12"/>
      <c r="U1" s="12" t="s">
        <v>118</v>
      </c>
      <c r="V1" s="12"/>
      <c r="W1" s="11">
        <v>35126</v>
      </c>
      <c r="X1" s="12"/>
      <c r="Y1" s="12"/>
      <c r="Z1" s="12"/>
      <c r="AA1" s="12"/>
      <c r="AB1" s="12"/>
      <c r="AC1" s="12"/>
      <c r="AD1" s="12"/>
      <c r="AE1" s="13"/>
      <c r="AF1" s="12"/>
      <c r="AG1" s="12"/>
      <c r="AH1" s="12"/>
      <c r="AI1" s="12"/>
      <c r="AJ1" s="14"/>
      <c r="AK1" s="12"/>
      <c r="AL1" s="12"/>
      <c r="AM1" s="12"/>
      <c r="AN1" s="12"/>
      <c r="AO1" s="12" t="s">
        <v>118</v>
      </c>
      <c r="AP1" s="12"/>
      <c r="AQ1" s="11">
        <v>36071</v>
      </c>
      <c r="AR1" s="12"/>
      <c r="AS1" s="12"/>
      <c r="AT1" s="12"/>
      <c r="AU1" s="12"/>
      <c r="AV1" s="12"/>
      <c r="AW1" s="12"/>
      <c r="AX1" s="12"/>
      <c r="AY1" s="13"/>
      <c r="AZ1" s="12"/>
      <c r="BA1" s="12"/>
      <c r="BB1" s="12"/>
      <c r="BC1" s="12"/>
      <c r="BD1" s="14"/>
      <c r="BE1" s="12"/>
      <c r="BF1" s="12"/>
      <c r="BG1" s="12"/>
      <c r="BH1" s="12"/>
      <c r="BI1" s="12" t="s">
        <v>118</v>
      </c>
      <c r="BJ1" s="12"/>
      <c r="BK1" s="11">
        <v>37205</v>
      </c>
      <c r="BL1" s="12"/>
      <c r="BM1" s="12"/>
      <c r="BN1" s="12"/>
      <c r="BO1" s="12"/>
      <c r="BP1" s="12"/>
      <c r="BQ1" s="12"/>
      <c r="BR1" s="12"/>
      <c r="BS1" s="13"/>
      <c r="BT1" s="12"/>
      <c r="BU1" s="12"/>
      <c r="BV1" s="12"/>
      <c r="BW1" s="12"/>
      <c r="BX1" s="14"/>
      <c r="BY1" s="12"/>
      <c r="BZ1" s="12"/>
      <c r="CA1" s="12"/>
      <c r="CB1" s="12"/>
      <c r="CC1" s="12" t="s">
        <v>118</v>
      </c>
      <c r="CD1" s="12"/>
      <c r="CE1" s="11">
        <v>38269</v>
      </c>
      <c r="CF1" s="12"/>
      <c r="CG1" s="12"/>
      <c r="CH1" s="12"/>
      <c r="CI1" s="12"/>
      <c r="CJ1" s="12"/>
      <c r="CK1" s="12"/>
      <c r="CL1" s="12"/>
      <c r="CM1" s="13"/>
      <c r="CN1" s="12"/>
      <c r="CO1" s="12"/>
      <c r="CP1" s="12"/>
      <c r="CQ1" s="12"/>
      <c r="CR1" s="14"/>
      <c r="CS1" s="12"/>
      <c r="CT1" s="12"/>
      <c r="CU1" s="12"/>
      <c r="CV1" s="12"/>
      <c r="CW1" s="12" t="s">
        <v>118</v>
      </c>
      <c r="CX1" s="12"/>
      <c r="CY1" s="11">
        <v>39410</v>
      </c>
      <c r="CZ1" s="12"/>
      <c r="DA1" s="12"/>
      <c r="DB1" s="12"/>
      <c r="DC1" s="12"/>
      <c r="DD1" s="12"/>
      <c r="DE1" s="12"/>
      <c r="DF1" s="12"/>
      <c r="DG1" s="13"/>
      <c r="DH1" s="12"/>
      <c r="DI1" s="12"/>
      <c r="DJ1" s="12"/>
      <c r="DK1" s="12"/>
      <c r="DL1" s="14"/>
      <c r="DM1" s="12"/>
      <c r="DN1" s="12"/>
      <c r="DO1" s="12"/>
      <c r="DP1" s="12"/>
      <c r="DQ1" s="12" t="s">
        <v>118</v>
      </c>
      <c r="DR1" s="12"/>
      <c r="DS1" s="11">
        <v>40411</v>
      </c>
      <c r="DT1" s="12"/>
      <c r="DU1" s="12"/>
      <c r="DV1" s="12"/>
      <c r="DW1" s="12"/>
      <c r="DX1" s="12"/>
      <c r="DY1" s="12"/>
      <c r="DZ1" s="12"/>
      <c r="EA1" s="13"/>
      <c r="EB1" s="12"/>
      <c r="EC1" s="12"/>
      <c r="ED1" s="12"/>
      <c r="EE1" s="12"/>
      <c r="EF1" s="14"/>
      <c r="EG1" s="12"/>
      <c r="EH1" s="12"/>
      <c r="EI1" s="12"/>
      <c r="EJ1" s="12"/>
      <c r="EK1" s="12" t="s">
        <v>118</v>
      </c>
      <c r="EL1" s="12"/>
      <c r="EM1" s="11">
        <v>41524</v>
      </c>
      <c r="EN1" s="12"/>
      <c r="EO1" s="12"/>
      <c r="EP1" s="12"/>
      <c r="EQ1" s="12"/>
      <c r="ER1" s="12"/>
      <c r="ES1" s="12"/>
      <c r="ET1" s="12"/>
      <c r="EU1" s="13"/>
      <c r="EV1" s="12"/>
      <c r="EW1" s="12"/>
      <c r="EX1" s="12"/>
      <c r="EY1" s="12"/>
      <c r="EZ1" s="14"/>
      <c r="FA1" s="12"/>
      <c r="FB1" s="12"/>
      <c r="FC1" s="12"/>
      <c r="FD1" s="12"/>
      <c r="FE1" s="12" t="s">
        <v>118</v>
      </c>
      <c r="FF1" s="12"/>
      <c r="FG1" s="11">
        <v>42553</v>
      </c>
      <c r="FH1" s="12"/>
      <c r="FI1" s="12"/>
      <c r="FJ1" s="12"/>
      <c r="FK1" s="12"/>
      <c r="FL1" s="12"/>
      <c r="FM1" s="12"/>
      <c r="FN1" s="12"/>
      <c r="FO1" s="13"/>
      <c r="FP1" s="12"/>
      <c r="FQ1" s="12"/>
      <c r="FR1" s="12"/>
      <c r="FS1" s="12"/>
      <c r="FT1" s="14"/>
      <c r="FU1" s="12"/>
      <c r="FV1" s="12"/>
      <c r="FW1" s="12"/>
      <c r="FX1" s="12"/>
      <c r="FY1" s="12" t="s">
        <v>118</v>
      </c>
      <c r="FZ1" s="12"/>
      <c r="GA1" s="11">
        <v>43603</v>
      </c>
      <c r="GB1" s="12"/>
      <c r="GC1" s="12"/>
      <c r="GD1" s="12"/>
      <c r="GE1" s="12"/>
      <c r="GF1" s="12"/>
      <c r="GG1" s="12"/>
      <c r="GH1" s="12"/>
      <c r="GI1" s="13"/>
      <c r="GJ1" s="12"/>
      <c r="GK1" s="12"/>
      <c r="GL1" s="12"/>
      <c r="GM1" s="12"/>
      <c r="GN1" s="14"/>
      <c r="GO1" s="12"/>
      <c r="GP1" s="12"/>
      <c r="GQ1" s="12"/>
      <c r="GR1" s="12"/>
      <c r="GS1" s="12" t="s">
        <v>118</v>
      </c>
      <c r="GT1" s="12"/>
      <c r="GU1" s="11">
        <v>44702</v>
      </c>
      <c r="GV1" s="12"/>
      <c r="GW1" s="12"/>
      <c r="GX1" s="12"/>
      <c r="GY1" s="12"/>
      <c r="GZ1" s="12"/>
      <c r="HA1" s="12"/>
      <c r="HB1" s="12"/>
      <c r="HC1" s="13"/>
      <c r="HD1" s="12"/>
      <c r="HE1" s="12"/>
      <c r="HF1" s="12"/>
      <c r="HG1" s="12"/>
      <c r="HH1" s="14"/>
      <c r="HI1" s="12"/>
      <c r="HJ1" s="12"/>
      <c r="HK1" s="12"/>
      <c r="HL1" s="12"/>
      <c r="HM1" s="12" t="s">
        <v>118</v>
      </c>
      <c r="HN1" s="12"/>
    </row>
    <row r="2" spans="1:222" s="15" customFormat="1" ht="13.5" customHeight="1">
      <c r="A2" s="10" t="s">
        <v>129</v>
      </c>
      <c r="B2" s="10"/>
      <c r="C2" s="11">
        <v>34041</v>
      </c>
      <c r="D2" s="12"/>
      <c r="E2" s="12"/>
      <c r="F2" s="12"/>
      <c r="G2" s="12"/>
      <c r="H2" s="12"/>
      <c r="I2" s="12"/>
      <c r="J2" s="12"/>
      <c r="K2" s="13"/>
      <c r="L2" s="12"/>
      <c r="M2" s="12"/>
      <c r="N2" s="12"/>
      <c r="O2" s="12"/>
      <c r="P2" s="14"/>
      <c r="Q2" s="12"/>
      <c r="R2" s="12"/>
      <c r="S2" s="12"/>
      <c r="T2" s="12"/>
      <c r="U2" s="12"/>
      <c r="V2" s="12"/>
      <c r="W2" s="11">
        <v>35126</v>
      </c>
      <c r="X2" s="12"/>
      <c r="Y2" s="12"/>
      <c r="Z2" s="12"/>
      <c r="AA2" s="12"/>
      <c r="AB2" s="12"/>
      <c r="AC2" s="12"/>
      <c r="AD2" s="12"/>
      <c r="AE2" s="13"/>
      <c r="AF2" s="12"/>
      <c r="AG2" s="12"/>
      <c r="AH2" s="12"/>
      <c r="AI2" s="12"/>
      <c r="AJ2" s="14"/>
      <c r="AK2" s="12"/>
      <c r="AL2" s="12"/>
      <c r="AM2" s="12"/>
      <c r="AN2" s="12"/>
      <c r="AO2" s="12"/>
      <c r="AP2" s="12"/>
      <c r="AQ2" s="11">
        <v>36071</v>
      </c>
      <c r="AR2" s="12"/>
      <c r="AS2" s="12"/>
      <c r="AT2" s="12"/>
      <c r="AU2" s="12"/>
      <c r="AV2" s="12"/>
      <c r="AW2" s="12"/>
      <c r="AX2" s="12"/>
      <c r="AY2" s="13"/>
      <c r="AZ2" s="12"/>
      <c r="BA2" s="12"/>
      <c r="BB2" s="12"/>
      <c r="BC2" s="12"/>
      <c r="BD2" s="14"/>
      <c r="BE2" s="12"/>
      <c r="BF2" s="12"/>
      <c r="BG2" s="12"/>
      <c r="BH2" s="12"/>
      <c r="BI2" s="12"/>
      <c r="BJ2" s="12"/>
      <c r="BK2" s="11">
        <v>37205</v>
      </c>
      <c r="BL2" s="12"/>
      <c r="BM2" s="12"/>
      <c r="BN2" s="12"/>
      <c r="BO2" s="12"/>
      <c r="BP2" s="12"/>
      <c r="BQ2" s="12"/>
      <c r="BR2" s="12"/>
      <c r="BS2" s="13"/>
      <c r="BT2" s="12"/>
      <c r="BU2" s="12"/>
      <c r="BV2" s="12"/>
      <c r="BW2" s="12"/>
      <c r="BX2" s="14"/>
      <c r="BY2" s="12"/>
      <c r="BZ2" s="12"/>
      <c r="CA2" s="12"/>
      <c r="CB2" s="12"/>
      <c r="CC2" s="12"/>
      <c r="CD2" s="12"/>
      <c r="CE2" s="11">
        <v>38269</v>
      </c>
      <c r="CF2" s="12"/>
      <c r="CG2" s="12"/>
      <c r="CH2" s="12"/>
      <c r="CI2" s="12"/>
      <c r="CJ2" s="12"/>
      <c r="CK2" s="12"/>
      <c r="CL2" s="12"/>
      <c r="CM2" s="13"/>
      <c r="CN2" s="12"/>
      <c r="CO2" s="12"/>
      <c r="CP2" s="12"/>
      <c r="CQ2" s="12"/>
      <c r="CR2" s="14"/>
      <c r="CS2" s="12"/>
      <c r="CT2" s="12"/>
      <c r="CU2" s="12"/>
      <c r="CV2" s="12"/>
      <c r="CW2" s="12"/>
      <c r="CX2" s="12"/>
      <c r="CY2" s="11">
        <v>39410</v>
      </c>
      <c r="CZ2" s="12"/>
      <c r="DA2" s="12"/>
      <c r="DB2" s="12"/>
      <c r="DC2" s="12"/>
      <c r="DD2" s="12"/>
      <c r="DE2" s="12"/>
      <c r="DF2" s="12"/>
      <c r="DG2" s="13"/>
      <c r="DH2" s="12"/>
      <c r="DI2" s="12"/>
      <c r="DJ2" s="12"/>
      <c r="DK2" s="12"/>
      <c r="DL2" s="14"/>
      <c r="DM2" s="12"/>
      <c r="DN2" s="12"/>
      <c r="DO2" s="12"/>
      <c r="DP2" s="12"/>
      <c r="DQ2" s="12"/>
      <c r="DR2" s="12"/>
      <c r="DS2" s="11">
        <v>40411</v>
      </c>
      <c r="DT2" s="12"/>
      <c r="DU2" s="12"/>
      <c r="DV2" s="12"/>
      <c r="DW2" s="12"/>
      <c r="DX2" s="12"/>
      <c r="DY2" s="12"/>
      <c r="DZ2" s="12"/>
      <c r="EA2" s="13"/>
      <c r="EB2" s="12"/>
      <c r="EC2" s="12"/>
      <c r="ED2" s="12"/>
      <c r="EE2" s="12"/>
      <c r="EF2" s="14"/>
      <c r="EG2" s="12"/>
      <c r="EH2" s="12"/>
      <c r="EI2" s="12"/>
      <c r="EJ2" s="12"/>
      <c r="EK2" s="12"/>
      <c r="EL2" s="12"/>
      <c r="EM2" s="11">
        <v>41524</v>
      </c>
      <c r="EN2" s="12"/>
      <c r="EO2" s="12"/>
      <c r="EP2" s="12"/>
      <c r="EQ2" s="12"/>
      <c r="ER2" s="12"/>
      <c r="ES2" s="12"/>
      <c r="ET2" s="12"/>
      <c r="EU2" s="13"/>
      <c r="EV2" s="12"/>
      <c r="EW2" s="12"/>
      <c r="EX2" s="12"/>
      <c r="EY2" s="12"/>
      <c r="EZ2" s="14"/>
      <c r="FA2" s="12"/>
      <c r="FB2" s="12"/>
      <c r="FC2" s="12"/>
      <c r="FD2" s="12"/>
      <c r="FE2" s="12"/>
      <c r="FF2" s="12"/>
      <c r="FG2" s="11">
        <v>42553</v>
      </c>
      <c r="FH2" s="12"/>
      <c r="FI2" s="12"/>
      <c r="FJ2" s="12"/>
      <c r="FK2" s="12"/>
      <c r="FL2" s="12"/>
      <c r="FM2" s="12"/>
      <c r="FN2" s="12"/>
      <c r="FO2" s="13"/>
      <c r="FP2" s="12"/>
      <c r="FQ2" s="12"/>
      <c r="FR2" s="12"/>
      <c r="FS2" s="12"/>
      <c r="FT2" s="14"/>
      <c r="FU2" s="12"/>
      <c r="FV2" s="12"/>
      <c r="FW2" s="12"/>
      <c r="FX2" s="12"/>
      <c r="FY2" s="12"/>
      <c r="FZ2" s="12"/>
      <c r="GA2" s="11">
        <v>43603</v>
      </c>
      <c r="GB2" s="12"/>
      <c r="GC2" s="12"/>
      <c r="GD2" s="12"/>
      <c r="GE2" s="12"/>
      <c r="GF2" s="12"/>
      <c r="GG2" s="12"/>
      <c r="GH2" s="12"/>
      <c r="GI2" s="13"/>
      <c r="GJ2" s="12"/>
      <c r="GK2" s="12"/>
      <c r="GL2" s="12"/>
      <c r="GM2" s="12"/>
      <c r="GN2" s="14"/>
      <c r="GO2" s="12"/>
      <c r="GP2" s="12"/>
      <c r="GQ2" s="12"/>
      <c r="GR2" s="12"/>
      <c r="GS2" s="12"/>
      <c r="GT2" s="12"/>
      <c r="GU2" s="11">
        <v>44702</v>
      </c>
      <c r="GV2" s="12"/>
      <c r="GW2" s="12"/>
      <c r="GX2" s="12"/>
      <c r="GY2" s="12"/>
      <c r="GZ2" s="12"/>
      <c r="HA2" s="12"/>
      <c r="HB2" s="12"/>
      <c r="HC2" s="13"/>
      <c r="HD2" s="12"/>
      <c r="HE2" s="12"/>
      <c r="HF2" s="12"/>
      <c r="HG2" s="12"/>
      <c r="HH2" s="14"/>
      <c r="HI2" s="12"/>
      <c r="HJ2" s="12"/>
      <c r="HK2" s="12"/>
      <c r="HL2" s="12"/>
      <c r="HM2" s="12"/>
      <c r="HN2" s="12"/>
    </row>
    <row r="3" spans="1:222" ht="13.5" customHeight="1">
      <c r="A3" s="16" t="s">
        <v>21</v>
      </c>
      <c r="B3" s="16"/>
      <c r="C3" s="17">
        <v>147</v>
      </c>
      <c r="D3" s="18"/>
      <c r="E3" s="18"/>
      <c r="F3" s="18"/>
      <c r="G3" s="18"/>
      <c r="H3" s="18"/>
      <c r="I3" s="18"/>
      <c r="J3" s="18"/>
      <c r="K3" s="19"/>
      <c r="L3" s="18"/>
      <c r="M3" s="18"/>
      <c r="N3" s="18"/>
      <c r="O3" s="18"/>
      <c r="P3" s="20"/>
      <c r="Q3" s="18"/>
      <c r="R3" s="18"/>
      <c r="S3" s="18"/>
      <c r="T3" s="18"/>
      <c r="U3" s="18"/>
      <c r="V3" s="18"/>
      <c r="W3" s="17">
        <v>148</v>
      </c>
      <c r="X3" s="18"/>
      <c r="Y3" s="18"/>
      <c r="Z3" s="18"/>
      <c r="AA3" s="18"/>
      <c r="AB3" s="18"/>
      <c r="AC3" s="18"/>
      <c r="AD3" s="18"/>
      <c r="AE3" s="19"/>
      <c r="AF3" s="18"/>
      <c r="AG3" s="18"/>
      <c r="AH3" s="18"/>
      <c r="AI3" s="18"/>
      <c r="AJ3" s="20"/>
      <c r="AK3" s="18"/>
      <c r="AL3" s="18"/>
      <c r="AM3" s="18"/>
      <c r="AN3" s="18"/>
      <c r="AO3" s="18"/>
      <c r="AP3" s="18"/>
      <c r="AQ3" s="17">
        <v>148</v>
      </c>
      <c r="AR3" s="18"/>
      <c r="AS3" s="18"/>
      <c r="AT3" s="18"/>
      <c r="AU3" s="18"/>
      <c r="AV3" s="18"/>
      <c r="AW3" s="18"/>
      <c r="AX3" s="18"/>
      <c r="AY3" s="19"/>
      <c r="AZ3" s="18"/>
      <c r="BA3" s="18"/>
      <c r="BB3" s="18"/>
      <c r="BC3" s="18"/>
      <c r="BD3" s="20"/>
      <c r="BE3" s="18"/>
      <c r="BF3" s="18"/>
      <c r="BG3" s="18"/>
      <c r="BH3" s="18"/>
      <c r="BI3" s="18"/>
      <c r="BJ3" s="18"/>
      <c r="BK3" s="17">
        <v>150</v>
      </c>
      <c r="BL3" s="18"/>
      <c r="BM3" s="18"/>
      <c r="BN3" s="18"/>
      <c r="BO3" s="18"/>
      <c r="BP3" s="18"/>
      <c r="BQ3" s="18"/>
      <c r="BR3" s="18"/>
      <c r="BS3" s="19"/>
      <c r="BT3" s="18"/>
      <c r="BU3" s="18"/>
      <c r="BV3" s="18"/>
      <c r="BW3" s="18"/>
      <c r="BX3" s="20"/>
      <c r="BY3" s="18"/>
      <c r="BZ3" s="18"/>
      <c r="CA3" s="18"/>
      <c r="CB3" s="18"/>
      <c r="CC3" s="18"/>
      <c r="CD3" s="18"/>
      <c r="CE3" s="17">
        <v>150</v>
      </c>
      <c r="CF3" s="18"/>
      <c r="CG3" s="18"/>
      <c r="CH3" s="18"/>
      <c r="CI3" s="18"/>
      <c r="CJ3" s="18"/>
      <c r="CK3" s="18"/>
      <c r="CL3" s="18"/>
      <c r="CM3" s="19"/>
      <c r="CN3" s="18"/>
      <c r="CO3" s="18"/>
      <c r="CP3" s="18"/>
      <c r="CQ3" s="18"/>
      <c r="CR3" s="20"/>
      <c r="CS3" s="18"/>
      <c r="CT3" s="18"/>
      <c r="CU3" s="18"/>
      <c r="CV3" s="18"/>
      <c r="CW3" s="18"/>
      <c r="CX3" s="18"/>
      <c r="CY3" s="17">
        <v>150</v>
      </c>
      <c r="CZ3" s="18"/>
      <c r="DA3" s="18"/>
      <c r="DB3" s="18"/>
      <c r="DC3" s="18"/>
      <c r="DD3" s="18"/>
      <c r="DE3" s="18"/>
      <c r="DF3" s="18"/>
      <c r="DG3" s="19"/>
      <c r="DH3" s="18"/>
      <c r="DI3" s="18"/>
      <c r="DJ3" s="18"/>
      <c r="DK3" s="18"/>
      <c r="DL3" s="20"/>
      <c r="DM3" s="18"/>
      <c r="DN3" s="18"/>
      <c r="DO3" s="18"/>
      <c r="DP3" s="18"/>
      <c r="DQ3" s="18"/>
      <c r="DR3" s="18"/>
      <c r="DS3" s="17">
        <v>150</v>
      </c>
      <c r="DT3" s="18"/>
      <c r="DU3" s="18"/>
      <c r="DV3" s="18"/>
      <c r="DW3" s="18"/>
      <c r="DX3" s="18"/>
      <c r="DY3" s="18"/>
      <c r="DZ3" s="18"/>
      <c r="EA3" s="19"/>
      <c r="EB3" s="18"/>
      <c r="EC3" s="18"/>
      <c r="ED3" s="18"/>
      <c r="EE3" s="18"/>
      <c r="EF3" s="20"/>
      <c r="EG3" s="18"/>
      <c r="EH3" s="18"/>
      <c r="EI3" s="18"/>
      <c r="EJ3" s="18"/>
      <c r="EK3" s="18"/>
      <c r="EL3" s="18"/>
      <c r="EM3" s="23">
        <v>150</v>
      </c>
      <c r="EN3" s="18"/>
      <c r="EO3" s="18"/>
      <c r="EP3" s="18"/>
      <c r="EQ3" s="18"/>
      <c r="ER3" s="18"/>
      <c r="ES3" s="18"/>
      <c r="ET3" s="18"/>
      <c r="EU3" s="19"/>
      <c r="EV3" s="18"/>
      <c r="EW3" s="18"/>
      <c r="EX3" s="18"/>
      <c r="EY3" s="18"/>
      <c r="EZ3" s="20"/>
      <c r="FA3" s="18"/>
      <c r="FB3" s="18"/>
      <c r="FC3" s="18"/>
      <c r="FD3" s="18"/>
      <c r="FE3" s="18"/>
      <c r="FF3" s="18"/>
      <c r="FG3" s="23">
        <v>150</v>
      </c>
      <c r="FH3" s="18"/>
      <c r="FI3" s="18"/>
      <c r="FJ3" s="18"/>
      <c r="FK3" s="18"/>
      <c r="FL3" s="18"/>
      <c r="FM3" s="18"/>
      <c r="FN3" s="18"/>
      <c r="FO3" s="19"/>
      <c r="FP3" s="18"/>
      <c r="FQ3" s="18"/>
      <c r="FR3" s="18"/>
      <c r="FS3" s="18"/>
      <c r="FT3" s="20"/>
      <c r="FU3" s="18"/>
      <c r="FV3" s="18"/>
      <c r="FW3" s="18"/>
      <c r="FX3" s="18"/>
      <c r="FY3" s="18"/>
      <c r="FZ3" s="18"/>
      <c r="GA3" s="17">
        <v>151</v>
      </c>
      <c r="GB3" s="18"/>
      <c r="GC3" s="18"/>
      <c r="GD3" s="18"/>
      <c r="GE3" s="18"/>
      <c r="GF3" s="18"/>
      <c r="GG3" s="18"/>
      <c r="GH3" s="18"/>
      <c r="GI3" s="19"/>
      <c r="GJ3" s="18"/>
      <c r="GK3" s="18"/>
      <c r="GL3" s="18"/>
      <c r="GM3" s="18"/>
      <c r="GN3" s="20"/>
      <c r="GO3" s="18"/>
      <c r="GP3" s="18"/>
      <c r="GQ3" s="18"/>
      <c r="GR3" s="18"/>
      <c r="GS3" s="18"/>
      <c r="GT3" s="18"/>
      <c r="GU3" s="17">
        <v>151</v>
      </c>
      <c r="GV3" s="18"/>
      <c r="GW3" s="18"/>
      <c r="GX3" s="18"/>
      <c r="GY3" s="18"/>
      <c r="GZ3" s="18"/>
      <c r="HA3" s="18"/>
      <c r="HB3" s="18"/>
      <c r="HC3" s="19"/>
      <c r="HD3" s="18"/>
      <c r="HE3" s="18"/>
      <c r="HF3" s="18"/>
      <c r="HG3" s="18"/>
      <c r="HH3" s="20"/>
      <c r="HI3" s="18"/>
      <c r="HJ3" s="18"/>
      <c r="HK3" s="18"/>
      <c r="HL3" s="18"/>
      <c r="HM3" s="18"/>
      <c r="HN3" s="18"/>
    </row>
    <row r="4" spans="1:222" s="27" customFormat="1" ht="13.5" customHeight="1">
      <c r="A4" s="21" t="s">
        <v>22</v>
      </c>
      <c r="B4" s="22"/>
      <c r="C4" s="23">
        <v>11384638</v>
      </c>
      <c r="D4" s="24"/>
      <c r="E4" s="24"/>
      <c r="F4" s="24"/>
      <c r="G4" s="24"/>
      <c r="H4" s="24"/>
      <c r="I4" s="24"/>
      <c r="J4" s="24"/>
      <c r="K4" s="25"/>
      <c r="L4" s="24"/>
      <c r="M4" s="24"/>
      <c r="N4" s="24"/>
      <c r="O4" s="24"/>
      <c r="P4" s="26"/>
      <c r="Q4" s="24"/>
      <c r="R4" s="24"/>
      <c r="S4" s="24"/>
      <c r="T4" s="24"/>
      <c r="U4" s="24"/>
      <c r="V4" s="24"/>
      <c r="W4" s="23">
        <v>11740568</v>
      </c>
      <c r="X4" s="24"/>
      <c r="Y4" s="24"/>
      <c r="Z4" s="24"/>
      <c r="AA4" s="24"/>
      <c r="AB4" s="24"/>
      <c r="AC4" s="24"/>
      <c r="AD4" s="24"/>
      <c r="AE4" s="25"/>
      <c r="AF4" s="24"/>
      <c r="AG4" s="24"/>
      <c r="AH4" s="24"/>
      <c r="AI4" s="24"/>
      <c r="AJ4" s="26"/>
      <c r="AK4" s="24"/>
      <c r="AL4" s="24"/>
      <c r="AM4" s="24"/>
      <c r="AN4" s="24"/>
      <c r="AO4" s="24"/>
      <c r="AP4" s="24"/>
      <c r="AQ4" s="23">
        <v>12154050</v>
      </c>
      <c r="AR4" s="24"/>
      <c r="AS4" s="24"/>
      <c r="AT4" s="24"/>
      <c r="AU4" s="24"/>
      <c r="AV4" s="24"/>
      <c r="AW4" s="24"/>
      <c r="AX4" s="24"/>
      <c r="AY4" s="25"/>
      <c r="AZ4" s="24"/>
      <c r="BA4" s="24"/>
      <c r="BB4" s="24"/>
      <c r="BC4" s="24"/>
      <c r="BD4" s="26"/>
      <c r="BE4" s="24"/>
      <c r="BF4" s="24"/>
      <c r="BG4" s="24"/>
      <c r="BH4" s="24"/>
      <c r="BI4" s="24"/>
      <c r="BJ4" s="24"/>
      <c r="BK4" s="23">
        <v>12636631</v>
      </c>
      <c r="BL4" s="24"/>
      <c r="BM4" s="24"/>
      <c r="BN4" s="24"/>
      <c r="BO4" s="24"/>
      <c r="BP4" s="24"/>
      <c r="BQ4" s="24"/>
      <c r="BR4" s="24"/>
      <c r="BS4" s="25"/>
      <c r="BT4" s="24"/>
      <c r="BU4" s="24"/>
      <c r="BV4" s="24"/>
      <c r="BW4" s="24"/>
      <c r="BX4" s="26"/>
      <c r="BY4" s="24"/>
      <c r="BZ4" s="24"/>
      <c r="CA4" s="24"/>
      <c r="CB4" s="24"/>
      <c r="CC4" s="24"/>
      <c r="CD4" s="24"/>
      <c r="CE4" s="23">
        <v>13021230</v>
      </c>
      <c r="CF4" s="24"/>
      <c r="CG4" s="24"/>
      <c r="CH4" s="24"/>
      <c r="CI4" s="24"/>
      <c r="CJ4" s="24"/>
      <c r="CK4" s="24"/>
      <c r="CL4" s="24"/>
      <c r="CM4" s="25"/>
      <c r="CN4" s="24"/>
      <c r="CO4" s="24"/>
      <c r="CP4" s="24"/>
      <c r="CQ4" s="24"/>
      <c r="CR4" s="26"/>
      <c r="CS4" s="24"/>
      <c r="CT4" s="24"/>
      <c r="CU4" s="24"/>
      <c r="CV4" s="24"/>
      <c r="CW4" s="24"/>
      <c r="CX4" s="24"/>
      <c r="CY4" s="23">
        <v>13645073</v>
      </c>
      <c r="CZ4" s="24"/>
      <c r="DA4" s="24"/>
      <c r="DB4" s="24"/>
      <c r="DC4" s="24"/>
      <c r="DD4" s="24"/>
      <c r="DE4" s="24"/>
      <c r="DF4" s="24"/>
      <c r="DG4" s="25"/>
      <c r="DH4" s="24"/>
      <c r="DI4" s="24"/>
      <c r="DJ4" s="24"/>
      <c r="DK4" s="24"/>
      <c r="DL4" s="26"/>
      <c r="DM4" s="24"/>
      <c r="DN4" s="24"/>
      <c r="DO4" s="24"/>
      <c r="DP4" s="24"/>
      <c r="DQ4" s="24"/>
      <c r="DR4" s="24"/>
      <c r="DS4" s="23">
        <v>14088260</v>
      </c>
      <c r="DT4" s="24"/>
      <c r="DU4" s="24"/>
      <c r="DV4" s="24"/>
      <c r="DW4" s="24"/>
      <c r="DX4" s="24"/>
      <c r="DY4" s="24"/>
      <c r="DZ4" s="24"/>
      <c r="EA4" s="25"/>
      <c r="EB4" s="24"/>
      <c r="EC4" s="24"/>
      <c r="ED4" s="24"/>
      <c r="EE4" s="24"/>
      <c r="EF4" s="26"/>
      <c r="EG4" s="24"/>
      <c r="EH4" s="24"/>
      <c r="EI4" s="24"/>
      <c r="EJ4" s="24"/>
      <c r="EK4" s="24"/>
      <c r="EL4" s="24"/>
      <c r="EM4" s="23">
        <v>14712799</v>
      </c>
      <c r="EN4" s="24"/>
      <c r="EO4" s="24"/>
      <c r="EP4" s="24"/>
      <c r="EQ4" s="24"/>
      <c r="ER4" s="24"/>
      <c r="ES4" s="24"/>
      <c r="ET4" s="24"/>
      <c r="EU4" s="25"/>
      <c r="EV4" s="24"/>
      <c r="EW4" s="24"/>
      <c r="EX4" s="24"/>
      <c r="EY4" s="24"/>
      <c r="EZ4" s="26"/>
      <c r="FA4" s="24"/>
      <c r="FB4" s="24"/>
      <c r="FC4" s="24"/>
      <c r="FD4" s="24"/>
      <c r="FE4" s="24"/>
      <c r="FF4" s="24"/>
      <c r="FG4" s="23">
        <v>15671551</v>
      </c>
      <c r="FH4" s="24"/>
      <c r="FI4" s="24"/>
      <c r="FJ4" s="24"/>
      <c r="FK4" s="24"/>
      <c r="FL4" s="24"/>
      <c r="FM4" s="24"/>
      <c r="FN4" s="24"/>
      <c r="FO4" s="25"/>
      <c r="FP4" s="24"/>
      <c r="FQ4" s="24"/>
      <c r="FR4" s="24"/>
      <c r="FS4" s="24"/>
      <c r="FT4" s="26"/>
      <c r="FU4" s="24"/>
      <c r="FV4" s="24"/>
      <c r="FW4" s="24"/>
      <c r="FX4" s="24"/>
      <c r="FY4" s="24"/>
      <c r="FZ4" s="24"/>
      <c r="GA4" s="23">
        <v>16419543</v>
      </c>
      <c r="GB4" s="24"/>
      <c r="GC4" s="24"/>
      <c r="GD4" s="24"/>
      <c r="GE4" s="24"/>
      <c r="GF4" s="24"/>
      <c r="GG4" s="24"/>
      <c r="GH4" s="24"/>
      <c r="GI4" s="25"/>
      <c r="GJ4" s="24"/>
      <c r="GK4" s="24"/>
      <c r="GL4" s="24"/>
      <c r="GM4" s="24"/>
      <c r="GN4" s="26"/>
      <c r="GO4" s="24"/>
      <c r="GP4" s="24"/>
      <c r="GQ4" s="24"/>
      <c r="GR4" s="24"/>
      <c r="GS4" s="24"/>
      <c r="GT4" s="24"/>
      <c r="GU4" s="23">
        <v>17213433</v>
      </c>
      <c r="GV4" s="24"/>
      <c r="GW4" s="24"/>
      <c r="GX4" s="24"/>
      <c r="GY4" s="24"/>
      <c r="GZ4" s="24"/>
      <c r="HA4" s="24"/>
      <c r="HB4" s="24"/>
      <c r="HC4" s="25"/>
      <c r="HD4" s="24"/>
      <c r="HE4" s="24"/>
      <c r="HF4" s="24"/>
      <c r="HG4" s="24"/>
      <c r="HH4" s="26"/>
      <c r="HI4" s="24"/>
      <c r="HJ4" s="24"/>
      <c r="HK4" s="24"/>
      <c r="HL4" s="24"/>
      <c r="HM4" s="24"/>
      <c r="HN4" s="24"/>
    </row>
    <row r="5" spans="1:222" s="27" customFormat="1" ht="13.5" customHeight="1">
      <c r="A5" s="21" t="s">
        <v>23</v>
      </c>
      <c r="B5" s="22"/>
      <c r="C5" s="23">
        <v>10900861</v>
      </c>
      <c r="D5" s="24"/>
      <c r="E5" s="24"/>
      <c r="F5" s="24"/>
      <c r="G5" s="24"/>
      <c r="H5" s="24"/>
      <c r="I5" s="24"/>
      <c r="J5" s="24"/>
      <c r="K5" s="25"/>
      <c r="L5" s="24"/>
      <c r="M5" s="24"/>
      <c r="N5" s="24"/>
      <c r="O5" s="24"/>
      <c r="P5" s="26"/>
      <c r="Q5" s="24"/>
      <c r="R5" s="24"/>
      <c r="S5" s="24"/>
      <c r="T5" s="24"/>
      <c r="U5" s="24"/>
      <c r="V5" s="24"/>
      <c r="W5" s="23">
        <v>11243977</v>
      </c>
      <c r="X5" s="24"/>
      <c r="Y5" s="24"/>
      <c r="Z5" s="24"/>
      <c r="AA5" s="24"/>
      <c r="AB5" s="24"/>
      <c r="AC5" s="24"/>
      <c r="AD5" s="24"/>
      <c r="AE5" s="25"/>
      <c r="AF5" s="24"/>
      <c r="AG5" s="24"/>
      <c r="AH5" s="24"/>
      <c r="AI5" s="24"/>
      <c r="AJ5" s="26"/>
      <c r="AK5" s="24"/>
      <c r="AL5" s="24"/>
      <c r="AM5" s="24"/>
      <c r="AN5" s="24"/>
      <c r="AO5" s="24"/>
      <c r="AP5" s="24"/>
      <c r="AQ5" s="23">
        <v>11545201</v>
      </c>
      <c r="AR5" s="24"/>
      <c r="AS5" s="24"/>
      <c r="AT5" s="24"/>
      <c r="AU5" s="24"/>
      <c r="AV5" s="24"/>
      <c r="AW5" s="24"/>
      <c r="AX5" s="24"/>
      <c r="AY5" s="25"/>
      <c r="AZ5" s="24"/>
      <c r="BA5" s="24"/>
      <c r="BB5" s="24"/>
      <c r="BC5" s="24"/>
      <c r="BD5" s="26"/>
      <c r="BE5" s="24"/>
      <c r="BF5" s="24"/>
      <c r="BG5" s="24"/>
      <c r="BH5" s="24"/>
      <c r="BI5" s="24"/>
      <c r="BJ5" s="24"/>
      <c r="BK5" s="23">
        <v>12054455</v>
      </c>
      <c r="BL5" s="24"/>
      <c r="BM5" s="24"/>
      <c r="BN5" s="24"/>
      <c r="BO5" s="24"/>
      <c r="BP5" s="24"/>
      <c r="BQ5" s="24"/>
      <c r="BR5" s="24"/>
      <c r="BS5" s="25"/>
      <c r="BT5" s="24"/>
      <c r="BU5" s="24"/>
      <c r="BV5" s="24"/>
      <c r="BW5" s="24"/>
      <c r="BX5" s="26"/>
      <c r="BY5" s="24"/>
      <c r="BZ5" s="24"/>
      <c r="CA5" s="24"/>
      <c r="CB5" s="24"/>
      <c r="CC5" s="24"/>
      <c r="CD5" s="24"/>
      <c r="CE5" s="23">
        <v>12354983</v>
      </c>
      <c r="CF5" s="24"/>
      <c r="CG5" s="24"/>
      <c r="CH5" s="24"/>
      <c r="CI5" s="24"/>
      <c r="CJ5" s="24"/>
      <c r="CK5" s="24"/>
      <c r="CL5" s="24"/>
      <c r="CM5" s="25"/>
      <c r="CN5" s="24"/>
      <c r="CO5" s="24"/>
      <c r="CP5" s="24"/>
      <c r="CQ5" s="24"/>
      <c r="CR5" s="26"/>
      <c r="CS5" s="24"/>
      <c r="CT5" s="24"/>
      <c r="CU5" s="24"/>
      <c r="CV5" s="24"/>
      <c r="CW5" s="24"/>
      <c r="CX5" s="24"/>
      <c r="CY5" s="23">
        <v>12930814</v>
      </c>
      <c r="CZ5" s="24"/>
      <c r="DA5" s="24"/>
      <c r="DB5" s="24"/>
      <c r="DC5" s="24"/>
      <c r="DD5" s="24"/>
      <c r="DE5" s="24"/>
      <c r="DF5" s="24"/>
      <c r="DG5" s="25"/>
      <c r="DH5" s="24"/>
      <c r="DI5" s="24"/>
      <c r="DJ5" s="24"/>
      <c r="DK5" s="24"/>
      <c r="DL5" s="26"/>
      <c r="DM5" s="24"/>
      <c r="DN5" s="24"/>
      <c r="DO5" s="24"/>
      <c r="DP5" s="24"/>
      <c r="DQ5" s="24"/>
      <c r="DR5" s="24"/>
      <c r="DS5" s="23">
        <v>13131667</v>
      </c>
      <c r="DT5" s="24"/>
      <c r="DU5" s="24"/>
      <c r="DV5" s="24"/>
      <c r="DW5" s="24"/>
      <c r="DX5" s="24"/>
      <c r="DY5" s="24"/>
      <c r="DZ5" s="24"/>
      <c r="EA5" s="25"/>
      <c r="EB5" s="24"/>
      <c r="EC5" s="24"/>
      <c r="ED5" s="24"/>
      <c r="EE5" s="24"/>
      <c r="EF5" s="26"/>
      <c r="EG5" s="24"/>
      <c r="EH5" s="24"/>
      <c r="EI5" s="24"/>
      <c r="EJ5" s="24"/>
      <c r="EK5" s="24"/>
      <c r="EL5" s="24"/>
      <c r="EM5" s="23">
        <v>13726070</v>
      </c>
      <c r="EN5" s="24"/>
      <c r="EO5" s="24"/>
      <c r="EP5" s="24"/>
      <c r="EQ5" s="24"/>
      <c r="ER5" s="24"/>
      <c r="ES5" s="24"/>
      <c r="ET5" s="24"/>
      <c r="EU5" s="25"/>
      <c r="EV5" s="24"/>
      <c r="EW5" s="24"/>
      <c r="EX5" s="24"/>
      <c r="EY5" s="24"/>
      <c r="EZ5" s="26"/>
      <c r="FA5" s="24"/>
      <c r="FB5" s="24"/>
      <c r="FC5" s="24"/>
      <c r="FD5" s="24"/>
      <c r="FE5" s="24"/>
      <c r="FF5" s="24"/>
      <c r="FG5" s="23">
        <v>14262016</v>
      </c>
      <c r="FH5" s="24"/>
      <c r="FI5" s="24"/>
      <c r="FJ5" s="24"/>
      <c r="FK5" s="24"/>
      <c r="FL5" s="24"/>
      <c r="FM5" s="24"/>
      <c r="FN5" s="24"/>
      <c r="FO5" s="25"/>
      <c r="FP5" s="24"/>
      <c r="FQ5" s="24"/>
      <c r="FR5" s="24"/>
      <c r="FS5" s="24"/>
      <c r="FT5" s="26"/>
      <c r="FU5" s="24"/>
      <c r="FV5" s="24"/>
      <c r="FW5" s="24"/>
      <c r="FX5" s="24"/>
      <c r="FY5" s="24"/>
      <c r="FZ5" s="24"/>
      <c r="GA5" s="23">
        <v>15088616</v>
      </c>
      <c r="GB5" s="24"/>
      <c r="GC5" s="24"/>
      <c r="GD5" s="24"/>
      <c r="GE5" s="24"/>
      <c r="GF5" s="24"/>
      <c r="GG5" s="24"/>
      <c r="GH5" s="24"/>
      <c r="GI5" s="25"/>
      <c r="GJ5" s="24"/>
      <c r="GK5" s="24"/>
      <c r="GL5" s="24"/>
      <c r="GM5" s="24"/>
      <c r="GN5" s="26"/>
      <c r="GO5" s="24"/>
      <c r="GP5" s="24"/>
      <c r="GQ5" s="24"/>
      <c r="GR5" s="24"/>
      <c r="GS5" s="24"/>
      <c r="GT5" s="24"/>
      <c r="GU5" s="23">
        <v>15572661</v>
      </c>
      <c r="GV5" s="24"/>
      <c r="GW5" s="24"/>
      <c r="GX5" s="24"/>
      <c r="GY5" s="24"/>
      <c r="GZ5" s="24"/>
      <c r="HA5" s="24"/>
      <c r="HB5" s="24"/>
      <c r="HC5" s="25"/>
      <c r="HD5" s="24"/>
      <c r="HE5" s="24"/>
      <c r="HF5" s="24"/>
      <c r="HG5" s="24"/>
      <c r="HH5" s="26"/>
      <c r="HI5" s="24"/>
      <c r="HJ5" s="24"/>
      <c r="HK5" s="24"/>
      <c r="HL5" s="24"/>
      <c r="HM5" s="24"/>
      <c r="HN5" s="24"/>
    </row>
    <row r="6" spans="1:222" s="36" customFormat="1" ht="13.5" customHeight="1">
      <c r="A6" s="28" t="s">
        <v>60</v>
      </c>
      <c r="B6" s="29"/>
      <c r="C6" s="30">
        <v>0.95799999999999996</v>
      </c>
      <c r="D6" s="31"/>
      <c r="E6" s="31"/>
      <c r="F6" s="31"/>
      <c r="G6" s="31"/>
      <c r="H6" s="31"/>
      <c r="I6" s="31"/>
      <c r="J6" s="31"/>
      <c r="K6" s="32"/>
      <c r="L6" s="31"/>
      <c r="M6" s="31"/>
      <c r="N6" s="31"/>
      <c r="O6" s="31"/>
      <c r="P6" s="33"/>
      <c r="Q6" s="31"/>
      <c r="R6" s="31"/>
      <c r="S6" s="31"/>
      <c r="T6" s="31"/>
      <c r="U6" s="31"/>
      <c r="V6" s="31"/>
      <c r="W6" s="34">
        <v>0.95799999999999996</v>
      </c>
      <c r="X6" s="31"/>
      <c r="Y6" s="31"/>
      <c r="Z6" s="31"/>
      <c r="AA6" s="31"/>
      <c r="AB6" s="31"/>
      <c r="AC6" s="31"/>
      <c r="AD6" s="31"/>
      <c r="AE6" s="32"/>
      <c r="AF6" s="31"/>
      <c r="AG6" s="31"/>
      <c r="AH6" s="31"/>
      <c r="AI6" s="31"/>
      <c r="AJ6" s="33"/>
      <c r="AK6" s="31"/>
      <c r="AL6" s="31"/>
      <c r="AM6" s="31"/>
      <c r="AN6" s="31"/>
      <c r="AO6" s="31"/>
      <c r="AP6" s="31"/>
      <c r="AQ6" s="35">
        <v>0.95</v>
      </c>
      <c r="AR6" s="31"/>
      <c r="AS6" s="31"/>
      <c r="AT6" s="31"/>
      <c r="AU6" s="31"/>
      <c r="AV6" s="31"/>
      <c r="AW6" s="31"/>
      <c r="AX6" s="31"/>
      <c r="AY6" s="32"/>
      <c r="AZ6" s="31"/>
      <c r="BA6" s="31"/>
      <c r="BB6" s="31"/>
      <c r="BC6" s="31"/>
      <c r="BD6" s="33"/>
      <c r="BE6" s="31"/>
      <c r="BF6" s="31"/>
      <c r="BG6" s="31"/>
      <c r="BH6" s="31"/>
      <c r="BI6" s="31"/>
      <c r="BJ6" s="31"/>
      <c r="BK6" s="35">
        <v>0.95392949275799854</v>
      </c>
      <c r="BL6" s="31"/>
      <c r="BM6" s="31"/>
      <c r="BN6" s="31"/>
      <c r="BO6" s="31"/>
      <c r="BP6" s="31"/>
      <c r="BQ6" s="31"/>
      <c r="BR6" s="31"/>
      <c r="BS6" s="32"/>
      <c r="BT6" s="31"/>
      <c r="BU6" s="31"/>
      <c r="BV6" s="31"/>
      <c r="BW6" s="31"/>
      <c r="BX6" s="33"/>
      <c r="BY6" s="31"/>
      <c r="BZ6" s="31"/>
      <c r="CA6" s="31"/>
      <c r="CB6" s="31"/>
      <c r="CC6" s="31"/>
      <c r="CD6" s="31"/>
      <c r="CE6" s="30">
        <v>0.94299999999999995</v>
      </c>
      <c r="CF6" s="31"/>
      <c r="CG6" s="31"/>
      <c r="CH6" s="31"/>
      <c r="CI6" s="31"/>
      <c r="CJ6" s="31"/>
      <c r="CK6" s="31"/>
      <c r="CL6" s="31"/>
      <c r="CM6" s="32"/>
      <c r="CN6" s="31"/>
      <c r="CO6" s="31"/>
      <c r="CP6" s="31"/>
      <c r="CQ6" s="31"/>
      <c r="CR6" s="33"/>
      <c r="CS6" s="31"/>
      <c r="CT6" s="31"/>
      <c r="CU6" s="31"/>
      <c r="CV6" s="31"/>
      <c r="CW6" s="31"/>
      <c r="CX6" s="31"/>
      <c r="CY6" s="30">
        <v>0.94799999999999995</v>
      </c>
      <c r="CZ6" s="31"/>
      <c r="DA6" s="31"/>
      <c r="DB6" s="31"/>
      <c r="DC6" s="31"/>
      <c r="DD6" s="31"/>
      <c r="DE6" s="31"/>
      <c r="DF6" s="31"/>
      <c r="DG6" s="32"/>
      <c r="DH6" s="31"/>
      <c r="DI6" s="31"/>
      <c r="DJ6" s="31"/>
      <c r="DK6" s="31"/>
      <c r="DL6" s="33"/>
      <c r="DM6" s="31"/>
      <c r="DN6" s="31"/>
      <c r="DO6" s="31"/>
      <c r="DP6" s="31"/>
      <c r="DQ6" s="31"/>
      <c r="DR6" s="31"/>
      <c r="DS6" s="30">
        <v>0.93200000000000005</v>
      </c>
      <c r="DT6" s="31"/>
      <c r="DU6" s="31"/>
      <c r="DV6" s="31"/>
      <c r="DW6" s="31"/>
      <c r="DX6" s="31"/>
      <c r="DY6" s="31"/>
      <c r="DZ6" s="31"/>
      <c r="EA6" s="32"/>
      <c r="EB6" s="31"/>
      <c r="EC6" s="31"/>
      <c r="ED6" s="31"/>
      <c r="EE6" s="31"/>
      <c r="EF6" s="33"/>
      <c r="EG6" s="31"/>
      <c r="EH6" s="31"/>
      <c r="EI6" s="31"/>
      <c r="EJ6" s="31"/>
      <c r="EK6" s="31"/>
      <c r="EL6" s="31"/>
      <c r="EM6" s="30">
        <f>EM5/EM4</f>
        <v>0.9329339712994108</v>
      </c>
      <c r="EN6" s="31"/>
      <c r="EO6" s="31"/>
      <c r="EP6" s="31"/>
      <c r="EQ6" s="31"/>
      <c r="ER6" s="31"/>
      <c r="ES6" s="31"/>
      <c r="ET6" s="31"/>
      <c r="EU6" s="32"/>
      <c r="EV6" s="31"/>
      <c r="EW6" s="31"/>
      <c r="EX6" s="31"/>
      <c r="EY6" s="31"/>
      <c r="EZ6" s="33"/>
      <c r="FA6" s="31"/>
      <c r="FB6" s="31"/>
      <c r="FC6" s="31"/>
      <c r="FD6" s="31"/>
      <c r="FE6" s="31"/>
      <c r="FF6" s="31"/>
      <c r="FG6" s="30">
        <f>FG5/FG4</f>
        <v>0.91005772179154443</v>
      </c>
      <c r="FH6" s="31"/>
      <c r="FI6" s="31"/>
      <c r="FJ6" s="31"/>
      <c r="FK6" s="31"/>
      <c r="FL6" s="31"/>
      <c r="FM6" s="31"/>
      <c r="FN6" s="31"/>
      <c r="FO6" s="32"/>
      <c r="FP6" s="31"/>
      <c r="FQ6" s="31"/>
      <c r="FR6" s="31"/>
      <c r="FS6" s="31"/>
      <c r="FT6" s="33"/>
      <c r="FU6" s="31"/>
      <c r="FV6" s="31"/>
      <c r="FW6" s="31"/>
      <c r="FX6" s="31"/>
      <c r="FY6" s="31"/>
      <c r="FZ6" s="31"/>
      <c r="GA6" s="30">
        <f>GA5/GA4</f>
        <v>0.91894250649972409</v>
      </c>
      <c r="GB6" s="31"/>
      <c r="GC6" s="31"/>
      <c r="GD6" s="31"/>
      <c r="GE6" s="31"/>
      <c r="GF6" s="31"/>
      <c r="GG6" s="31"/>
      <c r="GH6" s="31"/>
      <c r="GI6" s="32"/>
      <c r="GJ6" s="31"/>
      <c r="GK6" s="31"/>
      <c r="GL6" s="31"/>
      <c r="GM6" s="31"/>
      <c r="GN6" s="33"/>
      <c r="GO6" s="31"/>
      <c r="GP6" s="31"/>
      <c r="GQ6" s="31"/>
      <c r="GR6" s="31"/>
      <c r="GS6" s="31"/>
      <c r="GT6" s="31"/>
      <c r="GU6" s="30">
        <f>GU5/GU4</f>
        <v>0.90468072231727392</v>
      </c>
      <c r="GV6" s="31"/>
      <c r="GW6" s="31"/>
      <c r="GX6" s="31"/>
      <c r="GY6" s="31"/>
      <c r="GZ6" s="31"/>
      <c r="HA6" s="31"/>
      <c r="HB6" s="31"/>
      <c r="HC6" s="32"/>
      <c r="HD6" s="31"/>
      <c r="HE6" s="31"/>
      <c r="HF6" s="31"/>
      <c r="HG6" s="31"/>
      <c r="HH6" s="33"/>
      <c r="HI6" s="31"/>
      <c r="HJ6" s="31"/>
      <c r="HK6" s="31"/>
      <c r="HL6" s="31"/>
      <c r="HM6" s="31"/>
      <c r="HN6" s="31"/>
    </row>
    <row r="7" spans="1:222" s="27" customFormat="1" ht="13.5" customHeight="1">
      <c r="A7" s="21" t="s">
        <v>24</v>
      </c>
      <c r="B7" s="22"/>
      <c r="C7" s="23">
        <v>10576779</v>
      </c>
      <c r="D7" s="24"/>
      <c r="E7" s="24"/>
      <c r="F7" s="24"/>
      <c r="G7" s="24"/>
      <c r="H7" s="24"/>
      <c r="I7" s="24"/>
      <c r="J7" s="24"/>
      <c r="K7" s="25"/>
      <c r="L7" s="24"/>
      <c r="M7" s="24"/>
      <c r="N7" s="24"/>
      <c r="O7" s="24"/>
      <c r="P7" s="26"/>
      <c r="Q7" s="24"/>
      <c r="R7" s="24"/>
      <c r="S7" s="24"/>
      <c r="T7" s="24"/>
      <c r="U7" s="24"/>
      <c r="V7" s="24"/>
      <c r="W7" s="23">
        <v>10883852</v>
      </c>
      <c r="X7" s="24"/>
      <c r="Y7" s="24"/>
      <c r="Z7" s="24"/>
      <c r="AA7" s="24"/>
      <c r="AB7" s="24"/>
      <c r="AC7" s="24"/>
      <c r="AD7" s="24"/>
      <c r="AE7" s="25"/>
      <c r="AF7" s="24"/>
      <c r="AG7" s="24"/>
      <c r="AH7" s="24"/>
      <c r="AI7" s="24"/>
      <c r="AJ7" s="26"/>
      <c r="AK7" s="24"/>
      <c r="AL7" s="24"/>
      <c r="AM7" s="24"/>
      <c r="AN7" s="24"/>
      <c r="AO7" s="24"/>
      <c r="AP7" s="24"/>
      <c r="AQ7" s="23">
        <v>11109063</v>
      </c>
      <c r="AR7" s="24"/>
      <c r="AS7" s="24"/>
      <c r="AT7" s="24"/>
      <c r="AU7" s="24"/>
      <c r="AV7" s="24"/>
      <c r="AW7" s="24"/>
      <c r="AX7" s="24"/>
      <c r="AY7" s="25"/>
      <c r="AZ7" s="24"/>
      <c r="BA7" s="24"/>
      <c r="BB7" s="24"/>
      <c r="BC7" s="24"/>
      <c r="BD7" s="26"/>
      <c r="BE7" s="24"/>
      <c r="BF7" s="24"/>
      <c r="BG7" s="24"/>
      <c r="BH7" s="24"/>
      <c r="BI7" s="24"/>
      <c r="BJ7" s="24"/>
      <c r="BK7" s="23">
        <v>11474093</v>
      </c>
      <c r="BL7" s="24"/>
      <c r="BM7" s="24"/>
      <c r="BN7" s="24"/>
      <c r="BO7" s="24"/>
      <c r="BP7" s="24"/>
      <c r="BQ7" s="24"/>
      <c r="BR7" s="24"/>
      <c r="BS7" s="25"/>
      <c r="BT7" s="24"/>
      <c r="BU7" s="24"/>
      <c r="BV7" s="24"/>
      <c r="BW7" s="24"/>
      <c r="BX7" s="26"/>
      <c r="BY7" s="24"/>
      <c r="BZ7" s="24"/>
      <c r="CA7" s="24"/>
      <c r="CB7" s="24"/>
      <c r="CC7" s="24"/>
      <c r="CD7" s="24"/>
      <c r="CE7" s="23">
        <v>11715132</v>
      </c>
      <c r="CF7" s="24"/>
      <c r="CG7" s="24"/>
      <c r="CH7" s="24"/>
      <c r="CI7" s="24"/>
      <c r="CJ7" s="24"/>
      <c r="CK7" s="24"/>
      <c r="CL7" s="24"/>
      <c r="CM7" s="25"/>
      <c r="CN7" s="24"/>
      <c r="CO7" s="24"/>
      <c r="CP7" s="24"/>
      <c r="CQ7" s="24"/>
      <c r="CR7" s="26"/>
      <c r="CS7" s="24"/>
      <c r="CT7" s="24"/>
      <c r="CU7" s="24"/>
      <c r="CV7" s="24"/>
      <c r="CW7" s="24"/>
      <c r="CX7" s="24"/>
      <c r="CY7" s="23">
        <v>12419863</v>
      </c>
      <c r="CZ7" s="24"/>
      <c r="DA7" s="24"/>
      <c r="DB7" s="24"/>
      <c r="DC7" s="24"/>
      <c r="DD7" s="24"/>
      <c r="DE7" s="24"/>
      <c r="DF7" s="24"/>
      <c r="DG7" s="25"/>
      <c r="DH7" s="24"/>
      <c r="DI7" s="24"/>
      <c r="DJ7" s="24"/>
      <c r="DK7" s="24"/>
      <c r="DL7" s="26"/>
      <c r="DM7" s="24"/>
      <c r="DN7" s="24"/>
      <c r="DO7" s="24"/>
      <c r="DP7" s="24"/>
      <c r="DQ7" s="24"/>
      <c r="DR7" s="24"/>
      <c r="DS7" s="23">
        <v>12402363</v>
      </c>
      <c r="DT7" s="24"/>
      <c r="DU7" s="24"/>
      <c r="DV7" s="24"/>
      <c r="DW7" s="24"/>
      <c r="DX7" s="24"/>
      <c r="DY7" s="24"/>
      <c r="DZ7" s="24"/>
      <c r="EA7" s="25"/>
      <c r="EB7" s="24"/>
      <c r="EC7" s="24"/>
      <c r="ED7" s="24"/>
      <c r="EE7" s="24"/>
      <c r="EF7" s="26"/>
      <c r="EG7" s="24"/>
      <c r="EH7" s="24"/>
      <c r="EI7" s="24"/>
      <c r="EJ7" s="24"/>
      <c r="EK7" s="24"/>
      <c r="EL7" s="24"/>
      <c r="EM7" s="23">
        <v>12914927</v>
      </c>
      <c r="EN7" s="24"/>
      <c r="EO7" s="24"/>
      <c r="EP7" s="24"/>
      <c r="EQ7" s="24"/>
      <c r="ER7" s="24"/>
      <c r="ES7" s="24"/>
      <c r="ET7" s="24"/>
      <c r="EU7" s="25"/>
      <c r="EV7" s="24"/>
      <c r="EW7" s="24"/>
      <c r="EX7" s="24"/>
      <c r="EY7" s="24"/>
      <c r="EZ7" s="26"/>
      <c r="FA7" s="24"/>
      <c r="FB7" s="24"/>
      <c r="FC7" s="24"/>
      <c r="FD7" s="24"/>
      <c r="FE7" s="24"/>
      <c r="FF7" s="24"/>
      <c r="FG7" s="23">
        <v>13541101</v>
      </c>
      <c r="FH7" s="24"/>
      <c r="FI7" s="24"/>
      <c r="FJ7" s="24"/>
      <c r="FK7" s="24"/>
      <c r="FL7" s="24"/>
      <c r="FM7" s="24"/>
      <c r="FN7" s="24"/>
      <c r="FO7" s="25"/>
      <c r="FP7" s="24"/>
      <c r="FQ7" s="24"/>
      <c r="FR7" s="24"/>
      <c r="FS7" s="24"/>
      <c r="FT7" s="26"/>
      <c r="FU7" s="24"/>
      <c r="FV7" s="24"/>
      <c r="FW7" s="24"/>
      <c r="FX7" s="24"/>
      <c r="FY7" s="24"/>
      <c r="FZ7" s="24"/>
      <c r="GA7" s="23">
        <v>14253393</v>
      </c>
      <c r="GB7" s="24"/>
      <c r="GC7" s="24"/>
      <c r="GD7" s="24"/>
      <c r="GE7" s="24"/>
      <c r="GF7" s="24"/>
      <c r="GG7" s="24"/>
      <c r="GH7" s="24"/>
      <c r="GI7" s="25"/>
      <c r="GJ7" s="24"/>
      <c r="GK7" s="24"/>
      <c r="GL7" s="24"/>
      <c r="GM7" s="24"/>
      <c r="GN7" s="26"/>
      <c r="GO7" s="24"/>
      <c r="GP7" s="24"/>
      <c r="GQ7" s="24"/>
      <c r="GR7" s="24"/>
      <c r="GS7" s="24"/>
      <c r="GT7" s="24"/>
      <c r="GU7" s="23">
        <v>15040658</v>
      </c>
      <c r="GV7" s="24"/>
      <c r="GW7" s="24"/>
      <c r="GX7" s="24"/>
      <c r="GY7" s="24"/>
      <c r="GZ7" s="24"/>
      <c r="HA7" s="24"/>
      <c r="HB7" s="24"/>
      <c r="HC7" s="25"/>
      <c r="HD7" s="24"/>
      <c r="HE7" s="24"/>
      <c r="HF7" s="24"/>
      <c r="HG7" s="24"/>
      <c r="HH7" s="26"/>
      <c r="HI7" s="24"/>
      <c r="HJ7" s="24"/>
      <c r="HK7" s="24"/>
      <c r="HL7" s="24"/>
      <c r="HM7" s="24"/>
      <c r="HN7" s="24"/>
    </row>
    <row r="8" spans="1:222" s="36" customFormat="1" ht="13.5" customHeight="1">
      <c r="A8" s="28" t="s">
        <v>61</v>
      </c>
      <c r="B8" s="29"/>
      <c r="C8" s="30">
        <v>0.97</v>
      </c>
      <c r="D8" s="31"/>
      <c r="E8" s="31"/>
      <c r="F8" s="31"/>
      <c r="G8" s="31"/>
      <c r="H8" s="31"/>
      <c r="I8" s="31"/>
      <c r="J8" s="31"/>
      <c r="K8" s="32"/>
      <c r="L8" s="31"/>
      <c r="M8" s="31"/>
      <c r="N8" s="31"/>
      <c r="O8" s="31"/>
      <c r="P8" s="33"/>
      <c r="Q8" s="31"/>
      <c r="R8" s="31"/>
      <c r="S8" s="31"/>
      <c r="T8" s="31"/>
      <c r="U8" s="31"/>
      <c r="V8" s="31"/>
      <c r="W8" s="34">
        <v>0.97</v>
      </c>
      <c r="X8" s="31"/>
      <c r="Y8" s="31"/>
      <c r="Z8" s="31"/>
      <c r="AA8" s="31"/>
      <c r="AB8" s="31"/>
      <c r="AC8" s="31"/>
      <c r="AD8" s="31"/>
      <c r="AE8" s="32"/>
      <c r="AF8" s="31"/>
      <c r="AG8" s="31"/>
      <c r="AH8" s="31"/>
      <c r="AI8" s="31"/>
      <c r="AJ8" s="33"/>
      <c r="AK8" s="31"/>
      <c r="AL8" s="31"/>
      <c r="AM8" s="31"/>
      <c r="AN8" s="31"/>
      <c r="AO8" s="31"/>
      <c r="AP8" s="31"/>
      <c r="AQ8" s="35">
        <v>0.96</v>
      </c>
      <c r="AR8" s="31"/>
      <c r="AS8" s="31"/>
      <c r="AT8" s="31"/>
      <c r="AU8" s="31"/>
      <c r="AV8" s="31"/>
      <c r="AW8" s="31"/>
      <c r="AX8" s="31"/>
      <c r="AY8" s="32"/>
      <c r="AZ8" s="31"/>
      <c r="BA8" s="31"/>
      <c r="BB8" s="31"/>
      <c r="BC8" s="31"/>
      <c r="BD8" s="33"/>
      <c r="BE8" s="31"/>
      <c r="BF8" s="31"/>
      <c r="BG8" s="31"/>
      <c r="BH8" s="31"/>
      <c r="BI8" s="31"/>
      <c r="BJ8" s="31"/>
      <c r="BK8" s="30">
        <v>0.95185497809730923</v>
      </c>
      <c r="BL8" s="31"/>
      <c r="BM8" s="31"/>
      <c r="BN8" s="31"/>
      <c r="BO8" s="31"/>
      <c r="BP8" s="31"/>
      <c r="BQ8" s="31"/>
      <c r="BR8" s="31"/>
      <c r="BS8" s="32"/>
      <c r="BT8" s="31"/>
      <c r="BU8" s="31"/>
      <c r="BV8" s="31"/>
      <c r="BW8" s="31"/>
      <c r="BX8" s="33"/>
      <c r="BY8" s="31"/>
      <c r="BZ8" s="31"/>
      <c r="CA8" s="31"/>
      <c r="CB8" s="31"/>
      <c r="CC8" s="31"/>
      <c r="CD8" s="31"/>
      <c r="CE8" s="30">
        <v>0.95</v>
      </c>
      <c r="CF8" s="31"/>
      <c r="CG8" s="31"/>
      <c r="CH8" s="31"/>
      <c r="CI8" s="31"/>
      <c r="CJ8" s="31"/>
      <c r="CK8" s="31"/>
      <c r="CL8" s="31"/>
      <c r="CM8" s="32"/>
      <c r="CN8" s="31"/>
      <c r="CO8" s="31"/>
      <c r="CP8" s="31"/>
      <c r="CQ8" s="31"/>
      <c r="CR8" s="33"/>
      <c r="CS8" s="31"/>
      <c r="CT8" s="31"/>
      <c r="CU8" s="31"/>
      <c r="CV8" s="31"/>
      <c r="CW8" s="31"/>
      <c r="CX8" s="31"/>
      <c r="CY8" s="30">
        <v>0.96</v>
      </c>
      <c r="CZ8" s="31"/>
      <c r="DA8" s="31"/>
      <c r="DB8" s="31"/>
      <c r="DC8" s="31"/>
      <c r="DD8" s="31"/>
      <c r="DE8" s="31"/>
      <c r="DF8" s="31"/>
      <c r="DG8" s="32"/>
      <c r="DH8" s="31"/>
      <c r="DI8" s="31"/>
      <c r="DJ8" s="31"/>
      <c r="DK8" s="31"/>
      <c r="DL8" s="33"/>
      <c r="DM8" s="31"/>
      <c r="DN8" s="31"/>
      <c r="DO8" s="31"/>
      <c r="DP8" s="31"/>
      <c r="DQ8" s="31"/>
      <c r="DR8" s="31"/>
      <c r="DS8" s="30">
        <f>DS7/DS5</f>
        <v>0.944462192043097</v>
      </c>
      <c r="DT8" s="31"/>
      <c r="DU8" s="31"/>
      <c r="DV8" s="31"/>
      <c r="DW8" s="31"/>
      <c r="DX8" s="31"/>
      <c r="DY8" s="31"/>
      <c r="DZ8" s="31"/>
      <c r="EA8" s="32"/>
      <c r="EB8" s="31"/>
      <c r="EC8" s="31"/>
      <c r="ED8" s="31"/>
      <c r="EE8" s="31"/>
      <c r="EF8" s="33"/>
      <c r="EG8" s="31"/>
      <c r="EH8" s="31"/>
      <c r="EI8" s="31"/>
      <c r="EJ8" s="31"/>
      <c r="EK8" s="31"/>
      <c r="EL8" s="31"/>
      <c r="EM8" s="30">
        <f>EM7/EM5</f>
        <v>0.94090493491582072</v>
      </c>
      <c r="EN8" s="31"/>
      <c r="EO8" s="31"/>
      <c r="EP8" s="31"/>
      <c r="EQ8" s="31"/>
      <c r="ER8" s="31"/>
      <c r="ES8" s="31"/>
      <c r="ET8" s="31"/>
      <c r="EU8" s="32"/>
      <c r="EV8" s="31"/>
      <c r="EW8" s="31"/>
      <c r="EX8" s="31"/>
      <c r="EY8" s="31"/>
      <c r="EZ8" s="33"/>
      <c r="FA8" s="31"/>
      <c r="FB8" s="31"/>
      <c r="FC8" s="31"/>
      <c r="FD8" s="31"/>
      <c r="FE8" s="31"/>
      <c r="FF8" s="31"/>
      <c r="FG8" s="30">
        <f>FG7/FG5</f>
        <v>0.9494520970948287</v>
      </c>
      <c r="FH8" s="31"/>
      <c r="FI8" s="31"/>
      <c r="FJ8" s="31"/>
      <c r="FK8" s="31"/>
      <c r="FL8" s="31"/>
      <c r="FM8" s="31"/>
      <c r="FN8" s="31"/>
      <c r="FO8" s="32"/>
      <c r="FP8" s="31"/>
      <c r="FQ8" s="31"/>
      <c r="FR8" s="31"/>
      <c r="FS8" s="31"/>
      <c r="FT8" s="33"/>
      <c r="FU8" s="31"/>
      <c r="FV8" s="31"/>
      <c r="FW8" s="31"/>
      <c r="FX8" s="31"/>
      <c r="FY8" s="31"/>
      <c r="FZ8" s="31"/>
      <c r="GA8" s="30">
        <f>GA7/GA5</f>
        <v>0.94464548637197743</v>
      </c>
      <c r="GB8" s="31"/>
      <c r="GC8" s="31"/>
      <c r="GD8" s="31"/>
      <c r="GE8" s="31"/>
      <c r="GF8" s="31"/>
      <c r="GG8" s="31"/>
      <c r="GH8" s="31"/>
      <c r="GI8" s="32"/>
      <c r="GJ8" s="31"/>
      <c r="GK8" s="31"/>
      <c r="GL8" s="31"/>
      <c r="GM8" s="31"/>
      <c r="GN8" s="33"/>
      <c r="GO8" s="31"/>
      <c r="GP8" s="31"/>
      <c r="GQ8" s="31"/>
      <c r="GR8" s="31"/>
      <c r="GS8" s="31"/>
      <c r="GT8" s="31"/>
      <c r="GU8" s="30">
        <f>GU7/GU5</f>
        <v>0.96583737358695476</v>
      </c>
      <c r="GV8" s="31"/>
      <c r="GW8" s="31"/>
      <c r="GX8" s="31"/>
      <c r="GY8" s="31"/>
      <c r="GZ8" s="31"/>
      <c r="HA8" s="31"/>
      <c r="HB8" s="31"/>
      <c r="HC8" s="32"/>
      <c r="HD8" s="31"/>
      <c r="HE8" s="31"/>
      <c r="HF8" s="31"/>
      <c r="HG8" s="31"/>
      <c r="HH8" s="33"/>
      <c r="HI8" s="31"/>
      <c r="HJ8" s="31"/>
      <c r="HK8" s="31"/>
      <c r="HL8" s="31"/>
      <c r="HM8" s="31"/>
      <c r="HN8" s="31"/>
    </row>
    <row r="9" spans="1:222" ht="13.5" customHeight="1">
      <c r="A9" s="16" t="s">
        <v>11</v>
      </c>
      <c r="B9" s="16"/>
      <c r="C9" s="7"/>
      <c r="D9" s="18"/>
      <c r="E9" s="24"/>
      <c r="F9" s="118"/>
      <c r="G9" s="118"/>
      <c r="H9" s="18"/>
      <c r="I9" s="118"/>
      <c r="J9" s="118"/>
      <c r="K9" s="19"/>
      <c r="L9" s="18"/>
      <c r="M9" s="18"/>
      <c r="N9" s="18"/>
      <c r="O9" s="18"/>
      <c r="P9" s="20"/>
      <c r="Q9" s="18"/>
      <c r="R9" s="18"/>
      <c r="S9" s="18"/>
      <c r="T9" s="18"/>
      <c r="U9" s="18"/>
      <c r="V9" s="18"/>
      <c r="W9" s="7"/>
      <c r="X9" s="18"/>
      <c r="Y9" s="118"/>
      <c r="Z9" s="118"/>
      <c r="AA9" s="118"/>
      <c r="AB9" s="18"/>
      <c r="AC9" s="118"/>
      <c r="AD9" s="118"/>
      <c r="AE9" s="19"/>
      <c r="AF9" s="18"/>
      <c r="AG9" s="18"/>
      <c r="AH9" s="18"/>
      <c r="AI9" s="18"/>
      <c r="AJ9" s="20"/>
      <c r="AK9" s="18"/>
      <c r="AL9" s="18"/>
      <c r="AM9" s="18"/>
      <c r="AN9" s="18"/>
      <c r="AO9" s="18"/>
      <c r="AP9" s="18"/>
      <c r="AQ9" s="37" t="s">
        <v>1046</v>
      </c>
      <c r="AR9" s="18"/>
      <c r="AS9" s="18"/>
      <c r="AT9" s="118"/>
      <c r="AU9" s="118"/>
      <c r="AV9" s="18"/>
      <c r="AW9" s="118"/>
      <c r="AX9" s="118"/>
      <c r="AY9" s="19"/>
      <c r="AZ9" s="18"/>
      <c r="BA9" s="18"/>
      <c r="BB9" s="18"/>
      <c r="BC9" s="18"/>
      <c r="BD9" s="20"/>
      <c r="BE9" s="18"/>
      <c r="BF9" s="18"/>
      <c r="BG9" s="18"/>
      <c r="BH9" s="18"/>
      <c r="BI9" s="18"/>
      <c r="BJ9" s="18"/>
      <c r="BK9" s="37" t="s">
        <v>1049</v>
      </c>
      <c r="BL9" s="18"/>
      <c r="BM9" s="18"/>
      <c r="BN9" s="118"/>
      <c r="BO9" s="118"/>
      <c r="BP9" s="18"/>
      <c r="BQ9" s="118"/>
      <c r="BR9" s="118"/>
      <c r="BS9" s="19"/>
      <c r="BT9" s="18"/>
      <c r="BU9" s="18"/>
      <c r="BV9" s="18"/>
      <c r="BW9" s="18"/>
      <c r="BX9" s="20"/>
      <c r="BY9" s="18"/>
      <c r="BZ9" s="18"/>
      <c r="CA9" s="18"/>
      <c r="CB9" s="18"/>
      <c r="CC9" s="18"/>
      <c r="CD9" s="18"/>
      <c r="CE9" s="7"/>
      <c r="CF9" s="18"/>
      <c r="CG9" s="118"/>
      <c r="CH9" s="118"/>
      <c r="CI9" s="118"/>
      <c r="CJ9" s="18"/>
      <c r="CK9" s="118"/>
      <c r="CL9" s="118"/>
      <c r="CM9" s="19"/>
      <c r="CN9" s="18"/>
      <c r="CO9" s="18"/>
      <c r="CP9" s="18"/>
      <c r="CQ9" s="18"/>
      <c r="CR9" s="20"/>
      <c r="CS9" s="18"/>
      <c r="CT9" s="18"/>
      <c r="CU9" s="18"/>
      <c r="CV9" s="18"/>
      <c r="CW9" s="18"/>
      <c r="CX9" s="18"/>
      <c r="CY9" s="7"/>
      <c r="CZ9" s="18"/>
      <c r="DA9" s="118"/>
      <c r="DB9" s="118"/>
      <c r="DC9" s="118"/>
      <c r="DD9" s="18"/>
      <c r="DE9" s="118"/>
      <c r="DF9" s="118"/>
      <c r="DG9" s="19"/>
      <c r="DH9" s="18"/>
      <c r="DI9" s="18"/>
      <c r="DJ9" s="18"/>
      <c r="DK9" s="18"/>
      <c r="DL9" s="20"/>
      <c r="DM9" s="18"/>
      <c r="DN9" s="18"/>
      <c r="DO9" s="18"/>
      <c r="DP9" s="18"/>
      <c r="DQ9" s="18"/>
      <c r="DR9" s="18"/>
      <c r="DS9" s="7" t="s">
        <v>1047</v>
      </c>
      <c r="DT9" s="18"/>
      <c r="DU9" s="18"/>
      <c r="DV9" s="118"/>
      <c r="DW9" s="18"/>
      <c r="DX9" s="18"/>
      <c r="DY9" s="18"/>
      <c r="DZ9" s="18"/>
      <c r="EA9" s="19"/>
      <c r="EB9" s="18"/>
      <c r="EC9" s="18"/>
      <c r="ED9" s="18"/>
      <c r="EE9" s="18"/>
      <c r="EF9" s="20"/>
      <c r="EG9" s="18"/>
      <c r="EH9" s="18"/>
      <c r="EI9" s="18"/>
      <c r="EJ9" s="18"/>
      <c r="EK9" s="18"/>
      <c r="EL9" s="18"/>
      <c r="EM9" s="7" t="s">
        <v>1082</v>
      </c>
      <c r="EN9" s="18"/>
      <c r="EO9" s="18"/>
      <c r="EP9" s="18"/>
      <c r="EQ9" s="18"/>
      <c r="ER9" s="18"/>
      <c r="ES9" s="18"/>
      <c r="ET9" s="18"/>
      <c r="EU9" s="19"/>
      <c r="EV9" s="18"/>
      <c r="EW9" s="18"/>
      <c r="EX9" s="18"/>
      <c r="EY9" s="18"/>
      <c r="EZ9" s="20"/>
      <c r="FA9" s="18"/>
      <c r="FB9" s="18"/>
      <c r="FC9" s="18"/>
      <c r="FD9" s="18"/>
      <c r="FE9" s="18"/>
      <c r="FF9" s="18"/>
      <c r="FG9" s="7" t="s">
        <v>1216</v>
      </c>
      <c r="FH9" s="18"/>
      <c r="FI9" s="18"/>
      <c r="FJ9" s="18"/>
      <c r="FK9" s="18"/>
      <c r="FL9" s="18"/>
      <c r="FM9" s="18"/>
      <c r="FN9" s="18"/>
      <c r="FO9" s="19"/>
      <c r="FP9" s="18"/>
      <c r="FQ9" s="18"/>
      <c r="FR9" s="18"/>
      <c r="FS9" s="18"/>
      <c r="FT9" s="20"/>
      <c r="FU9" s="18"/>
      <c r="FV9" s="18"/>
      <c r="FW9" s="18"/>
      <c r="FX9" s="18"/>
      <c r="FY9" s="18"/>
      <c r="FZ9" s="18"/>
      <c r="GA9" s="7" t="s">
        <v>1291</v>
      </c>
      <c r="GB9" s="18"/>
      <c r="GC9" s="18"/>
      <c r="GD9" s="18"/>
      <c r="GE9" s="18"/>
      <c r="GF9" s="18"/>
      <c r="GG9" s="18"/>
      <c r="GH9" s="18"/>
      <c r="GI9" s="19"/>
      <c r="GJ9" s="18"/>
      <c r="GK9" s="18"/>
      <c r="GL9" s="18"/>
      <c r="GM9" s="18"/>
      <c r="GN9" s="20"/>
      <c r="GO9" s="18"/>
      <c r="GP9" s="18"/>
      <c r="GQ9" s="18"/>
      <c r="GR9" s="18"/>
      <c r="GS9" s="18"/>
      <c r="GT9" s="18"/>
      <c r="GU9" s="7" t="s">
        <v>1291</v>
      </c>
      <c r="GV9" s="18"/>
      <c r="GW9" s="18"/>
      <c r="GX9" s="18"/>
      <c r="GY9" s="18"/>
      <c r="GZ9" s="18"/>
      <c r="HA9" s="18"/>
      <c r="HB9" s="18"/>
      <c r="HC9" s="19"/>
      <c r="HD9" s="18"/>
      <c r="HE9" s="18"/>
      <c r="HF9" s="18"/>
      <c r="HG9" s="18"/>
      <c r="HH9" s="20"/>
      <c r="HI9" s="18"/>
      <c r="HJ9" s="18"/>
      <c r="HK9" s="18"/>
      <c r="HL9" s="18"/>
      <c r="HM9" s="18"/>
      <c r="HN9" s="18"/>
    </row>
    <row r="10" spans="1:222" ht="31.5" customHeight="1">
      <c r="A10" s="38" t="s">
        <v>131</v>
      </c>
      <c r="B10" s="38" t="s">
        <v>32</v>
      </c>
      <c r="C10" s="39" t="s">
        <v>31</v>
      </c>
      <c r="D10" s="38" t="s">
        <v>30</v>
      </c>
      <c r="E10" s="38" t="s">
        <v>96</v>
      </c>
      <c r="F10" s="38" t="s">
        <v>59</v>
      </c>
      <c r="G10" s="38" t="s">
        <v>97</v>
      </c>
      <c r="H10" s="38" t="s">
        <v>98</v>
      </c>
      <c r="I10" s="38" t="s">
        <v>99</v>
      </c>
      <c r="J10" s="38" t="s">
        <v>100</v>
      </c>
      <c r="K10" s="40" t="s">
        <v>101</v>
      </c>
      <c r="L10" s="41" t="s">
        <v>57</v>
      </c>
      <c r="M10" s="41" t="s">
        <v>102</v>
      </c>
      <c r="N10" s="41" t="s">
        <v>103</v>
      </c>
      <c r="O10" s="41" t="s">
        <v>104</v>
      </c>
      <c r="P10" s="42" t="s">
        <v>105</v>
      </c>
      <c r="Q10" s="43" t="s">
        <v>106</v>
      </c>
      <c r="R10" s="43" t="s">
        <v>58</v>
      </c>
      <c r="S10" s="43" t="s">
        <v>107</v>
      </c>
      <c r="T10" s="43" t="s">
        <v>108</v>
      </c>
      <c r="U10" s="43" t="s">
        <v>109</v>
      </c>
      <c r="V10" s="43" t="s">
        <v>132</v>
      </c>
      <c r="W10" s="39" t="s">
        <v>31</v>
      </c>
      <c r="X10" s="38" t="s">
        <v>30</v>
      </c>
      <c r="Y10" s="38" t="s">
        <v>96</v>
      </c>
      <c r="Z10" s="38" t="s">
        <v>59</v>
      </c>
      <c r="AA10" s="38" t="s">
        <v>97</v>
      </c>
      <c r="AB10" s="38" t="s">
        <v>98</v>
      </c>
      <c r="AC10" s="38" t="s">
        <v>99</v>
      </c>
      <c r="AD10" s="38" t="s">
        <v>100</v>
      </c>
      <c r="AE10" s="40" t="s">
        <v>101</v>
      </c>
      <c r="AF10" s="41" t="s">
        <v>57</v>
      </c>
      <c r="AG10" s="41" t="s">
        <v>102</v>
      </c>
      <c r="AH10" s="41" t="s">
        <v>103</v>
      </c>
      <c r="AI10" s="41" t="s">
        <v>104</v>
      </c>
      <c r="AJ10" s="42" t="s">
        <v>105</v>
      </c>
      <c r="AK10" s="43" t="s">
        <v>106</v>
      </c>
      <c r="AL10" s="43" t="s">
        <v>58</v>
      </c>
      <c r="AM10" s="43" t="s">
        <v>107</v>
      </c>
      <c r="AN10" s="43" t="s">
        <v>108</v>
      </c>
      <c r="AO10" s="43" t="s">
        <v>109</v>
      </c>
      <c r="AP10" s="43" t="s">
        <v>132</v>
      </c>
      <c r="AQ10" s="39" t="s">
        <v>31</v>
      </c>
      <c r="AR10" s="38" t="s">
        <v>30</v>
      </c>
      <c r="AS10" s="38" t="s">
        <v>96</v>
      </c>
      <c r="AT10" s="38" t="s">
        <v>59</v>
      </c>
      <c r="AU10" s="38" t="s">
        <v>97</v>
      </c>
      <c r="AV10" s="38" t="s">
        <v>98</v>
      </c>
      <c r="AW10" s="38" t="s">
        <v>99</v>
      </c>
      <c r="AX10" s="38" t="s">
        <v>100</v>
      </c>
      <c r="AY10" s="40" t="s">
        <v>101</v>
      </c>
      <c r="AZ10" s="41" t="s">
        <v>57</v>
      </c>
      <c r="BA10" s="41" t="s">
        <v>102</v>
      </c>
      <c r="BB10" s="41" t="s">
        <v>103</v>
      </c>
      <c r="BC10" s="41" t="s">
        <v>104</v>
      </c>
      <c r="BD10" s="42" t="s">
        <v>105</v>
      </c>
      <c r="BE10" s="43" t="s">
        <v>106</v>
      </c>
      <c r="BF10" s="43" t="s">
        <v>58</v>
      </c>
      <c r="BG10" s="43" t="s">
        <v>107</v>
      </c>
      <c r="BH10" s="43" t="s">
        <v>108</v>
      </c>
      <c r="BI10" s="43" t="s">
        <v>109</v>
      </c>
      <c r="BJ10" s="43" t="s">
        <v>132</v>
      </c>
      <c r="BK10" s="39" t="s">
        <v>31</v>
      </c>
      <c r="BL10" s="38" t="s">
        <v>30</v>
      </c>
      <c r="BM10" s="38" t="s">
        <v>96</v>
      </c>
      <c r="BN10" s="38" t="s">
        <v>59</v>
      </c>
      <c r="BO10" s="38" t="s">
        <v>97</v>
      </c>
      <c r="BP10" s="38" t="s">
        <v>98</v>
      </c>
      <c r="BQ10" s="38" t="s">
        <v>99</v>
      </c>
      <c r="BR10" s="38" t="s">
        <v>100</v>
      </c>
      <c r="BS10" s="40" t="s">
        <v>101</v>
      </c>
      <c r="BT10" s="41" t="s">
        <v>57</v>
      </c>
      <c r="BU10" s="41" t="s">
        <v>102</v>
      </c>
      <c r="BV10" s="41" t="s">
        <v>103</v>
      </c>
      <c r="BW10" s="41" t="s">
        <v>104</v>
      </c>
      <c r="BX10" s="42" t="s">
        <v>105</v>
      </c>
      <c r="BY10" s="43" t="s">
        <v>106</v>
      </c>
      <c r="BZ10" s="43" t="s">
        <v>58</v>
      </c>
      <c r="CA10" s="43" t="s">
        <v>107</v>
      </c>
      <c r="CB10" s="43" t="s">
        <v>108</v>
      </c>
      <c r="CC10" s="43" t="s">
        <v>109</v>
      </c>
      <c r="CD10" s="43" t="s">
        <v>132</v>
      </c>
      <c r="CE10" s="39" t="s">
        <v>31</v>
      </c>
      <c r="CF10" s="38" t="s">
        <v>30</v>
      </c>
      <c r="CG10" s="38" t="s">
        <v>96</v>
      </c>
      <c r="CH10" s="38" t="s">
        <v>59</v>
      </c>
      <c r="CI10" s="38" t="s">
        <v>97</v>
      </c>
      <c r="CJ10" s="38" t="s">
        <v>98</v>
      </c>
      <c r="CK10" s="38" t="s">
        <v>99</v>
      </c>
      <c r="CL10" s="38" t="s">
        <v>100</v>
      </c>
      <c r="CM10" s="40" t="s">
        <v>101</v>
      </c>
      <c r="CN10" s="41" t="s">
        <v>57</v>
      </c>
      <c r="CO10" s="41" t="s">
        <v>102</v>
      </c>
      <c r="CP10" s="41" t="s">
        <v>103</v>
      </c>
      <c r="CQ10" s="41" t="s">
        <v>104</v>
      </c>
      <c r="CR10" s="42" t="s">
        <v>105</v>
      </c>
      <c r="CS10" s="43" t="s">
        <v>106</v>
      </c>
      <c r="CT10" s="43" t="s">
        <v>58</v>
      </c>
      <c r="CU10" s="43" t="s">
        <v>107</v>
      </c>
      <c r="CV10" s="43" t="s">
        <v>108</v>
      </c>
      <c r="CW10" s="43" t="s">
        <v>109</v>
      </c>
      <c r="CX10" s="43" t="s">
        <v>132</v>
      </c>
      <c r="CY10" s="39" t="s">
        <v>31</v>
      </c>
      <c r="CZ10" s="38" t="s">
        <v>30</v>
      </c>
      <c r="DA10" s="38" t="s">
        <v>96</v>
      </c>
      <c r="DB10" s="38" t="s">
        <v>59</v>
      </c>
      <c r="DC10" s="38" t="s">
        <v>97</v>
      </c>
      <c r="DD10" s="38" t="s">
        <v>98</v>
      </c>
      <c r="DE10" s="38" t="s">
        <v>99</v>
      </c>
      <c r="DF10" s="38" t="s">
        <v>100</v>
      </c>
      <c r="DG10" s="40" t="s">
        <v>101</v>
      </c>
      <c r="DH10" s="41" t="s">
        <v>57</v>
      </c>
      <c r="DI10" s="41" t="s">
        <v>102</v>
      </c>
      <c r="DJ10" s="41" t="s">
        <v>103</v>
      </c>
      <c r="DK10" s="41" t="s">
        <v>104</v>
      </c>
      <c r="DL10" s="42" t="s">
        <v>105</v>
      </c>
      <c r="DM10" s="43" t="s">
        <v>106</v>
      </c>
      <c r="DN10" s="43" t="s">
        <v>58</v>
      </c>
      <c r="DO10" s="43" t="s">
        <v>107</v>
      </c>
      <c r="DP10" s="43" t="s">
        <v>108</v>
      </c>
      <c r="DQ10" s="43" t="s">
        <v>109</v>
      </c>
      <c r="DR10" s="43" t="s">
        <v>132</v>
      </c>
      <c r="DS10" s="39" t="s">
        <v>31</v>
      </c>
      <c r="DT10" s="38" t="s">
        <v>30</v>
      </c>
      <c r="DU10" s="38" t="s">
        <v>96</v>
      </c>
      <c r="DV10" s="38" t="s">
        <v>59</v>
      </c>
      <c r="DW10" s="38" t="s">
        <v>97</v>
      </c>
      <c r="DX10" s="38" t="s">
        <v>98</v>
      </c>
      <c r="DY10" s="38" t="s">
        <v>99</v>
      </c>
      <c r="DZ10" s="38" t="s">
        <v>100</v>
      </c>
      <c r="EA10" s="40" t="s">
        <v>101</v>
      </c>
      <c r="EB10" s="41" t="s">
        <v>57</v>
      </c>
      <c r="EC10" s="41" t="s">
        <v>102</v>
      </c>
      <c r="ED10" s="41" t="s">
        <v>103</v>
      </c>
      <c r="EE10" s="41" t="s">
        <v>104</v>
      </c>
      <c r="EF10" s="42" t="s">
        <v>105</v>
      </c>
      <c r="EG10" s="43" t="s">
        <v>106</v>
      </c>
      <c r="EH10" s="43" t="s">
        <v>58</v>
      </c>
      <c r="EI10" s="43" t="s">
        <v>107</v>
      </c>
      <c r="EJ10" s="43" t="s">
        <v>108</v>
      </c>
      <c r="EK10" s="43" t="s">
        <v>109</v>
      </c>
      <c r="EL10" s="43" t="s">
        <v>132</v>
      </c>
      <c r="EM10" s="39" t="s">
        <v>31</v>
      </c>
      <c r="EN10" s="38" t="s">
        <v>30</v>
      </c>
      <c r="EO10" s="38" t="s">
        <v>96</v>
      </c>
      <c r="EP10" s="38" t="s">
        <v>59</v>
      </c>
      <c r="EQ10" s="38" t="s">
        <v>97</v>
      </c>
      <c r="ER10" s="38" t="s">
        <v>98</v>
      </c>
      <c r="ES10" s="38" t="s">
        <v>99</v>
      </c>
      <c r="ET10" s="38" t="s">
        <v>100</v>
      </c>
      <c r="EU10" s="40" t="s">
        <v>101</v>
      </c>
      <c r="EV10" s="41" t="s">
        <v>57</v>
      </c>
      <c r="EW10" s="41" t="s">
        <v>102</v>
      </c>
      <c r="EX10" s="41" t="s">
        <v>103</v>
      </c>
      <c r="EY10" s="41" t="s">
        <v>104</v>
      </c>
      <c r="EZ10" s="42" t="s">
        <v>105</v>
      </c>
      <c r="FA10" s="43" t="s">
        <v>106</v>
      </c>
      <c r="FB10" s="43" t="s">
        <v>58</v>
      </c>
      <c r="FC10" s="43" t="s">
        <v>107</v>
      </c>
      <c r="FD10" s="43" t="s">
        <v>108</v>
      </c>
      <c r="FE10" s="43" t="s">
        <v>109</v>
      </c>
      <c r="FF10" s="43" t="s">
        <v>132</v>
      </c>
      <c r="FG10" s="39" t="s">
        <v>31</v>
      </c>
      <c r="FH10" s="38" t="s">
        <v>30</v>
      </c>
      <c r="FI10" s="38" t="s">
        <v>96</v>
      </c>
      <c r="FJ10" s="38" t="s">
        <v>59</v>
      </c>
      <c r="FK10" s="38" t="s">
        <v>97</v>
      </c>
      <c r="FL10" s="38" t="s">
        <v>98</v>
      </c>
      <c r="FM10" s="38" t="s">
        <v>99</v>
      </c>
      <c r="FN10" s="38" t="s">
        <v>100</v>
      </c>
      <c r="FO10" s="40" t="s">
        <v>101</v>
      </c>
      <c r="FP10" s="41" t="s">
        <v>57</v>
      </c>
      <c r="FQ10" s="41" t="s">
        <v>102</v>
      </c>
      <c r="FR10" s="41" t="s">
        <v>103</v>
      </c>
      <c r="FS10" s="41" t="s">
        <v>104</v>
      </c>
      <c r="FT10" s="42" t="s">
        <v>105</v>
      </c>
      <c r="FU10" s="43" t="s">
        <v>106</v>
      </c>
      <c r="FV10" s="43" t="s">
        <v>58</v>
      </c>
      <c r="FW10" s="43" t="s">
        <v>107</v>
      </c>
      <c r="FX10" s="43" t="s">
        <v>108</v>
      </c>
      <c r="FY10" s="43" t="s">
        <v>109</v>
      </c>
      <c r="FZ10" s="43" t="s">
        <v>132</v>
      </c>
      <c r="GA10" s="39" t="s">
        <v>31</v>
      </c>
      <c r="GB10" s="38" t="s">
        <v>30</v>
      </c>
      <c r="GC10" s="38" t="s">
        <v>96</v>
      </c>
      <c r="GD10" s="38" t="s">
        <v>59</v>
      </c>
      <c r="GE10" s="38" t="s">
        <v>97</v>
      </c>
      <c r="GF10" s="38" t="s">
        <v>98</v>
      </c>
      <c r="GG10" s="38" t="s">
        <v>99</v>
      </c>
      <c r="GH10" s="38" t="s">
        <v>100</v>
      </c>
      <c r="GI10" s="40" t="s">
        <v>101</v>
      </c>
      <c r="GJ10" s="41" t="s">
        <v>57</v>
      </c>
      <c r="GK10" s="41" t="s">
        <v>102</v>
      </c>
      <c r="GL10" s="41" t="s">
        <v>103</v>
      </c>
      <c r="GM10" s="41" t="s">
        <v>104</v>
      </c>
      <c r="GN10" s="42" t="s">
        <v>105</v>
      </c>
      <c r="GO10" s="43" t="s">
        <v>106</v>
      </c>
      <c r="GP10" s="43" t="s">
        <v>58</v>
      </c>
      <c r="GQ10" s="43" t="s">
        <v>107</v>
      </c>
      <c r="GR10" s="43" t="s">
        <v>108</v>
      </c>
      <c r="GS10" s="43" t="s">
        <v>109</v>
      </c>
      <c r="GT10" s="43" t="s">
        <v>132</v>
      </c>
      <c r="GU10" s="39" t="s">
        <v>31</v>
      </c>
      <c r="GV10" s="38" t="s">
        <v>30</v>
      </c>
      <c r="GW10" s="38" t="s">
        <v>96</v>
      </c>
      <c r="GX10" s="38" t="s">
        <v>59</v>
      </c>
      <c r="GY10" s="38" t="s">
        <v>97</v>
      </c>
      <c r="GZ10" s="38" t="s">
        <v>98</v>
      </c>
      <c r="HA10" s="38" t="s">
        <v>99</v>
      </c>
      <c r="HB10" s="38" t="s">
        <v>100</v>
      </c>
      <c r="HC10" s="40" t="s">
        <v>101</v>
      </c>
      <c r="HD10" s="41" t="s">
        <v>57</v>
      </c>
      <c r="HE10" s="41" t="s">
        <v>102</v>
      </c>
      <c r="HF10" s="41" t="s">
        <v>103</v>
      </c>
      <c r="HG10" s="41" t="s">
        <v>104</v>
      </c>
      <c r="HH10" s="42" t="s">
        <v>105</v>
      </c>
      <c r="HI10" s="43" t="s">
        <v>106</v>
      </c>
      <c r="HJ10" s="43" t="s">
        <v>58</v>
      </c>
      <c r="HK10" s="43" t="s">
        <v>107</v>
      </c>
      <c r="HL10" s="43" t="s">
        <v>108</v>
      </c>
      <c r="HM10" s="43" t="s">
        <v>109</v>
      </c>
      <c r="HN10" s="43" t="s">
        <v>132</v>
      </c>
    </row>
    <row r="11" spans="1:222" s="4" customFormat="1" ht="13.5" customHeight="1">
      <c r="A11" s="44" t="s">
        <v>293</v>
      </c>
      <c r="B11" s="2" t="s">
        <v>301</v>
      </c>
      <c r="C11" s="7"/>
      <c r="E11" s="27">
        <v>4751390</v>
      </c>
      <c r="F11" s="45">
        <v>0.44900000000000001</v>
      </c>
      <c r="G11" s="46">
        <v>5.5E-2</v>
      </c>
      <c r="H11" s="2">
        <v>80</v>
      </c>
      <c r="I11" s="45">
        <v>0.54400000000000004</v>
      </c>
      <c r="J11" s="46">
        <v>1.3605442176870748E-2</v>
      </c>
      <c r="K11" s="46"/>
      <c r="L11" s="46"/>
      <c r="M11" s="46"/>
      <c r="P11" s="47"/>
      <c r="Q11" s="27"/>
      <c r="R11" s="46"/>
      <c r="S11" s="46"/>
      <c r="U11" s="46"/>
      <c r="V11" s="46"/>
      <c r="W11" s="7"/>
      <c r="Y11" s="27" t="s">
        <v>320</v>
      </c>
      <c r="Z11" s="45">
        <v>0.38799999999999996</v>
      </c>
      <c r="AA11" s="45">
        <v>-6.0999999999999999E-2</v>
      </c>
      <c r="AB11" s="2">
        <v>49</v>
      </c>
      <c r="AC11" s="45">
        <v>0.33100000000000002</v>
      </c>
      <c r="AD11" s="45">
        <v>-0.21299999999999999</v>
      </c>
      <c r="AE11" s="27"/>
      <c r="AF11" s="46"/>
      <c r="AG11" s="46"/>
      <c r="AH11" s="121"/>
      <c r="AI11" s="46"/>
      <c r="AJ11" s="46"/>
      <c r="AK11" s="27"/>
      <c r="AM11" s="46"/>
      <c r="AO11" s="46"/>
      <c r="AP11" s="46"/>
      <c r="AQ11" s="7"/>
      <c r="AS11" s="27">
        <v>4454306</v>
      </c>
      <c r="AT11" s="46">
        <v>0.40100000000000002</v>
      </c>
      <c r="AU11" s="46">
        <v>1.3000000000000001E-2</v>
      </c>
      <c r="AV11" s="2">
        <v>67</v>
      </c>
      <c r="AW11" s="46">
        <v>0.45299999999999996</v>
      </c>
      <c r="AX11" s="46">
        <v>0.12162162162162163</v>
      </c>
      <c r="AY11" s="27"/>
      <c r="AZ11" s="46"/>
      <c r="BA11" s="46"/>
      <c r="BD11" s="47"/>
      <c r="BE11" s="27"/>
      <c r="BF11" s="46"/>
      <c r="BG11" s="46"/>
      <c r="BI11" s="46"/>
      <c r="BJ11" s="46"/>
      <c r="BK11" s="7"/>
      <c r="BM11" s="27">
        <v>4341419</v>
      </c>
      <c r="BN11" s="45">
        <f>BM11/BK$7</f>
        <v>0.37836707441712386</v>
      </c>
      <c r="BO11" s="45">
        <v>-2.3E-2</v>
      </c>
      <c r="BP11" s="2">
        <v>65</v>
      </c>
      <c r="BQ11" s="45">
        <f>BP11/150</f>
        <v>0.43333333333333335</v>
      </c>
      <c r="BR11" s="45">
        <v>-1.3333333333333334E-2</v>
      </c>
      <c r="BS11" s="23"/>
      <c r="BT11" s="46"/>
      <c r="BU11" s="46"/>
      <c r="BX11" s="47"/>
      <c r="BY11" s="27"/>
      <c r="BZ11" s="46"/>
      <c r="CA11" s="46"/>
      <c r="CC11" s="46"/>
      <c r="CD11" s="46"/>
      <c r="CE11" s="27"/>
      <c r="CG11" s="27">
        <v>4409117</v>
      </c>
      <c r="CH11" s="45">
        <f>CG11/CE$7</f>
        <v>0.37636084680906712</v>
      </c>
      <c r="CI11" s="45">
        <v>-2E-3</v>
      </c>
      <c r="CJ11" s="2">
        <v>60</v>
      </c>
      <c r="CK11" s="45">
        <v>0.4</v>
      </c>
      <c r="CL11" s="45">
        <v>-3.3333333333333333E-2</v>
      </c>
      <c r="CM11" s="27"/>
      <c r="CN11" s="46"/>
      <c r="CO11" s="46"/>
      <c r="CP11" s="46"/>
      <c r="CQ11" s="46"/>
      <c r="CR11" s="46"/>
      <c r="CS11" s="27"/>
      <c r="CT11" s="46"/>
      <c r="CU11" s="46"/>
      <c r="CW11" s="46"/>
      <c r="CX11" s="46"/>
      <c r="CY11" s="7"/>
      <c r="DA11" s="27">
        <v>5388184</v>
      </c>
      <c r="DB11" s="45">
        <f>DA11/CY$7</f>
        <v>0.4338360254054332</v>
      </c>
      <c r="DC11" s="45">
        <v>5.7999999999999996E-2</v>
      </c>
      <c r="DD11" s="2" t="s">
        <v>321</v>
      </c>
      <c r="DE11" s="45">
        <v>0.55299999999999994</v>
      </c>
      <c r="DF11" s="45">
        <v>0.15333333333333332</v>
      </c>
      <c r="DG11" s="27"/>
      <c r="DH11" s="46"/>
      <c r="DI11" s="46"/>
      <c r="DJ11" s="46"/>
      <c r="DK11" s="46"/>
      <c r="DL11" s="46"/>
      <c r="DM11" s="27"/>
      <c r="DN11" s="46"/>
      <c r="DO11" s="46"/>
      <c r="DQ11" s="46"/>
      <c r="DR11" s="46"/>
      <c r="DS11" s="7"/>
      <c r="DU11" s="27">
        <v>4711363</v>
      </c>
      <c r="DV11" s="45">
        <v>0.38</v>
      </c>
      <c r="DW11" s="45">
        <v>-5.4000000000000006E-2</v>
      </c>
      <c r="DX11" s="2">
        <v>72</v>
      </c>
      <c r="DY11" s="45">
        <v>0.48</v>
      </c>
      <c r="DZ11" s="45">
        <f>DY11-DE11</f>
        <v>-7.2999999999999954E-2</v>
      </c>
      <c r="EA11" s="27"/>
      <c r="EC11" s="48"/>
      <c r="EF11" s="47"/>
      <c r="EG11" s="27"/>
      <c r="EH11" s="46"/>
      <c r="EI11" s="46"/>
      <c r="EK11" s="46"/>
      <c r="EL11" s="46"/>
      <c r="EM11" s="7"/>
      <c r="EO11" s="27">
        <v>4311365</v>
      </c>
      <c r="EP11" s="45">
        <f>EO11/EM$7</f>
        <v>0.33382805802928656</v>
      </c>
      <c r="EQ11" s="45">
        <f>EP11-DV11</f>
        <v>-4.6171941970713448E-2</v>
      </c>
      <c r="ER11" s="2">
        <v>55</v>
      </c>
      <c r="ES11" s="45">
        <f t="shared" ref="ES11:ES13" si="0">ER11/EM$3</f>
        <v>0.36666666666666664</v>
      </c>
      <c r="ET11" s="45">
        <f t="shared" ref="ET11:ET13" si="1">ES11-DY11</f>
        <v>-0.11333333333333334</v>
      </c>
      <c r="EU11" s="27"/>
      <c r="EV11" s="46"/>
      <c r="EW11" s="46"/>
      <c r="EZ11" s="47"/>
      <c r="FA11" s="27"/>
      <c r="FB11" s="46"/>
      <c r="FC11" s="46"/>
      <c r="FE11" s="46"/>
      <c r="FF11" s="46"/>
      <c r="FG11" s="7"/>
      <c r="FI11" s="27">
        <v>4702296</v>
      </c>
      <c r="FJ11" s="45">
        <f>FI11/$FG$7</f>
        <v>0.347260979738649</v>
      </c>
      <c r="FK11" s="45">
        <f>FJ11-EP11</f>
        <v>1.3432921709362444E-2</v>
      </c>
      <c r="FL11" s="2">
        <v>69</v>
      </c>
      <c r="FM11" s="45">
        <f>FL11/$FG$3</f>
        <v>0.46</v>
      </c>
      <c r="FN11" s="45">
        <f>FM11-ES11</f>
        <v>9.3333333333333379E-2</v>
      </c>
      <c r="FO11" s="27"/>
      <c r="FP11" s="46"/>
      <c r="FQ11" s="46"/>
      <c r="FT11" s="47"/>
      <c r="FU11" s="27"/>
      <c r="FV11" s="46"/>
      <c r="FW11" s="46"/>
      <c r="FY11" s="46"/>
      <c r="FZ11" s="46"/>
      <c r="GA11" s="7"/>
      <c r="GC11" s="2">
        <v>4752160</v>
      </c>
      <c r="GD11" s="45">
        <f>GC11/$GA$7</f>
        <v>0.3334055266700357</v>
      </c>
      <c r="GE11" s="36">
        <f>GD11-FJ11</f>
        <v>-1.3855453068613299E-2</v>
      </c>
      <c r="GF11" s="2">
        <v>68</v>
      </c>
      <c r="GG11" s="45">
        <f>GF11/$GA$3</f>
        <v>0.45033112582781459</v>
      </c>
      <c r="GH11" s="36">
        <f>GG11-FM11</f>
        <v>-9.6688741721854266E-3</v>
      </c>
      <c r="GI11" s="49"/>
      <c r="GN11" s="47"/>
      <c r="GU11" s="7"/>
      <c r="GW11" s="2">
        <v>4776030</v>
      </c>
      <c r="GX11" s="45">
        <f>GW11/GU$7</f>
        <v>0.31754129373861167</v>
      </c>
      <c r="GY11" s="36">
        <f>GX11-GD11</f>
        <v>-1.5864232931424027E-2</v>
      </c>
      <c r="GZ11" s="2">
        <v>77</v>
      </c>
      <c r="HA11" s="45">
        <f>GZ11/GU$3</f>
        <v>0.50993377483443714</v>
      </c>
      <c r="HB11" s="36">
        <f>HA11-GG11</f>
        <v>5.9602649006622543E-2</v>
      </c>
      <c r="HC11" s="49"/>
      <c r="HH11" s="47"/>
    </row>
    <row r="12" spans="1:222" s="4" customFormat="1" ht="13.5" customHeight="1">
      <c r="A12" s="44" t="s">
        <v>294</v>
      </c>
      <c r="B12" s="2" t="s">
        <v>302</v>
      </c>
      <c r="C12" s="7"/>
      <c r="E12" s="27">
        <v>3923786</v>
      </c>
      <c r="F12" s="45">
        <v>0.371</v>
      </c>
      <c r="G12" s="46">
        <v>2.1000000000000001E-2</v>
      </c>
      <c r="H12" s="2">
        <v>49</v>
      </c>
      <c r="I12" s="45">
        <v>0.33299999999999996</v>
      </c>
      <c r="J12" s="46">
        <v>-4.0816326530612242E-2</v>
      </c>
      <c r="K12" s="46"/>
      <c r="L12" s="46"/>
      <c r="M12" s="46"/>
      <c r="P12" s="47"/>
      <c r="Q12" s="27"/>
      <c r="R12" s="46"/>
      <c r="S12" s="46"/>
      <c r="U12" s="46"/>
      <c r="V12" s="46"/>
      <c r="W12" s="7"/>
      <c r="Y12" s="27">
        <v>4215031</v>
      </c>
      <c r="Z12" s="46">
        <v>0.38700000000000001</v>
      </c>
      <c r="AA12" s="46">
        <v>1.6E-2</v>
      </c>
      <c r="AB12" s="122">
        <v>76</v>
      </c>
      <c r="AC12" s="46">
        <v>0.51300000000000001</v>
      </c>
      <c r="AD12" s="46">
        <v>0.18</v>
      </c>
      <c r="AE12" s="27"/>
      <c r="AF12" s="46"/>
      <c r="AG12" s="46"/>
      <c r="AH12" s="121"/>
      <c r="AI12" s="46"/>
      <c r="AJ12" s="46"/>
      <c r="AK12" s="27"/>
      <c r="AM12" s="46"/>
      <c r="AO12" s="46"/>
      <c r="AP12" s="46"/>
      <c r="AQ12" s="7"/>
      <c r="AS12" s="27" t="s">
        <v>292</v>
      </c>
      <c r="AT12" s="46" t="s">
        <v>292</v>
      </c>
      <c r="AU12" s="46" t="s">
        <v>292</v>
      </c>
      <c r="AV12" s="122" t="s">
        <v>292</v>
      </c>
      <c r="AW12" s="46" t="s">
        <v>292</v>
      </c>
      <c r="AX12" s="46" t="s">
        <v>292</v>
      </c>
      <c r="AY12" s="27"/>
      <c r="AZ12" s="46"/>
      <c r="BA12" s="46"/>
      <c r="BB12" s="121"/>
      <c r="BC12" s="46"/>
      <c r="BD12" s="46"/>
      <c r="BE12" s="27"/>
      <c r="BF12" s="46"/>
      <c r="BG12" s="46"/>
      <c r="BI12" s="46"/>
      <c r="BJ12" s="46"/>
      <c r="BK12" s="7"/>
      <c r="BM12" s="27">
        <v>4254072</v>
      </c>
      <c r="BN12" s="45">
        <f>BM12/BK$7</f>
        <v>0.37075453371347084</v>
      </c>
      <c r="BO12" s="45">
        <v>0</v>
      </c>
      <c r="BP12" s="2">
        <v>68</v>
      </c>
      <c r="BQ12" s="45">
        <f>BP12/150</f>
        <v>0.45333333333333331</v>
      </c>
      <c r="BR12" s="45">
        <v>0</v>
      </c>
      <c r="BS12" s="23"/>
      <c r="BT12" s="46"/>
      <c r="BU12" s="46"/>
      <c r="BV12" s="121"/>
      <c r="BW12" s="46"/>
      <c r="BX12" s="46"/>
      <c r="BY12" s="27"/>
      <c r="BZ12" s="46"/>
      <c r="CA12" s="46"/>
      <c r="CC12" s="46"/>
      <c r="CD12" s="46"/>
      <c r="CE12" s="27"/>
      <c r="CG12" s="27">
        <v>4741458</v>
      </c>
      <c r="CH12" s="45">
        <f>CG12/CE$7</f>
        <v>0.40472937052693903</v>
      </c>
      <c r="CI12" s="45">
        <v>3.4000000000000002E-2</v>
      </c>
      <c r="CJ12" s="2">
        <v>74</v>
      </c>
      <c r="CK12" s="45">
        <v>0.5</v>
      </c>
      <c r="CL12" s="45">
        <v>0.04</v>
      </c>
      <c r="CM12" s="27"/>
      <c r="CN12" s="46"/>
      <c r="CO12" s="46"/>
      <c r="CP12" s="121"/>
      <c r="CQ12" s="46"/>
      <c r="CR12" s="46"/>
      <c r="CS12" s="27"/>
      <c r="CT12" s="46"/>
      <c r="CU12" s="46"/>
      <c r="CW12" s="46"/>
      <c r="CX12" s="46"/>
      <c r="CY12" s="7"/>
      <c r="DA12" s="27">
        <v>4506302</v>
      </c>
      <c r="DB12" s="45">
        <f>DA12/CY$7</f>
        <v>0.36283025022095655</v>
      </c>
      <c r="DC12" s="45">
        <v>-4.2000000000000003E-2</v>
      </c>
      <c r="DD12" s="2" t="s">
        <v>322</v>
      </c>
      <c r="DE12" s="45">
        <v>0.36700000000000005</v>
      </c>
      <c r="DF12" s="45">
        <v>-0.13333333333333333</v>
      </c>
      <c r="DG12" s="27"/>
      <c r="DH12" s="46"/>
      <c r="DI12" s="46"/>
      <c r="DJ12" s="121"/>
      <c r="DK12" s="46"/>
      <c r="DL12" s="46"/>
      <c r="DM12" s="27"/>
      <c r="DN12" s="46"/>
      <c r="DO12" s="46"/>
      <c r="DQ12" s="46"/>
      <c r="DR12" s="46"/>
      <c r="DS12" s="7"/>
      <c r="DU12" s="27">
        <v>3777383</v>
      </c>
      <c r="DV12" s="45">
        <v>0.30459999999999998</v>
      </c>
      <c r="DW12" s="45">
        <v>6.9999999999999993E-3</v>
      </c>
      <c r="DX12" s="2">
        <v>44</v>
      </c>
      <c r="DY12" s="45">
        <f>44/150</f>
        <v>0.29333333333333333</v>
      </c>
      <c r="DZ12" s="45">
        <f>DY12-DE12</f>
        <v>-7.3666666666666714E-2</v>
      </c>
      <c r="EA12" s="27"/>
      <c r="EC12" s="48"/>
      <c r="EF12" s="47"/>
      <c r="EG12" s="27"/>
      <c r="EH12" s="46"/>
      <c r="EI12" s="46"/>
      <c r="EK12" s="46"/>
      <c r="EL12" s="46"/>
      <c r="EM12" s="7"/>
      <c r="EO12" s="27">
        <v>4134865</v>
      </c>
      <c r="EP12" s="45">
        <f t="shared" ref="EP12:EP26" si="2">EO12/EM$7</f>
        <v>0.32016170126242294</v>
      </c>
      <c r="EQ12" s="45">
        <f>EP12-DV12</f>
        <v>1.5561701262422956E-2</v>
      </c>
      <c r="ER12" s="2">
        <v>58</v>
      </c>
      <c r="ES12" s="45">
        <f t="shared" si="0"/>
        <v>0.38666666666666666</v>
      </c>
      <c r="ET12" s="45">
        <f t="shared" si="1"/>
        <v>9.3333333333333324E-2</v>
      </c>
      <c r="EU12" s="27"/>
      <c r="EV12" s="46"/>
      <c r="EW12" s="46"/>
      <c r="EZ12" s="47"/>
      <c r="FA12" s="27"/>
      <c r="FB12" s="46"/>
      <c r="FC12" s="46"/>
      <c r="FE12" s="46"/>
      <c r="FF12" s="46"/>
      <c r="FG12" s="7"/>
      <c r="FI12" s="27">
        <v>3882905</v>
      </c>
      <c r="FJ12" s="45">
        <f t="shared" ref="FJ12:FJ27" si="3">FI12/$FG$7</f>
        <v>0.28674957819161084</v>
      </c>
      <c r="FK12" s="45">
        <f t="shared" ref="FK12:FK27" si="4">FJ12-EP12</f>
        <v>-3.3412123070812094E-2</v>
      </c>
      <c r="FL12" s="2">
        <v>45</v>
      </c>
      <c r="FM12" s="45">
        <f t="shared" ref="FM12:FM27" si="5">FL12/$FG$3</f>
        <v>0.3</v>
      </c>
      <c r="FN12" s="45">
        <f t="shared" ref="FN12:FN27" si="6">FM12-ES12</f>
        <v>-8.666666666666667E-2</v>
      </c>
      <c r="FO12" s="27"/>
      <c r="FP12" s="46"/>
      <c r="FQ12" s="46"/>
      <c r="FT12" s="47"/>
      <c r="FU12" s="27"/>
      <c r="FV12" s="46"/>
      <c r="FW12" s="46"/>
      <c r="FY12" s="46"/>
      <c r="FZ12" s="46"/>
      <c r="GA12" s="7"/>
      <c r="GC12" s="27">
        <v>3989404</v>
      </c>
      <c r="GD12" s="45">
        <f>GC12/$GA$7</f>
        <v>0.27989153179176357</v>
      </c>
      <c r="GE12" s="36">
        <f>GD12-FJ12</f>
        <v>-6.8580463998472729E-3</v>
      </c>
      <c r="GF12" s="2">
        <v>44</v>
      </c>
      <c r="GG12" s="45">
        <f>GF12/$GA$3</f>
        <v>0.29139072847682118</v>
      </c>
      <c r="GH12" s="36">
        <f>GG12-FM12</f>
        <v>-8.6092715231788075E-3</v>
      </c>
      <c r="GI12" s="49"/>
      <c r="GN12" s="47"/>
      <c r="GU12" s="7"/>
      <c r="GW12" s="27">
        <v>3502713</v>
      </c>
      <c r="GX12" s="45">
        <f>GW12/GU$7</f>
        <v>0.23288296296611491</v>
      </c>
      <c r="GY12" s="36">
        <f t="shared" ref="GY12:GY27" si="7">GX12-GD12</f>
        <v>-4.7008568825648661E-2</v>
      </c>
      <c r="GZ12" s="2">
        <v>27</v>
      </c>
      <c r="HA12" s="45">
        <f t="shared" ref="HA12:HA27" si="8">GZ12/GU$3</f>
        <v>0.17880794701986755</v>
      </c>
      <c r="HB12" s="36">
        <f t="shared" ref="HB12:HB27" si="9">HA12-GG12</f>
        <v>-0.11258278145695363</v>
      </c>
      <c r="HC12" s="49"/>
      <c r="HH12" s="47"/>
    </row>
    <row r="13" spans="1:222" s="4" customFormat="1" ht="13.5" customHeight="1">
      <c r="A13" s="50" t="s">
        <v>319</v>
      </c>
      <c r="B13" s="2" t="s">
        <v>309</v>
      </c>
      <c r="C13" s="7"/>
      <c r="E13" s="27">
        <v>758036</v>
      </c>
      <c r="F13" s="45">
        <v>7.2000000000000008E-2</v>
      </c>
      <c r="G13" s="45">
        <v>-1.2E-2</v>
      </c>
      <c r="H13" s="2">
        <v>16</v>
      </c>
      <c r="I13" s="45">
        <v>0.109</v>
      </c>
      <c r="J13" s="45">
        <v>1.3605442176870748E-2</v>
      </c>
      <c r="K13" s="46"/>
      <c r="L13" s="46"/>
      <c r="M13" s="46"/>
      <c r="P13" s="47"/>
      <c r="Q13" s="27"/>
      <c r="R13" s="46"/>
      <c r="S13" s="46"/>
      <c r="U13" s="46"/>
      <c r="V13" s="46"/>
      <c r="W13" s="7"/>
      <c r="Y13" s="27">
        <v>893170</v>
      </c>
      <c r="Z13" s="46">
        <v>8.199999999999999E-2</v>
      </c>
      <c r="AA13" s="46">
        <v>0.01</v>
      </c>
      <c r="AB13" s="122">
        <v>18</v>
      </c>
      <c r="AC13" s="46">
        <v>0.122</v>
      </c>
      <c r="AD13" s="46">
        <v>1.3000000000000001E-2</v>
      </c>
      <c r="AE13" s="27"/>
      <c r="AF13" s="46"/>
      <c r="AG13" s="46"/>
      <c r="AH13" s="121"/>
      <c r="AI13" s="46"/>
      <c r="AJ13" s="46"/>
      <c r="AK13" s="27"/>
      <c r="AM13" s="46"/>
      <c r="AO13" s="46"/>
      <c r="AP13" s="46"/>
      <c r="AQ13" s="7"/>
      <c r="AS13" s="27" t="s">
        <v>292</v>
      </c>
      <c r="AT13" s="46" t="s">
        <v>292</v>
      </c>
      <c r="AU13" s="46" t="s">
        <v>292</v>
      </c>
      <c r="AV13" s="122" t="s">
        <v>292</v>
      </c>
      <c r="AW13" s="46" t="s">
        <v>292</v>
      </c>
      <c r="AX13" s="46" t="s">
        <v>292</v>
      </c>
      <c r="AY13" s="27"/>
      <c r="AZ13" s="46"/>
      <c r="BA13" s="46"/>
      <c r="BB13" s="121"/>
      <c r="BC13" s="46"/>
      <c r="BD13" s="46"/>
      <c r="BE13" s="27"/>
      <c r="BF13" s="46"/>
      <c r="BG13" s="46"/>
      <c r="BI13" s="46"/>
      <c r="BJ13" s="46"/>
      <c r="BK13" s="7"/>
      <c r="BM13" s="27">
        <v>643924</v>
      </c>
      <c r="BN13" s="45">
        <f>BM13/BK$7</f>
        <v>5.6119817052206221E-2</v>
      </c>
      <c r="BO13" s="45">
        <v>0</v>
      </c>
      <c r="BP13" s="2">
        <v>13</v>
      </c>
      <c r="BQ13" s="45">
        <f>BP13/150</f>
        <v>8.666666666666667E-2</v>
      </c>
      <c r="BR13" s="45">
        <v>0</v>
      </c>
      <c r="BS13" s="23"/>
      <c r="BT13" s="46"/>
      <c r="BU13" s="46"/>
      <c r="BV13" s="121"/>
      <c r="BW13" s="46"/>
      <c r="BX13" s="46"/>
      <c r="BY13" s="27"/>
      <c r="BZ13" s="46"/>
      <c r="CA13" s="46"/>
      <c r="CC13" s="46"/>
      <c r="CD13" s="46"/>
      <c r="CE13" s="27"/>
      <c r="CG13" s="27">
        <v>690275</v>
      </c>
      <c r="CH13" s="45">
        <f>CG13/CE$7</f>
        <v>5.8921657903641206E-2</v>
      </c>
      <c r="CI13" s="45">
        <v>3.0000000000000001E-3</v>
      </c>
      <c r="CJ13" s="2">
        <v>12</v>
      </c>
      <c r="CK13" s="45">
        <v>0.08</v>
      </c>
      <c r="CL13" s="45">
        <v>-6.6666666666666671E-3</v>
      </c>
      <c r="CM13" s="27"/>
      <c r="CN13" s="46"/>
      <c r="CO13" s="46"/>
      <c r="CP13" s="121"/>
      <c r="CQ13" s="46"/>
      <c r="CR13" s="46"/>
      <c r="CS13" s="27"/>
      <c r="CT13" s="46"/>
      <c r="CU13" s="46"/>
      <c r="CW13" s="46"/>
      <c r="CX13" s="46"/>
      <c r="CY13" s="7"/>
      <c r="DA13" s="27">
        <v>682424</v>
      </c>
      <c r="DB13" s="45">
        <f>DA13/CY$7</f>
        <v>5.4946177747693351E-2</v>
      </c>
      <c r="DC13" s="45">
        <v>-4.0000000000000001E-3</v>
      </c>
      <c r="DD13" s="2" t="s">
        <v>323</v>
      </c>
      <c r="DE13" s="45">
        <v>6.7000000000000004E-2</v>
      </c>
      <c r="DF13" s="45">
        <v>-1.3333333333333334E-2</v>
      </c>
      <c r="DG13" s="27"/>
      <c r="DH13" s="46"/>
      <c r="DI13" s="46"/>
      <c r="DJ13" s="121"/>
      <c r="DK13" s="46"/>
      <c r="DL13" s="46"/>
      <c r="DM13" s="27"/>
      <c r="DN13" s="46"/>
      <c r="DO13" s="46"/>
      <c r="DQ13" s="46"/>
      <c r="DR13" s="46"/>
      <c r="DS13" s="7"/>
      <c r="DU13" s="27">
        <v>462387</v>
      </c>
      <c r="DV13" s="45">
        <v>3.73E-2</v>
      </c>
      <c r="DW13" s="45">
        <v>8.0000000000000002E-3</v>
      </c>
      <c r="DX13" s="2">
        <v>7</v>
      </c>
      <c r="DY13" s="45">
        <f>DX13/150</f>
        <v>4.6666666666666669E-2</v>
      </c>
      <c r="DZ13" s="45">
        <f>DY13-DE13</f>
        <v>-2.0333333333333335E-2</v>
      </c>
      <c r="EA13" s="27"/>
      <c r="EC13" s="48"/>
      <c r="EF13" s="47"/>
      <c r="EG13" s="27"/>
      <c r="EH13" s="46"/>
      <c r="EI13" s="46"/>
      <c r="EK13" s="46"/>
      <c r="EL13" s="46"/>
      <c r="EM13" s="7"/>
      <c r="EO13" s="27">
        <v>554268</v>
      </c>
      <c r="EP13" s="45">
        <f t="shared" si="2"/>
        <v>4.2916851175387981E-2</v>
      </c>
      <c r="EQ13" s="45">
        <f>EP13-DV13</f>
        <v>5.616851175387981E-3</v>
      </c>
      <c r="ER13" s="2">
        <v>9</v>
      </c>
      <c r="ES13" s="45">
        <f t="shared" si="0"/>
        <v>0.06</v>
      </c>
      <c r="ET13" s="45">
        <f t="shared" si="1"/>
        <v>1.3333333333333329E-2</v>
      </c>
      <c r="EU13" s="27"/>
      <c r="EV13" s="46"/>
      <c r="EW13" s="46"/>
      <c r="EZ13" s="47"/>
      <c r="FA13" s="27"/>
      <c r="FB13" s="46"/>
      <c r="FC13" s="46"/>
      <c r="FE13" s="46"/>
      <c r="FF13" s="46"/>
      <c r="FG13" s="7"/>
      <c r="FI13" s="27">
        <v>624555</v>
      </c>
      <c r="FJ13" s="45">
        <f t="shared" si="3"/>
        <v>4.6122911275826094E-2</v>
      </c>
      <c r="FK13" s="45">
        <f t="shared" si="4"/>
        <v>3.2060601004381128E-3</v>
      </c>
      <c r="FL13" s="2">
        <v>10</v>
      </c>
      <c r="FM13" s="45">
        <f t="shared" si="5"/>
        <v>6.6666666666666666E-2</v>
      </c>
      <c r="FN13" s="45">
        <f t="shared" si="6"/>
        <v>6.666666666666668E-3</v>
      </c>
      <c r="FO13" s="27"/>
      <c r="FP13" s="46"/>
      <c r="FQ13" s="46"/>
      <c r="FT13" s="47"/>
      <c r="FU13" s="27"/>
      <c r="FV13" s="46"/>
      <c r="FW13" s="46"/>
      <c r="FY13" s="46"/>
      <c r="FZ13" s="46"/>
      <c r="GA13" s="7"/>
      <c r="GB13" s="51"/>
      <c r="GC13" s="51">
        <v>642233</v>
      </c>
      <c r="GD13" s="45">
        <f>GC13/$GA$7</f>
        <v>4.5058253848750257E-2</v>
      </c>
      <c r="GE13" s="36">
        <f>GD13-FJ13</f>
        <v>-1.0646574270758366E-3</v>
      </c>
      <c r="GF13" s="53">
        <v>10</v>
      </c>
      <c r="GG13" s="45">
        <f>GF13/$GA$3</f>
        <v>6.6225165562913912E-2</v>
      </c>
      <c r="GH13" s="36">
        <f>GG13-FM13</f>
        <v>-4.4150110375275331E-4</v>
      </c>
      <c r="GI13" s="54"/>
      <c r="GJ13" s="2"/>
      <c r="GK13" s="2"/>
      <c r="GL13" s="2"/>
      <c r="GM13" s="2"/>
      <c r="GN13" s="55"/>
      <c r="GO13" s="2"/>
      <c r="GP13" s="2"/>
      <c r="GQ13" s="2"/>
      <c r="GR13" s="2"/>
      <c r="GS13" s="2"/>
      <c r="GT13" s="2"/>
      <c r="GU13" s="7"/>
      <c r="GV13" s="51"/>
      <c r="GW13" s="51">
        <v>528442</v>
      </c>
      <c r="GX13" s="45">
        <f t="shared" ref="GX13:GX27" si="10">GW13/GU$7</f>
        <v>3.5134234153851515E-2</v>
      </c>
      <c r="GY13" s="36">
        <f t="shared" si="7"/>
        <v>-9.9240196948987419E-3</v>
      </c>
      <c r="GZ13" s="53">
        <v>10</v>
      </c>
      <c r="HA13" s="45">
        <f t="shared" si="8"/>
        <v>6.6225165562913912E-2</v>
      </c>
      <c r="HB13" s="36">
        <f t="shared" si="9"/>
        <v>0</v>
      </c>
      <c r="HC13" s="54"/>
      <c r="HD13" s="2"/>
      <c r="HE13" s="2"/>
      <c r="HF13" s="2"/>
      <c r="HG13" s="2"/>
      <c r="HH13" s="55"/>
      <c r="HI13" s="2"/>
      <c r="HJ13" s="2"/>
      <c r="HK13" s="2"/>
      <c r="HL13" s="2"/>
      <c r="HM13" s="2"/>
      <c r="HN13" s="2"/>
    </row>
    <row r="14" spans="1:222" s="4" customFormat="1" ht="13.5" customHeight="1">
      <c r="A14" s="50" t="s">
        <v>295</v>
      </c>
      <c r="B14" s="2" t="s">
        <v>1060</v>
      </c>
      <c r="C14" s="7"/>
      <c r="E14" s="27"/>
      <c r="F14" s="45"/>
      <c r="G14" s="45"/>
      <c r="H14" s="2"/>
      <c r="I14" s="45"/>
      <c r="J14" s="45"/>
      <c r="K14" s="46"/>
      <c r="L14" s="46"/>
      <c r="M14" s="46"/>
      <c r="P14" s="47"/>
      <c r="Q14" s="27"/>
      <c r="R14" s="46"/>
      <c r="S14" s="46"/>
      <c r="U14" s="46"/>
      <c r="V14" s="46"/>
      <c r="W14" s="7"/>
      <c r="Y14" s="27"/>
      <c r="Z14" s="46"/>
      <c r="AA14" s="46"/>
      <c r="AB14" s="122"/>
      <c r="AC14" s="46"/>
      <c r="AD14" s="46"/>
      <c r="AE14" s="27"/>
      <c r="AF14" s="46"/>
      <c r="AG14" s="46"/>
      <c r="AH14" s="121"/>
      <c r="AI14" s="46"/>
      <c r="AJ14" s="46"/>
      <c r="AK14" s="27"/>
      <c r="AM14" s="46"/>
      <c r="AO14" s="46"/>
      <c r="AP14" s="46"/>
      <c r="AQ14" s="7"/>
      <c r="AS14" s="27">
        <v>4388809</v>
      </c>
      <c r="AT14" s="46">
        <v>0.39500000000000002</v>
      </c>
      <c r="AU14" s="46">
        <v>-7.2999999999999995E-2</v>
      </c>
      <c r="AV14" s="122">
        <v>80</v>
      </c>
      <c r="AW14" s="46">
        <v>0.54</v>
      </c>
      <c r="AX14" s="46">
        <v>-9.45945945945946E-2</v>
      </c>
      <c r="AY14" s="27"/>
      <c r="AZ14" s="46"/>
      <c r="BA14" s="46"/>
      <c r="BB14" s="121"/>
      <c r="BC14" s="46"/>
      <c r="BD14" s="46"/>
      <c r="BE14" s="27"/>
      <c r="BF14" s="46"/>
      <c r="BG14" s="46"/>
      <c r="BI14" s="46"/>
      <c r="BJ14" s="46"/>
      <c r="BK14" s="7"/>
      <c r="BM14" s="27"/>
      <c r="BN14" s="45"/>
      <c r="BO14" s="45"/>
      <c r="BP14" s="2"/>
      <c r="BQ14" s="45"/>
      <c r="BR14" s="45"/>
      <c r="BS14" s="23"/>
      <c r="BT14" s="46"/>
      <c r="BU14" s="46"/>
      <c r="BV14" s="121"/>
      <c r="BW14" s="46"/>
      <c r="BX14" s="46"/>
      <c r="BY14" s="27"/>
      <c r="BZ14" s="46"/>
      <c r="CA14" s="46"/>
      <c r="CC14" s="46"/>
      <c r="CD14" s="46"/>
      <c r="CE14" s="27"/>
      <c r="CG14" s="27"/>
      <c r="CH14" s="45"/>
      <c r="CI14" s="45"/>
      <c r="CJ14" s="2"/>
      <c r="CK14" s="45"/>
      <c r="CL14" s="45"/>
      <c r="CM14" s="27"/>
      <c r="CN14" s="46"/>
      <c r="CO14" s="46"/>
      <c r="CP14" s="121"/>
      <c r="CQ14" s="46"/>
      <c r="CR14" s="46"/>
      <c r="CS14" s="27"/>
      <c r="CT14" s="46"/>
      <c r="CU14" s="46"/>
      <c r="CW14" s="46"/>
      <c r="CX14" s="46"/>
      <c r="CY14" s="7"/>
      <c r="DA14" s="27"/>
      <c r="DB14" s="45"/>
      <c r="DC14" s="45"/>
      <c r="DD14" s="2"/>
      <c r="DE14" s="45"/>
      <c r="DF14" s="45"/>
      <c r="DG14" s="27"/>
      <c r="DH14" s="46"/>
      <c r="DI14" s="46"/>
      <c r="DJ14" s="121"/>
      <c r="DK14" s="46"/>
      <c r="DL14" s="46"/>
      <c r="DM14" s="27"/>
      <c r="DN14" s="46"/>
      <c r="DO14" s="46"/>
      <c r="DQ14" s="46"/>
      <c r="DR14" s="46"/>
      <c r="DS14" s="7"/>
      <c r="DU14" s="27"/>
      <c r="DV14" s="45"/>
      <c r="DW14" s="45"/>
      <c r="DX14" s="2"/>
      <c r="DY14" s="45"/>
      <c r="DZ14" s="45"/>
      <c r="EA14" s="27"/>
      <c r="EC14" s="48"/>
      <c r="EF14" s="47"/>
      <c r="EG14" s="27"/>
      <c r="EH14" s="46"/>
      <c r="EI14" s="46"/>
      <c r="EK14" s="46"/>
      <c r="EL14" s="46"/>
      <c r="EM14" s="7"/>
      <c r="EO14" s="27"/>
      <c r="EP14" s="45"/>
      <c r="EQ14" s="45"/>
      <c r="ER14" s="2"/>
      <c r="ES14" s="45"/>
      <c r="ET14" s="45"/>
      <c r="EU14" s="27"/>
      <c r="EV14" s="46"/>
      <c r="EW14" s="46"/>
      <c r="EZ14" s="47"/>
      <c r="FA14" s="27"/>
      <c r="FB14" s="46"/>
      <c r="FC14" s="46"/>
      <c r="FE14" s="46"/>
      <c r="FF14" s="46"/>
      <c r="FG14" s="7"/>
      <c r="FI14" s="27"/>
      <c r="FJ14" s="45"/>
      <c r="FK14" s="45"/>
      <c r="FL14" s="2"/>
      <c r="FM14" s="45"/>
      <c r="FN14" s="45"/>
      <c r="FO14" s="27"/>
      <c r="FP14" s="46"/>
      <c r="FQ14" s="46"/>
      <c r="FT14" s="47"/>
      <c r="FU14" s="27"/>
      <c r="FV14" s="46"/>
      <c r="FW14" s="46"/>
      <c r="FY14" s="46"/>
      <c r="FZ14" s="46"/>
      <c r="GA14" s="7"/>
      <c r="GB14" s="51"/>
      <c r="GC14" s="51"/>
      <c r="GD14" s="52"/>
      <c r="GE14" s="2"/>
      <c r="GF14" s="53"/>
      <c r="GG14" s="52"/>
      <c r="GH14" s="2"/>
      <c r="GI14" s="54"/>
      <c r="GJ14" s="2"/>
      <c r="GK14" s="2"/>
      <c r="GL14" s="2"/>
      <c r="GM14" s="2"/>
      <c r="GN14" s="55"/>
      <c r="GO14" s="2"/>
      <c r="GP14" s="2"/>
      <c r="GQ14" s="2"/>
      <c r="GR14" s="2"/>
      <c r="GS14" s="2"/>
      <c r="GT14" s="2"/>
      <c r="GU14" s="7"/>
      <c r="GV14" s="51"/>
      <c r="GW14" s="51"/>
      <c r="GX14" s="45"/>
      <c r="GY14" s="36"/>
      <c r="GZ14" s="53"/>
      <c r="HA14" s="45"/>
      <c r="HB14" s="36"/>
      <c r="HC14" s="54"/>
      <c r="HD14" s="2"/>
      <c r="HE14" s="2"/>
      <c r="HF14" s="2"/>
      <c r="HG14" s="2"/>
      <c r="HH14" s="55"/>
      <c r="HI14" s="2"/>
      <c r="HJ14" s="2"/>
      <c r="HK14" s="2"/>
      <c r="HL14" s="2"/>
      <c r="HM14" s="2"/>
      <c r="HN14" s="2"/>
    </row>
    <row r="15" spans="1:222" s="4" customFormat="1" ht="13.5" customHeight="1">
      <c r="A15" s="44" t="s">
        <v>1063</v>
      </c>
      <c r="B15" s="2" t="s">
        <v>310</v>
      </c>
      <c r="C15" s="7"/>
      <c r="E15" s="27" t="s">
        <v>292</v>
      </c>
      <c r="F15" s="45" t="s">
        <v>292</v>
      </c>
      <c r="G15" s="46" t="s">
        <v>292</v>
      </c>
      <c r="H15" s="2" t="s">
        <v>292</v>
      </c>
      <c r="I15" s="45" t="s">
        <v>292</v>
      </c>
      <c r="J15" s="46" t="s">
        <v>292</v>
      </c>
      <c r="K15" s="46"/>
      <c r="L15" s="46"/>
      <c r="M15" s="46"/>
      <c r="P15" s="47"/>
      <c r="Q15" s="27"/>
      <c r="R15" s="46"/>
      <c r="S15" s="46"/>
      <c r="U15" s="46"/>
      <c r="V15" s="46"/>
      <c r="W15" s="7"/>
      <c r="Y15" s="27" t="s">
        <v>292</v>
      </c>
      <c r="Z15" s="46" t="s">
        <v>292</v>
      </c>
      <c r="AA15" s="46" t="s">
        <v>292</v>
      </c>
      <c r="AB15" s="122" t="s">
        <v>292</v>
      </c>
      <c r="AC15" s="46" t="s">
        <v>292</v>
      </c>
      <c r="AD15" s="46" t="s">
        <v>292</v>
      </c>
      <c r="AE15" s="27"/>
      <c r="AF15" s="46"/>
      <c r="AG15" s="46"/>
      <c r="AH15" s="121"/>
      <c r="AI15" s="46"/>
      <c r="AJ15" s="46"/>
      <c r="AK15" s="27"/>
      <c r="AM15" s="46"/>
      <c r="AO15" s="46"/>
      <c r="AP15" s="46"/>
      <c r="AQ15" s="7"/>
      <c r="AY15" s="27"/>
      <c r="AZ15" s="46"/>
      <c r="BA15" s="46"/>
      <c r="BB15" s="121"/>
      <c r="BC15" s="46"/>
      <c r="BD15" s="46"/>
      <c r="BE15" s="27"/>
      <c r="BF15" s="46"/>
      <c r="BG15" s="46"/>
      <c r="BI15" s="46"/>
      <c r="BJ15" s="46"/>
      <c r="BK15" s="7"/>
      <c r="BM15" s="27"/>
      <c r="BN15" s="45"/>
      <c r="BO15" s="45"/>
      <c r="BP15" s="2"/>
      <c r="BQ15" s="45"/>
      <c r="BR15" s="45"/>
      <c r="BS15" s="23"/>
      <c r="BT15" s="46"/>
      <c r="BU15" s="46"/>
      <c r="BV15" s="121"/>
      <c r="BW15" s="46"/>
      <c r="BX15" s="46"/>
      <c r="BY15" s="27"/>
      <c r="BZ15" s="46"/>
      <c r="CA15" s="46"/>
      <c r="CC15" s="46"/>
      <c r="CD15" s="46"/>
      <c r="CE15" s="27"/>
      <c r="CG15" s="27" t="s">
        <v>292</v>
      </c>
      <c r="CH15" s="45" t="s">
        <v>292</v>
      </c>
      <c r="CI15" s="45" t="s">
        <v>292</v>
      </c>
      <c r="CJ15" s="2" t="s">
        <v>292</v>
      </c>
      <c r="CK15" s="45" t="s">
        <v>292</v>
      </c>
      <c r="CL15" s="45" t="s">
        <v>292</v>
      </c>
      <c r="CM15" s="27"/>
      <c r="CN15" s="46"/>
      <c r="CO15" s="46"/>
      <c r="CP15" s="121"/>
      <c r="CQ15" s="46"/>
      <c r="CR15" s="46"/>
      <c r="CS15" s="27"/>
      <c r="CT15" s="46"/>
      <c r="CU15" s="46"/>
      <c r="CW15" s="46"/>
      <c r="CX15" s="46"/>
      <c r="CY15" s="7"/>
      <c r="DA15" s="27" t="s">
        <v>292</v>
      </c>
      <c r="DB15" s="45" t="s">
        <v>292</v>
      </c>
      <c r="DC15" s="45" t="s">
        <v>292</v>
      </c>
      <c r="DD15" s="2" t="s">
        <v>292</v>
      </c>
      <c r="DE15" s="45" t="s">
        <v>292</v>
      </c>
      <c r="DF15" s="45" t="s">
        <v>292</v>
      </c>
      <c r="DG15" s="27"/>
      <c r="DH15" s="46"/>
      <c r="DI15" s="46"/>
      <c r="DJ15" s="121"/>
      <c r="DK15" s="46"/>
      <c r="DL15" s="46"/>
      <c r="DM15" s="27"/>
      <c r="DN15" s="46"/>
      <c r="DO15" s="46"/>
      <c r="DQ15" s="46"/>
      <c r="DR15" s="46"/>
      <c r="DS15" s="7"/>
      <c r="DU15" s="27">
        <v>1130525</v>
      </c>
      <c r="DV15" s="45">
        <v>9.1200000000000003E-2</v>
      </c>
      <c r="DW15" s="45">
        <v>9.1200000000000003E-2</v>
      </c>
      <c r="DX15" s="2">
        <v>21</v>
      </c>
      <c r="DY15" s="45">
        <f>DX15/150</f>
        <v>0.14000000000000001</v>
      </c>
      <c r="DZ15" s="45">
        <f>DY15/150</f>
        <v>9.3333333333333343E-4</v>
      </c>
      <c r="EA15" s="27"/>
      <c r="EC15" s="48"/>
      <c r="EF15" s="47"/>
      <c r="EG15" s="27"/>
      <c r="EH15" s="46"/>
      <c r="EI15" s="46"/>
      <c r="EK15" s="46"/>
      <c r="EL15" s="46"/>
      <c r="EM15" s="7"/>
      <c r="EO15" s="27">
        <v>1152217</v>
      </c>
      <c r="EP15" s="45">
        <f t="shared" si="2"/>
        <v>8.9215912718670423E-2</v>
      </c>
      <c r="EQ15" s="45">
        <f>EP15-DV15</f>
        <v>-1.9840872813295801E-3</v>
      </c>
      <c r="ER15" s="2">
        <v>22</v>
      </c>
      <c r="ES15" s="45">
        <f>ER15/EM$3</f>
        <v>0.14666666666666667</v>
      </c>
      <c r="ET15" s="45">
        <f>ES15-DY15</f>
        <v>6.6666666666666541E-3</v>
      </c>
      <c r="EU15" s="27"/>
      <c r="EV15" s="46"/>
      <c r="EW15" s="46"/>
      <c r="EZ15" s="47"/>
      <c r="FA15" s="27"/>
      <c r="FB15" s="46"/>
      <c r="FC15" s="46"/>
      <c r="FE15" s="46"/>
      <c r="FF15" s="46"/>
      <c r="FG15" s="7"/>
      <c r="FI15" s="27">
        <v>1153736</v>
      </c>
      <c r="FJ15" s="45">
        <f t="shared" si="3"/>
        <v>8.5202525259947468E-2</v>
      </c>
      <c r="FK15" s="45">
        <f t="shared" si="4"/>
        <v>-4.0133874587229557E-3</v>
      </c>
      <c r="FL15" s="2">
        <v>21</v>
      </c>
      <c r="FM15" s="45">
        <f t="shared" si="5"/>
        <v>0.14000000000000001</v>
      </c>
      <c r="FN15" s="45">
        <f t="shared" si="6"/>
        <v>-6.6666666666666541E-3</v>
      </c>
      <c r="FO15" s="27"/>
      <c r="FP15" s="46"/>
      <c r="FQ15" s="46"/>
      <c r="FT15" s="47"/>
      <c r="FU15" s="27"/>
      <c r="FV15" s="46"/>
      <c r="FW15" s="46"/>
      <c r="FY15" s="46"/>
      <c r="FZ15" s="46"/>
      <c r="GA15" s="7"/>
      <c r="GC15" s="27">
        <v>1236401</v>
      </c>
      <c r="GD15" s="45">
        <f>GC15/$GA$7</f>
        <v>8.6744328175052773E-2</v>
      </c>
      <c r="GE15" s="36">
        <f>GD15-FJ15</f>
        <v>1.5418029151053059E-3</v>
      </c>
      <c r="GF15" s="56" t="s">
        <v>1292</v>
      </c>
      <c r="GG15" s="45">
        <f>GF15/$GA$3</f>
        <v>0.15231788079470199</v>
      </c>
      <c r="GH15" s="36">
        <f>GG15-FM15</f>
        <v>1.2317880794701974E-2</v>
      </c>
      <c r="GI15" s="49"/>
      <c r="GN15" s="47"/>
      <c r="GU15" s="7"/>
      <c r="GW15" s="27">
        <v>1172515</v>
      </c>
      <c r="GX15" s="45">
        <f t="shared" si="10"/>
        <v>7.7956363345273852E-2</v>
      </c>
      <c r="GY15" s="36">
        <f t="shared" si="7"/>
        <v>-8.7879648297789215E-3</v>
      </c>
      <c r="GZ15" s="56" t="s">
        <v>1366</v>
      </c>
      <c r="HA15" s="45">
        <f t="shared" si="8"/>
        <v>0.13907284768211919</v>
      </c>
      <c r="HB15" s="36">
        <f t="shared" si="9"/>
        <v>-1.3245033112582794E-2</v>
      </c>
      <c r="HC15" s="49"/>
      <c r="HH15" s="47"/>
    </row>
    <row r="16" spans="1:222" s="4" customFormat="1" ht="13.5" customHeight="1">
      <c r="A16" s="44" t="s">
        <v>296</v>
      </c>
      <c r="B16" s="2" t="s">
        <v>303</v>
      </c>
      <c r="C16" s="7"/>
      <c r="E16" s="27" t="s">
        <v>292</v>
      </c>
      <c r="F16" s="45" t="s">
        <v>292</v>
      </c>
      <c r="G16" s="46" t="s">
        <v>292</v>
      </c>
      <c r="H16" s="2" t="s">
        <v>292</v>
      </c>
      <c r="I16" s="45" t="s">
        <v>292</v>
      </c>
      <c r="J16" s="46" t="s">
        <v>292</v>
      </c>
      <c r="K16" s="46"/>
      <c r="L16" s="46"/>
      <c r="M16" s="46"/>
      <c r="P16" s="47"/>
      <c r="Q16" s="27"/>
      <c r="R16" s="46"/>
      <c r="S16" s="46"/>
      <c r="U16" s="46"/>
      <c r="V16" s="46"/>
      <c r="W16" s="7"/>
      <c r="Y16" s="27" t="s">
        <v>292</v>
      </c>
      <c r="Z16" s="46" t="s">
        <v>292</v>
      </c>
      <c r="AA16" s="46" t="s">
        <v>292</v>
      </c>
      <c r="AB16" s="122" t="s">
        <v>292</v>
      </c>
      <c r="AC16" s="46" t="s">
        <v>292</v>
      </c>
      <c r="AD16" s="46" t="s">
        <v>292</v>
      </c>
      <c r="AE16" s="27"/>
      <c r="AF16" s="46"/>
      <c r="AG16" s="46"/>
      <c r="AH16" s="121"/>
      <c r="AI16" s="46"/>
      <c r="AJ16" s="46"/>
      <c r="AK16" s="27"/>
      <c r="AM16" s="46"/>
      <c r="AO16" s="46"/>
      <c r="AP16" s="46"/>
      <c r="AQ16" s="7"/>
      <c r="AS16" s="27">
        <v>936621</v>
      </c>
      <c r="AT16" s="46">
        <v>8.4000000000000005E-2</v>
      </c>
      <c r="AU16" s="46">
        <v>8.4000000000000005E-2</v>
      </c>
      <c r="AV16" s="122">
        <v>0</v>
      </c>
      <c r="AW16" s="46">
        <v>0</v>
      </c>
      <c r="AX16" s="46">
        <v>0</v>
      </c>
      <c r="AY16" s="27"/>
      <c r="AZ16" s="46"/>
      <c r="BA16" s="46"/>
      <c r="BB16" s="121"/>
      <c r="BC16" s="46"/>
      <c r="BD16" s="46"/>
      <c r="BE16" s="27"/>
      <c r="BF16" s="46"/>
      <c r="BG16" s="46"/>
      <c r="BI16" s="46"/>
      <c r="BJ16" s="46"/>
      <c r="BK16" s="7"/>
      <c r="BM16" s="27" t="s">
        <v>292</v>
      </c>
      <c r="BN16" s="45" t="s">
        <v>292</v>
      </c>
      <c r="BO16" s="45" t="s">
        <v>292</v>
      </c>
      <c r="BP16" s="2" t="s">
        <v>292</v>
      </c>
      <c r="BQ16" s="45" t="s">
        <v>292</v>
      </c>
      <c r="BR16" s="45" t="s">
        <v>292</v>
      </c>
      <c r="BS16" s="23"/>
      <c r="BT16" s="46"/>
      <c r="BU16" s="46"/>
      <c r="BV16" s="121"/>
      <c r="BW16" s="46"/>
      <c r="BX16" s="46"/>
      <c r="BY16" s="27"/>
      <c r="BZ16" s="46"/>
      <c r="CA16" s="46"/>
      <c r="CC16" s="46"/>
      <c r="CD16" s="46"/>
      <c r="CE16" s="27"/>
      <c r="CG16" s="27">
        <v>139956</v>
      </c>
      <c r="CH16" s="45">
        <f>CG16/CE$7</f>
        <v>1.19466003456043E-2</v>
      </c>
      <c r="CI16" s="45">
        <v>-3.1000000000000003E-2</v>
      </c>
      <c r="CJ16" s="2">
        <v>0</v>
      </c>
      <c r="CK16" s="45">
        <v>0</v>
      </c>
      <c r="CL16" s="45">
        <v>0</v>
      </c>
      <c r="CM16" s="27"/>
      <c r="CN16" s="46"/>
      <c r="CO16" s="46"/>
      <c r="CP16" s="121"/>
      <c r="CQ16" s="46"/>
      <c r="CR16" s="46"/>
      <c r="CS16" s="27"/>
      <c r="CT16" s="46"/>
      <c r="CU16" s="46"/>
      <c r="CW16" s="46"/>
      <c r="CX16" s="46"/>
      <c r="CY16" s="7"/>
      <c r="DA16" s="27">
        <v>32650</v>
      </c>
      <c r="DB16" s="45">
        <f t="shared" ref="DB16:DB21" si="11">DA16/CY$7</f>
        <v>2.6288534744706928E-3</v>
      </c>
      <c r="DC16" s="45">
        <v>0</v>
      </c>
      <c r="DD16" s="2">
        <v>0</v>
      </c>
      <c r="DE16" s="45">
        <v>0</v>
      </c>
      <c r="DF16" s="45">
        <v>0</v>
      </c>
      <c r="DG16" s="27"/>
      <c r="DH16" s="46"/>
      <c r="DI16" s="46"/>
      <c r="DJ16" s="121"/>
      <c r="DK16" s="46"/>
      <c r="DL16" s="46"/>
      <c r="DM16" s="27"/>
      <c r="DN16" s="46"/>
      <c r="DO16" s="46"/>
      <c r="DQ16" s="46"/>
      <c r="DR16" s="46"/>
      <c r="DS16" s="7"/>
      <c r="DU16" s="27">
        <v>27184</v>
      </c>
      <c r="DV16" s="45">
        <v>2.2000000000000001E-3</v>
      </c>
      <c r="DW16" s="45">
        <v>0</v>
      </c>
      <c r="DX16" s="2">
        <v>0</v>
      </c>
      <c r="DY16" s="45">
        <f t="shared" ref="DY16:DY21" si="12">DX16/150</f>
        <v>0</v>
      </c>
      <c r="DZ16" s="45">
        <v>0</v>
      </c>
      <c r="EA16" s="27"/>
      <c r="EC16" s="48"/>
      <c r="EF16" s="47"/>
      <c r="EG16" s="27"/>
      <c r="EH16" s="46"/>
      <c r="EI16" s="46"/>
      <c r="EK16" s="46"/>
      <c r="EL16" s="46"/>
      <c r="EM16" s="7"/>
      <c r="EO16" s="27">
        <v>22046</v>
      </c>
      <c r="EP16" s="45">
        <f t="shared" si="2"/>
        <v>1.7070170044321583E-3</v>
      </c>
      <c r="EQ16" s="45">
        <f>EP16-DV16</f>
        <v>-4.9298299556784181E-4</v>
      </c>
      <c r="ER16" s="2">
        <v>0</v>
      </c>
      <c r="ES16" s="45">
        <f t="shared" ref="ES16:ES26" si="13">ER16/EM$3</f>
        <v>0</v>
      </c>
      <c r="ET16" s="45">
        <f>ES16-DY16</f>
        <v>0</v>
      </c>
      <c r="EU16" s="27"/>
      <c r="EV16" s="46"/>
      <c r="EW16" s="46"/>
      <c r="EZ16" s="47"/>
      <c r="FA16" s="27"/>
      <c r="FB16" s="46"/>
      <c r="FC16" s="46"/>
      <c r="FE16" s="46"/>
      <c r="FF16" s="46"/>
      <c r="FG16" s="7"/>
      <c r="FI16" s="27">
        <v>175020</v>
      </c>
      <c r="FJ16" s="45">
        <f t="shared" si="3"/>
        <v>1.2925093757147222E-2</v>
      </c>
      <c r="FK16" s="45">
        <f t="shared" si="4"/>
        <v>1.1218076752715064E-2</v>
      </c>
      <c r="FL16" s="2">
        <v>0</v>
      </c>
      <c r="FM16" s="45">
        <f t="shared" si="5"/>
        <v>0</v>
      </c>
      <c r="FN16" s="45">
        <f t="shared" si="6"/>
        <v>0</v>
      </c>
      <c r="FO16" s="27"/>
      <c r="FP16" s="46"/>
      <c r="FQ16" s="46"/>
      <c r="FT16" s="47"/>
      <c r="FU16" s="27"/>
      <c r="FV16" s="46"/>
      <c r="FW16" s="46"/>
      <c r="FY16" s="46"/>
      <c r="FZ16" s="46"/>
      <c r="GA16" s="7"/>
      <c r="GC16" s="2"/>
      <c r="GD16" s="45"/>
      <c r="GE16" s="2"/>
      <c r="GF16" s="2"/>
      <c r="GG16" s="45"/>
      <c r="GH16" s="2"/>
      <c r="GI16" s="49"/>
      <c r="GN16" s="47"/>
      <c r="GU16" s="7" t="s">
        <v>1369</v>
      </c>
      <c r="GW16" s="2">
        <v>727464</v>
      </c>
      <c r="GX16" s="45">
        <f t="shared" si="10"/>
        <v>4.8366500986858421E-2</v>
      </c>
      <c r="GY16" s="36">
        <f t="shared" si="7"/>
        <v>4.8366500986858421E-2</v>
      </c>
      <c r="GZ16" s="2">
        <v>0</v>
      </c>
      <c r="HA16" s="45">
        <f t="shared" si="8"/>
        <v>0</v>
      </c>
      <c r="HB16" s="36">
        <f t="shared" si="9"/>
        <v>0</v>
      </c>
      <c r="HC16" s="49"/>
      <c r="HH16" s="47"/>
    </row>
    <row r="17" spans="1:216" s="4" customFormat="1" ht="13.5" customHeight="1">
      <c r="A17" s="44" t="s">
        <v>1058</v>
      </c>
      <c r="B17" s="2" t="s">
        <v>1045</v>
      </c>
      <c r="C17" s="7"/>
      <c r="E17" s="27"/>
      <c r="F17" s="45"/>
      <c r="G17" s="46"/>
      <c r="H17" s="2"/>
      <c r="I17" s="45"/>
      <c r="J17" s="46"/>
      <c r="K17" s="46"/>
      <c r="L17" s="46"/>
      <c r="M17" s="46"/>
      <c r="P17" s="47"/>
      <c r="Q17" s="27"/>
      <c r="R17" s="46"/>
      <c r="S17" s="46"/>
      <c r="U17" s="46"/>
      <c r="V17" s="46"/>
      <c r="W17" s="7"/>
      <c r="Y17" s="27"/>
      <c r="Z17" s="46"/>
      <c r="AA17" s="46"/>
      <c r="AB17" s="122"/>
      <c r="AC17" s="46"/>
      <c r="AD17" s="46"/>
      <c r="AE17" s="27"/>
      <c r="AF17" s="46"/>
      <c r="AG17" s="46"/>
      <c r="AH17" s="121"/>
      <c r="AI17" s="46"/>
      <c r="AJ17" s="46"/>
      <c r="AK17" s="27"/>
      <c r="AM17" s="46"/>
      <c r="AO17" s="46"/>
      <c r="AP17" s="46"/>
      <c r="AQ17" s="7"/>
      <c r="AS17" s="27"/>
      <c r="AT17" s="46"/>
      <c r="AU17" s="46"/>
      <c r="AV17" s="122"/>
      <c r="AW17" s="46"/>
      <c r="AX17" s="46"/>
      <c r="AY17" s="27"/>
      <c r="AZ17" s="46"/>
      <c r="BA17" s="46"/>
      <c r="BB17" s="121"/>
      <c r="BC17" s="46"/>
      <c r="BD17" s="46"/>
      <c r="BE17" s="27"/>
      <c r="BF17" s="46"/>
      <c r="BG17" s="46"/>
      <c r="BI17" s="46"/>
      <c r="BJ17" s="46"/>
      <c r="BK17" s="7"/>
      <c r="BM17" s="27">
        <v>36961</v>
      </c>
      <c r="BN17" s="45">
        <f>BM17/BK$7</f>
        <v>3.2212567912775327E-3</v>
      </c>
      <c r="BO17" s="45">
        <v>0</v>
      </c>
      <c r="BP17" s="2">
        <v>1</v>
      </c>
      <c r="BQ17" s="45">
        <f>BP17/150</f>
        <v>6.6666666666666671E-3</v>
      </c>
      <c r="BR17" s="45">
        <v>0</v>
      </c>
      <c r="BS17" s="23"/>
      <c r="BT17" s="46"/>
      <c r="BU17" s="46"/>
      <c r="BV17" s="121"/>
      <c r="BW17" s="46"/>
      <c r="BX17" s="46"/>
      <c r="BY17" s="27"/>
      <c r="BZ17" s="46"/>
      <c r="CA17" s="46"/>
      <c r="CC17" s="46"/>
      <c r="CD17" s="46"/>
      <c r="CE17" s="27"/>
      <c r="CG17" s="27">
        <v>39855</v>
      </c>
      <c r="CH17" s="45">
        <f>CG17/CE$7</f>
        <v>3.4020103230590999E-3</v>
      </c>
      <c r="CI17" s="45">
        <v>0</v>
      </c>
      <c r="CJ17" s="2">
        <v>1</v>
      </c>
      <c r="CK17" s="45">
        <v>0</v>
      </c>
      <c r="CL17" s="45">
        <v>0</v>
      </c>
      <c r="CM17" s="27"/>
      <c r="CN17" s="46"/>
      <c r="CO17" s="46"/>
      <c r="CP17" s="121"/>
      <c r="CQ17" s="46"/>
      <c r="CR17" s="46"/>
      <c r="CS17" s="27"/>
      <c r="CT17" s="46"/>
      <c r="CU17" s="46"/>
      <c r="CW17" s="46"/>
      <c r="CX17" s="46"/>
      <c r="CY17" s="7"/>
      <c r="DA17" s="27">
        <v>40298</v>
      </c>
      <c r="DB17" s="45">
        <f t="shared" si="11"/>
        <v>3.2446412653666149E-3</v>
      </c>
      <c r="DC17" s="45">
        <v>0</v>
      </c>
      <c r="DD17" s="2">
        <v>0</v>
      </c>
      <c r="DE17" s="45">
        <v>0</v>
      </c>
      <c r="DF17" s="45">
        <v>0</v>
      </c>
      <c r="DG17" s="27"/>
      <c r="DH17" s="46"/>
      <c r="DI17" s="46"/>
      <c r="DJ17" s="121"/>
      <c r="DK17" s="46"/>
      <c r="DL17" s="46"/>
      <c r="DM17" s="27"/>
      <c r="DN17" s="46"/>
      <c r="DO17" s="46"/>
      <c r="DQ17" s="46"/>
      <c r="DR17" s="46"/>
      <c r="DS17" s="7"/>
      <c r="DU17" s="27">
        <v>38335</v>
      </c>
      <c r="DV17" s="45">
        <v>3.0999999999999999E-3</v>
      </c>
      <c r="DW17" s="45">
        <v>0</v>
      </c>
      <c r="DX17" s="2">
        <v>1</v>
      </c>
      <c r="DY17" s="45">
        <f t="shared" si="12"/>
        <v>6.6666666666666671E-3</v>
      </c>
      <c r="DZ17" s="45">
        <v>0</v>
      </c>
      <c r="EA17" s="27"/>
      <c r="EC17" s="48"/>
      <c r="EF17" s="47"/>
      <c r="EG17" s="27"/>
      <c r="EH17" s="46"/>
      <c r="EI17" s="46"/>
      <c r="EK17" s="46"/>
      <c r="EL17" s="46"/>
      <c r="EM17" s="7"/>
      <c r="EO17" s="27">
        <v>41468</v>
      </c>
      <c r="EP17" s="45">
        <f t="shared" si="2"/>
        <v>3.210858257270831E-3</v>
      </c>
      <c r="EQ17" s="45">
        <f t="shared" ref="EQ17:ET26" si="14">EP17-DV17</f>
        <v>1.1085825727083108E-4</v>
      </c>
      <c r="ER17" s="2">
        <v>1</v>
      </c>
      <c r="ES17" s="45">
        <f t="shared" si="13"/>
        <v>6.6666666666666671E-3</v>
      </c>
      <c r="ET17" s="45">
        <f t="shared" si="14"/>
        <v>0</v>
      </c>
      <c r="EU17" s="27"/>
      <c r="EV17" s="46"/>
      <c r="EW17" s="46"/>
      <c r="EZ17" s="47"/>
      <c r="FA17" s="27"/>
      <c r="FB17" s="46"/>
      <c r="FC17" s="46"/>
      <c r="FE17" s="46"/>
      <c r="FF17" s="46"/>
      <c r="FG17" s="7"/>
      <c r="FI17" s="27"/>
      <c r="FJ17" s="45"/>
      <c r="FK17" s="45"/>
      <c r="FL17" s="2"/>
      <c r="FM17" s="45"/>
      <c r="FN17" s="45"/>
      <c r="FO17" s="27"/>
      <c r="FP17" s="46"/>
      <c r="FQ17" s="46"/>
      <c r="FT17" s="47"/>
      <c r="FU17" s="27"/>
      <c r="FV17" s="46"/>
      <c r="FW17" s="46"/>
      <c r="FY17" s="46"/>
      <c r="FZ17" s="46"/>
      <c r="GA17" s="7"/>
      <c r="GC17" s="2"/>
      <c r="GD17" s="45"/>
      <c r="GE17" s="2"/>
      <c r="GF17" s="2"/>
      <c r="GG17" s="45"/>
      <c r="GH17" s="2"/>
      <c r="GI17" s="49"/>
      <c r="GN17" s="47"/>
      <c r="GU17" s="7"/>
      <c r="GW17" s="2">
        <v>29664</v>
      </c>
      <c r="GX17" s="45">
        <f t="shared" si="10"/>
        <v>1.9722541394133156E-3</v>
      </c>
      <c r="GY17" s="36">
        <f t="shared" si="7"/>
        <v>1.9722541394133156E-3</v>
      </c>
      <c r="GZ17" s="2">
        <v>0</v>
      </c>
      <c r="HA17" s="45">
        <f t="shared" si="8"/>
        <v>0</v>
      </c>
      <c r="HB17" s="36">
        <f t="shared" si="9"/>
        <v>0</v>
      </c>
      <c r="HC17" s="49"/>
      <c r="HH17" s="47"/>
    </row>
    <row r="18" spans="1:216" s="4" customFormat="1" ht="13.5" customHeight="1">
      <c r="A18" s="44" t="s">
        <v>297</v>
      </c>
      <c r="B18" s="2" t="s">
        <v>304</v>
      </c>
      <c r="C18" s="7"/>
      <c r="E18" s="27">
        <v>397060</v>
      </c>
      <c r="F18" s="45">
        <v>3.7999999999999999E-2</v>
      </c>
      <c r="G18" s="45">
        <v>-7.4999999999999997E-2</v>
      </c>
      <c r="H18" s="2">
        <v>0</v>
      </c>
      <c r="I18" s="45">
        <v>0</v>
      </c>
      <c r="J18" s="45">
        <v>0</v>
      </c>
      <c r="K18" s="46"/>
      <c r="L18" s="46"/>
      <c r="M18" s="46"/>
      <c r="P18" s="47"/>
      <c r="Q18" s="27"/>
      <c r="R18" s="46"/>
      <c r="S18" s="46"/>
      <c r="U18" s="46"/>
      <c r="V18" s="46"/>
      <c r="W18" s="7"/>
      <c r="Y18" s="27">
        <v>735848</v>
      </c>
      <c r="Z18" s="46">
        <v>6.8000000000000005E-2</v>
      </c>
      <c r="AA18" s="46">
        <v>0.03</v>
      </c>
      <c r="AB18" s="122">
        <v>0</v>
      </c>
      <c r="AC18" s="46">
        <v>0</v>
      </c>
      <c r="AD18" s="46">
        <v>0</v>
      </c>
      <c r="AE18" s="27"/>
      <c r="AF18" s="46"/>
      <c r="AG18" s="46"/>
      <c r="AH18" s="121"/>
      <c r="AI18" s="46"/>
      <c r="AJ18" s="46"/>
      <c r="AK18" s="27"/>
      <c r="AM18" s="46"/>
      <c r="AO18" s="46"/>
      <c r="AP18" s="46"/>
      <c r="AQ18" s="7"/>
      <c r="AS18" s="27">
        <v>569935</v>
      </c>
      <c r="AT18" s="46">
        <v>5.2000000000000005E-2</v>
      </c>
      <c r="AU18" s="46">
        <v>-1.7000000000000001E-2</v>
      </c>
      <c r="AV18" s="122">
        <v>0</v>
      </c>
      <c r="AW18" s="46">
        <v>0</v>
      </c>
      <c r="AX18" s="46">
        <v>0</v>
      </c>
      <c r="AY18" s="27"/>
      <c r="AZ18" s="46"/>
      <c r="BA18" s="46"/>
      <c r="BB18" s="121"/>
      <c r="BC18" s="46"/>
      <c r="BD18" s="46"/>
      <c r="BE18" s="27"/>
      <c r="BF18" s="46"/>
      <c r="BG18" s="46"/>
      <c r="BI18" s="46"/>
      <c r="BJ18" s="46"/>
      <c r="BK18" s="7"/>
      <c r="BM18" s="27">
        <v>620248</v>
      </c>
      <c r="BN18" s="45">
        <f>BM18/BK$7</f>
        <v>5.4056385981881096E-2</v>
      </c>
      <c r="BO18" s="45">
        <v>3.0000000000000001E-3</v>
      </c>
      <c r="BP18" s="2">
        <v>0</v>
      </c>
      <c r="BQ18" s="45">
        <v>0</v>
      </c>
      <c r="BR18" s="45">
        <v>0</v>
      </c>
      <c r="BS18" s="23"/>
      <c r="BT18" s="46"/>
      <c r="BU18" s="46"/>
      <c r="BV18" s="121"/>
      <c r="BW18" s="46"/>
      <c r="BX18" s="46"/>
      <c r="BY18" s="27"/>
      <c r="BZ18" s="46"/>
      <c r="CA18" s="46"/>
      <c r="CC18" s="46"/>
      <c r="CD18" s="46"/>
      <c r="CE18" s="27"/>
      <c r="CG18" s="27">
        <v>144832</v>
      </c>
      <c r="CH18" s="45">
        <v>1.2E-2</v>
      </c>
      <c r="CI18" s="45">
        <v>-4.2000000000000003E-2</v>
      </c>
      <c r="CJ18" s="2">
        <v>0</v>
      </c>
      <c r="CK18" s="45">
        <v>0</v>
      </c>
      <c r="CL18" s="45">
        <v>0</v>
      </c>
      <c r="CM18" s="27"/>
      <c r="CN18" s="46"/>
      <c r="CO18" s="46"/>
      <c r="CP18" s="121"/>
      <c r="CQ18" s="46"/>
      <c r="CR18" s="46"/>
      <c r="CS18" s="27"/>
      <c r="CT18" s="46"/>
      <c r="CU18" s="46"/>
      <c r="CW18" s="46"/>
      <c r="CX18" s="46"/>
      <c r="CY18" s="7"/>
      <c r="DA18" s="27">
        <v>89813</v>
      </c>
      <c r="DB18" s="45">
        <f t="shared" si="11"/>
        <v>7.2314002175386319E-3</v>
      </c>
      <c r="DC18" s="45">
        <v>-5.0000000000000001E-3</v>
      </c>
      <c r="DD18" s="2">
        <v>0</v>
      </c>
      <c r="DE18" s="45">
        <v>0</v>
      </c>
      <c r="DF18" s="45">
        <v>0</v>
      </c>
      <c r="DG18" s="27"/>
      <c r="DH18" s="46"/>
      <c r="DI18" s="46"/>
      <c r="DJ18" s="121"/>
      <c r="DK18" s="46"/>
      <c r="DL18" s="46"/>
      <c r="DM18" s="27"/>
      <c r="DN18" s="46"/>
      <c r="DO18" s="46"/>
      <c r="DQ18" s="46"/>
      <c r="DR18" s="46"/>
      <c r="DS18" s="7"/>
      <c r="DU18" s="27">
        <v>22376</v>
      </c>
      <c r="DV18" s="45">
        <v>2E-3</v>
      </c>
      <c r="DW18" s="45">
        <v>-5.0000000000000001E-3</v>
      </c>
      <c r="DX18" s="2">
        <v>0</v>
      </c>
      <c r="DY18" s="45">
        <f t="shared" si="12"/>
        <v>0</v>
      </c>
      <c r="DZ18" s="45">
        <f>DY18-DE18</f>
        <v>0</v>
      </c>
      <c r="EA18" s="27"/>
      <c r="EC18" s="48"/>
      <c r="EF18" s="47"/>
      <c r="EG18" s="27"/>
      <c r="EH18" s="46"/>
      <c r="EI18" s="46"/>
      <c r="EK18" s="46"/>
      <c r="EL18" s="46"/>
      <c r="EM18" s="7"/>
      <c r="EO18" s="27">
        <v>3614</v>
      </c>
      <c r="EP18" s="45">
        <f t="shared" si="2"/>
        <v>2.7983123714133264E-4</v>
      </c>
      <c r="EQ18" s="45">
        <f t="shared" si="14"/>
        <v>-1.7201687628586675E-3</v>
      </c>
      <c r="ER18" s="2">
        <v>0</v>
      </c>
      <c r="ES18" s="45">
        <f t="shared" si="13"/>
        <v>0</v>
      </c>
      <c r="ET18" s="45">
        <f t="shared" si="14"/>
        <v>0</v>
      </c>
      <c r="EU18" s="27"/>
      <c r="EV18" s="46"/>
      <c r="EW18" s="46"/>
      <c r="EZ18" s="47"/>
      <c r="FA18" s="27"/>
      <c r="FB18" s="46"/>
      <c r="FC18" s="46"/>
      <c r="FE18" s="46"/>
      <c r="FF18" s="46"/>
      <c r="FG18" s="7"/>
      <c r="FI18" s="27"/>
      <c r="FJ18" s="45"/>
      <c r="FK18" s="45"/>
      <c r="FL18" s="2"/>
      <c r="FM18" s="45"/>
      <c r="FN18" s="45"/>
      <c r="FO18" s="27"/>
      <c r="FP18" s="46"/>
      <c r="FQ18" s="46"/>
      <c r="FT18" s="47"/>
      <c r="FU18" s="27"/>
      <c r="FV18" s="46"/>
      <c r="FW18" s="46"/>
      <c r="FY18" s="46"/>
      <c r="FZ18" s="46"/>
      <c r="GA18" s="7"/>
      <c r="GC18" s="27"/>
      <c r="GD18" s="45"/>
      <c r="GE18" s="45"/>
      <c r="GF18" s="2"/>
      <c r="GG18" s="45"/>
      <c r="GH18" s="45"/>
      <c r="GI18" s="49"/>
      <c r="GN18" s="47"/>
      <c r="GU18" s="7"/>
      <c r="GW18" s="27"/>
      <c r="GX18" s="45"/>
      <c r="GY18" s="36"/>
      <c r="GZ18" s="2"/>
      <c r="HA18" s="45"/>
      <c r="HB18" s="36"/>
      <c r="HC18" s="49"/>
      <c r="HH18" s="47"/>
    </row>
    <row r="19" spans="1:216" s="4" customFormat="1" ht="13.5" customHeight="1">
      <c r="A19" s="44" t="s">
        <v>298</v>
      </c>
      <c r="B19" s="2" t="s">
        <v>241</v>
      </c>
      <c r="C19" s="7"/>
      <c r="E19" s="27" t="s">
        <v>292</v>
      </c>
      <c r="F19" s="45" t="s">
        <v>292</v>
      </c>
      <c r="G19" s="46" t="s">
        <v>292</v>
      </c>
      <c r="H19" s="2" t="s">
        <v>292</v>
      </c>
      <c r="I19" s="45" t="s">
        <v>292</v>
      </c>
      <c r="J19" s="45" t="s">
        <v>292</v>
      </c>
      <c r="K19" s="46"/>
      <c r="L19" s="46"/>
      <c r="M19" s="46"/>
      <c r="P19" s="47"/>
      <c r="Q19" s="27"/>
      <c r="R19" s="46"/>
      <c r="S19" s="46"/>
      <c r="U19" s="46"/>
      <c r="V19" s="46"/>
      <c r="W19" s="7"/>
      <c r="Y19" s="27" t="s">
        <v>292</v>
      </c>
      <c r="Z19" s="46" t="s">
        <v>292</v>
      </c>
      <c r="AA19" s="46" t="s">
        <v>292</v>
      </c>
      <c r="AB19" s="122" t="s">
        <v>292</v>
      </c>
      <c r="AC19" s="46" t="s">
        <v>292</v>
      </c>
      <c r="AD19" s="46" t="s">
        <v>292</v>
      </c>
      <c r="AE19" s="27"/>
      <c r="AF19" s="46"/>
      <c r="AG19" s="46"/>
      <c r="AH19" s="121"/>
      <c r="AI19" s="46"/>
      <c r="AJ19" s="46"/>
      <c r="AK19" s="27"/>
      <c r="AM19" s="46"/>
      <c r="AO19" s="46"/>
      <c r="AP19" s="46"/>
      <c r="AQ19" s="7"/>
      <c r="AS19" s="27" t="s">
        <v>292</v>
      </c>
      <c r="AT19" s="46" t="s">
        <v>292</v>
      </c>
      <c r="AU19" s="46" t="s">
        <v>292</v>
      </c>
      <c r="AV19" s="122" t="s">
        <v>292</v>
      </c>
      <c r="AW19" s="46" t="s">
        <v>292</v>
      </c>
      <c r="AX19" s="46" t="s">
        <v>292</v>
      </c>
      <c r="AY19" s="27"/>
      <c r="AZ19" s="46"/>
      <c r="BA19" s="46"/>
      <c r="BB19" s="121"/>
      <c r="BC19" s="46"/>
      <c r="BD19" s="46"/>
      <c r="BE19" s="27"/>
      <c r="BF19" s="46"/>
      <c r="BG19" s="46"/>
      <c r="BI19" s="46"/>
      <c r="BJ19" s="46"/>
      <c r="BK19" s="7"/>
      <c r="BM19" s="27">
        <v>569075</v>
      </c>
      <c r="BN19" s="45">
        <f>BM19/BK$7</f>
        <v>4.9596512770116119E-2</v>
      </c>
      <c r="BO19" s="45">
        <v>2.4E-2</v>
      </c>
      <c r="BP19" s="2">
        <v>0</v>
      </c>
      <c r="BQ19" s="45">
        <v>0</v>
      </c>
      <c r="BR19" s="45">
        <v>0</v>
      </c>
      <c r="BS19" s="23"/>
      <c r="BT19" s="46"/>
      <c r="BU19" s="46"/>
      <c r="BV19" s="121"/>
      <c r="BW19" s="46"/>
      <c r="BX19" s="46"/>
      <c r="BY19" s="27"/>
      <c r="BZ19" s="46"/>
      <c r="CA19" s="46"/>
      <c r="CC19" s="46"/>
      <c r="CD19" s="46"/>
      <c r="CE19" s="27"/>
      <c r="CG19" s="27">
        <v>841734</v>
      </c>
      <c r="CH19" s="45">
        <v>1.2E-2</v>
      </c>
      <c r="CI19" s="45">
        <v>2.2000000000000002E-2</v>
      </c>
      <c r="CJ19" s="2">
        <v>0</v>
      </c>
      <c r="CK19" s="45">
        <v>0</v>
      </c>
      <c r="CL19" s="45">
        <v>0</v>
      </c>
      <c r="CM19" s="27"/>
      <c r="CN19" s="46"/>
      <c r="CO19" s="46"/>
      <c r="CP19" s="121"/>
      <c r="CQ19" s="46"/>
      <c r="CR19" s="46"/>
      <c r="CS19" s="27"/>
      <c r="CT19" s="46"/>
      <c r="CU19" s="46"/>
      <c r="CW19" s="46"/>
      <c r="CX19" s="46"/>
      <c r="CY19" s="7"/>
      <c r="DA19" s="27">
        <v>967789</v>
      </c>
      <c r="DB19" s="45">
        <f t="shared" si="11"/>
        <v>7.7922679179311394E-2</v>
      </c>
      <c r="DC19" s="45">
        <v>6.0000000000000001E-3</v>
      </c>
      <c r="DD19" s="2">
        <v>0</v>
      </c>
      <c r="DE19" s="45">
        <v>0</v>
      </c>
      <c r="DF19" s="45">
        <v>0</v>
      </c>
      <c r="DG19" s="27"/>
      <c r="DH19" s="46"/>
      <c r="DI19" s="46"/>
      <c r="DJ19" s="121"/>
      <c r="DK19" s="46"/>
      <c r="DL19" s="46"/>
      <c r="DM19" s="27"/>
      <c r="DN19" s="46"/>
      <c r="DO19" s="46"/>
      <c r="DQ19" s="46"/>
      <c r="DR19" s="46"/>
      <c r="DS19" s="7"/>
      <c r="DU19" s="27">
        <v>1458998</v>
      </c>
      <c r="DV19" s="45">
        <v>0.11800000000000001</v>
      </c>
      <c r="DW19" s="45">
        <v>0.04</v>
      </c>
      <c r="DX19" s="2">
        <v>1</v>
      </c>
      <c r="DY19" s="45">
        <f t="shared" si="12"/>
        <v>6.6666666666666671E-3</v>
      </c>
      <c r="DZ19" s="45">
        <f>DY19-DE19</f>
        <v>6.6666666666666671E-3</v>
      </c>
      <c r="EA19" s="27"/>
      <c r="EC19" s="48"/>
      <c r="EF19" s="47"/>
      <c r="EG19" s="27"/>
      <c r="EH19" s="46"/>
      <c r="EI19" s="46"/>
      <c r="EK19" s="46"/>
      <c r="EL19" s="46"/>
      <c r="EM19" s="7"/>
      <c r="EO19" s="27">
        <v>1116918</v>
      </c>
      <c r="EP19" s="45">
        <f t="shared" si="2"/>
        <v>8.6482718795081071E-2</v>
      </c>
      <c r="EQ19" s="45">
        <f t="shared" si="14"/>
        <v>-3.1517281204918937E-2</v>
      </c>
      <c r="ER19" s="2">
        <v>1</v>
      </c>
      <c r="ES19" s="45">
        <f t="shared" si="13"/>
        <v>6.6666666666666671E-3</v>
      </c>
      <c r="ET19" s="45">
        <f t="shared" si="14"/>
        <v>0</v>
      </c>
      <c r="EU19" s="27"/>
      <c r="EV19" s="46"/>
      <c r="EW19" s="46"/>
      <c r="EZ19" s="47"/>
      <c r="FA19" s="27"/>
      <c r="FB19" s="46"/>
      <c r="FC19" s="46"/>
      <c r="FE19" s="46"/>
      <c r="FF19" s="46"/>
      <c r="FG19" s="7"/>
      <c r="FI19" s="27">
        <v>1385650</v>
      </c>
      <c r="FJ19" s="45">
        <f t="shared" si="3"/>
        <v>0.10232919760365128</v>
      </c>
      <c r="FK19" s="45">
        <f t="shared" si="4"/>
        <v>1.5846478808570208E-2</v>
      </c>
      <c r="FL19" s="2">
        <v>1</v>
      </c>
      <c r="FM19" s="45">
        <f t="shared" si="5"/>
        <v>6.6666666666666671E-3</v>
      </c>
      <c r="FN19" s="45">
        <f t="shared" si="6"/>
        <v>0</v>
      </c>
      <c r="FO19" s="27"/>
      <c r="FP19" s="46"/>
      <c r="FQ19" s="46"/>
      <c r="FT19" s="47"/>
      <c r="FU19" s="27"/>
      <c r="FV19" s="46"/>
      <c r="FW19" s="46"/>
      <c r="FY19" s="46"/>
      <c r="FZ19" s="46"/>
      <c r="GA19" s="7"/>
      <c r="GC19" s="27">
        <v>1482923</v>
      </c>
      <c r="GD19" s="45">
        <f>GC19/$GA$7</f>
        <v>0.10403999945837458</v>
      </c>
      <c r="GE19" s="36">
        <f>GD19-FJ19</f>
        <v>1.7108018547233039E-3</v>
      </c>
      <c r="GF19" s="2">
        <v>1</v>
      </c>
      <c r="GG19" s="45">
        <f>GF19/$GA$3</f>
        <v>6.6225165562913907E-3</v>
      </c>
      <c r="GH19" s="36">
        <f>GG19-FM19</f>
        <v>-4.4150110375276372E-5</v>
      </c>
      <c r="GI19" s="49"/>
      <c r="GN19" s="47"/>
      <c r="GU19" s="7"/>
      <c r="GW19" s="27">
        <v>1795985</v>
      </c>
      <c r="GX19" s="45">
        <f>GW19/GU$7</f>
        <v>0.11940867214718931</v>
      </c>
      <c r="GY19" s="36">
        <f t="shared" si="7"/>
        <v>1.5368672688814727E-2</v>
      </c>
      <c r="GZ19" s="2">
        <v>4</v>
      </c>
      <c r="HA19" s="45">
        <f t="shared" si="8"/>
        <v>2.6490066225165563E-2</v>
      </c>
      <c r="HB19" s="36">
        <f>HA19-GG19</f>
        <v>1.9867549668874173E-2</v>
      </c>
      <c r="HC19" s="49"/>
      <c r="HH19" s="47"/>
    </row>
    <row r="20" spans="1:216" s="4" customFormat="1" ht="13.5" customHeight="1">
      <c r="A20" s="44" t="s">
        <v>299</v>
      </c>
      <c r="B20" s="2" t="s">
        <v>305</v>
      </c>
      <c r="C20" s="7"/>
      <c r="E20" s="27" t="s">
        <v>292</v>
      </c>
      <c r="F20" s="45" t="s">
        <v>292</v>
      </c>
      <c r="G20" s="46" t="s">
        <v>292</v>
      </c>
      <c r="H20" s="2" t="s">
        <v>292</v>
      </c>
      <c r="I20" s="45" t="s">
        <v>292</v>
      </c>
      <c r="J20" s="45" t="s">
        <v>292</v>
      </c>
      <c r="K20" s="46"/>
      <c r="L20" s="46"/>
      <c r="M20" s="46"/>
      <c r="P20" s="47"/>
      <c r="Q20" s="27"/>
      <c r="R20" s="46"/>
      <c r="S20" s="46"/>
      <c r="U20" s="46"/>
      <c r="V20" s="46"/>
      <c r="W20" s="7"/>
      <c r="Y20" s="27" t="s">
        <v>292</v>
      </c>
      <c r="Z20" s="46" t="s">
        <v>292</v>
      </c>
      <c r="AA20" s="46" t="s">
        <v>292</v>
      </c>
      <c r="AB20" s="122" t="s">
        <v>292</v>
      </c>
      <c r="AC20" s="46" t="s">
        <v>292</v>
      </c>
      <c r="AD20" s="46" t="s">
        <v>292</v>
      </c>
      <c r="AE20" s="27"/>
      <c r="AF20" s="46"/>
      <c r="AG20" s="46"/>
      <c r="AH20" s="121"/>
      <c r="AI20" s="46"/>
      <c r="AJ20" s="46"/>
      <c r="AK20" s="27"/>
      <c r="AM20" s="46"/>
      <c r="AO20" s="46"/>
      <c r="AP20" s="46"/>
      <c r="AQ20" s="7"/>
      <c r="AS20" s="27" t="s">
        <v>292</v>
      </c>
      <c r="AT20" s="46" t="s">
        <v>292</v>
      </c>
      <c r="AU20" s="46" t="s">
        <v>292</v>
      </c>
      <c r="AV20" s="122" t="s">
        <v>292</v>
      </c>
      <c r="AW20" s="46" t="s">
        <v>292</v>
      </c>
      <c r="AX20" s="46" t="s">
        <v>292</v>
      </c>
      <c r="AY20" s="27"/>
      <c r="AZ20" s="46"/>
      <c r="BA20" s="46"/>
      <c r="BB20" s="121"/>
      <c r="BC20" s="46"/>
      <c r="BD20" s="46"/>
      <c r="BE20" s="27"/>
      <c r="BF20" s="46"/>
      <c r="BG20" s="46"/>
      <c r="BI20" s="46"/>
      <c r="BJ20" s="46"/>
      <c r="BK20" s="7"/>
      <c r="BM20" s="27" t="s">
        <v>292</v>
      </c>
      <c r="BN20" s="45" t="s">
        <v>292</v>
      </c>
      <c r="BO20" s="45" t="s">
        <v>292</v>
      </c>
      <c r="BP20" s="2" t="s">
        <v>292</v>
      </c>
      <c r="BQ20" s="45" t="s">
        <v>292</v>
      </c>
      <c r="BR20" s="45" t="s">
        <v>292</v>
      </c>
      <c r="BS20" s="23"/>
      <c r="BT20" s="46"/>
      <c r="BU20" s="46"/>
      <c r="BV20" s="121"/>
      <c r="BW20" s="46"/>
      <c r="BX20" s="46"/>
      <c r="BY20" s="27"/>
      <c r="BZ20" s="46"/>
      <c r="CA20" s="46"/>
      <c r="CC20" s="46"/>
      <c r="CD20" s="46"/>
      <c r="CE20" s="27"/>
      <c r="CG20" s="27">
        <v>235315</v>
      </c>
      <c r="CH20" s="45">
        <f>CG20/CE$7</f>
        <v>2.0086414732672239E-2</v>
      </c>
      <c r="CI20" s="45">
        <v>0</v>
      </c>
      <c r="CJ20" s="2">
        <v>0</v>
      </c>
      <c r="CK20" s="45">
        <v>0</v>
      </c>
      <c r="CL20" s="45">
        <v>0</v>
      </c>
      <c r="CM20" s="27"/>
      <c r="CN20" s="46"/>
      <c r="CO20" s="46"/>
      <c r="CP20" s="121"/>
      <c r="CQ20" s="46"/>
      <c r="CR20" s="46"/>
      <c r="CS20" s="27"/>
      <c r="CT20" s="46"/>
      <c r="CU20" s="46"/>
      <c r="CW20" s="46"/>
      <c r="CX20" s="46"/>
      <c r="CY20" s="7"/>
      <c r="DA20" s="27">
        <v>246798</v>
      </c>
      <c r="DB20" s="45">
        <f t="shared" si="11"/>
        <v>1.9871233684300705E-2</v>
      </c>
      <c r="DC20" s="45">
        <v>0</v>
      </c>
      <c r="DD20" s="2">
        <v>0</v>
      </c>
      <c r="DE20" s="45">
        <v>0</v>
      </c>
      <c r="DF20" s="45">
        <v>0</v>
      </c>
      <c r="DG20" s="27"/>
      <c r="DH20" s="46"/>
      <c r="DI20" s="46"/>
      <c r="DJ20" s="121"/>
      <c r="DK20" s="46"/>
      <c r="DL20" s="46"/>
      <c r="DM20" s="27"/>
      <c r="DN20" s="46"/>
      <c r="DO20" s="46"/>
      <c r="DQ20" s="46"/>
      <c r="DR20" s="46"/>
      <c r="DS20" s="7"/>
      <c r="DU20" s="27">
        <v>279330</v>
      </c>
      <c r="DV20" s="45">
        <v>2.3E-2</v>
      </c>
      <c r="DW20" s="45">
        <v>3.0000000000000001E-3</v>
      </c>
      <c r="DX20" s="2">
        <v>0</v>
      </c>
      <c r="DY20" s="45">
        <f t="shared" si="12"/>
        <v>0</v>
      </c>
      <c r="DZ20" s="45">
        <f>DY20-DE20</f>
        <v>0</v>
      </c>
      <c r="EA20" s="27"/>
      <c r="EC20" s="48"/>
      <c r="EF20" s="47"/>
      <c r="EG20" s="27"/>
      <c r="EH20" s="46"/>
      <c r="EI20" s="46"/>
      <c r="EK20" s="46"/>
      <c r="EL20" s="46"/>
      <c r="EM20" s="7"/>
      <c r="EO20" s="27">
        <v>181820</v>
      </c>
      <c r="EP20" s="45">
        <f t="shared" si="2"/>
        <v>1.4078283214454096E-2</v>
      </c>
      <c r="EQ20" s="45">
        <f t="shared" si="14"/>
        <v>-8.921716785545904E-3</v>
      </c>
      <c r="ER20" s="2">
        <v>0</v>
      </c>
      <c r="ES20" s="45">
        <f t="shared" si="13"/>
        <v>0</v>
      </c>
      <c r="ET20" s="45">
        <f t="shared" si="14"/>
        <v>0</v>
      </c>
      <c r="EU20" s="27"/>
      <c r="EV20" s="46"/>
      <c r="EW20" s="46"/>
      <c r="EZ20" s="47"/>
      <c r="FA20" s="27"/>
      <c r="FB20" s="46"/>
      <c r="FC20" s="46"/>
      <c r="FE20" s="46"/>
      <c r="FF20" s="46"/>
      <c r="FG20" s="7"/>
      <c r="FI20" s="27">
        <v>201222</v>
      </c>
      <c r="FJ20" s="45">
        <f t="shared" si="3"/>
        <v>1.4860091509545642E-2</v>
      </c>
      <c r="FK20" s="45">
        <f t="shared" si="4"/>
        <v>7.8180829509154684E-4</v>
      </c>
      <c r="FL20" s="2">
        <v>0</v>
      </c>
      <c r="FM20" s="45">
        <f t="shared" si="5"/>
        <v>0</v>
      </c>
      <c r="FN20" s="45">
        <f t="shared" si="6"/>
        <v>0</v>
      </c>
      <c r="FO20" s="27"/>
      <c r="FP20" s="46"/>
      <c r="FQ20" s="46"/>
      <c r="FT20" s="47"/>
      <c r="FU20" s="27"/>
      <c r="FV20" s="46"/>
      <c r="FW20" s="46"/>
      <c r="FY20" s="46"/>
      <c r="FZ20" s="46"/>
      <c r="GA20" s="7"/>
      <c r="GC20" s="27"/>
      <c r="GD20" s="45"/>
      <c r="GE20" s="2"/>
      <c r="GF20" s="2"/>
      <c r="GG20" s="45"/>
      <c r="GH20" s="2"/>
      <c r="GI20" s="49"/>
      <c r="GN20" s="47"/>
      <c r="GU20" s="7"/>
      <c r="GW20" s="27"/>
      <c r="GX20" s="45"/>
      <c r="GY20" s="36"/>
      <c r="GZ20" s="2"/>
      <c r="HA20" s="45"/>
      <c r="HB20" s="36"/>
      <c r="HC20" s="49"/>
      <c r="HH20" s="47"/>
    </row>
    <row r="21" spans="1:216" s="4" customFormat="1" ht="13.5" customHeight="1">
      <c r="A21" s="44" t="s">
        <v>1059</v>
      </c>
      <c r="B21" s="2" t="s">
        <v>1055</v>
      </c>
      <c r="C21" s="7"/>
      <c r="E21" s="27"/>
      <c r="F21" s="45"/>
      <c r="G21" s="46"/>
      <c r="H21" s="2"/>
      <c r="I21" s="45"/>
      <c r="J21" s="45"/>
      <c r="K21" s="46"/>
      <c r="L21" s="46"/>
      <c r="M21" s="46"/>
      <c r="P21" s="47"/>
      <c r="Q21" s="27"/>
      <c r="R21" s="46"/>
      <c r="S21" s="46"/>
      <c r="U21" s="46"/>
      <c r="V21" s="46"/>
      <c r="W21" s="7"/>
      <c r="Y21" s="27"/>
      <c r="Z21" s="46"/>
      <c r="AA21" s="46"/>
      <c r="AB21" s="122"/>
      <c r="AC21" s="46"/>
      <c r="AD21" s="46"/>
      <c r="AE21" s="27"/>
      <c r="AF21" s="46"/>
      <c r="AG21" s="46"/>
      <c r="AH21" s="121"/>
      <c r="AI21" s="46"/>
      <c r="AJ21" s="46"/>
      <c r="AK21" s="27"/>
      <c r="AM21" s="46"/>
      <c r="AO21" s="46"/>
      <c r="AP21" s="46"/>
      <c r="AQ21" s="7"/>
      <c r="AS21" s="27"/>
      <c r="AT21" s="46"/>
      <c r="AU21" s="46"/>
      <c r="AV21" s="122"/>
      <c r="AW21" s="46"/>
      <c r="AX21" s="46"/>
      <c r="AY21" s="27"/>
      <c r="AZ21" s="46"/>
      <c r="BA21" s="46"/>
      <c r="BB21" s="121"/>
      <c r="BC21" s="46"/>
      <c r="BD21" s="46"/>
      <c r="BE21" s="27"/>
      <c r="BF21" s="46"/>
      <c r="BG21" s="46"/>
      <c r="BI21" s="46"/>
      <c r="BJ21" s="46"/>
      <c r="BK21" s="7"/>
      <c r="BM21" s="27"/>
      <c r="BN21" s="45"/>
      <c r="BO21" s="45"/>
      <c r="BP21" s="2"/>
      <c r="BQ21" s="45"/>
      <c r="BR21" s="45"/>
      <c r="BS21" s="23"/>
      <c r="BT21" s="46"/>
      <c r="BU21" s="46"/>
      <c r="BV21" s="121"/>
      <c r="BW21" s="46"/>
      <c r="BX21" s="46"/>
      <c r="BY21" s="27"/>
      <c r="BZ21" s="46"/>
      <c r="CA21" s="46"/>
      <c r="CC21" s="46"/>
      <c r="CD21" s="46"/>
      <c r="CE21" s="27"/>
      <c r="CG21" s="27">
        <v>72241</v>
      </c>
      <c r="CH21" s="45">
        <f>CG21/CE$7</f>
        <v>6.166469144351084E-3</v>
      </c>
      <c r="CI21" s="45">
        <v>0</v>
      </c>
      <c r="CJ21" s="2">
        <v>0</v>
      </c>
      <c r="CK21" s="45">
        <v>0</v>
      </c>
      <c r="CL21" s="45">
        <v>0</v>
      </c>
      <c r="CM21" s="27"/>
      <c r="CN21" s="46"/>
      <c r="CO21" s="46"/>
      <c r="CP21" s="121"/>
      <c r="CQ21" s="46"/>
      <c r="CR21" s="46"/>
      <c r="CS21" s="27"/>
      <c r="CT21" s="46"/>
      <c r="CU21" s="46"/>
      <c r="CW21" s="46"/>
      <c r="CX21" s="46"/>
      <c r="CY21" s="7"/>
      <c r="DA21" s="27">
        <v>104705</v>
      </c>
      <c r="DB21" s="45">
        <f t="shared" si="11"/>
        <v>8.4304472601670413E-3</v>
      </c>
      <c r="DC21" s="45">
        <v>0</v>
      </c>
      <c r="DD21" s="2">
        <v>0</v>
      </c>
      <c r="DE21" s="45">
        <v>0</v>
      </c>
      <c r="DF21" s="45">
        <v>0</v>
      </c>
      <c r="DG21" s="27"/>
      <c r="DH21" s="46"/>
      <c r="DI21" s="46"/>
      <c r="DJ21" s="121"/>
      <c r="DK21" s="46"/>
      <c r="DL21" s="46"/>
      <c r="DM21" s="27"/>
      <c r="DN21" s="46"/>
      <c r="DO21" s="46"/>
      <c r="DQ21" s="46"/>
      <c r="DR21" s="46"/>
      <c r="DS21" s="7"/>
      <c r="DU21" s="27">
        <v>83009</v>
      </c>
      <c r="DV21" s="45">
        <f>DU21/DS7</f>
        <v>6.6929987454810019E-3</v>
      </c>
      <c r="DW21" s="45">
        <v>6.6929987454810019E-3</v>
      </c>
      <c r="DX21" s="2">
        <v>0</v>
      </c>
      <c r="DY21" s="45">
        <f t="shared" si="12"/>
        <v>0</v>
      </c>
      <c r="DZ21" s="45">
        <f>DY21-DE21</f>
        <v>0</v>
      </c>
      <c r="EA21" s="27"/>
      <c r="EC21" s="48"/>
      <c r="EF21" s="47"/>
      <c r="EG21" s="27"/>
      <c r="EH21" s="46"/>
      <c r="EI21" s="46"/>
      <c r="EK21" s="46"/>
      <c r="EL21" s="46"/>
      <c r="EM21" s="7"/>
      <c r="EO21" s="27">
        <v>88576</v>
      </c>
      <c r="EP21" s="45">
        <f t="shared" si="2"/>
        <v>6.8584204928142448E-3</v>
      </c>
      <c r="EQ21" s="45">
        <f t="shared" si="14"/>
        <v>1.6542174733324283E-4</v>
      </c>
      <c r="ER21" s="2">
        <v>0</v>
      </c>
      <c r="ES21" s="45">
        <f t="shared" si="13"/>
        <v>0</v>
      </c>
      <c r="ET21" s="45">
        <f t="shared" si="14"/>
        <v>0</v>
      </c>
      <c r="EU21" s="27"/>
      <c r="EV21" s="46"/>
      <c r="EW21" s="46"/>
      <c r="EZ21" s="47"/>
      <c r="FA21" s="27"/>
      <c r="FB21" s="46"/>
      <c r="FC21" s="46"/>
      <c r="FE21" s="46"/>
      <c r="FF21" s="46"/>
      <c r="FG21" s="7"/>
      <c r="FI21" s="27">
        <v>178026</v>
      </c>
      <c r="FJ21" s="45">
        <f t="shared" si="3"/>
        <v>1.3147084568677244E-2</v>
      </c>
      <c r="FK21" s="45">
        <f t="shared" si="4"/>
        <v>6.2886640758629993E-3</v>
      </c>
      <c r="FL21" s="2">
        <v>0</v>
      </c>
      <c r="FM21" s="45">
        <f t="shared" si="5"/>
        <v>0</v>
      </c>
      <c r="FN21" s="45">
        <f t="shared" si="6"/>
        <v>0</v>
      </c>
      <c r="FO21" s="27"/>
      <c r="FP21" s="46"/>
      <c r="FQ21" s="46"/>
      <c r="FT21" s="47"/>
      <c r="FU21" s="27"/>
      <c r="FV21" s="46"/>
      <c r="FW21" s="46"/>
      <c r="FY21" s="46"/>
      <c r="FZ21" s="46"/>
      <c r="GA21" s="7"/>
      <c r="GC21" s="27"/>
      <c r="GD21" s="45"/>
      <c r="GE21" s="2"/>
      <c r="GF21" s="2"/>
      <c r="GG21" s="45"/>
      <c r="GH21" s="2"/>
      <c r="GI21" s="49"/>
      <c r="GN21" s="47"/>
      <c r="GU21" s="7"/>
      <c r="GW21" s="27"/>
      <c r="GX21" s="45"/>
      <c r="GY21" s="36"/>
      <c r="GZ21" s="2"/>
      <c r="HA21" s="45"/>
      <c r="HB21" s="36"/>
      <c r="HC21" s="49"/>
      <c r="HH21" s="47"/>
    </row>
    <row r="22" spans="1:216" s="4" customFormat="1" ht="13.5" customHeight="1">
      <c r="A22" s="70" t="s">
        <v>1073</v>
      </c>
      <c r="B22" s="2" t="s">
        <v>1070</v>
      </c>
      <c r="C22" s="7"/>
      <c r="E22" s="27"/>
      <c r="F22" s="45"/>
      <c r="G22" s="46"/>
      <c r="H22" s="2"/>
      <c r="I22" s="45"/>
      <c r="J22" s="45"/>
      <c r="K22" s="46"/>
      <c r="L22" s="46"/>
      <c r="M22" s="46"/>
      <c r="P22" s="47"/>
      <c r="Q22" s="27"/>
      <c r="R22" s="46"/>
      <c r="S22" s="46"/>
      <c r="U22" s="46"/>
      <c r="V22" s="46"/>
      <c r="W22" s="7"/>
      <c r="Y22" s="27"/>
      <c r="Z22" s="46"/>
      <c r="AA22" s="46"/>
      <c r="AB22" s="122"/>
      <c r="AC22" s="46"/>
      <c r="AD22" s="46"/>
      <c r="AE22" s="27"/>
      <c r="AF22" s="46"/>
      <c r="AG22" s="46"/>
      <c r="AH22" s="121"/>
      <c r="AI22" s="46"/>
      <c r="AJ22" s="46"/>
      <c r="AK22" s="27"/>
      <c r="AM22" s="46"/>
      <c r="AO22" s="46"/>
      <c r="AP22" s="46"/>
      <c r="AQ22" s="7"/>
      <c r="AS22" s="27"/>
      <c r="AT22" s="46"/>
      <c r="AU22" s="46"/>
      <c r="AV22" s="122"/>
      <c r="AW22" s="46"/>
      <c r="AX22" s="46"/>
      <c r="AY22" s="27"/>
      <c r="AZ22" s="46"/>
      <c r="BA22" s="46"/>
      <c r="BB22" s="121"/>
      <c r="BC22" s="46"/>
      <c r="BD22" s="46"/>
      <c r="BE22" s="27"/>
      <c r="BF22" s="46"/>
      <c r="BG22" s="46"/>
      <c r="BI22" s="46"/>
      <c r="BJ22" s="46"/>
      <c r="BK22" s="7"/>
      <c r="BM22" s="27"/>
      <c r="BN22" s="45"/>
      <c r="BO22" s="45"/>
      <c r="BP22" s="2"/>
      <c r="BQ22" s="45"/>
      <c r="BR22" s="45"/>
      <c r="BS22" s="23"/>
      <c r="BT22" s="46"/>
      <c r="BU22" s="46"/>
      <c r="BV22" s="121"/>
      <c r="BW22" s="46"/>
      <c r="BX22" s="46"/>
      <c r="BY22" s="27"/>
      <c r="BZ22" s="46"/>
      <c r="CA22" s="46"/>
      <c r="CC22" s="46"/>
      <c r="CD22" s="46"/>
      <c r="CE22" s="27"/>
      <c r="CG22" s="27"/>
      <c r="CH22" s="45"/>
      <c r="CI22" s="45"/>
      <c r="CJ22" s="2"/>
      <c r="CK22" s="45"/>
      <c r="CL22" s="45"/>
      <c r="CM22" s="27"/>
      <c r="CN22" s="46"/>
      <c r="CO22" s="46"/>
      <c r="CP22" s="121"/>
      <c r="CQ22" s="46"/>
      <c r="CR22" s="46"/>
      <c r="CS22" s="27"/>
      <c r="CT22" s="46"/>
      <c r="CU22" s="46"/>
      <c r="CW22" s="46"/>
      <c r="CX22" s="46"/>
      <c r="CY22" s="7"/>
      <c r="DA22" s="27"/>
      <c r="DB22" s="45"/>
      <c r="DC22" s="45"/>
      <c r="DD22" s="2"/>
      <c r="DE22" s="45"/>
      <c r="DF22" s="45"/>
      <c r="DG22" s="27"/>
      <c r="DH22" s="46"/>
      <c r="DI22" s="46"/>
      <c r="DJ22" s="121"/>
      <c r="DK22" s="46"/>
      <c r="DL22" s="46"/>
      <c r="DM22" s="27"/>
      <c r="DN22" s="46"/>
      <c r="DO22" s="46"/>
      <c r="DQ22" s="46"/>
      <c r="DR22" s="46"/>
      <c r="DS22" s="7"/>
      <c r="DU22" s="27"/>
      <c r="DV22" s="45"/>
      <c r="DW22" s="45"/>
      <c r="DX22" s="2"/>
      <c r="DY22" s="45"/>
      <c r="DZ22" s="45"/>
      <c r="EA22" s="27"/>
      <c r="EC22" s="48"/>
      <c r="EF22" s="47"/>
      <c r="EG22" s="27"/>
      <c r="EH22" s="46"/>
      <c r="EI22" s="46"/>
      <c r="EK22" s="46"/>
      <c r="EL22" s="46"/>
      <c r="EM22" s="7"/>
      <c r="EO22" s="27">
        <v>709035</v>
      </c>
      <c r="EP22" s="45">
        <f t="shared" si="2"/>
        <v>5.4900426460017929E-2</v>
      </c>
      <c r="EQ22" s="45">
        <f t="shared" si="14"/>
        <v>5.4900426460017929E-2</v>
      </c>
      <c r="ER22" s="2">
        <v>1</v>
      </c>
      <c r="ES22" s="45">
        <f t="shared" si="13"/>
        <v>6.6666666666666671E-3</v>
      </c>
      <c r="ET22" s="45">
        <f t="shared" si="14"/>
        <v>6.6666666666666671E-3</v>
      </c>
      <c r="EU22" s="27"/>
      <c r="EV22" s="46"/>
      <c r="EW22" s="46"/>
      <c r="EZ22" s="47"/>
      <c r="FA22" s="27"/>
      <c r="FB22" s="46"/>
      <c r="FC22" s="46"/>
      <c r="FE22" s="46"/>
      <c r="FF22" s="46"/>
      <c r="FG22" s="7"/>
      <c r="FI22" s="27"/>
      <c r="FJ22" s="45"/>
      <c r="FK22" s="45"/>
      <c r="FL22" s="2"/>
      <c r="FM22" s="45"/>
      <c r="FN22" s="45"/>
      <c r="FO22" s="27"/>
      <c r="FP22" s="46"/>
      <c r="FQ22" s="46"/>
      <c r="FT22" s="47"/>
      <c r="FU22" s="27"/>
      <c r="FV22" s="46"/>
      <c r="FW22" s="46"/>
      <c r="FY22" s="46"/>
      <c r="FZ22" s="46"/>
      <c r="GA22" s="7"/>
      <c r="GC22" s="27"/>
      <c r="GD22" s="45"/>
      <c r="GE22" s="2"/>
      <c r="GF22" s="2"/>
      <c r="GG22" s="45"/>
      <c r="GH22" s="2"/>
      <c r="GI22" s="49"/>
      <c r="GN22" s="47"/>
      <c r="GU22" s="7" t="s">
        <v>1368</v>
      </c>
      <c r="GW22" s="27">
        <v>604536</v>
      </c>
      <c r="GX22" s="45">
        <f t="shared" si="10"/>
        <v>4.0193454302331719E-2</v>
      </c>
      <c r="GY22" s="36">
        <f t="shared" si="7"/>
        <v>4.0193454302331719E-2</v>
      </c>
      <c r="GZ22" s="2">
        <v>0</v>
      </c>
      <c r="HA22" s="45">
        <f t="shared" si="8"/>
        <v>0</v>
      </c>
      <c r="HB22" s="36">
        <f t="shared" si="9"/>
        <v>0</v>
      </c>
      <c r="HC22" s="49"/>
      <c r="HH22" s="47"/>
    </row>
    <row r="23" spans="1:216" s="4" customFormat="1" ht="13.5" customHeight="1">
      <c r="A23" s="70" t="s">
        <v>1074</v>
      </c>
      <c r="B23" s="2" t="s">
        <v>1071</v>
      </c>
      <c r="C23" s="7"/>
      <c r="E23" s="27"/>
      <c r="F23" s="45"/>
      <c r="G23" s="46"/>
      <c r="H23" s="2"/>
      <c r="I23" s="45"/>
      <c r="J23" s="45"/>
      <c r="K23" s="46"/>
      <c r="L23" s="46"/>
      <c r="M23" s="46"/>
      <c r="P23" s="47"/>
      <c r="Q23" s="27"/>
      <c r="R23" s="46"/>
      <c r="S23" s="46"/>
      <c r="U23" s="46"/>
      <c r="V23" s="46"/>
      <c r="W23" s="7"/>
      <c r="Y23" s="27"/>
      <c r="Z23" s="46"/>
      <c r="AA23" s="46"/>
      <c r="AB23" s="122"/>
      <c r="AC23" s="46"/>
      <c r="AD23" s="46"/>
      <c r="AE23" s="27"/>
      <c r="AF23" s="46"/>
      <c r="AG23" s="46"/>
      <c r="AH23" s="121"/>
      <c r="AI23" s="46"/>
      <c r="AJ23" s="46"/>
      <c r="AK23" s="27"/>
      <c r="AM23" s="46"/>
      <c r="AO23" s="46"/>
      <c r="AP23" s="46"/>
      <c r="AQ23" s="7"/>
      <c r="AS23" s="27"/>
      <c r="AT23" s="46"/>
      <c r="AU23" s="46"/>
      <c r="AV23" s="122"/>
      <c r="AW23" s="46"/>
      <c r="AX23" s="46"/>
      <c r="AY23" s="27"/>
      <c r="AZ23" s="46"/>
      <c r="BA23" s="46"/>
      <c r="BB23" s="121"/>
      <c r="BC23" s="46"/>
      <c r="BD23" s="46"/>
      <c r="BE23" s="27"/>
      <c r="BF23" s="46"/>
      <c r="BG23" s="46"/>
      <c r="BI23" s="46"/>
      <c r="BJ23" s="46"/>
      <c r="BK23" s="7"/>
      <c r="BM23" s="27"/>
      <c r="BN23" s="45"/>
      <c r="BO23" s="45"/>
      <c r="BP23" s="2"/>
      <c r="BQ23" s="45"/>
      <c r="BR23" s="45"/>
      <c r="BS23" s="23"/>
      <c r="BT23" s="46"/>
      <c r="BU23" s="46"/>
      <c r="BV23" s="121"/>
      <c r="BW23" s="46"/>
      <c r="BX23" s="46"/>
      <c r="BY23" s="27"/>
      <c r="BZ23" s="46"/>
      <c r="CA23" s="46"/>
      <c r="CC23" s="46"/>
      <c r="CD23" s="46"/>
      <c r="CE23" s="27"/>
      <c r="CG23" s="27"/>
      <c r="CH23" s="45"/>
      <c r="CI23" s="45"/>
      <c r="CJ23" s="2"/>
      <c r="CK23" s="45"/>
      <c r="CL23" s="45"/>
      <c r="CM23" s="27"/>
      <c r="CN23" s="46"/>
      <c r="CO23" s="46"/>
      <c r="CP23" s="121"/>
      <c r="CQ23" s="46"/>
      <c r="CR23" s="46"/>
      <c r="CS23" s="27"/>
      <c r="CT23" s="46"/>
      <c r="CU23" s="46"/>
      <c r="CW23" s="46"/>
      <c r="CX23" s="46"/>
      <c r="CY23" s="7"/>
      <c r="DA23" s="27"/>
      <c r="DB23" s="45"/>
      <c r="DC23" s="45"/>
      <c r="DD23" s="2"/>
      <c r="DE23" s="45"/>
      <c r="DF23" s="45"/>
      <c r="DG23" s="27"/>
      <c r="DH23" s="46"/>
      <c r="DI23" s="46"/>
      <c r="DJ23" s="121"/>
      <c r="DK23" s="46"/>
      <c r="DL23" s="46"/>
      <c r="DM23" s="27"/>
      <c r="DN23" s="46"/>
      <c r="DO23" s="46"/>
      <c r="DQ23" s="46"/>
      <c r="DR23" s="46"/>
      <c r="DS23" s="7"/>
      <c r="DU23" s="27"/>
      <c r="DV23" s="45"/>
      <c r="DW23" s="45"/>
      <c r="DX23" s="2"/>
      <c r="DY23" s="45"/>
      <c r="DZ23" s="45"/>
      <c r="EA23" s="27"/>
      <c r="EC23" s="48"/>
      <c r="EF23" s="47"/>
      <c r="EG23" s="27"/>
      <c r="EH23" s="46"/>
      <c r="EI23" s="46"/>
      <c r="EK23" s="46"/>
      <c r="EL23" s="46"/>
      <c r="EM23" s="7"/>
      <c r="EO23" s="27">
        <v>134226</v>
      </c>
      <c r="EP23" s="45">
        <f t="shared" si="2"/>
        <v>1.0393090104187194E-2</v>
      </c>
      <c r="EQ23" s="45">
        <f t="shared" si="14"/>
        <v>1.0393090104187194E-2</v>
      </c>
      <c r="ER23" s="2">
        <v>1</v>
      </c>
      <c r="ES23" s="45">
        <f t="shared" si="13"/>
        <v>6.6666666666666671E-3</v>
      </c>
      <c r="ET23" s="45">
        <f t="shared" si="14"/>
        <v>6.6666666666666671E-3</v>
      </c>
      <c r="EU23" s="27"/>
      <c r="EV23" s="46"/>
      <c r="EW23" s="46"/>
      <c r="EZ23" s="47"/>
      <c r="FA23" s="27"/>
      <c r="FB23" s="46"/>
      <c r="FC23" s="46"/>
      <c r="FE23" s="46"/>
      <c r="FF23" s="46"/>
      <c r="FG23" s="7"/>
      <c r="FI23" s="27">
        <v>72879</v>
      </c>
      <c r="FJ23" s="45">
        <f t="shared" si="3"/>
        <v>5.3820586671645089E-3</v>
      </c>
      <c r="FK23" s="45">
        <f t="shared" si="4"/>
        <v>-5.0110314370226854E-3</v>
      </c>
      <c r="FL23" s="2">
        <v>1</v>
      </c>
      <c r="FM23" s="45">
        <f t="shared" si="5"/>
        <v>6.6666666666666671E-3</v>
      </c>
      <c r="FN23" s="45">
        <f t="shared" si="6"/>
        <v>0</v>
      </c>
      <c r="FO23" s="27"/>
      <c r="FP23" s="46"/>
      <c r="FQ23" s="46"/>
      <c r="FT23" s="47"/>
      <c r="FU23" s="27"/>
      <c r="FV23" s="46"/>
      <c r="FW23" s="46"/>
      <c r="FY23" s="46"/>
      <c r="FZ23" s="46"/>
      <c r="GA23" s="7"/>
      <c r="GC23" s="27">
        <v>69736</v>
      </c>
      <c r="GD23" s="45">
        <f>GC23/$GA$7</f>
        <v>4.8925894346700466E-3</v>
      </c>
      <c r="GE23" s="36">
        <f>GD23-FJ23</f>
        <v>-4.8946923249446224E-4</v>
      </c>
      <c r="GF23" s="2">
        <v>1</v>
      </c>
      <c r="GG23" s="45">
        <f>GF23/$GA$3</f>
        <v>6.6225165562913907E-3</v>
      </c>
      <c r="GH23" s="36">
        <f>GG23-FM23</f>
        <v>-4.4150110375276372E-5</v>
      </c>
      <c r="GI23" s="49"/>
      <c r="GN23" s="47"/>
      <c r="GU23" s="7"/>
      <c r="GW23" s="27">
        <v>55863</v>
      </c>
      <c r="GX23" s="45">
        <f t="shared" si="10"/>
        <v>3.7141327194594809E-3</v>
      </c>
      <c r="GY23" s="36">
        <f t="shared" si="7"/>
        <v>-1.1784567152105657E-3</v>
      </c>
      <c r="GZ23" s="2">
        <v>1</v>
      </c>
      <c r="HA23" s="45">
        <f t="shared" si="8"/>
        <v>6.6225165562913907E-3</v>
      </c>
      <c r="HB23" s="36">
        <f t="shared" si="9"/>
        <v>0</v>
      </c>
      <c r="HC23" s="49"/>
      <c r="HH23" s="47"/>
    </row>
    <row r="24" spans="1:216" s="4" customFormat="1" ht="13.5" customHeight="1">
      <c r="A24" s="70" t="s">
        <v>1088</v>
      </c>
      <c r="B24" s="2" t="s">
        <v>1072</v>
      </c>
      <c r="C24" s="7"/>
      <c r="E24" s="27"/>
      <c r="F24" s="45"/>
      <c r="G24" s="46"/>
      <c r="H24" s="2"/>
      <c r="I24" s="45"/>
      <c r="J24" s="45"/>
      <c r="K24" s="46"/>
      <c r="L24" s="46"/>
      <c r="M24" s="46"/>
      <c r="P24" s="47"/>
      <c r="Q24" s="27"/>
      <c r="R24" s="46"/>
      <c r="S24" s="46"/>
      <c r="U24" s="46"/>
      <c r="V24" s="46"/>
      <c r="W24" s="7"/>
      <c r="Y24" s="27"/>
      <c r="Z24" s="46"/>
      <c r="AA24" s="46"/>
      <c r="AB24" s="122"/>
      <c r="AC24" s="46"/>
      <c r="AD24" s="46"/>
      <c r="AE24" s="27"/>
      <c r="AF24" s="46"/>
      <c r="AG24" s="46"/>
      <c r="AH24" s="121"/>
      <c r="AI24" s="46"/>
      <c r="AJ24" s="46"/>
      <c r="AK24" s="27"/>
      <c r="AM24" s="46"/>
      <c r="AO24" s="46"/>
      <c r="AP24" s="46"/>
      <c r="AQ24" s="7"/>
      <c r="AS24" s="27"/>
      <c r="AT24" s="46"/>
      <c r="AU24" s="46"/>
      <c r="AV24" s="122"/>
      <c r="AW24" s="46"/>
      <c r="AX24" s="46"/>
      <c r="AY24" s="27"/>
      <c r="AZ24" s="46"/>
      <c r="BA24" s="46"/>
      <c r="BB24" s="121"/>
      <c r="BC24" s="46"/>
      <c r="BD24" s="46"/>
      <c r="BE24" s="27"/>
      <c r="BF24" s="46"/>
      <c r="BG24" s="46"/>
      <c r="BI24" s="46"/>
      <c r="BJ24" s="46"/>
      <c r="BK24" s="7"/>
      <c r="BM24" s="27"/>
      <c r="BN24" s="45"/>
      <c r="BO24" s="45"/>
      <c r="BP24" s="2"/>
      <c r="BQ24" s="45"/>
      <c r="BR24" s="45"/>
      <c r="BS24" s="23"/>
      <c r="BT24" s="46"/>
      <c r="BU24" s="46"/>
      <c r="BV24" s="121"/>
      <c r="BW24" s="46"/>
      <c r="BX24" s="46"/>
      <c r="BY24" s="27"/>
      <c r="BZ24" s="46"/>
      <c r="CA24" s="46"/>
      <c r="CC24" s="46"/>
      <c r="CD24" s="46"/>
      <c r="CE24" s="27"/>
      <c r="CG24" s="27"/>
      <c r="CH24" s="45"/>
      <c r="CI24" s="45"/>
      <c r="CJ24" s="2"/>
      <c r="CK24" s="45"/>
      <c r="CL24" s="45"/>
      <c r="CM24" s="27"/>
      <c r="CN24" s="46"/>
      <c r="CO24" s="46"/>
      <c r="CP24" s="121"/>
      <c r="CQ24" s="46"/>
      <c r="CR24" s="46"/>
      <c r="CS24" s="27"/>
      <c r="CT24" s="46"/>
      <c r="CU24" s="46"/>
      <c r="CW24" s="46"/>
      <c r="CX24" s="46"/>
      <c r="CY24" s="7"/>
      <c r="DA24" s="27"/>
      <c r="DB24" s="45"/>
      <c r="DC24" s="45"/>
      <c r="DD24" s="2"/>
      <c r="DE24" s="45"/>
      <c r="DF24" s="45"/>
      <c r="DG24" s="27"/>
      <c r="DH24" s="46"/>
      <c r="DI24" s="46"/>
      <c r="DJ24" s="121"/>
      <c r="DK24" s="46"/>
      <c r="DL24" s="46"/>
      <c r="DM24" s="27"/>
      <c r="DN24" s="46"/>
      <c r="DO24" s="46"/>
      <c r="DQ24" s="46"/>
      <c r="DR24" s="46"/>
      <c r="DS24" s="7"/>
      <c r="DU24" s="27"/>
      <c r="DV24" s="45"/>
      <c r="DW24" s="45"/>
      <c r="DX24" s="2"/>
      <c r="DY24" s="45"/>
      <c r="DZ24" s="45"/>
      <c r="EA24" s="27"/>
      <c r="EC24" s="48"/>
      <c r="EF24" s="47"/>
      <c r="EG24" s="27"/>
      <c r="EH24" s="46"/>
      <c r="EI24" s="46"/>
      <c r="EK24" s="46"/>
      <c r="EL24" s="46"/>
      <c r="EM24" s="7"/>
      <c r="EO24" s="27">
        <v>78571</v>
      </c>
      <c r="EP24" s="45">
        <f t="shared" si="2"/>
        <v>6.0837355100806997E-3</v>
      </c>
      <c r="EQ24" s="45">
        <f t="shared" si="14"/>
        <v>6.0837355100806997E-3</v>
      </c>
      <c r="ER24" s="2">
        <v>0</v>
      </c>
      <c r="ES24" s="45">
        <f t="shared" si="13"/>
        <v>0</v>
      </c>
      <c r="ET24" s="45">
        <f t="shared" si="14"/>
        <v>0</v>
      </c>
      <c r="EU24" s="27"/>
      <c r="EV24" s="46"/>
      <c r="EW24" s="46"/>
      <c r="EZ24" s="47"/>
      <c r="FA24" s="27"/>
      <c r="FB24" s="46"/>
      <c r="FC24" s="46"/>
      <c r="FE24" s="46"/>
      <c r="FF24" s="46"/>
      <c r="FG24" s="7"/>
      <c r="FI24" s="27"/>
      <c r="FJ24" s="45"/>
      <c r="FK24" s="45"/>
      <c r="FL24" s="2"/>
      <c r="FM24" s="45"/>
      <c r="FN24" s="45"/>
      <c r="FO24" s="27"/>
      <c r="FP24" s="46"/>
      <c r="FQ24" s="46"/>
      <c r="FT24" s="47"/>
      <c r="FU24" s="27"/>
      <c r="FV24" s="46"/>
      <c r="FW24" s="46"/>
      <c r="FY24" s="46"/>
      <c r="FZ24" s="46"/>
      <c r="GA24" s="7"/>
      <c r="GC24" s="27"/>
      <c r="GD24" s="45"/>
      <c r="GE24" s="2"/>
      <c r="GF24" s="2"/>
      <c r="GG24" s="45"/>
      <c r="GH24" s="2"/>
      <c r="GI24" s="49"/>
      <c r="GN24" s="47"/>
      <c r="GU24" s="7"/>
      <c r="GW24" s="27"/>
      <c r="GX24" s="45"/>
      <c r="GY24" s="36"/>
      <c r="GZ24" s="2"/>
      <c r="HA24" s="45"/>
      <c r="HB24" s="36"/>
      <c r="HC24" s="49"/>
      <c r="HH24" s="47"/>
    </row>
    <row r="25" spans="1:216" s="4" customFormat="1" ht="13.5" customHeight="1">
      <c r="A25" s="44" t="s">
        <v>1050</v>
      </c>
      <c r="B25" s="2" t="s">
        <v>1044</v>
      </c>
      <c r="C25" s="7"/>
      <c r="E25" s="27"/>
      <c r="F25" s="45"/>
      <c r="G25" s="46"/>
      <c r="H25" s="2"/>
      <c r="I25" s="45"/>
      <c r="J25" s="45"/>
      <c r="K25" s="46"/>
      <c r="L25" s="46"/>
      <c r="M25" s="46"/>
      <c r="P25" s="47"/>
      <c r="Q25" s="27"/>
      <c r="R25" s="46"/>
      <c r="S25" s="46"/>
      <c r="U25" s="46"/>
      <c r="V25" s="46"/>
      <c r="W25" s="7"/>
      <c r="Y25" s="27"/>
      <c r="Z25" s="46"/>
      <c r="AA25" s="46"/>
      <c r="AB25" s="122"/>
      <c r="AC25" s="46"/>
      <c r="AD25" s="46"/>
      <c r="AE25" s="27"/>
      <c r="AF25" s="46"/>
      <c r="AG25" s="46"/>
      <c r="AH25" s="121"/>
      <c r="AI25" s="46"/>
      <c r="AJ25" s="46"/>
      <c r="AK25" s="27"/>
      <c r="AM25" s="46"/>
      <c r="AO25" s="46"/>
      <c r="AP25" s="46"/>
      <c r="AQ25" s="7"/>
      <c r="AS25" s="27"/>
      <c r="AT25" s="46"/>
      <c r="AU25" s="46"/>
      <c r="AV25" s="122"/>
      <c r="AW25" s="46"/>
      <c r="AX25" s="46"/>
      <c r="AY25" s="27"/>
      <c r="AZ25" s="46"/>
      <c r="BA25" s="46"/>
      <c r="BB25" s="121"/>
      <c r="BC25" s="46"/>
      <c r="BD25" s="46"/>
      <c r="BE25" s="27"/>
      <c r="BF25" s="46"/>
      <c r="BG25" s="46"/>
      <c r="BI25" s="46"/>
      <c r="BJ25" s="46"/>
      <c r="BK25" s="7"/>
      <c r="BM25" s="27"/>
      <c r="BN25" s="45"/>
      <c r="BO25" s="45"/>
      <c r="BP25" s="2"/>
      <c r="BQ25" s="45"/>
      <c r="BR25" s="45"/>
      <c r="BS25" s="23"/>
      <c r="BT25" s="46"/>
      <c r="BU25" s="46"/>
      <c r="BV25" s="121"/>
      <c r="BW25" s="46"/>
      <c r="BX25" s="46"/>
      <c r="BY25" s="27"/>
      <c r="BZ25" s="46"/>
      <c r="CA25" s="46"/>
      <c r="CC25" s="46"/>
      <c r="CD25" s="46"/>
      <c r="CE25" s="27"/>
      <c r="CG25" s="27">
        <v>286206</v>
      </c>
      <c r="CH25" s="45">
        <f>CG25/CE$7</f>
        <v>2.4430454560819288E-2</v>
      </c>
      <c r="CI25" s="45">
        <v>0</v>
      </c>
      <c r="CJ25" s="2">
        <v>3</v>
      </c>
      <c r="CK25" s="45">
        <v>0.02</v>
      </c>
      <c r="CL25" s="45">
        <v>0</v>
      </c>
      <c r="CM25" s="27"/>
      <c r="CN25" s="46"/>
      <c r="CO25" s="46"/>
      <c r="CP25" s="121"/>
      <c r="CQ25" s="46"/>
      <c r="CR25" s="46"/>
      <c r="CS25" s="27"/>
      <c r="CT25" s="46"/>
      <c r="CU25" s="46"/>
      <c r="CW25" s="46"/>
      <c r="CX25" s="46"/>
      <c r="CY25" s="7"/>
      <c r="DA25" s="27">
        <v>275136</v>
      </c>
      <c r="DB25" s="45">
        <f>DA25/CY$7</f>
        <v>2.2152901364531959E-2</v>
      </c>
      <c r="DC25" s="45">
        <v>0</v>
      </c>
      <c r="DD25" s="2" t="s">
        <v>324</v>
      </c>
      <c r="DE25" s="45">
        <v>1.3000000000000001E-2</v>
      </c>
      <c r="DF25" s="45">
        <v>-6.6666666666666671E-3</v>
      </c>
      <c r="DG25" s="27"/>
      <c r="DH25" s="46"/>
      <c r="DI25" s="46"/>
      <c r="DJ25" s="121"/>
      <c r="DK25" s="46"/>
      <c r="DL25" s="46"/>
      <c r="DM25" s="27"/>
      <c r="DN25" s="46"/>
      <c r="DO25" s="46"/>
      <c r="DQ25" s="46"/>
      <c r="DR25" s="46"/>
      <c r="DS25" s="7"/>
      <c r="DU25" s="27">
        <v>312496</v>
      </c>
      <c r="DV25" s="45">
        <f>DU25/DS$7</f>
        <v>2.5196488765890823E-2</v>
      </c>
      <c r="DW25" s="45"/>
      <c r="DX25" s="2">
        <v>4</v>
      </c>
      <c r="DY25" s="45">
        <f>DX25/150</f>
        <v>2.6666666666666668E-2</v>
      </c>
      <c r="DZ25" s="45">
        <f>DY25-DE25</f>
        <v>1.3666666666666667E-2</v>
      </c>
      <c r="EA25" s="27"/>
      <c r="EC25" s="48"/>
      <c r="EF25" s="47"/>
      <c r="EG25" s="27"/>
      <c r="EH25" s="46"/>
      <c r="EI25" s="46"/>
      <c r="EK25" s="46"/>
      <c r="EL25" s="46"/>
      <c r="EM25" s="7"/>
      <c r="EO25" s="27">
        <v>177217</v>
      </c>
      <c r="EP25" s="45">
        <f>EO25/EM$7</f>
        <v>1.3721873921548298E-2</v>
      </c>
      <c r="EQ25" s="45">
        <f>EP25-DV25</f>
        <v>-1.1474614844342524E-2</v>
      </c>
      <c r="ER25" s="2">
        <v>2</v>
      </c>
      <c r="ES25" s="45">
        <f>ER25/EM$3</f>
        <v>1.3333333333333334E-2</v>
      </c>
      <c r="ET25" s="45">
        <f>ES25-DY25</f>
        <v>-1.3333333333333334E-2</v>
      </c>
      <c r="EU25" s="27"/>
      <c r="EV25" s="46"/>
      <c r="EW25" s="46"/>
      <c r="EZ25" s="47"/>
      <c r="FA25" s="27"/>
      <c r="FB25" s="46"/>
      <c r="FC25" s="46"/>
      <c r="FE25" s="46"/>
      <c r="FF25" s="46"/>
      <c r="FG25" s="7"/>
      <c r="FI25" s="27">
        <v>380712</v>
      </c>
      <c r="FJ25" s="45">
        <f t="shared" si="3"/>
        <v>2.8115291363678626E-2</v>
      </c>
      <c r="FK25" s="45">
        <f t="shared" si="4"/>
        <v>1.4393417442130328E-2</v>
      </c>
      <c r="FL25" s="2">
        <v>2</v>
      </c>
      <c r="FM25" s="45">
        <f t="shared" si="5"/>
        <v>1.3333333333333334E-2</v>
      </c>
      <c r="FN25" s="45">
        <f t="shared" si="6"/>
        <v>0</v>
      </c>
      <c r="FO25" s="27"/>
      <c r="FP25" s="46"/>
      <c r="FQ25" s="46"/>
      <c r="FT25" s="47"/>
      <c r="FU25" s="27"/>
      <c r="FV25" s="46"/>
      <c r="FW25" s="46"/>
      <c r="FY25" s="46"/>
      <c r="FZ25" s="46"/>
      <c r="GA25" s="7"/>
      <c r="GC25" s="27">
        <v>479836</v>
      </c>
      <c r="GD25" s="45">
        <f>GC25/$GA$7</f>
        <v>3.3664686015463123E-2</v>
      </c>
      <c r="GE25" s="36">
        <f>GD25-FJ25</f>
        <v>5.5493946517844971E-3</v>
      </c>
      <c r="GF25" s="2">
        <v>3</v>
      </c>
      <c r="GG25" s="45">
        <f>GF25/$GA$3</f>
        <v>1.9867549668874173E-2</v>
      </c>
      <c r="GH25" s="36">
        <f>GG25-FM25</f>
        <v>6.5342163355408388E-3</v>
      </c>
      <c r="GI25" s="49"/>
      <c r="GN25" s="47"/>
      <c r="GU25" s="7"/>
      <c r="GW25" s="27">
        <v>776169</v>
      </c>
      <c r="GX25" s="45">
        <f t="shared" si="10"/>
        <v>5.1604723676317882E-2</v>
      </c>
      <c r="GY25" s="36">
        <f t="shared" si="7"/>
        <v>1.7940037660854759E-2</v>
      </c>
      <c r="GZ25" s="2">
        <v>10</v>
      </c>
      <c r="HA25" s="45">
        <f t="shared" si="8"/>
        <v>6.6225165562913912E-2</v>
      </c>
      <c r="HB25" s="36">
        <f t="shared" si="9"/>
        <v>4.6357615894039736E-2</v>
      </c>
      <c r="HC25" s="49"/>
      <c r="HH25" s="47"/>
    </row>
    <row r="26" spans="1:216" s="4" customFormat="1" ht="13.5" customHeight="1">
      <c r="A26" s="44" t="s">
        <v>300</v>
      </c>
      <c r="B26" s="2" t="s">
        <v>306</v>
      </c>
      <c r="C26" s="7"/>
      <c r="E26" s="27">
        <v>746507</v>
      </c>
      <c r="F26" s="45">
        <v>7.0000000000000007E-2</v>
      </c>
      <c r="G26" s="46">
        <v>1.1000000000000001E-2</v>
      </c>
      <c r="H26" s="2">
        <v>2</v>
      </c>
      <c r="I26" s="45">
        <v>1.3999999999999999E-2</v>
      </c>
      <c r="J26" s="45">
        <v>6.8027210884353739E-3</v>
      </c>
      <c r="K26" s="46"/>
      <c r="L26" s="46"/>
      <c r="M26" s="46"/>
      <c r="P26" s="47"/>
      <c r="Q26" s="27"/>
      <c r="R26" s="46"/>
      <c r="S26" s="46"/>
      <c r="U26" s="46"/>
      <c r="V26" s="46"/>
      <c r="W26" s="7"/>
      <c r="Y26" s="27">
        <v>822038</v>
      </c>
      <c r="Z26" s="46">
        <v>7.4999999999999997E-2</v>
      </c>
      <c r="AA26" s="46">
        <v>5.0000000000000001E-3</v>
      </c>
      <c r="AB26" s="122">
        <v>5</v>
      </c>
      <c r="AC26" s="46">
        <v>3.4000000000000002E-2</v>
      </c>
      <c r="AD26" s="46">
        <v>0.02</v>
      </c>
      <c r="AE26" s="27"/>
      <c r="AF26" s="46"/>
      <c r="AG26" s="46"/>
      <c r="AH26" s="121"/>
      <c r="AI26" s="46"/>
      <c r="AJ26" s="46"/>
      <c r="AK26" s="27"/>
      <c r="AM26" s="46"/>
      <c r="AO26" s="46"/>
      <c r="AP26" s="46"/>
      <c r="AQ26" s="7"/>
      <c r="AS26" s="27">
        <v>759392</v>
      </c>
      <c r="AT26" s="46">
        <v>6.8000000000000005E-2</v>
      </c>
      <c r="AU26" s="46">
        <v>-6.9999999999999993E-3</v>
      </c>
      <c r="AV26" s="122">
        <v>1</v>
      </c>
      <c r="AW26" s="46">
        <v>6.9999999999999993E-3</v>
      </c>
      <c r="AX26" s="46">
        <v>-2.7027027027027029E-2</v>
      </c>
      <c r="AY26" s="27"/>
      <c r="AZ26" s="46"/>
      <c r="BA26" s="46"/>
      <c r="BB26" s="121"/>
      <c r="BC26" s="46"/>
      <c r="BD26" s="46"/>
      <c r="BE26" s="27"/>
      <c r="BF26" s="46"/>
      <c r="BG26" s="46"/>
      <c r="BI26" s="46"/>
      <c r="BJ26" s="46"/>
      <c r="BK26" s="7"/>
      <c r="BM26" s="27">
        <v>1008394</v>
      </c>
      <c r="BN26" s="45">
        <f>BM26/BK$7</f>
        <v>8.7884419273924305E-2</v>
      </c>
      <c r="BO26" s="45">
        <v>-3.9E-2</v>
      </c>
      <c r="BP26" s="2">
        <v>3</v>
      </c>
      <c r="BQ26" s="45">
        <v>0.02</v>
      </c>
      <c r="BR26" s="45">
        <v>1.3333333333333334E-2</v>
      </c>
      <c r="BS26" s="23"/>
      <c r="BT26" s="46"/>
      <c r="BU26" s="46"/>
      <c r="BV26" s="121"/>
      <c r="BW26" s="46"/>
      <c r="BX26" s="46"/>
      <c r="BY26" s="27"/>
      <c r="BZ26" s="46"/>
      <c r="CA26" s="46"/>
      <c r="CC26" s="46"/>
      <c r="CD26" s="46"/>
      <c r="CE26" s="27"/>
      <c r="CG26" s="27">
        <v>114143</v>
      </c>
      <c r="CH26" s="45">
        <v>1.2E-2</v>
      </c>
      <c r="CI26" s="45">
        <v>1.6E-2</v>
      </c>
      <c r="CJ26" s="2">
        <v>0</v>
      </c>
      <c r="CK26" s="45">
        <v>0</v>
      </c>
      <c r="CL26" s="45">
        <v>0</v>
      </c>
      <c r="CM26" s="27"/>
      <c r="CN26" s="46"/>
      <c r="CO26" s="46"/>
      <c r="CP26" s="121"/>
      <c r="CQ26" s="46"/>
      <c r="CR26" s="46"/>
      <c r="CS26" s="27"/>
      <c r="CT26" s="46"/>
      <c r="CU26" s="46"/>
      <c r="CW26" s="46"/>
      <c r="CX26" s="46"/>
      <c r="CY26" s="7"/>
      <c r="DA26" s="27">
        <v>85893</v>
      </c>
      <c r="DB26" s="45">
        <f>DA26/CY$7</f>
        <v>6.9157767682300518E-3</v>
      </c>
      <c r="DC26" s="45">
        <v>-1.3000000000000001E-2</v>
      </c>
      <c r="DD26" s="2">
        <v>0</v>
      </c>
      <c r="DE26" s="45">
        <v>0</v>
      </c>
      <c r="DF26" s="45">
        <v>0</v>
      </c>
      <c r="DG26" s="27"/>
      <c r="DH26" s="46"/>
      <c r="DI26" s="46"/>
      <c r="DJ26" s="121"/>
      <c r="DK26" s="46"/>
      <c r="DL26" s="46"/>
      <c r="DM26" s="27"/>
      <c r="DN26" s="46"/>
      <c r="DO26" s="46"/>
      <c r="DQ26" s="46"/>
      <c r="DR26" s="46"/>
      <c r="DS26" s="7"/>
      <c r="DU26" s="27">
        <v>98977</v>
      </c>
      <c r="DV26" s="45">
        <f>DU26/DS$7</f>
        <v>7.9804953298012651E-3</v>
      </c>
      <c r="DW26" s="45">
        <v>1E-3</v>
      </c>
      <c r="DX26" s="2">
        <v>0</v>
      </c>
      <c r="DY26" s="45">
        <v>0</v>
      </c>
      <c r="DZ26" s="45">
        <v>0</v>
      </c>
      <c r="EA26" s="27"/>
      <c r="EC26" s="48"/>
      <c r="EF26" s="47"/>
      <c r="EG26" s="27"/>
      <c r="EH26" s="46"/>
      <c r="EI26" s="46"/>
      <c r="EK26" s="46"/>
      <c r="EL26" s="46"/>
      <c r="EM26" s="7"/>
      <c r="EO26" s="4">
        <v>208721</v>
      </c>
      <c r="EP26" s="45">
        <f t="shared" si="2"/>
        <v>1.6161221817204231E-2</v>
      </c>
      <c r="EQ26" s="45">
        <f t="shared" si="14"/>
        <v>8.1807264874029662E-3</v>
      </c>
      <c r="ER26" s="2">
        <v>0</v>
      </c>
      <c r="ES26" s="45">
        <f t="shared" si="13"/>
        <v>0</v>
      </c>
      <c r="ET26" s="45">
        <f t="shared" si="14"/>
        <v>0</v>
      </c>
      <c r="EU26" s="27"/>
      <c r="EV26" s="46"/>
      <c r="EW26" s="46"/>
      <c r="EZ26" s="47"/>
      <c r="FA26" s="27"/>
      <c r="FB26" s="46"/>
      <c r="FC26" s="46"/>
      <c r="FE26" s="46"/>
      <c r="FF26" s="46"/>
      <c r="FG26" s="7"/>
      <c r="FI26" s="27">
        <v>533767</v>
      </c>
      <c r="FJ26" s="45">
        <f t="shared" si="3"/>
        <v>3.941828659279626E-2</v>
      </c>
      <c r="FK26" s="45">
        <f t="shared" si="4"/>
        <v>2.3257064775592029E-2</v>
      </c>
      <c r="FL26" s="2">
        <v>0</v>
      </c>
      <c r="FM26" s="45">
        <f t="shared" si="5"/>
        <v>0</v>
      </c>
      <c r="FN26" s="45">
        <f t="shared" si="6"/>
        <v>0</v>
      </c>
      <c r="FO26" s="27"/>
      <c r="FP26" s="46"/>
      <c r="FQ26" s="46"/>
      <c r="FT26" s="47"/>
      <c r="FU26" s="27"/>
      <c r="FV26" s="46"/>
      <c r="FW26" s="46"/>
      <c r="FY26" s="46"/>
      <c r="FZ26" s="46"/>
      <c r="GA26" s="7"/>
      <c r="GC26" s="27">
        <f>1514932+38837</f>
        <v>1553769</v>
      </c>
      <c r="GD26" s="45">
        <f>GC26/$GA$7</f>
        <v>0.10901046508715503</v>
      </c>
      <c r="GE26" s="36">
        <f>GD26-FJ26</f>
        <v>6.9592178494358781E-2</v>
      </c>
      <c r="GF26" s="2">
        <v>0</v>
      </c>
      <c r="GG26" s="45">
        <f>GF26/$GA$3</f>
        <v>0</v>
      </c>
      <c r="GH26" s="36">
        <f>GG26-FM26</f>
        <v>0</v>
      </c>
      <c r="GI26" s="49"/>
      <c r="GN26" s="47"/>
      <c r="GU26" s="7"/>
      <c r="GW26" s="27">
        <v>653161</v>
      </c>
      <c r="GX26" s="45">
        <f t="shared" si="10"/>
        <v>4.34263580755576E-2</v>
      </c>
      <c r="GY26" s="36">
        <f t="shared" si="7"/>
        <v>-6.5584107011597434E-2</v>
      </c>
      <c r="GZ26" s="2">
        <v>0</v>
      </c>
      <c r="HA26" s="45">
        <f t="shared" si="8"/>
        <v>0</v>
      </c>
      <c r="HB26" s="36">
        <f t="shared" si="9"/>
        <v>0</v>
      </c>
      <c r="HC26" s="49"/>
      <c r="HH26" s="47"/>
    </row>
    <row r="27" spans="1:216" s="4" customFormat="1" ht="13.5" customHeight="1">
      <c r="A27" s="44" t="s">
        <v>1228</v>
      </c>
      <c r="B27" s="2" t="s">
        <v>1217</v>
      </c>
      <c r="C27" s="7"/>
      <c r="E27" s="27"/>
      <c r="F27" s="45"/>
      <c r="G27" s="46"/>
      <c r="H27" s="2"/>
      <c r="I27" s="45"/>
      <c r="J27" s="46"/>
      <c r="K27" s="46"/>
      <c r="L27" s="46"/>
      <c r="M27" s="46"/>
      <c r="P27" s="47"/>
      <c r="Q27" s="27"/>
      <c r="R27" s="46"/>
      <c r="S27" s="46"/>
      <c r="U27" s="46"/>
      <c r="V27" s="46"/>
      <c r="W27" s="7"/>
      <c r="Y27" s="27"/>
      <c r="Z27" s="46"/>
      <c r="AA27" s="46"/>
      <c r="AB27" s="122"/>
      <c r="AC27" s="46"/>
      <c r="AD27" s="46"/>
      <c r="AE27" s="27"/>
      <c r="AF27" s="46"/>
      <c r="AG27" s="46"/>
      <c r="AH27" s="121"/>
      <c r="AI27" s="46"/>
      <c r="AJ27" s="46"/>
      <c r="AK27" s="27"/>
      <c r="AM27" s="46"/>
      <c r="AO27" s="46"/>
      <c r="AP27" s="46"/>
      <c r="AQ27" s="7"/>
      <c r="AS27" s="27"/>
      <c r="AT27" s="46"/>
      <c r="AU27" s="46"/>
      <c r="AV27" s="122"/>
      <c r="AW27" s="46"/>
      <c r="AX27" s="46"/>
      <c r="AY27" s="27"/>
      <c r="AZ27" s="46"/>
      <c r="BA27" s="46"/>
      <c r="BB27" s="121"/>
      <c r="BC27" s="46"/>
      <c r="BD27" s="46"/>
      <c r="BE27" s="27"/>
      <c r="BF27" s="46"/>
      <c r="BG27" s="46"/>
      <c r="BI27" s="46"/>
      <c r="BJ27" s="46"/>
      <c r="BK27" s="7"/>
      <c r="BM27" s="27"/>
      <c r="BN27" s="45"/>
      <c r="BO27" s="45"/>
      <c r="BP27" s="2"/>
      <c r="BQ27" s="45"/>
      <c r="BR27" s="45"/>
      <c r="BS27" s="23"/>
      <c r="BT27" s="46"/>
      <c r="BU27" s="46"/>
      <c r="BV27" s="121"/>
      <c r="BW27" s="46"/>
      <c r="BX27" s="46"/>
      <c r="BY27" s="27"/>
      <c r="BZ27" s="46"/>
      <c r="CA27" s="46"/>
      <c r="CC27" s="46"/>
      <c r="CD27" s="46"/>
      <c r="CE27" s="27"/>
      <c r="CG27" s="27"/>
      <c r="CH27" s="45"/>
      <c r="CI27" s="45"/>
      <c r="CJ27" s="2"/>
      <c r="CK27" s="45"/>
      <c r="CL27" s="45"/>
      <c r="CM27" s="27"/>
      <c r="CN27" s="46"/>
      <c r="CO27" s="46"/>
      <c r="CP27" s="121"/>
      <c r="CQ27" s="46"/>
      <c r="CR27" s="46"/>
      <c r="CS27" s="27"/>
      <c r="CT27" s="46"/>
      <c r="CU27" s="46"/>
      <c r="CW27" s="46"/>
      <c r="CX27" s="46"/>
      <c r="CY27" s="7"/>
      <c r="DA27" s="27"/>
      <c r="DB27" s="45"/>
      <c r="DC27" s="45"/>
      <c r="DD27" s="2"/>
      <c r="DE27" s="45"/>
      <c r="DF27" s="45"/>
      <c r="DG27" s="27"/>
      <c r="DH27" s="46"/>
      <c r="DI27" s="46"/>
      <c r="DJ27" s="121"/>
      <c r="DK27" s="46"/>
      <c r="DL27" s="46"/>
      <c r="DM27" s="27"/>
      <c r="DN27" s="46"/>
      <c r="DO27" s="46"/>
      <c r="DQ27" s="46"/>
      <c r="DR27" s="46"/>
      <c r="DS27" s="7"/>
      <c r="DU27" s="27"/>
      <c r="DV27" s="45"/>
      <c r="DW27" s="45"/>
      <c r="DX27" s="2"/>
      <c r="DY27" s="45"/>
      <c r="DZ27" s="45"/>
      <c r="EA27" s="27"/>
      <c r="EC27" s="48"/>
      <c r="EF27" s="47"/>
      <c r="EG27" s="27"/>
      <c r="EH27" s="46"/>
      <c r="EI27" s="46"/>
      <c r="EK27" s="46"/>
      <c r="EL27" s="46"/>
      <c r="EM27" s="7"/>
      <c r="EO27" s="27"/>
      <c r="EP27" s="45"/>
      <c r="EQ27" s="45"/>
      <c r="ER27" s="2"/>
      <c r="ES27" s="45"/>
      <c r="ET27" s="45"/>
      <c r="EU27" s="27"/>
      <c r="EV27" s="46"/>
      <c r="EW27" s="46"/>
      <c r="EZ27" s="47"/>
      <c r="FA27" s="27"/>
      <c r="FB27" s="46"/>
      <c r="FC27" s="46"/>
      <c r="FE27" s="46"/>
      <c r="FF27" s="46"/>
      <c r="FG27" s="7"/>
      <c r="FI27" s="27">
        <v>250333</v>
      </c>
      <c r="FJ27" s="45">
        <f t="shared" si="3"/>
        <v>1.8486901471305769E-2</v>
      </c>
      <c r="FK27" s="45">
        <f t="shared" si="4"/>
        <v>1.8486901471305769E-2</v>
      </c>
      <c r="FL27" s="2">
        <v>1</v>
      </c>
      <c r="FM27" s="45">
        <f t="shared" si="5"/>
        <v>6.6666666666666671E-3</v>
      </c>
      <c r="FN27" s="45">
        <f t="shared" si="6"/>
        <v>6.6666666666666671E-3</v>
      </c>
      <c r="FO27" s="27"/>
      <c r="FP27" s="46"/>
      <c r="FQ27" s="46"/>
      <c r="FT27" s="47"/>
      <c r="FU27" s="27"/>
      <c r="FV27" s="46"/>
      <c r="FW27" s="46"/>
      <c r="FY27" s="46"/>
      <c r="FZ27" s="46"/>
      <c r="GA27" s="7" t="s">
        <v>1293</v>
      </c>
      <c r="GC27" s="27">
        <v>46931</v>
      </c>
      <c r="GD27" s="45">
        <f>GC27/$GA$7</f>
        <v>3.2926195187349427E-3</v>
      </c>
      <c r="GE27" s="36">
        <f>GD27-FJ27</f>
        <v>-1.5194281952570826E-2</v>
      </c>
      <c r="GF27" s="2">
        <v>1</v>
      </c>
      <c r="GG27" s="45">
        <f>GF27/$GA$3</f>
        <v>6.6225165562913907E-3</v>
      </c>
      <c r="GH27" s="36">
        <f>GG27-FM27</f>
        <v>-4.4150110375276372E-5</v>
      </c>
      <c r="GI27" s="49"/>
      <c r="GN27" s="47"/>
      <c r="GU27" s="7" t="s">
        <v>1293</v>
      </c>
      <c r="GW27" s="27">
        <v>36500</v>
      </c>
      <c r="GX27" s="45">
        <f t="shared" si="10"/>
        <v>2.4267555315731532E-3</v>
      </c>
      <c r="GY27" s="36">
        <f t="shared" si="7"/>
        <v>-8.6586398716178951E-4</v>
      </c>
      <c r="GZ27" s="2">
        <v>1</v>
      </c>
      <c r="HA27" s="45">
        <f t="shared" si="8"/>
        <v>6.6225165562913907E-3</v>
      </c>
      <c r="HB27" s="36">
        <f t="shared" si="9"/>
        <v>0</v>
      </c>
      <c r="HC27" s="49"/>
      <c r="HH27" s="47"/>
    </row>
    <row r="28" spans="1:216" s="4" customFormat="1" ht="13.5" customHeight="1">
      <c r="A28" s="44"/>
      <c r="B28" s="2"/>
      <c r="C28" s="7"/>
      <c r="E28" s="27"/>
      <c r="F28" s="45"/>
      <c r="G28" s="46"/>
      <c r="H28" s="2"/>
      <c r="I28" s="45"/>
      <c r="J28" s="45"/>
      <c r="K28" s="46"/>
      <c r="L28" s="46"/>
      <c r="M28" s="46"/>
      <c r="P28" s="47"/>
      <c r="Q28" s="27"/>
      <c r="R28" s="46"/>
      <c r="S28" s="46"/>
      <c r="U28" s="46"/>
      <c r="V28" s="46"/>
      <c r="W28" s="7"/>
      <c r="Y28" s="27"/>
      <c r="Z28" s="46"/>
      <c r="AA28" s="46"/>
      <c r="AB28" s="122"/>
      <c r="AC28" s="46"/>
      <c r="AD28" s="46"/>
      <c r="AE28" s="27"/>
      <c r="AF28" s="46"/>
      <c r="AG28" s="46"/>
      <c r="AH28" s="121"/>
      <c r="AI28" s="46"/>
      <c r="AJ28" s="46"/>
      <c r="AK28" s="27"/>
      <c r="AM28" s="46"/>
      <c r="AO28" s="46"/>
      <c r="AP28" s="46"/>
      <c r="AQ28" s="7"/>
      <c r="AS28" s="27"/>
      <c r="AT28" s="46"/>
      <c r="AU28" s="46"/>
      <c r="AV28" s="122"/>
      <c r="AW28" s="46"/>
      <c r="AX28" s="46"/>
      <c r="AY28" s="27"/>
      <c r="AZ28" s="46"/>
      <c r="BA28" s="46"/>
      <c r="BB28" s="121"/>
      <c r="BC28" s="46"/>
      <c r="BD28" s="46"/>
      <c r="BE28" s="27"/>
      <c r="BF28" s="46"/>
      <c r="BG28" s="46"/>
      <c r="BI28" s="46"/>
      <c r="BJ28" s="46"/>
      <c r="BK28" s="7"/>
      <c r="BM28" s="27"/>
      <c r="BN28" s="45"/>
      <c r="BO28" s="45"/>
      <c r="BP28" s="2"/>
      <c r="BQ28" s="45"/>
      <c r="BR28" s="45"/>
      <c r="BS28" s="23"/>
      <c r="BT28" s="46"/>
      <c r="BU28" s="46"/>
      <c r="BV28" s="121"/>
      <c r="BW28" s="46"/>
      <c r="BX28" s="46"/>
      <c r="BY28" s="27"/>
      <c r="BZ28" s="46"/>
      <c r="CA28" s="46"/>
      <c r="CC28" s="46"/>
      <c r="CD28" s="46"/>
      <c r="CE28" s="27"/>
      <c r="CG28" s="27"/>
      <c r="CH28" s="45"/>
      <c r="CI28" s="45"/>
      <c r="CJ28" s="2"/>
      <c r="CK28" s="45"/>
      <c r="CL28" s="45"/>
      <c r="CM28" s="27"/>
      <c r="CN28" s="46"/>
      <c r="CO28" s="46"/>
      <c r="CP28" s="121"/>
      <c r="CQ28" s="46"/>
      <c r="CR28" s="46"/>
      <c r="CS28" s="27"/>
      <c r="CT28" s="46"/>
      <c r="CU28" s="46"/>
      <c r="CW28" s="46"/>
      <c r="CX28" s="46"/>
      <c r="CY28" s="7"/>
      <c r="DA28" s="27"/>
      <c r="DB28" s="45"/>
      <c r="DC28" s="45"/>
      <c r="DD28" s="2"/>
      <c r="DE28" s="45"/>
      <c r="DF28" s="45"/>
      <c r="DG28" s="27"/>
      <c r="DH28" s="46"/>
      <c r="DI28" s="46"/>
      <c r="DJ28" s="121"/>
      <c r="DK28" s="46"/>
      <c r="DL28" s="46"/>
      <c r="DM28" s="27"/>
      <c r="DN28" s="46"/>
      <c r="DO28" s="46"/>
      <c r="DQ28" s="46"/>
      <c r="DR28" s="46"/>
      <c r="DS28" s="7"/>
      <c r="DU28" s="27">
        <f>DU26+DU20+DU18+DU16</f>
        <v>427867</v>
      </c>
      <c r="DV28" s="45"/>
      <c r="DW28" s="45"/>
      <c r="DX28" s="2"/>
      <c r="DY28" s="45"/>
      <c r="DZ28" s="45"/>
      <c r="EA28" s="27"/>
      <c r="EC28" s="48"/>
      <c r="EF28" s="47"/>
      <c r="EG28" s="27"/>
      <c r="EH28" s="46"/>
      <c r="EI28" s="46"/>
      <c r="EK28" s="46"/>
      <c r="EL28" s="46"/>
      <c r="EM28" s="7"/>
      <c r="EO28" s="27"/>
      <c r="EP28" s="45"/>
      <c r="EQ28" s="45"/>
      <c r="ER28" s="2"/>
      <c r="ES28" s="45"/>
      <c r="ET28" s="45"/>
      <c r="EU28" s="27"/>
      <c r="EV28" s="46"/>
      <c r="EW28" s="46"/>
      <c r="EZ28" s="47"/>
      <c r="FA28" s="27"/>
      <c r="FB28" s="46"/>
      <c r="FC28" s="46"/>
      <c r="FE28" s="46"/>
      <c r="FF28" s="46"/>
      <c r="FG28" s="7"/>
      <c r="FI28" s="27"/>
      <c r="FJ28" s="45"/>
      <c r="FK28" s="45"/>
      <c r="FL28" s="2"/>
      <c r="FM28" s="45"/>
      <c r="FN28" s="45"/>
      <c r="FO28" s="27"/>
      <c r="FP28" s="46"/>
      <c r="FQ28" s="46"/>
      <c r="FT28" s="47"/>
      <c r="FU28" s="27"/>
      <c r="FV28" s="46"/>
      <c r="FW28" s="46"/>
      <c r="FY28" s="46"/>
      <c r="FZ28" s="46"/>
      <c r="GA28" s="7"/>
      <c r="GC28" s="2"/>
      <c r="GD28" s="45"/>
      <c r="GE28" s="27"/>
      <c r="GF28" s="27"/>
      <c r="GG28" s="45"/>
      <c r="GH28" s="27"/>
      <c r="GI28" s="49"/>
      <c r="GN28" s="47"/>
      <c r="GU28" s="7"/>
      <c r="GW28" s="2"/>
      <c r="GX28" s="45"/>
      <c r="GY28" s="27"/>
      <c r="GZ28" s="27"/>
      <c r="HA28" s="45"/>
      <c r="HB28" s="27"/>
      <c r="HC28" s="49"/>
      <c r="HH28" s="47"/>
    </row>
    <row r="29" spans="1:216" s="4" customFormat="1" ht="13.5" customHeight="1">
      <c r="A29" s="44"/>
      <c r="B29" s="2"/>
      <c r="C29" s="7"/>
      <c r="E29" s="27"/>
      <c r="F29" s="45"/>
      <c r="G29" s="46"/>
      <c r="H29" s="2"/>
      <c r="I29" s="45"/>
      <c r="J29" s="46"/>
      <c r="K29" s="46"/>
      <c r="L29" s="46"/>
      <c r="M29" s="46"/>
      <c r="P29" s="47"/>
      <c r="Q29" s="27"/>
      <c r="R29" s="46"/>
      <c r="S29" s="46"/>
      <c r="U29" s="46"/>
      <c r="V29" s="46"/>
      <c r="W29" s="7"/>
      <c r="Y29" s="27"/>
      <c r="Z29" s="46"/>
      <c r="AA29" s="46"/>
      <c r="AB29" s="122"/>
      <c r="AC29" s="46"/>
      <c r="AD29" s="46"/>
      <c r="AE29" s="27"/>
      <c r="AF29" s="46"/>
      <c r="AG29" s="46"/>
      <c r="AH29" s="121"/>
      <c r="AI29" s="46"/>
      <c r="AJ29" s="46"/>
      <c r="AK29" s="27"/>
      <c r="AM29" s="46"/>
      <c r="AO29" s="46"/>
      <c r="AP29" s="46"/>
      <c r="AQ29" s="7"/>
      <c r="AS29" s="27"/>
      <c r="AT29" s="46"/>
      <c r="AU29" s="46"/>
      <c r="AV29" s="121"/>
      <c r="AW29" s="46"/>
      <c r="AX29" s="46"/>
      <c r="AY29" s="27"/>
      <c r="AZ29" s="46"/>
      <c r="BA29" s="46"/>
      <c r="BB29" s="121"/>
      <c r="BC29" s="46"/>
      <c r="BD29" s="46"/>
      <c r="BE29" s="27"/>
      <c r="BF29" s="46"/>
      <c r="BG29" s="46"/>
      <c r="BI29" s="46"/>
      <c r="BJ29" s="46"/>
      <c r="BK29" s="7"/>
      <c r="BM29" s="27"/>
      <c r="BN29" s="45"/>
      <c r="BO29" s="45"/>
      <c r="BP29" s="2"/>
      <c r="BQ29" s="45"/>
      <c r="BR29" s="45"/>
      <c r="BS29" s="23"/>
      <c r="BT29" s="46"/>
      <c r="BU29" s="46"/>
      <c r="BV29" s="121"/>
      <c r="BW29" s="46"/>
      <c r="BX29" s="46"/>
      <c r="BY29" s="27"/>
      <c r="BZ29" s="46"/>
      <c r="CA29" s="46"/>
      <c r="CC29" s="46"/>
      <c r="CD29" s="46"/>
      <c r="CE29" s="27"/>
      <c r="CG29" s="27"/>
      <c r="CH29" s="45"/>
      <c r="CI29" s="45"/>
      <c r="CJ29" s="2"/>
      <c r="CK29" s="45"/>
      <c r="CL29" s="45"/>
      <c r="CM29" s="27"/>
      <c r="CN29" s="46"/>
      <c r="CO29" s="46"/>
      <c r="CP29" s="121"/>
      <c r="CQ29" s="46"/>
      <c r="CR29" s="46"/>
      <c r="CS29" s="27"/>
      <c r="CT29" s="46"/>
      <c r="CU29" s="46"/>
      <c r="CW29" s="46"/>
      <c r="CX29" s="46"/>
      <c r="CY29" s="7"/>
      <c r="DA29" s="27"/>
      <c r="DB29" s="45"/>
      <c r="DC29" s="45"/>
      <c r="DD29" s="2"/>
      <c r="DE29" s="45"/>
      <c r="DF29" s="45"/>
      <c r="DG29" s="27"/>
      <c r="DH29" s="46"/>
      <c r="DI29" s="46"/>
      <c r="DJ29" s="121"/>
      <c r="DK29" s="46"/>
      <c r="DL29" s="46"/>
      <c r="DM29" s="27"/>
      <c r="DN29" s="46"/>
      <c r="DO29" s="46"/>
      <c r="DQ29" s="46"/>
      <c r="DR29" s="46"/>
      <c r="DS29" s="7"/>
      <c r="DU29" s="27"/>
      <c r="DV29" s="45"/>
      <c r="DW29" s="45"/>
      <c r="DX29" s="2"/>
      <c r="DY29" s="45"/>
      <c r="DZ29" s="45"/>
      <c r="EA29" s="27"/>
      <c r="EC29" s="48"/>
      <c r="EF29" s="47"/>
      <c r="EG29" s="27"/>
      <c r="EH29" s="46"/>
      <c r="EI29" s="46"/>
      <c r="EK29" s="46"/>
      <c r="EL29" s="46"/>
      <c r="EM29" s="7"/>
      <c r="EO29" s="27"/>
      <c r="EP29" s="45"/>
      <c r="EQ29" s="45"/>
      <c r="ER29" s="2"/>
      <c r="ES29" s="45"/>
      <c r="ET29" s="45"/>
      <c r="EU29" s="27"/>
      <c r="EV29" s="46"/>
      <c r="EW29" s="46"/>
      <c r="EZ29" s="47"/>
      <c r="FA29" s="27"/>
      <c r="FB29" s="46"/>
      <c r="FC29" s="46"/>
      <c r="FE29" s="46"/>
      <c r="FF29" s="46"/>
      <c r="FG29" s="7"/>
      <c r="FI29" s="27"/>
      <c r="FJ29" s="45"/>
      <c r="FK29" s="45"/>
      <c r="FL29" s="2"/>
      <c r="FM29" s="45"/>
      <c r="FN29" s="45"/>
      <c r="FO29" s="27"/>
      <c r="FP29" s="46"/>
      <c r="FQ29" s="46"/>
      <c r="FT29" s="47"/>
      <c r="FU29" s="27"/>
      <c r="FV29" s="46"/>
      <c r="FW29" s="46"/>
      <c r="FY29" s="46"/>
      <c r="FZ29" s="46"/>
      <c r="GA29" s="7"/>
      <c r="GC29" s="2"/>
      <c r="GD29" s="45"/>
      <c r="GE29" s="2"/>
      <c r="GF29" s="2"/>
      <c r="GG29" s="45"/>
      <c r="GH29" s="2"/>
      <c r="GI29" s="49"/>
      <c r="GN29" s="47"/>
      <c r="GU29" s="7"/>
      <c r="GW29" s="2"/>
      <c r="GX29" s="45"/>
      <c r="GY29" s="2"/>
      <c r="GZ29" s="2"/>
      <c r="HA29" s="45"/>
      <c r="HB29" s="2"/>
      <c r="HC29" s="49"/>
      <c r="HH29" s="47"/>
    </row>
    <row r="30" spans="1:216" s="4" customFormat="1" ht="13.5" customHeight="1">
      <c r="A30" s="44"/>
      <c r="B30" s="2"/>
      <c r="C30" s="7"/>
      <c r="E30" s="27"/>
      <c r="F30" s="45"/>
      <c r="G30" s="46"/>
      <c r="H30" s="2"/>
      <c r="I30" s="45"/>
      <c r="J30" s="46"/>
      <c r="K30" s="46"/>
      <c r="L30" s="46"/>
      <c r="M30" s="46"/>
      <c r="P30" s="47"/>
      <c r="Q30" s="27"/>
      <c r="R30" s="46"/>
      <c r="S30" s="46"/>
      <c r="U30" s="46"/>
      <c r="V30" s="46"/>
      <c r="W30" s="7"/>
      <c r="Y30" s="27"/>
      <c r="Z30" s="46"/>
      <c r="AA30" s="46"/>
      <c r="AB30" s="122"/>
      <c r="AC30" s="46"/>
      <c r="AD30" s="46"/>
      <c r="AE30" s="27"/>
      <c r="AF30" s="46"/>
      <c r="AG30" s="46"/>
      <c r="AH30" s="121"/>
      <c r="AI30" s="46"/>
      <c r="AJ30" s="46"/>
      <c r="AK30" s="27"/>
      <c r="AM30" s="46"/>
      <c r="AO30" s="46"/>
      <c r="AP30" s="46"/>
      <c r="AQ30" s="7"/>
      <c r="AS30" s="27"/>
      <c r="AT30" s="46"/>
      <c r="AU30" s="46"/>
      <c r="AV30" s="121"/>
      <c r="AW30" s="46"/>
      <c r="AX30" s="46"/>
      <c r="AY30" s="27"/>
      <c r="AZ30" s="46"/>
      <c r="BA30" s="46"/>
      <c r="BB30" s="121"/>
      <c r="BC30" s="46"/>
      <c r="BD30" s="46"/>
      <c r="BE30" s="27"/>
      <c r="BF30" s="46"/>
      <c r="BG30" s="46"/>
      <c r="BI30" s="46"/>
      <c r="BJ30" s="46"/>
      <c r="BK30" s="7"/>
      <c r="BM30" s="27"/>
      <c r="BN30" s="45"/>
      <c r="BO30" s="45"/>
      <c r="BP30" s="2"/>
      <c r="BQ30" s="45"/>
      <c r="BR30" s="45"/>
      <c r="BS30" s="23"/>
      <c r="BT30" s="46"/>
      <c r="BU30" s="46"/>
      <c r="BV30" s="121"/>
      <c r="BW30" s="46"/>
      <c r="BX30" s="46"/>
      <c r="BY30" s="27"/>
      <c r="BZ30" s="46"/>
      <c r="CA30" s="46"/>
      <c r="CC30" s="46"/>
      <c r="CD30" s="46"/>
      <c r="CE30" s="27"/>
      <c r="CG30" s="27"/>
      <c r="CH30" s="45"/>
      <c r="CI30" s="45"/>
      <c r="CJ30" s="2"/>
      <c r="CK30" s="45"/>
      <c r="CL30" s="45"/>
      <c r="CM30" s="27"/>
      <c r="CN30" s="46"/>
      <c r="CO30" s="46"/>
      <c r="CP30" s="121"/>
      <c r="CQ30" s="46"/>
      <c r="CR30" s="46"/>
      <c r="CS30" s="27"/>
      <c r="CT30" s="46"/>
      <c r="CU30" s="46"/>
      <c r="CW30" s="46"/>
      <c r="CX30" s="46"/>
      <c r="CY30" s="7"/>
      <c r="DA30" s="27"/>
      <c r="DB30" s="45"/>
      <c r="DC30" s="45"/>
      <c r="DD30" s="2"/>
      <c r="DE30" s="45"/>
      <c r="DF30" s="45"/>
      <c r="DG30" s="27"/>
      <c r="DH30" s="46"/>
      <c r="DI30" s="46"/>
      <c r="DJ30" s="121"/>
      <c r="DK30" s="46"/>
      <c r="DL30" s="46"/>
      <c r="DM30" s="27"/>
      <c r="DN30" s="46"/>
      <c r="DO30" s="46"/>
      <c r="DQ30" s="46"/>
      <c r="DR30" s="46"/>
      <c r="DS30" s="7"/>
      <c r="DU30" s="27"/>
      <c r="DV30" s="45"/>
      <c r="DW30" s="45"/>
      <c r="DX30" s="2"/>
      <c r="DY30" s="45"/>
      <c r="DZ30" s="45"/>
      <c r="EA30" s="27"/>
      <c r="EC30" s="48"/>
      <c r="EF30" s="47"/>
      <c r="EG30" s="27"/>
      <c r="EH30" s="46"/>
      <c r="EI30" s="46"/>
      <c r="EK30" s="46"/>
      <c r="EL30" s="46"/>
      <c r="EM30" s="7"/>
      <c r="EO30" s="27"/>
      <c r="EP30" s="45"/>
      <c r="EQ30" s="45"/>
      <c r="ER30" s="2"/>
      <c r="ES30" s="45"/>
      <c r="ET30" s="45"/>
      <c r="EU30" s="27"/>
      <c r="EV30" s="46"/>
      <c r="EW30" s="46"/>
      <c r="EZ30" s="47"/>
      <c r="FA30" s="27"/>
      <c r="FB30" s="46"/>
      <c r="FC30" s="46"/>
      <c r="FE30" s="46"/>
      <c r="FF30" s="46"/>
      <c r="FG30" s="7"/>
      <c r="FI30" s="27"/>
      <c r="FJ30" s="45"/>
      <c r="FK30" s="45"/>
      <c r="FL30" s="2"/>
      <c r="FM30" s="45"/>
      <c r="FN30" s="45"/>
      <c r="FO30" s="27"/>
      <c r="FP30" s="46"/>
      <c r="FQ30" s="46"/>
      <c r="FT30" s="47"/>
      <c r="FU30" s="27"/>
      <c r="FV30" s="46"/>
      <c r="FW30" s="46"/>
      <c r="FY30" s="46"/>
      <c r="FZ30" s="46"/>
      <c r="GA30" s="7"/>
      <c r="GC30" s="2"/>
      <c r="GD30" s="45"/>
      <c r="GE30" s="2"/>
      <c r="GF30" s="2"/>
      <c r="GG30" s="45"/>
      <c r="GH30" s="2"/>
      <c r="GI30" s="49"/>
      <c r="GN30" s="47"/>
      <c r="GU30" s="7"/>
      <c r="GW30" s="2"/>
      <c r="GX30" s="45"/>
      <c r="GY30" s="2"/>
      <c r="GZ30" s="2"/>
      <c r="HA30" s="45"/>
      <c r="HB30" s="2"/>
      <c r="HC30" s="49"/>
      <c r="HH30" s="47"/>
    </row>
    <row r="31" spans="1:216" s="4" customFormat="1" ht="13.5" customHeight="1">
      <c r="A31" s="44"/>
      <c r="B31" s="2"/>
      <c r="C31" s="7"/>
      <c r="E31" s="27"/>
      <c r="F31" s="45"/>
      <c r="G31" s="46"/>
      <c r="H31" s="2"/>
      <c r="I31" s="45"/>
      <c r="J31" s="46"/>
      <c r="K31" s="46"/>
      <c r="L31" s="46"/>
      <c r="M31" s="46"/>
      <c r="P31" s="47"/>
      <c r="Q31" s="27"/>
      <c r="R31" s="46"/>
      <c r="S31" s="46"/>
      <c r="U31" s="46"/>
      <c r="V31" s="46"/>
      <c r="W31" s="7"/>
      <c r="Y31" s="27"/>
      <c r="Z31" s="46"/>
      <c r="AA31" s="46"/>
      <c r="AB31" s="121"/>
      <c r="AC31" s="46"/>
      <c r="AD31" s="46"/>
      <c r="AE31" s="27"/>
      <c r="AF31" s="46"/>
      <c r="AG31" s="46"/>
      <c r="AH31" s="121"/>
      <c r="AI31" s="46"/>
      <c r="AJ31" s="46"/>
      <c r="AK31" s="27"/>
      <c r="AM31" s="46"/>
      <c r="AO31" s="46"/>
      <c r="AP31" s="46"/>
      <c r="AQ31" s="7"/>
      <c r="AS31" s="27"/>
      <c r="AT31" s="46"/>
      <c r="AU31" s="46"/>
      <c r="AV31" s="121"/>
      <c r="AW31" s="46"/>
      <c r="AX31" s="46"/>
      <c r="AY31" s="27"/>
      <c r="AZ31" s="46"/>
      <c r="BA31" s="46"/>
      <c r="BB31" s="121"/>
      <c r="BC31" s="46"/>
      <c r="BD31" s="46"/>
      <c r="BE31" s="27"/>
      <c r="BF31" s="46"/>
      <c r="BG31" s="46"/>
      <c r="BI31" s="46"/>
      <c r="BJ31" s="46"/>
      <c r="BK31" s="7"/>
      <c r="BM31" s="27"/>
      <c r="BN31" s="45"/>
      <c r="BO31" s="45"/>
      <c r="BP31" s="2"/>
      <c r="BQ31" s="45"/>
      <c r="BR31" s="45"/>
      <c r="BS31" s="23"/>
      <c r="BT31" s="46"/>
      <c r="BU31" s="46"/>
      <c r="BV31" s="121"/>
      <c r="BW31" s="46"/>
      <c r="BX31" s="46"/>
      <c r="BY31" s="27"/>
      <c r="BZ31" s="46"/>
      <c r="CA31" s="46"/>
      <c r="CC31" s="46"/>
      <c r="CD31" s="46"/>
      <c r="CE31" s="27"/>
      <c r="CG31" s="27"/>
      <c r="CH31" s="45"/>
      <c r="CI31" s="45"/>
      <c r="CJ31" s="2"/>
      <c r="CK31" s="45"/>
      <c r="CL31" s="45"/>
      <c r="CM31" s="27"/>
      <c r="CN31" s="46"/>
      <c r="CO31" s="46"/>
      <c r="CP31" s="121"/>
      <c r="CQ31" s="46"/>
      <c r="CR31" s="46"/>
      <c r="CS31" s="27"/>
      <c r="CT31" s="46"/>
      <c r="CU31" s="46"/>
      <c r="CW31" s="46"/>
      <c r="CX31" s="46"/>
      <c r="CY31" s="7"/>
      <c r="DA31" s="27"/>
      <c r="DB31" s="45"/>
      <c r="DC31" s="45"/>
      <c r="DD31" s="2"/>
      <c r="DE31" s="45"/>
      <c r="DF31" s="45"/>
      <c r="DG31" s="27"/>
      <c r="DH31" s="46"/>
      <c r="DI31" s="46"/>
      <c r="DJ31" s="121"/>
      <c r="DK31" s="46"/>
      <c r="DL31" s="46"/>
      <c r="DM31" s="27"/>
      <c r="DN31" s="46"/>
      <c r="DO31" s="46"/>
      <c r="DQ31" s="46"/>
      <c r="DR31" s="46"/>
      <c r="DS31" s="7"/>
      <c r="DU31" s="27"/>
      <c r="DV31" s="45"/>
      <c r="DW31" s="45"/>
      <c r="DX31" s="2"/>
      <c r="DY31" s="45"/>
      <c r="DZ31" s="45"/>
      <c r="EA31" s="27"/>
      <c r="EC31" s="48"/>
      <c r="EF31" s="47"/>
      <c r="EG31" s="27"/>
      <c r="EH31" s="46"/>
      <c r="EI31" s="46"/>
      <c r="EK31" s="46"/>
      <c r="EL31" s="46"/>
      <c r="EM31" s="7"/>
      <c r="EO31" s="27"/>
      <c r="EP31" s="45"/>
      <c r="EQ31" s="45"/>
      <c r="ER31" s="2"/>
      <c r="ES31" s="45"/>
      <c r="ET31" s="45"/>
      <c r="EU31" s="27"/>
      <c r="EV31" s="46"/>
      <c r="EW31" s="46"/>
      <c r="EZ31" s="47"/>
      <c r="FA31" s="27"/>
      <c r="FB31" s="46"/>
      <c r="FC31" s="46"/>
      <c r="FE31" s="46"/>
      <c r="FF31" s="46"/>
      <c r="FG31" s="7"/>
      <c r="FI31" s="27"/>
      <c r="FJ31" s="45"/>
      <c r="FK31" s="45"/>
      <c r="FL31" s="2"/>
      <c r="FM31" s="45"/>
      <c r="FN31" s="45"/>
      <c r="FO31" s="27"/>
      <c r="FP31" s="46"/>
      <c r="FQ31" s="46"/>
      <c r="FT31" s="47"/>
      <c r="FU31" s="27"/>
      <c r="FV31" s="46"/>
      <c r="FW31" s="46"/>
      <c r="FY31" s="46"/>
      <c r="FZ31" s="46"/>
      <c r="GA31" s="7"/>
      <c r="GC31" s="2"/>
      <c r="GD31" s="45"/>
      <c r="GE31" s="2"/>
      <c r="GF31" s="2"/>
      <c r="GG31" s="45"/>
      <c r="GH31" s="2"/>
      <c r="GI31" s="49"/>
      <c r="GN31" s="47"/>
      <c r="GU31" s="7"/>
      <c r="GW31" s="2"/>
      <c r="GX31" s="45"/>
      <c r="GY31" s="2"/>
      <c r="GZ31" s="2"/>
      <c r="HA31" s="45"/>
      <c r="HB31" s="2"/>
      <c r="HC31" s="49"/>
      <c r="HH31" s="47"/>
    </row>
    <row r="32" spans="1:216" s="4" customFormat="1" ht="13.5" customHeight="1">
      <c r="A32" s="44"/>
      <c r="B32" s="2"/>
      <c r="C32" s="7"/>
      <c r="E32" s="27"/>
      <c r="F32" s="45"/>
      <c r="G32" s="45"/>
      <c r="H32" s="2"/>
      <c r="I32" s="45"/>
      <c r="J32" s="45"/>
      <c r="K32" s="46"/>
      <c r="L32" s="46"/>
      <c r="M32" s="46"/>
      <c r="P32" s="47"/>
      <c r="Q32" s="27"/>
      <c r="R32" s="46"/>
      <c r="S32" s="46"/>
      <c r="U32" s="46"/>
      <c r="V32" s="46"/>
      <c r="W32" s="7"/>
      <c r="Y32" s="27"/>
      <c r="Z32" s="46"/>
      <c r="AA32" s="46"/>
      <c r="AB32" s="121"/>
      <c r="AC32" s="46"/>
      <c r="AD32" s="46"/>
      <c r="AE32" s="27"/>
      <c r="AF32" s="46"/>
      <c r="AG32" s="46"/>
      <c r="AH32" s="121"/>
      <c r="AI32" s="46"/>
      <c r="AJ32" s="46"/>
      <c r="AK32" s="27"/>
      <c r="AM32" s="46"/>
      <c r="AO32" s="46"/>
      <c r="AP32" s="46"/>
      <c r="AQ32" s="7"/>
      <c r="AS32" s="27"/>
      <c r="AT32" s="46"/>
      <c r="AU32" s="46"/>
      <c r="AV32" s="121"/>
      <c r="AW32" s="46"/>
      <c r="AX32" s="46"/>
      <c r="AY32" s="27"/>
      <c r="AZ32" s="46"/>
      <c r="BA32" s="46"/>
      <c r="BB32" s="121"/>
      <c r="BC32" s="46"/>
      <c r="BD32" s="46"/>
      <c r="BE32" s="27"/>
      <c r="BF32" s="46"/>
      <c r="BG32" s="46"/>
      <c r="BI32" s="46"/>
      <c r="BJ32" s="46"/>
      <c r="BK32" s="7"/>
      <c r="BM32" s="27"/>
      <c r="BN32" s="45"/>
      <c r="BO32" s="45"/>
      <c r="BP32" s="2"/>
      <c r="BQ32" s="45"/>
      <c r="BR32" s="45"/>
      <c r="BS32" s="23"/>
      <c r="BT32" s="46"/>
      <c r="BU32" s="46"/>
      <c r="BV32" s="121"/>
      <c r="BW32" s="46"/>
      <c r="BX32" s="46"/>
      <c r="BY32" s="27"/>
      <c r="BZ32" s="46"/>
      <c r="CA32" s="46"/>
      <c r="CC32" s="46"/>
      <c r="CD32" s="46"/>
      <c r="CE32" s="27"/>
      <c r="CG32" s="27"/>
      <c r="CH32" s="45"/>
      <c r="CI32" s="45"/>
      <c r="CJ32" s="2"/>
      <c r="CK32" s="45"/>
      <c r="CL32" s="45"/>
      <c r="CM32" s="27"/>
      <c r="CN32" s="46"/>
      <c r="CO32" s="46"/>
      <c r="CP32" s="121"/>
      <c r="CQ32" s="46"/>
      <c r="CR32" s="46"/>
      <c r="CS32" s="27"/>
      <c r="CT32" s="46"/>
      <c r="CU32" s="46"/>
      <c r="CW32" s="46"/>
      <c r="CX32" s="46"/>
      <c r="CY32" s="7"/>
      <c r="DA32" s="27"/>
      <c r="DB32" s="45"/>
      <c r="DC32" s="45"/>
      <c r="DD32" s="2"/>
      <c r="DE32" s="45"/>
      <c r="DF32" s="45"/>
      <c r="DG32" s="27"/>
      <c r="DH32" s="46"/>
      <c r="DI32" s="46"/>
      <c r="DJ32" s="121"/>
      <c r="DK32" s="46"/>
      <c r="DL32" s="46"/>
      <c r="DM32" s="27"/>
      <c r="DN32" s="46"/>
      <c r="DO32" s="46"/>
      <c r="DQ32" s="46"/>
      <c r="DR32" s="46"/>
      <c r="DS32" s="7"/>
      <c r="DU32" s="27"/>
      <c r="DV32" s="45"/>
      <c r="DW32" s="45"/>
      <c r="DX32" s="2"/>
      <c r="DY32" s="45"/>
      <c r="DZ32" s="45"/>
      <c r="EA32" s="27"/>
      <c r="EC32" s="48"/>
      <c r="EF32" s="47"/>
      <c r="EG32" s="27"/>
      <c r="EH32" s="46"/>
      <c r="EI32" s="46"/>
      <c r="EK32" s="46"/>
      <c r="EL32" s="46"/>
      <c r="EM32" s="7"/>
      <c r="EO32" s="27"/>
      <c r="EP32" s="45"/>
      <c r="EQ32" s="45"/>
      <c r="ER32" s="2"/>
      <c r="ES32" s="45"/>
      <c r="ET32" s="45"/>
      <c r="EU32" s="27"/>
      <c r="EV32" s="46"/>
      <c r="EW32" s="46"/>
      <c r="EZ32" s="47"/>
      <c r="FA32" s="27"/>
      <c r="FB32" s="46"/>
      <c r="FC32" s="46"/>
      <c r="FE32" s="46"/>
      <c r="FF32" s="46"/>
      <c r="FG32" s="7"/>
      <c r="FI32" s="27"/>
      <c r="FJ32" s="45"/>
      <c r="FK32" s="45"/>
      <c r="FL32" s="2"/>
      <c r="FM32" s="45"/>
      <c r="FN32" s="45"/>
      <c r="FO32" s="27"/>
      <c r="FP32" s="46"/>
      <c r="FQ32" s="46"/>
      <c r="FT32" s="47"/>
      <c r="FU32" s="27"/>
      <c r="FV32" s="46"/>
      <c r="FW32" s="46"/>
      <c r="FY32" s="46"/>
      <c r="FZ32" s="46"/>
      <c r="GA32" s="7"/>
      <c r="GC32" s="2"/>
      <c r="GD32" s="45"/>
      <c r="GE32" s="2"/>
      <c r="GF32" s="2"/>
      <c r="GG32" s="45"/>
      <c r="GH32" s="2"/>
      <c r="GI32" s="49"/>
      <c r="GN32" s="47"/>
      <c r="GU32" s="7"/>
      <c r="GW32" s="2"/>
      <c r="GX32" s="45"/>
      <c r="GY32" s="2"/>
      <c r="GZ32" s="2"/>
      <c r="HA32" s="45"/>
      <c r="HB32" s="2"/>
      <c r="HC32" s="49"/>
      <c r="HH32" s="47"/>
    </row>
    <row r="33" spans="1:222" s="4" customFormat="1" ht="13.5" customHeight="1">
      <c r="A33" s="44"/>
      <c r="B33" s="2"/>
      <c r="C33" s="7"/>
      <c r="E33" s="27"/>
      <c r="F33" s="45"/>
      <c r="G33" s="46"/>
      <c r="H33" s="2"/>
      <c r="I33" s="45"/>
      <c r="J33" s="46"/>
      <c r="K33" s="46"/>
      <c r="L33" s="46"/>
      <c r="M33" s="46"/>
      <c r="P33" s="47"/>
      <c r="Q33" s="27"/>
      <c r="R33" s="46"/>
      <c r="S33" s="46"/>
      <c r="U33" s="46"/>
      <c r="V33" s="46"/>
      <c r="W33" s="7"/>
      <c r="Y33" s="27"/>
      <c r="Z33" s="45"/>
      <c r="AA33" s="45"/>
      <c r="AB33" s="2"/>
      <c r="AC33" s="45"/>
      <c r="AD33" s="45"/>
      <c r="AE33" s="27"/>
      <c r="AF33" s="46"/>
      <c r="AG33" s="46"/>
      <c r="AH33" s="121"/>
      <c r="AI33" s="46"/>
      <c r="AJ33" s="46"/>
      <c r="AK33" s="27"/>
      <c r="AM33" s="46"/>
      <c r="AO33" s="46"/>
      <c r="AP33" s="46"/>
      <c r="AQ33" s="7"/>
      <c r="AS33" s="27"/>
      <c r="AT33" s="46"/>
      <c r="AU33" s="46"/>
      <c r="AV33" s="2"/>
      <c r="AW33" s="46"/>
      <c r="AX33" s="46"/>
      <c r="AY33" s="27"/>
      <c r="AZ33" s="46"/>
      <c r="BA33" s="46"/>
      <c r="BB33" s="121"/>
      <c r="BC33" s="46"/>
      <c r="BD33" s="46"/>
      <c r="BE33" s="27"/>
      <c r="BF33" s="46"/>
      <c r="BG33" s="46"/>
      <c r="BI33" s="46"/>
      <c r="BJ33" s="46"/>
      <c r="BK33" s="7"/>
      <c r="BM33" s="27"/>
      <c r="BN33" s="45"/>
      <c r="BO33" s="45"/>
      <c r="BP33" s="2"/>
      <c r="BQ33" s="45"/>
      <c r="BR33" s="45"/>
      <c r="BS33" s="23"/>
      <c r="BT33" s="46"/>
      <c r="BU33" s="46"/>
      <c r="BV33" s="121"/>
      <c r="BW33" s="46"/>
      <c r="BX33" s="46"/>
      <c r="BY33" s="27"/>
      <c r="BZ33" s="46"/>
      <c r="CA33" s="46"/>
      <c r="CC33" s="46"/>
      <c r="CD33" s="46"/>
      <c r="CE33" s="27"/>
      <c r="CG33" s="27"/>
      <c r="CH33" s="45"/>
      <c r="CI33" s="45"/>
      <c r="CJ33" s="2"/>
      <c r="CK33" s="45"/>
      <c r="CL33" s="45"/>
      <c r="CM33" s="27"/>
      <c r="CN33" s="46"/>
      <c r="CO33" s="46"/>
      <c r="CP33" s="121"/>
      <c r="CQ33" s="46"/>
      <c r="CR33" s="46"/>
      <c r="CS33" s="27"/>
      <c r="CT33" s="46"/>
      <c r="CU33" s="46"/>
      <c r="CW33" s="46"/>
      <c r="CX33" s="46"/>
      <c r="CY33" s="7"/>
      <c r="DA33" s="27"/>
      <c r="DB33" s="45"/>
      <c r="DC33" s="45"/>
      <c r="DD33" s="2"/>
      <c r="DE33" s="45"/>
      <c r="DF33" s="45"/>
      <c r="DG33" s="27"/>
      <c r="DH33" s="46"/>
      <c r="DI33" s="46"/>
      <c r="DJ33" s="121"/>
      <c r="DK33" s="46"/>
      <c r="DL33" s="46"/>
      <c r="DM33" s="27"/>
      <c r="DN33" s="46"/>
      <c r="DO33" s="46"/>
      <c r="DQ33" s="46"/>
      <c r="DR33" s="46"/>
      <c r="DS33" s="7"/>
      <c r="DU33" s="27"/>
      <c r="DV33" s="45"/>
      <c r="DW33" s="45"/>
      <c r="DX33" s="2"/>
      <c r="DY33" s="45"/>
      <c r="DZ33" s="45"/>
      <c r="EA33" s="27"/>
      <c r="EC33" s="48"/>
      <c r="EF33" s="47"/>
      <c r="EG33" s="27"/>
      <c r="EH33" s="46"/>
      <c r="EI33" s="46"/>
      <c r="EK33" s="46"/>
      <c r="EL33" s="46"/>
      <c r="EM33" s="7"/>
      <c r="EO33" s="27"/>
      <c r="EP33" s="45"/>
      <c r="EQ33" s="45"/>
      <c r="ER33" s="2"/>
      <c r="ES33" s="45"/>
      <c r="ET33" s="45"/>
      <c r="EU33" s="27"/>
      <c r="EV33" s="46"/>
      <c r="EW33" s="46"/>
      <c r="EZ33" s="47"/>
      <c r="FA33" s="27"/>
      <c r="FB33" s="46"/>
      <c r="FC33" s="46"/>
      <c r="FE33" s="46"/>
      <c r="FF33" s="46"/>
      <c r="FG33" s="7"/>
      <c r="FI33" s="27"/>
      <c r="FJ33" s="45"/>
      <c r="FK33" s="45"/>
      <c r="FL33" s="2"/>
      <c r="FM33" s="45"/>
      <c r="FN33" s="45"/>
      <c r="FO33" s="27"/>
      <c r="FP33" s="46"/>
      <c r="FQ33" s="46"/>
      <c r="FT33" s="47"/>
      <c r="FU33" s="27"/>
      <c r="FV33" s="46"/>
      <c r="FW33" s="46"/>
      <c r="FY33" s="46"/>
      <c r="FZ33" s="46"/>
      <c r="GA33" s="17"/>
      <c r="GB33" s="51"/>
      <c r="GC33" s="51"/>
      <c r="GD33" s="52"/>
      <c r="GE33" s="27"/>
      <c r="GF33" s="27"/>
      <c r="GG33" s="45"/>
      <c r="GH33" s="27"/>
      <c r="GI33" s="54"/>
      <c r="GJ33" s="2"/>
      <c r="GK33" s="2"/>
      <c r="GL33" s="2"/>
      <c r="GM33" s="2"/>
      <c r="GN33" s="55"/>
      <c r="GO33" s="2"/>
      <c r="GP33" s="2"/>
      <c r="GQ33" s="2"/>
      <c r="GR33" s="2"/>
      <c r="GS33" s="2"/>
      <c r="GT33" s="2"/>
      <c r="GU33" s="17"/>
      <c r="GV33" s="51"/>
      <c r="GW33" s="51"/>
      <c r="GX33" s="52"/>
      <c r="GY33" s="27"/>
      <c r="GZ33" s="27"/>
      <c r="HA33" s="45"/>
      <c r="HB33" s="27"/>
      <c r="HC33" s="54"/>
      <c r="HD33" s="2"/>
      <c r="HE33" s="2"/>
      <c r="HF33" s="2"/>
      <c r="HG33" s="2"/>
      <c r="HH33" s="55"/>
      <c r="HI33" s="2"/>
      <c r="HJ33" s="2"/>
      <c r="HK33" s="2"/>
      <c r="HL33" s="2"/>
      <c r="HM33" s="2"/>
      <c r="HN33" s="2"/>
    </row>
    <row r="34" spans="1:222" s="4" customFormat="1" ht="13.5" customHeight="1">
      <c r="A34" s="44"/>
      <c r="B34" s="2"/>
      <c r="C34" s="7"/>
      <c r="E34" s="27"/>
      <c r="F34" s="45"/>
      <c r="G34" s="46"/>
      <c r="H34" s="2"/>
      <c r="I34" s="45"/>
      <c r="J34" s="46"/>
      <c r="K34" s="46"/>
      <c r="L34" s="46"/>
      <c r="M34" s="46"/>
      <c r="P34" s="47"/>
      <c r="Q34" s="27"/>
      <c r="R34" s="46"/>
      <c r="S34" s="46"/>
      <c r="U34" s="46"/>
      <c r="V34" s="46"/>
      <c r="W34" s="7"/>
      <c r="Y34" s="27"/>
      <c r="Z34" s="45"/>
      <c r="AA34" s="45"/>
      <c r="AB34" s="2"/>
      <c r="AC34" s="45"/>
      <c r="AD34" s="45"/>
      <c r="AE34" s="27"/>
      <c r="AF34" s="46"/>
      <c r="AG34" s="46"/>
      <c r="AH34" s="121"/>
      <c r="AI34" s="46"/>
      <c r="AJ34" s="46"/>
      <c r="AK34" s="27"/>
      <c r="AM34" s="46"/>
      <c r="AO34" s="46"/>
      <c r="AP34" s="46"/>
      <c r="AQ34" s="7"/>
      <c r="AS34" s="27"/>
      <c r="AT34" s="46"/>
      <c r="AU34" s="46"/>
      <c r="AV34" s="2"/>
      <c r="AW34" s="46"/>
      <c r="AX34" s="46"/>
      <c r="AY34" s="27"/>
      <c r="AZ34" s="46"/>
      <c r="BA34" s="46"/>
      <c r="BB34" s="121"/>
      <c r="BC34" s="46"/>
      <c r="BD34" s="46"/>
      <c r="BE34" s="27"/>
      <c r="BF34" s="46"/>
      <c r="BG34" s="46"/>
      <c r="BI34" s="46"/>
      <c r="BJ34" s="46"/>
      <c r="BK34" s="7"/>
      <c r="BM34" s="27"/>
      <c r="BN34" s="45"/>
      <c r="BO34" s="45"/>
      <c r="BP34" s="2"/>
      <c r="BQ34" s="45"/>
      <c r="BR34" s="45"/>
      <c r="BS34" s="23"/>
      <c r="BT34" s="46"/>
      <c r="BU34" s="46"/>
      <c r="BV34" s="121"/>
      <c r="BW34" s="46"/>
      <c r="BX34" s="46"/>
      <c r="BY34" s="27"/>
      <c r="BZ34" s="46"/>
      <c r="CA34" s="46"/>
      <c r="CC34" s="46"/>
      <c r="CD34" s="46"/>
      <c r="CE34" s="27"/>
      <c r="CG34" s="27"/>
      <c r="CH34" s="45"/>
      <c r="CI34" s="45"/>
      <c r="CJ34" s="2"/>
      <c r="CK34" s="45"/>
      <c r="CL34" s="45"/>
      <c r="CM34" s="27"/>
      <c r="CN34" s="46"/>
      <c r="CO34" s="46"/>
      <c r="CP34" s="121"/>
      <c r="CQ34" s="46"/>
      <c r="CR34" s="46"/>
      <c r="CS34" s="27"/>
      <c r="CT34" s="46"/>
      <c r="CU34" s="46"/>
      <c r="CW34" s="46"/>
      <c r="CX34" s="46"/>
      <c r="CY34" s="7"/>
      <c r="DA34" s="27"/>
      <c r="DB34" s="45"/>
      <c r="DC34" s="45"/>
      <c r="DD34" s="2"/>
      <c r="DE34" s="45"/>
      <c r="DF34" s="45"/>
      <c r="DG34" s="27"/>
      <c r="DH34" s="46"/>
      <c r="DI34" s="46"/>
      <c r="DJ34" s="121"/>
      <c r="DK34" s="46"/>
      <c r="DL34" s="46"/>
      <c r="DM34" s="27"/>
      <c r="DN34" s="46"/>
      <c r="DO34" s="46"/>
      <c r="DQ34" s="46"/>
      <c r="DR34" s="46"/>
      <c r="DS34" s="7"/>
      <c r="DU34" s="27"/>
      <c r="DV34" s="45"/>
      <c r="DW34" s="45"/>
      <c r="DX34" s="2"/>
      <c r="DY34" s="45"/>
      <c r="DZ34" s="45"/>
      <c r="EA34" s="27"/>
      <c r="EC34" s="48"/>
      <c r="EF34" s="47"/>
      <c r="EG34" s="27"/>
      <c r="EH34" s="46"/>
      <c r="EI34" s="46"/>
      <c r="EK34" s="46"/>
      <c r="EL34" s="46"/>
      <c r="EM34" s="7"/>
      <c r="EO34" s="27"/>
      <c r="EP34" s="45"/>
      <c r="EQ34" s="45"/>
      <c r="ER34" s="2"/>
      <c r="ES34" s="45"/>
      <c r="ET34" s="45"/>
      <c r="EU34" s="27"/>
      <c r="EV34" s="46"/>
      <c r="EW34" s="46"/>
      <c r="EZ34" s="47"/>
      <c r="FA34" s="27"/>
      <c r="FB34" s="46"/>
      <c r="FC34" s="46"/>
      <c r="FE34" s="46"/>
      <c r="FF34" s="46"/>
      <c r="FG34" s="7"/>
      <c r="FI34" s="27"/>
      <c r="FJ34" s="45"/>
      <c r="FK34" s="45"/>
      <c r="FL34" s="2"/>
      <c r="FM34" s="45"/>
      <c r="FN34" s="45"/>
      <c r="FO34" s="27"/>
      <c r="FP34" s="46"/>
      <c r="FQ34" s="46"/>
      <c r="FT34" s="47"/>
      <c r="FU34" s="27"/>
      <c r="FV34" s="46"/>
      <c r="FW34" s="46"/>
      <c r="FY34" s="46"/>
      <c r="FZ34" s="46"/>
      <c r="GA34" s="17"/>
      <c r="GB34" s="51"/>
      <c r="GC34" s="51"/>
      <c r="GD34" s="52"/>
      <c r="GE34" s="27"/>
      <c r="GF34" s="27"/>
      <c r="GG34" s="45"/>
      <c r="GH34" s="27"/>
      <c r="GI34" s="54"/>
      <c r="GJ34" s="2"/>
      <c r="GK34" s="2"/>
      <c r="GL34" s="2"/>
      <c r="GM34" s="2"/>
      <c r="GN34" s="55"/>
      <c r="GO34" s="2"/>
      <c r="GP34" s="2"/>
      <c r="GQ34" s="2"/>
      <c r="GR34" s="2"/>
      <c r="GS34" s="2"/>
      <c r="GT34" s="2"/>
      <c r="GU34" s="17"/>
      <c r="GV34" s="51"/>
      <c r="GW34" s="51"/>
      <c r="GX34" s="52"/>
      <c r="GY34" s="27"/>
      <c r="GZ34" s="27"/>
      <c r="HA34" s="45"/>
      <c r="HB34" s="27"/>
      <c r="HC34" s="54"/>
      <c r="HD34" s="2"/>
      <c r="HE34" s="2"/>
      <c r="HF34" s="2"/>
      <c r="HG34" s="2"/>
      <c r="HH34" s="55"/>
      <c r="HI34" s="2"/>
      <c r="HJ34" s="2"/>
      <c r="HK34" s="2"/>
      <c r="HL34" s="2"/>
      <c r="HM34" s="2"/>
      <c r="HN34" s="2"/>
    </row>
    <row r="35" spans="1:222" s="4" customFormat="1" ht="13.5" customHeight="1">
      <c r="A35" s="44"/>
      <c r="B35" s="2"/>
      <c r="C35" s="7"/>
      <c r="E35" s="27"/>
      <c r="F35" s="45"/>
      <c r="G35" s="45"/>
      <c r="H35" s="2"/>
      <c r="I35" s="45"/>
      <c r="J35" s="45"/>
      <c r="K35" s="46"/>
      <c r="L35" s="46"/>
      <c r="M35" s="46"/>
      <c r="P35" s="47"/>
      <c r="Q35" s="27"/>
      <c r="R35" s="46"/>
      <c r="S35" s="46"/>
      <c r="U35" s="46"/>
      <c r="V35" s="46"/>
      <c r="W35" s="7"/>
      <c r="Y35" s="27"/>
      <c r="Z35" s="45"/>
      <c r="AA35" s="45"/>
      <c r="AB35" s="2"/>
      <c r="AC35" s="45"/>
      <c r="AD35" s="45"/>
      <c r="AE35" s="27"/>
      <c r="AF35" s="46"/>
      <c r="AG35" s="46"/>
      <c r="AH35" s="121"/>
      <c r="AI35" s="46"/>
      <c r="AJ35" s="46"/>
      <c r="AK35" s="27"/>
      <c r="AM35" s="46"/>
      <c r="AO35" s="46"/>
      <c r="AP35" s="46"/>
      <c r="AQ35" s="7"/>
      <c r="AS35" s="27"/>
      <c r="AT35" s="46"/>
      <c r="AU35" s="46"/>
      <c r="AV35" s="2"/>
      <c r="AW35" s="46"/>
      <c r="AX35" s="46"/>
      <c r="AY35" s="27"/>
      <c r="AZ35" s="46"/>
      <c r="BA35" s="46"/>
      <c r="BB35" s="121"/>
      <c r="BC35" s="46"/>
      <c r="BD35" s="46"/>
      <c r="BE35" s="27"/>
      <c r="BF35" s="46"/>
      <c r="BG35" s="46"/>
      <c r="BI35" s="46"/>
      <c r="BJ35" s="46"/>
      <c r="BK35" s="7"/>
      <c r="BM35" s="27"/>
      <c r="BN35" s="45"/>
      <c r="BO35" s="45"/>
      <c r="BP35" s="2"/>
      <c r="BQ35" s="45"/>
      <c r="BR35" s="45"/>
      <c r="BS35" s="23"/>
      <c r="BT35" s="46"/>
      <c r="BU35" s="46"/>
      <c r="BV35" s="121"/>
      <c r="BW35" s="46"/>
      <c r="BX35" s="46"/>
      <c r="BY35" s="27"/>
      <c r="BZ35" s="46"/>
      <c r="CA35" s="46"/>
      <c r="CC35" s="46"/>
      <c r="CD35" s="46"/>
      <c r="CE35" s="27"/>
      <c r="CG35" s="27"/>
      <c r="CH35" s="45"/>
      <c r="CI35" s="45"/>
      <c r="CJ35" s="2"/>
      <c r="CK35" s="45"/>
      <c r="CL35" s="45"/>
      <c r="CM35" s="27"/>
      <c r="CN35" s="46"/>
      <c r="CO35" s="46"/>
      <c r="CP35" s="121"/>
      <c r="CQ35" s="46"/>
      <c r="CR35" s="46"/>
      <c r="CS35" s="27"/>
      <c r="CT35" s="46"/>
      <c r="CU35" s="46"/>
      <c r="CW35" s="46"/>
      <c r="CX35" s="46"/>
      <c r="CY35" s="7"/>
      <c r="DA35" s="27"/>
      <c r="DB35" s="45"/>
      <c r="DC35" s="45"/>
      <c r="DD35" s="2"/>
      <c r="DE35" s="45"/>
      <c r="DF35" s="45"/>
      <c r="DG35" s="27"/>
      <c r="DH35" s="46"/>
      <c r="DI35" s="46"/>
      <c r="DJ35" s="121"/>
      <c r="DK35" s="46"/>
      <c r="DL35" s="46"/>
      <c r="DM35" s="27"/>
      <c r="DN35" s="46"/>
      <c r="DO35" s="46"/>
      <c r="DQ35" s="46"/>
      <c r="DR35" s="46"/>
      <c r="DS35" s="7"/>
      <c r="DU35" s="27"/>
      <c r="DV35" s="45"/>
      <c r="DW35" s="45"/>
      <c r="DX35" s="2"/>
      <c r="DY35" s="45"/>
      <c r="DZ35" s="45"/>
      <c r="EA35" s="27"/>
      <c r="EC35" s="48"/>
      <c r="EF35" s="47"/>
      <c r="EG35" s="27"/>
      <c r="EH35" s="46"/>
      <c r="EI35" s="46"/>
      <c r="EK35" s="46"/>
      <c r="EL35" s="46"/>
      <c r="EM35" s="7"/>
      <c r="EO35" s="27"/>
      <c r="EP35" s="45"/>
      <c r="EQ35" s="45"/>
      <c r="ER35" s="2"/>
      <c r="ES35" s="45"/>
      <c r="ET35" s="45"/>
      <c r="EU35" s="27"/>
      <c r="EV35" s="46"/>
      <c r="EW35" s="46"/>
      <c r="EZ35" s="47"/>
      <c r="FA35" s="27"/>
      <c r="FB35" s="46"/>
      <c r="FC35" s="46"/>
      <c r="FE35" s="46"/>
      <c r="FF35" s="46"/>
      <c r="FG35" s="7"/>
      <c r="FI35" s="27"/>
      <c r="FJ35" s="45"/>
      <c r="FK35" s="45"/>
      <c r="FL35" s="2"/>
      <c r="FM35" s="45"/>
      <c r="FN35" s="45"/>
      <c r="FO35" s="27"/>
      <c r="FP35" s="46"/>
      <c r="FQ35" s="46"/>
      <c r="FT35" s="47"/>
      <c r="FU35" s="27"/>
      <c r="FV35" s="46"/>
      <c r="FW35" s="46"/>
      <c r="FY35" s="46"/>
      <c r="FZ35" s="46"/>
      <c r="GA35" s="17"/>
      <c r="GB35" s="51"/>
      <c r="GC35" s="51"/>
      <c r="GD35" s="52"/>
      <c r="GE35" s="27"/>
      <c r="GF35" s="27"/>
      <c r="GG35" s="45"/>
      <c r="GH35" s="27"/>
      <c r="GI35" s="54"/>
      <c r="GJ35" s="2"/>
      <c r="GK35" s="2"/>
      <c r="GL35" s="2"/>
      <c r="GM35" s="2"/>
      <c r="GN35" s="55"/>
      <c r="GO35" s="2"/>
      <c r="GP35" s="2"/>
      <c r="GQ35" s="2"/>
      <c r="GR35" s="2"/>
      <c r="GS35" s="2"/>
      <c r="GT35" s="2"/>
      <c r="GU35" s="17"/>
      <c r="GV35" s="51"/>
      <c r="GW35" s="51"/>
      <c r="GX35" s="52"/>
      <c r="GY35" s="27"/>
      <c r="GZ35" s="27"/>
      <c r="HA35" s="45"/>
      <c r="HB35" s="27"/>
      <c r="HC35" s="54"/>
      <c r="HD35" s="2"/>
      <c r="HE35" s="2"/>
      <c r="HF35" s="2"/>
      <c r="HG35" s="2"/>
      <c r="HH35" s="55"/>
      <c r="HI35" s="2"/>
      <c r="HJ35" s="2"/>
      <c r="HK35" s="2"/>
      <c r="HL35" s="2"/>
      <c r="HM35" s="2"/>
      <c r="HN35" s="2"/>
    </row>
    <row r="36" spans="1:222" s="4" customFormat="1" ht="13.5" customHeight="1">
      <c r="A36" s="44"/>
      <c r="B36" s="2"/>
      <c r="C36" s="7"/>
      <c r="E36" s="27"/>
      <c r="F36" s="45"/>
      <c r="G36" s="45"/>
      <c r="H36" s="2"/>
      <c r="I36" s="45"/>
      <c r="J36" s="45"/>
      <c r="K36" s="46"/>
      <c r="L36" s="46"/>
      <c r="M36" s="46"/>
      <c r="P36" s="47"/>
      <c r="Q36" s="27"/>
      <c r="R36" s="46"/>
      <c r="S36" s="46"/>
      <c r="U36" s="46"/>
      <c r="V36" s="46"/>
      <c r="W36" s="7"/>
      <c r="Y36" s="27"/>
      <c r="Z36" s="46"/>
      <c r="AA36" s="46"/>
      <c r="AB36" s="121"/>
      <c r="AC36" s="46"/>
      <c r="AD36" s="46"/>
      <c r="AE36" s="27"/>
      <c r="AF36" s="46"/>
      <c r="AG36" s="46"/>
      <c r="AH36" s="121"/>
      <c r="AI36" s="46"/>
      <c r="AJ36" s="46"/>
      <c r="AK36" s="27"/>
      <c r="AM36" s="46"/>
      <c r="AO36" s="46"/>
      <c r="AP36" s="46"/>
      <c r="AQ36" s="7"/>
      <c r="AS36" s="27"/>
      <c r="AT36" s="46"/>
      <c r="AU36" s="46"/>
      <c r="AV36" s="121"/>
      <c r="AW36" s="46"/>
      <c r="AX36" s="46"/>
      <c r="AY36" s="27"/>
      <c r="AZ36" s="46"/>
      <c r="BA36" s="46"/>
      <c r="BB36" s="121"/>
      <c r="BC36" s="46"/>
      <c r="BD36" s="46"/>
      <c r="BE36" s="27"/>
      <c r="BF36" s="46"/>
      <c r="BG36" s="46"/>
      <c r="BI36" s="46"/>
      <c r="BJ36" s="46"/>
      <c r="BK36" s="7"/>
      <c r="BM36" s="27"/>
      <c r="BN36" s="45"/>
      <c r="BO36" s="45"/>
      <c r="BP36" s="2"/>
      <c r="BQ36" s="45"/>
      <c r="BR36" s="45"/>
      <c r="BS36" s="23"/>
      <c r="BT36" s="46"/>
      <c r="BU36" s="46"/>
      <c r="BV36" s="121"/>
      <c r="BW36" s="46"/>
      <c r="BX36" s="46"/>
      <c r="BY36" s="27"/>
      <c r="BZ36" s="46"/>
      <c r="CA36" s="46"/>
      <c r="CC36" s="46"/>
      <c r="CD36" s="46"/>
      <c r="CE36" s="27"/>
      <c r="CG36" s="27"/>
      <c r="CH36" s="45"/>
      <c r="CI36" s="45"/>
      <c r="CJ36" s="2"/>
      <c r="CK36" s="45"/>
      <c r="CL36" s="45"/>
      <c r="CM36" s="27"/>
      <c r="CN36" s="46"/>
      <c r="CO36" s="46"/>
      <c r="CP36" s="121"/>
      <c r="CQ36" s="46"/>
      <c r="CR36" s="46"/>
      <c r="CS36" s="27"/>
      <c r="CT36" s="46"/>
      <c r="CU36" s="46"/>
      <c r="CW36" s="46"/>
      <c r="CX36" s="46"/>
      <c r="CY36" s="7"/>
      <c r="DA36" s="27"/>
      <c r="DB36" s="45"/>
      <c r="DC36" s="45"/>
      <c r="DD36" s="2"/>
      <c r="DE36" s="45"/>
      <c r="DF36" s="45"/>
      <c r="DG36" s="27"/>
      <c r="DH36" s="46"/>
      <c r="DI36" s="46"/>
      <c r="DJ36" s="121"/>
      <c r="DK36" s="46"/>
      <c r="DL36" s="46"/>
      <c r="DM36" s="27"/>
      <c r="DN36" s="46"/>
      <c r="DO36" s="46"/>
      <c r="DQ36" s="46"/>
      <c r="DR36" s="46"/>
      <c r="DS36" s="7"/>
      <c r="DU36" s="27"/>
      <c r="DV36" s="45"/>
      <c r="DW36" s="45"/>
      <c r="DX36" s="2"/>
      <c r="DY36" s="45"/>
      <c r="DZ36" s="45"/>
      <c r="EA36" s="27"/>
      <c r="EC36" s="48"/>
      <c r="EF36" s="47"/>
      <c r="EG36" s="27"/>
      <c r="EH36" s="46"/>
      <c r="EI36" s="46"/>
      <c r="EK36" s="46"/>
      <c r="EL36" s="46"/>
      <c r="EM36" s="7"/>
      <c r="EO36" s="27"/>
      <c r="EP36" s="45"/>
      <c r="EQ36" s="45"/>
      <c r="ER36" s="2"/>
      <c r="ES36" s="45"/>
      <c r="ET36" s="45"/>
      <c r="EU36" s="27"/>
      <c r="EV36" s="46"/>
      <c r="EW36" s="46"/>
      <c r="EZ36" s="47"/>
      <c r="FA36" s="27"/>
      <c r="FB36" s="46"/>
      <c r="FC36" s="46"/>
      <c r="FE36" s="46"/>
      <c r="FF36" s="46"/>
      <c r="FG36" s="7"/>
      <c r="FI36" s="27"/>
      <c r="FJ36" s="45"/>
      <c r="FK36" s="45"/>
      <c r="FL36" s="2"/>
      <c r="FM36" s="45"/>
      <c r="FN36" s="45"/>
      <c r="FO36" s="27"/>
      <c r="FP36" s="46"/>
      <c r="FQ36" s="46"/>
      <c r="FT36" s="47"/>
      <c r="FU36" s="27"/>
      <c r="FV36" s="46"/>
      <c r="FW36" s="46"/>
      <c r="FY36" s="46"/>
      <c r="FZ36" s="46"/>
      <c r="GA36" s="7"/>
      <c r="GC36" s="2"/>
      <c r="GD36" s="45"/>
      <c r="GE36" s="2"/>
      <c r="GF36" s="2"/>
      <c r="GG36" s="45"/>
      <c r="GH36" s="2"/>
      <c r="GI36" s="49"/>
      <c r="GN36" s="47"/>
      <c r="GU36" s="7"/>
      <c r="GW36" s="2"/>
      <c r="GX36" s="45"/>
      <c r="GY36" s="2"/>
      <c r="GZ36" s="2"/>
      <c r="HA36" s="45"/>
      <c r="HB36" s="2"/>
      <c r="HC36" s="49"/>
      <c r="HH36" s="47"/>
    </row>
    <row r="37" spans="1:222" s="4" customFormat="1" ht="13.5" customHeight="1">
      <c r="A37" s="44"/>
      <c r="DC37" s="45"/>
      <c r="DD37" s="2"/>
      <c r="DE37" s="45"/>
      <c r="DF37" s="45"/>
      <c r="DG37" s="27"/>
      <c r="DH37" s="46"/>
      <c r="DI37" s="46"/>
      <c r="DJ37" s="121"/>
      <c r="DK37" s="46"/>
      <c r="DL37" s="46"/>
      <c r="DM37" s="27"/>
      <c r="DN37" s="46"/>
      <c r="DO37" s="46"/>
      <c r="DQ37" s="46"/>
      <c r="DR37" s="46"/>
      <c r="DS37" s="7"/>
      <c r="DU37" s="27"/>
      <c r="DV37" s="45"/>
      <c r="DW37" s="45"/>
      <c r="DX37" s="2"/>
      <c r="DY37" s="45"/>
      <c r="DZ37" s="45"/>
      <c r="EA37" s="27"/>
      <c r="EC37" s="48"/>
      <c r="EF37" s="47"/>
      <c r="EG37" s="27"/>
      <c r="EH37" s="46"/>
      <c r="EI37" s="46"/>
      <c r="EK37" s="46"/>
      <c r="EL37" s="46"/>
      <c r="EM37" s="7"/>
      <c r="EO37" s="27"/>
      <c r="EP37" s="45"/>
      <c r="EQ37" s="45"/>
      <c r="ER37" s="2"/>
      <c r="ES37" s="45"/>
      <c r="ET37" s="45"/>
      <c r="EU37" s="27"/>
      <c r="EV37" s="46"/>
      <c r="EW37" s="46"/>
      <c r="EZ37" s="47"/>
      <c r="FA37" s="27"/>
      <c r="FB37" s="46"/>
      <c r="FC37" s="46"/>
      <c r="FE37" s="46"/>
      <c r="FF37" s="46"/>
      <c r="FG37" s="7"/>
      <c r="FI37" s="27"/>
      <c r="FJ37" s="45"/>
      <c r="FK37" s="45"/>
      <c r="FL37" s="2"/>
      <c r="FM37" s="45"/>
      <c r="FN37" s="45"/>
      <c r="FO37" s="27"/>
      <c r="FP37" s="46"/>
      <c r="FQ37" s="46"/>
      <c r="FT37" s="47"/>
      <c r="FU37" s="27"/>
      <c r="FV37" s="46"/>
      <c r="FW37" s="46"/>
      <c r="FY37" s="46"/>
      <c r="FZ37" s="46"/>
      <c r="GA37" s="17"/>
      <c r="GB37" s="51"/>
      <c r="GC37" s="51"/>
      <c r="GD37" s="52"/>
      <c r="GE37" s="2"/>
      <c r="GF37" s="53"/>
      <c r="GG37" s="52"/>
      <c r="GH37" s="2"/>
      <c r="GI37" s="54"/>
      <c r="GJ37" s="2"/>
      <c r="GK37" s="2"/>
      <c r="GL37" s="2"/>
      <c r="GM37" s="2"/>
      <c r="GN37" s="55"/>
      <c r="GO37" s="2"/>
      <c r="GP37" s="2"/>
      <c r="GQ37" s="2"/>
      <c r="GR37" s="2"/>
      <c r="GS37" s="2"/>
      <c r="GT37" s="2"/>
      <c r="GU37" s="17"/>
      <c r="GV37" s="51"/>
      <c r="GW37" s="51"/>
      <c r="GX37" s="52"/>
      <c r="GY37" s="2"/>
      <c r="GZ37" s="53"/>
      <c r="HA37" s="52"/>
      <c r="HB37" s="2"/>
      <c r="HC37" s="54"/>
      <c r="HD37" s="2"/>
      <c r="HE37" s="2"/>
      <c r="HF37" s="2"/>
      <c r="HG37" s="2"/>
      <c r="HH37" s="55"/>
      <c r="HI37" s="2"/>
      <c r="HJ37" s="2"/>
      <c r="HK37" s="2"/>
      <c r="HL37" s="2"/>
      <c r="HM37" s="2"/>
      <c r="HN37" s="2"/>
    </row>
    <row r="38" spans="1:222" s="4" customFormat="1" ht="13.5" customHeight="1">
      <c r="A38" s="44"/>
      <c r="DC38" s="45"/>
      <c r="DD38" s="2"/>
      <c r="DE38" s="45"/>
      <c r="DF38" s="45"/>
      <c r="DG38" s="27"/>
      <c r="DH38" s="46"/>
      <c r="DI38" s="46"/>
      <c r="DJ38" s="121"/>
      <c r="DK38" s="46"/>
      <c r="DL38" s="46"/>
      <c r="DM38" s="27"/>
      <c r="DN38" s="46"/>
      <c r="DO38" s="46"/>
      <c r="DQ38" s="46"/>
      <c r="DR38" s="46"/>
      <c r="DS38" s="7"/>
      <c r="DU38" s="27"/>
      <c r="DV38" s="45"/>
      <c r="DW38" s="45"/>
      <c r="DX38" s="2"/>
      <c r="DY38" s="45"/>
      <c r="DZ38" s="45"/>
      <c r="EA38" s="27"/>
      <c r="EC38" s="48"/>
      <c r="EF38" s="47"/>
      <c r="EG38" s="27"/>
      <c r="EH38" s="46"/>
      <c r="EI38" s="46"/>
      <c r="EK38" s="46"/>
      <c r="EL38" s="46"/>
      <c r="EM38" s="7"/>
      <c r="EO38" s="27"/>
      <c r="EP38" s="45"/>
      <c r="EQ38" s="45"/>
      <c r="ER38" s="2"/>
      <c r="ES38" s="45"/>
      <c r="ET38" s="45"/>
      <c r="EU38" s="27"/>
      <c r="EV38" s="46"/>
      <c r="EW38" s="46"/>
      <c r="EZ38" s="47"/>
      <c r="FA38" s="27"/>
      <c r="FB38" s="46"/>
      <c r="FC38" s="46"/>
      <c r="FE38" s="46"/>
      <c r="FF38" s="46"/>
      <c r="FG38" s="7"/>
      <c r="FI38" s="27"/>
      <c r="FJ38" s="45"/>
      <c r="FK38" s="45"/>
      <c r="FL38" s="2"/>
      <c r="FM38" s="45"/>
      <c r="FN38" s="45"/>
      <c r="FO38" s="27"/>
      <c r="FP38" s="46"/>
      <c r="FQ38" s="46"/>
      <c r="FT38" s="47"/>
      <c r="FU38" s="27"/>
      <c r="FV38" s="46"/>
      <c r="FW38" s="46"/>
      <c r="FY38" s="46"/>
      <c r="FZ38" s="46"/>
      <c r="GA38" s="17"/>
      <c r="GB38" s="51"/>
      <c r="GC38" s="51"/>
      <c r="GD38" s="52"/>
      <c r="GE38" s="2"/>
      <c r="GF38" s="53"/>
      <c r="GG38" s="52"/>
      <c r="GH38" s="2"/>
      <c r="GI38" s="54"/>
      <c r="GJ38" s="2"/>
      <c r="GK38" s="2"/>
      <c r="GL38" s="2"/>
      <c r="GM38" s="2"/>
      <c r="GN38" s="55"/>
      <c r="GO38" s="2"/>
      <c r="GP38" s="2"/>
      <c r="GQ38" s="2"/>
      <c r="GR38" s="2"/>
      <c r="GS38" s="2"/>
      <c r="GT38" s="2"/>
      <c r="GU38" s="17"/>
      <c r="GV38" s="51"/>
      <c r="GW38" s="51"/>
      <c r="GX38" s="52"/>
      <c r="GY38" s="2"/>
      <c r="GZ38" s="53"/>
      <c r="HA38" s="52"/>
      <c r="HB38" s="2"/>
      <c r="HC38" s="54"/>
      <c r="HD38" s="2"/>
      <c r="HE38" s="2"/>
      <c r="HF38" s="2"/>
      <c r="HG38" s="2"/>
      <c r="HH38" s="55"/>
      <c r="HI38" s="2"/>
      <c r="HJ38" s="2"/>
      <c r="HK38" s="2"/>
      <c r="HL38" s="2"/>
      <c r="HM38" s="2"/>
      <c r="HN38" s="2"/>
    </row>
    <row r="39" spans="1:222" s="4" customFormat="1" ht="13.5" customHeight="1">
      <c r="A39" s="44"/>
    </row>
    <row r="40" spans="1:222" s="4" customFormat="1" ht="13.5" customHeight="1">
      <c r="A40" s="44"/>
      <c r="B40" s="2"/>
      <c r="C40" s="7"/>
      <c r="E40" s="27"/>
      <c r="F40" s="45"/>
      <c r="G40" s="45"/>
      <c r="H40" s="2"/>
      <c r="I40" s="45"/>
      <c r="J40" s="45"/>
      <c r="K40" s="46"/>
      <c r="L40" s="46"/>
      <c r="M40" s="46"/>
      <c r="P40" s="47"/>
      <c r="Q40" s="27"/>
      <c r="R40" s="46"/>
      <c r="S40" s="46"/>
      <c r="U40" s="46"/>
      <c r="V40" s="46"/>
      <c r="W40" s="7"/>
      <c r="Y40" s="27"/>
      <c r="Z40" s="45"/>
      <c r="AA40" s="45"/>
      <c r="AB40" s="2"/>
      <c r="AC40" s="45"/>
      <c r="AD40" s="45"/>
      <c r="AE40" s="27"/>
      <c r="AF40" s="46"/>
      <c r="AG40" s="46"/>
      <c r="AH40" s="121"/>
      <c r="AI40" s="46"/>
      <c r="AJ40" s="46"/>
      <c r="AK40" s="27"/>
      <c r="AM40" s="46"/>
      <c r="AO40" s="46"/>
      <c r="AP40" s="46"/>
      <c r="AQ40" s="7"/>
      <c r="AS40" s="27"/>
      <c r="AT40" s="46"/>
      <c r="AU40" s="46"/>
      <c r="AV40" s="2"/>
      <c r="AW40" s="46"/>
      <c r="AX40" s="46"/>
      <c r="AY40" s="27"/>
      <c r="AZ40" s="46"/>
      <c r="BA40" s="46"/>
      <c r="BB40" s="121"/>
      <c r="BC40" s="46"/>
      <c r="BD40" s="46"/>
      <c r="BE40" s="27"/>
      <c r="BF40" s="46"/>
      <c r="BG40" s="46"/>
      <c r="BI40" s="46"/>
      <c r="BJ40" s="46"/>
      <c r="BK40" s="7"/>
      <c r="BM40" s="27"/>
      <c r="BN40" s="45"/>
      <c r="BO40" s="45"/>
      <c r="BP40" s="2"/>
      <c r="BQ40" s="45"/>
      <c r="BR40" s="45"/>
      <c r="BS40" s="23"/>
      <c r="BT40" s="46"/>
      <c r="BU40" s="46"/>
      <c r="BV40" s="121"/>
      <c r="BW40" s="46"/>
      <c r="BX40" s="46"/>
      <c r="BY40" s="27"/>
      <c r="BZ40" s="46"/>
      <c r="CA40" s="46"/>
      <c r="CC40" s="46"/>
      <c r="CD40" s="46"/>
      <c r="CE40" s="27"/>
      <c r="CG40" s="27"/>
      <c r="CH40" s="45"/>
      <c r="CI40" s="45"/>
      <c r="CJ40" s="2"/>
      <c r="CK40" s="45"/>
      <c r="CL40" s="45"/>
      <c r="CM40" s="27"/>
      <c r="CN40" s="46"/>
      <c r="CO40" s="46"/>
      <c r="CP40" s="121"/>
      <c r="CQ40" s="46"/>
      <c r="CR40" s="46"/>
      <c r="CS40" s="27"/>
      <c r="CT40" s="46"/>
      <c r="CU40" s="46"/>
      <c r="CW40" s="46"/>
      <c r="CX40" s="46"/>
      <c r="CY40" s="7"/>
      <c r="DA40" s="27"/>
      <c r="DB40" s="45"/>
      <c r="DC40" s="45"/>
      <c r="DD40" s="2"/>
      <c r="DE40" s="45"/>
      <c r="DF40" s="45"/>
      <c r="DG40" s="27"/>
      <c r="DH40" s="46"/>
      <c r="DI40" s="46"/>
      <c r="DJ40" s="121"/>
      <c r="DK40" s="46"/>
      <c r="DL40" s="46"/>
      <c r="DM40" s="27"/>
      <c r="DN40" s="46"/>
      <c r="DO40" s="46"/>
      <c r="DQ40" s="46"/>
      <c r="DR40" s="46"/>
      <c r="DS40" s="7"/>
      <c r="DU40" s="27"/>
      <c r="DV40" s="45"/>
      <c r="DW40" s="45"/>
      <c r="DX40" s="2"/>
      <c r="DY40" s="45"/>
      <c r="DZ40" s="45"/>
      <c r="EA40" s="27"/>
      <c r="EC40" s="48"/>
      <c r="EF40" s="47"/>
      <c r="EG40" s="27"/>
      <c r="EH40" s="46"/>
      <c r="EI40" s="46"/>
      <c r="EK40" s="46"/>
      <c r="EL40" s="46"/>
      <c r="EM40" s="7"/>
      <c r="EO40" s="27"/>
      <c r="EP40" s="45"/>
      <c r="EQ40" s="45"/>
      <c r="ER40" s="2"/>
      <c r="ES40" s="45"/>
      <c r="ET40" s="45"/>
      <c r="EU40" s="27"/>
      <c r="EV40" s="46"/>
      <c r="EW40" s="46"/>
      <c r="EZ40" s="47"/>
      <c r="FA40" s="27"/>
      <c r="FB40" s="46"/>
      <c r="FC40" s="46"/>
      <c r="FE40" s="46"/>
      <c r="FF40" s="46"/>
      <c r="FG40" s="7"/>
      <c r="FI40" s="27"/>
      <c r="FJ40" s="45"/>
      <c r="FK40" s="45"/>
      <c r="FL40" s="2"/>
      <c r="FM40" s="45"/>
      <c r="FN40" s="45"/>
      <c r="FO40" s="27"/>
      <c r="FP40" s="46"/>
      <c r="FQ40" s="46"/>
      <c r="FT40" s="47"/>
      <c r="FU40" s="27"/>
      <c r="FV40" s="46"/>
      <c r="FW40" s="46"/>
      <c r="FY40" s="46"/>
      <c r="FZ40" s="46"/>
      <c r="GA40" s="17"/>
      <c r="GB40" s="51"/>
      <c r="GC40" s="51"/>
      <c r="GD40" s="52"/>
      <c r="GE40" s="2"/>
      <c r="GF40" s="53"/>
      <c r="GG40" s="52"/>
      <c r="GH40" s="2"/>
      <c r="GI40" s="54"/>
      <c r="GJ40" s="2"/>
      <c r="GK40" s="2"/>
      <c r="GL40" s="2"/>
      <c r="GM40" s="2"/>
      <c r="GN40" s="55"/>
      <c r="GO40" s="2"/>
      <c r="GP40" s="2"/>
      <c r="GQ40" s="2"/>
      <c r="GR40" s="2"/>
      <c r="GS40" s="2"/>
      <c r="GT40" s="2"/>
      <c r="GU40" s="17"/>
      <c r="GV40" s="51"/>
      <c r="GW40" s="51"/>
      <c r="GX40" s="52"/>
      <c r="GY40" s="2"/>
      <c r="GZ40" s="53"/>
      <c r="HA40" s="52"/>
      <c r="HB40" s="2"/>
      <c r="HC40" s="54"/>
      <c r="HD40" s="2"/>
      <c r="HE40" s="2"/>
      <c r="HF40" s="2"/>
      <c r="HG40" s="2"/>
      <c r="HH40" s="55"/>
      <c r="HI40" s="2"/>
      <c r="HJ40" s="2"/>
      <c r="HK40" s="2"/>
      <c r="HL40" s="2"/>
      <c r="HM40" s="2"/>
      <c r="HN40" s="2"/>
    </row>
    <row r="41" spans="1:222" s="4" customFormat="1" ht="13.5" customHeight="1">
      <c r="A41" s="44"/>
      <c r="B41" s="2"/>
      <c r="C41" s="7"/>
      <c r="E41" s="27"/>
      <c r="F41" s="45"/>
      <c r="G41" s="46"/>
      <c r="H41" s="2"/>
      <c r="I41" s="45"/>
      <c r="J41" s="46"/>
      <c r="K41" s="46"/>
      <c r="L41" s="46"/>
      <c r="M41" s="46"/>
      <c r="P41" s="47"/>
      <c r="Q41" s="27"/>
      <c r="R41" s="46"/>
      <c r="S41" s="46"/>
      <c r="U41" s="46"/>
      <c r="V41" s="46"/>
      <c r="W41" s="7"/>
      <c r="Y41" s="27"/>
      <c r="Z41" s="45"/>
      <c r="AA41" s="45"/>
      <c r="AB41" s="2"/>
      <c r="AC41" s="45"/>
      <c r="AD41" s="45"/>
      <c r="AE41" s="27"/>
      <c r="AF41" s="46"/>
      <c r="AG41" s="46"/>
      <c r="AH41" s="121"/>
      <c r="AI41" s="46"/>
      <c r="AJ41" s="46"/>
      <c r="AK41" s="27"/>
      <c r="AM41" s="46"/>
      <c r="AO41" s="46"/>
      <c r="AP41" s="46"/>
      <c r="AQ41" s="7"/>
      <c r="AS41" s="27"/>
      <c r="AT41" s="46"/>
      <c r="AU41" s="46"/>
      <c r="AV41" s="2"/>
      <c r="AW41" s="46"/>
      <c r="AX41" s="46"/>
      <c r="AY41" s="27"/>
      <c r="AZ41" s="46"/>
      <c r="BA41" s="46"/>
      <c r="BB41" s="121"/>
      <c r="BC41" s="46"/>
      <c r="BD41" s="46"/>
      <c r="BE41" s="27"/>
      <c r="BF41" s="46"/>
      <c r="BG41" s="46"/>
      <c r="BI41" s="46"/>
      <c r="BJ41" s="46"/>
      <c r="BK41" s="7"/>
      <c r="BM41" s="27"/>
      <c r="BN41" s="45"/>
      <c r="BO41" s="45"/>
      <c r="BP41" s="2"/>
      <c r="BQ41" s="45"/>
      <c r="BR41" s="45"/>
      <c r="BS41" s="23"/>
      <c r="BT41" s="46"/>
      <c r="BU41" s="46"/>
      <c r="BV41" s="121"/>
      <c r="BW41" s="46"/>
      <c r="BX41" s="46"/>
      <c r="BY41" s="27"/>
      <c r="BZ41" s="46"/>
      <c r="CA41" s="46"/>
      <c r="CC41" s="46"/>
      <c r="CD41" s="46"/>
      <c r="CE41" s="27"/>
      <c r="CG41" s="27"/>
      <c r="CH41" s="45"/>
      <c r="CI41" s="45"/>
      <c r="CJ41" s="2"/>
      <c r="CK41" s="45"/>
      <c r="CL41" s="45"/>
      <c r="CM41" s="27"/>
      <c r="CN41" s="46"/>
      <c r="CO41" s="46"/>
      <c r="CP41" s="121"/>
      <c r="CQ41" s="46"/>
      <c r="CR41" s="46"/>
      <c r="CS41" s="27"/>
      <c r="CT41" s="46"/>
      <c r="CU41" s="46"/>
      <c r="CW41" s="46"/>
      <c r="CX41" s="46"/>
      <c r="CY41" s="7"/>
      <c r="DA41" s="27"/>
      <c r="DB41" s="45"/>
      <c r="DC41" s="45"/>
      <c r="DD41" s="2"/>
      <c r="DE41" s="45"/>
      <c r="DF41" s="45"/>
      <c r="DG41" s="27"/>
      <c r="DH41" s="46"/>
      <c r="DI41" s="46"/>
      <c r="DJ41" s="121"/>
      <c r="DK41" s="46"/>
      <c r="DL41" s="46"/>
      <c r="DM41" s="27"/>
      <c r="DN41" s="46"/>
      <c r="DO41" s="46"/>
      <c r="DQ41" s="46"/>
      <c r="DR41" s="46"/>
      <c r="DS41" s="7"/>
      <c r="DU41" s="27"/>
      <c r="DV41" s="45"/>
      <c r="DW41" s="45"/>
      <c r="DX41" s="2"/>
      <c r="DY41" s="45"/>
      <c r="DZ41" s="45"/>
      <c r="EA41" s="27"/>
      <c r="EC41" s="48"/>
      <c r="EF41" s="47"/>
      <c r="EG41" s="27"/>
      <c r="EH41" s="46"/>
      <c r="EI41" s="46"/>
      <c r="EK41" s="46"/>
      <c r="EL41" s="46"/>
      <c r="EM41" s="7"/>
      <c r="EO41" s="27"/>
      <c r="EP41" s="45"/>
      <c r="EQ41" s="45"/>
      <c r="ER41" s="2"/>
      <c r="ES41" s="45"/>
      <c r="ET41" s="45"/>
      <c r="EU41" s="27"/>
      <c r="EV41" s="46"/>
      <c r="EW41" s="46"/>
      <c r="EZ41" s="47"/>
      <c r="FA41" s="27"/>
      <c r="FB41" s="46"/>
      <c r="FC41" s="46"/>
      <c r="FE41" s="46"/>
      <c r="FF41" s="46"/>
      <c r="FG41" s="7"/>
      <c r="FI41" s="27"/>
      <c r="FJ41" s="45"/>
      <c r="FK41" s="45"/>
      <c r="FL41" s="2"/>
      <c r="FM41" s="45"/>
      <c r="FN41" s="45"/>
      <c r="FO41" s="27"/>
      <c r="FP41" s="46"/>
      <c r="FQ41" s="46"/>
      <c r="FT41" s="47"/>
      <c r="FU41" s="27"/>
      <c r="FV41" s="46"/>
      <c r="FW41" s="46"/>
      <c r="FY41" s="46"/>
      <c r="FZ41" s="46"/>
      <c r="GA41" s="17"/>
      <c r="GB41" s="51"/>
      <c r="GC41" s="51"/>
      <c r="GD41" s="52"/>
      <c r="GE41" s="2"/>
      <c r="GF41" s="53"/>
      <c r="GG41" s="52"/>
      <c r="GH41" s="2"/>
      <c r="GI41" s="54"/>
      <c r="GJ41" s="2"/>
      <c r="GK41" s="2"/>
      <c r="GL41" s="2"/>
      <c r="GM41" s="2"/>
      <c r="GN41" s="55"/>
      <c r="GO41" s="2"/>
      <c r="GP41" s="2"/>
      <c r="GQ41" s="2"/>
      <c r="GR41" s="2"/>
      <c r="GS41" s="2"/>
      <c r="GT41" s="2"/>
      <c r="GU41" s="17"/>
      <c r="GV41" s="51"/>
      <c r="GW41" s="51"/>
      <c r="GX41" s="52"/>
      <c r="GY41" s="2"/>
      <c r="GZ41" s="53"/>
      <c r="HA41" s="52"/>
      <c r="HB41" s="2"/>
      <c r="HC41" s="54"/>
      <c r="HD41" s="2"/>
      <c r="HE41" s="2"/>
      <c r="HF41" s="2"/>
      <c r="HG41" s="2"/>
      <c r="HH41" s="55"/>
      <c r="HI41" s="2"/>
      <c r="HJ41" s="2"/>
      <c r="HK41" s="2"/>
      <c r="HL41" s="2"/>
      <c r="HM41" s="2"/>
      <c r="HN41" s="2"/>
    </row>
    <row r="42" spans="1:222" s="4" customFormat="1" ht="13.5" customHeight="1">
      <c r="A42" s="44"/>
      <c r="B42" s="2"/>
      <c r="C42" s="7"/>
      <c r="E42" s="27"/>
      <c r="F42" s="45"/>
      <c r="G42" s="46"/>
      <c r="H42" s="2"/>
      <c r="I42" s="45"/>
      <c r="J42" s="46"/>
      <c r="K42" s="46"/>
      <c r="L42" s="46"/>
      <c r="M42" s="46"/>
      <c r="P42" s="47"/>
      <c r="Q42" s="27"/>
      <c r="R42" s="46"/>
      <c r="S42" s="46"/>
      <c r="U42" s="46"/>
      <c r="V42" s="46"/>
      <c r="W42" s="7"/>
      <c r="Y42" s="27"/>
      <c r="Z42" s="45"/>
      <c r="AA42" s="45"/>
      <c r="AB42" s="2"/>
      <c r="AC42" s="45"/>
      <c r="AD42" s="45"/>
      <c r="AE42" s="27"/>
      <c r="AF42" s="46"/>
      <c r="AG42" s="46"/>
      <c r="AH42" s="121"/>
      <c r="AI42" s="46"/>
      <c r="AJ42" s="46"/>
      <c r="AK42" s="27"/>
      <c r="AM42" s="46"/>
      <c r="AO42" s="46"/>
      <c r="AP42" s="46"/>
      <c r="AQ42" s="7"/>
      <c r="AS42" s="27"/>
      <c r="AT42" s="46"/>
      <c r="AU42" s="46"/>
      <c r="AV42" s="2"/>
      <c r="AW42" s="46"/>
      <c r="AX42" s="46"/>
      <c r="AY42" s="27"/>
      <c r="AZ42" s="46"/>
      <c r="BA42" s="46"/>
      <c r="BB42" s="121"/>
      <c r="BC42" s="46"/>
      <c r="BD42" s="46"/>
      <c r="BE42" s="27"/>
      <c r="BF42" s="46"/>
      <c r="BG42" s="46"/>
      <c r="BI42" s="46"/>
      <c r="BJ42" s="46"/>
      <c r="BK42" s="7"/>
      <c r="BM42" s="27"/>
      <c r="BN42" s="45"/>
      <c r="BO42" s="45"/>
      <c r="BP42" s="2"/>
      <c r="BQ42" s="45"/>
      <c r="BR42" s="45"/>
      <c r="BS42" s="23"/>
      <c r="BT42" s="46"/>
      <c r="BU42" s="46"/>
      <c r="BV42" s="121"/>
      <c r="BW42" s="46"/>
      <c r="BX42" s="46"/>
      <c r="BY42" s="27"/>
      <c r="BZ42" s="46"/>
      <c r="CA42" s="46"/>
      <c r="CC42" s="46"/>
      <c r="CD42" s="46"/>
      <c r="CE42" s="27"/>
      <c r="CG42" s="27"/>
      <c r="CH42" s="45"/>
      <c r="CI42" s="45"/>
      <c r="CJ42" s="2"/>
      <c r="CK42" s="45"/>
      <c r="CL42" s="45"/>
      <c r="CM42" s="27"/>
      <c r="CN42" s="46"/>
      <c r="CO42" s="46"/>
      <c r="CP42" s="121"/>
      <c r="CQ42" s="46"/>
      <c r="CR42" s="46"/>
      <c r="CS42" s="27"/>
      <c r="CT42" s="46"/>
      <c r="CU42" s="46"/>
      <c r="CW42" s="46"/>
      <c r="CX42" s="46"/>
      <c r="CY42" s="7"/>
      <c r="DA42" s="27"/>
      <c r="DB42" s="45"/>
      <c r="DC42" s="45"/>
      <c r="DD42" s="2"/>
      <c r="DE42" s="45"/>
      <c r="DF42" s="45"/>
      <c r="DG42" s="27"/>
      <c r="DH42" s="46"/>
      <c r="DI42" s="46"/>
      <c r="DJ42" s="121"/>
      <c r="DK42" s="46"/>
      <c r="DL42" s="46"/>
      <c r="DM42" s="27"/>
      <c r="DN42" s="46"/>
      <c r="DO42" s="46"/>
      <c r="DQ42" s="46"/>
      <c r="DR42" s="46"/>
      <c r="DS42" s="7"/>
      <c r="DU42" s="27"/>
      <c r="DV42" s="45"/>
      <c r="DW42" s="45"/>
      <c r="DX42" s="2"/>
      <c r="DY42" s="45"/>
      <c r="DZ42" s="45"/>
      <c r="EA42" s="27"/>
      <c r="EC42" s="48"/>
      <c r="EF42" s="47"/>
      <c r="EG42" s="27"/>
      <c r="EH42" s="46"/>
      <c r="EI42" s="46"/>
      <c r="EK42" s="46"/>
      <c r="EL42" s="46"/>
      <c r="EM42" s="7"/>
      <c r="EO42" s="27"/>
      <c r="EP42" s="45"/>
      <c r="EQ42" s="45"/>
      <c r="ER42" s="2"/>
      <c r="ES42" s="45"/>
      <c r="ET42" s="45"/>
      <c r="EU42" s="27"/>
      <c r="EV42" s="46"/>
      <c r="EW42" s="46"/>
      <c r="EZ42" s="47"/>
      <c r="FA42" s="27"/>
      <c r="FB42" s="46"/>
      <c r="FC42" s="46"/>
      <c r="FE42" s="46"/>
      <c r="FF42" s="46"/>
      <c r="FG42" s="7"/>
      <c r="FI42" s="27"/>
      <c r="FJ42" s="45"/>
      <c r="FK42" s="45"/>
      <c r="FL42" s="2"/>
      <c r="FM42" s="45"/>
      <c r="FN42" s="45"/>
      <c r="FO42" s="27"/>
      <c r="FP42" s="46"/>
      <c r="FQ42" s="46"/>
      <c r="FT42" s="47"/>
      <c r="FU42" s="27"/>
      <c r="FV42" s="46"/>
      <c r="FW42" s="46"/>
      <c r="FY42" s="46"/>
      <c r="FZ42" s="46"/>
      <c r="GA42" s="17"/>
      <c r="GB42" s="51"/>
      <c r="GC42" s="51"/>
      <c r="GD42" s="52"/>
      <c r="GE42" s="2"/>
      <c r="GF42" s="53"/>
      <c r="GG42" s="52"/>
      <c r="GH42" s="2"/>
      <c r="GI42" s="54"/>
      <c r="GJ42" s="2"/>
      <c r="GK42" s="2"/>
      <c r="GL42" s="2"/>
      <c r="GM42" s="2"/>
      <c r="GN42" s="55"/>
      <c r="GO42" s="2"/>
      <c r="GP42" s="2"/>
      <c r="GQ42" s="2"/>
      <c r="GR42" s="2"/>
      <c r="GS42" s="2"/>
      <c r="GT42" s="2"/>
      <c r="GU42" s="17"/>
      <c r="GV42" s="51"/>
      <c r="GW42" s="51"/>
      <c r="GX42" s="52"/>
      <c r="GY42" s="2"/>
      <c r="GZ42" s="53"/>
      <c r="HA42" s="52"/>
      <c r="HB42" s="2"/>
      <c r="HC42" s="54"/>
      <c r="HD42" s="2"/>
      <c r="HE42" s="2"/>
      <c r="HF42" s="2"/>
      <c r="HG42" s="2"/>
      <c r="HH42" s="55"/>
      <c r="HI42" s="2"/>
      <c r="HJ42" s="2"/>
      <c r="HK42" s="2"/>
      <c r="HL42" s="2"/>
      <c r="HM42" s="2"/>
      <c r="HN42" s="2"/>
    </row>
    <row r="43" spans="1:222" s="4" customFormat="1" ht="13.5" customHeight="1">
      <c r="A43" s="44"/>
      <c r="B43" s="2"/>
      <c r="C43" s="7"/>
      <c r="E43" s="27"/>
      <c r="F43" s="45"/>
      <c r="G43" s="46"/>
      <c r="H43" s="2"/>
      <c r="I43" s="45"/>
      <c r="J43" s="46"/>
      <c r="K43" s="46"/>
      <c r="L43" s="46"/>
      <c r="M43" s="46"/>
      <c r="P43" s="47"/>
      <c r="Q43" s="27"/>
      <c r="R43" s="46"/>
      <c r="S43" s="46"/>
      <c r="U43" s="46"/>
      <c r="V43" s="46"/>
      <c r="W43" s="7"/>
      <c r="Y43" s="27"/>
      <c r="Z43" s="45"/>
      <c r="AA43" s="45"/>
      <c r="AB43" s="2"/>
      <c r="AC43" s="45"/>
      <c r="AD43" s="45"/>
      <c r="AE43" s="27"/>
      <c r="AF43" s="46"/>
      <c r="AG43" s="46"/>
      <c r="AH43" s="121"/>
      <c r="AI43" s="46"/>
      <c r="AJ43" s="46"/>
      <c r="AK43" s="27"/>
      <c r="AM43" s="46"/>
      <c r="AO43" s="46"/>
      <c r="AP43" s="46"/>
      <c r="AQ43" s="7"/>
      <c r="AS43" s="27"/>
      <c r="AT43" s="46"/>
      <c r="AU43" s="46"/>
      <c r="AV43" s="2"/>
      <c r="AW43" s="46"/>
      <c r="AX43" s="46"/>
      <c r="AY43" s="27"/>
      <c r="AZ43" s="46"/>
      <c r="BA43" s="46"/>
      <c r="BB43" s="121"/>
      <c r="BC43" s="46"/>
      <c r="BD43" s="46"/>
      <c r="BE43" s="27"/>
      <c r="BF43" s="46"/>
      <c r="BG43" s="46"/>
      <c r="BI43" s="46"/>
      <c r="BJ43" s="46"/>
      <c r="BK43" s="7"/>
      <c r="BM43" s="27"/>
      <c r="BN43" s="45"/>
      <c r="BO43" s="45"/>
      <c r="BP43" s="2"/>
      <c r="BQ43" s="45"/>
      <c r="BR43" s="45"/>
      <c r="BS43" s="23"/>
      <c r="BT43" s="46"/>
      <c r="BU43" s="46"/>
      <c r="BV43" s="121"/>
      <c r="BW43" s="46"/>
      <c r="BX43" s="46"/>
      <c r="BY43" s="27"/>
      <c r="BZ43" s="46"/>
      <c r="CA43" s="46"/>
      <c r="CC43" s="46"/>
      <c r="CD43" s="46"/>
      <c r="CE43" s="27"/>
      <c r="CG43" s="27"/>
      <c r="CH43" s="45"/>
      <c r="CI43" s="45"/>
      <c r="CJ43" s="2"/>
      <c r="CK43" s="45"/>
      <c r="CL43" s="45"/>
      <c r="CM43" s="27"/>
      <c r="CN43" s="46"/>
      <c r="CO43" s="46"/>
      <c r="CP43" s="121"/>
      <c r="CQ43" s="46"/>
      <c r="CR43" s="46"/>
      <c r="CS43" s="27"/>
      <c r="CT43" s="46"/>
      <c r="CU43" s="46"/>
      <c r="CW43" s="46"/>
      <c r="CX43" s="46"/>
      <c r="CY43" s="7"/>
      <c r="DA43" s="27"/>
      <c r="DB43" s="45"/>
      <c r="DC43" s="45"/>
      <c r="DD43" s="2"/>
      <c r="DE43" s="45"/>
      <c r="DF43" s="45"/>
      <c r="DG43" s="27"/>
      <c r="DH43" s="46"/>
      <c r="DI43" s="46"/>
      <c r="DL43" s="47"/>
      <c r="DM43" s="27"/>
      <c r="DN43" s="46"/>
      <c r="DO43" s="46"/>
      <c r="DQ43" s="46"/>
      <c r="DR43" s="46"/>
      <c r="DS43" s="7"/>
      <c r="DU43" s="27"/>
      <c r="DV43" s="45"/>
      <c r="DW43" s="45"/>
      <c r="DX43" s="2"/>
      <c r="DY43" s="45"/>
      <c r="DZ43" s="45"/>
      <c r="EA43" s="27"/>
      <c r="EC43" s="48"/>
      <c r="EF43" s="47"/>
      <c r="EG43" s="27"/>
      <c r="EH43" s="46"/>
      <c r="EI43" s="46"/>
      <c r="EK43" s="46"/>
      <c r="EL43" s="46"/>
      <c r="EM43" s="7"/>
      <c r="EO43" s="27"/>
      <c r="EP43" s="45"/>
      <c r="EQ43" s="45"/>
      <c r="ER43" s="2"/>
      <c r="ES43" s="45"/>
      <c r="ET43" s="45"/>
      <c r="EU43" s="27"/>
      <c r="EV43" s="46"/>
      <c r="EW43" s="46"/>
      <c r="EZ43" s="47"/>
      <c r="FA43" s="27"/>
      <c r="FB43" s="46"/>
      <c r="FC43" s="46"/>
      <c r="FE43" s="46"/>
      <c r="FF43" s="46"/>
      <c r="FG43" s="7"/>
      <c r="FI43" s="27"/>
      <c r="FJ43" s="45"/>
      <c r="FK43" s="45"/>
      <c r="FL43" s="2"/>
      <c r="FM43" s="45"/>
      <c r="FN43" s="45"/>
      <c r="FO43" s="27"/>
      <c r="FP43" s="46"/>
      <c r="FQ43" s="46"/>
      <c r="FT43" s="47"/>
      <c r="FU43" s="27"/>
      <c r="FV43" s="46"/>
      <c r="FW43" s="46"/>
      <c r="FY43" s="46"/>
      <c r="FZ43" s="46"/>
      <c r="GA43" s="17"/>
      <c r="GB43" s="51"/>
      <c r="GC43" s="51"/>
      <c r="GD43" s="52"/>
      <c r="GE43" s="27"/>
      <c r="GF43" s="27"/>
      <c r="GG43" s="45"/>
      <c r="GH43" s="27"/>
      <c r="GI43" s="54"/>
      <c r="GJ43" s="2"/>
      <c r="GK43" s="2"/>
      <c r="GL43" s="2"/>
      <c r="GM43" s="2"/>
      <c r="GN43" s="55"/>
      <c r="GO43" s="2"/>
      <c r="GP43" s="2"/>
      <c r="GQ43" s="2"/>
      <c r="GR43" s="2"/>
      <c r="GS43" s="2"/>
      <c r="GT43" s="2"/>
      <c r="GU43" s="17"/>
      <c r="GV43" s="51"/>
      <c r="GW43" s="51"/>
      <c r="GX43" s="52"/>
      <c r="GY43" s="27"/>
      <c r="GZ43" s="27"/>
      <c r="HA43" s="45"/>
      <c r="HB43" s="27"/>
      <c r="HC43" s="54"/>
      <c r="HD43" s="2"/>
      <c r="HE43" s="2"/>
      <c r="HF43" s="2"/>
      <c r="HG43" s="2"/>
      <c r="HH43" s="55"/>
      <c r="HI43" s="2"/>
      <c r="HJ43" s="2"/>
      <c r="HK43" s="2"/>
      <c r="HL43" s="2"/>
      <c r="HM43" s="2"/>
      <c r="HN43" s="2"/>
    </row>
    <row r="44" spans="1:222" s="4" customFormat="1" ht="13.5" customHeight="1">
      <c r="A44" s="44"/>
      <c r="B44" s="2"/>
      <c r="C44" s="7"/>
      <c r="E44" s="27"/>
      <c r="F44" s="45"/>
      <c r="G44" s="46"/>
      <c r="H44" s="2"/>
      <c r="I44" s="45"/>
      <c r="J44" s="46"/>
      <c r="K44" s="27"/>
      <c r="L44" s="46"/>
      <c r="M44" s="46"/>
      <c r="P44" s="47"/>
      <c r="Q44" s="27"/>
      <c r="R44" s="46"/>
      <c r="S44" s="46"/>
      <c r="U44" s="46"/>
      <c r="V44" s="46"/>
      <c r="W44" s="7"/>
      <c r="Y44" s="27"/>
      <c r="Z44" s="45"/>
      <c r="AA44" s="45"/>
      <c r="AB44" s="2"/>
      <c r="AC44" s="45"/>
      <c r="AD44" s="45"/>
      <c r="AE44" s="27"/>
      <c r="AF44" s="46"/>
      <c r="AG44" s="46"/>
      <c r="AJ44" s="47"/>
      <c r="AK44" s="27"/>
      <c r="AM44" s="46"/>
      <c r="AO44" s="46"/>
      <c r="AP44" s="46"/>
      <c r="AQ44" s="7"/>
      <c r="AS44" s="27"/>
      <c r="AT44" s="45"/>
      <c r="AU44" s="45"/>
      <c r="AV44" s="2"/>
      <c r="AW44" s="46"/>
      <c r="AX44" s="46"/>
      <c r="AY44" s="27"/>
      <c r="AZ44" s="46"/>
      <c r="BA44" s="46"/>
      <c r="BD44" s="47"/>
      <c r="BE44" s="27"/>
      <c r="BF44" s="46"/>
      <c r="BG44" s="46"/>
      <c r="BI44" s="46"/>
      <c r="BJ44" s="46"/>
      <c r="BK44" s="7"/>
      <c r="BM44" s="27"/>
      <c r="BN44" s="45"/>
      <c r="BO44" s="45"/>
      <c r="BP44" s="2"/>
      <c r="BQ44" s="45"/>
      <c r="BR44" s="45"/>
      <c r="BS44" s="23"/>
      <c r="BT44" s="46"/>
      <c r="BU44" s="46"/>
      <c r="BX44" s="47"/>
      <c r="BY44" s="27"/>
      <c r="BZ44" s="46"/>
      <c r="CA44" s="46"/>
      <c r="CC44" s="46"/>
      <c r="CD44" s="46"/>
      <c r="CE44" s="27"/>
      <c r="CG44" s="27"/>
      <c r="CH44" s="45"/>
      <c r="CI44" s="45"/>
      <c r="CJ44" s="2"/>
      <c r="CK44" s="45"/>
      <c r="CL44" s="45"/>
      <c r="CM44" s="27"/>
      <c r="CN44" s="46"/>
      <c r="CO44" s="46"/>
      <c r="CR44" s="47"/>
      <c r="CS44" s="27"/>
      <c r="CT44" s="46"/>
      <c r="CU44" s="46"/>
      <c r="CW44" s="46"/>
      <c r="CX44" s="46"/>
      <c r="CY44" s="7"/>
      <c r="DA44" s="27"/>
      <c r="DB44" s="45"/>
      <c r="DC44" s="45"/>
      <c r="DD44" s="2"/>
      <c r="DE44" s="45"/>
      <c r="DF44" s="45"/>
      <c r="DG44" s="27"/>
      <c r="DH44" s="46"/>
      <c r="DI44" s="46"/>
      <c r="DL44" s="47"/>
      <c r="DM44" s="27"/>
      <c r="DN44" s="46"/>
      <c r="DO44" s="46"/>
      <c r="DQ44" s="46"/>
      <c r="DR44" s="46"/>
      <c r="DS44" s="7"/>
      <c r="DU44" s="27"/>
      <c r="DV44" s="45"/>
      <c r="DW44" s="45"/>
      <c r="DX44" s="2"/>
      <c r="DY44" s="45"/>
      <c r="DZ44" s="45"/>
      <c r="EA44" s="27"/>
      <c r="EC44" s="48"/>
      <c r="EF44" s="47"/>
      <c r="EG44" s="27"/>
      <c r="EH44" s="46"/>
      <c r="EI44" s="46"/>
      <c r="EK44" s="46"/>
      <c r="EL44" s="46"/>
      <c r="EM44" s="7"/>
      <c r="EO44" s="27"/>
      <c r="EP44" s="45"/>
      <c r="EQ44" s="45"/>
      <c r="ER44" s="2"/>
      <c r="ES44" s="45"/>
      <c r="ET44" s="45"/>
      <c r="EU44" s="27"/>
      <c r="EV44" s="46"/>
      <c r="EW44" s="46"/>
      <c r="EZ44" s="47"/>
      <c r="FA44" s="27"/>
      <c r="FB44" s="46"/>
      <c r="FC44" s="46"/>
      <c r="FE44" s="46"/>
      <c r="FF44" s="46"/>
      <c r="FG44" s="7"/>
      <c r="FI44" s="27"/>
      <c r="FJ44" s="45"/>
      <c r="FK44" s="45"/>
      <c r="FL44" s="2"/>
      <c r="FM44" s="45"/>
      <c r="FN44" s="45"/>
      <c r="FO44" s="27"/>
      <c r="FP44" s="46"/>
      <c r="FQ44" s="46"/>
      <c r="FT44" s="47"/>
      <c r="FU44" s="27"/>
      <c r="FV44" s="46"/>
      <c r="FW44" s="46"/>
      <c r="FY44" s="46"/>
      <c r="FZ44" s="46"/>
      <c r="GA44" s="17"/>
      <c r="GB44" s="51"/>
      <c r="GC44" s="51"/>
      <c r="GD44" s="52"/>
      <c r="GE44" s="2"/>
      <c r="GF44" s="53"/>
      <c r="GG44" s="52"/>
      <c r="GH44" s="2"/>
      <c r="GI44" s="54"/>
      <c r="GJ44" s="2"/>
      <c r="GK44" s="2"/>
      <c r="GL44" s="2"/>
      <c r="GM44" s="2"/>
      <c r="GN44" s="55"/>
      <c r="GO44" s="2"/>
      <c r="GP44" s="2"/>
      <c r="GQ44" s="2"/>
      <c r="GR44" s="2"/>
      <c r="GS44" s="2"/>
      <c r="GT44" s="2"/>
      <c r="GU44" s="17"/>
      <c r="GV44" s="51"/>
      <c r="GW44" s="51"/>
      <c r="GX44" s="52"/>
      <c r="GY44" s="2"/>
      <c r="GZ44" s="53"/>
      <c r="HA44" s="52"/>
      <c r="HB44" s="2"/>
      <c r="HC44" s="54"/>
      <c r="HD44" s="2"/>
      <c r="HE44" s="2"/>
      <c r="HF44" s="2"/>
      <c r="HG44" s="2"/>
      <c r="HH44" s="55"/>
      <c r="HI44" s="2"/>
      <c r="HJ44" s="2"/>
      <c r="HK44" s="2"/>
      <c r="HL44" s="2"/>
      <c r="HM44" s="2"/>
      <c r="HN44" s="2"/>
    </row>
    <row r="45" spans="1:222" s="4" customFormat="1" ht="13.5" customHeight="1">
      <c r="A45" s="44"/>
      <c r="B45" s="2"/>
      <c r="C45" s="7"/>
      <c r="E45" s="27"/>
      <c r="F45" s="45"/>
      <c r="G45" s="46"/>
      <c r="H45" s="2"/>
      <c r="I45" s="45"/>
      <c r="J45" s="46"/>
      <c r="K45" s="27"/>
      <c r="L45" s="46"/>
      <c r="M45" s="46"/>
      <c r="P45" s="47"/>
      <c r="Q45" s="27"/>
      <c r="R45" s="46"/>
      <c r="S45" s="46"/>
      <c r="U45" s="46"/>
      <c r="V45" s="46"/>
      <c r="W45" s="7"/>
      <c r="Y45" s="27"/>
      <c r="Z45" s="45"/>
      <c r="AA45" s="45"/>
      <c r="AB45" s="2"/>
      <c r="AC45" s="45"/>
      <c r="AD45" s="45"/>
      <c r="AE45" s="27"/>
      <c r="AF45" s="46"/>
      <c r="AG45" s="46"/>
      <c r="AJ45" s="47"/>
      <c r="AK45" s="27"/>
      <c r="AM45" s="46"/>
      <c r="AO45" s="46"/>
      <c r="AP45" s="46"/>
      <c r="AQ45" s="7"/>
      <c r="AS45" s="27"/>
      <c r="AT45" s="45"/>
      <c r="AU45" s="45"/>
      <c r="AV45" s="2"/>
      <c r="AW45" s="46"/>
      <c r="AX45" s="46"/>
      <c r="AY45" s="27"/>
      <c r="AZ45" s="46"/>
      <c r="BA45" s="46"/>
      <c r="BD45" s="47"/>
      <c r="BE45" s="27"/>
      <c r="BF45" s="46"/>
      <c r="BG45" s="46"/>
      <c r="BI45" s="46"/>
      <c r="BJ45" s="46"/>
      <c r="BK45" s="7"/>
      <c r="BM45" s="27"/>
      <c r="BN45" s="45"/>
      <c r="BO45" s="45"/>
      <c r="BP45" s="2"/>
      <c r="BQ45" s="45"/>
      <c r="BR45" s="45"/>
      <c r="BS45" s="23"/>
      <c r="BT45" s="46"/>
      <c r="BU45" s="46"/>
      <c r="BX45" s="47"/>
      <c r="BY45" s="27"/>
      <c r="BZ45" s="46"/>
      <c r="CA45" s="46"/>
      <c r="CC45" s="46"/>
      <c r="CD45" s="46"/>
      <c r="CE45" s="27"/>
      <c r="CG45" s="27"/>
      <c r="CH45" s="45"/>
      <c r="CI45" s="45"/>
      <c r="CJ45" s="2"/>
      <c r="CK45" s="45"/>
      <c r="CL45" s="45"/>
      <c r="CM45" s="27"/>
      <c r="CN45" s="46"/>
      <c r="CO45" s="46"/>
      <c r="CR45" s="47"/>
      <c r="CS45" s="27"/>
      <c r="CT45" s="46"/>
      <c r="CU45" s="46"/>
      <c r="CW45" s="46"/>
      <c r="CX45" s="46"/>
      <c r="CY45" s="7"/>
      <c r="DA45" s="27"/>
      <c r="DB45" s="45"/>
      <c r="DC45" s="45"/>
      <c r="DD45" s="2"/>
      <c r="DE45" s="45"/>
      <c r="DF45" s="45"/>
      <c r="DG45" s="27"/>
      <c r="DH45" s="46"/>
      <c r="DI45" s="46"/>
      <c r="DL45" s="47"/>
      <c r="DM45" s="27"/>
      <c r="DN45" s="46"/>
      <c r="DO45" s="46"/>
      <c r="DQ45" s="46"/>
      <c r="DR45" s="46"/>
      <c r="DS45" s="7"/>
      <c r="EA45" s="27"/>
      <c r="EC45" s="48"/>
      <c r="EF45" s="47"/>
      <c r="EG45" s="27"/>
      <c r="EH45" s="46"/>
      <c r="EI45" s="46"/>
      <c r="EK45" s="46"/>
      <c r="EL45" s="46"/>
      <c r="EM45" s="7"/>
      <c r="EO45" s="27"/>
      <c r="EP45" s="45"/>
      <c r="EQ45" s="45"/>
      <c r="ER45" s="2"/>
      <c r="ES45" s="45"/>
      <c r="ET45" s="45"/>
      <c r="EU45" s="27"/>
      <c r="EV45" s="46"/>
      <c r="EW45" s="46"/>
      <c r="EZ45" s="47"/>
      <c r="FA45" s="27"/>
      <c r="FB45" s="46"/>
      <c r="FC45" s="46"/>
      <c r="FE45" s="46"/>
      <c r="FF45" s="46"/>
      <c r="FG45" s="7"/>
      <c r="FI45" s="27"/>
      <c r="FJ45" s="45"/>
      <c r="FK45" s="45"/>
      <c r="FL45" s="2"/>
      <c r="FM45" s="45"/>
      <c r="FN45" s="45"/>
      <c r="FO45" s="27"/>
      <c r="FP45" s="46"/>
      <c r="FQ45" s="46"/>
      <c r="FT45" s="47"/>
      <c r="FU45" s="27"/>
      <c r="FV45" s="46"/>
      <c r="FW45" s="46"/>
      <c r="FY45" s="46"/>
      <c r="FZ45" s="46"/>
      <c r="GA45" s="17"/>
      <c r="GB45" s="51"/>
      <c r="GC45" s="51"/>
      <c r="GD45" s="52"/>
      <c r="GE45" s="2"/>
      <c r="GF45" s="53"/>
      <c r="GG45" s="52"/>
      <c r="GH45" s="2"/>
      <c r="GI45" s="54"/>
      <c r="GJ45" s="2"/>
      <c r="GK45" s="2"/>
      <c r="GL45" s="2"/>
      <c r="GM45" s="2"/>
      <c r="GN45" s="55"/>
      <c r="GO45" s="2"/>
      <c r="GP45" s="2"/>
      <c r="GQ45" s="2"/>
      <c r="GR45" s="2"/>
      <c r="GS45" s="2"/>
      <c r="GT45" s="2"/>
      <c r="GU45" s="17"/>
      <c r="GV45" s="51"/>
      <c r="GW45" s="51"/>
      <c r="GX45" s="52"/>
      <c r="GY45" s="2"/>
      <c r="GZ45" s="53"/>
      <c r="HA45" s="52"/>
      <c r="HB45" s="2"/>
      <c r="HC45" s="54"/>
      <c r="HD45" s="2"/>
      <c r="HE45" s="2"/>
      <c r="HF45" s="2"/>
      <c r="HG45" s="2"/>
      <c r="HH45" s="55"/>
      <c r="HI45" s="2"/>
      <c r="HJ45" s="2"/>
      <c r="HK45" s="2"/>
      <c r="HL45" s="2"/>
      <c r="HM45" s="2"/>
      <c r="HN45" s="2"/>
    </row>
    <row r="46" spans="1:222" s="4" customFormat="1" ht="13.5" customHeight="1">
      <c r="A46" s="44"/>
      <c r="B46" s="2"/>
      <c r="C46" s="7"/>
      <c r="E46" s="27"/>
      <c r="F46" s="45"/>
      <c r="G46" s="46"/>
      <c r="H46" s="2"/>
      <c r="I46" s="45"/>
      <c r="J46" s="46"/>
      <c r="K46" s="27"/>
      <c r="L46" s="46"/>
      <c r="M46" s="46"/>
      <c r="P46" s="47"/>
      <c r="Q46" s="27"/>
      <c r="R46" s="46"/>
      <c r="S46" s="46"/>
      <c r="U46" s="46"/>
      <c r="V46" s="46"/>
      <c r="W46" s="7"/>
      <c r="Y46" s="27"/>
      <c r="Z46" s="45"/>
      <c r="AA46" s="45"/>
      <c r="AB46" s="2"/>
      <c r="AC46" s="45"/>
      <c r="AD46" s="45"/>
      <c r="AE46" s="27"/>
      <c r="AF46" s="46"/>
      <c r="AG46" s="46"/>
      <c r="AJ46" s="47"/>
      <c r="AK46" s="27"/>
      <c r="AM46" s="46"/>
      <c r="AO46" s="46"/>
      <c r="AP46" s="46"/>
      <c r="AQ46" s="7"/>
      <c r="AS46" s="27"/>
      <c r="AT46" s="45"/>
      <c r="AU46" s="45"/>
      <c r="AV46" s="2"/>
      <c r="AW46" s="46"/>
      <c r="AX46" s="46"/>
      <c r="AY46" s="27"/>
      <c r="AZ46" s="46"/>
      <c r="BA46" s="46"/>
      <c r="BD46" s="47"/>
      <c r="BE46" s="27"/>
      <c r="BF46" s="46"/>
      <c r="BG46" s="46"/>
      <c r="BI46" s="46"/>
      <c r="BJ46" s="46"/>
      <c r="BK46" s="7"/>
      <c r="BM46" s="27"/>
      <c r="BN46" s="45"/>
      <c r="BO46" s="45"/>
      <c r="BP46" s="2"/>
      <c r="BQ46" s="45"/>
      <c r="BR46" s="45"/>
      <c r="BS46" s="23"/>
      <c r="BT46" s="46"/>
      <c r="BU46" s="46"/>
      <c r="BX46" s="47"/>
      <c r="BY46" s="27"/>
      <c r="BZ46" s="46"/>
      <c r="CA46" s="46"/>
      <c r="CC46" s="46"/>
      <c r="CD46" s="46"/>
      <c r="CE46" s="27"/>
      <c r="CG46" s="27"/>
      <c r="CH46" s="45"/>
      <c r="CI46" s="45"/>
      <c r="CJ46" s="2"/>
      <c r="CK46" s="45"/>
      <c r="CL46" s="45"/>
      <c r="CM46" s="27"/>
      <c r="CN46" s="46"/>
      <c r="CO46" s="46"/>
      <c r="CR46" s="47"/>
      <c r="CS46" s="27"/>
      <c r="CT46" s="46"/>
      <c r="CU46" s="46"/>
      <c r="CW46" s="46"/>
      <c r="CX46" s="46"/>
      <c r="CY46" s="7"/>
      <c r="DA46" s="27"/>
      <c r="DB46" s="45"/>
      <c r="DC46" s="45"/>
      <c r="DD46" s="2"/>
      <c r="DE46" s="45"/>
      <c r="DF46" s="45"/>
      <c r="DG46" s="27"/>
      <c r="DH46" s="46"/>
      <c r="DI46" s="46"/>
      <c r="DL46" s="47"/>
      <c r="DM46" s="27"/>
      <c r="DN46" s="46"/>
      <c r="DO46" s="46"/>
      <c r="DQ46" s="46"/>
      <c r="DR46" s="46"/>
      <c r="DS46" s="7"/>
      <c r="DU46" s="27"/>
      <c r="DV46" s="45"/>
      <c r="DW46" s="45"/>
      <c r="DX46" s="2"/>
      <c r="DY46" s="45"/>
      <c r="DZ46" s="45"/>
      <c r="EA46" s="27"/>
      <c r="EC46" s="48"/>
      <c r="EF46" s="47"/>
      <c r="EG46" s="27"/>
      <c r="EH46" s="46"/>
      <c r="EI46" s="46"/>
      <c r="EK46" s="46"/>
      <c r="EL46" s="46"/>
      <c r="EM46" s="7"/>
      <c r="EO46" s="27"/>
      <c r="EP46" s="45"/>
      <c r="EQ46" s="45"/>
      <c r="ER46" s="2"/>
      <c r="ES46" s="45"/>
      <c r="ET46" s="45"/>
      <c r="EU46" s="27"/>
      <c r="EV46" s="46"/>
      <c r="EW46" s="46"/>
      <c r="EZ46" s="47"/>
      <c r="FA46" s="27"/>
      <c r="FB46" s="46"/>
      <c r="FC46" s="46"/>
      <c r="FE46" s="46"/>
      <c r="FF46" s="46"/>
      <c r="FG46" s="7"/>
      <c r="FI46" s="27"/>
      <c r="FJ46" s="45"/>
      <c r="FK46" s="45"/>
      <c r="FL46" s="2"/>
      <c r="FM46" s="45"/>
      <c r="FN46" s="45"/>
      <c r="FO46" s="27"/>
      <c r="FP46" s="46"/>
      <c r="FQ46" s="46"/>
      <c r="FT46" s="47"/>
      <c r="FU46" s="27"/>
      <c r="FV46" s="46"/>
      <c r="FW46" s="46"/>
      <c r="FY46" s="46"/>
      <c r="FZ46" s="46"/>
      <c r="GA46" s="17"/>
      <c r="GB46" s="51"/>
      <c r="GC46" s="51"/>
      <c r="GD46" s="52"/>
      <c r="GE46" s="2"/>
      <c r="GF46" s="53"/>
      <c r="GG46" s="52"/>
      <c r="GH46" s="2"/>
      <c r="GI46" s="54"/>
      <c r="GJ46" s="2"/>
      <c r="GK46" s="2"/>
      <c r="GL46" s="2"/>
      <c r="GM46" s="2"/>
      <c r="GN46" s="55"/>
      <c r="GO46" s="2"/>
      <c r="GP46" s="2"/>
      <c r="GQ46" s="2"/>
      <c r="GR46" s="2"/>
      <c r="GS46" s="2"/>
      <c r="GT46" s="2"/>
      <c r="GU46" s="17"/>
      <c r="GV46" s="51"/>
      <c r="GW46" s="51"/>
      <c r="GX46" s="52"/>
      <c r="GY46" s="2"/>
      <c r="GZ46" s="53"/>
      <c r="HA46" s="52"/>
      <c r="HB46" s="2"/>
      <c r="HC46" s="54"/>
      <c r="HD46" s="2"/>
      <c r="HE46" s="2"/>
      <c r="HF46" s="2"/>
      <c r="HG46" s="2"/>
      <c r="HH46" s="55"/>
      <c r="HI46" s="2"/>
      <c r="HJ46" s="2"/>
      <c r="HK46" s="2"/>
      <c r="HL46" s="2"/>
      <c r="HM46" s="2"/>
      <c r="HN46" s="2"/>
    </row>
    <row r="47" spans="1:222" s="4" customFormat="1" ht="13.5" customHeight="1">
      <c r="A47" s="44"/>
      <c r="B47" s="2"/>
      <c r="C47" s="7"/>
      <c r="E47" s="27"/>
      <c r="F47" s="45"/>
      <c r="G47" s="46"/>
      <c r="H47" s="2"/>
      <c r="I47" s="45"/>
      <c r="J47" s="46"/>
      <c r="K47" s="27"/>
      <c r="L47" s="46"/>
      <c r="M47" s="46"/>
      <c r="P47" s="47"/>
      <c r="Q47" s="27"/>
      <c r="R47" s="46"/>
      <c r="S47" s="46"/>
      <c r="U47" s="46"/>
      <c r="V47" s="46"/>
      <c r="W47" s="7"/>
      <c r="Y47" s="27"/>
      <c r="Z47" s="45"/>
      <c r="AA47" s="45"/>
      <c r="AB47" s="2"/>
      <c r="AC47" s="45"/>
      <c r="AD47" s="45"/>
      <c r="AE47" s="27"/>
      <c r="AF47" s="46"/>
      <c r="AG47" s="46"/>
      <c r="AJ47" s="47"/>
      <c r="AK47" s="27"/>
      <c r="AM47" s="46"/>
      <c r="AO47" s="46"/>
      <c r="AP47" s="46"/>
      <c r="AQ47" s="7"/>
      <c r="AS47" s="27"/>
      <c r="AT47" s="45"/>
      <c r="AU47" s="45"/>
      <c r="AV47" s="2"/>
      <c r="AW47" s="46"/>
      <c r="AX47" s="46"/>
      <c r="AY47" s="27"/>
      <c r="AZ47" s="46"/>
      <c r="BA47" s="46"/>
      <c r="BD47" s="47"/>
      <c r="BE47" s="27"/>
      <c r="BF47" s="46"/>
      <c r="BG47" s="46"/>
      <c r="BI47" s="46"/>
      <c r="BJ47" s="46"/>
      <c r="BK47" s="7"/>
      <c r="BM47" s="27"/>
      <c r="BN47" s="45"/>
      <c r="BO47" s="45"/>
      <c r="BP47" s="2"/>
      <c r="BQ47" s="45"/>
      <c r="BR47" s="45"/>
      <c r="BS47" s="23"/>
      <c r="BT47" s="46"/>
      <c r="BU47" s="46"/>
      <c r="BX47" s="47"/>
      <c r="BY47" s="27"/>
      <c r="BZ47" s="46"/>
      <c r="CA47" s="46"/>
      <c r="CC47" s="46"/>
      <c r="CD47" s="46"/>
      <c r="CE47" s="27"/>
      <c r="CG47" s="27"/>
      <c r="CH47" s="45"/>
      <c r="CI47" s="45"/>
      <c r="CJ47" s="2"/>
      <c r="CK47" s="45"/>
      <c r="CL47" s="45"/>
      <c r="CM47" s="27"/>
      <c r="CN47" s="46"/>
      <c r="CO47" s="46"/>
      <c r="CR47" s="47"/>
      <c r="CS47" s="27"/>
      <c r="CT47" s="46"/>
      <c r="CU47" s="46"/>
      <c r="CW47" s="46"/>
      <c r="CX47" s="46"/>
      <c r="CY47" s="7"/>
      <c r="DA47" s="27"/>
      <c r="DB47" s="45"/>
      <c r="DC47" s="45"/>
      <c r="DD47" s="2"/>
      <c r="DE47" s="45"/>
      <c r="DF47" s="45"/>
      <c r="DG47" s="27"/>
      <c r="DH47" s="46"/>
      <c r="DI47" s="46"/>
      <c r="DL47" s="47"/>
      <c r="DM47" s="27"/>
      <c r="DN47" s="46"/>
      <c r="DO47" s="46"/>
      <c r="DQ47" s="46"/>
      <c r="DR47" s="46"/>
      <c r="DS47" s="7"/>
      <c r="DU47" s="27"/>
      <c r="DV47" s="45"/>
      <c r="DW47" s="45"/>
      <c r="DX47" s="2"/>
      <c r="DY47" s="45"/>
      <c r="DZ47" s="45"/>
      <c r="EA47" s="27"/>
      <c r="EC47" s="48"/>
      <c r="EF47" s="47"/>
      <c r="EG47" s="27"/>
      <c r="EH47" s="46"/>
      <c r="EI47" s="46"/>
      <c r="EK47" s="46"/>
      <c r="EL47" s="46"/>
      <c r="EM47" s="7"/>
      <c r="EO47" s="27"/>
      <c r="EP47" s="45"/>
      <c r="EQ47" s="45"/>
      <c r="ER47" s="2"/>
      <c r="ES47" s="45"/>
      <c r="ET47" s="45"/>
      <c r="EU47" s="27"/>
      <c r="EV47" s="46"/>
      <c r="EW47" s="46"/>
      <c r="EZ47" s="47"/>
      <c r="FA47" s="27"/>
      <c r="FB47" s="46"/>
      <c r="FC47" s="46"/>
      <c r="FE47" s="46"/>
      <c r="FF47" s="46"/>
      <c r="FG47" s="7"/>
      <c r="FI47" s="27"/>
      <c r="FJ47" s="45"/>
      <c r="FK47" s="45"/>
      <c r="FL47" s="2"/>
      <c r="FM47" s="45"/>
      <c r="FN47" s="45"/>
      <c r="FO47" s="27"/>
      <c r="FP47" s="46"/>
      <c r="FQ47" s="46"/>
      <c r="FT47" s="47"/>
      <c r="FU47" s="27"/>
      <c r="FV47" s="46"/>
      <c r="FW47" s="46"/>
      <c r="FY47" s="46"/>
      <c r="FZ47" s="46"/>
      <c r="GA47" s="17"/>
      <c r="GB47" s="51"/>
      <c r="GC47" s="51"/>
      <c r="GD47" s="52"/>
      <c r="GE47" s="2"/>
      <c r="GF47" s="53"/>
      <c r="GG47" s="52"/>
      <c r="GH47" s="2"/>
      <c r="GI47" s="54"/>
      <c r="GJ47" s="2"/>
      <c r="GK47" s="2"/>
      <c r="GL47" s="2"/>
      <c r="GM47" s="2"/>
      <c r="GN47" s="55"/>
      <c r="GO47" s="2"/>
      <c r="GP47" s="2"/>
      <c r="GQ47" s="2"/>
      <c r="GR47" s="2"/>
      <c r="GS47" s="2"/>
      <c r="GT47" s="2"/>
      <c r="GU47" s="17"/>
      <c r="GV47" s="51"/>
      <c r="GW47" s="51"/>
      <c r="GX47" s="52"/>
      <c r="GY47" s="2"/>
      <c r="GZ47" s="53"/>
      <c r="HA47" s="52"/>
      <c r="HB47" s="2"/>
      <c r="HC47" s="54"/>
      <c r="HD47" s="2"/>
      <c r="HE47" s="2"/>
      <c r="HF47" s="2"/>
      <c r="HG47" s="2"/>
      <c r="HH47" s="55"/>
      <c r="HI47" s="2"/>
      <c r="HJ47" s="2"/>
      <c r="HK47" s="2"/>
      <c r="HL47" s="2"/>
      <c r="HM47" s="2"/>
      <c r="HN47" s="2"/>
    </row>
    <row r="48" spans="1:222" s="4" customFormat="1" ht="13.5" customHeight="1">
      <c r="A48" s="44"/>
      <c r="B48" s="2"/>
      <c r="C48" s="7"/>
      <c r="E48" s="27"/>
      <c r="F48" s="45"/>
      <c r="G48" s="46"/>
      <c r="H48" s="2"/>
      <c r="I48" s="45"/>
      <c r="J48" s="46"/>
      <c r="K48" s="27"/>
      <c r="L48" s="46"/>
      <c r="M48" s="46"/>
      <c r="P48" s="47"/>
      <c r="Q48" s="27"/>
      <c r="R48" s="46"/>
      <c r="S48" s="46"/>
      <c r="U48" s="46"/>
      <c r="V48" s="46"/>
      <c r="W48" s="7"/>
      <c r="Y48" s="27"/>
      <c r="Z48" s="45"/>
      <c r="AA48" s="45"/>
      <c r="AB48" s="2"/>
      <c r="AC48" s="45"/>
      <c r="AD48" s="45"/>
      <c r="AE48" s="27"/>
      <c r="AF48" s="46"/>
      <c r="AG48" s="46"/>
      <c r="AJ48" s="47"/>
      <c r="AK48" s="27"/>
      <c r="AM48" s="46"/>
      <c r="AO48" s="46"/>
      <c r="AP48" s="46"/>
      <c r="AQ48" s="7"/>
      <c r="AS48" s="27"/>
      <c r="AT48" s="45"/>
      <c r="AU48" s="45"/>
      <c r="AV48" s="2"/>
      <c r="AW48" s="46"/>
      <c r="AX48" s="46"/>
      <c r="AY48" s="27"/>
      <c r="AZ48" s="46"/>
      <c r="BA48" s="46"/>
      <c r="BD48" s="47"/>
      <c r="BE48" s="27"/>
      <c r="BF48" s="46"/>
      <c r="BG48" s="46"/>
      <c r="BI48" s="46"/>
      <c r="BJ48" s="46"/>
      <c r="BK48" s="7"/>
      <c r="BM48" s="27"/>
      <c r="BN48" s="45"/>
      <c r="BO48" s="45"/>
      <c r="BP48" s="2"/>
      <c r="BQ48" s="45"/>
      <c r="BR48" s="45"/>
      <c r="BS48" s="23"/>
      <c r="BT48" s="46"/>
      <c r="BU48" s="46"/>
      <c r="BX48" s="47"/>
      <c r="BY48" s="27"/>
      <c r="BZ48" s="46"/>
      <c r="CA48" s="46"/>
      <c r="CC48" s="46"/>
      <c r="CD48" s="46"/>
      <c r="CE48" s="27"/>
      <c r="CG48" s="27"/>
      <c r="CH48" s="45"/>
      <c r="CI48" s="45"/>
      <c r="CJ48" s="2"/>
      <c r="CK48" s="45"/>
      <c r="CL48" s="45"/>
      <c r="CM48" s="27"/>
      <c r="CN48" s="46"/>
      <c r="CO48" s="46"/>
      <c r="CR48" s="47"/>
      <c r="CS48" s="27"/>
      <c r="CT48" s="46"/>
      <c r="CU48" s="46"/>
      <c r="CW48" s="46"/>
      <c r="CX48" s="46"/>
      <c r="CY48" s="7"/>
      <c r="DA48" s="27"/>
      <c r="DB48" s="45"/>
      <c r="DC48" s="45"/>
      <c r="DD48" s="2"/>
      <c r="DE48" s="45"/>
      <c r="DF48" s="45"/>
      <c r="DG48" s="27"/>
      <c r="DH48" s="46"/>
      <c r="DI48" s="46"/>
      <c r="DL48" s="47"/>
      <c r="DM48" s="27"/>
      <c r="DN48" s="46"/>
      <c r="DO48" s="46"/>
      <c r="DQ48" s="46"/>
      <c r="DR48" s="46"/>
      <c r="DS48" s="7"/>
      <c r="DU48" s="27"/>
      <c r="DV48" s="45"/>
      <c r="DW48" s="45"/>
      <c r="DX48" s="2"/>
      <c r="DY48" s="45"/>
      <c r="DZ48" s="45"/>
      <c r="EA48" s="27"/>
      <c r="EC48" s="48"/>
      <c r="EF48" s="47"/>
      <c r="EG48" s="27"/>
      <c r="EH48" s="46"/>
      <c r="EI48" s="46"/>
      <c r="EK48" s="46"/>
      <c r="EL48" s="46"/>
      <c r="EM48" s="7"/>
      <c r="EO48" s="27"/>
      <c r="EP48" s="45"/>
      <c r="EQ48" s="45"/>
      <c r="ER48" s="2"/>
      <c r="ES48" s="45"/>
      <c r="ET48" s="45"/>
      <c r="EU48" s="27"/>
      <c r="EV48" s="46"/>
      <c r="EW48" s="46"/>
      <c r="EZ48" s="47"/>
      <c r="FA48" s="27"/>
      <c r="FB48" s="46"/>
      <c r="FC48" s="46"/>
      <c r="FE48" s="46"/>
      <c r="FF48" s="46"/>
      <c r="FG48" s="7"/>
      <c r="FI48" s="27"/>
      <c r="FJ48" s="45"/>
      <c r="FK48" s="45"/>
      <c r="FL48" s="2"/>
      <c r="FM48" s="45"/>
      <c r="FN48" s="45"/>
      <c r="FO48" s="27"/>
      <c r="FP48" s="46"/>
      <c r="FQ48" s="46"/>
      <c r="FT48" s="47"/>
      <c r="FU48" s="27"/>
      <c r="FV48" s="46"/>
      <c r="FW48" s="46"/>
      <c r="FY48" s="46"/>
      <c r="FZ48" s="46"/>
      <c r="GA48" s="17"/>
      <c r="GB48" s="51"/>
      <c r="GC48" s="51"/>
      <c r="GD48" s="52"/>
      <c r="GE48" s="2"/>
      <c r="GF48" s="53"/>
      <c r="GG48" s="52"/>
      <c r="GH48" s="2"/>
      <c r="GI48" s="54"/>
      <c r="GJ48" s="2"/>
      <c r="GK48" s="2"/>
      <c r="GL48" s="2"/>
      <c r="GM48" s="2"/>
      <c r="GN48" s="55"/>
      <c r="GO48" s="2"/>
      <c r="GP48" s="2"/>
      <c r="GQ48" s="2"/>
      <c r="GR48" s="2"/>
      <c r="GS48" s="2"/>
      <c r="GT48" s="2"/>
      <c r="GU48" s="17"/>
      <c r="GV48" s="51"/>
      <c r="GW48" s="51"/>
      <c r="GX48" s="52"/>
      <c r="GY48" s="2"/>
      <c r="GZ48" s="53"/>
      <c r="HA48" s="52"/>
      <c r="HB48" s="2"/>
      <c r="HC48" s="54"/>
      <c r="HD48" s="2"/>
      <c r="HE48" s="2"/>
      <c r="HF48" s="2"/>
      <c r="HG48" s="2"/>
      <c r="HH48" s="55"/>
      <c r="HI48" s="2"/>
      <c r="HJ48" s="2"/>
      <c r="HK48" s="2"/>
      <c r="HL48" s="2"/>
      <c r="HM48" s="2"/>
      <c r="HN48" s="2"/>
    </row>
    <row r="49" spans="1:222" s="4" customFormat="1" ht="13.5" customHeight="1">
      <c r="A49" s="44"/>
      <c r="B49" s="2"/>
      <c r="C49" s="7"/>
      <c r="E49" s="27"/>
      <c r="F49" s="45"/>
      <c r="G49" s="46"/>
      <c r="H49" s="2"/>
      <c r="I49" s="45"/>
      <c r="J49" s="46"/>
      <c r="K49" s="27"/>
      <c r="L49" s="46"/>
      <c r="M49" s="46"/>
      <c r="P49" s="47"/>
      <c r="Q49" s="27"/>
      <c r="R49" s="46"/>
      <c r="S49" s="46"/>
      <c r="U49" s="46"/>
      <c r="V49" s="46"/>
      <c r="W49" s="7"/>
      <c r="Y49" s="27"/>
      <c r="Z49" s="45"/>
      <c r="AA49" s="45"/>
      <c r="AB49" s="2"/>
      <c r="AC49" s="45"/>
      <c r="AD49" s="45"/>
      <c r="AE49" s="27"/>
      <c r="AF49" s="46"/>
      <c r="AG49" s="46"/>
      <c r="AJ49" s="47"/>
      <c r="AK49" s="27"/>
      <c r="AM49" s="46"/>
      <c r="AO49" s="46"/>
      <c r="AP49" s="46"/>
      <c r="AQ49" s="7"/>
      <c r="AS49" s="27"/>
      <c r="AT49" s="45"/>
      <c r="AU49" s="45"/>
      <c r="AV49" s="2"/>
      <c r="AW49" s="46"/>
      <c r="AX49" s="46"/>
      <c r="AY49" s="27"/>
      <c r="AZ49" s="46"/>
      <c r="BA49" s="46"/>
      <c r="BD49" s="47"/>
      <c r="BE49" s="27"/>
      <c r="BF49" s="46"/>
      <c r="BG49" s="46"/>
      <c r="BI49" s="46"/>
      <c r="BJ49" s="46"/>
      <c r="BK49" s="7"/>
      <c r="BM49" s="27"/>
      <c r="BN49" s="45"/>
      <c r="BO49" s="45"/>
      <c r="BP49" s="2"/>
      <c r="BQ49" s="45"/>
      <c r="BR49" s="45"/>
      <c r="BS49" s="23"/>
      <c r="BT49" s="46"/>
      <c r="BU49" s="46"/>
      <c r="BX49" s="47"/>
      <c r="BY49" s="27"/>
      <c r="BZ49" s="46"/>
      <c r="CA49" s="46"/>
      <c r="CC49" s="46"/>
      <c r="CD49" s="46"/>
      <c r="CE49" s="27"/>
      <c r="CG49" s="27"/>
      <c r="CH49" s="45"/>
      <c r="CI49" s="45"/>
      <c r="CJ49" s="2"/>
      <c r="CK49" s="45"/>
      <c r="CL49" s="45"/>
      <c r="CM49" s="27"/>
      <c r="CN49" s="46"/>
      <c r="CO49" s="46"/>
      <c r="CR49" s="47"/>
      <c r="CS49" s="27"/>
      <c r="CT49" s="46"/>
      <c r="CU49" s="46"/>
      <c r="CW49" s="46"/>
      <c r="CX49" s="46"/>
      <c r="CY49" s="7"/>
      <c r="DA49" s="27"/>
      <c r="DB49" s="45"/>
      <c r="DC49" s="45"/>
      <c r="DD49" s="2"/>
      <c r="DE49" s="45"/>
      <c r="DF49" s="45"/>
      <c r="DG49" s="27"/>
      <c r="DH49" s="46"/>
      <c r="DI49" s="46"/>
      <c r="DL49" s="47"/>
      <c r="DM49" s="27"/>
      <c r="DN49" s="46"/>
      <c r="DO49" s="46"/>
      <c r="DQ49" s="46"/>
      <c r="DR49" s="46"/>
      <c r="DS49" s="7"/>
      <c r="DU49" s="27"/>
      <c r="DV49" s="45"/>
      <c r="DW49" s="45"/>
      <c r="DX49" s="2"/>
      <c r="DY49" s="45"/>
      <c r="DZ49" s="45"/>
      <c r="EA49" s="27"/>
      <c r="EC49" s="48"/>
      <c r="EF49" s="47"/>
      <c r="EG49" s="27"/>
      <c r="EH49" s="46"/>
      <c r="EI49" s="46"/>
      <c r="EK49" s="46"/>
      <c r="EL49" s="46"/>
      <c r="EM49" s="7"/>
      <c r="EO49" s="27"/>
      <c r="EP49" s="45"/>
      <c r="EQ49" s="45"/>
      <c r="ER49" s="2"/>
      <c r="ES49" s="45"/>
      <c r="ET49" s="45"/>
      <c r="EU49" s="27"/>
      <c r="EV49" s="46"/>
      <c r="EW49" s="46"/>
      <c r="EZ49" s="47"/>
      <c r="FA49" s="27"/>
      <c r="FB49" s="46"/>
      <c r="FC49" s="46"/>
      <c r="FE49" s="46"/>
      <c r="FF49" s="46"/>
      <c r="FG49" s="7"/>
      <c r="FI49" s="27"/>
      <c r="FJ49" s="45"/>
      <c r="FK49" s="45"/>
      <c r="FL49" s="2"/>
      <c r="FM49" s="45"/>
      <c r="FN49" s="45"/>
      <c r="FO49" s="27"/>
      <c r="FP49" s="46"/>
      <c r="FQ49" s="46"/>
      <c r="FT49" s="47"/>
      <c r="FU49" s="27"/>
      <c r="FV49" s="46"/>
      <c r="FW49" s="46"/>
      <c r="FY49" s="46"/>
      <c r="FZ49" s="46"/>
      <c r="GA49" s="17"/>
      <c r="GB49" s="51"/>
      <c r="GC49" s="51"/>
      <c r="GD49" s="52"/>
      <c r="GE49" s="2"/>
      <c r="GF49" s="53"/>
      <c r="GG49" s="52"/>
      <c r="GH49" s="2"/>
      <c r="GI49" s="54"/>
      <c r="GJ49" s="2"/>
      <c r="GK49" s="2"/>
      <c r="GL49" s="2"/>
      <c r="GM49" s="2"/>
      <c r="GN49" s="55"/>
      <c r="GO49" s="2"/>
      <c r="GP49" s="2"/>
      <c r="GQ49" s="2"/>
      <c r="GR49" s="2"/>
      <c r="GS49" s="2"/>
      <c r="GT49" s="2"/>
      <c r="GU49" s="17"/>
      <c r="GV49" s="51"/>
      <c r="GW49" s="51"/>
      <c r="GX49" s="52"/>
      <c r="GY49" s="2"/>
      <c r="GZ49" s="53"/>
      <c r="HA49" s="52"/>
      <c r="HB49" s="2"/>
      <c r="HC49" s="54"/>
      <c r="HD49" s="2"/>
      <c r="HE49" s="2"/>
      <c r="HF49" s="2"/>
      <c r="HG49" s="2"/>
      <c r="HH49" s="55"/>
      <c r="HI49" s="2"/>
      <c r="HJ49" s="2"/>
      <c r="HK49" s="2"/>
      <c r="HL49" s="2"/>
      <c r="HM49" s="2"/>
      <c r="HN49" s="2"/>
    </row>
    <row r="50" spans="1:222" s="4" customFormat="1" ht="13.5" customHeight="1">
      <c r="A50" s="44"/>
      <c r="B50" s="2"/>
      <c r="C50" s="7"/>
      <c r="E50" s="27"/>
      <c r="F50" s="45"/>
      <c r="G50" s="46"/>
      <c r="H50" s="2"/>
      <c r="I50" s="45"/>
      <c r="J50" s="46"/>
      <c r="K50" s="27"/>
      <c r="L50" s="46"/>
      <c r="M50" s="46"/>
      <c r="P50" s="47"/>
      <c r="Q50" s="27"/>
      <c r="R50" s="46"/>
      <c r="S50" s="46"/>
      <c r="U50" s="46"/>
      <c r="V50" s="46"/>
      <c r="W50" s="7"/>
      <c r="Y50" s="27"/>
      <c r="Z50" s="45"/>
      <c r="AA50" s="45"/>
      <c r="AB50" s="2"/>
      <c r="AC50" s="45"/>
      <c r="AD50" s="45"/>
      <c r="AE50" s="27"/>
      <c r="AF50" s="46"/>
      <c r="AG50" s="46"/>
      <c r="AJ50" s="47"/>
      <c r="AK50" s="27"/>
      <c r="AM50" s="46"/>
      <c r="AO50" s="46"/>
      <c r="AP50" s="46"/>
      <c r="AQ50" s="7"/>
      <c r="AS50" s="27"/>
      <c r="AT50" s="45"/>
      <c r="AU50" s="45"/>
      <c r="AV50" s="2"/>
      <c r="AW50" s="46"/>
      <c r="AX50" s="46"/>
      <c r="AY50" s="27"/>
      <c r="AZ50" s="46"/>
      <c r="BA50" s="46"/>
      <c r="BD50" s="47"/>
      <c r="BE50" s="27"/>
      <c r="BF50" s="46"/>
      <c r="BG50" s="46"/>
      <c r="BI50" s="46"/>
      <c r="BJ50" s="46"/>
      <c r="BK50" s="7"/>
      <c r="BM50" s="27"/>
      <c r="BN50" s="45"/>
      <c r="BO50" s="45"/>
      <c r="BP50" s="2"/>
      <c r="BQ50" s="45"/>
      <c r="BR50" s="45"/>
      <c r="BS50" s="23"/>
      <c r="BT50" s="46"/>
      <c r="BU50" s="46"/>
      <c r="BX50" s="47"/>
      <c r="BY50" s="27"/>
      <c r="BZ50" s="46"/>
      <c r="CA50" s="46"/>
      <c r="CC50" s="46"/>
      <c r="CD50" s="46"/>
      <c r="CE50" s="27"/>
      <c r="CG50" s="27"/>
      <c r="CH50" s="45"/>
      <c r="CI50" s="45"/>
      <c r="CJ50" s="2"/>
      <c r="CK50" s="45"/>
      <c r="CL50" s="45"/>
      <c r="CM50" s="27"/>
      <c r="CN50" s="46"/>
      <c r="CO50" s="46"/>
      <c r="CR50" s="47"/>
      <c r="CS50" s="27"/>
      <c r="CT50" s="46"/>
      <c r="CU50" s="46"/>
      <c r="CW50" s="46"/>
      <c r="CX50" s="46"/>
      <c r="CY50" s="7"/>
      <c r="DA50" s="27"/>
      <c r="DB50" s="45"/>
      <c r="DC50" s="45"/>
      <c r="DD50" s="2"/>
      <c r="DE50" s="45"/>
      <c r="DF50" s="45"/>
      <c r="DG50" s="27"/>
      <c r="DH50" s="46"/>
      <c r="DI50" s="46"/>
      <c r="DL50" s="47"/>
      <c r="DM50" s="27"/>
      <c r="DN50" s="46"/>
      <c r="DO50" s="46"/>
      <c r="DQ50" s="46"/>
      <c r="DR50" s="46"/>
      <c r="DS50" s="7"/>
      <c r="DU50" s="27"/>
      <c r="DV50" s="45"/>
      <c r="DW50" s="45"/>
      <c r="DX50" s="2"/>
      <c r="DY50" s="45"/>
      <c r="DZ50" s="45"/>
      <c r="EA50" s="27"/>
      <c r="EC50" s="48"/>
      <c r="EF50" s="47"/>
      <c r="EG50" s="27"/>
      <c r="EH50" s="46"/>
      <c r="EI50" s="46"/>
      <c r="EK50" s="46"/>
      <c r="EL50" s="46"/>
      <c r="EM50" s="7"/>
      <c r="EO50" s="27"/>
      <c r="EP50" s="45"/>
      <c r="EQ50" s="45"/>
      <c r="ER50" s="2"/>
      <c r="ES50" s="45"/>
      <c r="ET50" s="45"/>
      <c r="EU50" s="27"/>
      <c r="EV50" s="46"/>
      <c r="EW50" s="46"/>
      <c r="EZ50" s="47"/>
      <c r="FA50" s="27"/>
      <c r="FB50" s="46"/>
      <c r="FC50" s="46"/>
      <c r="FE50" s="46"/>
      <c r="FF50" s="46"/>
      <c r="FG50" s="7"/>
      <c r="FI50" s="27"/>
      <c r="FJ50" s="45"/>
      <c r="FK50" s="45"/>
      <c r="FL50" s="2"/>
      <c r="FM50" s="45"/>
      <c r="FN50" s="45"/>
      <c r="FO50" s="27"/>
      <c r="FP50" s="46"/>
      <c r="FQ50" s="46"/>
      <c r="FT50" s="47"/>
      <c r="FU50" s="27"/>
      <c r="FV50" s="46"/>
      <c r="FW50" s="46"/>
      <c r="FY50" s="46"/>
      <c r="FZ50" s="46"/>
      <c r="GA50" s="17"/>
      <c r="GB50" s="51"/>
      <c r="GC50" s="51"/>
      <c r="GD50" s="52"/>
      <c r="GE50" s="2"/>
      <c r="GF50" s="53"/>
      <c r="GG50" s="52"/>
      <c r="GH50" s="2"/>
      <c r="GI50" s="54"/>
      <c r="GJ50" s="2"/>
      <c r="GK50" s="2"/>
      <c r="GL50" s="2"/>
      <c r="GM50" s="2"/>
      <c r="GN50" s="55"/>
      <c r="GO50" s="2"/>
      <c r="GP50" s="2"/>
      <c r="GQ50" s="2"/>
      <c r="GR50" s="2"/>
      <c r="GS50" s="2"/>
      <c r="GT50" s="2"/>
      <c r="GU50" s="17"/>
      <c r="GV50" s="51"/>
      <c r="GW50" s="51"/>
      <c r="GX50" s="52"/>
      <c r="GY50" s="2"/>
      <c r="GZ50" s="53"/>
      <c r="HA50" s="52"/>
      <c r="HB50" s="2"/>
      <c r="HC50" s="54"/>
      <c r="HD50" s="2"/>
      <c r="HE50" s="2"/>
      <c r="HF50" s="2"/>
      <c r="HG50" s="2"/>
      <c r="HH50" s="55"/>
      <c r="HI50" s="2"/>
      <c r="HJ50" s="2"/>
      <c r="HK50" s="2"/>
      <c r="HL50" s="2"/>
      <c r="HM50" s="2"/>
      <c r="HN50" s="2"/>
    </row>
    <row r="51" spans="1:222" s="4" customFormat="1" ht="13.5" customHeight="1">
      <c r="A51" s="44"/>
      <c r="B51" s="2"/>
      <c r="C51" s="7"/>
      <c r="E51" s="27"/>
      <c r="F51" s="45"/>
      <c r="G51" s="46"/>
      <c r="H51" s="2"/>
      <c r="I51" s="45"/>
      <c r="J51" s="46"/>
      <c r="K51" s="27"/>
      <c r="L51" s="46"/>
      <c r="M51" s="46"/>
      <c r="P51" s="47"/>
      <c r="Q51" s="27"/>
      <c r="R51" s="46"/>
      <c r="S51" s="46"/>
      <c r="U51" s="46"/>
      <c r="V51" s="46"/>
      <c r="W51" s="7"/>
      <c r="Y51" s="27"/>
      <c r="Z51" s="45"/>
      <c r="AA51" s="45"/>
      <c r="AB51" s="2"/>
      <c r="AC51" s="45"/>
      <c r="AD51" s="45"/>
      <c r="AE51" s="27"/>
      <c r="AF51" s="46"/>
      <c r="AG51" s="46"/>
      <c r="AJ51" s="47"/>
      <c r="AK51" s="27"/>
      <c r="AM51" s="46"/>
      <c r="AO51" s="46"/>
      <c r="AP51" s="46"/>
      <c r="AQ51" s="7"/>
      <c r="AS51" s="27"/>
      <c r="AT51" s="45"/>
      <c r="AU51" s="45"/>
      <c r="AV51" s="2"/>
      <c r="AW51" s="46"/>
      <c r="AX51" s="46"/>
      <c r="AY51" s="27"/>
      <c r="AZ51" s="46"/>
      <c r="BA51" s="46"/>
      <c r="BD51" s="47"/>
      <c r="BE51" s="27"/>
      <c r="BF51" s="46"/>
      <c r="BG51" s="46"/>
      <c r="BI51" s="46"/>
      <c r="BJ51" s="46"/>
      <c r="BK51" s="7"/>
      <c r="BM51" s="27"/>
      <c r="BN51" s="45"/>
      <c r="BO51" s="45"/>
      <c r="BP51" s="2"/>
      <c r="BQ51" s="45"/>
      <c r="BR51" s="45"/>
      <c r="BS51" s="23"/>
      <c r="BT51" s="46"/>
      <c r="BU51" s="46"/>
      <c r="BX51" s="47"/>
      <c r="BY51" s="27"/>
      <c r="BZ51" s="46"/>
      <c r="CA51" s="46"/>
      <c r="CC51" s="46"/>
      <c r="CD51" s="46"/>
      <c r="CE51" s="27"/>
      <c r="CG51" s="27"/>
      <c r="CH51" s="45"/>
      <c r="CI51" s="45"/>
      <c r="CJ51" s="2"/>
      <c r="CK51" s="45"/>
      <c r="CL51" s="45"/>
      <c r="CM51" s="27"/>
      <c r="CN51" s="46"/>
      <c r="CO51" s="46"/>
      <c r="CR51" s="47"/>
      <c r="CS51" s="27"/>
      <c r="CT51" s="46"/>
      <c r="CU51" s="46"/>
      <c r="CW51" s="46"/>
      <c r="CX51" s="46"/>
      <c r="CY51" s="7"/>
      <c r="DA51" s="27"/>
      <c r="DB51" s="45"/>
      <c r="DC51" s="45"/>
      <c r="DD51" s="2"/>
      <c r="DE51" s="45"/>
      <c r="DF51" s="45"/>
      <c r="DG51" s="27"/>
      <c r="DH51" s="46"/>
      <c r="DI51" s="46"/>
      <c r="DL51" s="47"/>
      <c r="DM51" s="27"/>
      <c r="DN51" s="46"/>
      <c r="DO51" s="46"/>
      <c r="DQ51" s="46"/>
      <c r="DR51" s="46"/>
      <c r="DS51" s="7"/>
      <c r="DU51" s="27"/>
      <c r="DV51" s="45"/>
      <c r="DW51" s="45"/>
      <c r="DX51" s="2"/>
      <c r="DY51" s="45"/>
      <c r="DZ51" s="45"/>
      <c r="EA51" s="27"/>
      <c r="EC51" s="48"/>
      <c r="EF51" s="47"/>
      <c r="EG51" s="27"/>
      <c r="EH51" s="46"/>
      <c r="EI51" s="46"/>
      <c r="EK51" s="46"/>
      <c r="EL51" s="46"/>
      <c r="EM51" s="7"/>
      <c r="EO51" s="27"/>
      <c r="EP51" s="45"/>
      <c r="EQ51" s="45"/>
      <c r="ER51" s="2"/>
      <c r="ES51" s="45"/>
      <c r="ET51" s="45"/>
      <c r="EU51" s="27"/>
      <c r="EV51" s="46"/>
      <c r="EW51" s="46"/>
      <c r="EZ51" s="47"/>
      <c r="FA51" s="27"/>
      <c r="FB51" s="46"/>
      <c r="FC51" s="46"/>
      <c r="FE51" s="46"/>
      <c r="FF51" s="46"/>
      <c r="FG51" s="7"/>
      <c r="FI51" s="27"/>
      <c r="FJ51" s="45"/>
      <c r="FK51" s="45"/>
      <c r="FL51" s="2"/>
      <c r="FM51" s="45"/>
      <c r="FN51" s="45"/>
      <c r="FO51" s="27"/>
      <c r="FP51" s="46"/>
      <c r="FQ51" s="46"/>
      <c r="FT51" s="47"/>
      <c r="FU51" s="27"/>
      <c r="FV51" s="46"/>
      <c r="FW51" s="46"/>
      <c r="FY51" s="46"/>
      <c r="FZ51" s="46"/>
      <c r="GA51" s="17"/>
      <c r="GB51" s="51"/>
      <c r="GC51" s="51"/>
      <c r="GD51" s="52"/>
      <c r="GE51" s="2"/>
      <c r="GF51" s="53"/>
      <c r="GG51" s="52"/>
      <c r="GH51" s="2"/>
      <c r="GI51" s="54"/>
      <c r="GJ51" s="2"/>
      <c r="GK51" s="2"/>
      <c r="GL51" s="2"/>
      <c r="GM51" s="2"/>
      <c r="GN51" s="55"/>
      <c r="GO51" s="2"/>
      <c r="GP51" s="2"/>
      <c r="GQ51" s="2"/>
      <c r="GR51" s="2"/>
      <c r="GS51" s="2"/>
      <c r="GT51" s="2"/>
      <c r="GU51" s="17"/>
      <c r="GV51" s="51"/>
      <c r="GW51" s="51"/>
      <c r="GX51" s="52"/>
      <c r="GY51" s="2"/>
      <c r="GZ51" s="53"/>
      <c r="HA51" s="52"/>
      <c r="HB51" s="2"/>
      <c r="HC51" s="54"/>
      <c r="HD51" s="2"/>
      <c r="HE51" s="2"/>
      <c r="HF51" s="2"/>
      <c r="HG51" s="2"/>
      <c r="HH51" s="55"/>
      <c r="HI51" s="2"/>
      <c r="HJ51" s="2"/>
      <c r="HK51" s="2"/>
      <c r="HL51" s="2"/>
      <c r="HM51" s="2"/>
      <c r="HN51" s="2"/>
    </row>
    <row r="52" spans="1:222" s="4" customFormat="1" ht="13.5" customHeight="1">
      <c r="A52" s="44"/>
      <c r="B52" s="2"/>
      <c r="C52" s="7"/>
      <c r="E52" s="27"/>
      <c r="F52" s="45"/>
      <c r="G52" s="46"/>
      <c r="H52" s="2"/>
      <c r="I52" s="45"/>
      <c r="J52" s="46"/>
      <c r="K52" s="27"/>
      <c r="L52" s="46"/>
      <c r="M52" s="46"/>
      <c r="P52" s="47"/>
      <c r="Q52" s="27"/>
      <c r="R52" s="46"/>
      <c r="S52" s="46"/>
      <c r="U52" s="46"/>
      <c r="V52" s="46"/>
      <c r="W52" s="7"/>
      <c r="Y52" s="27"/>
      <c r="Z52" s="45"/>
      <c r="AA52" s="45"/>
      <c r="AB52" s="2"/>
      <c r="AC52" s="45"/>
      <c r="AD52" s="45"/>
      <c r="AE52" s="27"/>
      <c r="AF52" s="46"/>
      <c r="AG52" s="46"/>
      <c r="AJ52" s="47"/>
      <c r="AK52" s="27"/>
      <c r="AM52" s="46"/>
      <c r="AO52" s="46"/>
      <c r="AP52" s="46"/>
      <c r="AQ52" s="7"/>
      <c r="AS52" s="27"/>
      <c r="AT52" s="45"/>
      <c r="AU52" s="45"/>
      <c r="AV52" s="2"/>
      <c r="AW52" s="46"/>
      <c r="AX52" s="46"/>
      <c r="AY52" s="27"/>
      <c r="AZ52" s="46"/>
      <c r="BA52" s="46"/>
      <c r="BD52" s="47"/>
      <c r="BE52" s="27"/>
      <c r="BF52" s="46"/>
      <c r="BG52" s="46"/>
      <c r="BI52" s="46"/>
      <c r="BJ52" s="46"/>
      <c r="BK52" s="7"/>
      <c r="BM52" s="27"/>
      <c r="BN52" s="45"/>
      <c r="BO52" s="45"/>
      <c r="BP52" s="2"/>
      <c r="BQ52" s="45"/>
      <c r="BR52" s="45"/>
      <c r="BS52" s="23"/>
      <c r="BT52" s="46"/>
      <c r="BU52" s="46"/>
      <c r="BX52" s="47"/>
      <c r="BY52" s="27"/>
      <c r="BZ52" s="46"/>
      <c r="CA52" s="46"/>
      <c r="CC52" s="46"/>
      <c r="CD52" s="46"/>
      <c r="CE52" s="27"/>
      <c r="CG52" s="27"/>
      <c r="CH52" s="45"/>
      <c r="CI52" s="45"/>
      <c r="CJ52" s="2"/>
      <c r="CK52" s="45"/>
      <c r="CL52" s="45"/>
      <c r="CM52" s="27"/>
      <c r="CN52" s="46"/>
      <c r="CO52" s="46"/>
      <c r="CR52" s="47"/>
      <c r="CS52" s="27"/>
      <c r="CT52" s="46"/>
      <c r="CU52" s="46"/>
      <c r="CW52" s="46"/>
      <c r="CX52" s="46"/>
      <c r="CY52" s="7"/>
      <c r="DA52" s="27"/>
      <c r="DB52" s="45"/>
      <c r="DC52" s="45"/>
      <c r="DD52" s="2"/>
      <c r="DE52" s="45"/>
      <c r="DF52" s="45"/>
      <c r="DG52" s="27"/>
      <c r="DH52" s="46"/>
      <c r="DI52" s="46"/>
      <c r="DL52" s="47"/>
      <c r="DM52" s="27"/>
      <c r="DN52" s="46"/>
      <c r="DO52" s="46"/>
      <c r="DQ52" s="46"/>
      <c r="DR52" s="46"/>
      <c r="DS52" s="7"/>
      <c r="DU52" s="27"/>
      <c r="DV52" s="45"/>
      <c r="DW52" s="45"/>
      <c r="DX52" s="2"/>
      <c r="DY52" s="45"/>
      <c r="DZ52" s="45"/>
      <c r="EA52" s="27"/>
      <c r="EC52" s="48"/>
      <c r="EF52" s="47"/>
      <c r="EG52" s="27"/>
      <c r="EH52" s="46"/>
      <c r="EI52" s="46"/>
      <c r="EK52" s="46"/>
      <c r="EL52" s="46"/>
      <c r="EM52" s="7"/>
      <c r="EO52" s="27"/>
      <c r="EP52" s="45"/>
      <c r="EQ52" s="45"/>
      <c r="ER52" s="2"/>
      <c r="ES52" s="45"/>
      <c r="ET52" s="45"/>
      <c r="EU52" s="27"/>
      <c r="EV52" s="46"/>
      <c r="EW52" s="46"/>
      <c r="EZ52" s="47"/>
      <c r="FA52" s="27"/>
      <c r="FB52" s="46"/>
      <c r="FC52" s="46"/>
      <c r="FE52" s="46"/>
      <c r="FF52" s="46"/>
      <c r="FG52" s="7"/>
      <c r="FI52" s="27"/>
      <c r="FJ52" s="45"/>
      <c r="FK52" s="45"/>
      <c r="FL52" s="2"/>
      <c r="FM52" s="45"/>
      <c r="FN52" s="45"/>
      <c r="FO52" s="27"/>
      <c r="FP52" s="46"/>
      <c r="FQ52" s="46"/>
      <c r="FT52" s="47"/>
      <c r="FU52" s="27"/>
      <c r="FV52" s="46"/>
      <c r="FW52" s="46"/>
      <c r="FY52" s="46"/>
      <c r="FZ52" s="46"/>
      <c r="GA52" s="17"/>
      <c r="GB52" s="51"/>
      <c r="GC52" s="51"/>
      <c r="GD52" s="52"/>
      <c r="GE52" s="2"/>
      <c r="GF52" s="53"/>
      <c r="GG52" s="52"/>
      <c r="GH52" s="2"/>
      <c r="GI52" s="54"/>
      <c r="GJ52" s="2"/>
      <c r="GK52" s="2"/>
      <c r="GL52" s="2"/>
      <c r="GM52" s="2"/>
      <c r="GN52" s="55"/>
      <c r="GO52" s="2"/>
      <c r="GP52" s="2"/>
      <c r="GQ52" s="2"/>
      <c r="GR52" s="2"/>
      <c r="GS52" s="2"/>
      <c r="GT52" s="2"/>
      <c r="GU52" s="17"/>
      <c r="GV52" s="51"/>
      <c r="GW52" s="51"/>
      <c r="GX52" s="52"/>
      <c r="GY52" s="2"/>
      <c r="GZ52" s="53"/>
      <c r="HA52" s="52"/>
      <c r="HB52" s="2"/>
      <c r="HC52" s="54"/>
      <c r="HD52" s="2"/>
      <c r="HE52" s="2"/>
      <c r="HF52" s="2"/>
      <c r="HG52" s="2"/>
      <c r="HH52" s="55"/>
      <c r="HI52" s="2"/>
      <c r="HJ52" s="2"/>
      <c r="HK52" s="2"/>
      <c r="HL52" s="2"/>
      <c r="HM52" s="2"/>
      <c r="HN52" s="2"/>
    </row>
    <row r="53" spans="1:222" s="4" customFormat="1" ht="13.5" customHeight="1">
      <c r="A53" s="44"/>
      <c r="B53" s="2"/>
      <c r="C53" s="7"/>
      <c r="E53" s="27"/>
      <c r="F53" s="45"/>
      <c r="G53" s="46"/>
      <c r="H53" s="2"/>
      <c r="I53" s="45"/>
      <c r="J53" s="46"/>
      <c r="K53" s="27"/>
      <c r="L53" s="46"/>
      <c r="M53" s="46"/>
      <c r="P53" s="47"/>
      <c r="Q53" s="27"/>
      <c r="R53" s="46"/>
      <c r="S53" s="46"/>
      <c r="U53" s="46"/>
      <c r="V53" s="46"/>
      <c r="W53" s="7"/>
      <c r="Y53" s="27"/>
      <c r="Z53" s="45"/>
      <c r="AA53" s="45"/>
      <c r="AB53" s="2"/>
      <c r="AC53" s="45"/>
      <c r="AD53" s="45"/>
      <c r="AE53" s="27"/>
      <c r="AF53" s="46"/>
      <c r="AG53" s="46"/>
      <c r="AJ53" s="47"/>
      <c r="AK53" s="27"/>
      <c r="AM53" s="46"/>
      <c r="AO53" s="46"/>
      <c r="AP53" s="46"/>
      <c r="AQ53" s="7"/>
      <c r="AS53" s="27"/>
      <c r="AT53" s="45"/>
      <c r="AU53" s="45"/>
      <c r="AV53" s="2"/>
      <c r="AW53" s="46"/>
      <c r="AX53" s="46"/>
      <c r="AY53" s="27"/>
      <c r="AZ53" s="46"/>
      <c r="BA53" s="46"/>
      <c r="BD53" s="47"/>
      <c r="BE53" s="27"/>
      <c r="BF53" s="46"/>
      <c r="BG53" s="46"/>
      <c r="BI53" s="46"/>
      <c r="BJ53" s="46"/>
      <c r="BK53" s="7"/>
      <c r="BM53" s="27"/>
      <c r="BN53" s="45"/>
      <c r="BO53" s="45"/>
      <c r="BP53" s="2"/>
      <c r="BQ53" s="45"/>
      <c r="BR53" s="45"/>
      <c r="BS53" s="23"/>
      <c r="BT53" s="46"/>
      <c r="BU53" s="46"/>
      <c r="BX53" s="47"/>
      <c r="BY53" s="27"/>
      <c r="BZ53" s="46"/>
      <c r="CA53" s="46"/>
      <c r="CC53" s="46"/>
      <c r="CD53" s="46"/>
      <c r="CE53" s="27"/>
      <c r="CG53" s="27"/>
      <c r="CH53" s="45"/>
      <c r="CI53" s="45"/>
      <c r="CJ53" s="2"/>
      <c r="CK53" s="45"/>
      <c r="CL53" s="45"/>
      <c r="CM53" s="27"/>
      <c r="CN53" s="46"/>
      <c r="CO53" s="46"/>
      <c r="CR53" s="47"/>
      <c r="CS53" s="27"/>
      <c r="CT53" s="46"/>
      <c r="CU53" s="46"/>
      <c r="CW53" s="46"/>
      <c r="CX53" s="46"/>
      <c r="CY53" s="7"/>
      <c r="DA53" s="27"/>
      <c r="DB53" s="45"/>
      <c r="DC53" s="45"/>
      <c r="DD53" s="2"/>
      <c r="DE53" s="45"/>
      <c r="DF53" s="45"/>
      <c r="DG53" s="27"/>
      <c r="DH53" s="46"/>
      <c r="DI53" s="46"/>
      <c r="DL53" s="47"/>
      <c r="DM53" s="27"/>
      <c r="DN53" s="46"/>
      <c r="DO53" s="46"/>
      <c r="DQ53" s="46"/>
      <c r="DR53" s="46"/>
      <c r="DS53" s="7"/>
      <c r="DU53" s="27"/>
      <c r="DV53" s="45"/>
      <c r="DW53" s="45"/>
      <c r="DX53" s="2"/>
      <c r="DY53" s="45"/>
      <c r="DZ53" s="45"/>
      <c r="EA53" s="27"/>
      <c r="EC53" s="48"/>
      <c r="EF53" s="47"/>
      <c r="EG53" s="27"/>
      <c r="EH53" s="46"/>
      <c r="EI53" s="46"/>
      <c r="EK53" s="46"/>
      <c r="EL53" s="46"/>
      <c r="EM53" s="7"/>
      <c r="EO53" s="27"/>
      <c r="EP53" s="45"/>
      <c r="EQ53" s="45"/>
      <c r="ER53" s="2"/>
      <c r="ES53" s="45"/>
      <c r="ET53" s="45"/>
      <c r="EU53" s="27"/>
      <c r="EV53" s="46"/>
      <c r="EW53" s="46"/>
      <c r="EZ53" s="47"/>
      <c r="FA53" s="27"/>
      <c r="FB53" s="46"/>
      <c r="FC53" s="46"/>
      <c r="FE53" s="46"/>
      <c r="FF53" s="46"/>
      <c r="FG53" s="7"/>
      <c r="FI53" s="27"/>
      <c r="FJ53" s="45"/>
      <c r="FK53" s="45"/>
      <c r="FL53" s="2"/>
      <c r="FM53" s="45"/>
      <c r="FN53" s="45"/>
      <c r="FO53" s="27"/>
      <c r="FP53" s="46"/>
      <c r="FQ53" s="46"/>
      <c r="FT53" s="47"/>
      <c r="FU53" s="27"/>
      <c r="FV53" s="46"/>
      <c r="FW53" s="46"/>
      <c r="FY53" s="46"/>
      <c r="FZ53" s="46"/>
      <c r="GA53" s="17"/>
      <c r="GB53" s="51"/>
      <c r="GC53" s="51"/>
      <c r="GD53" s="57"/>
      <c r="GE53" s="2"/>
      <c r="GF53" s="51"/>
      <c r="GG53" s="52"/>
      <c r="GH53" s="2"/>
      <c r="GI53" s="54"/>
      <c r="GJ53" s="2"/>
      <c r="GK53" s="2"/>
      <c r="GL53" s="2"/>
      <c r="GM53" s="2"/>
      <c r="GN53" s="55"/>
      <c r="GO53" s="2"/>
      <c r="GP53" s="2"/>
      <c r="GQ53" s="2"/>
      <c r="GR53" s="2"/>
      <c r="GS53" s="2"/>
      <c r="GT53" s="2"/>
      <c r="GU53" s="17"/>
      <c r="GV53" s="51"/>
      <c r="GW53" s="51"/>
      <c r="GX53" s="57"/>
      <c r="GY53" s="2"/>
      <c r="GZ53" s="51"/>
      <c r="HA53" s="52"/>
      <c r="HB53" s="2"/>
      <c r="HC53" s="54"/>
      <c r="HD53" s="2"/>
      <c r="HE53" s="2"/>
      <c r="HF53" s="2"/>
      <c r="HG53" s="2"/>
      <c r="HH53" s="55"/>
      <c r="HI53" s="2"/>
      <c r="HJ53" s="2"/>
      <c r="HK53" s="2"/>
      <c r="HL53" s="2"/>
      <c r="HM53" s="2"/>
      <c r="HN53" s="2"/>
    </row>
    <row r="54" spans="1:222" s="4" customFormat="1" ht="13.5" customHeight="1">
      <c r="A54" s="44"/>
      <c r="B54" s="2"/>
      <c r="C54" s="7"/>
      <c r="E54" s="27"/>
      <c r="F54" s="45"/>
      <c r="G54" s="46"/>
      <c r="H54" s="2"/>
      <c r="I54" s="45"/>
      <c r="J54" s="46"/>
      <c r="K54" s="27"/>
      <c r="L54" s="46"/>
      <c r="M54" s="46"/>
      <c r="P54" s="47"/>
      <c r="Q54" s="27"/>
      <c r="R54" s="46"/>
      <c r="S54" s="46"/>
      <c r="U54" s="46"/>
      <c r="V54" s="46"/>
      <c r="W54" s="7"/>
      <c r="Y54" s="27"/>
      <c r="Z54" s="45"/>
      <c r="AA54" s="45"/>
      <c r="AB54" s="2"/>
      <c r="AC54" s="45"/>
      <c r="AD54" s="45"/>
      <c r="AE54" s="27"/>
      <c r="AF54" s="46"/>
      <c r="AG54" s="46"/>
      <c r="AJ54" s="47"/>
      <c r="AK54" s="27"/>
      <c r="AM54" s="46"/>
      <c r="AO54" s="46"/>
      <c r="AP54" s="46"/>
      <c r="AQ54" s="7"/>
      <c r="AS54" s="27"/>
      <c r="AT54" s="45"/>
      <c r="AU54" s="45"/>
      <c r="AV54" s="2"/>
      <c r="AW54" s="46"/>
      <c r="AX54" s="46"/>
      <c r="AY54" s="27"/>
      <c r="AZ54" s="46"/>
      <c r="BA54" s="46"/>
      <c r="BD54" s="47"/>
      <c r="BE54" s="27"/>
      <c r="BF54" s="46"/>
      <c r="BG54" s="46"/>
      <c r="BI54" s="46"/>
      <c r="BJ54" s="46"/>
      <c r="BK54" s="7"/>
      <c r="BM54" s="27"/>
      <c r="BN54" s="45"/>
      <c r="BO54" s="45"/>
      <c r="BP54" s="2"/>
      <c r="BQ54" s="45"/>
      <c r="BR54" s="45"/>
      <c r="BS54" s="23"/>
      <c r="BT54" s="46"/>
      <c r="BU54" s="46"/>
      <c r="BX54" s="47"/>
      <c r="BY54" s="27"/>
      <c r="BZ54" s="46"/>
      <c r="CA54" s="46"/>
      <c r="CC54" s="46"/>
      <c r="CD54" s="46"/>
      <c r="CE54" s="27"/>
      <c r="CG54" s="27"/>
      <c r="CH54" s="45"/>
      <c r="CI54" s="45"/>
      <c r="CJ54" s="2"/>
      <c r="CK54" s="45"/>
      <c r="CL54" s="45"/>
      <c r="CM54" s="27"/>
      <c r="CN54" s="46"/>
      <c r="CO54" s="46"/>
      <c r="CR54" s="47"/>
      <c r="CS54" s="27"/>
      <c r="CT54" s="46"/>
      <c r="CU54" s="46"/>
      <c r="CW54" s="46"/>
      <c r="CX54" s="46"/>
      <c r="CY54" s="7"/>
      <c r="DA54" s="27"/>
      <c r="DB54" s="45"/>
      <c r="DC54" s="45"/>
      <c r="DD54" s="2"/>
      <c r="DE54" s="45"/>
      <c r="DF54" s="45"/>
      <c r="DG54" s="27"/>
      <c r="DH54" s="46"/>
      <c r="DI54" s="46"/>
      <c r="DL54" s="47"/>
      <c r="DM54" s="27"/>
      <c r="DN54" s="46"/>
      <c r="DO54" s="46"/>
      <c r="DQ54" s="46"/>
      <c r="DR54" s="46"/>
      <c r="DS54" s="7"/>
      <c r="DU54" s="27"/>
      <c r="DV54" s="45"/>
      <c r="DW54" s="45"/>
      <c r="DX54" s="2"/>
      <c r="DY54" s="45"/>
      <c r="DZ54" s="45"/>
      <c r="EA54" s="27"/>
      <c r="EC54" s="48"/>
      <c r="EF54" s="47"/>
      <c r="EG54" s="27"/>
      <c r="EH54" s="46"/>
      <c r="EI54" s="46"/>
      <c r="EK54" s="46"/>
      <c r="EL54" s="46"/>
      <c r="EM54" s="7"/>
      <c r="EO54" s="27"/>
      <c r="EP54" s="45"/>
      <c r="EQ54" s="45"/>
      <c r="ER54" s="2"/>
      <c r="ES54" s="45"/>
      <c r="ET54" s="45"/>
      <c r="EU54" s="27"/>
      <c r="EV54" s="46"/>
      <c r="EW54" s="46"/>
      <c r="EZ54" s="47"/>
      <c r="FA54" s="27"/>
      <c r="FB54" s="46"/>
      <c r="FC54" s="46"/>
      <c r="FE54" s="46"/>
      <c r="FF54" s="46"/>
      <c r="FG54" s="7"/>
      <c r="FI54" s="27"/>
      <c r="FJ54" s="45"/>
      <c r="FK54" s="45"/>
      <c r="FL54" s="2"/>
      <c r="FM54" s="45"/>
      <c r="FN54" s="45"/>
      <c r="FO54" s="27"/>
      <c r="FP54" s="46"/>
      <c r="FQ54" s="46"/>
      <c r="FT54" s="47"/>
      <c r="FU54" s="27"/>
      <c r="FV54" s="46"/>
      <c r="FW54" s="46"/>
      <c r="FY54" s="46"/>
      <c r="FZ54" s="46"/>
      <c r="GA54" s="17"/>
      <c r="GB54" s="51"/>
      <c r="GC54" s="51"/>
      <c r="GD54" s="57"/>
      <c r="GE54" s="2"/>
      <c r="GF54" s="51"/>
      <c r="GG54" s="52"/>
      <c r="GH54" s="2"/>
      <c r="GI54" s="54"/>
      <c r="GJ54" s="2"/>
      <c r="GK54" s="2"/>
      <c r="GL54" s="2"/>
      <c r="GM54" s="2"/>
      <c r="GN54" s="55"/>
      <c r="GO54" s="2"/>
      <c r="GP54" s="2"/>
      <c r="GQ54" s="2"/>
      <c r="GR54" s="2"/>
      <c r="GS54" s="2"/>
      <c r="GT54" s="2"/>
      <c r="GU54" s="17"/>
      <c r="GV54" s="51"/>
      <c r="GW54" s="51"/>
      <c r="GX54" s="57"/>
      <c r="GY54" s="2"/>
      <c r="GZ54" s="51"/>
      <c r="HA54" s="52"/>
      <c r="HB54" s="2"/>
      <c r="HC54" s="54"/>
      <c r="HD54" s="2"/>
      <c r="HE54" s="2"/>
      <c r="HF54" s="2"/>
      <c r="HG54" s="2"/>
      <c r="HH54" s="55"/>
      <c r="HI54" s="2"/>
      <c r="HJ54" s="2"/>
      <c r="HK54" s="2"/>
      <c r="HL54" s="2"/>
      <c r="HM54" s="2"/>
      <c r="HN54" s="2"/>
    </row>
    <row r="55" spans="1:222" s="4" customFormat="1" ht="13.5" customHeight="1">
      <c r="A55" s="44"/>
      <c r="B55" s="2"/>
      <c r="C55" s="7"/>
      <c r="E55" s="27"/>
      <c r="F55" s="45"/>
      <c r="G55" s="46"/>
      <c r="H55" s="2"/>
      <c r="I55" s="45"/>
      <c r="J55" s="46"/>
      <c r="K55" s="27"/>
      <c r="L55" s="46"/>
      <c r="M55" s="46"/>
      <c r="P55" s="47"/>
      <c r="Q55" s="27"/>
      <c r="R55" s="46"/>
      <c r="S55" s="46"/>
      <c r="U55" s="46"/>
      <c r="V55" s="46"/>
      <c r="W55" s="7"/>
      <c r="Y55" s="27"/>
      <c r="Z55" s="45"/>
      <c r="AA55" s="45"/>
      <c r="AB55" s="2"/>
      <c r="AC55" s="45"/>
      <c r="AD55" s="45"/>
      <c r="AE55" s="27"/>
      <c r="AF55" s="46"/>
      <c r="AG55" s="46"/>
      <c r="AJ55" s="47"/>
      <c r="AK55" s="27"/>
      <c r="AM55" s="46"/>
      <c r="AO55" s="46"/>
      <c r="AP55" s="46"/>
      <c r="AQ55" s="7"/>
      <c r="AS55" s="27"/>
      <c r="AT55" s="45"/>
      <c r="AU55" s="45"/>
      <c r="AV55" s="2"/>
      <c r="AW55" s="46"/>
      <c r="AX55" s="46"/>
      <c r="AY55" s="27"/>
      <c r="AZ55" s="46"/>
      <c r="BA55" s="46"/>
      <c r="BD55" s="47"/>
      <c r="BE55" s="27"/>
      <c r="BF55" s="46"/>
      <c r="BG55" s="46"/>
      <c r="BI55" s="46"/>
      <c r="BJ55" s="46"/>
      <c r="BK55" s="7"/>
      <c r="BM55" s="27"/>
      <c r="BN55" s="45"/>
      <c r="BO55" s="45"/>
      <c r="BP55" s="2"/>
      <c r="BQ55" s="45"/>
      <c r="BR55" s="45"/>
      <c r="BS55" s="23"/>
      <c r="BT55" s="46"/>
      <c r="BU55" s="46"/>
      <c r="BX55" s="47"/>
      <c r="BY55" s="27"/>
      <c r="BZ55" s="46"/>
      <c r="CA55" s="46"/>
      <c r="CC55" s="46"/>
      <c r="CD55" s="46"/>
      <c r="CE55" s="27"/>
      <c r="CG55" s="27"/>
      <c r="CH55" s="45"/>
      <c r="CI55" s="45"/>
      <c r="CJ55" s="2"/>
      <c r="CK55" s="45"/>
      <c r="CL55" s="45"/>
      <c r="CM55" s="27"/>
      <c r="CN55" s="46"/>
      <c r="CO55" s="46"/>
      <c r="CR55" s="47"/>
      <c r="CS55" s="27"/>
      <c r="CT55" s="46"/>
      <c r="CU55" s="46"/>
      <c r="CW55" s="46"/>
      <c r="CX55" s="46"/>
      <c r="CY55" s="7"/>
      <c r="DA55" s="27"/>
      <c r="DB55" s="45"/>
      <c r="DC55" s="45"/>
      <c r="DD55" s="2"/>
      <c r="DE55" s="45"/>
      <c r="DF55" s="45"/>
      <c r="DG55" s="27"/>
      <c r="DH55" s="46"/>
      <c r="DI55" s="46"/>
      <c r="DL55" s="47"/>
      <c r="DM55" s="27"/>
      <c r="DN55" s="46"/>
      <c r="DO55" s="46"/>
      <c r="DQ55" s="46"/>
      <c r="DR55" s="46"/>
      <c r="DS55" s="7"/>
      <c r="DU55" s="27"/>
      <c r="DV55" s="45"/>
      <c r="DW55" s="45"/>
      <c r="DX55" s="2"/>
      <c r="DY55" s="45"/>
      <c r="DZ55" s="45"/>
      <c r="EA55" s="27"/>
      <c r="EC55" s="48"/>
      <c r="EF55" s="47"/>
      <c r="EG55" s="27"/>
      <c r="EH55" s="46"/>
      <c r="EI55" s="46"/>
      <c r="EK55" s="46"/>
      <c r="EL55" s="46"/>
      <c r="EM55" s="7"/>
      <c r="EO55" s="27"/>
      <c r="EP55" s="45"/>
      <c r="EQ55" s="45"/>
      <c r="ER55" s="2"/>
      <c r="ES55" s="45"/>
      <c r="ET55" s="45"/>
      <c r="EU55" s="27"/>
      <c r="EV55" s="46"/>
      <c r="EW55" s="46"/>
      <c r="EZ55" s="47"/>
      <c r="FA55" s="27"/>
      <c r="FB55" s="46"/>
      <c r="FC55" s="46"/>
      <c r="FE55" s="46"/>
      <c r="FF55" s="46"/>
      <c r="FG55" s="7"/>
      <c r="FI55" s="27"/>
      <c r="FJ55" s="45"/>
      <c r="FK55" s="45"/>
      <c r="FL55" s="2"/>
      <c r="FM55" s="45"/>
      <c r="FN55" s="45"/>
      <c r="FO55" s="27"/>
      <c r="FP55" s="46"/>
      <c r="FQ55" s="46"/>
      <c r="FT55" s="47"/>
      <c r="FU55" s="27"/>
      <c r="FV55" s="46"/>
      <c r="FW55" s="46"/>
      <c r="FY55" s="46"/>
      <c r="FZ55" s="46"/>
      <c r="GA55" s="58"/>
      <c r="GB55" s="51"/>
      <c r="GC55" s="52"/>
      <c r="GD55" s="53"/>
      <c r="GE55" s="52"/>
      <c r="GF55" s="51"/>
      <c r="GG55" s="52"/>
      <c r="GH55" s="52"/>
      <c r="GI55" s="59"/>
      <c r="GJ55" s="52"/>
      <c r="GN55" s="47"/>
      <c r="GS55" s="53"/>
      <c r="GT55" s="52"/>
      <c r="GU55" s="58"/>
      <c r="GV55" s="51"/>
      <c r="GW55" s="52"/>
      <c r="GX55" s="53"/>
      <c r="GY55" s="52"/>
      <c r="GZ55" s="51"/>
      <c r="HA55" s="52"/>
      <c r="HB55" s="52"/>
      <c r="HC55" s="59"/>
      <c r="HD55" s="52"/>
      <c r="HH55" s="47"/>
      <c r="HM55" s="53"/>
      <c r="HN55" s="52"/>
    </row>
    <row r="56" spans="1:222" s="4" customFormat="1" ht="13.5" customHeight="1">
      <c r="A56" s="44"/>
      <c r="B56" s="2"/>
      <c r="C56" s="7"/>
      <c r="E56" s="27"/>
      <c r="F56" s="45"/>
      <c r="G56" s="46"/>
      <c r="H56" s="2"/>
      <c r="I56" s="45"/>
      <c r="J56" s="46"/>
      <c r="K56" s="27"/>
      <c r="L56" s="46"/>
      <c r="M56" s="46"/>
      <c r="P56" s="47"/>
      <c r="Q56" s="27"/>
      <c r="R56" s="46"/>
      <c r="S56" s="46"/>
      <c r="U56" s="46"/>
      <c r="V56" s="46"/>
      <c r="W56" s="7"/>
      <c r="Y56" s="27"/>
      <c r="Z56" s="45"/>
      <c r="AA56" s="45"/>
      <c r="AB56" s="2"/>
      <c r="AC56" s="45"/>
      <c r="AD56" s="45"/>
      <c r="AE56" s="27"/>
      <c r="AF56" s="46"/>
      <c r="AG56" s="46"/>
      <c r="AJ56" s="47"/>
      <c r="AK56" s="27"/>
      <c r="AM56" s="46"/>
      <c r="AO56" s="46"/>
      <c r="AP56" s="46"/>
      <c r="AQ56" s="7"/>
      <c r="AS56" s="27"/>
      <c r="AT56" s="45"/>
      <c r="AU56" s="45"/>
      <c r="AV56" s="2"/>
      <c r="AW56" s="45"/>
      <c r="AX56" s="45"/>
      <c r="AY56" s="27"/>
      <c r="AZ56" s="46"/>
      <c r="BA56" s="46"/>
      <c r="BD56" s="47"/>
      <c r="BE56" s="27"/>
      <c r="BF56" s="46"/>
      <c r="BG56" s="46"/>
      <c r="BI56" s="46"/>
      <c r="BJ56" s="46"/>
      <c r="BK56" s="7"/>
      <c r="BM56" s="27"/>
      <c r="BN56" s="45"/>
      <c r="BO56" s="45"/>
      <c r="BP56" s="2"/>
      <c r="BQ56" s="45"/>
      <c r="BR56" s="45"/>
      <c r="BS56" s="23"/>
      <c r="BT56" s="46"/>
      <c r="BU56" s="46"/>
      <c r="BX56" s="47"/>
      <c r="BY56" s="27"/>
      <c r="BZ56" s="46"/>
      <c r="CA56" s="46"/>
      <c r="CC56" s="46"/>
      <c r="CD56" s="46"/>
      <c r="CE56" s="27"/>
      <c r="CG56" s="27"/>
      <c r="CH56" s="45"/>
      <c r="CI56" s="45"/>
      <c r="CJ56" s="2"/>
      <c r="CK56" s="45"/>
      <c r="CL56" s="45"/>
      <c r="CM56" s="27"/>
      <c r="CN56" s="46"/>
      <c r="CO56" s="46"/>
      <c r="CR56" s="47"/>
      <c r="CS56" s="27"/>
      <c r="CT56" s="46"/>
      <c r="CU56" s="46"/>
      <c r="CW56" s="46"/>
      <c r="CX56" s="46"/>
      <c r="CY56" s="7"/>
      <c r="DA56" s="27"/>
      <c r="DB56" s="45"/>
      <c r="DC56" s="45"/>
      <c r="DD56" s="2"/>
      <c r="DE56" s="45"/>
      <c r="DF56" s="45"/>
      <c r="DG56" s="27"/>
      <c r="DH56" s="46"/>
      <c r="DI56" s="46"/>
      <c r="DL56" s="47"/>
      <c r="DM56" s="27"/>
      <c r="DN56" s="46"/>
      <c r="DO56" s="46"/>
      <c r="DQ56" s="46"/>
      <c r="DR56" s="46"/>
      <c r="DS56" s="7"/>
      <c r="DU56" s="27"/>
      <c r="DV56" s="45"/>
      <c r="DW56" s="45"/>
      <c r="DX56" s="2"/>
      <c r="DY56" s="45"/>
      <c r="DZ56" s="45"/>
      <c r="EA56" s="27"/>
      <c r="EC56" s="48"/>
      <c r="EF56" s="47"/>
      <c r="EG56" s="27"/>
      <c r="EH56" s="46"/>
      <c r="EI56" s="46"/>
      <c r="EK56" s="46"/>
      <c r="EL56" s="46"/>
      <c r="EM56" s="7"/>
      <c r="EO56" s="27"/>
      <c r="EP56" s="45"/>
      <c r="EQ56" s="45"/>
      <c r="ER56" s="2"/>
      <c r="ES56" s="45"/>
      <c r="ET56" s="45"/>
      <c r="EU56" s="27"/>
      <c r="EV56" s="46"/>
      <c r="EW56" s="46"/>
      <c r="EZ56" s="47"/>
      <c r="FA56" s="27"/>
      <c r="FB56" s="46"/>
      <c r="FC56" s="46"/>
      <c r="FE56" s="46"/>
      <c r="FF56" s="46"/>
      <c r="FG56" s="7"/>
      <c r="FI56" s="27"/>
      <c r="FJ56" s="45"/>
      <c r="FK56" s="45"/>
      <c r="FL56" s="2"/>
      <c r="FM56" s="45"/>
      <c r="FN56" s="45"/>
      <c r="FO56" s="27"/>
      <c r="FP56" s="46"/>
      <c r="FQ56" s="46"/>
      <c r="FT56" s="47"/>
      <c r="FU56" s="27"/>
      <c r="FV56" s="46"/>
      <c r="FW56" s="46"/>
      <c r="FY56" s="46"/>
      <c r="FZ56" s="46"/>
      <c r="GA56" s="17"/>
      <c r="GB56" s="51"/>
      <c r="GC56" s="51"/>
      <c r="GD56" s="57"/>
      <c r="GE56" s="2"/>
      <c r="GF56" s="51"/>
      <c r="GG56" s="52"/>
      <c r="GH56" s="2"/>
      <c r="GI56" s="54"/>
      <c r="GJ56" s="2"/>
      <c r="GK56" s="2"/>
      <c r="GL56" s="2"/>
      <c r="GM56" s="2"/>
      <c r="GN56" s="55"/>
      <c r="GO56" s="2"/>
      <c r="GP56" s="2"/>
      <c r="GQ56" s="2"/>
      <c r="GR56" s="2"/>
      <c r="GS56" s="2"/>
      <c r="GT56" s="2"/>
      <c r="GU56" s="17"/>
      <c r="GV56" s="51"/>
      <c r="GW56" s="51"/>
      <c r="GX56" s="57"/>
      <c r="GY56" s="2"/>
      <c r="GZ56" s="51"/>
      <c r="HA56" s="52"/>
      <c r="HB56" s="2"/>
      <c r="HC56" s="54"/>
      <c r="HD56" s="2"/>
      <c r="HE56" s="2"/>
      <c r="HF56" s="2"/>
      <c r="HG56" s="2"/>
      <c r="HH56" s="55"/>
      <c r="HI56" s="2"/>
      <c r="HJ56" s="2"/>
      <c r="HK56" s="2"/>
      <c r="HL56" s="2"/>
      <c r="HM56" s="2"/>
      <c r="HN56" s="2"/>
    </row>
    <row r="57" spans="1:222" s="4" customFormat="1" ht="13.5" customHeight="1">
      <c r="A57" s="44"/>
      <c r="B57" s="2"/>
      <c r="C57" s="7"/>
      <c r="E57" s="27"/>
      <c r="F57" s="45"/>
      <c r="G57" s="46"/>
      <c r="H57" s="2"/>
      <c r="I57" s="45"/>
      <c r="J57" s="46"/>
      <c r="K57" s="27"/>
      <c r="L57" s="46"/>
      <c r="M57" s="46"/>
      <c r="P57" s="47"/>
      <c r="Q57" s="27"/>
      <c r="R57" s="46"/>
      <c r="S57" s="46"/>
      <c r="U57" s="46"/>
      <c r="V57" s="46"/>
      <c r="W57" s="7"/>
      <c r="Y57" s="27"/>
      <c r="Z57" s="45"/>
      <c r="AA57" s="45"/>
      <c r="AB57" s="2"/>
      <c r="AC57" s="45"/>
      <c r="AD57" s="45"/>
      <c r="AE57" s="27"/>
      <c r="AF57" s="46"/>
      <c r="AG57" s="46"/>
      <c r="AJ57" s="47"/>
      <c r="AK57" s="27"/>
      <c r="AM57" s="46"/>
      <c r="AO57" s="46"/>
      <c r="AP57" s="46"/>
      <c r="AQ57" s="7"/>
      <c r="AS57" s="27"/>
      <c r="AT57" s="45"/>
      <c r="AU57" s="45"/>
      <c r="AV57" s="2"/>
      <c r="AW57" s="45"/>
      <c r="AX57" s="45"/>
      <c r="AY57" s="27"/>
      <c r="AZ57" s="46"/>
      <c r="BA57" s="46"/>
      <c r="BD57" s="47"/>
      <c r="BE57" s="27"/>
      <c r="BF57" s="46"/>
      <c r="BG57" s="46"/>
      <c r="BI57" s="46"/>
      <c r="BJ57" s="46"/>
      <c r="BK57" s="7"/>
      <c r="BM57" s="27"/>
      <c r="BN57" s="45"/>
      <c r="BO57" s="45"/>
      <c r="BP57" s="2"/>
      <c r="BQ57" s="45"/>
      <c r="BR57" s="45"/>
      <c r="BS57" s="23"/>
      <c r="BT57" s="46"/>
      <c r="BU57" s="46"/>
      <c r="BX57" s="47"/>
      <c r="BY57" s="27"/>
      <c r="BZ57" s="46"/>
      <c r="CA57" s="46"/>
      <c r="CC57" s="46"/>
      <c r="CD57" s="46"/>
      <c r="CE57" s="27"/>
      <c r="CG57" s="27"/>
      <c r="CH57" s="45"/>
      <c r="CI57" s="45"/>
      <c r="CJ57" s="2"/>
      <c r="CK57" s="45"/>
      <c r="CL57" s="45"/>
      <c r="CM57" s="27"/>
      <c r="CN57" s="46"/>
      <c r="CO57" s="46"/>
      <c r="CR57" s="47"/>
      <c r="CS57" s="27"/>
      <c r="CT57" s="46"/>
      <c r="CU57" s="46"/>
      <c r="CW57" s="46"/>
      <c r="CX57" s="46"/>
      <c r="CY57" s="7"/>
      <c r="DA57" s="27"/>
      <c r="DB57" s="45"/>
      <c r="DC57" s="45"/>
      <c r="DD57" s="2"/>
      <c r="DE57" s="45"/>
      <c r="DF57" s="45"/>
      <c r="DG57" s="27"/>
      <c r="DH57" s="46"/>
      <c r="DI57" s="46"/>
      <c r="DL57" s="47"/>
      <c r="DM57" s="27"/>
      <c r="DN57" s="46"/>
      <c r="DO57" s="46"/>
      <c r="DQ57" s="46"/>
      <c r="DR57" s="46"/>
      <c r="DS57" s="7"/>
      <c r="DU57" s="27"/>
      <c r="DV57" s="45"/>
      <c r="DW57" s="45"/>
      <c r="DX57" s="2"/>
      <c r="DY57" s="45"/>
      <c r="DZ57" s="45"/>
      <c r="EA57" s="27"/>
      <c r="EC57" s="48"/>
      <c r="EF57" s="47"/>
      <c r="EG57" s="27"/>
      <c r="EH57" s="46"/>
      <c r="EI57" s="46"/>
      <c r="EK57" s="46"/>
      <c r="EL57" s="46"/>
      <c r="EM57" s="7"/>
      <c r="EO57" s="27"/>
      <c r="EP57" s="45"/>
      <c r="EQ57" s="45"/>
      <c r="ER57" s="2"/>
      <c r="ES57" s="45"/>
      <c r="ET57" s="45"/>
      <c r="EU57" s="27"/>
      <c r="EV57" s="46"/>
      <c r="EW57" s="46"/>
      <c r="EZ57" s="47"/>
      <c r="FA57" s="27"/>
      <c r="FB57" s="46"/>
      <c r="FC57" s="46"/>
      <c r="FE57" s="46"/>
      <c r="FF57" s="46"/>
      <c r="FG57" s="7"/>
      <c r="FI57" s="27"/>
      <c r="FJ57" s="45"/>
      <c r="FK57" s="45"/>
      <c r="FL57" s="2"/>
      <c r="FM57" s="45"/>
      <c r="FN57" s="45"/>
      <c r="FO57" s="27"/>
      <c r="FP57" s="46"/>
      <c r="FQ57" s="46"/>
      <c r="FT57" s="47"/>
      <c r="FU57" s="27"/>
      <c r="FV57" s="46"/>
      <c r="FW57" s="46"/>
      <c r="FY57" s="46"/>
      <c r="FZ57" s="46"/>
      <c r="GA57" s="17"/>
      <c r="GB57" s="51"/>
      <c r="GC57" s="51"/>
      <c r="GD57" s="57"/>
      <c r="GE57" s="57"/>
      <c r="GF57" s="51"/>
      <c r="GG57" s="52"/>
      <c r="GH57" s="2"/>
      <c r="GI57" s="54"/>
      <c r="GJ57" s="2"/>
      <c r="GK57" s="2"/>
      <c r="GL57" s="2"/>
      <c r="GM57" s="2"/>
      <c r="GN57" s="55"/>
      <c r="GO57" s="2"/>
      <c r="GP57" s="2"/>
      <c r="GQ57" s="2"/>
      <c r="GR57" s="2"/>
      <c r="GS57" s="2"/>
      <c r="GT57" s="2"/>
      <c r="GU57" s="17"/>
      <c r="GV57" s="51"/>
      <c r="GW57" s="51"/>
      <c r="GX57" s="57"/>
      <c r="GY57" s="57"/>
      <c r="GZ57" s="51"/>
      <c r="HA57" s="52"/>
      <c r="HB57" s="2"/>
      <c r="HC57" s="54"/>
      <c r="HD57" s="2"/>
      <c r="HE57" s="2"/>
      <c r="HF57" s="2"/>
      <c r="HG57" s="2"/>
      <c r="HH57" s="55"/>
      <c r="HI57" s="2"/>
      <c r="HJ57" s="2"/>
      <c r="HK57" s="2"/>
      <c r="HL57" s="2"/>
      <c r="HM57" s="2"/>
      <c r="HN57" s="2"/>
    </row>
    <row r="58" spans="1:222" s="4" customFormat="1" ht="13.5" customHeight="1">
      <c r="A58" s="60"/>
      <c r="B58" s="2"/>
      <c r="C58" s="7"/>
      <c r="E58" s="27"/>
      <c r="F58" s="45"/>
      <c r="G58" s="46"/>
      <c r="H58" s="2"/>
      <c r="I58" s="45"/>
      <c r="J58" s="46"/>
      <c r="K58" s="27"/>
      <c r="L58" s="46"/>
      <c r="M58" s="46"/>
      <c r="P58" s="47"/>
      <c r="Q58" s="27"/>
      <c r="R58" s="46"/>
      <c r="S58" s="46"/>
      <c r="U58" s="46"/>
      <c r="V58" s="46"/>
      <c r="W58" s="7"/>
      <c r="Y58" s="27"/>
      <c r="Z58" s="45"/>
      <c r="AA58" s="45"/>
      <c r="AB58" s="2"/>
      <c r="AC58" s="45"/>
      <c r="AD58" s="45"/>
      <c r="AE58" s="27"/>
      <c r="AF58" s="46"/>
      <c r="AG58" s="46"/>
      <c r="AJ58" s="47"/>
      <c r="AK58" s="27"/>
      <c r="AM58" s="46"/>
      <c r="AO58" s="46"/>
      <c r="AP58" s="46"/>
      <c r="AQ58" s="7"/>
      <c r="AS58" s="27"/>
      <c r="AT58" s="45"/>
      <c r="AU58" s="45"/>
      <c r="AV58" s="2"/>
      <c r="AW58" s="45"/>
      <c r="AX58" s="45"/>
      <c r="AY58" s="27"/>
      <c r="AZ58" s="46"/>
      <c r="BA58" s="46"/>
      <c r="BD58" s="47"/>
      <c r="BE58" s="27"/>
      <c r="BF58" s="46"/>
      <c r="BG58" s="46"/>
      <c r="BI58" s="46"/>
      <c r="BJ58" s="46"/>
      <c r="BK58" s="7"/>
      <c r="BM58" s="27"/>
      <c r="BN58" s="45"/>
      <c r="BO58" s="45"/>
      <c r="BP58" s="2"/>
      <c r="BQ58" s="45"/>
      <c r="BR58" s="45"/>
      <c r="BS58" s="23"/>
      <c r="BT58" s="46"/>
      <c r="BU58" s="46"/>
      <c r="BX58" s="47"/>
      <c r="BY58" s="27"/>
      <c r="BZ58" s="46"/>
      <c r="CA58" s="46"/>
      <c r="CC58" s="46"/>
      <c r="CD58" s="46"/>
      <c r="CE58" s="27"/>
      <c r="CG58" s="27"/>
      <c r="CH58" s="45"/>
      <c r="CI58" s="45"/>
      <c r="CJ58" s="2"/>
      <c r="CK58" s="45"/>
      <c r="CL58" s="45"/>
      <c r="CM58" s="27"/>
      <c r="CN58" s="46"/>
      <c r="CO58" s="46"/>
      <c r="CR58" s="47"/>
      <c r="CS58" s="27"/>
      <c r="CT58" s="46"/>
      <c r="CU58" s="46"/>
      <c r="CW58" s="46"/>
      <c r="CX58" s="46"/>
      <c r="CY58" s="7"/>
      <c r="DA58" s="27"/>
      <c r="DB58" s="45"/>
      <c r="DC58" s="45"/>
      <c r="DD58" s="2"/>
      <c r="DE58" s="45"/>
      <c r="DF58" s="45"/>
      <c r="DG58" s="27"/>
      <c r="DH58" s="46"/>
      <c r="DI58" s="46"/>
      <c r="DL58" s="47"/>
      <c r="DM58" s="27"/>
      <c r="DN58" s="46"/>
      <c r="DO58" s="46"/>
      <c r="DQ58" s="46"/>
      <c r="DR58" s="46"/>
      <c r="DS58" s="7"/>
      <c r="DU58" s="27"/>
      <c r="DV58" s="45"/>
      <c r="DW58" s="45"/>
      <c r="DX58" s="2"/>
      <c r="DY58" s="45"/>
      <c r="DZ58" s="45"/>
      <c r="EA58" s="27"/>
      <c r="EC58" s="48"/>
      <c r="EF58" s="47"/>
      <c r="EG58" s="27"/>
      <c r="EH58" s="46"/>
      <c r="EI58" s="46"/>
      <c r="EK58" s="46"/>
      <c r="EL58" s="46"/>
      <c r="EM58" s="7"/>
      <c r="EO58" s="27"/>
      <c r="EP58" s="45"/>
      <c r="EQ58" s="45"/>
      <c r="ER58" s="2"/>
      <c r="ES58" s="45"/>
      <c r="ET58" s="45"/>
      <c r="EU58" s="27"/>
      <c r="EV58" s="46"/>
      <c r="EW58" s="46"/>
      <c r="EZ58" s="47"/>
      <c r="FA58" s="27"/>
      <c r="FB58" s="46"/>
      <c r="FC58" s="46"/>
      <c r="FE58" s="46"/>
      <c r="FF58" s="46"/>
      <c r="FG58" s="7"/>
      <c r="FI58" s="27"/>
      <c r="FJ58" s="45"/>
      <c r="FK58" s="45"/>
      <c r="FL58" s="2"/>
      <c r="FM58" s="45"/>
      <c r="FN58" s="45"/>
      <c r="FO58" s="27"/>
      <c r="FP58" s="46"/>
      <c r="FQ58" s="46"/>
      <c r="FT58" s="47"/>
      <c r="FU58" s="27"/>
      <c r="FV58" s="46"/>
      <c r="FW58" s="46"/>
      <c r="FY58" s="46"/>
      <c r="FZ58" s="46"/>
      <c r="GA58" s="7"/>
      <c r="GG58" s="46"/>
      <c r="GI58" s="49"/>
      <c r="GN58" s="47"/>
      <c r="GU58" s="7"/>
      <c r="HA58" s="46"/>
      <c r="HC58" s="49"/>
      <c r="HH58" s="47"/>
    </row>
    <row r="59" spans="1:222" s="4" customFormat="1" ht="13.5" customHeight="1">
      <c r="A59" s="60"/>
      <c r="B59" s="2"/>
      <c r="C59" s="7"/>
      <c r="E59" s="27"/>
      <c r="F59" s="45"/>
      <c r="G59" s="46"/>
      <c r="H59" s="2"/>
      <c r="I59" s="45"/>
      <c r="J59" s="46"/>
      <c r="K59" s="27"/>
      <c r="L59" s="46"/>
      <c r="M59" s="46"/>
      <c r="P59" s="47"/>
      <c r="Q59" s="27"/>
      <c r="R59" s="46"/>
      <c r="S59" s="46"/>
      <c r="U59" s="46"/>
      <c r="V59" s="46"/>
      <c r="W59" s="7"/>
      <c r="Y59" s="27"/>
      <c r="Z59" s="45"/>
      <c r="AA59" s="45"/>
      <c r="AB59" s="2"/>
      <c r="AC59" s="45"/>
      <c r="AD59" s="45"/>
      <c r="AE59" s="27"/>
      <c r="AF59" s="46"/>
      <c r="AG59" s="46"/>
      <c r="AJ59" s="47"/>
      <c r="AK59" s="27"/>
      <c r="AM59" s="46"/>
      <c r="AO59" s="46"/>
      <c r="AP59" s="46"/>
      <c r="AQ59" s="7"/>
      <c r="AS59" s="27"/>
      <c r="AT59" s="45"/>
      <c r="AU59" s="45"/>
      <c r="AV59" s="2"/>
      <c r="AW59" s="45"/>
      <c r="AX59" s="45"/>
      <c r="AY59" s="27"/>
      <c r="AZ59" s="46"/>
      <c r="BA59" s="46"/>
      <c r="BD59" s="47"/>
      <c r="BE59" s="27"/>
      <c r="BF59" s="46"/>
      <c r="BG59" s="46"/>
      <c r="BI59" s="46"/>
      <c r="BJ59" s="46"/>
      <c r="BK59" s="7"/>
      <c r="BM59" s="27"/>
      <c r="BN59" s="45"/>
      <c r="BO59" s="45"/>
      <c r="BP59" s="2"/>
      <c r="BQ59" s="45"/>
      <c r="BR59" s="45"/>
      <c r="BS59" s="23"/>
      <c r="BT59" s="46"/>
      <c r="BU59" s="46"/>
      <c r="BX59" s="47"/>
      <c r="BY59" s="27"/>
      <c r="BZ59" s="46"/>
      <c r="CA59" s="46"/>
      <c r="CC59" s="46"/>
      <c r="CD59" s="46"/>
      <c r="CE59" s="27"/>
      <c r="CG59" s="27"/>
      <c r="CH59" s="45"/>
      <c r="CI59" s="45"/>
      <c r="CJ59" s="2"/>
      <c r="CK59" s="45"/>
      <c r="CL59" s="45"/>
      <c r="CM59" s="27"/>
      <c r="CN59" s="46"/>
      <c r="CO59" s="46"/>
      <c r="CR59" s="47"/>
      <c r="CS59" s="27"/>
      <c r="CT59" s="46"/>
      <c r="CU59" s="46"/>
      <c r="CW59" s="46"/>
      <c r="CX59" s="46"/>
      <c r="CY59" s="7"/>
      <c r="DA59" s="27"/>
      <c r="DB59" s="45"/>
      <c r="DC59" s="45"/>
      <c r="DD59" s="2"/>
      <c r="DE59" s="45"/>
      <c r="DF59" s="45"/>
      <c r="DG59" s="27"/>
      <c r="DH59" s="46"/>
      <c r="DI59" s="46"/>
      <c r="DL59" s="47"/>
      <c r="DM59" s="27"/>
      <c r="DN59" s="46"/>
      <c r="DO59" s="46"/>
      <c r="DQ59" s="46"/>
      <c r="DR59" s="46"/>
      <c r="DS59" s="7"/>
      <c r="DU59" s="27"/>
      <c r="DV59" s="45"/>
      <c r="DW59" s="45"/>
      <c r="DX59" s="2"/>
      <c r="DY59" s="45"/>
      <c r="DZ59" s="45"/>
      <c r="EA59" s="27"/>
      <c r="EC59" s="48"/>
      <c r="EF59" s="47"/>
      <c r="EG59" s="27"/>
      <c r="EH59" s="46"/>
      <c r="EI59" s="46"/>
      <c r="EK59" s="46"/>
      <c r="EL59" s="46"/>
      <c r="EM59" s="7"/>
      <c r="EO59" s="27"/>
      <c r="EP59" s="45"/>
      <c r="EQ59" s="45"/>
      <c r="ER59" s="2"/>
      <c r="ES59" s="45"/>
      <c r="ET59" s="45"/>
      <c r="EU59" s="27"/>
      <c r="EV59" s="46"/>
      <c r="EW59" s="46"/>
      <c r="EZ59" s="47"/>
      <c r="FA59" s="27"/>
      <c r="FB59" s="46"/>
      <c r="FC59" s="46"/>
      <c r="FE59" s="46"/>
      <c r="FF59" s="46"/>
      <c r="FG59" s="7"/>
      <c r="FI59" s="27"/>
      <c r="FJ59" s="45"/>
      <c r="FK59" s="45"/>
      <c r="FL59" s="2"/>
      <c r="FM59" s="45"/>
      <c r="FN59" s="45"/>
      <c r="FO59" s="27"/>
      <c r="FP59" s="46"/>
      <c r="FQ59" s="46"/>
      <c r="FT59" s="47"/>
      <c r="FU59" s="27"/>
      <c r="FV59" s="46"/>
      <c r="FW59" s="46"/>
      <c r="FY59" s="46"/>
      <c r="FZ59" s="46"/>
      <c r="GA59" s="7"/>
      <c r="GG59" s="46"/>
      <c r="GI59" s="49"/>
      <c r="GN59" s="47"/>
      <c r="GU59" s="7"/>
      <c r="HA59" s="46"/>
      <c r="HC59" s="49"/>
      <c r="HH59" s="47"/>
    </row>
    <row r="60" spans="1:222" s="4" customFormat="1" ht="13.5" customHeight="1">
      <c r="A60" s="60"/>
      <c r="B60" s="2"/>
      <c r="C60" s="7"/>
      <c r="E60" s="27"/>
      <c r="F60" s="45"/>
      <c r="G60" s="46"/>
      <c r="H60" s="2"/>
      <c r="I60" s="45"/>
      <c r="J60" s="46"/>
      <c r="K60" s="27"/>
      <c r="L60" s="46"/>
      <c r="M60" s="46"/>
      <c r="P60" s="47"/>
      <c r="Q60" s="27"/>
      <c r="R60" s="46"/>
      <c r="S60" s="46"/>
      <c r="U60" s="46"/>
      <c r="V60" s="46"/>
      <c r="W60" s="7"/>
      <c r="Y60" s="27"/>
      <c r="Z60" s="45"/>
      <c r="AA60" s="45"/>
      <c r="AB60" s="2"/>
      <c r="AC60" s="45"/>
      <c r="AD60" s="45"/>
      <c r="AE60" s="27"/>
      <c r="AF60" s="46"/>
      <c r="AG60" s="46"/>
      <c r="AJ60" s="47"/>
      <c r="AK60" s="27"/>
      <c r="AM60" s="46"/>
      <c r="AO60" s="46"/>
      <c r="AP60" s="46"/>
      <c r="AQ60" s="7"/>
      <c r="AS60" s="27"/>
      <c r="AT60" s="45"/>
      <c r="AU60" s="45"/>
      <c r="AV60" s="2"/>
      <c r="AW60" s="45"/>
      <c r="AX60" s="45"/>
      <c r="AY60" s="27"/>
      <c r="AZ60" s="46"/>
      <c r="BA60" s="46"/>
      <c r="BD60" s="47"/>
      <c r="BE60" s="27"/>
      <c r="BF60" s="46"/>
      <c r="BG60" s="46"/>
      <c r="BI60" s="46"/>
      <c r="BJ60" s="46"/>
      <c r="BK60" s="7"/>
      <c r="BM60" s="27"/>
      <c r="BN60" s="45"/>
      <c r="BO60" s="45"/>
      <c r="BP60" s="2"/>
      <c r="BQ60" s="45"/>
      <c r="BR60" s="45"/>
      <c r="BS60" s="23"/>
      <c r="BT60" s="46"/>
      <c r="BU60" s="46"/>
      <c r="BX60" s="47"/>
      <c r="BY60" s="27"/>
      <c r="BZ60" s="46"/>
      <c r="CA60" s="46"/>
      <c r="CC60" s="46"/>
      <c r="CD60" s="46"/>
      <c r="CE60" s="27"/>
      <c r="CG60" s="27"/>
      <c r="CH60" s="45"/>
      <c r="CI60" s="45"/>
      <c r="CJ60" s="2"/>
      <c r="CK60" s="45"/>
      <c r="CL60" s="45"/>
      <c r="CM60" s="27"/>
      <c r="CN60" s="46"/>
      <c r="CO60" s="46"/>
      <c r="CR60" s="47"/>
      <c r="CS60" s="27"/>
      <c r="CT60" s="46"/>
      <c r="CU60" s="46"/>
      <c r="CW60" s="46"/>
      <c r="CX60" s="46"/>
      <c r="CY60" s="7"/>
      <c r="DA60" s="27"/>
      <c r="DB60" s="45"/>
      <c r="DC60" s="45"/>
      <c r="DD60" s="2"/>
      <c r="DE60" s="45"/>
      <c r="DF60" s="45"/>
      <c r="DG60" s="27"/>
      <c r="DH60" s="46"/>
      <c r="DI60" s="46"/>
      <c r="DL60" s="47"/>
      <c r="DM60" s="27"/>
      <c r="DN60" s="46"/>
      <c r="DO60" s="46"/>
      <c r="DQ60" s="46"/>
      <c r="DR60" s="46"/>
      <c r="DS60" s="7"/>
      <c r="DU60" s="27"/>
      <c r="DV60" s="45"/>
      <c r="DW60" s="45"/>
      <c r="DX60" s="2"/>
      <c r="DY60" s="45"/>
      <c r="DZ60" s="45"/>
      <c r="EA60" s="27"/>
      <c r="EC60" s="48"/>
      <c r="EF60" s="47"/>
      <c r="EG60" s="27"/>
      <c r="EH60" s="46"/>
      <c r="EI60" s="46"/>
      <c r="EK60" s="46"/>
      <c r="EL60" s="46"/>
      <c r="EM60" s="7"/>
      <c r="EO60" s="27"/>
      <c r="EP60" s="45"/>
      <c r="EQ60" s="45"/>
      <c r="ER60" s="2"/>
      <c r="ES60" s="45"/>
      <c r="ET60" s="45"/>
      <c r="EU60" s="27"/>
      <c r="EV60" s="46"/>
      <c r="EW60" s="46"/>
      <c r="EZ60" s="47"/>
      <c r="FA60" s="27"/>
      <c r="FB60" s="46"/>
      <c r="FC60" s="46"/>
      <c r="FE60" s="46"/>
      <c r="FF60" s="46"/>
      <c r="FG60" s="7"/>
      <c r="FI60" s="27"/>
      <c r="FJ60" s="45"/>
      <c r="FK60" s="45"/>
      <c r="FL60" s="2"/>
      <c r="FM60" s="45"/>
      <c r="FN60" s="45"/>
      <c r="FO60" s="27"/>
      <c r="FP60" s="46"/>
      <c r="FQ60" s="46"/>
      <c r="FT60" s="47"/>
      <c r="FU60" s="27"/>
      <c r="FV60" s="46"/>
      <c r="FW60" s="46"/>
      <c r="FY60" s="46"/>
      <c r="FZ60" s="46"/>
      <c r="GA60" s="7"/>
      <c r="GG60" s="46"/>
      <c r="GI60" s="49"/>
      <c r="GN60" s="47"/>
      <c r="GU60" s="7"/>
      <c r="HA60" s="46"/>
      <c r="HC60" s="49"/>
      <c r="HH60" s="47"/>
    </row>
    <row r="61" spans="1:222" s="4" customFormat="1" ht="13.5" customHeight="1">
      <c r="A61" s="60"/>
      <c r="B61" s="2"/>
      <c r="C61" s="7"/>
      <c r="E61" s="27"/>
      <c r="F61" s="45"/>
      <c r="G61" s="46"/>
      <c r="H61" s="2"/>
      <c r="I61" s="45"/>
      <c r="J61" s="46"/>
      <c r="K61" s="27"/>
      <c r="L61" s="46"/>
      <c r="M61" s="46"/>
      <c r="P61" s="47"/>
      <c r="Q61" s="27"/>
      <c r="R61" s="46"/>
      <c r="S61" s="46"/>
      <c r="U61" s="46"/>
      <c r="V61" s="46"/>
      <c r="W61" s="7"/>
      <c r="Y61" s="27"/>
      <c r="Z61" s="45"/>
      <c r="AA61" s="45"/>
      <c r="AB61" s="2"/>
      <c r="AC61" s="45"/>
      <c r="AD61" s="45"/>
      <c r="AE61" s="27"/>
      <c r="AF61" s="46"/>
      <c r="AG61" s="46"/>
      <c r="AJ61" s="47"/>
      <c r="AK61" s="27"/>
      <c r="AM61" s="46"/>
      <c r="AO61" s="46"/>
      <c r="AP61" s="46"/>
      <c r="AQ61" s="7"/>
      <c r="AS61" s="27"/>
      <c r="AT61" s="45"/>
      <c r="AU61" s="45"/>
      <c r="AV61" s="2"/>
      <c r="AW61" s="45"/>
      <c r="AX61" s="45"/>
      <c r="AY61" s="27"/>
      <c r="AZ61" s="46"/>
      <c r="BA61" s="46"/>
      <c r="BD61" s="47"/>
      <c r="BE61" s="27"/>
      <c r="BF61" s="46"/>
      <c r="BG61" s="46"/>
      <c r="BI61" s="46"/>
      <c r="BJ61" s="46"/>
      <c r="BK61" s="7"/>
      <c r="BM61" s="27"/>
      <c r="BN61" s="45"/>
      <c r="BO61" s="45"/>
      <c r="BP61" s="2"/>
      <c r="BQ61" s="45"/>
      <c r="BR61" s="45"/>
      <c r="BS61" s="23"/>
      <c r="BT61" s="46"/>
      <c r="BU61" s="46"/>
      <c r="BX61" s="47"/>
      <c r="BY61" s="27"/>
      <c r="BZ61" s="46"/>
      <c r="CA61" s="46"/>
      <c r="CC61" s="46"/>
      <c r="CD61" s="46"/>
      <c r="CE61" s="27"/>
      <c r="CG61" s="27"/>
      <c r="CH61" s="45"/>
      <c r="CI61" s="45"/>
      <c r="CJ61" s="2"/>
      <c r="CK61" s="45"/>
      <c r="CL61" s="45"/>
      <c r="CM61" s="27"/>
      <c r="CN61" s="46"/>
      <c r="CO61" s="46"/>
      <c r="CR61" s="47"/>
      <c r="CS61" s="27"/>
      <c r="CT61" s="46"/>
      <c r="CU61" s="46"/>
      <c r="CW61" s="46"/>
      <c r="CX61" s="46"/>
      <c r="CY61" s="7"/>
      <c r="DA61" s="27"/>
      <c r="DB61" s="45"/>
      <c r="DC61" s="45"/>
      <c r="DD61" s="2"/>
      <c r="DE61" s="45"/>
      <c r="DF61" s="45"/>
      <c r="DG61" s="27"/>
      <c r="DH61" s="46"/>
      <c r="DI61" s="46"/>
      <c r="DL61" s="47"/>
      <c r="DM61" s="27"/>
      <c r="DN61" s="46"/>
      <c r="DO61" s="46"/>
      <c r="DQ61" s="46"/>
      <c r="DR61" s="46"/>
      <c r="DS61" s="7"/>
      <c r="DU61" s="27"/>
      <c r="DV61" s="45"/>
      <c r="DW61" s="45"/>
      <c r="DX61" s="2"/>
      <c r="DY61" s="45"/>
      <c r="DZ61" s="45"/>
      <c r="EA61" s="27"/>
      <c r="EC61" s="48"/>
      <c r="EF61" s="47"/>
      <c r="EG61" s="27"/>
      <c r="EH61" s="46"/>
      <c r="EI61" s="46"/>
      <c r="EK61" s="46"/>
      <c r="EL61" s="46"/>
      <c r="EM61" s="7"/>
      <c r="EO61" s="27"/>
      <c r="EP61" s="45"/>
      <c r="EQ61" s="45"/>
      <c r="ER61" s="2"/>
      <c r="ES61" s="45"/>
      <c r="ET61" s="45"/>
      <c r="EU61" s="27"/>
      <c r="EV61" s="46"/>
      <c r="EW61" s="46"/>
      <c r="EZ61" s="47"/>
      <c r="FA61" s="27"/>
      <c r="FB61" s="46"/>
      <c r="FC61" s="46"/>
      <c r="FE61" s="46"/>
      <c r="FF61" s="46"/>
      <c r="FG61" s="7"/>
      <c r="FI61" s="27"/>
      <c r="FJ61" s="45"/>
      <c r="FK61" s="45"/>
      <c r="FL61" s="2"/>
      <c r="FM61" s="45"/>
      <c r="FN61" s="45"/>
      <c r="FO61" s="27"/>
      <c r="FP61" s="46"/>
      <c r="FQ61" s="46"/>
      <c r="FT61" s="47"/>
      <c r="FU61" s="27"/>
      <c r="FV61" s="46"/>
      <c r="FW61" s="46"/>
      <c r="FY61" s="46"/>
      <c r="FZ61" s="46"/>
      <c r="GA61" s="7"/>
      <c r="GG61" s="46"/>
      <c r="GI61" s="49"/>
      <c r="GN61" s="47"/>
      <c r="GU61" s="7"/>
      <c r="HA61" s="46"/>
      <c r="HC61" s="49"/>
      <c r="HH61" s="47"/>
    </row>
    <row r="62" spans="1:222" s="4" customFormat="1" ht="13.5" customHeight="1">
      <c r="A62" s="60"/>
      <c r="B62" s="2"/>
      <c r="C62" s="7"/>
      <c r="E62" s="27"/>
      <c r="F62" s="45"/>
      <c r="G62" s="46"/>
      <c r="H62" s="2"/>
      <c r="I62" s="45"/>
      <c r="J62" s="46"/>
      <c r="K62" s="27"/>
      <c r="L62" s="46"/>
      <c r="M62" s="46"/>
      <c r="P62" s="47"/>
      <c r="Q62" s="27"/>
      <c r="R62" s="46"/>
      <c r="S62" s="46"/>
      <c r="U62" s="46"/>
      <c r="V62" s="46"/>
      <c r="W62" s="7"/>
      <c r="Y62" s="27"/>
      <c r="Z62" s="45"/>
      <c r="AA62" s="45"/>
      <c r="AB62" s="2"/>
      <c r="AC62" s="45"/>
      <c r="AD62" s="45"/>
      <c r="AE62" s="27"/>
      <c r="AF62" s="46"/>
      <c r="AG62" s="46"/>
      <c r="AJ62" s="47"/>
      <c r="AK62" s="27"/>
      <c r="AM62" s="46"/>
      <c r="AO62" s="46"/>
      <c r="AP62" s="46"/>
      <c r="AQ62" s="7"/>
      <c r="AS62" s="27"/>
      <c r="AT62" s="45"/>
      <c r="AU62" s="45"/>
      <c r="AV62" s="2"/>
      <c r="AW62" s="45"/>
      <c r="AX62" s="45"/>
      <c r="AY62" s="27"/>
      <c r="AZ62" s="46"/>
      <c r="BA62" s="46"/>
      <c r="BD62" s="47"/>
      <c r="BE62" s="27"/>
      <c r="BF62" s="46"/>
      <c r="BG62" s="46"/>
      <c r="BI62" s="46"/>
      <c r="BJ62" s="46"/>
      <c r="BK62" s="7"/>
      <c r="BM62" s="27"/>
      <c r="BN62" s="45"/>
      <c r="BO62" s="45"/>
      <c r="BP62" s="2"/>
      <c r="BQ62" s="45"/>
      <c r="BR62" s="45"/>
      <c r="BS62" s="23"/>
      <c r="BT62" s="46"/>
      <c r="BU62" s="46"/>
      <c r="BX62" s="47"/>
      <c r="BY62" s="27"/>
      <c r="BZ62" s="46"/>
      <c r="CA62" s="46"/>
      <c r="CC62" s="46"/>
      <c r="CD62" s="46"/>
      <c r="CE62" s="27"/>
      <c r="CG62" s="27"/>
      <c r="CH62" s="45"/>
      <c r="CI62" s="45"/>
      <c r="CJ62" s="2"/>
      <c r="CK62" s="45"/>
      <c r="CL62" s="45"/>
      <c r="CM62" s="27"/>
      <c r="CN62" s="46"/>
      <c r="CO62" s="46"/>
      <c r="CR62" s="47"/>
      <c r="CS62" s="27"/>
      <c r="CT62" s="46"/>
      <c r="CU62" s="46"/>
      <c r="CW62" s="46"/>
      <c r="CX62" s="46"/>
      <c r="CY62" s="7"/>
      <c r="DA62" s="27"/>
      <c r="DB62" s="45"/>
      <c r="DC62" s="45"/>
      <c r="DD62" s="2"/>
      <c r="DE62" s="45"/>
      <c r="DF62" s="45"/>
      <c r="DG62" s="27"/>
      <c r="DH62" s="46"/>
      <c r="DI62" s="46"/>
      <c r="DL62" s="47"/>
      <c r="DM62" s="27"/>
      <c r="DN62" s="46"/>
      <c r="DO62" s="46"/>
      <c r="DQ62" s="46"/>
      <c r="DR62" s="46"/>
      <c r="DS62" s="7"/>
      <c r="DU62" s="27"/>
      <c r="DV62" s="45"/>
      <c r="DW62" s="45"/>
      <c r="DX62" s="2"/>
      <c r="DY62" s="45"/>
      <c r="DZ62" s="45"/>
      <c r="EA62" s="27"/>
      <c r="EC62" s="48"/>
      <c r="EF62" s="47"/>
      <c r="EG62" s="27"/>
      <c r="EH62" s="46"/>
      <c r="EI62" s="46"/>
      <c r="EK62" s="46"/>
      <c r="EL62" s="46"/>
      <c r="EM62" s="7"/>
      <c r="EO62" s="27"/>
      <c r="EP62" s="45"/>
      <c r="EQ62" s="45"/>
      <c r="ER62" s="2"/>
      <c r="ES62" s="45"/>
      <c r="ET62" s="45"/>
      <c r="EU62" s="27"/>
      <c r="EV62" s="46"/>
      <c r="EW62" s="46"/>
      <c r="EZ62" s="47"/>
      <c r="FA62" s="27"/>
      <c r="FB62" s="46"/>
      <c r="FC62" s="46"/>
      <c r="FE62" s="46"/>
      <c r="FF62" s="46"/>
      <c r="FG62" s="7"/>
      <c r="FI62" s="27"/>
      <c r="FJ62" s="45"/>
      <c r="FK62" s="45"/>
      <c r="FL62" s="2"/>
      <c r="FM62" s="45"/>
      <c r="FN62" s="45"/>
      <c r="FO62" s="27"/>
      <c r="FP62" s="46"/>
      <c r="FQ62" s="46"/>
      <c r="FT62" s="47"/>
      <c r="FU62" s="27"/>
      <c r="FV62" s="46"/>
      <c r="FW62" s="46"/>
      <c r="FY62" s="46"/>
      <c r="FZ62" s="46"/>
      <c r="GA62" s="7"/>
      <c r="GG62" s="46"/>
      <c r="GI62" s="49"/>
      <c r="GN62" s="47"/>
      <c r="GU62" s="7"/>
      <c r="HA62" s="46"/>
      <c r="HC62" s="49"/>
      <c r="HH62" s="47"/>
    </row>
    <row r="63" spans="1:222" s="4" customFormat="1" ht="13.5" customHeight="1">
      <c r="A63" s="60"/>
      <c r="B63" s="2"/>
      <c r="C63" s="7"/>
      <c r="E63" s="27"/>
      <c r="F63" s="45"/>
      <c r="G63" s="46"/>
      <c r="H63" s="2"/>
      <c r="I63" s="45"/>
      <c r="J63" s="46"/>
      <c r="K63" s="27"/>
      <c r="L63" s="46"/>
      <c r="M63" s="46"/>
      <c r="P63" s="47"/>
      <c r="Q63" s="27"/>
      <c r="R63" s="46"/>
      <c r="S63" s="46"/>
      <c r="U63" s="46"/>
      <c r="V63" s="46"/>
      <c r="W63" s="7"/>
      <c r="Y63" s="27"/>
      <c r="Z63" s="45"/>
      <c r="AA63" s="45"/>
      <c r="AB63" s="2"/>
      <c r="AC63" s="45"/>
      <c r="AD63" s="45"/>
      <c r="AE63" s="27"/>
      <c r="AF63" s="46"/>
      <c r="AG63" s="46"/>
      <c r="AJ63" s="47"/>
      <c r="AK63" s="27"/>
      <c r="AM63" s="46"/>
      <c r="AO63" s="46"/>
      <c r="AP63" s="46"/>
      <c r="AQ63" s="7"/>
      <c r="AS63" s="27"/>
      <c r="AT63" s="45"/>
      <c r="AU63" s="45"/>
      <c r="AV63" s="2"/>
      <c r="AW63" s="45"/>
      <c r="AX63" s="45"/>
      <c r="AY63" s="27"/>
      <c r="AZ63" s="46"/>
      <c r="BA63" s="46"/>
      <c r="BD63" s="47"/>
      <c r="BE63" s="27"/>
      <c r="BF63" s="46"/>
      <c r="BG63" s="46"/>
      <c r="BI63" s="46"/>
      <c r="BJ63" s="46"/>
      <c r="BK63" s="7"/>
      <c r="BM63" s="27"/>
      <c r="BN63" s="45"/>
      <c r="BO63" s="45"/>
      <c r="BP63" s="2"/>
      <c r="BQ63" s="45"/>
      <c r="BR63" s="45"/>
      <c r="BS63" s="23"/>
      <c r="BT63" s="46"/>
      <c r="BU63" s="46"/>
      <c r="BX63" s="47"/>
      <c r="BY63" s="27"/>
      <c r="BZ63" s="46"/>
      <c r="CA63" s="46"/>
      <c r="CC63" s="46"/>
      <c r="CD63" s="46"/>
      <c r="CE63" s="27"/>
      <c r="CG63" s="27"/>
      <c r="CH63" s="45"/>
      <c r="CI63" s="45"/>
      <c r="CJ63" s="2"/>
      <c r="CK63" s="45"/>
      <c r="CL63" s="45"/>
      <c r="CM63" s="27"/>
      <c r="CN63" s="46"/>
      <c r="CO63" s="46"/>
      <c r="CR63" s="47"/>
      <c r="CS63" s="27"/>
      <c r="CT63" s="46"/>
      <c r="CU63" s="46"/>
      <c r="CW63" s="46"/>
      <c r="CX63" s="46"/>
      <c r="CY63" s="7"/>
      <c r="DA63" s="27"/>
      <c r="DB63" s="45"/>
      <c r="DC63" s="45"/>
      <c r="DD63" s="2"/>
      <c r="DE63" s="45"/>
      <c r="DF63" s="45"/>
      <c r="DG63" s="27"/>
      <c r="DH63" s="46"/>
      <c r="DI63" s="46"/>
      <c r="DL63" s="47"/>
      <c r="DM63" s="27"/>
      <c r="DN63" s="46"/>
      <c r="DO63" s="46"/>
      <c r="DQ63" s="46"/>
      <c r="DR63" s="46"/>
      <c r="DS63" s="7"/>
      <c r="DU63" s="27"/>
      <c r="DV63" s="45"/>
      <c r="DW63" s="45"/>
      <c r="DX63" s="2"/>
      <c r="DY63" s="45"/>
      <c r="DZ63" s="45"/>
      <c r="EA63" s="27"/>
      <c r="EC63" s="48"/>
      <c r="EF63" s="47"/>
      <c r="EG63" s="27"/>
      <c r="EH63" s="46"/>
      <c r="EI63" s="46"/>
      <c r="EK63" s="46"/>
      <c r="EL63" s="46"/>
      <c r="EM63" s="7"/>
      <c r="EO63" s="27"/>
      <c r="EP63" s="45"/>
      <c r="EQ63" s="45"/>
      <c r="ER63" s="2"/>
      <c r="ES63" s="45"/>
      <c r="ET63" s="45"/>
      <c r="EU63" s="27"/>
      <c r="EV63" s="46"/>
      <c r="EW63" s="46"/>
      <c r="EZ63" s="47"/>
      <c r="FA63" s="27"/>
      <c r="FB63" s="46"/>
      <c r="FC63" s="46"/>
      <c r="FE63" s="46"/>
      <c r="FF63" s="46"/>
      <c r="FG63" s="7"/>
      <c r="FI63" s="27"/>
      <c r="FJ63" s="45"/>
      <c r="FK63" s="45"/>
      <c r="FL63" s="2"/>
      <c r="FM63" s="45"/>
      <c r="FN63" s="45"/>
      <c r="FO63" s="27"/>
      <c r="FP63" s="46"/>
      <c r="FQ63" s="46"/>
      <c r="FT63" s="47"/>
      <c r="FU63" s="27"/>
      <c r="FV63" s="46"/>
      <c r="FW63" s="46"/>
      <c r="FY63" s="46"/>
      <c r="FZ63" s="46"/>
      <c r="GA63" s="7"/>
      <c r="GG63" s="46"/>
      <c r="GI63" s="49"/>
      <c r="GN63" s="47"/>
      <c r="GU63" s="7"/>
      <c r="HA63" s="46"/>
      <c r="HC63" s="49"/>
      <c r="HH63" s="47"/>
    </row>
    <row r="64" spans="1:222" s="4" customFormat="1" ht="13.5" customHeight="1">
      <c r="A64" s="60"/>
      <c r="B64" s="2"/>
      <c r="C64" s="7"/>
      <c r="E64" s="27"/>
      <c r="F64" s="45"/>
      <c r="G64" s="46"/>
      <c r="H64" s="2"/>
      <c r="I64" s="45"/>
      <c r="J64" s="46"/>
      <c r="K64" s="27"/>
      <c r="L64" s="46"/>
      <c r="M64" s="46"/>
      <c r="P64" s="47"/>
      <c r="Q64" s="27"/>
      <c r="R64" s="46"/>
      <c r="S64" s="46"/>
      <c r="U64" s="46"/>
      <c r="V64" s="46"/>
      <c r="W64" s="7"/>
      <c r="Y64" s="27"/>
      <c r="Z64" s="45"/>
      <c r="AA64" s="45"/>
      <c r="AB64" s="2"/>
      <c r="AC64" s="45"/>
      <c r="AD64" s="45"/>
      <c r="AE64" s="27"/>
      <c r="AF64" s="46"/>
      <c r="AG64" s="46"/>
      <c r="AJ64" s="47"/>
      <c r="AK64" s="27"/>
      <c r="AM64" s="46"/>
      <c r="AO64" s="46"/>
      <c r="AP64" s="46"/>
      <c r="AQ64" s="7"/>
      <c r="AS64" s="27"/>
      <c r="AT64" s="45"/>
      <c r="AU64" s="45"/>
      <c r="AV64" s="2"/>
      <c r="AW64" s="45"/>
      <c r="AX64" s="45"/>
      <c r="AY64" s="27"/>
      <c r="AZ64" s="46"/>
      <c r="BA64" s="46"/>
      <c r="BD64" s="47"/>
      <c r="BE64" s="27"/>
      <c r="BF64" s="46"/>
      <c r="BG64" s="46"/>
      <c r="BI64" s="46"/>
      <c r="BJ64" s="46"/>
      <c r="BK64" s="7"/>
      <c r="BM64" s="27"/>
      <c r="BN64" s="45"/>
      <c r="BO64" s="45"/>
      <c r="BP64" s="2"/>
      <c r="BQ64" s="45"/>
      <c r="BR64" s="45"/>
      <c r="BS64" s="23"/>
      <c r="BT64" s="46"/>
      <c r="BU64" s="46"/>
      <c r="BX64" s="47"/>
      <c r="BY64" s="27"/>
      <c r="BZ64" s="46"/>
      <c r="CA64" s="46"/>
      <c r="CC64" s="46"/>
      <c r="CD64" s="46"/>
      <c r="CE64" s="27"/>
      <c r="CG64" s="27"/>
      <c r="CH64" s="45"/>
      <c r="CI64" s="45"/>
      <c r="CJ64" s="2"/>
      <c r="CK64" s="45"/>
      <c r="CL64" s="45"/>
      <c r="CM64" s="27"/>
      <c r="CN64" s="46"/>
      <c r="CO64" s="46"/>
      <c r="CR64" s="47"/>
      <c r="CS64" s="27"/>
      <c r="CT64" s="46"/>
      <c r="CU64" s="46"/>
      <c r="CW64" s="46"/>
      <c r="CX64" s="46"/>
      <c r="CY64" s="7"/>
      <c r="DA64" s="27"/>
      <c r="DB64" s="45"/>
      <c r="DC64" s="45"/>
      <c r="DD64" s="2"/>
      <c r="DE64" s="45"/>
      <c r="DF64" s="45"/>
      <c r="DG64" s="27"/>
      <c r="DH64" s="46"/>
      <c r="DI64" s="46"/>
      <c r="DL64" s="47"/>
      <c r="DM64" s="27"/>
      <c r="DN64" s="46"/>
      <c r="DO64" s="46"/>
      <c r="DQ64" s="46"/>
      <c r="DR64" s="46"/>
      <c r="DS64" s="7"/>
      <c r="DU64" s="27"/>
      <c r="DV64" s="45"/>
      <c r="DW64" s="45"/>
      <c r="DX64" s="2"/>
      <c r="DY64" s="45"/>
      <c r="DZ64" s="45"/>
      <c r="EA64" s="27"/>
      <c r="EC64" s="48"/>
      <c r="EF64" s="47"/>
      <c r="EG64" s="27"/>
      <c r="EH64" s="46"/>
      <c r="EI64" s="46"/>
      <c r="EK64" s="46"/>
      <c r="EL64" s="46"/>
      <c r="EM64" s="7"/>
      <c r="EO64" s="27"/>
      <c r="EP64" s="45"/>
      <c r="EQ64" s="45"/>
      <c r="ER64" s="2"/>
      <c r="ES64" s="45"/>
      <c r="ET64" s="45"/>
      <c r="EU64" s="27"/>
      <c r="EV64" s="46"/>
      <c r="EW64" s="46"/>
      <c r="EZ64" s="47"/>
      <c r="FA64" s="27"/>
      <c r="FB64" s="46"/>
      <c r="FC64" s="46"/>
      <c r="FE64" s="46"/>
      <c r="FF64" s="46"/>
      <c r="FG64" s="7"/>
      <c r="FI64" s="27"/>
      <c r="FJ64" s="45"/>
      <c r="FK64" s="45"/>
      <c r="FL64" s="2"/>
      <c r="FM64" s="45"/>
      <c r="FN64" s="45"/>
      <c r="FO64" s="27"/>
      <c r="FP64" s="46"/>
      <c r="FQ64" s="46"/>
      <c r="FT64" s="47"/>
      <c r="FU64" s="27"/>
      <c r="FV64" s="46"/>
      <c r="FW64" s="46"/>
      <c r="FY64" s="46"/>
      <c r="FZ64" s="46"/>
      <c r="GA64" s="7"/>
      <c r="GG64" s="46"/>
      <c r="GI64" s="49"/>
      <c r="GN64" s="47"/>
      <c r="GU64" s="7"/>
      <c r="HA64" s="46"/>
      <c r="HC64" s="49"/>
      <c r="HH64" s="47"/>
    </row>
    <row r="65" spans="1:216" s="4" customFormat="1" ht="13.5" customHeight="1">
      <c r="A65" s="60"/>
      <c r="B65" s="2"/>
      <c r="C65" s="7"/>
      <c r="E65" s="27"/>
      <c r="F65" s="45"/>
      <c r="G65" s="46"/>
      <c r="H65" s="2"/>
      <c r="I65" s="45"/>
      <c r="J65" s="46"/>
      <c r="K65" s="27"/>
      <c r="L65" s="46"/>
      <c r="M65" s="46"/>
      <c r="P65" s="47"/>
      <c r="Q65" s="27"/>
      <c r="R65" s="46"/>
      <c r="S65" s="46"/>
      <c r="U65" s="46"/>
      <c r="V65" s="46"/>
      <c r="W65" s="7"/>
      <c r="Y65" s="27"/>
      <c r="Z65" s="45"/>
      <c r="AA65" s="45"/>
      <c r="AB65" s="2"/>
      <c r="AC65" s="45"/>
      <c r="AD65" s="45"/>
      <c r="AE65" s="27"/>
      <c r="AF65" s="46"/>
      <c r="AG65" s="46"/>
      <c r="AJ65" s="47"/>
      <c r="AK65" s="27"/>
      <c r="AM65" s="46"/>
      <c r="AO65" s="46"/>
      <c r="AP65" s="46"/>
      <c r="AQ65" s="7"/>
      <c r="AS65" s="27"/>
      <c r="AT65" s="45"/>
      <c r="AU65" s="45"/>
      <c r="AV65" s="2"/>
      <c r="AW65" s="45"/>
      <c r="AX65" s="45"/>
      <c r="AY65" s="27"/>
      <c r="AZ65" s="46"/>
      <c r="BA65" s="46"/>
      <c r="BD65" s="47"/>
      <c r="BE65" s="27"/>
      <c r="BF65" s="46"/>
      <c r="BG65" s="46"/>
      <c r="BI65" s="46"/>
      <c r="BJ65" s="46"/>
      <c r="BK65" s="7"/>
      <c r="BM65" s="27"/>
      <c r="BN65" s="45"/>
      <c r="BO65" s="45"/>
      <c r="BP65" s="2"/>
      <c r="BQ65" s="45"/>
      <c r="BR65" s="45"/>
      <c r="BS65" s="23"/>
      <c r="BT65" s="46"/>
      <c r="BU65" s="46"/>
      <c r="BX65" s="47"/>
      <c r="BY65" s="27"/>
      <c r="BZ65" s="46"/>
      <c r="CA65" s="46"/>
      <c r="CC65" s="46"/>
      <c r="CD65" s="46"/>
      <c r="CE65" s="27"/>
      <c r="CG65" s="27"/>
      <c r="CH65" s="45"/>
      <c r="CI65" s="45"/>
      <c r="CJ65" s="2"/>
      <c r="CK65" s="45"/>
      <c r="CL65" s="45"/>
      <c r="CM65" s="27"/>
      <c r="CN65" s="46"/>
      <c r="CO65" s="46"/>
      <c r="CR65" s="47"/>
      <c r="CS65" s="27"/>
      <c r="CT65" s="46"/>
      <c r="CU65" s="46"/>
      <c r="CW65" s="46"/>
      <c r="CX65" s="46"/>
      <c r="CY65" s="7"/>
      <c r="DA65" s="27"/>
      <c r="DB65" s="45"/>
      <c r="DC65" s="45"/>
      <c r="DD65" s="2"/>
      <c r="DE65" s="45"/>
      <c r="DF65" s="45"/>
      <c r="DG65" s="27"/>
      <c r="DH65" s="46"/>
      <c r="DI65" s="46"/>
      <c r="DL65" s="47"/>
      <c r="DM65" s="27"/>
      <c r="DN65" s="46"/>
      <c r="DO65" s="46"/>
      <c r="DQ65" s="46"/>
      <c r="DR65" s="46"/>
      <c r="DS65" s="7"/>
      <c r="DU65" s="27"/>
      <c r="DV65" s="45"/>
      <c r="DW65" s="45"/>
      <c r="DX65" s="2"/>
      <c r="DY65" s="45"/>
      <c r="DZ65" s="45"/>
      <c r="EA65" s="27"/>
      <c r="EC65" s="48"/>
      <c r="EF65" s="47"/>
      <c r="EG65" s="27"/>
      <c r="EH65" s="46"/>
      <c r="EI65" s="46"/>
      <c r="EK65" s="46"/>
      <c r="EL65" s="46"/>
      <c r="EM65" s="7"/>
      <c r="EO65" s="27"/>
      <c r="EP65" s="45"/>
      <c r="EQ65" s="45"/>
      <c r="ER65" s="2"/>
      <c r="ES65" s="45"/>
      <c r="ET65" s="45"/>
      <c r="EU65" s="27"/>
      <c r="EV65" s="46"/>
      <c r="EW65" s="46"/>
      <c r="EZ65" s="47"/>
      <c r="FA65" s="27"/>
      <c r="FB65" s="46"/>
      <c r="FC65" s="46"/>
      <c r="FE65" s="46"/>
      <c r="FF65" s="46"/>
      <c r="FG65" s="7"/>
      <c r="FI65" s="27"/>
      <c r="FJ65" s="45"/>
      <c r="FK65" s="45"/>
      <c r="FL65" s="2"/>
      <c r="FM65" s="45"/>
      <c r="FN65" s="45"/>
      <c r="FO65" s="27"/>
      <c r="FP65" s="46"/>
      <c r="FQ65" s="46"/>
      <c r="FT65" s="47"/>
      <c r="FU65" s="27"/>
      <c r="FV65" s="46"/>
      <c r="FW65" s="46"/>
      <c r="FY65" s="46"/>
      <c r="FZ65" s="46"/>
      <c r="GA65" s="7"/>
      <c r="GG65" s="46"/>
      <c r="GI65" s="49"/>
      <c r="GN65" s="47"/>
      <c r="GU65" s="7"/>
      <c r="HA65" s="46"/>
      <c r="HC65" s="49"/>
      <c r="HH65" s="47"/>
    </row>
    <row r="66" spans="1:216" s="4" customFormat="1" ht="13.5" customHeight="1">
      <c r="A66" s="60"/>
      <c r="B66" s="2"/>
      <c r="C66" s="7"/>
      <c r="E66" s="27"/>
      <c r="F66" s="45"/>
      <c r="G66" s="46"/>
      <c r="H66" s="2"/>
      <c r="I66" s="45"/>
      <c r="J66" s="46"/>
      <c r="K66" s="27"/>
      <c r="L66" s="46"/>
      <c r="M66" s="46"/>
      <c r="P66" s="47"/>
      <c r="Q66" s="27"/>
      <c r="R66" s="46"/>
      <c r="S66" s="46"/>
      <c r="U66" s="46"/>
      <c r="V66" s="46"/>
      <c r="W66" s="7"/>
      <c r="Y66" s="27"/>
      <c r="Z66" s="45"/>
      <c r="AA66" s="45"/>
      <c r="AB66" s="2"/>
      <c r="AC66" s="45"/>
      <c r="AD66" s="45"/>
      <c r="AE66" s="27"/>
      <c r="AF66" s="46"/>
      <c r="AG66" s="46"/>
      <c r="AJ66" s="47"/>
      <c r="AK66" s="27"/>
      <c r="AM66" s="46"/>
      <c r="AO66" s="46"/>
      <c r="AP66" s="46"/>
      <c r="AQ66" s="7"/>
      <c r="AS66" s="27"/>
      <c r="AT66" s="45"/>
      <c r="AU66" s="45"/>
      <c r="AV66" s="2"/>
      <c r="AW66" s="45"/>
      <c r="AX66" s="45"/>
      <c r="AY66" s="27"/>
      <c r="AZ66" s="46"/>
      <c r="BA66" s="46"/>
      <c r="BD66" s="47"/>
      <c r="BE66" s="27"/>
      <c r="BF66" s="46"/>
      <c r="BG66" s="46"/>
      <c r="BI66" s="46"/>
      <c r="BJ66" s="46"/>
      <c r="BK66" s="7"/>
      <c r="BM66" s="27"/>
      <c r="BN66" s="45"/>
      <c r="BO66" s="45"/>
      <c r="BP66" s="2"/>
      <c r="BQ66" s="45"/>
      <c r="BR66" s="45"/>
      <c r="BS66" s="23"/>
      <c r="BT66" s="46"/>
      <c r="BU66" s="46"/>
      <c r="BX66" s="47"/>
      <c r="BY66" s="27"/>
      <c r="BZ66" s="46"/>
      <c r="CA66" s="46"/>
      <c r="CC66" s="46"/>
      <c r="CD66" s="46"/>
      <c r="CE66" s="27"/>
      <c r="CG66" s="27"/>
      <c r="CH66" s="45"/>
      <c r="CI66" s="45"/>
      <c r="CJ66" s="2"/>
      <c r="CK66" s="45"/>
      <c r="CL66" s="45"/>
      <c r="CM66" s="27"/>
      <c r="CN66" s="46"/>
      <c r="CO66" s="46"/>
      <c r="CR66" s="47"/>
      <c r="CS66" s="27"/>
      <c r="CT66" s="46"/>
      <c r="CU66" s="46"/>
      <c r="CW66" s="46"/>
      <c r="CX66" s="46"/>
      <c r="CY66" s="7"/>
      <c r="DA66" s="27"/>
      <c r="DB66" s="45"/>
      <c r="DC66" s="45"/>
      <c r="DD66" s="2"/>
      <c r="DE66" s="45"/>
      <c r="DF66" s="45"/>
      <c r="DG66" s="27"/>
      <c r="DH66" s="46"/>
      <c r="DI66" s="46"/>
      <c r="DL66" s="47"/>
      <c r="DM66" s="27"/>
      <c r="DN66" s="46"/>
      <c r="DO66" s="46"/>
      <c r="DQ66" s="46"/>
      <c r="DR66" s="46"/>
      <c r="DS66" s="7"/>
      <c r="DU66" s="27"/>
      <c r="DV66" s="45"/>
      <c r="DW66" s="45"/>
      <c r="DX66" s="2"/>
      <c r="DY66" s="45"/>
      <c r="DZ66" s="45"/>
      <c r="EA66" s="27"/>
      <c r="EC66" s="48"/>
      <c r="EF66" s="47"/>
      <c r="EG66" s="27"/>
      <c r="EH66" s="46"/>
      <c r="EI66" s="46"/>
      <c r="EK66" s="46"/>
      <c r="EL66" s="46"/>
      <c r="EM66" s="7"/>
      <c r="EO66" s="27"/>
      <c r="EP66" s="45"/>
      <c r="EQ66" s="45"/>
      <c r="ER66" s="2"/>
      <c r="ES66" s="45"/>
      <c r="ET66" s="45"/>
      <c r="EU66" s="27"/>
      <c r="EV66" s="46"/>
      <c r="EW66" s="46"/>
      <c r="EZ66" s="47"/>
      <c r="FA66" s="27"/>
      <c r="FB66" s="46"/>
      <c r="FC66" s="46"/>
      <c r="FE66" s="46"/>
      <c r="FF66" s="46"/>
      <c r="FG66" s="7"/>
      <c r="FI66" s="27"/>
      <c r="FJ66" s="45"/>
      <c r="FK66" s="45"/>
      <c r="FL66" s="2"/>
      <c r="FM66" s="45"/>
      <c r="FN66" s="45"/>
      <c r="FO66" s="27"/>
      <c r="FP66" s="46"/>
      <c r="FQ66" s="46"/>
      <c r="FT66" s="47"/>
      <c r="FU66" s="27"/>
      <c r="FV66" s="46"/>
      <c r="FW66" s="46"/>
      <c r="FY66" s="46"/>
      <c r="FZ66" s="46"/>
      <c r="GA66" s="7"/>
      <c r="GG66" s="46"/>
      <c r="GI66" s="49"/>
      <c r="GN66" s="47"/>
      <c r="GU66" s="7"/>
      <c r="HA66" s="46"/>
      <c r="HC66" s="49"/>
      <c r="HH66" s="47"/>
    </row>
    <row r="67" spans="1:216" s="4" customFormat="1" ht="13.5" customHeight="1">
      <c r="A67" s="60"/>
      <c r="B67" s="2"/>
      <c r="C67" s="7"/>
      <c r="E67" s="27"/>
      <c r="F67" s="45"/>
      <c r="G67" s="46"/>
      <c r="H67" s="2"/>
      <c r="I67" s="45"/>
      <c r="J67" s="46"/>
      <c r="K67" s="27"/>
      <c r="L67" s="46"/>
      <c r="M67" s="46"/>
      <c r="P67" s="47"/>
      <c r="Q67" s="27"/>
      <c r="R67" s="46"/>
      <c r="S67" s="46"/>
      <c r="U67" s="46"/>
      <c r="V67" s="46"/>
      <c r="W67" s="7"/>
      <c r="Y67" s="27"/>
      <c r="Z67" s="45"/>
      <c r="AA67" s="45"/>
      <c r="AB67" s="2"/>
      <c r="AC67" s="45"/>
      <c r="AD67" s="45"/>
      <c r="AE67" s="27"/>
      <c r="AF67" s="46"/>
      <c r="AG67" s="46"/>
      <c r="AJ67" s="47"/>
      <c r="AK67" s="27"/>
      <c r="AM67" s="46"/>
      <c r="AO67" s="46"/>
      <c r="AP67" s="46"/>
      <c r="AQ67" s="7"/>
      <c r="AS67" s="27"/>
      <c r="AT67" s="45"/>
      <c r="AU67" s="45"/>
      <c r="AV67" s="2"/>
      <c r="AW67" s="45"/>
      <c r="AX67" s="45"/>
      <c r="AY67" s="27"/>
      <c r="AZ67" s="46"/>
      <c r="BA67" s="46"/>
      <c r="BD67" s="47"/>
      <c r="BE67" s="27"/>
      <c r="BF67" s="46"/>
      <c r="BG67" s="46"/>
      <c r="BI67" s="46"/>
      <c r="BJ67" s="46"/>
      <c r="BK67" s="7"/>
      <c r="BM67" s="27"/>
      <c r="BN67" s="45"/>
      <c r="BO67" s="45"/>
      <c r="BP67" s="2"/>
      <c r="BQ67" s="45"/>
      <c r="BR67" s="45"/>
      <c r="BS67" s="23"/>
      <c r="BT67" s="46"/>
      <c r="BU67" s="46"/>
      <c r="BX67" s="47"/>
      <c r="BY67" s="27"/>
      <c r="BZ67" s="46"/>
      <c r="CA67" s="46"/>
      <c r="CC67" s="46"/>
      <c r="CD67" s="46"/>
      <c r="CE67" s="27"/>
      <c r="CG67" s="27"/>
      <c r="CH67" s="45"/>
      <c r="CI67" s="45"/>
      <c r="CJ67" s="2"/>
      <c r="CK67" s="45"/>
      <c r="CL67" s="45"/>
      <c r="CM67" s="27"/>
      <c r="CN67" s="46"/>
      <c r="CO67" s="46"/>
      <c r="CR67" s="47"/>
      <c r="CS67" s="27"/>
      <c r="CT67" s="46"/>
      <c r="CU67" s="46"/>
      <c r="CW67" s="46"/>
      <c r="CX67" s="46"/>
      <c r="CY67" s="7"/>
      <c r="DA67" s="27"/>
      <c r="DB67" s="45"/>
      <c r="DC67" s="45"/>
      <c r="DD67" s="2"/>
      <c r="DE67" s="45"/>
      <c r="DF67" s="45"/>
      <c r="DG67" s="27"/>
      <c r="DH67" s="46"/>
      <c r="DI67" s="46"/>
      <c r="DL67" s="47"/>
      <c r="DM67" s="27"/>
      <c r="DN67" s="46"/>
      <c r="DO67" s="46"/>
      <c r="DQ67" s="46"/>
      <c r="DR67" s="46"/>
      <c r="DS67" s="7"/>
      <c r="DU67" s="27"/>
      <c r="DV67" s="45"/>
      <c r="DW67" s="45"/>
      <c r="DX67" s="2"/>
      <c r="DY67" s="45"/>
      <c r="DZ67" s="45"/>
      <c r="EA67" s="27"/>
      <c r="EC67" s="48"/>
      <c r="EF67" s="47"/>
      <c r="EG67" s="27"/>
      <c r="EH67" s="46"/>
      <c r="EI67" s="46"/>
      <c r="EK67" s="46"/>
      <c r="EL67" s="46"/>
      <c r="EM67" s="7"/>
      <c r="EO67" s="27"/>
      <c r="EP67" s="45"/>
      <c r="EQ67" s="45"/>
      <c r="ER67" s="2"/>
      <c r="ES67" s="45"/>
      <c r="ET67" s="45"/>
      <c r="EU67" s="27"/>
      <c r="EV67" s="46"/>
      <c r="EW67" s="46"/>
      <c r="EZ67" s="47"/>
      <c r="FA67" s="27"/>
      <c r="FB67" s="46"/>
      <c r="FC67" s="46"/>
      <c r="FE67" s="46"/>
      <c r="FF67" s="46"/>
      <c r="FG67" s="7"/>
      <c r="FI67" s="27"/>
      <c r="FJ67" s="45"/>
      <c r="FK67" s="45"/>
      <c r="FL67" s="2"/>
      <c r="FM67" s="45"/>
      <c r="FN67" s="45"/>
      <c r="FO67" s="27"/>
      <c r="FP67" s="46"/>
      <c r="FQ67" s="46"/>
      <c r="FT67" s="47"/>
      <c r="FU67" s="27"/>
      <c r="FV67" s="46"/>
      <c r="FW67" s="46"/>
      <c r="FY67" s="46"/>
      <c r="FZ67" s="46"/>
      <c r="GA67" s="7"/>
      <c r="GG67" s="46"/>
      <c r="GI67" s="49"/>
      <c r="GN67" s="47"/>
      <c r="GU67" s="7"/>
      <c r="HA67" s="46"/>
      <c r="HC67" s="49"/>
      <c r="HH67" s="47"/>
    </row>
    <row r="68" spans="1:216" s="4" customFormat="1" ht="13.5" customHeight="1">
      <c r="A68" s="60"/>
      <c r="B68" s="2"/>
      <c r="C68" s="7"/>
      <c r="E68" s="27"/>
      <c r="F68" s="45"/>
      <c r="G68" s="46"/>
      <c r="H68" s="2"/>
      <c r="I68" s="45"/>
      <c r="J68" s="46"/>
      <c r="K68" s="27"/>
      <c r="L68" s="46"/>
      <c r="M68" s="46"/>
      <c r="P68" s="47"/>
      <c r="Q68" s="27"/>
      <c r="R68" s="46"/>
      <c r="S68" s="46"/>
      <c r="U68" s="46"/>
      <c r="V68" s="46"/>
      <c r="W68" s="7"/>
      <c r="Y68" s="27"/>
      <c r="Z68" s="45"/>
      <c r="AA68" s="45"/>
      <c r="AB68" s="2"/>
      <c r="AC68" s="45"/>
      <c r="AD68" s="45"/>
      <c r="AE68" s="27"/>
      <c r="AF68" s="46"/>
      <c r="AG68" s="46"/>
      <c r="AJ68" s="47"/>
      <c r="AK68" s="27"/>
      <c r="AM68" s="46"/>
      <c r="AO68" s="46"/>
      <c r="AP68" s="46"/>
      <c r="AQ68" s="7"/>
      <c r="AS68" s="27"/>
      <c r="AT68" s="45"/>
      <c r="AU68" s="45"/>
      <c r="AV68" s="2"/>
      <c r="AW68" s="45"/>
      <c r="AX68" s="45"/>
      <c r="AY68" s="27"/>
      <c r="AZ68" s="46"/>
      <c r="BA68" s="46"/>
      <c r="BD68" s="47"/>
      <c r="BE68" s="27"/>
      <c r="BF68" s="46"/>
      <c r="BG68" s="46"/>
      <c r="BI68" s="46"/>
      <c r="BJ68" s="46"/>
      <c r="BK68" s="7"/>
      <c r="BM68" s="27"/>
      <c r="BN68" s="45"/>
      <c r="BO68" s="45"/>
      <c r="BP68" s="2"/>
      <c r="BQ68" s="45"/>
      <c r="BR68" s="45"/>
      <c r="BS68" s="23"/>
      <c r="BT68" s="46"/>
      <c r="BU68" s="46"/>
      <c r="BX68" s="47"/>
      <c r="BY68" s="27"/>
      <c r="BZ68" s="46"/>
      <c r="CA68" s="46"/>
      <c r="CC68" s="46"/>
      <c r="CD68" s="46"/>
      <c r="CE68" s="27"/>
      <c r="CG68" s="27"/>
      <c r="CH68" s="45"/>
      <c r="CI68" s="45"/>
      <c r="CJ68" s="2"/>
      <c r="CK68" s="45"/>
      <c r="CL68" s="45"/>
      <c r="CM68" s="27"/>
      <c r="CN68" s="46"/>
      <c r="CO68" s="46"/>
      <c r="CR68" s="47"/>
      <c r="CS68" s="27"/>
      <c r="CT68" s="46"/>
      <c r="CU68" s="46"/>
      <c r="CW68" s="46"/>
      <c r="CX68" s="46"/>
      <c r="CY68" s="7"/>
      <c r="DA68" s="27"/>
      <c r="DB68" s="45"/>
      <c r="DC68" s="45"/>
      <c r="DD68" s="2"/>
      <c r="DE68" s="45"/>
      <c r="DF68" s="45"/>
      <c r="DG68" s="27"/>
      <c r="DH68" s="46"/>
      <c r="DI68" s="46"/>
      <c r="DL68" s="47"/>
      <c r="DM68" s="27"/>
      <c r="DN68" s="46"/>
      <c r="DO68" s="46"/>
      <c r="DQ68" s="46"/>
      <c r="DR68" s="46"/>
      <c r="DS68" s="7"/>
      <c r="DU68" s="27"/>
      <c r="DV68" s="45"/>
      <c r="DW68" s="45"/>
      <c r="DX68" s="2"/>
      <c r="DY68" s="45"/>
      <c r="DZ68" s="45"/>
      <c r="EA68" s="27"/>
      <c r="EC68" s="48"/>
      <c r="EF68" s="47"/>
      <c r="EG68" s="27"/>
      <c r="EH68" s="46"/>
      <c r="EI68" s="46"/>
      <c r="EK68" s="46"/>
      <c r="EL68" s="46"/>
      <c r="EM68" s="7"/>
      <c r="EO68" s="27"/>
      <c r="EP68" s="45"/>
      <c r="EQ68" s="45"/>
      <c r="ER68" s="2"/>
      <c r="ES68" s="45"/>
      <c r="ET68" s="45"/>
      <c r="EU68" s="27"/>
      <c r="EV68" s="46"/>
      <c r="EW68" s="46"/>
      <c r="EZ68" s="47"/>
      <c r="FA68" s="27"/>
      <c r="FB68" s="46"/>
      <c r="FC68" s="46"/>
      <c r="FE68" s="46"/>
      <c r="FF68" s="46"/>
      <c r="FG68" s="7"/>
      <c r="FI68" s="27"/>
      <c r="FJ68" s="45"/>
      <c r="FK68" s="45"/>
      <c r="FL68" s="2"/>
      <c r="FM68" s="45"/>
      <c r="FN68" s="45"/>
      <c r="FO68" s="27"/>
      <c r="FP68" s="46"/>
      <c r="FQ68" s="46"/>
      <c r="FT68" s="47"/>
      <c r="FU68" s="27"/>
      <c r="FV68" s="46"/>
      <c r="FW68" s="46"/>
      <c r="FY68" s="46"/>
      <c r="FZ68" s="46"/>
      <c r="GA68" s="7"/>
      <c r="GI68" s="49"/>
      <c r="GN68" s="47"/>
      <c r="GU68" s="7"/>
      <c r="HC68" s="49"/>
      <c r="HH68" s="47"/>
    </row>
    <row r="69" spans="1:216" s="4" customFormat="1" ht="13.5" customHeight="1">
      <c r="A69" s="60"/>
      <c r="B69" s="2"/>
      <c r="C69" s="7"/>
      <c r="E69" s="27"/>
      <c r="F69" s="45"/>
      <c r="G69" s="46"/>
      <c r="H69" s="2"/>
      <c r="I69" s="45"/>
      <c r="J69" s="46"/>
      <c r="K69" s="27"/>
      <c r="L69" s="46"/>
      <c r="M69" s="46"/>
      <c r="P69" s="47"/>
      <c r="Q69" s="27"/>
      <c r="R69" s="46"/>
      <c r="S69" s="46"/>
      <c r="U69" s="46"/>
      <c r="V69" s="46"/>
      <c r="W69" s="7"/>
      <c r="Y69" s="27"/>
      <c r="Z69" s="45"/>
      <c r="AA69" s="45"/>
      <c r="AB69" s="2"/>
      <c r="AC69" s="45"/>
      <c r="AD69" s="45"/>
      <c r="AE69" s="27"/>
      <c r="AF69" s="46"/>
      <c r="AG69" s="46"/>
      <c r="AJ69" s="47"/>
      <c r="AK69" s="27"/>
      <c r="AM69" s="46"/>
      <c r="AO69" s="46"/>
      <c r="AP69" s="46"/>
      <c r="AQ69" s="7"/>
      <c r="AS69" s="27"/>
      <c r="AT69" s="45"/>
      <c r="AU69" s="45"/>
      <c r="AV69" s="2"/>
      <c r="AW69" s="45"/>
      <c r="AX69" s="45"/>
      <c r="AY69" s="27"/>
      <c r="AZ69" s="46"/>
      <c r="BA69" s="46"/>
      <c r="BD69" s="47"/>
      <c r="BE69" s="27"/>
      <c r="BF69" s="46"/>
      <c r="BG69" s="46"/>
      <c r="BI69" s="46"/>
      <c r="BJ69" s="46"/>
      <c r="BK69" s="7"/>
      <c r="BM69" s="27"/>
      <c r="BN69" s="45"/>
      <c r="BO69" s="45"/>
      <c r="BP69" s="2"/>
      <c r="BQ69" s="45"/>
      <c r="BR69" s="45"/>
      <c r="BS69" s="23"/>
      <c r="BT69" s="46"/>
      <c r="BU69" s="46"/>
      <c r="BX69" s="47"/>
      <c r="BY69" s="27"/>
      <c r="BZ69" s="46"/>
      <c r="CA69" s="46"/>
      <c r="CC69" s="46"/>
      <c r="CD69" s="46"/>
      <c r="CE69" s="27"/>
      <c r="CG69" s="27"/>
      <c r="CH69" s="45"/>
      <c r="CI69" s="45"/>
      <c r="CJ69" s="2"/>
      <c r="CK69" s="45"/>
      <c r="CL69" s="45"/>
      <c r="CM69" s="27"/>
      <c r="CN69" s="46"/>
      <c r="CO69" s="46"/>
      <c r="CR69" s="47"/>
      <c r="CS69" s="27"/>
      <c r="CT69" s="46"/>
      <c r="CU69" s="46"/>
      <c r="CW69" s="46"/>
      <c r="CX69" s="46"/>
      <c r="CY69" s="7"/>
      <c r="DA69" s="27"/>
      <c r="DB69" s="45"/>
      <c r="DC69" s="45"/>
      <c r="DD69" s="2"/>
      <c r="DE69" s="45"/>
      <c r="DF69" s="45"/>
      <c r="DG69" s="27"/>
      <c r="DH69" s="46"/>
      <c r="DI69" s="46"/>
      <c r="DL69" s="47"/>
      <c r="DM69" s="27"/>
      <c r="DN69" s="46"/>
      <c r="DO69" s="46"/>
      <c r="DQ69" s="46"/>
      <c r="DR69" s="46"/>
      <c r="DS69" s="7"/>
      <c r="DU69" s="27"/>
      <c r="DV69" s="45"/>
      <c r="DW69" s="45"/>
      <c r="DX69" s="2"/>
      <c r="DY69" s="45"/>
      <c r="DZ69" s="45"/>
      <c r="EA69" s="27"/>
      <c r="EC69" s="48"/>
      <c r="EF69" s="47"/>
      <c r="EG69" s="27"/>
      <c r="EH69" s="46"/>
      <c r="EI69" s="46"/>
      <c r="EK69" s="46"/>
      <c r="EL69" s="46"/>
      <c r="EM69" s="7"/>
      <c r="EO69" s="27"/>
      <c r="EP69" s="45"/>
      <c r="EQ69" s="45"/>
      <c r="ER69" s="2"/>
      <c r="ES69" s="45"/>
      <c r="ET69" s="45"/>
      <c r="EU69" s="27"/>
      <c r="EV69" s="46"/>
      <c r="EW69" s="46"/>
      <c r="EZ69" s="47"/>
      <c r="FA69" s="27"/>
      <c r="FB69" s="46"/>
      <c r="FC69" s="46"/>
      <c r="FE69" s="46"/>
      <c r="FF69" s="46"/>
      <c r="FG69" s="7"/>
      <c r="FI69" s="27"/>
      <c r="FJ69" s="45"/>
      <c r="FK69" s="45"/>
      <c r="FL69" s="2"/>
      <c r="FM69" s="45"/>
      <c r="FN69" s="45"/>
      <c r="FO69" s="27"/>
      <c r="FP69" s="46"/>
      <c r="FQ69" s="46"/>
      <c r="FT69" s="47"/>
      <c r="FU69" s="27"/>
      <c r="FV69" s="46"/>
      <c r="FW69" s="46"/>
      <c r="FY69" s="46"/>
      <c r="FZ69" s="46"/>
      <c r="GA69" s="7"/>
      <c r="GI69" s="49"/>
      <c r="GN69" s="47"/>
      <c r="GU69" s="7"/>
      <c r="HC69" s="49"/>
      <c r="HH69" s="47"/>
    </row>
    <row r="70" spans="1:216" s="4" customFormat="1" ht="13.5" customHeight="1">
      <c r="A70" s="60"/>
      <c r="B70" s="2"/>
      <c r="C70" s="7"/>
      <c r="E70" s="27"/>
      <c r="F70" s="45"/>
      <c r="G70" s="46"/>
      <c r="H70" s="2"/>
      <c r="I70" s="45"/>
      <c r="J70" s="46"/>
      <c r="K70" s="27"/>
      <c r="L70" s="46"/>
      <c r="M70" s="46"/>
      <c r="P70" s="47"/>
      <c r="Q70" s="27"/>
      <c r="R70" s="46"/>
      <c r="S70" s="46"/>
      <c r="U70" s="46"/>
      <c r="V70" s="46"/>
      <c r="W70" s="7"/>
      <c r="Y70" s="27"/>
      <c r="Z70" s="45"/>
      <c r="AA70" s="45"/>
      <c r="AB70" s="2"/>
      <c r="AC70" s="45"/>
      <c r="AD70" s="45"/>
      <c r="AE70" s="27"/>
      <c r="AF70" s="46"/>
      <c r="AG70" s="46"/>
      <c r="AJ70" s="47"/>
      <c r="AK70" s="27"/>
      <c r="AM70" s="46"/>
      <c r="AO70" s="46"/>
      <c r="AP70" s="46"/>
      <c r="AQ70" s="7"/>
      <c r="AS70" s="27"/>
      <c r="AT70" s="45"/>
      <c r="AU70" s="45"/>
      <c r="AV70" s="2"/>
      <c r="AW70" s="45"/>
      <c r="AX70" s="45"/>
      <c r="AY70" s="27"/>
      <c r="AZ70" s="46"/>
      <c r="BA70" s="46"/>
      <c r="BD70" s="47"/>
      <c r="BE70" s="27"/>
      <c r="BF70" s="46"/>
      <c r="BG70" s="46"/>
      <c r="BI70" s="46"/>
      <c r="BJ70" s="46"/>
      <c r="BK70" s="7"/>
      <c r="BM70" s="27"/>
      <c r="BN70" s="45"/>
      <c r="BO70" s="45"/>
      <c r="BP70" s="2"/>
      <c r="BQ70" s="45"/>
      <c r="BR70" s="45"/>
      <c r="BS70" s="23"/>
      <c r="BT70" s="46"/>
      <c r="BU70" s="46"/>
      <c r="BX70" s="47"/>
      <c r="BY70" s="27"/>
      <c r="BZ70" s="46"/>
      <c r="CA70" s="46"/>
      <c r="CC70" s="46"/>
      <c r="CD70" s="46"/>
      <c r="CE70" s="27"/>
      <c r="CG70" s="27"/>
      <c r="CH70" s="45"/>
      <c r="CI70" s="45"/>
      <c r="CJ70" s="2"/>
      <c r="CK70" s="45"/>
      <c r="CL70" s="45"/>
      <c r="CM70" s="27"/>
      <c r="CN70" s="46"/>
      <c r="CO70" s="46"/>
      <c r="CR70" s="47"/>
      <c r="CS70" s="27"/>
      <c r="CT70" s="46"/>
      <c r="CU70" s="46"/>
      <c r="CW70" s="46"/>
      <c r="CX70" s="46"/>
      <c r="CY70" s="7"/>
      <c r="DA70" s="27"/>
      <c r="DB70" s="45"/>
      <c r="DC70" s="45"/>
      <c r="DD70" s="2"/>
      <c r="DE70" s="45"/>
      <c r="DF70" s="45"/>
      <c r="DG70" s="27"/>
      <c r="DH70" s="46"/>
      <c r="DI70" s="46"/>
      <c r="DL70" s="47"/>
      <c r="DM70" s="27"/>
      <c r="DN70" s="46"/>
      <c r="DO70" s="46"/>
      <c r="DQ70" s="46"/>
      <c r="DR70" s="46"/>
      <c r="DS70" s="7"/>
      <c r="DU70" s="27"/>
      <c r="DV70" s="45"/>
      <c r="DW70" s="45"/>
      <c r="DX70" s="2"/>
      <c r="DY70" s="45"/>
      <c r="DZ70" s="45"/>
      <c r="EA70" s="27"/>
      <c r="EC70" s="48"/>
      <c r="EF70" s="47"/>
      <c r="EG70" s="27"/>
      <c r="EH70" s="46"/>
      <c r="EI70" s="46"/>
      <c r="EK70" s="46"/>
      <c r="EL70" s="46"/>
      <c r="EM70" s="7"/>
      <c r="EO70" s="27"/>
      <c r="EP70" s="45"/>
      <c r="EQ70" s="45"/>
      <c r="ER70" s="2"/>
      <c r="ES70" s="45"/>
      <c r="ET70" s="45"/>
      <c r="EU70" s="27"/>
      <c r="EV70" s="46"/>
      <c r="EW70" s="46"/>
      <c r="EZ70" s="47"/>
      <c r="FA70" s="27"/>
      <c r="FB70" s="46"/>
      <c r="FC70" s="46"/>
      <c r="FE70" s="46"/>
      <c r="FF70" s="46"/>
      <c r="FG70" s="7"/>
      <c r="FI70" s="27"/>
      <c r="FJ70" s="45"/>
      <c r="FK70" s="45"/>
      <c r="FL70" s="2"/>
      <c r="FM70" s="45"/>
      <c r="FN70" s="45"/>
      <c r="FO70" s="27"/>
      <c r="FP70" s="46"/>
      <c r="FQ70" s="46"/>
      <c r="FT70" s="47"/>
      <c r="FU70" s="27"/>
      <c r="FV70" s="46"/>
      <c r="FW70" s="46"/>
      <c r="FY70" s="46"/>
      <c r="FZ70" s="46"/>
      <c r="GA70" s="7"/>
      <c r="GI70" s="49"/>
      <c r="GN70" s="47"/>
      <c r="GU70" s="7"/>
      <c r="HC70" s="49"/>
      <c r="HH70" s="47"/>
    </row>
    <row r="71" spans="1:216" s="4" customFormat="1" ht="13.5" customHeight="1">
      <c r="A71" s="60"/>
      <c r="B71" s="2"/>
      <c r="C71" s="7"/>
      <c r="E71" s="27"/>
      <c r="F71" s="45"/>
      <c r="G71" s="46"/>
      <c r="H71" s="2"/>
      <c r="I71" s="45"/>
      <c r="J71" s="46"/>
      <c r="K71" s="27"/>
      <c r="L71" s="46"/>
      <c r="M71" s="46"/>
      <c r="P71" s="47"/>
      <c r="Q71" s="27"/>
      <c r="R71" s="46"/>
      <c r="S71" s="46"/>
      <c r="U71" s="46"/>
      <c r="V71" s="46"/>
      <c r="W71" s="7"/>
      <c r="Y71" s="27"/>
      <c r="Z71" s="45"/>
      <c r="AA71" s="45"/>
      <c r="AB71" s="2"/>
      <c r="AC71" s="45"/>
      <c r="AD71" s="45"/>
      <c r="AE71" s="27"/>
      <c r="AF71" s="46"/>
      <c r="AG71" s="46"/>
      <c r="AJ71" s="47"/>
      <c r="AK71" s="27"/>
      <c r="AM71" s="46"/>
      <c r="AO71" s="46"/>
      <c r="AP71" s="46"/>
      <c r="AQ71" s="7"/>
      <c r="AS71" s="27"/>
      <c r="AT71" s="45"/>
      <c r="AU71" s="45"/>
      <c r="AV71" s="2"/>
      <c r="AW71" s="45"/>
      <c r="AX71" s="45"/>
      <c r="AY71" s="27"/>
      <c r="AZ71" s="46"/>
      <c r="BA71" s="46"/>
      <c r="BD71" s="47"/>
      <c r="BE71" s="27"/>
      <c r="BF71" s="46"/>
      <c r="BG71" s="46"/>
      <c r="BI71" s="46"/>
      <c r="BJ71" s="46"/>
      <c r="BK71" s="7"/>
      <c r="BM71" s="27"/>
      <c r="BN71" s="45"/>
      <c r="BO71" s="45"/>
      <c r="BP71" s="2"/>
      <c r="BQ71" s="45"/>
      <c r="BR71" s="45"/>
      <c r="BS71" s="23"/>
      <c r="BT71" s="46"/>
      <c r="BU71" s="46"/>
      <c r="BX71" s="47"/>
      <c r="BY71" s="27"/>
      <c r="BZ71" s="46"/>
      <c r="CA71" s="46"/>
      <c r="CC71" s="46"/>
      <c r="CD71" s="46"/>
      <c r="CE71" s="27"/>
      <c r="CG71" s="27"/>
      <c r="CH71" s="45"/>
      <c r="CI71" s="45"/>
      <c r="CJ71" s="2"/>
      <c r="CK71" s="45"/>
      <c r="CL71" s="45"/>
      <c r="CM71" s="27"/>
      <c r="CN71" s="46"/>
      <c r="CO71" s="46"/>
      <c r="CR71" s="47"/>
      <c r="CS71" s="27"/>
      <c r="CT71" s="46"/>
      <c r="CU71" s="46"/>
      <c r="CW71" s="46"/>
      <c r="CX71" s="46"/>
      <c r="CY71" s="7"/>
      <c r="DA71" s="27"/>
      <c r="DB71" s="45"/>
      <c r="DC71" s="45"/>
      <c r="DD71" s="2"/>
      <c r="DE71" s="45"/>
      <c r="DF71" s="45"/>
      <c r="DG71" s="27"/>
      <c r="DH71" s="46"/>
      <c r="DI71" s="46"/>
      <c r="DL71" s="47"/>
      <c r="DM71" s="27"/>
      <c r="DN71" s="46"/>
      <c r="DO71" s="46"/>
      <c r="DQ71" s="46"/>
      <c r="DR71" s="46"/>
      <c r="DS71" s="7"/>
      <c r="DU71" s="27"/>
      <c r="DV71" s="45"/>
      <c r="DW71" s="45"/>
      <c r="DX71" s="2"/>
      <c r="DY71" s="45"/>
      <c r="DZ71" s="45"/>
      <c r="EA71" s="27"/>
      <c r="EC71" s="48"/>
      <c r="EF71" s="47"/>
      <c r="EG71" s="27"/>
      <c r="EH71" s="46"/>
      <c r="EI71" s="46"/>
      <c r="EK71" s="46"/>
      <c r="EL71" s="46"/>
      <c r="EM71" s="7"/>
      <c r="EO71" s="27"/>
      <c r="EP71" s="45"/>
      <c r="EQ71" s="45"/>
      <c r="ER71" s="2"/>
      <c r="ES71" s="45"/>
      <c r="ET71" s="45"/>
      <c r="EU71" s="27"/>
      <c r="EV71" s="46"/>
      <c r="EW71" s="46"/>
      <c r="EZ71" s="47"/>
      <c r="FA71" s="27"/>
      <c r="FB71" s="46"/>
      <c r="FC71" s="46"/>
      <c r="FE71" s="46"/>
      <c r="FF71" s="46"/>
      <c r="FG71" s="7"/>
      <c r="FI71" s="27"/>
      <c r="FJ71" s="45"/>
      <c r="FK71" s="45"/>
      <c r="FL71" s="2"/>
      <c r="FM71" s="45"/>
      <c r="FN71" s="45"/>
      <c r="FO71" s="27"/>
      <c r="FP71" s="46"/>
      <c r="FQ71" s="46"/>
      <c r="FT71" s="47"/>
      <c r="FU71" s="27"/>
      <c r="FV71" s="46"/>
      <c r="FW71" s="46"/>
      <c r="FY71" s="46"/>
      <c r="FZ71" s="46"/>
      <c r="GA71" s="7"/>
      <c r="GI71" s="49"/>
      <c r="GN71" s="47"/>
      <c r="GU71" s="7"/>
      <c r="HC71" s="49"/>
      <c r="HH71" s="47"/>
    </row>
    <row r="72" spans="1:216" s="4" customFormat="1" ht="13.5" customHeight="1">
      <c r="A72" s="60"/>
      <c r="B72" s="2"/>
      <c r="C72" s="7"/>
      <c r="E72" s="27"/>
      <c r="F72" s="45"/>
      <c r="G72" s="46"/>
      <c r="H72" s="2"/>
      <c r="I72" s="45"/>
      <c r="J72" s="46"/>
      <c r="K72" s="27"/>
      <c r="L72" s="46"/>
      <c r="M72" s="46"/>
      <c r="P72" s="47"/>
      <c r="Q72" s="27"/>
      <c r="R72" s="46"/>
      <c r="S72" s="46"/>
      <c r="U72" s="46"/>
      <c r="V72" s="46"/>
      <c r="W72" s="7"/>
      <c r="Y72" s="27"/>
      <c r="Z72" s="45"/>
      <c r="AA72" s="45"/>
      <c r="AB72" s="2"/>
      <c r="AC72" s="45"/>
      <c r="AD72" s="45"/>
      <c r="AE72" s="27"/>
      <c r="AF72" s="46"/>
      <c r="AG72" s="46"/>
      <c r="AJ72" s="47"/>
      <c r="AK72" s="27"/>
      <c r="AM72" s="46"/>
      <c r="AO72" s="46"/>
      <c r="AP72" s="46"/>
      <c r="AQ72" s="7"/>
      <c r="AS72" s="27"/>
      <c r="AT72" s="45"/>
      <c r="AU72" s="45"/>
      <c r="AV72" s="2"/>
      <c r="AW72" s="45"/>
      <c r="AX72" s="45"/>
      <c r="AY72" s="27"/>
      <c r="AZ72" s="46"/>
      <c r="BA72" s="46"/>
      <c r="BD72" s="47"/>
      <c r="BE72" s="27"/>
      <c r="BF72" s="46"/>
      <c r="BG72" s="46"/>
      <c r="BI72" s="46"/>
      <c r="BJ72" s="46"/>
      <c r="BK72" s="7"/>
      <c r="BM72" s="27"/>
      <c r="BN72" s="45"/>
      <c r="BO72" s="45"/>
      <c r="BP72" s="2"/>
      <c r="BQ72" s="45"/>
      <c r="BR72" s="45"/>
      <c r="BS72" s="23"/>
      <c r="BT72" s="46"/>
      <c r="BU72" s="46"/>
      <c r="BX72" s="47"/>
      <c r="BY72" s="27"/>
      <c r="BZ72" s="46"/>
      <c r="CA72" s="46"/>
      <c r="CC72" s="46"/>
      <c r="CD72" s="46"/>
      <c r="CE72" s="27"/>
      <c r="CG72" s="27"/>
      <c r="CH72" s="45"/>
      <c r="CI72" s="45"/>
      <c r="CJ72" s="2"/>
      <c r="CK72" s="45"/>
      <c r="CL72" s="45"/>
      <c r="CM72" s="27"/>
      <c r="CN72" s="46"/>
      <c r="CO72" s="46"/>
      <c r="CR72" s="47"/>
      <c r="CS72" s="27"/>
      <c r="CT72" s="46"/>
      <c r="CU72" s="46"/>
      <c r="CW72" s="46"/>
      <c r="CX72" s="46"/>
      <c r="CY72" s="7"/>
      <c r="DA72" s="27"/>
      <c r="DB72" s="45"/>
      <c r="DC72" s="45"/>
      <c r="DD72" s="2"/>
      <c r="DE72" s="45"/>
      <c r="DF72" s="45"/>
      <c r="DG72" s="27"/>
      <c r="DH72" s="46"/>
      <c r="DI72" s="46"/>
      <c r="DL72" s="47"/>
      <c r="DM72" s="27"/>
      <c r="DN72" s="46"/>
      <c r="DO72" s="46"/>
      <c r="DQ72" s="46"/>
      <c r="DR72" s="46"/>
      <c r="DS72" s="7"/>
      <c r="DU72" s="27"/>
      <c r="DV72" s="45"/>
      <c r="DW72" s="45"/>
      <c r="DX72" s="2"/>
      <c r="DY72" s="45"/>
      <c r="DZ72" s="45"/>
      <c r="EA72" s="27"/>
      <c r="EC72" s="48"/>
      <c r="EF72" s="47"/>
      <c r="EG72" s="27"/>
      <c r="EH72" s="46"/>
      <c r="EI72" s="46"/>
      <c r="EK72" s="46"/>
      <c r="EL72" s="46"/>
      <c r="EM72" s="7"/>
      <c r="EO72" s="27"/>
      <c r="EP72" s="45"/>
      <c r="EQ72" s="45"/>
      <c r="ER72" s="2"/>
      <c r="ES72" s="45"/>
      <c r="ET72" s="45"/>
      <c r="EU72" s="27"/>
      <c r="EV72" s="46"/>
      <c r="EW72" s="46"/>
      <c r="EZ72" s="47"/>
      <c r="FA72" s="27"/>
      <c r="FB72" s="46"/>
      <c r="FC72" s="46"/>
      <c r="FE72" s="46"/>
      <c r="FF72" s="46"/>
      <c r="FG72" s="7"/>
      <c r="FI72" s="27"/>
      <c r="FJ72" s="45"/>
      <c r="FK72" s="45"/>
      <c r="FL72" s="2"/>
      <c r="FM72" s="45"/>
      <c r="FN72" s="45"/>
      <c r="FO72" s="27"/>
      <c r="FP72" s="46"/>
      <c r="FQ72" s="46"/>
      <c r="FT72" s="47"/>
      <c r="FU72" s="27"/>
      <c r="FV72" s="46"/>
      <c r="FW72" s="46"/>
      <c r="FY72" s="46"/>
      <c r="FZ72" s="46"/>
      <c r="GA72" s="7"/>
      <c r="GI72" s="49"/>
      <c r="GN72" s="47"/>
      <c r="GU72" s="7"/>
      <c r="HC72" s="49"/>
      <c r="HH72" s="47"/>
    </row>
    <row r="73" spans="1:216" s="4" customFormat="1" ht="13.5" customHeight="1">
      <c r="A73" s="60"/>
      <c r="B73" s="2"/>
      <c r="C73" s="7"/>
      <c r="E73" s="27"/>
      <c r="F73" s="45"/>
      <c r="G73" s="46"/>
      <c r="H73" s="2"/>
      <c r="I73" s="45"/>
      <c r="J73" s="46"/>
      <c r="K73" s="27"/>
      <c r="L73" s="46"/>
      <c r="M73" s="46"/>
      <c r="P73" s="47"/>
      <c r="Q73" s="27"/>
      <c r="R73" s="46"/>
      <c r="S73" s="46"/>
      <c r="U73" s="46"/>
      <c r="V73" s="46"/>
      <c r="W73" s="7"/>
      <c r="Y73" s="27"/>
      <c r="Z73" s="45"/>
      <c r="AA73" s="45"/>
      <c r="AB73" s="2"/>
      <c r="AC73" s="45"/>
      <c r="AD73" s="45"/>
      <c r="AE73" s="27"/>
      <c r="AF73" s="46"/>
      <c r="AG73" s="46"/>
      <c r="AJ73" s="47"/>
      <c r="AK73" s="27"/>
      <c r="AM73" s="46"/>
      <c r="AO73" s="46"/>
      <c r="AP73" s="46"/>
      <c r="AQ73" s="7"/>
      <c r="AS73" s="27"/>
      <c r="AT73" s="45"/>
      <c r="AU73" s="45"/>
      <c r="AV73" s="2"/>
      <c r="AW73" s="45"/>
      <c r="AX73" s="45"/>
      <c r="AY73" s="27"/>
      <c r="AZ73" s="46"/>
      <c r="BA73" s="46"/>
      <c r="BD73" s="47"/>
      <c r="BE73" s="27"/>
      <c r="BF73" s="46"/>
      <c r="BG73" s="46"/>
      <c r="BI73" s="46"/>
      <c r="BJ73" s="46"/>
      <c r="BK73" s="7"/>
      <c r="BM73" s="27"/>
      <c r="BN73" s="45"/>
      <c r="BO73" s="45"/>
      <c r="BP73" s="2"/>
      <c r="BQ73" s="45"/>
      <c r="BR73" s="45"/>
      <c r="BS73" s="23"/>
      <c r="BT73" s="46"/>
      <c r="BU73" s="46"/>
      <c r="BX73" s="47"/>
      <c r="BY73" s="27"/>
      <c r="BZ73" s="46"/>
      <c r="CA73" s="46"/>
      <c r="CC73" s="46"/>
      <c r="CD73" s="46"/>
      <c r="CE73" s="27"/>
      <c r="CG73" s="27"/>
      <c r="CH73" s="45"/>
      <c r="CI73" s="45"/>
      <c r="CJ73" s="2"/>
      <c r="CK73" s="45"/>
      <c r="CL73" s="45"/>
      <c r="CM73" s="27"/>
      <c r="CN73" s="46"/>
      <c r="CO73" s="46"/>
      <c r="CR73" s="47"/>
      <c r="CS73" s="27"/>
      <c r="CT73" s="46"/>
      <c r="CU73" s="46"/>
      <c r="CW73" s="46"/>
      <c r="CX73" s="46"/>
      <c r="CY73" s="7"/>
      <c r="DA73" s="27"/>
      <c r="DB73" s="45"/>
      <c r="DC73" s="45"/>
      <c r="DD73" s="2"/>
      <c r="DE73" s="45"/>
      <c r="DF73" s="45"/>
      <c r="DG73" s="27"/>
      <c r="DH73" s="46"/>
      <c r="DI73" s="46"/>
      <c r="DL73" s="47"/>
      <c r="DM73" s="27"/>
      <c r="DN73" s="46"/>
      <c r="DO73" s="46"/>
      <c r="DQ73" s="46"/>
      <c r="DR73" s="46"/>
      <c r="DS73" s="7"/>
      <c r="DU73" s="27"/>
      <c r="DV73" s="45"/>
      <c r="DW73" s="45"/>
      <c r="DX73" s="2"/>
      <c r="DY73" s="45"/>
      <c r="DZ73" s="45"/>
      <c r="EA73" s="27"/>
      <c r="EC73" s="48"/>
      <c r="EF73" s="47"/>
      <c r="EG73" s="27"/>
      <c r="EH73" s="46"/>
      <c r="EI73" s="46"/>
      <c r="EK73" s="46"/>
      <c r="EL73" s="46"/>
      <c r="EM73" s="7"/>
      <c r="EO73" s="27"/>
      <c r="EP73" s="45"/>
      <c r="EQ73" s="45"/>
      <c r="ER73" s="2"/>
      <c r="ES73" s="45"/>
      <c r="ET73" s="45"/>
      <c r="EU73" s="27"/>
      <c r="EV73" s="46"/>
      <c r="EW73" s="46"/>
      <c r="EZ73" s="47"/>
      <c r="FA73" s="27"/>
      <c r="FB73" s="46"/>
      <c r="FC73" s="46"/>
      <c r="FE73" s="46"/>
      <c r="FF73" s="46"/>
      <c r="FG73" s="7"/>
      <c r="FI73" s="27"/>
      <c r="FJ73" s="45"/>
      <c r="FK73" s="45"/>
      <c r="FL73" s="2"/>
      <c r="FM73" s="45"/>
      <c r="FN73" s="45"/>
      <c r="FO73" s="27"/>
      <c r="FP73" s="46"/>
      <c r="FQ73" s="46"/>
      <c r="FT73" s="47"/>
      <c r="FU73" s="27"/>
      <c r="FV73" s="46"/>
      <c r="FW73" s="46"/>
      <c r="FY73" s="46"/>
      <c r="FZ73" s="46"/>
      <c r="GA73" s="7"/>
      <c r="GI73" s="49"/>
      <c r="GN73" s="47"/>
      <c r="GU73" s="7"/>
      <c r="HC73" s="49"/>
      <c r="HH73" s="47"/>
    </row>
    <row r="74" spans="1:216" s="4" customFormat="1" ht="13.5" customHeight="1">
      <c r="A74" s="60"/>
      <c r="B74" s="2"/>
      <c r="C74" s="7"/>
      <c r="E74" s="27"/>
      <c r="F74" s="45"/>
      <c r="G74" s="46"/>
      <c r="H74" s="2"/>
      <c r="I74" s="45"/>
      <c r="J74" s="46"/>
      <c r="K74" s="27"/>
      <c r="L74" s="46"/>
      <c r="M74" s="46"/>
      <c r="P74" s="47"/>
      <c r="Q74" s="27"/>
      <c r="R74" s="46"/>
      <c r="S74" s="46"/>
      <c r="U74" s="46"/>
      <c r="V74" s="46"/>
      <c r="W74" s="7"/>
      <c r="Y74" s="27"/>
      <c r="Z74" s="45"/>
      <c r="AA74" s="45"/>
      <c r="AB74" s="2"/>
      <c r="AC74" s="45"/>
      <c r="AD74" s="45"/>
      <c r="AE74" s="27"/>
      <c r="AF74" s="46"/>
      <c r="AG74" s="46"/>
      <c r="AJ74" s="47"/>
      <c r="AK74" s="27"/>
      <c r="AM74" s="46"/>
      <c r="AO74" s="46"/>
      <c r="AP74" s="46"/>
      <c r="AQ74" s="7"/>
      <c r="AS74" s="27"/>
      <c r="AT74" s="45"/>
      <c r="AU74" s="45"/>
      <c r="AV74" s="2"/>
      <c r="AW74" s="45"/>
      <c r="AX74" s="45"/>
      <c r="AY74" s="27"/>
      <c r="AZ74" s="46"/>
      <c r="BA74" s="46"/>
      <c r="BD74" s="47"/>
      <c r="BE74" s="27"/>
      <c r="BF74" s="46"/>
      <c r="BG74" s="46"/>
      <c r="BI74" s="46"/>
      <c r="BJ74" s="46"/>
      <c r="BK74" s="7"/>
      <c r="BM74" s="27"/>
      <c r="BN74" s="45"/>
      <c r="BO74" s="45"/>
      <c r="BP74" s="2"/>
      <c r="BQ74" s="45"/>
      <c r="BR74" s="45"/>
      <c r="BS74" s="23"/>
      <c r="BT74" s="46"/>
      <c r="BU74" s="46"/>
      <c r="BX74" s="47"/>
      <c r="BY74" s="27"/>
      <c r="BZ74" s="46"/>
      <c r="CA74" s="46"/>
      <c r="CC74" s="46"/>
      <c r="CD74" s="46"/>
      <c r="CE74" s="27"/>
      <c r="CG74" s="27"/>
      <c r="CH74" s="45"/>
      <c r="CI74" s="45"/>
      <c r="CJ74" s="2"/>
      <c r="CK74" s="45"/>
      <c r="CL74" s="45"/>
      <c r="CM74" s="27"/>
      <c r="CN74" s="46"/>
      <c r="CO74" s="46"/>
      <c r="CR74" s="47"/>
      <c r="CS74" s="27"/>
      <c r="CT74" s="46"/>
      <c r="CU74" s="46"/>
      <c r="CW74" s="46"/>
      <c r="CX74" s="46"/>
      <c r="CY74" s="7"/>
      <c r="DA74" s="27"/>
      <c r="DB74" s="45"/>
      <c r="DC74" s="45"/>
      <c r="DD74" s="2"/>
      <c r="DE74" s="45"/>
      <c r="DF74" s="45"/>
      <c r="DG74" s="27"/>
      <c r="DH74" s="46"/>
      <c r="DI74" s="46"/>
      <c r="DL74" s="47"/>
      <c r="DM74" s="27"/>
      <c r="DN74" s="46"/>
      <c r="DO74" s="46"/>
      <c r="DQ74" s="46"/>
      <c r="DR74" s="46"/>
      <c r="DS74" s="7"/>
      <c r="DU74" s="27"/>
      <c r="DV74" s="45"/>
      <c r="DW74" s="45"/>
      <c r="DX74" s="2"/>
      <c r="DY74" s="45"/>
      <c r="DZ74" s="45"/>
      <c r="EA74" s="27"/>
      <c r="EC74" s="48"/>
      <c r="EF74" s="47"/>
      <c r="EG74" s="27"/>
      <c r="EH74" s="46"/>
      <c r="EI74" s="46"/>
      <c r="EK74" s="46"/>
      <c r="EL74" s="46"/>
      <c r="EM74" s="7"/>
      <c r="EO74" s="27"/>
      <c r="EP74" s="45"/>
      <c r="EQ74" s="45"/>
      <c r="ER74" s="2"/>
      <c r="ES74" s="45"/>
      <c r="ET74" s="45"/>
      <c r="EU74" s="27"/>
      <c r="EV74" s="46"/>
      <c r="EW74" s="46"/>
      <c r="EZ74" s="47"/>
      <c r="FA74" s="27"/>
      <c r="FB74" s="46"/>
      <c r="FC74" s="46"/>
      <c r="FE74" s="46"/>
      <c r="FF74" s="46"/>
      <c r="FG74" s="7"/>
      <c r="FI74" s="27"/>
      <c r="FJ74" s="45"/>
      <c r="FK74" s="45"/>
      <c r="FL74" s="2"/>
      <c r="FM74" s="45"/>
      <c r="FN74" s="45"/>
      <c r="FO74" s="27"/>
      <c r="FP74" s="46"/>
      <c r="FQ74" s="46"/>
      <c r="FT74" s="47"/>
      <c r="FU74" s="27"/>
      <c r="FV74" s="46"/>
      <c r="FW74" s="46"/>
      <c r="FY74" s="46"/>
      <c r="FZ74" s="46"/>
      <c r="GA74" s="7"/>
      <c r="GI74" s="49"/>
      <c r="GN74" s="47"/>
      <c r="GU74" s="7"/>
      <c r="HC74" s="49"/>
      <c r="HH74" s="47"/>
    </row>
    <row r="75" spans="1:216" s="4" customFormat="1" ht="13.5" customHeight="1">
      <c r="A75" s="60"/>
      <c r="B75" s="2"/>
      <c r="C75" s="7"/>
      <c r="E75" s="27"/>
      <c r="F75" s="45"/>
      <c r="G75" s="46"/>
      <c r="H75" s="2"/>
      <c r="I75" s="45"/>
      <c r="J75" s="46"/>
      <c r="K75" s="27"/>
      <c r="L75" s="46"/>
      <c r="M75" s="46"/>
      <c r="P75" s="47"/>
      <c r="Q75" s="27"/>
      <c r="R75" s="46"/>
      <c r="S75" s="46"/>
      <c r="U75" s="46"/>
      <c r="V75" s="46"/>
      <c r="W75" s="7"/>
      <c r="Y75" s="27"/>
      <c r="Z75" s="45"/>
      <c r="AA75" s="45"/>
      <c r="AB75" s="2"/>
      <c r="AC75" s="45"/>
      <c r="AD75" s="45"/>
      <c r="AE75" s="27"/>
      <c r="AF75" s="46"/>
      <c r="AG75" s="46"/>
      <c r="AJ75" s="47"/>
      <c r="AK75" s="27"/>
      <c r="AM75" s="46"/>
      <c r="AO75" s="46"/>
      <c r="AP75" s="46"/>
      <c r="AQ75" s="7"/>
      <c r="AS75" s="27"/>
      <c r="AT75" s="45"/>
      <c r="AU75" s="45"/>
      <c r="AV75" s="2"/>
      <c r="AW75" s="45"/>
      <c r="AX75" s="45"/>
      <c r="AY75" s="27"/>
      <c r="AZ75" s="46"/>
      <c r="BA75" s="46"/>
      <c r="BD75" s="47"/>
      <c r="BE75" s="27"/>
      <c r="BF75" s="46"/>
      <c r="BG75" s="46"/>
      <c r="BI75" s="46"/>
      <c r="BJ75" s="46"/>
      <c r="BK75" s="7"/>
      <c r="BM75" s="27"/>
      <c r="BN75" s="45"/>
      <c r="BO75" s="45"/>
      <c r="BP75" s="2"/>
      <c r="BQ75" s="45"/>
      <c r="BR75" s="45"/>
      <c r="BS75" s="23"/>
      <c r="BT75" s="46"/>
      <c r="BU75" s="46"/>
      <c r="BX75" s="47"/>
      <c r="BY75" s="27"/>
      <c r="BZ75" s="46"/>
      <c r="CA75" s="46"/>
      <c r="CC75" s="46"/>
      <c r="CD75" s="46"/>
      <c r="CE75" s="27"/>
      <c r="CG75" s="27"/>
      <c r="CH75" s="45"/>
      <c r="CI75" s="45"/>
      <c r="CJ75" s="2"/>
      <c r="CK75" s="45"/>
      <c r="CL75" s="45"/>
      <c r="CM75" s="27"/>
      <c r="CN75" s="46"/>
      <c r="CO75" s="46"/>
      <c r="CR75" s="47"/>
      <c r="CS75" s="27"/>
      <c r="CT75" s="46"/>
      <c r="CU75" s="46"/>
      <c r="CW75" s="46"/>
      <c r="CX75" s="46"/>
      <c r="CY75" s="7"/>
      <c r="DA75" s="27"/>
      <c r="DB75" s="45"/>
      <c r="DC75" s="45"/>
      <c r="DD75" s="2"/>
      <c r="DE75" s="45"/>
      <c r="DF75" s="45"/>
      <c r="DG75" s="27"/>
      <c r="DH75" s="46"/>
      <c r="DI75" s="46"/>
      <c r="DL75" s="47"/>
      <c r="DM75" s="27"/>
      <c r="DN75" s="46"/>
      <c r="DO75" s="46"/>
      <c r="DQ75" s="46"/>
      <c r="DR75" s="46"/>
      <c r="DS75" s="7"/>
      <c r="DU75" s="27"/>
      <c r="DV75" s="45"/>
      <c r="DW75" s="45"/>
      <c r="DX75" s="2"/>
      <c r="DY75" s="45"/>
      <c r="DZ75" s="45"/>
      <c r="EA75" s="27"/>
      <c r="EC75" s="48"/>
      <c r="EF75" s="47"/>
      <c r="EG75" s="27"/>
      <c r="EH75" s="46"/>
      <c r="EI75" s="46"/>
      <c r="EK75" s="46"/>
      <c r="EL75" s="46"/>
      <c r="EM75" s="7"/>
      <c r="EO75" s="27"/>
      <c r="EP75" s="45"/>
      <c r="EQ75" s="45"/>
      <c r="ER75" s="2"/>
      <c r="ES75" s="45"/>
      <c r="ET75" s="45"/>
      <c r="EU75" s="27"/>
      <c r="EV75" s="46"/>
      <c r="EW75" s="46"/>
      <c r="EZ75" s="47"/>
      <c r="FA75" s="27"/>
      <c r="FB75" s="46"/>
      <c r="FC75" s="46"/>
      <c r="FE75" s="46"/>
      <c r="FF75" s="46"/>
      <c r="FG75" s="7"/>
      <c r="FI75" s="27"/>
      <c r="FJ75" s="45"/>
      <c r="FK75" s="45"/>
      <c r="FL75" s="2"/>
      <c r="FM75" s="45"/>
      <c r="FN75" s="45"/>
      <c r="FO75" s="27"/>
      <c r="FP75" s="46"/>
      <c r="FQ75" s="46"/>
      <c r="FT75" s="47"/>
      <c r="FU75" s="27"/>
      <c r="FV75" s="46"/>
      <c r="FW75" s="46"/>
      <c r="FY75" s="46"/>
      <c r="FZ75" s="46"/>
      <c r="GA75" s="7"/>
      <c r="GI75" s="49"/>
      <c r="GN75" s="47"/>
      <c r="GU75" s="7"/>
      <c r="HC75" s="49"/>
      <c r="HH75" s="47"/>
    </row>
    <row r="76" spans="1:216" s="4" customFormat="1" ht="13.5" customHeight="1">
      <c r="A76" s="60"/>
      <c r="B76" s="2"/>
      <c r="C76" s="7"/>
      <c r="E76" s="27"/>
      <c r="F76" s="45"/>
      <c r="G76" s="46"/>
      <c r="H76" s="2"/>
      <c r="I76" s="45"/>
      <c r="J76" s="46"/>
      <c r="K76" s="27"/>
      <c r="L76" s="46"/>
      <c r="M76" s="46"/>
      <c r="P76" s="47"/>
      <c r="Q76" s="27"/>
      <c r="R76" s="46"/>
      <c r="S76" s="46"/>
      <c r="U76" s="46"/>
      <c r="V76" s="46"/>
      <c r="W76" s="7"/>
      <c r="Y76" s="27"/>
      <c r="Z76" s="45"/>
      <c r="AA76" s="45"/>
      <c r="AB76" s="2"/>
      <c r="AC76" s="45"/>
      <c r="AD76" s="45"/>
      <c r="AE76" s="27"/>
      <c r="AF76" s="46"/>
      <c r="AG76" s="46"/>
      <c r="AJ76" s="47"/>
      <c r="AK76" s="27"/>
      <c r="AM76" s="46"/>
      <c r="AO76" s="46"/>
      <c r="AP76" s="46"/>
      <c r="AQ76" s="7"/>
      <c r="AS76" s="27"/>
      <c r="AT76" s="45"/>
      <c r="AU76" s="45"/>
      <c r="AV76" s="2"/>
      <c r="AW76" s="45"/>
      <c r="AX76" s="45"/>
      <c r="AY76" s="27"/>
      <c r="AZ76" s="46"/>
      <c r="BA76" s="46"/>
      <c r="BD76" s="47"/>
      <c r="BE76" s="27"/>
      <c r="BF76" s="46"/>
      <c r="BG76" s="46"/>
      <c r="BI76" s="46"/>
      <c r="BJ76" s="46"/>
      <c r="BK76" s="7"/>
      <c r="BM76" s="27"/>
      <c r="BN76" s="45"/>
      <c r="BO76" s="45"/>
      <c r="BP76" s="2"/>
      <c r="BQ76" s="45"/>
      <c r="BR76" s="45"/>
      <c r="BS76" s="23"/>
      <c r="BT76" s="46"/>
      <c r="BU76" s="46"/>
      <c r="BX76" s="47"/>
      <c r="BY76" s="27"/>
      <c r="BZ76" s="46"/>
      <c r="CA76" s="46"/>
      <c r="CC76" s="46"/>
      <c r="CD76" s="46"/>
      <c r="CE76" s="27"/>
      <c r="CG76" s="27"/>
      <c r="CH76" s="45"/>
      <c r="CI76" s="45"/>
      <c r="CJ76" s="2"/>
      <c r="CK76" s="45"/>
      <c r="CL76" s="45"/>
      <c r="CM76" s="27"/>
      <c r="CN76" s="46"/>
      <c r="CO76" s="46"/>
      <c r="CR76" s="47"/>
      <c r="CS76" s="27"/>
      <c r="CT76" s="46"/>
      <c r="CU76" s="46"/>
      <c r="CW76" s="46"/>
      <c r="CX76" s="46"/>
      <c r="CY76" s="7"/>
      <c r="DA76" s="27"/>
      <c r="DB76" s="45"/>
      <c r="DC76" s="45"/>
      <c r="DD76" s="2"/>
      <c r="DE76" s="45"/>
      <c r="DF76" s="45"/>
      <c r="DG76" s="27"/>
      <c r="DH76" s="46"/>
      <c r="DI76" s="46"/>
      <c r="DL76" s="47"/>
      <c r="DM76" s="27"/>
      <c r="DN76" s="46"/>
      <c r="DO76" s="46"/>
      <c r="DQ76" s="46"/>
      <c r="DR76" s="46"/>
      <c r="DS76" s="7"/>
      <c r="DU76" s="27"/>
      <c r="DV76" s="45"/>
      <c r="DW76" s="45"/>
      <c r="DX76" s="2"/>
      <c r="DY76" s="45"/>
      <c r="DZ76" s="45"/>
      <c r="EA76" s="27"/>
      <c r="EC76" s="48"/>
      <c r="EF76" s="47"/>
      <c r="EG76" s="27"/>
      <c r="EH76" s="46"/>
      <c r="EI76" s="46"/>
      <c r="EK76" s="46"/>
      <c r="EL76" s="46"/>
      <c r="EM76" s="7"/>
      <c r="EO76" s="27"/>
      <c r="EP76" s="45"/>
      <c r="EQ76" s="45"/>
      <c r="ER76" s="2"/>
      <c r="ES76" s="45"/>
      <c r="ET76" s="45"/>
      <c r="EU76" s="27"/>
      <c r="EV76" s="46"/>
      <c r="EW76" s="46"/>
      <c r="EZ76" s="47"/>
      <c r="FA76" s="27"/>
      <c r="FB76" s="46"/>
      <c r="FC76" s="46"/>
      <c r="FE76" s="46"/>
      <c r="FF76" s="46"/>
      <c r="FG76" s="7"/>
      <c r="FI76" s="27"/>
      <c r="FJ76" s="45"/>
      <c r="FK76" s="45"/>
      <c r="FL76" s="2"/>
      <c r="FM76" s="45"/>
      <c r="FN76" s="45"/>
      <c r="FO76" s="27"/>
      <c r="FP76" s="46"/>
      <c r="FQ76" s="46"/>
      <c r="FT76" s="47"/>
      <c r="FU76" s="27"/>
      <c r="FV76" s="46"/>
      <c r="FW76" s="46"/>
      <c r="FY76" s="46"/>
      <c r="FZ76" s="46"/>
      <c r="GA76" s="7"/>
      <c r="GI76" s="49"/>
      <c r="GN76" s="47"/>
      <c r="GU76" s="7"/>
      <c r="HC76" s="49"/>
      <c r="HH76" s="47"/>
    </row>
    <row r="77" spans="1:216" s="4" customFormat="1" ht="13.5" customHeight="1">
      <c r="A77" s="60"/>
      <c r="B77" s="2"/>
      <c r="C77" s="7"/>
      <c r="E77" s="27"/>
      <c r="F77" s="45"/>
      <c r="G77" s="46"/>
      <c r="H77" s="2"/>
      <c r="I77" s="45"/>
      <c r="J77" s="46"/>
      <c r="K77" s="27"/>
      <c r="L77" s="46"/>
      <c r="M77" s="46"/>
      <c r="P77" s="47"/>
      <c r="Q77" s="27"/>
      <c r="R77" s="46"/>
      <c r="S77" s="46"/>
      <c r="U77" s="46"/>
      <c r="V77" s="46"/>
      <c r="W77" s="7"/>
      <c r="Y77" s="27"/>
      <c r="Z77" s="45"/>
      <c r="AA77" s="45"/>
      <c r="AB77" s="2"/>
      <c r="AC77" s="45"/>
      <c r="AD77" s="45"/>
      <c r="AE77" s="27"/>
      <c r="AF77" s="46"/>
      <c r="AG77" s="46"/>
      <c r="AJ77" s="47"/>
      <c r="AK77" s="27"/>
      <c r="AM77" s="46"/>
      <c r="AO77" s="46"/>
      <c r="AP77" s="46"/>
      <c r="AQ77" s="7"/>
      <c r="AS77" s="27"/>
      <c r="AT77" s="45"/>
      <c r="AU77" s="45"/>
      <c r="AV77" s="2"/>
      <c r="AW77" s="45"/>
      <c r="AX77" s="45"/>
      <c r="AY77" s="27"/>
      <c r="AZ77" s="46"/>
      <c r="BA77" s="46"/>
      <c r="BD77" s="47"/>
      <c r="BE77" s="27"/>
      <c r="BF77" s="46"/>
      <c r="BG77" s="46"/>
      <c r="BI77" s="46"/>
      <c r="BJ77" s="46"/>
      <c r="BK77" s="7"/>
      <c r="BM77" s="27"/>
      <c r="BN77" s="45"/>
      <c r="BO77" s="45"/>
      <c r="BP77" s="2"/>
      <c r="BQ77" s="45"/>
      <c r="BR77" s="45"/>
      <c r="BS77" s="23"/>
      <c r="BT77" s="46"/>
      <c r="BU77" s="46"/>
      <c r="BX77" s="47"/>
      <c r="BY77" s="27"/>
      <c r="BZ77" s="46"/>
      <c r="CA77" s="46"/>
      <c r="CC77" s="46"/>
      <c r="CD77" s="46"/>
      <c r="CE77" s="27"/>
      <c r="CG77" s="27"/>
      <c r="CH77" s="45"/>
      <c r="CI77" s="45"/>
      <c r="CJ77" s="2"/>
      <c r="CK77" s="45"/>
      <c r="CL77" s="45"/>
      <c r="CM77" s="27"/>
      <c r="CN77" s="46"/>
      <c r="CO77" s="46"/>
      <c r="CR77" s="47"/>
      <c r="CS77" s="27"/>
      <c r="CT77" s="46"/>
      <c r="CU77" s="46"/>
      <c r="CW77" s="46"/>
      <c r="CX77" s="46"/>
      <c r="CY77" s="7"/>
      <c r="DA77" s="27"/>
      <c r="DB77" s="45"/>
      <c r="DC77" s="45"/>
      <c r="DD77" s="2"/>
      <c r="DE77" s="45"/>
      <c r="DF77" s="45"/>
      <c r="DG77" s="27"/>
      <c r="DH77" s="46"/>
      <c r="DI77" s="46"/>
      <c r="DL77" s="47"/>
      <c r="DM77" s="27"/>
      <c r="DN77" s="46"/>
      <c r="DO77" s="46"/>
      <c r="DQ77" s="46"/>
      <c r="DR77" s="46"/>
      <c r="DS77" s="7"/>
      <c r="DU77" s="27"/>
      <c r="DV77" s="45"/>
      <c r="DW77" s="45"/>
      <c r="DX77" s="2"/>
      <c r="DY77" s="45"/>
      <c r="DZ77" s="45"/>
      <c r="EA77" s="27"/>
      <c r="EC77" s="48"/>
      <c r="EF77" s="47"/>
      <c r="EG77" s="27"/>
      <c r="EH77" s="46"/>
      <c r="EI77" s="46"/>
      <c r="EK77" s="46"/>
      <c r="EL77" s="46"/>
      <c r="EM77" s="7"/>
      <c r="EO77" s="27"/>
      <c r="EP77" s="45"/>
      <c r="EQ77" s="45"/>
      <c r="ER77" s="2"/>
      <c r="ES77" s="45"/>
      <c r="ET77" s="45"/>
      <c r="EU77" s="27"/>
      <c r="EV77" s="46"/>
      <c r="EW77" s="46"/>
      <c r="EZ77" s="47"/>
      <c r="FA77" s="27"/>
      <c r="FB77" s="46"/>
      <c r="FC77" s="46"/>
      <c r="FE77" s="46"/>
      <c r="FF77" s="46"/>
      <c r="FG77" s="7"/>
      <c r="FI77" s="27"/>
      <c r="FJ77" s="45"/>
      <c r="FK77" s="45"/>
      <c r="FL77" s="2"/>
      <c r="FM77" s="45"/>
      <c r="FN77" s="45"/>
      <c r="FO77" s="27"/>
      <c r="FP77" s="46"/>
      <c r="FQ77" s="46"/>
      <c r="FT77" s="47"/>
      <c r="FU77" s="27"/>
      <c r="FV77" s="46"/>
      <c r="FW77" s="46"/>
      <c r="FY77" s="46"/>
      <c r="FZ77" s="46"/>
      <c r="GA77" s="7"/>
      <c r="GI77" s="49"/>
      <c r="GN77" s="47"/>
      <c r="GU77" s="7"/>
      <c r="HC77" s="49"/>
      <c r="HH77" s="47"/>
    </row>
    <row r="78" spans="1:216" s="4" customFormat="1" ht="13.5" customHeight="1">
      <c r="A78" s="60"/>
      <c r="B78" s="2"/>
      <c r="C78" s="7"/>
      <c r="E78" s="27"/>
      <c r="F78" s="45"/>
      <c r="G78" s="46"/>
      <c r="H78" s="2"/>
      <c r="I78" s="45"/>
      <c r="J78" s="46"/>
      <c r="K78" s="27"/>
      <c r="L78" s="46"/>
      <c r="M78" s="46"/>
      <c r="P78" s="47"/>
      <c r="Q78" s="27"/>
      <c r="R78" s="46"/>
      <c r="S78" s="46"/>
      <c r="U78" s="46"/>
      <c r="V78" s="46"/>
      <c r="W78" s="7"/>
      <c r="Y78" s="27"/>
      <c r="Z78" s="45"/>
      <c r="AA78" s="45"/>
      <c r="AB78" s="2"/>
      <c r="AC78" s="45"/>
      <c r="AD78" s="45"/>
      <c r="AE78" s="27"/>
      <c r="AF78" s="46"/>
      <c r="AG78" s="46"/>
      <c r="AJ78" s="47"/>
      <c r="AK78" s="27"/>
      <c r="AM78" s="46"/>
      <c r="AO78" s="46"/>
      <c r="AP78" s="46"/>
      <c r="AQ78" s="7"/>
      <c r="AS78" s="27"/>
      <c r="AT78" s="45"/>
      <c r="AU78" s="45"/>
      <c r="AV78" s="2"/>
      <c r="AW78" s="45"/>
      <c r="AX78" s="45"/>
      <c r="AY78" s="27"/>
      <c r="AZ78" s="46"/>
      <c r="BA78" s="46"/>
      <c r="BD78" s="47"/>
      <c r="BE78" s="27"/>
      <c r="BF78" s="46"/>
      <c r="BG78" s="46"/>
      <c r="BI78" s="46"/>
      <c r="BJ78" s="46"/>
      <c r="BK78" s="7"/>
      <c r="BM78" s="27"/>
      <c r="BN78" s="45"/>
      <c r="BO78" s="45"/>
      <c r="BP78" s="2"/>
      <c r="BQ78" s="45"/>
      <c r="BR78" s="45"/>
      <c r="BS78" s="23"/>
      <c r="BT78" s="46"/>
      <c r="BU78" s="46"/>
      <c r="BX78" s="47"/>
      <c r="BY78" s="27"/>
      <c r="BZ78" s="46"/>
      <c r="CA78" s="46"/>
      <c r="CC78" s="46"/>
      <c r="CD78" s="46"/>
      <c r="CE78" s="27"/>
      <c r="CG78" s="27"/>
      <c r="CH78" s="45"/>
      <c r="CI78" s="45"/>
      <c r="CJ78" s="2"/>
      <c r="CK78" s="45"/>
      <c r="CL78" s="45"/>
      <c r="CM78" s="27"/>
      <c r="CN78" s="46"/>
      <c r="CO78" s="46"/>
      <c r="CR78" s="47"/>
      <c r="CS78" s="27"/>
      <c r="CT78" s="46"/>
      <c r="CU78" s="46"/>
      <c r="CW78" s="46"/>
      <c r="CX78" s="46"/>
      <c r="CY78" s="7"/>
      <c r="DA78" s="27"/>
      <c r="DB78" s="45"/>
      <c r="DC78" s="45"/>
      <c r="DD78" s="2"/>
      <c r="DE78" s="45"/>
      <c r="DF78" s="45"/>
      <c r="DG78" s="27"/>
      <c r="DH78" s="46"/>
      <c r="DI78" s="46"/>
      <c r="DL78" s="47"/>
      <c r="DM78" s="27"/>
      <c r="DN78" s="46"/>
      <c r="DO78" s="46"/>
      <c r="DQ78" s="46"/>
      <c r="DR78" s="46"/>
      <c r="DS78" s="7"/>
      <c r="DU78" s="27"/>
      <c r="DV78" s="45"/>
      <c r="DW78" s="45"/>
      <c r="DX78" s="2"/>
      <c r="DY78" s="45"/>
      <c r="DZ78" s="45"/>
      <c r="EA78" s="27"/>
      <c r="EC78" s="48"/>
      <c r="EF78" s="47"/>
      <c r="EG78" s="27"/>
      <c r="EH78" s="46"/>
      <c r="EI78" s="46"/>
      <c r="EK78" s="46"/>
      <c r="EL78" s="46"/>
      <c r="EM78" s="7"/>
      <c r="EO78" s="27"/>
      <c r="EP78" s="45"/>
      <c r="EQ78" s="45"/>
      <c r="ER78" s="2"/>
      <c r="ES78" s="45"/>
      <c r="ET78" s="45"/>
      <c r="EU78" s="27"/>
      <c r="EV78" s="46"/>
      <c r="EW78" s="46"/>
      <c r="EZ78" s="47"/>
      <c r="FA78" s="27"/>
      <c r="FB78" s="46"/>
      <c r="FC78" s="46"/>
      <c r="FE78" s="46"/>
      <c r="FF78" s="46"/>
      <c r="FG78" s="7"/>
      <c r="FI78" s="27"/>
      <c r="FJ78" s="45"/>
      <c r="FK78" s="45"/>
      <c r="FL78" s="2"/>
      <c r="FM78" s="45"/>
      <c r="FN78" s="45"/>
      <c r="FO78" s="27"/>
      <c r="FP78" s="46"/>
      <c r="FQ78" s="46"/>
      <c r="FT78" s="47"/>
      <c r="FU78" s="27"/>
      <c r="FV78" s="46"/>
      <c r="FW78" s="46"/>
      <c r="FY78" s="46"/>
      <c r="FZ78" s="46"/>
      <c r="GA78" s="7"/>
      <c r="GI78" s="49"/>
      <c r="GN78" s="47"/>
      <c r="GU78" s="7"/>
      <c r="HC78" s="49"/>
      <c r="HH78" s="47"/>
    </row>
    <row r="79" spans="1:216" s="4" customFormat="1" ht="13.5" customHeight="1">
      <c r="A79" s="60"/>
      <c r="B79" s="2"/>
      <c r="C79" s="7"/>
      <c r="E79" s="27"/>
      <c r="F79" s="45"/>
      <c r="G79" s="46"/>
      <c r="H79" s="2"/>
      <c r="I79" s="45"/>
      <c r="J79" s="46"/>
      <c r="K79" s="27"/>
      <c r="L79" s="46"/>
      <c r="M79" s="46"/>
      <c r="P79" s="47"/>
      <c r="Q79" s="27"/>
      <c r="R79" s="46"/>
      <c r="S79" s="46"/>
      <c r="U79" s="46"/>
      <c r="V79" s="46"/>
      <c r="W79" s="7"/>
      <c r="Y79" s="27"/>
      <c r="Z79" s="45"/>
      <c r="AA79" s="45"/>
      <c r="AB79" s="2"/>
      <c r="AC79" s="45"/>
      <c r="AD79" s="45"/>
      <c r="AE79" s="27"/>
      <c r="AF79" s="46"/>
      <c r="AG79" s="46"/>
      <c r="AJ79" s="47"/>
      <c r="AK79" s="27"/>
      <c r="AM79" s="46"/>
      <c r="AO79" s="46"/>
      <c r="AP79" s="46"/>
      <c r="AQ79" s="7"/>
      <c r="AS79" s="27"/>
      <c r="AT79" s="45"/>
      <c r="AU79" s="45"/>
      <c r="AV79" s="2"/>
      <c r="AW79" s="45"/>
      <c r="AX79" s="45"/>
      <c r="AY79" s="27"/>
      <c r="AZ79" s="46"/>
      <c r="BA79" s="46"/>
      <c r="BD79" s="47"/>
      <c r="BE79" s="27"/>
      <c r="BF79" s="46"/>
      <c r="BG79" s="46"/>
      <c r="BI79" s="46"/>
      <c r="BJ79" s="46"/>
      <c r="BK79" s="7"/>
      <c r="BM79" s="27"/>
      <c r="BN79" s="45"/>
      <c r="BO79" s="45"/>
      <c r="BP79" s="2"/>
      <c r="BQ79" s="45"/>
      <c r="BR79" s="45"/>
      <c r="BS79" s="23"/>
      <c r="BT79" s="46"/>
      <c r="BU79" s="46"/>
      <c r="BX79" s="47"/>
      <c r="BY79" s="27"/>
      <c r="BZ79" s="46"/>
      <c r="CA79" s="46"/>
      <c r="CC79" s="46"/>
      <c r="CD79" s="46"/>
      <c r="CE79" s="27"/>
      <c r="CG79" s="27"/>
      <c r="CH79" s="45"/>
      <c r="CI79" s="45"/>
      <c r="CJ79" s="2"/>
      <c r="CK79" s="45"/>
      <c r="CL79" s="45"/>
      <c r="CM79" s="27"/>
      <c r="CN79" s="46"/>
      <c r="CO79" s="46"/>
      <c r="CR79" s="47"/>
      <c r="CS79" s="27"/>
      <c r="CT79" s="46"/>
      <c r="CU79" s="46"/>
      <c r="CW79" s="46"/>
      <c r="CX79" s="46"/>
      <c r="CY79" s="7"/>
      <c r="DA79" s="27"/>
      <c r="DB79" s="45"/>
      <c r="DC79" s="45"/>
      <c r="DD79" s="2"/>
      <c r="DE79" s="45"/>
      <c r="DF79" s="45"/>
      <c r="DG79" s="27"/>
      <c r="DH79" s="46"/>
      <c r="DI79" s="46"/>
      <c r="DL79" s="47"/>
      <c r="DM79" s="27"/>
      <c r="DN79" s="46"/>
      <c r="DO79" s="46"/>
      <c r="DQ79" s="46"/>
      <c r="DR79" s="46"/>
      <c r="DS79" s="7"/>
      <c r="DU79" s="27"/>
      <c r="DV79" s="45"/>
      <c r="DW79" s="45"/>
      <c r="DX79" s="2"/>
      <c r="DY79" s="45"/>
      <c r="DZ79" s="45"/>
      <c r="EA79" s="27"/>
      <c r="EC79" s="48"/>
      <c r="EF79" s="47"/>
      <c r="EG79" s="27"/>
      <c r="EH79" s="46"/>
      <c r="EI79" s="46"/>
      <c r="EK79" s="46"/>
      <c r="EL79" s="46"/>
      <c r="EM79" s="7"/>
      <c r="EO79" s="27"/>
      <c r="EP79" s="45"/>
      <c r="EQ79" s="45"/>
      <c r="ER79" s="2"/>
      <c r="ES79" s="45"/>
      <c r="ET79" s="45"/>
      <c r="EU79" s="27"/>
      <c r="EV79" s="46"/>
      <c r="EW79" s="46"/>
      <c r="EZ79" s="47"/>
      <c r="FA79" s="27"/>
      <c r="FB79" s="46"/>
      <c r="FC79" s="46"/>
      <c r="FE79" s="46"/>
      <c r="FF79" s="46"/>
      <c r="FG79" s="7"/>
      <c r="FI79" s="27"/>
      <c r="FJ79" s="45"/>
      <c r="FK79" s="45"/>
      <c r="FL79" s="2"/>
      <c r="FM79" s="45"/>
      <c r="FN79" s="45"/>
      <c r="FO79" s="27"/>
      <c r="FP79" s="46"/>
      <c r="FQ79" s="46"/>
      <c r="FT79" s="47"/>
      <c r="FU79" s="27"/>
      <c r="FV79" s="46"/>
      <c r="FW79" s="46"/>
      <c r="FY79" s="46"/>
      <c r="FZ79" s="46"/>
      <c r="GA79" s="7"/>
      <c r="GI79" s="49"/>
      <c r="GN79" s="47"/>
      <c r="GU79" s="7"/>
      <c r="HC79" s="49"/>
      <c r="HH79" s="47"/>
    </row>
    <row r="80" spans="1:216" s="4" customFormat="1" ht="13.5" customHeight="1">
      <c r="A80" s="60"/>
      <c r="B80" s="2"/>
      <c r="C80" s="7"/>
      <c r="E80" s="27"/>
      <c r="F80" s="45"/>
      <c r="G80" s="46"/>
      <c r="H80" s="2"/>
      <c r="I80" s="45"/>
      <c r="J80" s="46"/>
      <c r="K80" s="27"/>
      <c r="L80" s="46"/>
      <c r="M80" s="46"/>
      <c r="P80" s="47"/>
      <c r="Q80" s="27"/>
      <c r="R80" s="46"/>
      <c r="S80" s="46"/>
      <c r="U80" s="46"/>
      <c r="V80" s="46"/>
      <c r="W80" s="7"/>
      <c r="Y80" s="27"/>
      <c r="Z80" s="45"/>
      <c r="AA80" s="45"/>
      <c r="AB80" s="2"/>
      <c r="AC80" s="45"/>
      <c r="AD80" s="45"/>
      <c r="AE80" s="27"/>
      <c r="AF80" s="46"/>
      <c r="AG80" s="46"/>
      <c r="AJ80" s="47"/>
      <c r="AK80" s="27"/>
      <c r="AM80" s="46"/>
      <c r="AO80" s="46"/>
      <c r="AP80" s="46"/>
      <c r="AQ80" s="7"/>
      <c r="AS80" s="27"/>
      <c r="AT80" s="45"/>
      <c r="AU80" s="45"/>
      <c r="AV80" s="2"/>
      <c r="AW80" s="45"/>
      <c r="AX80" s="45"/>
      <c r="AY80" s="27"/>
      <c r="AZ80" s="46"/>
      <c r="BA80" s="46"/>
      <c r="BD80" s="47"/>
      <c r="BE80" s="27"/>
      <c r="BF80" s="46"/>
      <c r="BG80" s="46"/>
      <c r="BI80" s="46"/>
      <c r="BJ80" s="46"/>
      <c r="BK80" s="7"/>
      <c r="BM80" s="27"/>
      <c r="BN80" s="45"/>
      <c r="BO80" s="45"/>
      <c r="BP80" s="2"/>
      <c r="BQ80" s="45"/>
      <c r="BR80" s="45"/>
      <c r="BS80" s="23"/>
      <c r="BT80" s="46"/>
      <c r="BU80" s="46"/>
      <c r="BX80" s="47"/>
      <c r="BY80" s="27"/>
      <c r="BZ80" s="46"/>
      <c r="CA80" s="46"/>
      <c r="CC80" s="46"/>
      <c r="CD80" s="46"/>
      <c r="CE80" s="27"/>
      <c r="CG80" s="27"/>
      <c r="CH80" s="45"/>
      <c r="CI80" s="45"/>
      <c r="CJ80" s="2"/>
      <c r="CK80" s="45"/>
      <c r="CL80" s="45"/>
      <c r="CM80" s="27"/>
      <c r="CN80" s="46"/>
      <c r="CO80" s="46"/>
      <c r="CR80" s="47"/>
      <c r="CS80" s="27"/>
      <c r="CT80" s="46"/>
      <c r="CU80" s="46"/>
      <c r="CW80" s="46"/>
      <c r="CX80" s="46"/>
      <c r="CY80" s="7"/>
      <c r="DA80" s="27"/>
      <c r="DB80" s="45"/>
      <c r="DC80" s="45"/>
      <c r="DD80" s="2"/>
      <c r="DE80" s="45"/>
      <c r="DF80" s="45"/>
      <c r="DG80" s="27"/>
      <c r="DH80" s="46"/>
      <c r="DI80" s="46"/>
      <c r="DL80" s="47"/>
      <c r="DM80" s="27"/>
      <c r="DN80" s="46"/>
      <c r="DO80" s="46"/>
      <c r="DQ80" s="46"/>
      <c r="DR80" s="46"/>
      <c r="DS80" s="7"/>
      <c r="DU80" s="27"/>
      <c r="DV80" s="45"/>
      <c r="DW80" s="45"/>
      <c r="DX80" s="2"/>
      <c r="DY80" s="45"/>
      <c r="DZ80" s="45"/>
      <c r="EA80" s="27"/>
      <c r="EC80" s="48"/>
      <c r="EF80" s="47"/>
      <c r="EG80" s="27"/>
      <c r="EH80" s="46"/>
      <c r="EI80" s="46"/>
      <c r="EK80" s="46"/>
      <c r="EL80" s="46"/>
      <c r="EM80" s="7"/>
      <c r="EO80" s="27"/>
      <c r="EP80" s="45"/>
      <c r="EQ80" s="45"/>
      <c r="ER80" s="2"/>
      <c r="ES80" s="45"/>
      <c r="ET80" s="45"/>
      <c r="EU80" s="27"/>
      <c r="EV80" s="46"/>
      <c r="EW80" s="46"/>
      <c r="EZ80" s="47"/>
      <c r="FA80" s="27"/>
      <c r="FB80" s="46"/>
      <c r="FC80" s="46"/>
      <c r="FE80" s="46"/>
      <c r="FF80" s="46"/>
      <c r="FG80" s="7"/>
      <c r="FI80" s="27"/>
      <c r="FJ80" s="45"/>
      <c r="FK80" s="45"/>
      <c r="FL80" s="2"/>
      <c r="FM80" s="45"/>
      <c r="FN80" s="45"/>
      <c r="FO80" s="27"/>
      <c r="FP80" s="46"/>
      <c r="FQ80" s="46"/>
      <c r="FT80" s="47"/>
      <c r="FU80" s="27"/>
      <c r="FV80" s="46"/>
      <c r="FW80" s="46"/>
      <c r="FY80" s="46"/>
      <c r="FZ80" s="46"/>
      <c r="GA80" s="7"/>
      <c r="GI80" s="49"/>
      <c r="GN80" s="47"/>
      <c r="GU80" s="7"/>
      <c r="HC80" s="49"/>
      <c r="HH80" s="47"/>
    </row>
    <row r="81" spans="1:216" s="4" customFormat="1" ht="13.5" customHeight="1">
      <c r="A81" s="60"/>
      <c r="B81" s="2"/>
      <c r="C81" s="7"/>
      <c r="E81" s="27"/>
      <c r="F81" s="45"/>
      <c r="G81" s="46"/>
      <c r="H81" s="2"/>
      <c r="I81" s="45"/>
      <c r="J81" s="46"/>
      <c r="K81" s="27"/>
      <c r="L81" s="46"/>
      <c r="M81" s="46"/>
      <c r="P81" s="47"/>
      <c r="Q81" s="27"/>
      <c r="R81" s="46"/>
      <c r="S81" s="46"/>
      <c r="U81" s="46"/>
      <c r="V81" s="46"/>
      <c r="W81" s="7"/>
      <c r="Y81" s="27"/>
      <c r="Z81" s="45"/>
      <c r="AA81" s="45"/>
      <c r="AB81" s="2"/>
      <c r="AC81" s="45"/>
      <c r="AD81" s="45"/>
      <c r="AE81" s="27"/>
      <c r="AF81" s="46"/>
      <c r="AG81" s="46"/>
      <c r="AJ81" s="47"/>
      <c r="AK81" s="27"/>
      <c r="AM81" s="46"/>
      <c r="AO81" s="46"/>
      <c r="AP81" s="46"/>
      <c r="AQ81" s="7"/>
      <c r="AS81" s="27"/>
      <c r="AT81" s="45"/>
      <c r="AU81" s="45"/>
      <c r="AV81" s="2"/>
      <c r="AW81" s="45"/>
      <c r="AX81" s="45"/>
      <c r="AY81" s="27"/>
      <c r="AZ81" s="46"/>
      <c r="BA81" s="46"/>
      <c r="BD81" s="47"/>
      <c r="BE81" s="27"/>
      <c r="BF81" s="46"/>
      <c r="BG81" s="46"/>
      <c r="BI81" s="46"/>
      <c r="BJ81" s="46"/>
      <c r="BK81" s="7"/>
      <c r="BM81" s="27"/>
      <c r="BN81" s="45"/>
      <c r="BO81" s="45"/>
      <c r="BP81" s="2"/>
      <c r="BQ81" s="45"/>
      <c r="BR81" s="45"/>
      <c r="BS81" s="23"/>
      <c r="BT81" s="46"/>
      <c r="BU81" s="46"/>
      <c r="BX81" s="47"/>
      <c r="BY81" s="27"/>
      <c r="BZ81" s="46"/>
      <c r="CA81" s="46"/>
      <c r="CC81" s="46"/>
      <c r="CD81" s="46"/>
      <c r="CE81" s="27"/>
      <c r="CG81" s="27"/>
      <c r="CH81" s="45"/>
      <c r="CI81" s="45"/>
      <c r="CJ81" s="2"/>
      <c r="CK81" s="45"/>
      <c r="CL81" s="45"/>
      <c r="CM81" s="27"/>
      <c r="CN81" s="46"/>
      <c r="CO81" s="46"/>
      <c r="CR81" s="47"/>
      <c r="CS81" s="27"/>
      <c r="CT81" s="46"/>
      <c r="CU81" s="46"/>
      <c r="CW81" s="46"/>
      <c r="CX81" s="46"/>
      <c r="CY81" s="7"/>
      <c r="DA81" s="27"/>
      <c r="DB81" s="45"/>
      <c r="DC81" s="45"/>
      <c r="DD81" s="2"/>
      <c r="DE81" s="45"/>
      <c r="DF81" s="45"/>
      <c r="DG81" s="27"/>
      <c r="DH81" s="46"/>
      <c r="DI81" s="46"/>
      <c r="DL81" s="47"/>
      <c r="DM81" s="27"/>
      <c r="DN81" s="46"/>
      <c r="DO81" s="46"/>
      <c r="DQ81" s="46"/>
      <c r="DR81" s="46"/>
      <c r="DS81" s="7"/>
      <c r="DU81" s="27"/>
      <c r="DV81" s="45"/>
      <c r="DW81" s="45"/>
      <c r="DX81" s="2"/>
      <c r="DY81" s="45"/>
      <c r="DZ81" s="45"/>
      <c r="EA81" s="27"/>
      <c r="EC81" s="48"/>
      <c r="EF81" s="47"/>
      <c r="EG81" s="27"/>
      <c r="EH81" s="46"/>
      <c r="EI81" s="46"/>
      <c r="EK81" s="46"/>
      <c r="EL81" s="46"/>
      <c r="EM81" s="7"/>
      <c r="EO81" s="27"/>
      <c r="EP81" s="45"/>
      <c r="EQ81" s="45"/>
      <c r="ER81" s="2"/>
      <c r="ES81" s="45"/>
      <c r="ET81" s="45"/>
      <c r="EU81" s="27"/>
      <c r="EV81" s="46"/>
      <c r="EW81" s="46"/>
      <c r="EZ81" s="47"/>
      <c r="FA81" s="27"/>
      <c r="FB81" s="46"/>
      <c r="FC81" s="46"/>
      <c r="FE81" s="46"/>
      <c r="FF81" s="46"/>
      <c r="FG81" s="7"/>
      <c r="FI81" s="27"/>
      <c r="FJ81" s="45"/>
      <c r="FK81" s="45"/>
      <c r="FL81" s="2"/>
      <c r="FM81" s="45"/>
      <c r="FN81" s="45"/>
      <c r="FO81" s="27"/>
      <c r="FP81" s="46"/>
      <c r="FQ81" s="46"/>
      <c r="FT81" s="47"/>
      <c r="FU81" s="27"/>
      <c r="FV81" s="46"/>
      <c r="FW81" s="46"/>
      <c r="FY81" s="46"/>
      <c r="FZ81" s="46"/>
      <c r="GA81" s="7"/>
      <c r="GI81" s="49"/>
      <c r="GN81" s="47"/>
      <c r="GU81" s="7"/>
      <c r="HC81" s="49"/>
      <c r="HH81" s="47"/>
    </row>
    <row r="82" spans="1:216" s="4" customFormat="1" ht="13.5" customHeight="1">
      <c r="A82" s="60"/>
      <c r="B82" s="2"/>
      <c r="C82" s="7"/>
      <c r="E82" s="27"/>
      <c r="F82" s="45"/>
      <c r="G82" s="46"/>
      <c r="H82" s="2"/>
      <c r="I82" s="45"/>
      <c r="J82" s="46"/>
      <c r="K82" s="27"/>
      <c r="L82" s="46"/>
      <c r="M82" s="46"/>
      <c r="P82" s="47"/>
      <c r="Q82" s="27"/>
      <c r="R82" s="46"/>
      <c r="S82" s="46"/>
      <c r="U82" s="46"/>
      <c r="V82" s="46"/>
      <c r="W82" s="7"/>
      <c r="Y82" s="27"/>
      <c r="Z82" s="45"/>
      <c r="AA82" s="45"/>
      <c r="AB82" s="2"/>
      <c r="AC82" s="45"/>
      <c r="AD82" s="45"/>
      <c r="AE82" s="27"/>
      <c r="AF82" s="46"/>
      <c r="AG82" s="46"/>
      <c r="AJ82" s="47"/>
      <c r="AK82" s="27"/>
      <c r="AM82" s="46"/>
      <c r="AO82" s="46"/>
      <c r="AP82" s="46"/>
      <c r="AQ82" s="7"/>
      <c r="AS82" s="27"/>
      <c r="AT82" s="45"/>
      <c r="AU82" s="45"/>
      <c r="AV82" s="2"/>
      <c r="AW82" s="45"/>
      <c r="AX82" s="45"/>
      <c r="AY82" s="27"/>
      <c r="AZ82" s="46"/>
      <c r="BA82" s="46"/>
      <c r="BD82" s="47"/>
      <c r="BE82" s="27"/>
      <c r="BF82" s="46"/>
      <c r="BG82" s="46"/>
      <c r="BI82" s="46"/>
      <c r="BJ82" s="46"/>
      <c r="BK82" s="7"/>
      <c r="BM82" s="27"/>
      <c r="BN82" s="45"/>
      <c r="BO82" s="45"/>
      <c r="BP82" s="2"/>
      <c r="BQ82" s="45"/>
      <c r="BR82" s="45"/>
      <c r="BS82" s="23"/>
      <c r="BT82" s="46"/>
      <c r="BU82" s="46"/>
      <c r="BX82" s="47"/>
      <c r="BY82" s="27"/>
      <c r="BZ82" s="46"/>
      <c r="CA82" s="46"/>
      <c r="CC82" s="46"/>
      <c r="CD82" s="46"/>
      <c r="CE82" s="27"/>
      <c r="CG82" s="27"/>
      <c r="CH82" s="45"/>
      <c r="CI82" s="45"/>
      <c r="CJ82" s="2"/>
      <c r="CK82" s="45"/>
      <c r="CL82" s="45"/>
      <c r="CM82" s="27"/>
      <c r="CN82" s="46"/>
      <c r="CO82" s="46"/>
      <c r="CR82" s="47"/>
      <c r="CS82" s="27"/>
      <c r="CT82" s="46"/>
      <c r="CU82" s="46"/>
      <c r="CW82" s="46"/>
      <c r="CX82" s="46"/>
      <c r="CY82" s="7"/>
      <c r="DA82" s="27"/>
      <c r="DB82" s="45"/>
      <c r="DC82" s="45"/>
      <c r="DD82" s="2"/>
      <c r="DE82" s="45"/>
      <c r="DF82" s="45"/>
      <c r="DG82" s="27"/>
      <c r="DH82" s="46"/>
      <c r="DI82" s="46"/>
      <c r="DL82" s="47"/>
      <c r="DM82" s="27"/>
      <c r="DN82" s="46"/>
      <c r="DO82" s="46"/>
      <c r="DQ82" s="46"/>
      <c r="DR82" s="46"/>
      <c r="DS82" s="7"/>
      <c r="DU82" s="27"/>
      <c r="DV82" s="45"/>
      <c r="DW82" s="45"/>
      <c r="DX82" s="2"/>
      <c r="DY82" s="45"/>
      <c r="DZ82" s="45"/>
      <c r="EA82" s="27"/>
      <c r="EC82" s="48"/>
      <c r="EF82" s="47"/>
      <c r="EG82" s="27"/>
      <c r="EH82" s="46"/>
      <c r="EI82" s="46"/>
      <c r="EK82" s="46"/>
      <c r="EL82" s="46"/>
      <c r="EM82" s="7"/>
      <c r="EO82" s="27"/>
      <c r="EP82" s="45"/>
      <c r="EQ82" s="45"/>
      <c r="ER82" s="2"/>
      <c r="ES82" s="45"/>
      <c r="ET82" s="45"/>
      <c r="EU82" s="27"/>
      <c r="EV82" s="46"/>
      <c r="EW82" s="46"/>
      <c r="EZ82" s="47"/>
      <c r="FA82" s="27"/>
      <c r="FB82" s="46"/>
      <c r="FC82" s="46"/>
      <c r="FE82" s="46"/>
      <c r="FF82" s="46"/>
      <c r="FG82" s="7"/>
      <c r="FI82" s="27"/>
      <c r="FJ82" s="45"/>
      <c r="FK82" s="45"/>
      <c r="FL82" s="2"/>
      <c r="FM82" s="45"/>
      <c r="FN82" s="45"/>
      <c r="FO82" s="27"/>
      <c r="FP82" s="46"/>
      <c r="FQ82" s="46"/>
      <c r="FT82" s="47"/>
      <c r="FU82" s="27"/>
      <c r="FV82" s="46"/>
      <c r="FW82" s="46"/>
      <c r="FY82" s="46"/>
      <c r="FZ82" s="46"/>
      <c r="GA82" s="7"/>
      <c r="GI82" s="49"/>
      <c r="GN82" s="47"/>
      <c r="GU82" s="7"/>
      <c r="HC82" s="49"/>
      <c r="HH82" s="47"/>
    </row>
    <row r="83" spans="1:216" s="4" customFormat="1" ht="13.5" customHeight="1">
      <c r="A83" s="60"/>
      <c r="B83" s="2"/>
      <c r="C83" s="7"/>
      <c r="E83" s="27"/>
      <c r="F83" s="45"/>
      <c r="G83" s="46"/>
      <c r="H83" s="2"/>
      <c r="I83" s="45"/>
      <c r="J83" s="46"/>
      <c r="K83" s="27"/>
      <c r="L83" s="46"/>
      <c r="M83" s="46"/>
      <c r="P83" s="47"/>
      <c r="Q83" s="27"/>
      <c r="R83" s="46"/>
      <c r="S83" s="46"/>
      <c r="U83" s="46"/>
      <c r="V83" s="46"/>
      <c r="W83" s="7"/>
      <c r="Y83" s="27"/>
      <c r="Z83" s="45"/>
      <c r="AA83" s="45"/>
      <c r="AB83" s="2"/>
      <c r="AC83" s="45"/>
      <c r="AD83" s="45"/>
      <c r="AE83" s="27"/>
      <c r="AF83" s="46"/>
      <c r="AG83" s="46"/>
      <c r="AJ83" s="47"/>
      <c r="AK83" s="27"/>
      <c r="AM83" s="46"/>
      <c r="AO83" s="46"/>
      <c r="AP83" s="46"/>
      <c r="AQ83" s="7"/>
      <c r="AS83" s="27"/>
      <c r="AT83" s="45"/>
      <c r="AU83" s="45"/>
      <c r="AV83" s="2"/>
      <c r="AW83" s="45"/>
      <c r="AX83" s="45"/>
      <c r="AY83" s="27"/>
      <c r="AZ83" s="46"/>
      <c r="BA83" s="46"/>
      <c r="BD83" s="47"/>
      <c r="BE83" s="27"/>
      <c r="BF83" s="46"/>
      <c r="BG83" s="46"/>
      <c r="BI83" s="46"/>
      <c r="BJ83" s="46"/>
      <c r="BK83" s="7"/>
      <c r="BM83" s="27"/>
      <c r="BN83" s="45"/>
      <c r="BO83" s="45"/>
      <c r="BP83" s="2"/>
      <c r="BQ83" s="45"/>
      <c r="BR83" s="45"/>
      <c r="BS83" s="23"/>
      <c r="BT83" s="46"/>
      <c r="BU83" s="46"/>
      <c r="BX83" s="47"/>
      <c r="BY83" s="27"/>
      <c r="BZ83" s="46"/>
      <c r="CA83" s="46"/>
      <c r="CC83" s="46"/>
      <c r="CD83" s="46"/>
      <c r="CE83" s="27"/>
      <c r="CG83" s="27"/>
      <c r="CH83" s="45"/>
      <c r="CI83" s="45"/>
      <c r="CJ83" s="2"/>
      <c r="CK83" s="45"/>
      <c r="CL83" s="45"/>
      <c r="CM83" s="27"/>
      <c r="CN83" s="46"/>
      <c r="CO83" s="46"/>
      <c r="CR83" s="47"/>
      <c r="CS83" s="27"/>
      <c r="CT83" s="46"/>
      <c r="CU83" s="46"/>
      <c r="CW83" s="46"/>
      <c r="CX83" s="46"/>
      <c r="CY83" s="7"/>
      <c r="DA83" s="27"/>
      <c r="DB83" s="45"/>
      <c r="DC83" s="45"/>
      <c r="DD83" s="2"/>
      <c r="DE83" s="45"/>
      <c r="DF83" s="45"/>
      <c r="DG83" s="27"/>
      <c r="DH83" s="46"/>
      <c r="DI83" s="46"/>
      <c r="DL83" s="47"/>
      <c r="DM83" s="27"/>
      <c r="DN83" s="46"/>
      <c r="DO83" s="46"/>
      <c r="DQ83" s="46"/>
      <c r="DR83" s="46"/>
      <c r="DS83" s="7"/>
      <c r="DU83" s="27"/>
      <c r="DV83" s="45"/>
      <c r="DW83" s="45"/>
      <c r="DX83" s="2"/>
      <c r="DY83" s="45"/>
      <c r="DZ83" s="45"/>
      <c r="EA83" s="27"/>
      <c r="EC83" s="48"/>
      <c r="EF83" s="47"/>
      <c r="EG83" s="27"/>
      <c r="EH83" s="46"/>
      <c r="EI83" s="46"/>
      <c r="EK83" s="46"/>
      <c r="EL83" s="46"/>
      <c r="EM83" s="7"/>
      <c r="EO83" s="27"/>
      <c r="EP83" s="45"/>
      <c r="EQ83" s="45"/>
      <c r="ER83" s="2"/>
      <c r="ES83" s="45"/>
      <c r="ET83" s="45"/>
      <c r="EU83" s="27"/>
      <c r="EV83" s="46"/>
      <c r="EW83" s="46"/>
      <c r="EZ83" s="47"/>
      <c r="FA83" s="27"/>
      <c r="FB83" s="46"/>
      <c r="FC83" s="46"/>
      <c r="FE83" s="46"/>
      <c r="FF83" s="46"/>
      <c r="FG83" s="7"/>
      <c r="FI83" s="27"/>
      <c r="FJ83" s="45"/>
      <c r="FK83" s="45"/>
      <c r="FL83" s="2"/>
      <c r="FM83" s="45"/>
      <c r="FN83" s="45"/>
      <c r="FO83" s="27"/>
      <c r="FP83" s="46"/>
      <c r="FQ83" s="46"/>
      <c r="FT83" s="47"/>
      <c r="FU83" s="27"/>
      <c r="FV83" s="46"/>
      <c r="FW83" s="46"/>
      <c r="FY83" s="46"/>
      <c r="FZ83" s="46"/>
      <c r="GA83" s="7"/>
      <c r="GI83" s="49"/>
      <c r="GN83" s="47"/>
      <c r="GU83" s="7"/>
      <c r="HC83" s="49"/>
      <c r="HH83" s="47"/>
    </row>
    <row r="84" spans="1:216" s="4" customFormat="1" ht="13.5" customHeight="1">
      <c r="A84" s="60"/>
      <c r="B84" s="2"/>
      <c r="C84" s="7"/>
      <c r="E84" s="27"/>
      <c r="F84" s="45"/>
      <c r="G84" s="46"/>
      <c r="H84" s="2"/>
      <c r="I84" s="45"/>
      <c r="J84" s="46"/>
      <c r="K84" s="27"/>
      <c r="L84" s="46"/>
      <c r="M84" s="46"/>
      <c r="P84" s="47"/>
      <c r="Q84" s="27"/>
      <c r="R84" s="46"/>
      <c r="S84" s="46"/>
      <c r="U84" s="46"/>
      <c r="V84" s="46"/>
      <c r="W84" s="7"/>
      <c r="Y84" s="27"/>
      <c r="Z84" s="45"/>
      <c r="AA84" s="45"/>
      <c r="AB84" s="2"/>
      <c r="AC84" s="45"/>
      <c r="AD84" s="45"/>
      <c r="AE84" s="27"/>
      <c r="AF84" s="46"/>
      <c r="AG84" s="46"/>
      <c r="AJ84" s="47"/>
      <c r="AK84" s="27"/>
      <c r="AM84" s="46"/>
      <c r="AO84" s="46"/>
      <c r="AP84" s="46"/>
      <c r="AQ84" s="7"/>
      <c r="AS84" s="27"/>
      <c r="AT84" s="45"/>
      <c r="AU84" s="45"/>
      <c r="AV84" s="2"/>
      <c r="AW84" s="45"/>
      <c r="AX84" s="45"/>
      <c r="AY84" s="27"/>
      <c r="AZ84" s="46"/>
      <c r="BA84" s="46"/>
      <c r="BD84" s="47"/>
      <c r="BE84" s="27"/>
      <c r="BF84" s="46"/>
      <c r="BG84" s="46"/>
      <c r="BI84" s="46"/>
      <c r="BJ84" s="46"/>
      <c r="BK84" s="7"/>
      <c r="BM84" s="27"/>
      <c r="BN84" s="45"/>
      <c r="BO84" s="45"/>
      <c r="BP84" s="2"/>
      <c r="BQ84" s="45"/>
      <c r="BR84" s="45"/>
      <c r="BS84" s="23"/>
      <c r="BT84" s="46"/>
      <c r="BU84" s="46"/>
      <c r="BX84" s="47"/>
      <c r="BY84" s="27"/>
      <c r="BZ84" s="46"/>
      <c r="CA84" s="46"/>
      <c r="CC84" s="46"/>
      <c r="CD84" s="46"/>
      <c r="CE84" s="27"/>
      <c r="CG84" s="27"/>
      <c r="CH84" s="45"/>
      <c r="CI84" s="45"/>
      <c r="CJ84" s="2"/>
      <c r="CK84" s="45"/>
      <c r="CL84" s="45"/>
      <c r="CM84" s="27"/>
      <c r="CN84" s="46"/>
      <c r="CO84" s="46"/>
      <c r="CR84" s="47"/>
      <c r="CS84" s="27"/>
      <c r="CT84" s="46"/>
      <c r="CU84" s="46"/>
      <c r="CW84" s="46"/>
      <c r="CX84" s="46"/>
      <c r="CY84" s="7"/>
      <c r="DA84" s="27"/>
      <c r="DB84" s="45"/>
      <c r="DC84" s="45"/>
      <c r="DD84" s="2"/>
      <c r="DE84" s="45"/>
      <c r="DF84" s="45"/>
      <c r="DG84" s="27"/>
      <c r="DH84" s="46"/>
      <c r="DI84" s="46"/>
      <c r="DL84" s="47"/>
      <c r="DM84" s="27"/>
      <c r="DN84" s="46"/>
      <c r="DO84" s="46"/>
      <c r="DQ84" s="46"/>
      <c r="DR84" s="46"/>
      <c r="DS84" s="7"/>
      <c r="DU84" s="27"/>
      <c r="DV84" s="45"/>
      <c r="DW84" s="45"/>
      <c r="DX84" s="2"/>
      <c r="DY84" s="45"/>
      <c r="DZ84" s="45"/>
      <c r="EA84" s="27"/>
      <c r="EC84" s="48"/>
      <c r="EF84" s="47"/>
      <c r="EG84" s="27"/>
      <c r="EH84" s="46"/>
      <c r="EI84" s="46"/>
      <c r="EK84" s="46"/>
      <c r="EL84" s="46"/>
      <c r="EM84" s="7"/>
      <c r="EO84" s="27"/>
      <c r="EP84" s="45"/>
      <c r="EQ84" s="45"/>
      <c r="ER84" s="2"/>
      <c r="ES84" s="45"/>
      <c r="ET84" s="45"/>
      <c r="EU84" s="27"/>
      <c r="EV84" s="46"/>
      <c r="EW84" s="46"/>
      <c r="EZ84" s="47"/>
      <c r="FA84" s="27"/>
      <c r="FB84" s="46"/>
      <c r="FC84" s="46"/>
      <c r="FE84" s="46"/>
      <c r="FF84" s="46"/>
      <c r="FG84" s="7"/>
      <c r="FI84" s="27"/>
      <c r="FJ84" s="45"/>
      <c r="FK84" s="45"/>
      <c r="FL84" s="2"/>
      <c r="FM84" s="45"/>
      <c r="FN84" s="45"/>
      <c r="FO84" s="27"/>
      <c r="FP84" s="46"/>
      <c r="FQ84" s="46"/>
      <c r="FT84" s="47"/>
      <c r="FU84" s="27"/>
      <c r="FV84" s="46"/>
      <c r="FW84" s="46"/>
      <c r="FY84" s="46"/>
      <c r="FZ84" s="46"/>
      <c r="GA84" s="7"/>
      <c r="GI84" s="49"/>
      <c r="GN84" s="47"/>
      <c r="GU84" s="7"/>
      <c r="HC84" s="49"/>
      <c r="HH84" s="47"/>
    </row>
    <row r="85" spans="1:216" s="4" customFormat="1" ht="13.5" customHeight="1">
      <c r="A85" s="60"/>
      <c r="B85" s="2"/>
      <c r="C85" s="7"/>
      <c r="E85" s="27"/>
      <c r="F85" s="45"/>
      <c r="G85" s="46"/>
      <c r="H85" s="2"/>
      <c r="I85" s="45"/>
      <c r="J85" s="46"/>
      <c r="K85" s="27"/>
      <c r="L85" s="46"/>
      <c r="M85" s="46"/>
      <c r="P85" s="47"/>
      <c r="Q85" s="27"/>
      <c r="R85" s="46"/>
      <c r="S85" s="46"/>
      <c r="U85" s="46"/>
      <c r="V85" s="46"/>
      <c r="W85" s="7"/>
      <c r="Y85" s="27"/>
      <c r="Z85" s="45"/>
      <c r="AA85" s="45"/>
      <c r="AB85" s="2"/>
      <c r="AC85" s="45"/>
      <c r="AD85" s="45"/>
      <c r="AE85" s="27"/>
      <c r="AF85" s="46"/>
      <c r="AG85" s="46"/>
      <c r="AJ85" s="47"/>
      <c r="AK85" s="27"/>
      <c r="AM85" s="46"/>
      <c r="AO85" s="46"/>
      <c r="AP85" s="46"/>
      <c r="AQ85" s="7"/>
      <c r="AS85" s="27"/>
      <c r="AT85" s="45"/>
      <c r="AU85" s="45"/>
      <c r="AV85" s="2"/>
      <c r="AW85" s="45"/>
      <c r="AX85" s="45"/>
      <c r="AY85" s="27"/>
      <c r="AZ85" s="46"/>
      <c r="BA85" s="46"/>
      <c r="BD85" s="47"/>
      <c r="BE85" s="27"/>
      <c r="BF85" s="46"/>
      <c r="BG85" s="46"/>
      <c r="BI85" s="46"/>
      <c r="BJ85" s="46"/>
      <c r="BK85" s="7"/>
      <c r="BM85" s="27"/>
      <c r="BN85" s="45"/>
      <c r="BO85" s="45"/>
      <c r="BP85" s="2"/>
      <c r="BQ85" s="45"/>
      <c r="BR85" s="45"/>
      <c r="BS85" s="23"/>
      <c r="BT85" s="46"/>
      <c r="BU85" s="46"/>
      <c r="BX85" s="47"/>
      <c r="BY85" s="27"/>
      <c r="BZ85" s="46"/>
      <c r="CA85" s="46"/>
      <c r="CC85" s="46"/>
      <c r="CD85" s="46"/>
      <c r="CE85" s="27"/>
      <c r="CG85" s="27"/>
      <c r="CH85" s="45"/>
      <c r="CI85" s="45"/>
      <c r="CJ85" s="2"/>
      <c r="CK85" s="45"/>
      <c r="CL85" s="45"/>
      <c r="CM85" s="27"/>
      <c r="CN85" s="46"/>
      <c r="CO85" s="46"/>
      <c r="CR85" s="47"/>
      <c r="CS85" s="27"/>
      <c r="CT85" s="46"/>
      <c r="CU85" s="46"/>
      <c r="CW85" s="46"/>
      <c r="CX85" s="46"/>
      <c r="CY85" s="7"/>
      <c r="DA85" s="27"/>
      <c r="DB85" s="45"/>
      <c r="DC85" s="45"/>
      <c r="DD85" s="2"/>
      <c r="DE85" s="45"/>
      <c r="DF85" s="45"/>
      <c r="DG85" s="27"/>
      <c r="DH85" s="46"/>
      <c r="DI85" s="46"/>
      <c r="DL85" s="47"/>
      <c r="DM85" s="27"/>
      <c r="DN85" s="46"/>
      <c r="DO85" s="46"/>
      <c r="DQ85" s="46"/>
      <c r="DR85" s="46"/>
      <c r="DS85" s="7"/>
      <c r="DU85" s="27"/>
      <c r="DV85" s="45"/>
      <c r="DW85" s="45"/>
      <c r="DX85" s="2"/>
      <c r="DY85" s="45"/>
      <c r="DZ85" s="45"/>
      <c r="EA85" s="27"/>
      <c r="EC85" s="48"/>
      <c r="EF85" s="47"/>
      <c r="EG85" s="27"/>
      <c r="EH85" s="46"/>
      <c r="EI85" s="46"/>
      <c r="EK85" s="46"/>
      <c r="EL85" s="46"/>
      <c r="EM85" s="7"/>
      <c r="EO85" s="27"/>
      <c r="EP85" s="45"/>
      <c r="EQ85" s="45"/>
      <c r="ER85" s="2"/>
      <c r="ES85" s="45"/>
      <c r="ET85" s="45"/>
      <c r="EU85" s="27"/>
      <c r="EV85" s="46"/>
      <c r="EW85" s="46"/>
      <c r="EZ85" s="47"/>
      <c r="FA85" s="27"/>
      <c r="FB85" s="46"/>
      <c r="FC85" s="46"/>
      <c r="FE85" s="46"/>
      <c r="FF85" s="46"/>
      <c r="FG85" s="7"/>
      <c r="FI85" s="27"/>
      <c r="FJ85" s="45"/>
      <c r="FK85" s="45"/>
      <c r="FL85" s="2"/>
      <c r="FM85" s="45"/>
      <c r="FN85" s="45"/>
      <c r="FO85" s="27"/>
      <c r="FP85" s="46"/>
      <c r="FQ85" s="46"/>
      <c r="FT85" s="47"/>
      <c r="FU85" s="27"/>
      <c r="FV85" s="46"/>
      <c r="FW85" s="46"/>
      <c r="FY85" s="46"/>
      <c r="FZ85" s="46"/>
      <c r="GA85" s="7"/>
      <c r="GI85" s="49"/>
      <c r="GN85" s="47"/>
      <c r="GU85" s="7"/>
      <c r="HC85" s="49"/>
      <c r="HH85" s="47"/>
    </row>
    <row r="86" spans="1:216" s="4" customFormat="1" ht="13.5" customHeight="1">
      <c r="A86" s="60"/>
      <c r="B86" s="2"/>
      <c r="C86" s="7"/>
      <c r="E86" s="27"/>
      <c r="F86" s="45"/>
      <c r="G86" s="46"/>
      <c r="H86" s="2"/>
      <c r="I86" s="45"/>
      <c r="J86" s="46"/>
      <c r="K86" s="27"/>
      <c r="L86" s="46"/>
      <c r="M86" s="46"/>
      <c r="P86" s="47"/>
      <c r="Q86" s="27"/>
      <c r="R86" s="46"/>
      <c r="S86" s="46"/>
      <c r="U86" s="46"/>
      <c r="V86" s="46"/>
      <c r="W86" s="7"/>
      <c r="Y86" s="27"/>
      <c r="Z86" s="45"/>
      <c r="AA86" s="45"/>
      <c r="AB86" s="2"/>
      <c r="AC86" s="45"/>
      <c r="AD86" s="45"/>
      <c r="AE86" s="27"/>
      <c r="AF86" s="46"/>
      <c r="AG86" s="46"/>
      <c r="AJ86" s="47"/>
      <c r="AK86" s="27"/>
      <c r="AM86" s="46"/>
      <c r="AO86" s="46"/>
      <c r="AP86" s="46"/>
      <c r="AQ86" s="7"/>
      <c r="AS86" s="27"/>
      <c r="AT86" s="45"/>
      <c r="AU86" s="45"/>
      <c r="AV86" s="2"/>
      <c r="AW86" s="45"/>
      <c r="AX86" s="45"/>
      <c r="AY86" s="27"/>
      <c r="AZ86" s="46"/>
      <c r="BA86" s="46"/>
      <c r="BD86" s="47"/>
      <c r="BE86" s="27"/>
      <c r="BF86" s="46"/>
      <c r="BG86" s="46"/>
      <c r="BI86" s="46"/>
      <c r="BJ86" s="46"/>
      <c r="BK86" s="7"/>
      <c r="BM86" s="27"/>
      <c r="BN86" s="45"/>
      <c r="BO86" s="45"/>
      <c r="BP86" s="2"/>
      <c r="BQ86" s="45"/>
      <c r="BR86" s="45"/>
      <c r="BS86" s="23"/>
      <c r="BT86" s="46"/>
      <c r="BU86" s="46"/>
      <c r="BX86" s="47"/>
      <c r="BY86" s="27"/>
      <c r="BZ86" s="46"/>
      <c r="CA86" s="46"/>
      <c r="CC86" s="46"/>
      <c r="CD86" s="46"/>
      <c r="CE86" s="27"/>
      <c r="CG86" s="27"/>
      <c r="CH86" s="45"/>
      <c r="CI86" s="45"/>
      <c r="CJ86" s="2"/>
      <c r="CK86" s="45"/>
      <c r="CL86" s="45"/>
      <c r="CM86" s="27"/>
      <c r="CN86" s="46"/>
      <c r="CO86" s="46"/>
      <c r="CR86" s="47"/>
      <c r="CS86" s="27"/>
      <c r="CT86" s="46"/>
      <c r="CU86" s="46"/>
      <c r="CW86" s="46"/>
      <c r="CX86" s="46"/>
      <c r="CY86" s="7"/>
      <c r="DA86" s="27"/>
      <c r="DB86" s="45"/>
      <c r="DC86" s="45"/>
      <c r="DD86" s="2"/>
      <c r="DE86" s="45"/>
      <c r="DF86" s="45"/>
      <c r="DG86" s="27"/>
      <c r="DH86" s="46"/>
      <c r="DI86" s="46"/>
      <c r="DL86" s="47"/>
      <c r="DM86" s="27"/>
      <c r="DN86" s="46"/>
      <c r="DO86" s="46"/>
      <c r="DQ86" s="46"/>
      <c r="DR86" s="46"/>
      <c r="DS86" s="7"/>
      <c r="DU86" s="27"/>
      <c r="DV86" s="45"/>
      <c r="DW86" s="45"/>
      <c r="DX86" s="2"/>
      <c r="DY86" s="45"/>
      <c r="DZ86" s="45"/>
      <c r="EA86" s="27"/>
      <c r="EC86" s="48"/>
      <c r="EF86" s="47"/>
      <c r="EG86" s="27"/>
      <c r="EH86" s="46"/>
      <c r="EI86" s="46"/>
      <c r="EK86" s="46"/>
      <c r="EL86" s="46"/>
      <c r="EM86" s="7"/>
      <c r="EO86" s="27"/>
      <c r="EP86" s="45"/>
      <c r="EQ86" s="45"/>
      <c r="ER86" s="2"/>
      <c r="ES86" s="45"/>
      <c r="ET86" s="45"/>
      <c r="EU86" s="27"/>
      <c r="EV86" s="46"/>
      <c r="EW86" s="46"/>
      <c r="EZ86" s="47"/>
      <c r="FA86" s="27"/>
      <c r="FB86" s="46"/>
      <c r="FC86" s="46"/>
      <c r="FE86" s="46"/>
      <c r="FF86" s="46"/>
      <c r="FG86" s="7"/>
      <c r="FI86" s="27"/>
      <c r="FJ86" s="45"/>
      <c r="FK86" s="45"/>
      <c r="FL86" s="2"/>
      <c r="FM86" s="45"/>
      <c r="FN86" s="45"/>
      <c r="FO86" s="27"/>
      <c r="FP86" s="46"/>
      <c r="FQ86" s="46"/>
      <c r="FT86" s="47"/>
      <c r="FU86" s="27"/>
      <c r="FV86" s="46"/>
      <c r="FW86" s="46"/>
      <c r="FY86" s="46"/>
      <c r="FZ86" s="46"/>
      <c r="GA86" s="7"/>
      <c r="GI86" s="49"/>
      <c r="GN86" s="47"/>
      <c r="GU86" s="7"/>
      <c r="HC86" s="49"/>
      <c r="HH86" s="47"/>
    </row>
    <row r="87" spans="1:216" s="4" customFormat="1" ht="13.5" customHeight="1">
      <c r="A87" s="60"/>
      <c r="B87" s="2"/>
      <c r="C87" s="7"/>
      <c r="E87" s="27"/>
      <c r="F87" s="45"/>
      <c r="G87" s="46"/>
      <c r="H87" s="2"/>
      <c r="I87" s="45"/>
      <c r="J87" s="46"/>
      <c r="K87" s="27"/>
      <c r="L87" s="46"/>
      <c r="M87" s="46"/>
      <c r="P87" s="47"/>
      <c r="Q87" s="27"/>
      <c r="R87" s="46"/>
      <c r="S87" s="46"/>
      <c r="U87" s="46"/>
      <c r="V87" s="46"/>
      <c r="W87" s="7"/>
      <c r="Y87" s="27"/>
      <c r="Z87" s="45"/>
      <c r="AA87" s="45"/>
      <c r="AB87" s="2"/>
      <c r="AC87" s="45"/>
      <c r="AD87" s="45"/>
      <c r="AE87" s="27"/>
      <c r="AF87" s="46"/>
      <c r="AG87" s="46"/>
      <c r="AJ87" s="47"/>
      <c r="AK87" s="27"/>
      <c r="AM87" s="46"/>
      <c r="AO87" s="46"/>
      <c r="AP87" s="46"/>
      <c r="AQ87" s="7"/>
      <c r="AS87" s="27"/>
      <c r="AT87" s="45"/>
      <c r="AU87" s="45"/>
      <c r="AV87" s="2"/>
      <c r="AW87" s="45"/>
      <c r="AX87" s="45"/>
      <c r="AY87" s="27"/>
      <c r="AZ87" s="46"/>
      <c r="BA87" s="46"/>
      <c r="BD87" s="47"/>
      <c r="BE87" s="27"/>
      <c r="BF87" s="46"/>
      <c r="BG87" s="46"/>
      <c r="BI87" s="46"/>
      <c r="BJ87" s="46"/>
      <c r="BK87" s="7"/>
      <c r="BM87" s="27"/>
      <c r="BN87" s="45"/>
      <c r="BO87" s="45"/>
      <c r="BP87" s="2"/>
      <c r="BQ87" s="45"/>
      <c r="BR87" s="45"/>
      <c r="BS87" s="23"/>
      <c r="BT87" s="46"/>
      <c r="BU87" s="46"/>
      <c r="BX87" s="47"/>
      <c r="BY87" s="27"/>
      <c r="BZ87" s="46"/>
      <c r="CA87" s="46"/>
      <c r="CC87" s="46"/>
      <c r="CD87" s="46"/>
      <c r="CE87" s="27"/>
      <c r="CG87" s="27"/>
      <c r="CH87" s="45"/>
      <c r="CI87" s="45"/>
      <c r="CJ87" s="2"/>
      <c r="CK87" s="45"/>
      <c r="CL87" s="45"/>
      <c r="CM87" s="27"/>
      <c r="CN87" s="46"/>
      <c r="CO87" s="46"/>
      <c r="CR87" s="47"/>
      <c r="CS87" s="27"/>
      <c r="CT87" s="46"/>
      <c r="CU87" s="46"/>
      <c r="CW87" s="46"/>
      <c r="CX87" s="46"/>
      <c r="CY87" s="7"/>
      <c r="DA87" s="27"/>
      <c r="DB87" s="45"/>
      <c r="DC87" s="45"/>
      <c r="DD87" s="2"/>
      <c r="DE87" s="45"/>
      <c r="DF87" s="45"/>
      <c r="DG87" s="27"/>
      <c r="DH87" s="46"/>
      <c r="DI87" s="46"/>
      <c r="DL87" s="47"/>
      <c r="DM87" s="27"/>
      <c r="DN87" s="46"/>
      <c r="DO87" s="46"/>
      <c r="DQ87" s="46"/>
      <c r="DR87" s="46"/>
      <c r="DS87" s="7"/>
      <c r="DU87" s="27"/>
      <c r="DV87" s="45"/>
      <c r="DW87" s="45"/>
      <c r="DX87" s="2"/>
      <c r="DY87" s="45"/>
      <c r="DZ87" s="45"/>
      <c r="EA87" s="27"/>
      <c r="EC87" s="48"/>
      <c r="EF87" s="47"/>
      <c r="EG87" s="27"/>
      <c r="EH87" s="46"/>
      <c r="EI87" s="46"/>
      <c r="EK87" s="46"/>
      <c r="EL87" s="46"/>
      <c r="EM87" s="7"/>
      <c r="EO87" s="27"/>
      <c r="EP87" s="45"/>
      <c r="EQ87" s="45"/>
      <c r="ER87" s="2"/>
      <c r="ES87" s="45"/>
      <c r="ET87" s="45"/>
      <c r="EU87" s="27"/>
      <c r="EV87" s="46"/>
      <c r="EW87" s="46"/>
      <c r="EZ87" s="47"/>
      <c r="FA87" s="27"/>
      <c r="FB87" s="46"/>
      <c r="FC87" s="46"/>
      <c r="FE87" s="46"/>
      <c r="FF87" s="46"/>
      <c r="FG87" s="7"/>
      <c r="FI87" s="27"/>
      <c r="FJ87" s="45"/>
      <c r="FK87" s="45"/>
      <c r="FL87" s="2"/>
      <c r="FM87" s="45"/>
      <c r="FN87" s="45"/>
      <c r="FO87" s="27"/>
      <c r="FP87" s="46"/>
      <c r="FQ87" s="46"/>
      <c r="FT87" s="47"/>
      <c r="FU87" s="27"/>
      <c r="FV87" s="46"/>
      <c r="FW87" s="46"/>
      <c r="FY87" s="46"/>
      <c r="FZ87" s="46"/>
      <c r="GA87" s="7"/>
      <c r="GI87" s="49"/>
      <c r="GN87" s="47"/>
      <c r="GU87" s="7"/>
      <c r="HC87" s="49"/>
      <c r="HH87" s="47"/>
    </row>
    <row r="88" spans="1:216" ht="13.5" customHeight="1">
      <c r="A88" s="60"/>
      <c r="C88" s="7"/>
      <c r="D88" s="4"/>
      <c r="E88" s="27"/>
      <c r="F88" s="45"/>
      <c r="G88" s="46"/>
      <c r="I88" s="45"/>
      <c r="J88" s="46"/>
      <c r="K88" s="27"/>
      <c r="L88" s="46"/>
      <c r="M88" s="46"/>
      <c r="N88" s="4"/>
      <c r="O88" s="4"/>
      <c r="P88" s="47"/>
      <c r="Q88" s="27"/>
      <c r="R88" s="46"/>
      <c r="S88" s="46"/>
      <c r="T88" s="4"/>
      <c r="U88" s="46"/>
      <c r="V88" s="46"/>
      <c r="W88" s="7"/>
      <c r="X88" s="4"/>
      <c r="Y88" s="27"/>
      <c r="Z88" s="45"/>
      <c r="AA88" s="45"/>
      <c r="AC88" s="45"/>
      <c r="AD88" s="45"/>
      <c r="AE88" s="27"/>
      <c r="AF88" s="46"/>
      <c r="AG88" s="46"/>
      <c r="AH88" s="4"/>
      <c r="AI88" s="4"/>
      <c r="AJ88" s="47"/>
      <c r="AK88" s="27"/>
      <c r="AL88" s="4"/>
      <c r="AM88" s="46"/>
      <c r="AN88" s="4"/>
      <c r="AO88" s="46"/>
      <c r="AP88" s="46"/>
      <c r="AQ88" s="7"/>
      <c r="AR88" s="4"/>
      <c r="AS88" s="27"/>
      <c r="AT88" s="45"/>
      <c r="AU88" s="45"/>
      <c r="AW88" s="45"/>
      <c r="AX88" s="45"/>
      <c r="AY88" s="27"/>
      <c r="AZ88" s="46"/>
      <c r="BA88" s="46"/>
      <c r="BB88" s="4"/>
      <c r="BC88" s="4"/>
      <c r="BD88" s="47"/>
      <c r="BE88" s="27"/>
      <c r="BF88" s="46"/>
      <c r="BG88" s="46"/>
      <c r="BH88" s="4"/>
      <c r="BI88" s="46"/>
      <c r="BJ88" s="46"/>
      <c r="BK88" s="7"/>
      <c r="BL88" s="4"/>
      <c r="BM88" s="27"/>
      <c r="BN88" s="45"/>
      <c r="BO88" s="45"/>
      <c r="BQ88" s="45"/>
      <c r="BR88" s="45"/>
      <c r="BS88" s="23"/>
      <c r="BT88" s="46"/>
      <c r="BU88" s="46"/>
      <c r="BV88" s="4"/>
      <c r="BW88" s="4"/>
      <c r="BX88" s="47"/>
      <c r="BY88" s="27"/>
      <c r="BZ88" s="46"/>
      <c r="CA88" s="46"/>
      <c r="CB88" s="4"/>
      <c r="CC88" s="46"/>
      <c r="CD88" s="46"/>
      <c r="CE88" s="27"/>
      <c r="CF88" s="4"/>
      <c r="CG88" s="27"/>
      <c r="CH88" s="45"/>
      <c r="CI88" s="45"/>
      <c r="CK88" s="45"/>
      <c r="CL88" s="45"/>
      <c r="CM88" s="27"/>
      <c r="CN88" s="46"/>
      <c r="CO88" s="46"/>
      <c r="CP88" s="4"/>
      <c r="CQ88" s="4"/>
      <c r="CR88" s="47"/>
      <c r="CS88" s="27"/>
      <c r="CT88" s="46"/>
      <c r="CU88" s="46"/>
      <c r="CV88" s="4"/>
      <c r="CW88" s="46"/>
      <c r="CX88" s="46"/>
      <c r="CY88" s="7"/>
      <c r="CZ88" s="4"/>
      <c r="DA88" s="27"/>
      <c r="DB88" s="45"/>
      <c r="DC88" s="45"/>
      <c r="DE88" s="45"/>
      <c r="DF88" s="45"/>
      <c r="DG88" s="27"/>
      <c r="DH88" s="46"/>
      <c r="DI88" s="46"/>
      <c r="DJ88" s="4"/>
      <c r="DK88" s="4"/>
      <c r="DL88" s="47"/>
      <c r="DM88" s="27"/>
      <c r="DN88" s="46"/>
      <c r="DO88" s="46"/>
      <c r="DP88" s="4"/>
      <c r="DQ88" s="46"/>
      <c r="DR88" s="46"/>
      <c r="DS88" s="7"/>
      <c r="DT88" s="4"/>
      <c r="DU88" s="27"/>
      <c r="DV88" s="45"/>
      <c r="DW88" s="45"/>
      <c r="DY88" s="45"/>
      <c r="DZ88" s="45"/>
      <c r="EA88" s="27"/>
      <c r="EB88" s="4"/>
      <c r="EC88" s="48"/>
      <c r="ED88" s="4"/>
      <c r="EE88" s="4"/>
      <c r="EF88" s="47"/>
      <c r="EG88" s="27"/>
      <c r="EH88" s="46"/>
      <c r="EI88" s="46"/>
      <c r="EJ88" s="4"/>
      <c r="EK88" s="46"/>
      <c r="EL88" s="46"/>
      <c r="EM88" s="7"/>
      <c r="EN88" s="4"/>
      <c r="EO88" s="27"/>
      <c r="EP88" s="45"/>
      <c r="EQ88" s="45"/>
      <c r="ES88" s="45"/>
      <c r="ET88" s="45"/>
      <c r="EU88" s="27"/>
      <c r="EV88" s="46"/>
      <c r="EW88" s="46"/>
      <c r="EX88" s="4"/>
      <c r="EY88" s="4"/>
      <c r="EZ88" s="47"/>
      <c r="FA88" s="27"/>
      <c r="FB88" s="46"/>
      <c r="FC88" s="46"/>
      <c r="FD88" s="4"/>
      <c r="FE88" s="46"/>
      <c r="FF88" s="46"/>
      <c r="FG88" s="7"/>
      <c r="FH88" s="4"/>
      <c r="FI88" s="27"/>
      <c r="FJ88" s="45"/>
      <c r="FK88" s="45"/>
      <c r="FM88" s="45"/>
      <c r="FN88" s="45"/>
      <c r="FO88" s="27"/>
      <c r="FP88" s="46"/>
      <c r="FQ88" s="46"/>
      <c r="FR88" s="4"/>
      <c r="FS88" s="4"/>
      <c r="FT88" s="47"/>
      <c r="FU88" s="27"/>
      <c r="FV88" s="46"/>
      <c r="FW88" s="46"/>
      <c r="FX88" s="4"/>
      <c r="FY88" s="46"/>
      <c r="FZ88" s="46"/>
      <c r="GA88" s="17"/>
      <c r="GI88" s="54"/>
      <c r="GN88" s="55"/>
      <c r="GU88" s="17"/>
      <c r="HC88" s="54"/>
      <c r="HH88" s="55"/>
    </row>
    <row r="89" spans="1:216" ht="13.5" customHeight="1">
      <c r="A89" s="60"/>
      <c r="C89" s="7"/>
      <c r="D89" s="4"/>
      <c r="E89" s="27"/>
      <c r="F89" s="45"/>
      <c r="G89" s="46"/>
      <c r="I89" s="45"/>
      <c r="J89" s="46"/>
      <c r="K89" s="27"/>
      <c r="L89" s="46"/>
      <c r="M89" s="46"/>
      <c r="N89" s="4"/>
      <c r="O89" s="4"/>
      <c r="P89" s="47"/>
      <c r="Q89" s="27"/>
      <c r="R89" s="46"/>
      <c r="S89" s="46"/>
      <c r="T89" s="4"/>
      <c r="U89" s="46"/>
      <c r="V89" s="46"/>
      <c r="W89" s="7"/>
      <c r="X89" s="4"/>
      <c r="Y89" s="27"/>
      <c r="Z89" s="45"/>
      <c r="AA89" s="45"/>
      <c r="AC89" s="45"/>
      <c r="AD89" s="45"/>
      <c r="AE89" s="27"/>
      <c r="AF89" s="46"/>
      <c r="AG89" s="46"/>
      <c r="AH89" s="4"/>
      <c r="AI89" s="4"/>
      <c r="AJ89" s="47"/>
      <c r="AK89" s="27"/>
      <c r="AL89" s="4"/>
      <c r="AM89" s="46"/>
      <c r="AN89" s="4"/>
      <c r="AO89" s="46"/>
      <c r="AP89" s="46"/>
      <c r="AQ89" s="7"/>
      <c r="AR89" s="4"/>
      <c r="AS89" s="27"/>
      <c r="AT89" s="45"/>
      <c r="AU89" s="45"/>
      <c r="AW89" s="45"/>
      <c r="AX89" s="45"/>
      <c r="AY89" s="27"/>
      <c r="AZ89" s="46"/>
      <c r="BA89" s="46"/>
      <c r="BB89" s="4"/>
      <c r="BC89" s="4"/>
      <c r="BD89" s="47"/>
      <c r="BE89" s="27"/>
      <c r="BF89" s="46"/>
      <c r="BG89" s="46"/>
      <c r="BH89" s="4"/>
      <c r="BI89" s="46"/>
      <c r="BJ89" s="46"/>
      <c r="BK89" s="7"/>
      <c r="BL89" s="4"/>
      <c r="BM89" s="27"/>
      <c r="BN89" s="45"/>
      <c r="BO89" s="45"/>
      <c r="BQ89" s="45"/>
      <c r="BR89" s="45"/>
      <c r="BS89" s="23"/>
      <c r="BT89" s="46"/>
      <c r="BU89" s="46"/>
      <c r="BV89" s="4"/>
      <c r="BW89" s="4"/>
      <c r="BX89" s="47"/>
      <c r="BY89" s="27"/>
      <c r="BZ89" s="46"/>
      <c r="CA89" s="46"/>
      <c r="CB89" s="4"/>
      <c r="CC89" s="46"/>
      <c r="CD89" s="46"/>
      <c r="CE89" s="27"/>
      <c r="CF89" s="4"/>
      <c r="CG89" s="27"/>
      <c r="CH89" s="45"/>
      <c r="CI89" s="45"/>
      <c r="CK89" s="45"/>
      <c r="CL89" s="45"/>
      <c r="CM89" s="27"/>
      <c r="CN89" s="46"/>
      <c r="CO89" s="46"/>
      <c r="CP89" s="4"/>
      <c r="CQ89" s="4"/>
      <c r="CR89" s="47"/>
      <c r="CS89" s="27"/>
      <c r="CT89" s="46"/>
      <c r="CU89" s="46"/>
      <c r="CV89" s="4"/>
      <c r="CW89" s="46"/>
      <c r="CX89" s="46"/>
      <c r="CY89" s="7"/>
      <c r="CZ89" s="4"/>
      <c r="DA89" s="27"/>
      <c r="DB89" s="45"/>
      <c r="DC89" s="45"/>
      <c r="DE89" s="45"/>
      <c r="DF89" s="45"/>
      <c r="DG89" s="27"/>
      <c r="DH89" s="46"/>
      <c r="DI89" s="46"/>
      <c r="DJ89" s="4"/>
      <c r="DK89" s="4"/>
      <c r="DL89" s="47"/>
      <c r="DM89" s="27"/>
      <c r="DN89" s="46"/>
      <c r="DO89" s="46"/>
      <c r="DP89" s="4"/>
      <c r="DQ89" s="46"/>
      <c r="DR89" s="46"/>
      <c r="DS89" s="7"/>
      <c r="DT89" s="4"/>
      <c r="DU89" s="27"/>
      <c r="DV89" s="45"/>
      <c r="DW89" s="45"/>
      <c r="DY89" s="45"/>
      <c r="DZ89" s="45"/>
      <c r="EA89" s="27"/>
      <c r="EB89" s="4"/>
      <c r="EC89" s="48"/>
      <c r="ED89" s="4"/>
      <c r="EE89" s="4"/>
      <c r="EF89" s="47"/>
      <c r="EG89" s="27"/>
      <c r="EH89" s="46"/>
      <c r="EI89" s="46"/>
      <c r="EJ89" s="4"/>
      <c r="EK89" s="46"/>
      <c r="EL89" s="46"/>
      <c r="EM89" s="7"/>
      <c r="EN89" s="4"/>
      <c r="EO89" s="27"/>
      <c r="EP89" s="45"/>
      <c r="EQ89" s="45"/>
      <c r="ES89" s="45"/>
      <c r="ET89" s="45"/>
      <c r="EU89" s="27"/>
      <c r="EV89" s="46"/>
      <c r="EW89" s="46"/>
      <c r="EX89" s="4"/>
      <c r="EY89" s="4"/>
      <c r="EZ89" s="47"/>
      <c r="FA89" s="27"/>
      <c r="FB89" s="46"/>
      <c r="FC89" s="46"/>
      <c r="FD89" s="4"/>
      <c r="FE89" s="46"/>
      <c r="FF89" s="46"/>
      <c r="FG89" s="7"/>
      <c r="FH89" s="4"/>
      <c r="FI89" s="27"/>
      <c r="FJ89" s="45"/>
      <c r="FK89" s="45"/>
      <c r="FM89" s="45"/>
      <c r="FN89" s="45"/>
      <c r="FO89" s="27"/>
      <c r="FP89" s="46"/>
      <c r="FQ89" s="46"/>
      <c r="FR89" s="4"/>
      <c r="FS89" s="4"/>
      <c r="FT89" s="47"/>
      <c r="FU89" s="27"/>
      <c r="FV89" s="46"/>
      <c r="FW89" s="46"/>
      <c r="FX89" s="4"/>
      <c r="FY89" s="46"/>
      <c r="FZ89" s="46"/>
      <c r="GA89" s="17"/>
      <c r="GI89" s="54"/>
      <c r="GN89" s="55"/>
      <c r="GU89" s="17"/>
      <c r="HC89" s="54"/>
      <c r="HH89" s="55"/>
    </row>
    <row r="90" spans="1:216" ht="13.5" customHeight="1">
      <c r="A90" s="60"/>
      <c r="C90" s="7"/>
      <c r="D90" s="4"/>
      <c r="E90" s="27"/>
      <c r="F90" s="45"/>
      <c r="G90" s="46"/>
      <c r="I90" s="45"/>
      <c r="J90" s="46"/>
      <c r="K90" s="27"/>
      <c r="L90" s="46"/>
      <c r="M90" s="46"/>
      <c r="N90" s="4"/>
      <c r="O90" s="4"/>
      <c r="P90" s="47"/>
      <c r="Q90" s="27"/>
      <c r="R90" s="46"/>
      <c r="S90" s="46"/>
      <c r="T90" s="4"/>
      <c r="U90" s="46"/>
      <c r="V90" s="46"/>
      <c r="W90" s="7"/>
      <c r="X90" s="4"/>
      <c r="Y90" s="27"/>
      <c r="Z90" s="45"/>
      <c r="AA90" s="45"/>
      <c r="AC90" s="45"/>
      <c r="AD90" s="45"/>
      <c r="AE90" s="27"/>
      <c r="AF90" s="46"/>
      <c r="AG90" s="46"/>
      <c r="AH90" s="4"/>
      <c r="AI90" s="4"/>
      <c r="AJ90" s="47"/>
      <c r="AK90" s="27"/>
      <c r="AL90" s="4"/>
      <c r="AM90" s="46"/>
      <c r="AN90" s="4"/>
      <c r="AO90" s="46"/>
      <c r="AP90" s="46"/>
      <c r="AQ90" s="7"/>
      <c r="AR90" s="4"/>
      <c r="AS90" s="27"/>
      <c r="AT90" s="45"/>
      <c r="AU90" s="45"/>
      <c r="AW90" s="45"/>
      <c r="AX90" s="45"/>
      <c r="AY90" s="27"/>
      <c r="AZ90" s="46"/>
      <c r="BA90" s="46"/>
      <c r="BB90" s="4"/>
      <c r="BC90" s="4"/>
      <c r="BD90" s="47"/>
      <c r="BE90" s="27"/>
      <c r="BF90" s="46"/>
      <c r="BG90" s="46"/>
      <c r="BH90" s="4"/>
      <c r="BI90" s="46"/>
      <c r="BJ90" s="46"/>
      <c r="BK90" s="7"/>
      <c r="BL90" s="4"/>
      <c r="BM90" s="27"/>
      <c r="BN90" s="45"/>
      <c r="BO90" s="45"/>
      <c r="BQ90" s="45"/>
      <c r="BR90" s="45"/>
      <c r="BS90" s="23"/>
      <c r="BT90" s="46"/>
      <c r="BU90" s="46"/>
      <c r="BV90" s="4"/>
      <c r="BW90" s="4"/>
      <c r="BX90" s="47"/>
      <c r="BY90" s="27"/>
      <c r="BZ90" s="46"/>
      <c r="CA90" s="46"/>
      <c r="CB90" s="4"/>
      <c r="CC90" s="46"/>
      <c r="CD90" s="46"/>
      <c r="CE90" s="27"/>
      <c r="CF90" s="4"/>
      <c r="CG90" s="27"/>
      <c r="CH90" s="45"/>
      <c r="CI90" s="45"/>
      <c r="CK90" s="45"/>
      <c r="CL90" s="45"/>
      <c r="CM90" s="27"/>
      <c r="CN90" s="46"/>
      <c r="CO90" s="46"/>
      <c r="CP90" s="4"/>
      <c r="CQ90" s="4"/>
      <c r="CR90" s="47"/>
      <c r="CS90" s="27"/>
      <c r="CT90" s="46"/>
      <c r="CU90" s="46"/>
      <c r="CV90" s="4"/>
      <c r="CW90" s="46"/>
      <c r="CX90" s="46"/>
      <c r="CY90" s="7"/>
      <c r="CZ90" s="4"/>
      <c r="DA90" s="27"/>
      <c r="DB90" s="45"/>
      <c r="DC90" s="45"/>
      <c r="DE90" s="45"/>
      <c r="DF90" s="45"/>
      <c r="DG90" s="27"/>
      <c r="DH90" s="46"/>
      <c r="DI90" s="46"/>
      <c r="DJ90" s="4"/>
      <c r="DK90" s="4"/>
      <c r="DL90" s="47"/>
      <c r="DM90" s="27"/>
      <c r="DN90" s="46"/>
      <c r="DO90" s="46"/>
      <c r="DP90" s="4"/>
      <c r="DQ90" s="46"/>
      <c r="DR90" s="46"/>
      <c r="DS90" s="7"/>
      <c r="DT90" s="4"/>
      <c r="DU90" s="27"/>
      <c r="DV90" s="45"/>
      <c r="DW90" s="45"/>
      <c r="DY90" s="45"/>
      <c r="DZ90" s="45"/>
      <c r="EA90" s="27"/>
      <c r="EB90" s="4"/>
      <c r="EC90" s="48"/>
      <c r="ED90" s="4"/>
      <c r="EE90" s="4"/>
      <c r="EF90" s="47"/>
      <c r="EG90" s="27"/>
      <c r="EH90" s="46"/>
      <c r="EI90" s="46"/>
      <c r="EJ90" s="4"/>
      <c r="EK90" s="46"/>
      <c r="EL90" s="46"/>
      <c r="EM90" s="7"/>
      <c r="EN90" s="4"/>
      <c r="EO90" s="27"/>
      <c r="EP90" s="45"/>
      <c r="EQ90" s="45"/>
      <c r="ES90" s="45"/>
      <c r="ET90" s="45"/>
      <c r="EU90" s="27"/>
      <c r="EV90" s="46"/>
      <c r="EW90" s="46"/>
      <c r="EX90" s="4"/>
      <c r="EY90" s="4"/>
      <c r="EZ90" s="47"/>
      <c r="FA90" s="27"/>
      <c r="FB90" s="46"/>
      <c r="FC90" s="46"/>
      <c r="FD90" s="4"/>
      <c r="FE90" s="46"/>
      <c r="FF90" s="46"/>
      <c r="FG90" s="7"/>
      <c r="FH90" s="4"/>
      <c r="FI90" s="27"/>
      <c r="FJ90" s="45"/>
      <c r="FK90" s="45"/>
      <c r="FM90" s="45"/>
      <c r="FN90" s="45"/>
      <c r="FO90" s="27"/>
      <c r="FP90" s="46"/>
      <c r="FQ90" s="46"/>
      <c r="FR90" s="4"/>
      <c r="FS90" s="4"/>
      <c r="FT90" s="47"/>
      <c r="FU90" s="27"/>
      <c r="FV90" s="46"/>
      <c r="FW90" s="46"/>
      <c r="FX90" s="4"/>
      <c r="FY90" s="46"/>
      <c r="FZ90" s="46"/>
      <c r="GA90" s="17"/>
      <c r="GI90" s="54"/>
      <c r="GN90" s="55"/>
      <c r="GU90" s="17"/>
      <c r="HC90" s="54"/>
      <c r="HH90" s="55"/>
    </row>
    <row r="91" spans="1:216" ht="13.5" customHeight="1">
      <c r="A91" s="60"/>
      <c r="C91" s="7"/>
      <c r="D91" s="4"/>
      <c r="E91" s="27"/>
      <c r="F91" s="45"/>
      <c r="G91" s="46"/>
      <c r="I91" s="45"/>
      <c r="J91" s="46"/>
      <c r="K91" s="27"/>
      <c r="L91" s="46"/>
      <c r="M91" s="46"/>
      <c r="N91" s="4"/>
      <c r="O91" s="4"/>
      <c r="P91" s="47"/>
      <c r="Q91" s="27"/>
      <c r="R91" s="46"/>
      <c r="S91" s="46"/>
      <c r="T91" s="4"/>
      <c r="U91" s="46"/>
      <c r="V91" s="46"/>
      <c r="W91" s="7"/>
      <c r="X91" s="4"/>
      <c r="Y91" s="27"/>
      <c r="Z91" s="45"/>
      <c r="AA91" s="45"/>
      <c r="AC91" s="45"/>
      <c r="AD91" s="45"/>
      <c r="AE91" s="27"/>
      <c r="AF91" s="46"/>
      <c r="AG91" s="46"/>
      <c r="AH91" s="4"/>
      <c r="AI91" s="4"/>
      <c r="AJ91" s="47"/>
      <c r="AK91" s="27"/>
      <c r="AL91" s="4"/>
      <c r="AM91" s="46"/>
      <c r="AN91" s="4"/>
      <c r="AO91" s="46"/>
      <c r="AP91" s="46"/>
      <c r="AQ91" s="7"/>
      <c r="AR91" s="4"/>
      <c r="AS91" s="27"/>
      <c r="AT91" s="45"/>
      <c r="AU91" s="45"/>
      <c r="AW91" s="45"/>
      <c r="AX91" s="45"/>
      <c r="AY91" s="27"/>
      <c r="AZ91" s="46"/>
      <c r="BA91" s="46"/>
      <c r="BB91" s="4"/>
      <c r="BC91" s="4"/>
      <c r="BD91" s="47"/>
      <c r="BE91" s="27"/>
      <c r="BF91" s="46"/>
      <c r="BG91" s="46"/>
      <c r="BH91" s="4"/>
      <c r="BI91" s="46"/>
      <c r="BJ91" s="46"/>
      <c r="BK91" s="7"/>
      <c r="BL91" s="4"/>
      <c r="BM91" s="27"/>
      <c r="BN91" s="45"/>
      <c r="BO91" s="45"/>
      <c r="BQ91" s="45"/>
      <c r="BR91" s="45"/>
      <c r="BS91" s="23"/>
      <c r="BT91" s="46"/>
      <c r="BU91" s="46"/>
      <c r="BV91" s="4"/>
      <c r="BW91" s="4"/>
      <c r="BX91" s="47"/>
      <c r="BY91" s="27"/>
      <c r="BZ91" s="46"/>
      <c r="CA91" s="46"/>
      <c r="CB91" s="4"/>
      <c r="CC91" s="46"/>
      <c r="CD91" s="46"/>
      <c r="CE91" s="27"/>
      <c r="CF91" s="4"/>
      <c r="CG91" s="27"/>
      <c r="CH91" s="45"/>
      <c r="CI91" s="45"/>
      <c r="CK91" s="45"/>
      <c r="CL91" s="45"/>
      <c r="CM91" s="27"/>
      <c r="CN91" s="46"/>
      <c r="CO91" s="46"/>
      <c r="CP91" s="4"/>
      <c r="CQ91" s="4"/>
      <c r="CR91" s="47"/>
      <c r="CS91" s="27"/>
      <c r="CT91" s="46"/>
      <c r="CU91" s="46"/>
      <c r="CV91" s="4"/>
      <c r="CW91" s="46"/>
      <c r="CX91" s="46"/>
      <c r="CY91" s="7"/>
      <c r="CZ91" s="4"/>
      <c r="DA91" s="27"/>
      <c r="DB91" s="45"/>
      <c r="DC91" s="45"/>
      <c r="DE91" s="45"/>
      <c r="DF91" s="45"/>
      <c r="DG91" s="27"/>
      <c r="DH91" s="46"/>
      <c r="DI91" s="46"/>
      <c r="DJ91" s="4"/>
      <c r="DK91" s="4"/>
      <c r="DL91" s="47"/>
      <c r="DM91" s="27"/>
      <c r="DN91" s="46"/>
      <c r="DO91" s="46"/>
      <c r="DP91" s="4"/>
      <c r="DQ91" s="46"/>
      <c r="DR91" s="46"/>
      <c r="DS91" s="7"/>
      <c r="DT91" s="4"/>
      <c r="DU91" s="27"/>
      <c r="DV91" s="45"/>
      <c r="DW91" s="45"/>
      <c r="DY91" s="45"/>
      <c r="DZ91" s="45"/>
      <c r="EA91" s="27"/>
      <c r="EB91" s="4"/>
      <c r="EC91" s="48"/>
      <c r="ED91" s="4"/>
      <c r="EE91" s="4"/>
      <c r="EF91" s="47"/>
      <c r="EG91" s="27"/>
      <c r="EH91" s="46"/>
      <c r="EI91" s="46"/>
      <c r="EJ91" s="4"/>
      <c r="EK91" s="46"/>
      <c r="EL91" s="46"/>
      <c r="EM91" s="7"/>
      <c r="EN91" s="4"/>
      <c r="EO91" s="27"/>
      <c r="EP91" s="45"/>
      <c r="EQ91" s="45"/>
      <c r="ES91" s="45"/>
      <c r="ET91" s="45"/>
      <c r="EU91" s="27"/>
      <c r="EV91" s="46"/>
      <c r="EW91" s="46"/>
      <c r="EX91" s="4"/>
      <c r="EY91" s="4"/>
      <c r="EZ91" s="47"/>
      <c r="FA91" s="27"/>
      <c r="FB91" s="46"/>
      <c r="FC91" s="46"/>
      <c r="FD91" s="4"/>
      <c r="FE91" s="46"/>
      <c r="FF91" s="46"/>
      <c r="FG91" s="7"/>
      <c r="FH91" s="4"/>
      <c r="FI91" s="27"/>
      <c r="FJ91" s="45"/>
      <c r="FK91" s="45"/>
      <c r="FM91" s="45"/>
      <c r="FN91" s="45"/>
      <c r="FO91" s="27"/>
      <c r="FP91" s="46"/>
      <c r="FQ91" s="46"/>
      <c r="FR91" s="4"/>
      <c r="FS91" s="4"/>
      <c r="FT91" s="47"/>
      <c r="FU91" s="27"/>
      <c r="FV91" s="46"/>
      <c r="FW91" s="46"/>
      <c r="FX91" s="4"/>
      <c r="FY91" s="46"/>
      <c r="FZ91" s="46"/>
      <c r="GA91" s="17"/>
      <c r="GI91" s="54"/>
      <c r="GN91" s="55"/>
      <c r="GU91" s="17"/>
      <c r="HC91" s="54"/>
      <c r="HH91" s="55"/>
    </row>
    <row r="92" spans="1:216" ht="13.5" customHeight="1">
      <c r="A92" s="60"/>
      <c r="C92" s="7"/>
      <c r="D92" s="4"/>
      <c r="E92" s="27"/>
      <c r="F92" s="45"/>
      <c r="G92" s="46"/>
      <c r="I92" s="45"/>
      <c r="J92" s="46"/>
      <c r="K92" s="27"/>
      <c r="L92" s="46"/>
      <c r="M92" s="46"/>
      <c r="N92" s="4"/>
      <c r="O92" s="4"/>
      <c r="P92" s="47"/>
      <c r="Q92" s="27"/>
      <c r="R92" s="46"/>
      <c r="S92" s="46"/>
      <c r="T92" s="4"/>
      <c r="U92" s="46"/>
      <c r="V92" s="46"/>
      <c r="W92" s="7"/>
      <c r="X92" s="4"/>
      <c r="Y92" s="27"/>
      <c r="Z92" s="45"/>
      <c r="AA92" s="45"/>
      <c r="AC92" s="45"/>
      <c r="AD92" s="45"/>
      <c r="AE92" s="27"/>
      <c r="AF92" s="46"/>
      <c r="AG92" s="46"/>
      <c r="AH92" s="4"/>
      <c r="AI92" s="4"/>
      <c r="AJ92" s="47"/>
      <c r="AK92" s="27"/>
      <c r="AL92" s="4"/>
      <c r="AM92" s="46"/>
      <c r="AN92" s="4"/>
      <c r="AO92" s="46"/>
      <c r="AP92" s="46"/>
      <c r="AQ92" s="7"/>
      <c r="AR92" s="4"/>
      <c r="AS92" s="27"/>
      <c r="AT92" s="45"/>
      <c r="AU92" s="45"/>
      <c r="AW92" s="45"/>
      <c r="AX92" s="45"/>
      <c r="AY92" s="27"/>
      <c r="AZ92" s="46"/>
      <c r="BA92" s="46"/>
      <c r="BB92" s="4"/>
      <c r="BC92" s="4"/>
      <c r="BD92" s="47"/>
      <c r="BE92" s="27"/>
      <c r="BF92" s="46"/>
      <c r="BG92" s="46"/>
      <c r="BH92" s="4"/>
      <c r="BI92" s="46"/>
      <c r="BJ92" s="46"/>
      <c r="BK92" s="7"/>
      <c r="BL92" s="4"/>
      <c r="BM92" s="27"/>
      <c r="BN92" s="45"/>
      <c r="BO92" s="45"/>
      <c r="BQ92" s="45"/>
      <c r="BR92" s="45"/>
      <c r="BS92" s="23"/>
      <c r="BT92" s="46"/>
      <c r="BU92" s="46"/>
      <c r="BV92" s="4"/>
      <c r="BW92" s="4"/>
      <c r="BX92" s="47"/>
      <c r="BY92" s="27"/>
      <c r="BZ92" s="46"/>
      <c r="CA92" s="46"/>
      <c r="CB92" s="4"/>
      <c r="CC92" s="46"/>
      <c r="CD92" s="46"/>
      <c r="CE92" s="27"/>
      <c r="CF92" s="4"/>
      <c r="CG92" s="27"/>
      <c r="CH92" s="45"/>
      <c r="CI92" s="45"/>
      <c r="CK92" s="45"/>
      <c r="CL92" s="45"/>
      <c r="CM92" s="27"/>
      <c r="CN92" s="46"/>
      <c r="CO92" s="46"/>
      <c r="CP92" s="4"/>
      <c r="CQ92" s="4"/>
      <c r="CR92" s="47"/>
      <c r="CS92" s="27"/>
      <c r="CT92" s="46"/>
      <c r="CU92" s="46"/>
      <c r="CV92" s="4"/>
      <c r="CW92" s="46"/>
      <c r="CX92" s="46"/>
      <c r="CY92" s="7"/>
      <c r="CZ92" s="4"/>
      <c r="DA92" s="27"/>
      <c r="DB92" s="45"/>
      <c r="DC92" s="45"/>
      <c r="DE92" s="45"/>
      <c r="DF92" s="45"/>
      <c r="DG92" s="27"/>
      <c r="DH92" s="46"/>
      <c r="DI92" s="46"/>
      <c r="DJ92" s="4"/>
      <c r="DK92" s="4"/>
      <c r="DL92" s="47"/>
      <c r="DM92" s="27"/>
      <c r="DN92" s="46"/>
      <c r="DO92" s="46"/>
      <c r="DP92" s="4"/>
      <c r="DQ92" s="46"/>
      <c r="DR92" s="46"/>
      <c r="DS92" s="7"/>
      <c r="DT92" s="4"/>
      <c r="DU92" s="27"/>
      <c r="DV92" s="45"/>
      <c r="DW92" s="45"/>
      <c r="DY92" s="45"/>
      <c r="DZ92" s="45"/>
      <c r="EA92" s="27"/>
      <c r="EB92" s="4"/>
      <c r="EC92" s="48"/>
      <c r="ED92" s="4"/>
      <c r="EE92" s="4"/>
      <c r="EF92" s="47"/>
      <c r="EG92" s="27"/>
      <c r="EH92" s="46"/>
      <c r="EI92" s="46"/>
      <c r="EJ92" s="4"/>
      <c r="EK92" s="46"/>
      <c r="EL92" s="46"/>
      <c r="EM92" s="7"/>
      <c r="EN92" s="4"/>
      <c r="EO92" s="27"/>
      <c r="EP92" s="45"/>
      <c r="EQ92" s="45"/>
      <c r="ES92" s="45"/>
      <c r="ET92" s="45"/>
      <c r="EU92" s="27"/>
      <c r="EV92" s="46"/>
      <c r="EW92" s="46"/>
      <c r="EX92" s="4"/>
      <c r="EY92" s="4"/>
      <c r="EZ92" s="47"/>
      <c r="FA92" s="27"/>
      <c r="FB92" s="46"/>
      <c r="FC92" s="46"/>
      <c r="FD92" s="4"/>
      <c r="FE92" s="46"/>
      <c r="FF92" s="46"/>
      <c r="FG92" s="7"/>
      <c r="FH92" s="4"/>
      <c r="FI92" s="27"/>
      <c r="FJ92" s="45"/>
      <c r="FK92" s="45"/>
      <c r="FM92" s="45"/>
      <c r="FN92" s="45"/>
      <c r="FO92" s="27"/>
      <c r="FP92" s="46"/>
      <c r="FQ92" s="46"/>
      <c r="FR92" s="4"/>
      <c r="FS92" s="4"/>
      <c r="FT92" s="47"/>
      <c r="FU92" s="27"/>
      <c r="FV92" s="46"/>
      <c r="FW92" s="46"/>
      <c r="FX92" s="4"/>
      <c r="FY92" s="46"/>
      <c r="FZ92" s="46"/>
      <c r="GA92" s="17"/>
      <c r="GI92" s="54"/>
      <c r="GN92" s="55"/>
      <c r="GU92" s="17"/>
      <c r="HC92" s="54"/>
      <c r="HH92" s="55"/>
    </row>
    <row r="93" spans="1:216" ht="13.5" customHeight="1">
      <c r="A93" s="60"/>
      <c r="C93" s="7"/>
      <c r="D93" s="4"/>
      <c r="E93" s="27"/>
      <c r="F93" s="45"/>
      <c r="G93" s="46"/>
      <c r="I93" s="45"/>
      <c r="J93" s="46"/>
      <c r="K93" s="27"/>
      <c r="L93" s="46"/>
      <c r="M93" s="46"/>
      <c r="N93" s="4"/>
      <c r="O93" s="4"/>
      <c r="P93" s="47"/>
      <c r="Q93" s="27"/>
      <c r="R93" s="46"/>
      <c r="S93" s="46"/>
      <c r="T93" s="4"/>
      <c r="U93" s="46"/>
      <c r="V93" s="46"/>
      <c r="W93" s="7"/>
      <c r="X93" s="4"/>
      <c r="Y93" s="27"/>
      <c r="Z93" s="45"/>
      <c r="AA93" s="45"/>
      <c r="AC93" s="45"/>
      <c r="AD93" s="45"/>
      <c r="AE93" s="27"/>
      <c r="AF93" s="46"/>
      <c r="AG93" s="46"/>
      <c r="AH93" s="4"/>
      <c r="AI93" s="4"/>
      <c r="AJ93" s="47"/>
      <c r="AK93" s="27"/>
      <c r="AL93" s="4"/>
      <c r="AM93" s="46"/>
      <c r="AN93" s="4"/>
      <c r="AO93" s="46"/>
      <c r="AP93" s="46"/>
      <c r="AQ93" s="7"/>
      <c r="AR93" s="4"/>
      <c r="AS93" s="27"/>
      <c r="AT93" s="45"/>
      <c r="AU93" s="45"/>
      <c r="AW93" s="45"/>
      <c r="AX93" s="45"/>
      <c r="AY93" s="27"/>
      <c r="AZ93" s="46"/>
      <c r="BA93" s="46"/>
      <c r="BB93" s="4"/>
      <c r="BC93" s="4"/>
      <c r="BD93" s="47"/>
      <c r="BE93" s="27"/>
      <c r="BF93" s="46"/>
      <c r="BG93" s="46"/>
      <c r="BH93" s="4"/>
      <c r="BI93" s="46"/>
      <c r="BJ93" s="46"/>
      <c r="BK93" s="7"/>
      <c r="BL93" s="4"/>
      <c r="BM93" s="27"/>
      <c r="BN93" s="45"/>
      <c r="BO93" s="45"/>
      <c r="BQ93" s="45"/>
      <c r="BR93" s="45"/>
      <c r="BS93" s="23"/>
      <c r="BT93" s="46"/>
      <c r="BU93" s="46"/>
      <c r="BV93" s="4"/>
      <c r="BW93" s="4"/>
      <c r="BX93" s="47"/>
      <c r="BY93" s="27"/>
      <c r="BZ93" s="46"/>
      <c r="CA93" s="46"/>
      <c r="CB93" s="4"/>
      <c r="CC93" s="46"/>
      <c r="CD93" s="46"/>
      <c r="CE93" s="27"/>
      <c r="CF93" s="4"/>
      <c r="CG93" s="27"/>
      <c r="CH93" s="45"/>
      <c r="CI93" s="45"/>
      <c r="CK93" s="45"/>
      <c r="CL93" s="45"/>
      <c r="CM93" s="27"/>
      <c r="CN93" s="46"/>
      <c r="CO93" s="46"/>
      <c r="CP93" s="4"/>
      <c r="CQ93" s="4"/>
      <c r="CR93" s="47"/>
      <c r="CS93" s="27"/>
      <c r="CT93" s="46"/>
      <c r="CU93" s="46"/>
      <c r="CV93" s="4"/>
      <c r="CW93" s="46"/>
      <c r="CX93" s="46"/>
      <c r="CY93" s="7"/>
      <c r="CZ93" s="4"/>
      <c r="DA93" s="27"/>
      <c r="DB93" s="45"/>
      <c r="DC93" s="45"/>
      <c r="DE93" s="45"/>
      <c r="DF93" s="45"/>
      <c r="DG93" s="27"/>
      <c r="DH93" s="46"/>
      <c r="DI93" s="46"/>
      <c r="DJ93" s="4"/>
      <c r="DK93" s="4"/>
      <c r="DL93" s="47"/>
      <c r="DM93" s="27"/>
      <c r="DN93" s="46"/>
      <c r="DO93" s="46"/>
      <c r="DP93" s="4"/>
      <c r="DQ93" s="46"/>
      <c r="DR93" s="46"/>
      <c r="DS93" s="7"/>
      <c r="DT93" s="4"/>
      <c r="DU93" s="27"/>
      <c r="DV93" s="45"/>
      <c r="DW93" s="45"/>
      <c r="DY93" s="45"/>
      <c r="DZ93" s="45"/>
      <c r="EA93" s="27"/>
      <c r="EB93" s="4"/>
      <c r="EC93" s="48"/>
      <c r="ED93" s="4"/>
      <c r="EE93" s="4"/>
      <c r="EF93" s="47"/>
      <c r="EG93" s="27"/>
      <c r="EH93" s="46"/>
      <c r="EI93" s="46"/>
      <c r="EJ93" s="4"/>
      <c r="EK93" s="46"/>
      <c r="EL93" s="46"/>
      <c r="EM93" s="7"/>
      <c r="EN93" s="4"/>
      <c r="EO93" s="27"/>
      <c r="EP93" s="45"/>
      <c r="EQ93" s="45"/>
      <c r="ES93" s="45"/>
      <c r="ET93" s="45"/>
      <c r="EU93" s="27"/>
      <c r="EV93" s="46"/>
      <c r="EW93" s="46"/>
      <c r="EX93" s="4"/>
      <c r="EY93" s="4"/>
      <c r="EZ93" s="47"/>
      <c r="FA93" s="27"/>
      <c r="FB93" s="46"/>
      <c r="FC93" s="46"/>
      <c r="FD93" s="4"/>
      <c r="FE93" s="46"/>
      <c r="FF93" s="46"/>
      <c r="FG93" s="7"/>
      <c r="FH93" s="4"/>
      <c r="FI93" s="27"/>
      <c r="FJ93" s="45"/>
      <c r="FK93" s="45"/>
      <c r="FM93" s="45"/>
      <c r="FN93" s="45"/>
      <c r="FO93" s="27"/>
      <c r="FP93" s="46"/>
      <c r="FQ93" s="46"/>
      <c r="FR93" s="4"/>
      <c r="FS93" s="4"/>
      <c r="FT93" s="47"/>
      <c r="FU93" s="27"/>
      <c r="FV93" s="46"/>
      <c r="FW93" s="46"/>
      <c r="FX93" s="4"/>
      <c r="FY93" s="46"/>
      <c r="FZ93" s="46"/>
      <c r="GA93" s="17"/>
      <c r="GI93" s="54"/>
      <c r="GN93" s="55"/>
      <c r="GU93" s="17"/>
      <c r="HC93" s="54"/>
      <c r="HH93" s="55"/>
    </row>
    <row r="94" spans="1:216" ht="13.5" customHeight="1">
      <c r="A94" s="60"/>
      <c r="C94" s="7"/>
      <c r="D94" s="4"/>
      <c r="E94" s="27"/>
      <c r="F94" s="45"/>
      <c r="G94" s="46"/>
      <c r="I94" s="45"/>
      <c r="J94" s="46"/>
      <c r="K94" s="27"/>
      <c r="L94" s="46"/>
      <c r="M94" s="46"/>
      <c r="N94" s="4"/>
      <c r="O94" s="4"/>
      <c r="P94" s="47"/>
      <c r="Q94" s="27"/>
      <c r="R94" s="46"/>
      <c r="S94" s="46"/>
      <c r="T94" s="4"/>
      <c r="U94" s="46"/>
      <c r="V94" s="46"/>
      <c r="W94" s="7"/>
      <c r="X94" s="4"/>
      <c r="Y94" s="27"/>
      <c r="Z94" s="45"/>
      <c r="AA94" s="45"/>
      <c r="AC94" s="45"/>
      <c r="AD94" s="45"/>
      <c r="AE94" s="27"/>
      <c r="AF94" s="46"/>
      <c r="AG94" s="46"/>
      <c r="AH94" s="4"/>
      <c r="AI94" s="4"/>
      <c r="AJ94" s="47"/>
      <c r="AK94" s="27"/>
      <c r="AL94" s="4"/>
      <c r="AM94" s="46"/>
      <c r="AN94" s="4"/>
      <c r="AO94" s="46"/>
      <c r="AP94" s="46"/>
      <c r="AQ94" s="7"/>
      <c r="AR94" s="4"/>
      <c r="AS94" s="27"/>
      <c r="AT94" s="45"/>
      <c r="AU94" s="45"/>
      <c r="AW94" s="45"/>
      <c r="AX94" s="45"/>
      <c r="AY94" s="27"/>
      <c r="AZ94" s="46"/>
      <c r="BA94" s="46"/>
      <c r="BB94" s="4"/>
      <c r="BC94" s="4"/>
      <c r="BD94" s="47"/>
      <c r="BE94" s="27"/>
      <c r="BF94" s="46"/>
      <c r="BG94" s="46"/>
      <c r="BH94" s="4"/>
      <c r="BI94" s="46"/>
      <c r="BJ94" s="46"/>
      <c r="BK94" s="7"/>
      <c r="BL94" s="4"/>
      <c r="BM94" s="27"/>
      <c r="BN94" s="45"/>
      <c r="BO94" s="45"/>
      <c r="BQ94" s="45"/>
      <c r="BR94" s="45"/>
      <c r="BS94" s="23"/>
      <c r="BT94" s="46"/>
      <c r="BU94" s="46"/>
      <c r="BV94" s="4"/>
      <c r="BW94" s="4"/>
      <c r="BX94" s="47"/>
      <c r="BY94" s="27"/>
      <c r="BZ94" s="46"/>
      <c r="CA94" s="46"/>
      <c r="CB94" s="4"/>
      <c r="CC94" s="46"/>
      <c r="CD94" s="46"/>
      <c r="CE94" s="27"/>
      <c r="CF94" s="4"/>
      <c r="CG94" s="27"/>
      <c r="CH94" s="45"/>
      <c r="CI94" s="45"/>
      <c r="CK94" s="45"/>
      <c r="CL94" s="45"/>
      <c r="CM94" s="27"/>
      <c r="CN94" s="46"/>
      <c r="CO94" s="46"/>
      <c r="CP94" s="4"/>
      <c r="CQ94" s="4"/>
      <c r="CR94" s="47"/>
      <c r="CS94" s="27"/>
      <c r="CT94" s="46"/>
      <c r="CU94" s="46"/>
      <c r="CV94" s="4"/>
      <c r="CW94" s="46"/>
      <c r="CX94" s="46"/>
      <c r="CY94" s="7"/>
      <c r="CZ94" s="4"/>
      <c r="DA94" s="27"/>
      <c r="DB94" s="45"/>
      <c r="DC94" s="45"/>
      <c r="DE94" s="45"/>
      <c r="DF94" s="45"/>
      <c r="DG94" s="27"/>
      <c r="DH94" s="46"/>
      <c r="DI94" s="46"/>
      <c r="DJ94" s="4"/>
      <c r="DK94" s="4"/>
      <c r="DL94" s="47"/>
      <c r="DM94" s="27"/>
      <c r="DN94" s="46"/>
      <c r="DO94" s="46"/>
      <c r="DP94" s="4"/>
      <c r="DQ94" s="46"/>
      <c r="DR94" s="46"/>
      <c r="DS94" s="7"/>
      <c r="DT94" s="4"/>
      <c r="DU94" s="27"/>
      <c r="DV94" s="45"/>
      <c r="DW94" s="45"/>
      <c r="DY94" s="45"/>
      <c r="DZ94" s="45"/>
      <c r="EA94" s="27"/>
      <c r="EB94" s="4"/>
      <c r="EC94" s="48"/>
      <c r="ED94" s="4"/>
      <c r="EE94" s="4"/>
      <c r="EF94" s="47"/>
      <c r="EG94" s="27"/>
      <c r="EH94" s="46"/>
      <c r="EI94" s="46"/>
      <c r="EJ94" s="4"/>
      <c r="EK94" s="46"/>
      <c r="EL94" s="46"/>
      <c r="EM94" s="7"/>
      <c r="EN94" s="4"/>
      <c r="EO94" s="27"/>
      <c r="EP94" s="45"/>
      <c r="EQ94" s="45"/>
      <c r="ES94" s="45"/>
      <c r="ET94" s="45"/>
      <c r="EU94" s="27"/>
      <c r="EV94" s="46"/>
      <c r="EW94" s="46"/>
      <c r="EX94" s="4"/>
      <c r="EY94" s="4"/>
      <c r="EZ94" s="47"/>
      <c r="FA94" s="27"/>
      <c r="FB94" s="46"/>
      <c r="FC94" s="46"/>
      <c r="FD94" s="4"/>
      <c r="FE94" s="46"/>
      <c r="FF94" s="46"/>
      <c r="FG94" s="7"/>
      <c r="FH94" s="4"/>
      <c r="FI94" s="27"/>
      <c r="FJ94" s="45"/>
      <c r="FK94" s="45"/>
      <c r="FM94" s="45"/>
      <c r="FN94" s="45"/>
      <c r="FO94" s="27"/>
      <c r="FP94" s="46"/>
      <c r="FQ94" s="46"/>
      <c r="FR94" s="4"/>
      <c r="FS94" s="4"/>
      <c r="FT94" s="47"/>
      <c r="FU94" s="27"/>
      <c r="FV94" s="46"/>
      <c r="FW94" s="46"/>
      <c r="FX94" s="4"/>
      <c r="FY94" s="46"/>
      <c r="FZ94" s="46"/>
      <c r="GA94" s="17"/>
      <c r="GI94" s="54"/>
      <c r="GN94" s="55"/>
      <c r="GU94" s="17"/>
      <c r="HC94" s="54"/>
      <c r="HH94" s="55"/>
    </row>
    <row r="95" spans="1:216" ht="13.5" customHeight="1">
      <c r="A95" s="60"/>
      <c r="C95" s="7"/>
      <c r="D95" s="4"/>
      <c r="E95" s="27"/>
      <c r="F95" s="45"/>
      <c r="G95" s="46"/>
      <c r="I95" s="45"/>
      <c r="J95" s="46"/>
      <c r="K95" s="27"/>
      <c r="L95" s="46"/>
      <c r="M95" s="46"/>
      <c r="N95" s="4"/>
      <c r="O95" s="4"/>
      <c r="P95" s="47"/>
      <c r="Q95" s="27"/>
      <c r="R95" s="46"/>
      <c r="S95" s="46"/>
      <c r="T95" s="4"/>
      <c r="U95" s="46"/>
      <c r="V95" s="46"/>
      <c r="W95" s="7"/>
      <c r="X95" s="4"/>
      <c r="Y95" s="27"/>
      <c r="Z95" s="45"/>
      <c r="AA95" s="45"/>
      <c r="AC95" s="45"/>
      <c r="AD95" s="45"/>
      <c r="AE95" s="27"/>
      <c r="AF95" s="46"/>
      <c r="AG95" s="46"/>
      <c r="AH95" s="4"/>
      <c r="AI95" s="4"/>
      <c r="AJ95" s="47"/>
      <c r="AK95" s="27"/>
      <c r="AL95" s="4"/>
      <c r="AM95" s="46"/>
      <c r="AN95" s="4"/>
      <c r="AO95" s="46"/>
      <c r="AP95" s="46"/>
      <c r="AQ95" s="7"/>
      <c r="AR95" s="4"/>
      <c r="AS95" s="27"/>
      <c r="AT95" s="45"/>
      <c r="AU95" s="45"/>
      <c r="AW95" s="45"/>
      <c r="AX95" s="45"/>
      <c r="AY95" s="27"/>
      <c r="AZ95" s="46"/>
      <c r="BA95" s="46"/>
      <c r="BB95" s="4"/>
      <c r="BC95" s="4"/>
      <c r="BD95" s="47"/>
      <c r="BE95" s="27"/>
      <c r="BF95" s="46"/>
      <c r="BG95" s="46"/>
      <c r="BH95" s="4"/>
      <c r="BI95" s="46"/>
      <c r="BJ95" s="46"/>
      <c r="BK95" s="7"/>
      <c r="BL95" s="4"/>
      <c r="BM95" s="27"/>
      <c r="BN95" s="45"/>
      <c r="BO95" s="45"/>
      <c r="BQ95" s="45"/>
      <c r="BR95" s="45"/>
      <c r="BS95" s="23"/>
      <c r="BT95" s="46"/>
      <c r="BU95" s="46"/>
      <c r="BV95" s="4"/>
      <c r="BW95" s="4"/>
      <c r="BX95" s="47"/>
      <c r="BY95" s="27"/>
      <c r="BZ95" s="46"/>
      <c r="CA95" s="46"/>
      <c r="CB95" s="4"/>
      <c r="CC95" s="46"/>
      <c r="CD95" s="46"/>
      <c r="CE95" s="27"/>
      <c r="CF95" s="4"/>
      <c r="CG95" s="27"/>
      <c r="CH95" s="45"/>
      <c r="CI95" s="45"/>
      <c r="CK95" s="45"/>
      <c r="CL95" s="45"/>
      <c r="CM95" s="27"/>
      <c r="CN95" s="46"/>
      <c r="CO95" s="46"/>
      <c r="CP95" s="4"/>
      <c r="CQ95" s="4"/>
      <c r="CR95" s="47"/>
      <c r="CS95" s="27"/>
      <c r="CT95" s="46"/>
      <c r="CU95" s="46"/>
      <c r="CV95" s="4"/>
      <c r="CW95" s="46"/>
      <c r="CX95" s="46"/>
      <c r="CY95" s="7"/>
      <c r="CZ95" s="4"/>
      <c r="DA95" s="27"/>
      <c r="DB95" s="45"/>
      <c r="DC95" s="45"/>
      <c r="DE95" s="45"/>
      <c r="DF95" s="45"/>
      <c r="DG95" s="27"/>
      <c r="DH95" s="46"/>
      <c r="DI95" s="46"/>
      <c r="DJ95" s="4"/>
      <c r="DK95" s="4"/>
      <c r="DL95" s="47"/>
      <c r="DM95" s="27"/>
      <c r="DN95" s="46"/>
      <c r="DO95" s="46"/>
      <c r="DP95" s="4"/>
      <c r="DQ95" s="46"/>
      <c r="DR95" s="46"/>
      <c r="DS95" s="7"/>
      <c r="DT95" s="4"/>
      <c r="DU95" s="27"/>
      <c r="DV95" s="45"/>
      <c r="DW95" s="45"/>
      <c r="DY95" s="45"/>
      <c r="DZ95" s="45"/>
      <c r="EA95" s="27"/>
      <c r="EB95" s="4"/>
      <c r="EC95" s="48"/>
      <c r="ED95" s="4"/>
      <c r="EE95" s="4"/>
      <c r="EF95" s="47"/>
      <c r="EG95" s="27"/>
      <c r="EH95" s="46"/>
      <c r="EI95" s="46"/>
      <c r="EJ95" s="4"/>
      <c r="EK95" s="46"/>
      <c r="EL95" s="46"/>
      <c r="EM95" s="7"/>
      <c r="EN95" s="4"/>
      <c r="EO95" s="27"/>
      <c r="EP95" s="45"/>
      <c r="EQ95" s="45"/>
      <c r="ES95" s="45"/>
      <c r="ET95" s="45"/>
      <c r="EU95" s="27"/>
      <c r="EV95" s="46"/>
      <c r="EW95" s="46"/>
      <c r="EX95" s="4"/>
      <c r="EY95" s="4"/>
      <c r="EZ95" s="47"/>
      <c r="FA95" s="27"/>
      <c r="FB95" s="46"/>
      <c r="FC95" s="46"/>
      <c r="FD95" s="4"/>
      <c r="FE95" s="46"/>
      <c r="FF95" s="46"/>
      <c r="FG95" s="7"/>
      <c r="FH95" s="4"/>
      <c r="FI95" s="27"/>
      <c r="FJ95" s="45"/>
      <c r="FK95" s="45"/>
      <c r="FM95" s="45"/>
      <c r="FN95" s="45"/>
      <c r="FO95" s="27"/>
      <c r="FP95" s="46"/>
      <c r="FQ95" s="46"/>
      <c r="FR95" s="4"/>
      <c r="FS95" s="4"/>
      <c r="FT95" s="47"/>
      <c r="FU95" s="27"/>
      <c r="FV95" s="46"/>
      <c r="FW95" s="46"/>
      <c r="FX95" s="4"/>
      <c r="FY95" s="46"/>
      <c r="FZ95" s="46"/>
      <c r="GA95" s="17"/>
      <c r="GI95" s="54"/>
      <c r="GN95" s="55"/>
      <c r="GU95" s="17"/>
      <c r="HC95" s="54"/>
      <c r="HH95" s="55"/>
    </row>
    <row r="96" spans="1:216" ht="13.5" customHeight="1">
      <c r="A96" s="60"/>
      <c r="C96" s="7"/>
      <c r="D96" s="4"/>
      <c r="E96" s="27"/>
      <c r="F96" s="45"/>
      <c r="G96" s="46"/>
      <c r="I96" s="45"/>
      <c r="J96" s="46"/>
      <c r="K96" s="27"/>
      <c r="L96" s="46"/>
      <c r="M96" s="46"/>
      <c r="N96" s="4"/>
      <c r="O96" s="4"/>
      <c r="P96" s="47"/>
      <c r="Q96" s="27"/>
      <c r="R96" s="46"/>
      <c r="S96" s="46"/>
      <c r="T96" s="4"/>
      <c r="U96" s="46"/>
      <c r="V96" s="46"/>
      <c r="W96" s="7"/>
      <c r="X96" s="4"/>
      <c r="Y96" s="27"/>
      <c r="Z96" s="45"/>
      <c r="AA96" s="45"/>
      <c r="AC96" s="45"/>
      <c r="AD96" s="45"/>
      <c r="AE96" s="27"/>
      <c r="AF96" s="46"/>
      <c r="AG96" s="46"/>
      <c r="AH96" s="4"/>
      <c r="AI96" s="4"/>
      <c r="AJ96" s="47"/>
      <c r="AK96" s="27"/>
      <c r="AL96" s="4"/>
      <c r="AM96" s="46"/>
      <c r="AN96" s="4"/>
      <c r="AO96" s="46"/>
      <c r="AP96" s="46"/>
      <c r="AQ96" s="7"/>
      <c r="AR96" s="4"/>
      <c r="AS96" s="27"/>
      <c r="AT96" s="45"/>
      <c r="AU96" s="45"/>
      <c r="AW96" s="45"/>
      <c r="AX96" s="45"/>
      <c r="AY96" s="27"/>
      <c r="AZ96" s="46"/>
      <c r="BA96" s="46"/>
      <c r="BB96" s="4"/>
      <c r="BC96" s="4"/>
      <c r="BD96" s="47"/>
      <c r="BE96" s="27"/>
      <c r="BF96" s="46"/>
      <c r="BG96" s="46"/>
      <c r="BH96" s="4"/>
      <c r="BI96" s="46"/>
      <c r="BJ96" s="46"/>
      <c r="BK96" s="7"/>
      <c r="BL96" s="4"/>
      <c r="BM96" s="27"/>
      <c r="BN96" s="45"/>
      <c r="BO96" s="45"/>
      <c r="BQ96" s="45"/>
      <c r="BR96" s="45"/>
      <c r="BS96" s="23"/>
      <c r="BT96" s="46"/>
      <c r="BU96" s="46"/>
      <c r="BV96" s="4"/>
      <c r="BW96" s="4"/>
      <c r="BX96" s="47"/>
      <c r="BY96" s="27"/>
      <c r="BZ96" s="46"/>
      <c r="CA96" s="46"/>
      <c r="CB96" s="4"/>
      <c r="CC96" s="46"/>
      <c r="CD96" s="46"/>
      <c r="CE96" s="27"/>
      <c r="CF96" s="4"/>
      <c r="CG96" s="27"/>
      <c r="CH96" s="45"/>
      <c r="CI96" s="45"/>
      <c r="CK96" s="45"/>
      <c r="CL96" s="45"/>
      <c r="CM96" s="27"/>
      <c r="CN96" s="46"/>
      <c r="CO96" s="46"/>
      <c r="CP96" s="4"/>
      <c r="CQ96" s="4"/>
      <c r="CR96" s="47"/>
      <c r="CS96" s="27"/>
      <c r="CT96" s="46"/>
      <c r="CU96" s="46"/>
      <c r="CV96" s="4"/>
      <c r="CW96" s="46"/>
      <c r="CX96" s="46"/>
      <c r="CY96" s="7"/>
      <c r="CZ96" s="4"/>
      <c r="DA96" s="27"/>
      <c r="DB96" s="45"/>
      <c r="DC96" s="45"/>
      <c r="DE96" s="45"/>
      <c r="DF96" s="45"/>
      <c r="DG96" s="27"/>
      <c r="DH96" s="46"/>
      <c r="DI96" s="46"/>
      <c r="DJ96" s="4"/>
      <c r="DK96" s="4"/>
      <c r="DL96" s="47"/>
      <c r="DM96" s="27"/>
      <c r="DN96" s="46"/>
      <c r="DO96" s="46"/>
      <c r="DP96" s="4"/>
      <c r="DQ96" s="46"/>
      <c r="DR96" s="46"/>
      <c r="DS96" s="7"/>
      <c r="DT96" s="4"/>
      <c r="DU96" s="27"/>
      <c r="DV96" s="45"/>
      <c r="DW96" s="45"/>
      <c r="DY96" s="45"/>
      <c r="DZ96" s="45"/>
      <c r="EA96" s="27"/>
      <c r="EB96" s="4"/>
      <c r="EC96" s="48"/>
      <c r="ED96" s="4"/>
      <c r="EE96" s="4"/>
      <c r="EF96" s="47"/>
      <c r="EG96" s="27"/>
      <c r="EH96" s="46"/>
      <c r="EI96" s="46"/>
      <c r="EJ96" s="4"/>
      <c r="EK96" s="46"/>
      <c r="EL96" s="46"/>
      <c r="EM96" s="7"/>
      <c r="EN96" s="4"/>
      <c r="EO96" s="27"/>
      <c r="EP96" s="45"/>
      <c r="EQ96" s="45"/>
      <c r="ES96" s="45"/>
      <c r="ET96" s="45"/>
      <c r="EU96" s="27"/>
      <c r="EV96" s="46"/>
      <c r="EW96" s="46"/>
      <c r="EX96" s="4"/>
      <c r="EY96" s="4"/>
      <c r="EZ96" s="47"/>
      <c r="FA96" s="27"/>
      <c r="FB96" s="46"/>
      <c r="FC96" s="46"/>
      <c r="FD96" s="4"/>
      <c r="FE96" s="46"/>
      <c r="FF96" s="46"/>
      <c r="FG96" s="7"/>
      <c r="FH96" s="4"/>
      <c r="FI96" s="27"/>
      <c r="FJ96" s="45"/>
      <c r="FK96" s="45"/>
      <c r="FM96" s="45"/>
      <c r="FN96" s="45"/>
      <c r="FO96" s="27"/>
      <c r="FP96" s="46"/>
      <c r="FQ96" s="46"/>
      <c r="FR96" s="4"/>
      <c r="FS96" s="4"/>
      <c r="FT96" s="47"/>
      <c r="FU96" s="27"/>
      <c r="FV96" s="46"/>
      <c r="FW96" s="46"/>
      <c r="FX96" s="4"/>
      <c r="FY96" s="46"/>
      <c r="FZ96" s="46"/>
      <c r="GA96" s="17"/>
      <c r="GI96" s="54"/>
      <c r="GN96" s="55"/>
      <c r="GU96" s="17"/>
      <c r="HC96" s="54"/>
      <c r="HH96" s="55"/>
    </row>
    <row r="97" spans="1:216" ht="13.5" customHeight="1">
      <c r="A97" s="60"/>
      <c r="C97" s="7"/>
      <c r="D97" s="4"/>
      <c r="E97" s="27"/>
      <c r="F97" s="45"/>
      <c r="G97" s="46"/>
      <c r="I97" s="45"/>
      <c r="J97" s="46"/>
      <c r="K97" s="27"/>
      <c r="L97" s="46"/>
      <c r="M97" s="46"/>
      <c r="N97" s="4"/>
      <c r="O97" s="4"/>
      <c r="P97" s="47"/>
      <c r="Q97" s="27"/>
      <c r="R97" s="46"/>
      <c r="S97" s="46"/>
      <c r="T97" s="4"/>
      <c r="U97" s="46"/>
      <c r="V97" s="46"/>
      <c r="W97" s="7"/>
      <c r="X97" s="4"/>
      <c r="Y97" s="27"/>
      <c r="Z97" s="45"/>
      <c r="AA97" s="45"/>
      <c r="AC97" s="45"/>
      <c r="AD97" s="45"/>
      <c r="AE97" s="27"/>
      <c r="AF97" s="46"/>
      <c r="AG97" s="46"/>
      <c r="AH97" s="4"/>
      <c r="AI97" s="4"/>
      <c r="AJ97" s="47"/>
      <c r="AK97" s="27"/>
      <c r="AL97" s="4"/>
      <c r="AM97" s="46"/>
      <c r="AN97" s="4"/>
      <c r="AO97" s="46"/>
      <c r="AP97" s="46"/>
      <c r="AQ97" s="7"/>
      <c r="AR97" s="4"/>
      <c r="AS97" s="27"/>
      <c r="AT97" s="45"/>
      <c r="AU97" s="45"/>
      <c r="AW97" s="45"/>
      <c r="AX97" s="45"/>
      <c r="AY97" s="27"/>
      <c r="AZ97" s="46"/>
      <c r="BA97" s="46"/>
      <c r="BB97" s="4"/>
      <c r="BC97" s="4"/>
      <c r="BD97" s="47"/>
      <c r="BE97" s="27"/>
      <c r="BF97" s="46"/>
      <c r="BG97" s="46"/>
      <c r="BH97" s="4"/>
      <c r="BI97" s="46"/>
      <c r="BJ97" s="46"/>
      <c r="BK97" s="7"/>
      <c r="BL97" s="4"/>
      <c r="BM97" s="27"/>
      <c r="BN97" s="45"/>
      <c r="BO97" s="45"/>
      <c r="BQ97" s="45"/>
      <c r="BR97" s="45"/>
      <c r="BS97" s="23"/>
      <c r="BT97" s="46"/>
      <c r="BU97" s="46"/>
      <c r="BV97" s="4"/>
      <c r="BW97" s="4"/>
      <c r="BX97" s="47"/>
      <c r="BY97" s="27"/>
      <c r="BZ97" s="46"/>
      <c r="CA97" s="46"/>
      <c r="CB97" s="4"/>
      <c r="CC97" s="46"/>
      <c r="CD97" s="46"/>
      <c r="CE97" s="27"/>
      <c r="CF97" s="4"/>
      <c r="CG97" s="27"/>
      <c r="CH97" s="45"/>
      <c r="CI97" s="45"/>
      <c r="CK97" s="45"/>
      <c r="CL97" s="45"/>
      <c r="CM97" s="27"/>
      <c r="CN97" s="46"/>
      <c r="CO97" s="46"/>
      <c r="CP97" s="4"/>
      <c r="CQ97" s="4"/>
      <c r="CR97" s="47"/>
      <c r="CS97" s="27"/>
      <c r="CT97" s="46"/>
      <c r="CU97" s="46"/>
      <c r="CV97" s="4"/>
      <c r="CW97" s="46"/>
      <c r="CX97" s="46"/>
      <c r="CY97" s="7"/>
      <c r="CZ97" s="4"/>
      <c r="DA97" s="27"/>
      <c r="DB97" s="45"/>
      <c r="DC97" s="45"/>
      <c r="DE97" s="45"/>
      <c r="DF97" s="45"/>
      <c r="DG97" s="27"/>
      <c r="DH97" s="46"/>
      <c r="DI97" s="46"/>
      <c r="DJ97" s="4"/>
      <c r="DK97" s="4"/>
      <c r="DL97" s="47"/>
      <c r="DM97" s="27"/>
      <c r="DN97" s="46"/>
      <c r="DO97" s="46"/>
      <c r="DP97" s="4"/>
      <c r="DQ97" s="46"/>
      <c r="DR97" s="46"/>
      <c r="DS97" s="7"/>
      <c r="DT97" s="4"/>
      <c r="DU97" s="27"/>
      <c r="DV97" s="45"/>
      <c r="DW97" s="45"/>
      <c r="DY97" s="45"/>
      <c r="DZ97" s="45"/>
      <c r="EA97" s="27"/>
      <c r="EB97" s="4"/>
      <c r="EC97" s="48"/>
      <c r="ED97" s="4"/>
      <c r="EE97" s="4"/>
      <c r="EF97" s="47"/>
      <c r="EG97" s="27"/>
      <c r="EH97" s="46"/>
      <c r="EI97" s="46"/>
      <c r="EJ97" s="4"/>
      <c r="EK97" s="46"/>
      <c r="EL97" s="46"/>
      <c r="EM97" s="7"/>
      <c r="EN97" s="4"/>
      <c r="EO97" s="27"/>
      <c r="EP97" s="45"/>
      <c r="EQ97" s="45"/>
      <c r="ES97" s="45"/>
      <c r="ET97" s="45"/>
      <c r="EU97" s="27"/>
      <c r="EV97" s="46"/>
      <c r="EW97" s="46"/>
      <c r="EX97" s="4"/>
      <c r="EY97" s="4"/>
      <c r="EZ97" s="47"/>
      <c r="FA97" s="27"/>
      <c r="FB97" s="46"/>
      <c r="FC97" s="46"/>
      <c r="FD97" s="4"/>
      <c r="FE97" s="46"/>
      <c r="FF97" s="46"/>
      <c r="FG97" s="7"/>
      <c r="FH97" s="4"/>
      <c r="FI97" s="27"/>
      <c r="FJ97" s="45"/>
      <c r="FK97" s="45"/>
      <c r="FM97" s="45"/>
      <c r="FN97" s="45"/>
      <c r="FO97" s="27"/>
      <c r="FP97" s="46"/>
      <c r="FQ97" s="46"/>
      <c r="FR97" s="4"/>
      <c r="FS97" s="4"/>
      <c r="FT97" s="47"/>
      <c r="FU97" s="27"/>
      <c r="FV97" s="46"/>
      <c r="FW97" s="46"/>
      <c r="FX97" s="4"/>
      <c r="FY97" s="46"/>
      <c r="FZ97" s="46"/>
      <c r="GA97" s="17"/>
      <c r="GI97" s="54"/>
      <c r="GN97" s="55"/>
      <c r="GU97" s="17"/>
      <c r="HC97" s="54"/>
      <c r="HH97" s="55"/>
    </row>
    <row r="98" spans="1:216" ht="13.5" customHeight="1">
      <c r="A98" s="60"/>
      <c r="C98" s="7"/>
      <c r="D98" s="4"/>
      <c r="E98" s="27"/>
      <c r="F98" s="45"/>
      <c r="G98" s="46"/>
      <c r="I98" s="45"/>
      <c r="J98" s="46"/>
      <c r="K98" s="27"/>
      <c r="L98" s="46"/>
      <c r="M98" s="46"/>
      <c r="N98" s="4"/>
      <c r="O98" s="4"/>
      <c r="P98" s="47"/>
      <c r="Q98" s="27"/>
      <c r="R98" s="46"/>
      <c r="S98" s="46"/>
      <c r="T98" s="4"/>
      <c r="U98" s="46"/>
      <c r="V98" s="46"/>
      <c r="W98" s="7"/>
      <c r="X98" s="4"/>
      <c r="Y98" s="27"/>
      <c r="Z98" s="45"/>
      <c r="AA98" s="45"/>
      <c r="AC98" s="45"/>
      <c r="AD98" s="45"/>
      <c r="AE98" s="27"/>
      <c r="AF98" s="46"/>
      <c r="AG98" s="46"/>
      <c r="AH98" s="4"/>
      <c r="AI98" s="4"/>
      <c r="AJ98" s="47"/>
      <c r="AK98" s="27"/>
      <c r="AL98" s="4"/>
      <c r="AM98" s="46"/>
      <c r="AN98" s="4"/>
      <c r="AO98" s="46"/>
      <c r="AP98" s="46"/>
      <c r="AQ98" s="7"/>
      <c r="AR98" s="4"/>
      <c r="AS98" s="27"/>
      <c r="AT98" s="45"/>
      <c r="AU98" s="45"/>
      <c r="AW98" s="45"/>
      <c r="AX98" s="45"/>
      <c r="AY98" s="27"/>
      <c r="AZ98" s="46"/>
      <c r="BA98" s="46"/>
      <c r="BB98" s="4"/>
      <c r="BC98" s="4"/>
      <c r="BD98" s="47"/>
      <c r="BE98" s="27"/>
      <c r="BF98" s="46"/>
      <c r="BG98" s="46"/>
      <c r="BH98" s="4"/>
      <c r="BI98" s="46"/>
      <c r="BJ98" s="46"/>
      <c r="BK98" s="7"/>
      <c r="BL98" s="4"/>
      <c r="BM98" s="27"/>
      <c r="BN98" s="45"/>
      <c r="BO98" s="45"/>
      <c r="BQ98" s="45"/>
      <c r="BR98" s="45"/>
      <c r="BS98" s="23"/>
      <c r="BT98" s="46"/>
      <c r="BU98" s="46"/>
      <c r="BV98" s="4"/>
      <c r="BW98" s="4"/>
      <c r="BX98" s="47"/>
      <c r="BY98" s="27"/>
      <c r="BZ98" s="46"/>
      <c r="CA98" s="46"/>
      <c r="CB98" s="4"/>
      <c r="CC98" s="46"/>
      <c r="CD98" s="46"/>
      <c r="CE98" s="27"/>
      <c r="CF98" s="4"/>
      <c r="CG98" s="27"/>
      <c r="CH98" s="45"/>
      <c r="CI98" s="45"/>
      <c r="CK98" s="45"/>
      <c r="CL98" s="45"/>
      <c r="CM98" s="27"/>
      <c r="CN98" s="46"/>
      <c r="CO98" s="46"/>
      <c r="CP98" s="4"/>
      <c r="CQ98" s="4"/>
      <c r="CR98" s="47"/>
      <c r="CS98" s="27"/>
      <c r="CT98" s="46"/>
      <c r="CU98" s="46"/>
      <c r="CV98" s="4"/>
      <c r="CW98" s="46"/>
      <c r="CX98" s="46"/>
      <c r="CY98" s="7"/>
      <c r="CZ98" s="4"/>
      <c r="DA98" s="27"/>
      <c r="DB98" s="45"/>
      <c r="DC98" s="45"/>
      <c r="DE98" s="45"/>
      <c r="DF98" s="45"/>
      <c r="DG98" s="27"/>
      <c r="DH98" s="46"/>
      <c r="DI98" s="46"/>
      <c r="DJ98" s="4"/>
      <c r="DK98" s="4"/>
      <c r="DL98" s="47"/>
      <c r="DM98" s="27"/>
      <c r="DN98" s="46"/>
      <c r="DO98" s="46"/>
      <c r="DP98" s="4"/>
      <c r="DQ98" s="46"/>
      <c r="DR98" s="46"/>
      <c r="DS98" s="7"/>
      <c r="DT98" s="4"/>
      <c r="DU98" s="27"/>
      <c r="DV98" s="45"/>
      <c r="DW98" s="45"/>
      <c r="DY98" s="45"/>
      <c r="DZ98" s="45"/>
      <c r="EA98" s="27"/>
      <c r="EB98" s="4"/>
      <c r="EC98" s="48"/>
      <c r="ED98" s="4"/>
      <c r="EE98" s="4"/>
      <c r="EF98" s="47"/>
      <c r="EG98" s="27"/>
      <c r="EH98" s="46"/>
      <c r="EI98" s="46"/>
      <c r="EJ98" s="4"/>
      <c r="EK98" s="46"/>
      <c r="EL98" s="46"/>
      <c r="EM98" s="7"/>
      <c r="EN98" s="4"/>
      <c r="EO98" s="27"/>
      <c r="EP98" s="45"/>
      <c r="EQ98" s="45"/>
      <c r="ES98" s="45"/>
      <c r="ET98" s="45"/>
      <c r="EU98" s="27"/>
      <c r="EV98" s="46"/>
      <c r="EW98" s="46"/>
      <c r="EX98" s="4"/>
      <c r="EY98" s="4"/>
      <c r="EZ98" s="47"/>
      <c r="FA98" s="27"/>
      <c r="FB98" s="46"/>
      <c r="FC98" s="46"/>
      <c r="FD98" s="4"/>
      <c r="FE98" s="46"/>
      <c r="FF98" s="46"/>
      <c r="FG98" s="7"/>
      <c r="FH98" s="4"/>
      <c r="FI98" s="27"/>
      <c r="FJ98" s="45"/>
      <c r="FK98" s="45"/>
      <c r="FM98" s="45"/>
      <c r="FN98" s="45"/>
      <c r="FO98" s="27"/>
      <c r="FP98" s="46"/>
      <c r="FQ98" s="46"/>
      <c r="FR98" s="4"/>
      <c r="FS98" s="4"/>
      <c r="FT98" s="47"/>
      <c r="FU98" s="27"/>
      <c r="FV98" s="46"/>
      <c r="FW98" s="46"/>
      <c r="FX98" s="4"/>
      <c r="FY98" s="46"/>
      <c r="FZ98" s="46"/>
      <c r="GA98" s="17"/>
      <c r="GI98" s="54"/>
      <c r="GN98" s="55"/>
      <c r="GU98" s="17"/>
      <c r="HC98" s="54"/>
      <c r="HH98" s="55"/>
    </row>
    <row r="99" spans="1:216" ht="13.5" customHeight="1">
      <c r="A99" s="60"/>
      <c r="C99" s="7"/>
      <c r="D99" s="4"/>
      <c r="E99" s="27"/>
      <c r="F99" s="45"/>
      <c r="G99" s="46"/>
      <c r="I99" s="45"/>
      <c r="J99" s="46"/>
      <c r="K99" s="27"/>
      <c r="L99" s="46"/>
      <c r="M99" s="46"/>
      <c r="N99" s="4"/>
      <c r="O99" s="4"/>
      <c r="P99" s="47"/>
      <c r="Q99" s="27"/>
      <c r="R99" s="46"/>
      <c r="S99" s="46"/>
      <c r="T99" s="4"/>
      <c r="U99" s="46"/>
      <c r="V99" s="46"/>
      <c r="W99" s="7"/>
      <c r="X99" s="4"/>
      <c r="Y99" s="27"/>
      <c r="Z99" s="45"/>
      <c r="AA99" s="45"/>
      <c r="AC99" s="45"/>
      <c r="AD99" s="45"/>
      <c r="AE99" s="27"/>
      <c r="AF99" s="46"/>
      <c r="AG99" s="46"/>
      <c r="AH99" s="4"/>
      <c r="AI99" s="4"/>
      <c r="AJ99" s="47"/>
      <c r="AK99" s="27"/>
      <c r="AL99" s="4"/>
      <c r="AM99" s="46"/>
      <c r="AN99" s="4"/>
      <c r="AO99" s="46"/>
      <c r="AP99" s="46"/>
      <c r="AQ99" s="7"/>
      <c r="AR99" s="4"/>
      <c r="AS99" s="27"/>
      <c r="AT99" s="45"/>
      <c r="AU99" s="45"/>
      <c r="AW99" s="45"/>
      <c r="AX99" s="45"/>
      <c r="AY99" s="27"/>
      <c r="AZ99" s="46"/>
      <c r="BA99" s="46"/>
      <c r="BB99" s="4"/>
      <c r="BC99" s="4"/>
      <c r="BD99" s="47"/>
      <c r="BE99" s="27"/>
      <c r="BF99" s="46"/>
      <c r="BG99" s="46"/>
      <c r="BH99" s="4"/>
      <c r="BI99" s="46"/>
      <c r="BJ99" s="46"/>
      <c r="BK99" s="7"/>
      <c r="BL99" s="4"/>
      <c r="BM99" s="27"/>
      <c r="BN99" s="45"/>
      <c r="BO99" s="45"/>
      <c r="BQ99" s="45"/>
      <c r="BR99" s="45"/>
      <c r="BS99" s="23"/>
      <c r="BT99" s="46"/>
      <c r="BU99" s="46"/>
      <c r="BV99" s="4"/>
      <c r="BW99" s="4"/>
      <c r="BX99" s="47"/>
      <c r="BY99" s="27"/>
      <c r="BZ99" s="46"/>
      <c r="CA99" s="46"/>
      <c r="CB99" s="4"/>
      <c r="CC99" s="46"/>
      <c r="CD99" s="46"/>
      <c r="CE99" s="27"/>
      <c r="CF99" s="4"/>
      <c r="CG99" s="27"/>
      <c r="CH99" s="45"/>
      <c r="CI99" s="45"/>
      <c r="CK99" s="45"/>
      <c r="CL99" s="45"/>
      <c r="CM99" s="27"/>
      <c r="CN99" s="46"/>
      <c r="CO99" s="46"/>
      <c r="CP99" s="4"/>
      <c r="CQ99" s="4"/>
      <c r="CR99" s="47"/>
      <c r="CS99" s="27"/>
      <c r="CT99" s="46"/>
      <c r="CU99" s="46"/>
      <c r="CV99" s="4"/>
      <c r="CW99" s="46"/>
      <c r="CX99" s="46"/>
      <c r="CY99" s="7"/>
      <c r="CZ99" s="4"/>
      <c r="DA99" s="27"/>
      <c r="DB99" s="45"/>
      <c r="DC99" s="45"/>
      <c r="DE99" s="45"/>
      <c r="DF99" s="45"/>
      <c r="DG99" s="27"/>
      <c r="DH99" s="46"/>
      <c r="DI99" s="46"/>
      <c r="DJ99" s="4"/>
      <c r="DK99" s="4"/>
      <c r="DL99" s="47"/>
      <c r="DM99" s="27"/>
      <c r="DN99" s="46"/>
      <c r="DO99" s="46"/>
      <c r="DP99" s="4"/>
      <c r="DQ99" s="46"/>
      <c r="DR99" s="46"/>
      <c r="DS99" s="7"/>
      <c r="DT99" s="4"/>
      <c r="DU99" s="27"/>
      <c r="DV99" s="45"/>
      <c r="DW99" s="45"/>
      <c r="DY99" s="45"/>
      <c r="DZ99" s="45"/>
      <c r="EA99" s="27"/>
      <c r="EB99" s="4"/>
      <c r="EC99" s="48"/>
      <c r="ED99" s="4"/>
      <c r="EE99" s="4"/>
      <c r="EF99" s="47"/>
      <c r="EG99" s="27"/>
      <c r="EH99" s="46"/>
      <c r="EI99" s="46"/>
      <c r="EJ99" s="4"/>
      <c r="EK99" s="46"/>
      <c r="EL99" s="46"/>
      <c r="EM99" s="7"/>
      <c r="EN99" s="4"/>
      <c r="EO99" s="27"/>
      <c r="EP99" s="45"/>
      <c r="EQ99" s="45"/>
      <c r="ES99" s="45"/>
      <c r="ET99" s="45"/>
      <c r="EU99" s="27"/>
      <c r="EV99" s="46"/>
      <c r="EW99" s="46"/>
      <c r="EX99" s="4"/>
      <c r="EY99" s="4"/>
      <c r="EZ99" s="47"/>
      <c r="FA99" s="27"/>
      <c r="FB99" s="46"/>
      <c r="FC99" s="46"/>
      <c r="FD99" s="4"/>
      <c r="FE99" s="46"/>
      <c r="FF99" s="46"/>
      <c r="FG99" s="7"/>
      <c r="FH99" s="4"/>
      <c r="FI99" s="27"/>
      <c r="FJ99" s="45"/>
      <c r="FK99" s="45"/>
      <c r="FM99" s="45"/>
      <c r="FN99" s="45"/>
      <c r="FO99" s="27"/>
      <c r="FP99" s="46"/>
      <c r="FQ99" s="46"/>
      <c r="FR99" s="4"/>
      <c r="FS99" s="4"/>
      <c r="FT99" s="47"/>
      <c r="FU99" s="27"/>
      <c r="FV99" s="46"/>
      <c r="FW99" s="46"/>
      <c r="FX99" s="4"/>
      <c r="FY99" s="46"/>
      <c r="FZ99" s="46"/>
      <c r="GA99" s="17"/>
      <c r="GI99" s="54"/>
      <c r="GN99" s="55"/>
      <c r="GU99" s="17"/>
      <c r="HC99" s="54"/>
      <c r="HH99" s="55"/>
    </row>
    <row r="100" spans="1:216" ht="13.5" customHeight="1">
      <c r="A100" s="60"/>
      <c r="C100" s="7"/>
      <c r="D100" s="4"/>
      <c r="E100" s="27"/>
      <c r="F100" s="45"/>
      <c r="G100" s="46"/>
      <c r="I100" s="45"/>
      <c r="J100" s="46"/>
      <c r="K100" s="27"/>
      <c r="L100" s="46"/>
      <c r="M100" s="46"/>
      <c r="N100" s="4"/>
      <c r="O100" s="4"/>
      <c r="P100" s="47"/>
      <c r="Q100" s="27"/>
      <c r="R100" s="46"/>
      <c r="S100" s="46"/>
      <c r="T100" s="4"/>
      <c r="U100" s="46"/>
      <c r="V100" s="46"/>
      <c r="W100" s="7"/>
      <c r="X100" s="4"/>
      <c r="Y100" s="27"/>
      <c r="Z100" s="45"/>
      <c r="AA100" s="45"/>
      <c r="AC100" s="45"/>
      <c r="AD100" s="45"/>
      <c r="AE100" s="27"/>
      <c r="AF100" s="46"/>
      <c r="AG100" s="46"/>
      <c r="AH100" s="4"/>
      <c r="AI100" s="4"/>
      <c r="AJ100" s="47"/>
      <c r="AK100" s="27"/>
      <c r="AL100" s="4"/>
      <c r="AM100" s="46"/>
      <c r="AN100" s="4"/>
      <c r="AO100" s="46"/>
      <c r="AP100" s="46"/>
      <c r="AQ100" s="7"/>
      <c r="AR100" s="4"/>
      <c r="AS100" s="27"/>
      <c r="AT100" s="45"/>
      <c r="AU100" s="45"/>
      <c r="AW100" s="45"/>
      <c r="AX100" s="45"/>
      <c r="AY100" s="27"/>
      <c r="AZ100" s="46"/>
      <c r="BA100" s="46"/>
      <c r="BB100" s="4"/>
      <c r="BC100" s="4"/>
      <c r="BD100" s="47"/>
      <c r="BE100" s="27"/>
      <c r="BF100" s="46"/>
      <c r="BG100" s="46"/>
      <c r="BH100" s="4"/>
      <c r="BI100" s="46"/>
      <c r="BJ100" s="46"/>
      <c r="BK100" s="7"/>
      <c r="BL100" s="4"/>
      <c r="BM100" s="27"/>
      <c r="BN100" s="45"/>
      <c r="BO100" s="45"/>
      <c r="BQ100" s="45"/>
      <c r="BR100" s="45"/>
      <c r="BS100" s="23"/>
      <c r="BT100" s="46"/>
      <c r="BU100" s="46"/>
      <c r="BV100" s="4"/>
      <c r="BW100" s="4"/>
      <c r="BX100" s="47"/>
      <c r="BY100" s="27"/>
      <c r="BZ100" s="46"/>
      <c r="CA100" s="46"/>
      <c r="CB100" s="4"/>
      <c r="CC100" s="46"/>
      <c r="CD100" s="46"/>
      <c r="CE100" s="27"/>
      <c r="CF100" s="4"/>
      <c r="CG100" s="27"/>
      <c r="CH100" s="45"/>
      <c r="CI100" s="45"/>
      <c r="CK100" s="45"/>
      <c r="CL100" s="45"/>
      <c r="CM100" s="27"/>
      <c r="CN100" s="46"/>
      <c r="CO100" s="46"/>
      <c r="CP100" s="4"/>
      <c r="CQ100" s="4"/>
      <c r="CR100" s="47"/>
      <c r="CS100" s="27"/>
      <c r="CT100" s="46"/>
      <c r="CU100" s="46"/>
      <c r="CV100" s="4"/>
      <c r="CW100" s="46"/>
      <c r="CX100" s="46"/>
      <c r="CY100" s="7"/>
      <c r="CZ100" s="4"/>
      <c r="DA100" s="27"/>
      <c r="DB100" s="45"/>
      <c r="DC100" s="45"/>
      <c r="DE100" s="45"/>
      <c r="DF100" s="45"/>
      <c r="DG100" s="27"/>
      <c r="DH100" s="46"/>
      <c r="DI100" s="46"/>
      <c r="DJ100" s="4"/>
      <c r="DK100" s="4"/>
      <c r="DL100" s="47"/>
      <c r="DM100" s="27"/>
      <c r="DN100" s="46"/>
      <c r="DO100" s="46"/>
      <c r="DP100" s="4"/>
      <c r="DQ100" s="46"/>
      <c r="DR100" s="46"/>
      <c r="DS100" s="7"/>
      <c r="DT100" s="4"/>
      <c r="DU100" s="27"/>
      <c r="DV100" s="45"/>
      <c r="DW100" s="45"/>
      <c r="DY100" s="45"/>
      <c r="DZ100" s="45"/>
      <c r="EA100" s="27"/>
      <c r="EB100" s="4"/>
      <c r="EC100" s="48"/>
      <c r="ED100" s="4"/>
      <c r="EE100" s="4"/>
      <c r="EF100" s="47"/>
      <c r="EG100" s="27"/>
      <c r="EH100" s="46"/>
      <c r="EI100" s="46"/>
      <c r="EJ100" s="4"/>
      <c r="EK100" s="46"/>
      <c r="EL100" s="46"/>
      <c r="EM100" s="7"/>
      <c r="EN100" s="4"/>
      <c r="EO100" s="27"/>
      <c r="EP100" s="45"/>
      <c r="EQ100" s="45"/>
      <c r="ES100" s="45"/>
      <c r="ET100" s="45"/>
      <c r="EU100" s="27"/>
      <c r="EV100" s="46"/>
      <c r="EW100" s="46"/>
      <c r="EX100" s="4"/>
      <c r="EY100" s="4"/>
      <c r="EZ100" s="47"/>
      <c r="FA100" s="27"/>
      <c r="FB100" s="46"/>
      <c r="FC100" s="46"/>
      <c r="FD100" s="4"/>
      <c r="FE100" s="46"/>
      <c r="FF100" s="46"/>
      <c r="FG100" s="7"/>
      <c r="FH100" s="4"/>
      <c r="FI100" s="27"/>
      <c r="FJ100" s="45"/>
      <c r="FK100" s="45"/>
      <c r="FM100" s="45"/>
      <c r="FN100" s="45"/>
      <c r="FO100" s="27"/>
      <c r="FP100" s="46"/>
      <c r="FQ100" s="46"/>
      <c r="FR100" s="4"/>
      <c r="FS100" s="4"/>
      <c r="FT100" s="47"/>
      <c r="FU100" s="27"/>
      <c r="FV100" s="46"/>
      <c r="FW100" s="46"/>
      <c r="FX100" s="4"/>
      <c r="FY100" s="46"/>
      <c r="FZ100" s="46"/>
      <c r="GA100" s="17"/>
      <c r="GI100" s="54"/>
      <c r="GN100" s="55"/>
      <c r="GU100" s="17"/>
      <c r="HC100" s="54"/>
      <c r="HH100" s="55"/>
    </row>
    <row r="101" spans="1:216" ht="13.5" customHeight="1">
      <c r="S101" s="45"/>
    </row>
  </sheetData>
  <customSheetViews>
    <customSheetView guid="{58E98FBC-18A6-4DF7-8BE5-466B393E75B5}">
      <pane xSplit="2" ySplit="10" topLeftCell="AI11" activePane="bottomRight" state="frozen"/>
      <selection pane="bottomRight" activeCell="AR11" sqref="AR11"/>
      <pageMargins left="0.75" right="0.75" top="1" bottom="1" header="0.5" footer="0.5"/>
      <pageSetup orientation="portrait" horizontalDpi="4294967292" verticalDpi="4294967292" r:id="rId1"/>
      <headerFooter alignWithMargins="0"/>
    </customSheetView>
  </customSheetViews>
  <phoneticPr fontId="0" type="noConversion"/>
  <dataValidations count="1">
    <dataValidation type="list" allowBlank="1" showInputMessage="1" showErrorMessage="1" sqref="A25:A26 A28:A99" xr:uid="{00000000-0002-0000-0500-000000000000}">
      <formula1>$A$1:$A$19</formula1>
    </dataValidation>
  </dataValidations>
  <pageMargins left="0.75" right="0.75" top="1" bottom="1" header="0.5" footer="0.5"/>
  <pageSetup orientation="portrait" horizontalDpi="4294967292" verticalDpi="4294967292" r:id="rId2"/>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1000000}">
          <x14:formula1>
            <xm:f>info_parties!$A$1:$A$28</xm:f>
          </x14:formula1>
          <xm:sqref>A11:A21 A27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BED2BE"/>
  </sheetPr>
  <dimension ref="A1:BY102"/>
  <sheetViews>
    <sheetView zoomScaleNormal="100" workbookViewId="0">
      <pane xSplit="2" ySplit="10" topLeftCell="C11" activePane="bottomRight" state="frozen"/>
      <selection activeCell="I23" sqref="I23:I24"/>
      <selection pane="topRight" activeCell="I23" sqref="I23:I24"/>
      <selection pane="bottomLeft" activeCell="I23" sqref="I23:I24"/>
      <selection pane="bottomRight" sqref="A1:XFD1048576"/>
    </sheetView>
  </sheetViews>
  <sheetFormatPr defaultColWidth="9.08984375" defaultRowHeight="13.5" customHeight="1"/>
  <cols>
    <col min="1" max="1" width="9.08984375" style="2"/>
    <col min="2" max="2" width="27.6328125" style="2" customWidth="1"/>
    <col min="3" max="4" width="10.1796875" style="2" customWidth="1"/>
    <col min="5" max="5" width="9.08984375" style="2"/>
    <col min="6" max="6" width="9.08984375" style="72" customWidth="1"/>
    <col min="7" max="8" width="9.08984375" style="2" customWidth="1"/>
    <col min="9" max="9" width="9.08984375" style="2"/>
    <col min="10" max="11" width="12" style="2" customWidth="1"/>
    <col min="12" max="16384" width="9.08984375" style="2"/>
  </cols>
  <sheetData>
    <row r="1" spans="1:77" ht="13.5" customHeight="1">
      <c r="A1" s="16" t="s">
        <v>5</v>
      </c>
      <c r="B1" s="18"/>
      <c r="C1" s="61">
        <v>34041</v>
      </c>
      <c r="D1" s="62"/>
      <c r="E1" s="62"/>
      <c r="F1" s="63">
        <v>35126</v>
      </c>
      <c r="G1" s="62"/>
      <c r="H1" s="64"/>
      <c r="I1" s="61">
        <v>36071</v>
      </c>
      <c r="J1" s="62"/>
      <c r="K1" s="62"/>
      <c r="L1" s="63">
        <v>37205</v>
      </c>
      <c r="M1" s="62"/>
      <c r="N1" s="64"/>
      <c r="O1" s="63">
        <v>38269</v>
      </c>
      <c r="P1" s="62"/>
      <c r="Q1" s="64"/>
      <c r="R1" s="11">
        <v>39410</v>
      </c>
      <c r="S1" s="62"/>
      <c r="T1" s="64"/>
      <c r="U1" s="63">
        <v>40411</v>
      </c>
      <c r="V1" s="62"/>
      <c r="W1" s="64"/>
      <c r="X1" s="63"/>
      <c r="Y1" s="62"/>
      <c r="Z1" s="64"/>
      <c r="AA1" s="63"/>
      <c r="AB1" s="62"/>
      <c r="AC1" s="64"/>
      <c r="AD1" s="63"/>
      <c r="AE1" s="62"/>
      <c r="AF1" s="64"/>
      <c r="AG1" s="63"/>
      <c r="AH1" s="62"/>
      <c r="AI1" s="64"/>
      <c r="AJ1" s="63"/>
      <c r="AK1" s="62"/>
      <c r="AL1" s="64"/>
      <c r="AM1" s="63"/>
      <c r="AN1" s="62"/>
      <c r="AO1" s="64"/>
      <c r="AP1" s="63"/>
      <c r="AQ1" s="62"/>
      <c r="AR1" s="64"/>
      <c r="AS1" s="63"/>
      <c r="AT1" s="62"/>
      <c r="AU1" s="64"/>
      <c r="AV1" s="63"/>
      <c r="AW1" s="62"/>
      <c r="AX1" s="64"/>
      <c r="AY1" s="63"/>
      <c r="AZ1" s="62"/>
      <c r="BA1" s="64"/>
      <c r="BB1" s="63"/>
      <c r="BC1" s="62"/>
      <c r="BD1" s="64"/>
      <c r="BE1" s="63"/>
      <c r="BF1" s="62"/>
      <c r="BG1" s="64"/>
      <c r="BH1" s="63"/>
      <c r="BI1" s="62"/>
      <c r="BJ1" s="64"/>
      <c r="BK1" s="63"/>
      <c r="BL1" s="62"/>
      <c r="BM1" s="64"/>
      <c r="BN1" s="63"/>
      <c r="BO1" s="62"/>
      <c r="BP1" s="64"/>
      <c r="BQ1" s="63"/>
      <c r="BR1" s="62"/>
      <c r="BS1" s="64"/>
      <c r="BT1" s="63"/>
      <c r="BU1" s="62"/>
      <c r="BV1" s="64"/>
      <c r="BW1" s="63"/>
      <c r="BX1" s="62"/>
      <c r="BY1" s="64"/>
    </row>
    <row r="2" spans="1:77" ht="3.75" customHeight="1">
      <c r="A2" s="16"/>
      <c r="B2" s="18"/>
      <c r="C2" s="65"/>
      <c r="D2" s="62"/>
      <c r="E2" s="62"/>
      <c r="F2" s="65"/>
      <c r="G2" s="62"/>
      <c r="H2" s="64"/>
      <c r="I2" s="66"/>
      <c r="J2" s="62"/>
      <c r="K2" s="62"/>
      <c r="L2" s="65"/>
      <c r="M2" s="62"/>
      <c r="N2" s="64"/>
      <c r="O2" s="65"/>
      <c r="P2" s="62"/>
      <c r="Q2" s="64"/>
      <c r="R2" s="65"/>
      <c r="S2" s="62"/>
      <c r="T2" s="64"/>
      <c r="U2" s="65"/>
      <c r="V2" s="62"/>
      <c r="W2" s="64"/>
      <c r="X2" s="65"/>
      <c r="Y2" s="62"/>
      <c r="Z2" s="64"/>
      <c r="AA2" s="65"/>
      <c r="AB2" s="62"/>
      <c r="AC2" s="64"/>
      <c r="AD2" s="65"/>
      <c r="AE2" s="62"/>
      <c r="AF2" s="64"/>
      <c r="AG2" s="65"/>
      <c r="AH2" s="62"/>
      <c r="AI2" s="64"/>
      <c r="AJ2" s="65"/>
      <c r="AK2" s="62"/>
      <c r="AL2" s="64"/>
      <c r="AM2" s="65"/>
      <c r="AN2" s="62"/>
      <c r="AO2" s="64"/>
      <c r="AP2" s="65"/>
      <c r="AQ2" s="62"/>
      <c r="AR2" s="64"/>
      <c r="AS2" s="65"/>
      <c r="AT2" s="62"/>
      <c r="AU2" s="64"/>
      <c r="AV2" s="65"/>
      <c r="AW2" s="62"/>
      <c r="AX2" s="64"/>
      <c r="AY2" s="65"/>
      <c r="AZ2" s="62"/>
      <c r="BA2" s="64"/>
      <c r="BB2" s="65"/>
      <c r="BC2" s="62"/>
      <c r="BD2" s="64"/>
      <c r="BE2" s="65"/>
      <c r="BF2" s="62"/>
      <c r="BG2" s="64"/>
      <c r="BH2" s="65"/>
      <c r="BI2" s="62"/>
      <c r="BJ2" s="64"/>
      <c r="BK2" s="65"/>
      <c r="BL2" s="62"/>
      <c r="BM2" s="64"/>
      <c r="BN2" s="65"/>
      <c r="BO2" s="62"/>
      <c r="BP2" s="64"/>
      <c r="BQ2" s="65"/>
      <c r="BR2" s="62"/>
      <c r="BS2" s="64"/>
      <c r="BT2" s="65"/>
      <c r="BU2" s="62"/>
      <c r="BV2" s="64"/>
      <c r="BW2" s="65"/>
      <c r="BX2" s="62"/>
      <c r="BY2" s="64"/>
    </row>
    <row r="3" spans="1:77" ht="3.75" customHeight="1">
      <c r="A3" s="16"/>
      <c r="B3" s="18"/>
      <c r="C3" s="65"/>
      <c r="D3" s="62"/>
      <c r="E3" s="62"/>
      <c r="F3" s="65"/>
      <c r="G3" s="62"/>
      <c r="H3" s="64"/>
      <c r="I3" s="66"/>
      <c r="J3" s="62"/>
      <c r="K3" s="62"/>
      <c r="L3" s="65"/>
      <c r="M3" s="62"/>
      <c r="N3" s="64"/>
      <c r="O3" s="65"/>
      <c r="P3" s="62"/>
      <c r="Q3" s="64"/>
      <c r="R3" s="65"/>
      <c r="S3" s="62"/>
      <c r="T3" s="64"/>
      <c r="U3" s="65"/>
      <c r="V3" s="62"/>
      <c r="W3" s="64"/>
      <c r="X3" s="65"/>
      <c r="Y3" s="62"/>
      <c r="Z3" s="64"/>
      <c r="AA3" s="65"/>
      <c r="AB3" s="62"/>
      <c r="AC3" s="64"/>
      <c r="AD3" s="65"/>
      <c r="AE3" s="62"/>
      <c r="AF3" s="64"/>
      <c r="AG3" s="65"/>
      <c r="AH3" s="62"/>
      <c r="AI3" s="64"/>
      <c r="AJ3" s="65"/>
      <c r="AK3" s="62"/>
      <c r="AL3" s="64"/>
      <c r="AM3" s="65"/>
      <c r="AN3" s="62"/>
      <c r="AO3" s="64"/>
      <c r="AP3" s="65"/>
      <c r="AQ3" s="62"/>
      <c r="AR3" s="64"/>
      <c r="AS3" s="65"/>
      <c r="AT3" s="62"/>
      <c r="AU3" s="64"/>
      <c r="AV3" s="65"/>
      <c r="AW3" s="62"/>
      <c r="AX3" s="64"/>
      <c r="AY3" s="65"/>
      <c r="AZ3" s="62"/>
      <c r="BA3" s="64"/>
      <c r="BB3" s="65"/>
      <c r="BC3" s="62"/>
      <c r="BD3" s="64"/>
      <c r="BE3" s="65"/>
      <c r="BF3" s="62"/>
      <c r="BG3" s="64"/>
      <c r="BH3" s="65"/>
      <c r="BI3" s="62"/>
      <c r="BJ3" s="64"/>
      <c r="BK3" s="65"/>
      <c r="BL3" s="62"/>
      <c r="BM3" s="64"/>
      <c r="BN3" s="65"/>
      <c r="BO3" s="62"/>
      <c r="BP3" s="64"/>
      <c r="BQ3" s="65"/>
      <c r="BR3" s="62"/>
      <c r="BS3" s="64"/>
      <c r="BT3" s="65"/>
      <c r="BU3" s="62"/>
      <c r="BV3" s="64"/>
      <c r="BW3" s="65"/>
      <c r="BX3" s="62"/>
      <c r="BY3" s="64"/>
    </row>
    <row r="4" spans="1:77" ht="3.75" customHeight="1">
      <c r="A4" s="16"/>
      <c r="B4" s="18"/>
      <c r="C4" s="65"/>
      <c r="D4" s="62"/>
      <c r="E4" s="62"/>
      <c r="F4" s="65"/>
      <c r="G4" s="62"/>
      <c r="H4" s="64"/>
      <c r="I4" s="66"/>
      <c r="J4" s="62"/>
      <c r="K4" s="62"/>
      <c r="L4" s="65"/>
      <c r="M4" s="62"/>
      <c r="N4" s="64"/>
      <c r="O4" s="65"/>
      <c r="P4" s="62"/>
      <c r="Q4" s="64"/>
      <c r="R4" s="65"/>
      <c r="S4" s="62"/>
      <c r="T4" s="64"/>
      <c r="U4" s="65"/>
      <c r="V4" s="62"/>
      <c r="W4" s="64"/>
      <c r="X4" s="65"/>
      <c r="Y4" s="62"/>
      <c r="Z4" s="64"/>
      <c r="AA4" s="65"/>
      <c r="AB4" s="62"/>
      <c r="AC4" s="64"/>
      <c r="AD4" s="65"/>
      <c r="AE4" s="62"/>
      <c r="AF4" s="64"/>
      <c r="AG4" s="65"/>
      <c r="AH4" s="62"/>
      <c r="AI4" s="64"/>
      <c r="AJ4" s="65"/>
      <c r="AK4" s="62"/>
      <c r="AL4" s="64"/>
      <c r="AM4" s="65"/>
      <c r="AN4" s="62"/>
      <c r="AO4" s="64"/>
      <c r="AP4" s="65"/>
      <c r="AQ4" s="62"/>
      <c r="AR4" s="64"/>
      <c r="AS4" s="65"/>
      <c r="AT4" s="62"/>
      <c r="AU4" s="64"/>
      <c r="AV4" s="65"/>
      <c r="AW4" s="62"/>
      <c r="AX4" s="64"/>
      <c r="AY4" s="65"/>
      <c r="AZ4" s="62"/>
      <c r="BA4" s="64"/>
      <c r="BB4" s="65"/>
      <c r="BC4" s="62"/>
      <c r="BD4" s="64"/>
      <c r="BE4" s="65"/>
      <c r="BF4" s="62"/>
      <c r="BG4" s="64"/>
      <c r="BH4" s="65"/>
      <c r="BI4" s="62"/>
      <c r="BJ4" s="64"/>
      <c r="BK4" s="65"/>
      <c r="BL4" s="62"/>
      <c r="BM4" s="64"/>
      <c r="BN4" s="65"/>
      <c r="BO4" s="62"/>
      <c r="BP4" s="64"/>
      <c r="BQ4" s="65"/>
      <c r="BR4" s="62"/>
      <c r="BS4" s="64"/>
      <c r="BT4" s="65"/>
      <c r="BU4" s="62"/>
      <c r="BV4" s="64"/>
      <c r="BW4" s="65"/>
      <c r="BX4" s="62"/>
      <c r="BY4" s="64"/>
    </row>
    <row r="5" spans="1:77" ht="3.75" customHeight="1">
      <c r="A5" s="16"/>
      <c r="B5" s="18"/>
      <c r="C5" s="65"/>
      <c r="D5" s="62"/>
      <c r="E5" s="62"/>
      <c r="F5" s="65"/>
      <c r="G5" s="62"/>
      <c r="H5" s="64"/>
      <c r="I5" s="66"/>
      <c r="J5" s="62"/>
      <c r="K5" s="62"/>
      <c r="L5" s="65"/>
      <c r="M5" s="62"/>
      <c r="N5" s="64"/>
      <c r="O5" s="65"/>
      <c r="P5" s="62"/>
      <c r="Q5" s="64"/>
      <c r="R5" s="65"/>
      <c r="S5" s="62"/>
      <c r="T5" s="64"/>
      <c r="U5" s="65"/>
      <c r="V5" s="62"/>
      <c r="W5" s="64"/>
      <c r="X5" s="65"/>
      <c r="Y5" s="62"/>
      <c r="Z5" s="64"/>
      <c r="AA5" s="65"/>
      <c r="AB5" s="62"/>
      <c r="AC5" s="64"/>
      <c r="AD5" s="65"/>
      <c r="AE5" s="62"/>
      <c r="AF5" s="64"/>
      <c r="AG5" s="65"/>
      <c r="AH5" s="62"/>
      <c r="AI5" s="64"/>
      <c r="AJ5" s="65"/>
      <c r="AK5" s="62"/>
      <c r="AL5" s="64"/>
      <c r="AM5" s="65"/>
      <c r="AN5" s="62"/>
      <c r="AO5" s="64"/>
      <c r="AP5" s="65"/>
      <c r="AQ5" s="62"/>
      <c r="AR5" s="64"/>
      <c r="AS5" s="65"/>
      <c r="AT5" s="62"/>
      <c r="AU5" s="64"/>
      <c r="AV5" s="65"/>
      <c r="AW5" s="62"/>
      <c r="AX5" s="64"/>
      <c r="AY5" s="65"/>
      <c r="AZ5" s="62"/>
      <c r="BA5" s="64"/>
      <c r="BB5" s="65"/>
      <c r="BC5" s="62"/>
      <c r="BD5" s="64"/>
      <c r="BE5" s="65"/>
      <c r="BF5" s="62"/>
      <c r="BG5" s="64"/>
      <c r="BH5" s="65"/>
      <c r="BI5" s="62"/>
      <c r="BJ5" s="64"/>
      <c r="BK5" s="65"/>
      <c r="BL5" s="62"/>
      <c r="BM5" s="64"/>
      <c r="BN5" s="65"/>
      <c r="BO5" s="62"/>
      <c r="BP5" s="64"/>
      <c r="BQ5" s="65"/>
      <c r="BR5" s="62"/>
      <c r="BS5" s="64"/>
      <c r="BT5" s="65"/>
      <c r="BU5" s="62"/>
      <c r="BV5" s="64"/>
      <c r="BW5" s="65"/>
      <c r="BX5" s="62"/>
      <c r="BY5" s="64"/>
    </row>
    <row r="6" spans="1:77" ht="3.75" customHeight="1">
      <c r="A6" s="16"/>
      <c r="B6" s="18"/>
      <c r="C6" s="65"/>
      <c r="D6" s="62"/>
      <c r="E6" s="62"/>
      <c r="F6" s="65"/>
      <c r="G6" s="62"/>
      <c r="H6" s="64"/>
      <c r="I6" s="66"/>
      <c r="J6" s="62"/>
      <c r="K6" s="62"/>
      <c r="L6" s="65"/>
      <c r="M6" s="62"/>
      <c r="N6" s="64"/>
      <c r="O6" s="65"/>
      <c r="P6" s="62"/>
      <c r="Q6" s="64"/>
      <c r="R6" s="65"/>
      <c r="S6" s="62"/>
      <c r="T6" s="64"/>
      <c r="U6" s="65"/>
      <c r="V6" s="62"/>
      <c r="W6" s="64"/>
      <c r="X6" s="65"/>
      <c r="Y6" s="62"/>
      <c r="Z6" s="64"/>
      <c r="AA6" s="65"/>
      <c r="AB6" s="62"/>
      <c r="AC6" s="64"/>
      <c r="AD6" s="65"/>
      <c r="AE6" s="62"/>
      <c r="AF6" s="64"/>
      <c r="AG6" s="65"/>
      <c r="AH6" s="62"/>
      <c r="AI6" s="64"/>
      <c r="AJ6" s="65"/>
      <c r="AK6" s="62"/>
      <c r="AL6" s="64"/>
      <c r="AM6" s="65"/>
      <c r="AN6" s="62"/>
      <c r="AO6" s="64"/>
      <c r="AP6" s="65"/>
      <c r="AQ6" s="62"/>
      <c r="AR6" s="64"/>
      <c r="AS6" s="65"/>
      <c r="AT6" s="62"/>
      <c r="AU6" s="64"/>
      <c r="AV6" s="65"/>
      <c r="AW6" s="62"/>
      <c r="AX6" s="64"/>
      <c r="AY6" s="65"/>
      <c r="AZ6" s="62"/>
      <c r="BA6" s="64"/>
      <c r="BB6" s="65"/>
      <c r="BC6" s="62"/>
      <c r="BD6" s="64"/>
      <c r="BE6" s="65"/>
      <c r="BF6" s="62"/>
      <c r="BG6" s="64"/>
      <c r="BH6" s="65"/>
      <c r="BI6" s="62"/>
      <c r="BJ6" s="64"/>
      <c r="BK6" s="65"/>
      <c r="BL6" s="62"/>
      <c r="BM6" s="64"/>
      <c r="BN6" s="65"/>
      <c r="BO6" s="62"/>
      <c r="BP6" s="64"/>
      <c r="BQ6" s="65"/>
      <c r="BR6" s="62"/>
      <c r="BS6" s="64"/>
      <c r="BT6" s="65"/>
      <c r="BU6" s="62"/>
      <c r="BV6" s="64"/>
      <c r="BW6" s="65"/>
      <c r="BX6" s="62"/>
      <c r="BY6" s="64"/>
    </row>
    <row r="7" spans="1:77" ht="3.75" customHeight="1">
      <c r="A7" s="16"/>
      <c r="B7" s="18"/>
      <c r="C7" s="65"/>
      <c r="D7" s="62"/>
      <c r="E7" s="62"/>
      <c r="F7" s="65"/>
      <c r="G7" s="62"/>
      <c r="H7" s="64"/>
      <c r="I7" s="66"/>
      <c r="J7" s="62"/>
      <c r="K7" s="62"/>
      <c r="L7" s="65"/>
      <c r="M7" s="62"/>
      <c r="N7" s="64"/>
      <c r="O7" s="65"/>
      <c r="P7" s="62"/>
      <c r="Q7" s="64"/>
      <c r="R7" s="65"/>
      <c r="S7" s="62"/>
      <c r="T7" s="64"/>
      <c r="U7" s="65"/>
      <c r="V7" s="62"/>
      <c r="W7" s="64"/>
      <c r="X7" s="65"/>
      <c r="Y7" s="62"/>
      <c r="Z7" s="64"/>
      <c r="AA7" s="65"/>
      <c r="AB7" s="62"/>
      <c r="AC7" s="64"/>
      <c r="AD7" s="65"/>
      <c r="AE7" s="62"/>
      <c r="AF7" s="64"/>
      <c r="AG7" s="65"/>
      <c r="AH7" s="62"/>
      <c r="AI7" s="64"/>
      <c r="AJ7" s="65"/>
      <c r="AK7" s="62"/>
      <c r="AL7" s="64"/>
      <c r="AM7" s="65"/>
      <c r="AN7" s="62"/>
      <c r="AO7" s="64"/>
      <c r="AP7" s="65"/>
      <c r="AQ7" s="62"/>
      <c r="AR7" s="64"/>
      <c r="AS7" s="65"/>
      <c r="AT7" s="62"/>
      <c r="AU7" s="64"/>
      <c r="AV7" s="65"/>
      <c r="AW7" s="62"/>
      <c r="AX7" s="64"/>
      <c r="AY7" s="65"/>
      <c r="AZ7" s="62"/>
      <c r="BA7" s="64"/>
      <c r="BB7" s="65"/>
      <c r="BC7" s="62"/>
      <c r="BD7" s="64"/>
      <c r="BE7" s="65"/>
      <c r="BF7" s="62"/>
      <c r="BG7" s="64"/>
      <c r="BH7" s="65"/>
      <c r="BI7" s="62"/>
      <c r="BJ7" s="64"/>
      <c r="BK7" s="65"/>
      <c r="BL7" s="62"/>
      <c r="BM7" s="64"/>
      <c r="BN7" s="65"/>
      <c r="BO7" s="62"/>
      <c r="BP7" s="64"/>
      <c r="BQ7" s="65"/>
      <c r="BR7" s="62"/>
      <c r="BS7" s="64"/>
      <c r="BT7" s="65"/>
      <c r="BU7" s="62"/>
      <c r="BV7" s="64"/>
      <c r="BW7" s="65"/>
      <c r="BX7" s="62"/>
      <c r="BY7" s="64"/>
    </row>
    <row r="8" spans="1:77" ht="3.75" customHeight="1">
      <c r="A8" s="16"/>
      <c r="B8" s="18"/>
      <c r="C8" s="65"/>
      <c r="D8" s="62"/>
      <c r="E8" s="62"/>
      <c r="F8" s="65"/>
      <c r="G8" s="62"/>
      <c r="H8" s="64"/>
      <c r="I8" s="66"/>
      <c r="J8" s="62"/>
      <c r="K8" s="62"/>
      <c r="L8" s="65"/>
      <c r="M8" s="62"/>
      <c r="N8" s="64"/>
      <c r="O8" s="65"/>
      <c r="P8" s="62"/>
      <c r="Q8" s="64"/>
      <c r="R8" s="65"/>
      <c r="S8" s="62"/>
      <c r="T8" s="64"/>
      <c r="U8" s="65"/>
      <c r="V8" s="62"/>
      <c r="W8" s="64"/>
      <c r="X8" s="65"/>
      <c r="Y8" s="62"/>
      <c r="Z8" s="64"/>
      <c r="AA8" s="65"/>
      <c r="AB8" s="62"/>
      <c r="AC8" s="64"/>
      <c r="AD8" s="65"/>
      <c r="AE8" s="62"/>
      <c r="AF8" s="64"/>
      <c r="AG8" s="65"/>
      <c r="AH8" s="62"/>
      <c r="AI8" s="64"/>
      <c r="AJ8" s="65"/>
      <c r="AK8" s="62"/>
      <c r="AL8" s="64"/>
      <c r="AM8" s="65"/>
      <c r="AN8" s="62"/>
      <c r="AO8" s="64"/>
      <c r="AP8" s="65"/>
      <c r="AQ8" s="62"/>
      <c r="AR8" s="64"/>
      <c r="AS8" s="65"/>
      <c r="AT8" s="62"/>
      <c r="AU8" s="64"/>
      <c r="AV8" s="65"/>
      <c r="AW8" s="62"/>
      <c r="AX8" s="64"/>
      <c r="AY8" s="65"/>
      <c r="AZ8" s="62"/>
      <c r="BA8" s="64"/>
      <c r="BB8" s="65"/>
      <c r="BC8" s="62"/>
      <c r="BD8" s="64"/>
      <c r="BE8" s="65"/>
      <c r="BF8" s="62"/>
      <c r="BG8" s="64"/>
      <c r="BH8" s="65"/>
      <c r="BI8" s="62"/>
      <c r="BJ8" s="64"/>
      <c r="BK8" s="65"/>
      <c r="BL8" s="62"/>
      <c r="BM8" s="64"/>
      <c r="BN8" s="65"/>
      <c r="BO8" s="62"/>
      <c r="BP8" s="64"/>
      <c r="BQ8" s="65"/>
      <c r="BR8" s="62"/>
      <c r="BS8" s="64"/>
      <c r="BT8" s="65"/>
      <c r="BU8" s="62"/>
      <c r="BV8" s="64"/>
      <c r="BW8" s="65"/>
      <c r="BX8" s="62"/>
      <c r="BY8" s="64"/>
    </row>
    <row r="9" spans="1:77" ht="13.5" customHeight="1">
      <c r="A9" s="16" t="s">
        <v>6</v>
      </c>
      <c r="B9" s="18"/>
      <c r="C9" s="61"/>
      <c r="D9" s="62"/>
      <c r="E9" s="62"/>
      <c r="F9" s="63"/>
      <c r="G9" s="62"/>
      <c r="H9" s="64"/>
      <c r="I9" s="61"/>
      <c r="J9" s="62"/>
      <c r="K9" s="62"/>
      <c r="L9" s="63"/>
      <c r="M9" s="62"/>
      <c r="N9" s="64"/>
      <c r="O9" s="63"/>
      <c r="P9" s="62"/>
      <c r="Q9" s="64"/>
      <c r="R9" s="63"/>
      <c r="S9" s="62"/>
      <c r="T9" s="64"/>
      <c r="U9" s="63"/>
      <c r="V9" s="62"/>
      <c r="W9" s="64"/>
      <c r="X9" s="63"/>
      <c r="Y9" s="62"/>
      <c r="Z9" s="64"/>
      <c r="AA9" s="63"/>
      <c r="AB9" s="62"/>
      <c r="AC9" s="64"/>
      <c r="AD9" s="63"/>
      <c r="AE9" s="62"/>
      <c r="AF9" s="64"/>
      <c r="AG9" s="63"/>
      <c r="AH9" s="62"/>
      <c r="AI9" s="64"/>
      <c r="AJ9" s="63"/>
      <c r="AK9" s="62"/>
      <c r="AL9" s="64"/>
      <c r="AM9" s="63"/>
      <c r="AN9" s="62"/>
      <c r="AO9" s="64"/>
      <c r="AP9" s="63"/>
      <c r="AQ9" s="62"/>
      <c r="AR9" s="64"/>
      <c r="AS9" s="63"/>
      <c r="AT9" s="62"/>
      <c r="AU9" s="64"/>
      <c r="AV9" s="63"/>
      <c r="AW9" s="62"/>
      <c r="AX9" s="64"/>
      <c r="AY9" s="63"/>
      <c r="AZ9" s="62"/>
      <c r="BA9" s="64"/>
      <c r="BB9" s="63"/>
      <c r="BC9" s="62"/>
      <c r="BD9" s="64"/>
      <c r="BE9" s="63"/>
      <c r="BF9" s="62"/>
      <c r="BG9" s="64"/>
      <c r="BH9" s="63"/>
      <c r="BI9" s="62"/>
      <c r="BJ9" s="64"/>
      <c r="BK9" s="63"/>
      <c r="BL9" s="62"/>
      <c r="BM9" s="64"/>
      <c r="BN9" s="63"/>
      <c r="BO9" s="62"/>
      <c r="BP9" s="64"/>
      <c r="BQ9" s="63"/>
      <c r="BR9" s="62"/>
      <c r="BS9" s="64"/>
      <c r="BT9" s="63"/>
      <c r="BU9" s="62"/>
      <c r="BV9" s="64"/>
      <c r="BW9" s="63"/>
      <c r="BX9" s="62"/>
      <c r="BY9" s="64"/>
    </row>
    <row r="10" spans="1:77" ht="31.5" customHeight="1">
      <c r="A10" s="38" t="s">
        <v>131</v>
      </c>
      <c r="B10" s="38" t="s">
        <v>33</v>
      </c>
      <c r="C10" s="39" t="s">
        <v>125</v>
      </c>
      <c r="D10" s="38" t="s">
        <v>34</v>
      </c>
      <c r="E10" s="38" t="s">
        <v>35</v>
      </c>
      <c r="F10" s="39" t="s">
        <v>125</v>
      </c>
      <c r="G10" s="38" t="s">
        <v>34</v>
      </c>
      <c r="H10" s="67" t="s">
        <v>35</v>
      </c>
      <c r="I10" s="38" t="s">
        <v>125</v>
      </c>
      <c r="J10" s="38" t="s">
        <v>34</v>
      </c>
      <c r="K10" s="38" t="s">
        <v>35</v>
      </c>
      <c r="L10" s="39" t="s">
        <v>125</v>
      </c>
      <c r="M10" s="38" t="s">
        <v>34</v>
      </c>
      <c r="N10" s="67" t="s">
        <v>35</v>
      </c>
      <c r="O10" s="39" t="s">
        <v>125</v>
      </c>
      <c r="P10" s="38" t="s">
        <v>34</v>
      </c>
      <c r="Q10" s="67" t="s">
        <v>35</v>
      </c>
      <c r="R10" s="39" t="s">
        <v>125</v>
      </c>
      <c r="S10" s="38" t="s">
        <v>34</v>
      </c>
      <c r="T10" s="67" t="s">
        <v>35</v>
      </c>
      <c r="U10" s="39" t="s">
        <v>125</v>
      </c>
      <c r="V10" s="38" t="s">
        <v>34</v>
      </c>
      <c r="W10" s="67" t="s">
        <v>35</v>
      </c>
      <c r="X10" s="39" t="s">
        <v>125</v>
      </c>
      <c r="Y10" s="38" t="s">
        <v>34</v>
      </c>
      <c r="Z10" s="67" t="s">
        <v>35</v>
      </c>
      <c r="AA10" s="39" t="s">
        <v>125</v>
      </c>
      <c r="AB10" s="38" t="s">
        <v>34</v>
      </c>
      <c r="AC10" s="67" t="s">
        <v>35</v>
      </c>
      <c r="AD10" s="39" t="s">
        <v>125</v>
      </c>
      <c r="AE10" s="38" t="s">
        <v>34</v>
      </c>
      <c r="AF10" s="67" t="s">
        <v>35</v>
      </c>
      <c r="AG10" s="39" t="s">
        <v>125</v>
      </c>
      <c r="AH10" s="38" t="s">
        <v>34</v>
      </c>
      <c r="AI10" s="67" t="s">
        <v>35</v>
      </c>
      <c r="AJ10" s="39" t="s">
        <v>125</v>
      </c>
      <c r="AK10" s="38" t="s">
        <v>34</v>
      </c>
      <c r="AL10" s="67" t="s">
        <v>35</v>
      </c>
      <c r="AM10" s="39" t="s">
        <v>125</v>
      </c>
      <c r="AN10" s="38" t="s">
        <v>34</v>
      </c>
      <c r="AO10" s="67" t="s">
        <v>35</v>
      </c>
      <c r="AP10" s="39" t="s">
        <v>125</v>
      </c>
      <c r="AQ10" s="38" t="s">
        <v>34</v>
      </c>
      <c r="AR10" s="67" t="s">
        <v>35</v>
      </c>
      <c r="AS10" s="39" t="s">
        <v>125</v>
      </c>
      <c r="AT10" s="38" t="s">
        <v>34</v>
      </c>
      <c r="AU10" s="67" t="s">
        <v>35</v>
      </c>
      <c r="AV10" s="39" t="s">
        <v>125</v>
      </c>
      <c r="AW10" s="38" t="s">
        <v>34</v>
      </c>
      <c r="AX10" s="67" t="s">
        <v>35</v>
      </c>
      <c r="AY10" s="39" t="s">
        <v>125</v>
      </c>
      <c r="AZ10" s="38" t="s">
        <v>34</v>
      </c>
      <c r="BA10" s="67" t="s">
        <v>35</v>
      </c>
      <c r="BB10" s="39" t="s">
        <v>125</v>
      </c>
      <c r="BC10" s="38" t="s">
        <v>34</v>
      </c>
      <c r="BD10" s="67" t="s">
        <v>35</v>
      </c>
      <c r="BE10" s="39" t="s">
        <v>125</v>
      </c>
      <c r="BF10" s="38" t="s">
        <v>34</v>
      </c>
      <c r="BG10" s="67" t="s">
        <v>35</v>
      </c>
      <c r="BH10" s="39" t="s">
        <v>125</v>
      </c>
      <c r="BI10" s="38" t="s">
        <v>34</v>
      </c>
      <c r="BJ10" s="67" t="s">
        <v>35</v>
      </c>
      <c r="BK10" s="39" t="s">
        <v>125</v>
      </c>
      <c r="BL10" s="38" t="s">
        <v>34</v>
      </c>
      <c r="BM10" s="67" t="s">
        <v>35</v>
      </c>
      <c r="BN10" s="39"/>
      <c r="BO10" s="38"/>
      <c r="BP10" s="67"/>
      <c r="BQ10" s="39"/>
      <c r="BR10" s="38"/>
      <c r="BS10" s="67"/>
      <c r="BT10" s="39"/>
      <c r="BU10" s="38"/>
      <c r="BV10" s="67"/>
      <c r="BW10" s="39"/>
      <c r="BX10" s="38"/>
      <c r="BY10" s="67"/>
    </row>
    <row r="11" spans="1:77" ht="13.5" customHeight="1">
      <c r="A11" s="68" t="s">
        <v>293</v>
      </c>
      <c r="B11" s="2" t="s">
        <v>301</v>
      </c>
      <c r="D11" s="2">
        <v>80</v>
      </c>
      <c r="E11" s="2">
        <v>2</v>
      </c>
      <c r="F11" s="17"/>
      <c r="G11" s="2">
        <v>49</v>
      </c>
      <c r="H11" s="69">
        <v>-21.3</v>
      </c>
      <c r="J11" s="2">
        <v>67</v>
      </c>
      <c r="K11" s="2">
        <v>18</v>
      </c>
      <c r="L11" s="17"/>
      <c r="M11" s="2">
        <v>65</v>
      </c>
      <c r="N11" s="69">
        <v>-2</v>
      </c>
      <c r="O11" s="17"/>
      <c r="P11" s="2">
        <v>60</v>
      </c>
      <c r="Q11" s="69">
        <v>-5</v>
      </c>
      <c r="R11" s="17"/>
      <c r="S11" s="2" t="s">
        <v>321</v>
      </c>
      <c r="T11" s="69">
        <v>23</v>
      </c>
      <c r="U11" s="17"/>
      <c r="V11" s="2">
        <v>72</v>
      </c>
      <c r="W11" s="69">
        <v>-11</v>
      </c>
      <c r="X11" s="17"/>
      <c r="Z11" s="69"/>
      <c r="AA11" s="17"/>
      <c r="AC11" s="69"/>
      <c r="AD11" s="17"/>
      <c r="AF11" s="69"/>
      <c r="AG11" s="17"/>
      <c r="AI11" s="69"/>
      <c r="AJ11" s="17"/>
      <c r="AL11" s="69"/>
      <c r="AM11" s="17"/>
      <c r="AO11" s="69"/>
      <c r="AP11" s="17"/>
      <c r="AR11" s="69"/>
      <c r="AS11" s="17"/>
      <c r="AU11" s="69"/>
      <c r="AV11" s="17"/>
      <c r="AX11" s="69"/>
      <c r="AY11" s="17"/>
      <c r="BA11" s="69"/>
      <c r="BB11" s="17"/>
      <c r="BD11" s="69"/>
      <c r="BE11" s="17"/>
      <c r="BG11" s="69"/>
      <c r="BH11" s="17"/>
      <c r="BJ11" s="69"/>
      <c r="BK11" s="17"/>
      <c r="BM11" s="69"/>
      <c r="BN11" s="17"/>
      <c r="BP11" s="69"/>
      <c r="BQ11" s="17"/>
      <c r="BS11" s="69"/>
      <c r="BT11" s="17"/>
      <c r="BV11" s="69"/>
      <c r="BW11" s="17"/>
      <c r="BY11" s="69"/>
    </row>
    <row r="12" spans="1:77" ht="13.5" customHeight="1">
      <c r="A12" s="68" t="s">
        <v>294</v>
      </c>
      <c r="B12" s="2" t="s">
        <v>302</v>
      </c>
      <c r="D12" s="2">
        <v>49</v>
      </c>
      <c r="E12" s="2">
        <v>-6</v>
      </c>
      <c r="F12" s="17"/>
      <c r="G12" s="2">
        <v>76</v>
      </c>
      <c r="H12" s="69">
        <v>18</v>
      </c>
      <c r="L12" s="17"/>
      <c r="N12" s="69"/>
      <c r="O12" s="17"/>
      <c r="P12" s="2">
        <v>75</v>
      </c>
      <c r="Q12" s="69">
        <v>6</v>
      </c>
      <c r="R12" s="17"/>
      <c r="S12" s="2" t="s">
        <v>322</v>
      </c>
      <c r="T12" s="69">
        <v>-20</v>
      </c>
      <c r="U12" s="17"/>
      <c r="V12" s="2">
        <v>61</v>
      </c>
      <c r="W12" s="69">
        <v>6</v>
      </c>
      <c r="X12" s="17"/>
      <c r="Z12" s="69"/>
      <c r="AA12" s="17"/>
      <c r="AC12" s="69"/>
      <c r="AD12" s="17"/>
      <c r="AF12" s="69"/>
      <c r="AG12" s="17"/>
      <c r="AI12" s="69"/>
      <c r="AJ12" s="17"/>
      <c r="AL12" s="69"/>
      <c r="AM12" s="17"/>
      <c r="AO12" s="69"/>
      <c r="AP12" s="17"/>
      <c r="AR12" s="69"/>
      <c r="AS12" s="17"/>
      <c r="AU12" s="69"/>
      <c r="AV12" s="17"/>
      <c r="AX12" s="69"/>
      <c r="AY12" s="17"/>
      <c r="BA12" s="69"/>
      <c r="BB12" s="17"/>
      <c r="BD12" s="69"/>
      <c r="BE12" s="17"/>
      <c r="BG12" s="69"/>
      <c r="BH12" s="17"/>
      <c r="BJ12" s="69"/>
      <c r="BK12" s="17"/>
      <c r="BM12" s="69"/>
      <c r="BN12" s="17"/>
      <c r="BP12" s="69"/>
      <c r="BQ12" s="17"/>
      <c r="BS12" s="69"/>
      <c r="BT12" s="17"/>
      <c r="BV12" s="69"/>
      <c r="BW12" s="17"/>
      <c r="BY12" s="69"/>
    </row>
    <row r="13" spans="1:77" ht="13.5" customHeight="1">
      <c r="A13" s="70" t="s">
        <v>319</v>
      </c>
      <c r="B13" s="2" t="s">
        <v>309</v>
      </c>
      <c r="D13" s="2">
        <v>16</v>
      </c>
      <c r="E13" s="2">
        <v>2</v>
      </c>
      <c r="F13" s="17"/>
      <c r="G13" s="2">
        <v>18</v>
      </c>
      <c r="H13" s="69">
        <v>1.3</v>
      </c>
      <c r="L13" s="17"/>
      <c r="N13" s="69"/>
      <c r="O13" s="17"/>
      <c r="P13" s="2">
        <v>12</v>
      </c>
      <c r="Q13" s="69">
        <v>-1</v>
      </c>
      <c r="R13" s="17"/>
      <c r="S13" s="2" t="s">
        <v>323</v>
      </c>
      <c r="T13" s="69">
        <v>-2</v>
      </c>
      <c r="U13" s="17"/>
      <c r="V13" s="2">
        <v>12</v>
      </c>
      <c r="W13" s="69">
        <v>2</v>
      </c>
      <c r="X13" s="17"/>
      <c r="Z13" s="69"/>
      <c r="AA13" s="17"/>
      <c r="AC13" s="69"/>
      <c r="AD13" s="17"/>
      <c r="AF13" s="69"/>
      <c r="AG13" s="17"/>
      <c r="AI13" s="69"/>
      <c r="AJ13" s="17"/>
      <c r="AL13" s="69"/>
      <c r="AM13" s="17"/>
      <c r="AO13" s="69"/>
      <c r="AP13" s="17"/>
      <c r="AR13" s="69"/>
      <c r="AS13" s="17"/>
      <c r="AU13" s="69"/>
      <c r="AV13" s="17"/>
      <c r="AX13" s="69"/>
      <c r="AY13" s="17"/>
      <c r="BA13" s="69"/>
      <c r="BB13" s="17"/>
      <c r="BD13" s="69"/>
      <c r="BE13" s="17"/>
      <c r="BG13" s="69"/>
      <c r="BH13" s="17"/>
      <c r="BJ13" s="69"/>
      <c r="BK13" s="17"/>
      <c r="BM13" s="69"/>
      <c r="BN13" s="17"/>
      <c r="BP13" s="69"/>
      <c r="BQ13" s="17"/>
      <c r="BS13" s="69"/>
      <c r="BT13" s="17"/>
      <c r="BV13" s="69"/>
      <c r="BW13" s="17"/>
      <c r="BY13" s="69"/>
    </row>
    <row r="14" spans="1:77" ht="13.5" customHeight="1">
      <c r="A14" s="68" t="s">
        <v>295</v>
      </c>
      <c r="B14" s="2" t="s">
        <v>310</v>
      </c>
      <c r="F14" s="17"/>
      <c r="H14" s="69"/>
      <c r="J14" s="2">
        <v>80</v>
      </c>
      <c r="K14" s="2">
        <v>-14</v>
      </c>
      <c r="L14" s="17"/>
      <c r="M14" s="2">
        <v>82</v>
      </c>
      <c r="N14" s="69">
        <v>2</v>
      </c>
      <c r="O14" s="17"/>
      <c r="Q14" s="69"/>
      <c r="R14" s="17"/>
      <c r="T14" s="69"/>
      <c r="U14" s="17"/>
      <c r="W14" s="69"/>
      <c r="X14" s="17"/>
      <c r="Z14" s="69"/>
      <c r="AA14" s="17"/>
      <c r="AC14" s="69"/>
      <c r="AD14" s="17"/>
      <c r="AF14" s="69"/>
      <c r="AG14" s="17"/>
      <c r="AI14" s="69"/>
      <c r="AJ14" s="17"/>
      <c r="AL14" s="69"/>
      <c r="AM14" s="17"/>
      <c r="AO14" s="69"/>
      <c r="AP14" s="17"/>
      <c r="AR14" s="69"/>
      <c r="AS14" s="17"/>
      <c r="AU14" s="69"/>
      <c r="AV14" s="17"/>
      <c r="AX14" s="69"/>
      <c r="AY14" s="17"/>
      <c r="BA14" s="69"/>
      <c r="BB14" s="17"/>
      <c r="BD14" s="69"/>
      <c r="BE14" s="17"/>
      <c r="BG14" s="69"/>
      <c r="BH14" s="17"/>
      <c r="BJ14" s="69"/>
      <c r="BK14" s="17"/>
      <c r="BM14" s="69"/>
      <c r="BN14" s="17"/>
      <c r="BP14" s="69"/>
      <c r="BQ14" s="17"/>
      <c r="BS14" s="69"/>
      <c r="BT14" s="17"/>
      <c r="BV14" s="69"/>
      <c r="BW14" s="17"/>
      <c r="BY14" s="69"/>
    </row>
    <row r="15" spans="1:77" ht="13.5" customHeight="1">
      <c r="A15" s="68" t="s">
        <v>296</v>
      </c>
      <c r="B15" s="2" t="s">
        <v>303</v>
      </c>
      <c r="F15" s="17"/>
      <c r="H15" s="69"/>
      <c r="J15" s="2">
        <v>0</v>
      </c>
      <c r="K15" s="2">
        <v>0</v>
      </c>
      <c r="L15" s="17"/>
      <c r="N15" s="69"/>
      <c r="O15" s="17"/>
      <c r="P15" s="2">
        <v>0</v>
      </c>
      <c r="Q15" s="69">
        <v>0</v>
      </c>
      <c r="R15" s="17"/>
      <c r="T15" s="69"/>
      <c r="U15" s="17"/>
      <c r="W15" s="69"/>
      <c r="X15" s="17"/>
      <c r="Z15" s="69"/>
      <c r="AA15" s="17"/>
      <c r="AC15" s="69"/>
      <c r="AD15" s="17"/>
      <c r="AF15" s="69"/>
      <c r="AG15" s="17"/>
      <c r="AI15" s="69"/>
      <c r="AJ15" s="17"/>
      <c r="AL15" s="69"/>
      <c r="AM15" s="17"/>
      <c r="AO15" s="69"/>
      <c r="AP15" s="17"/>
      <c r="AR15" s="69"/>
      <c r="AS15" s="17"/>
      <c r="AU15" s="69"/>
      <c r="AV15" s="17"/>
      <c r="AX15" s="69"/>
      <c r="AY15" s="17"/>
      <c r="BA15" s="69"/>
      <c r="BB15" s="17"/>
      <c r="BD15" s="69"/>
      <c r="BE15" s="17"/>
      <c r="BG15" s="69"/>
      <c r="BH15" s="17"/>
      <c r="BJ15" s="69"/>
      <c r="BK15" s="17"/>
      <c r="BM15" s="69"/>
      <c r="BN15" s="17"/>
      <c r="BP15" s="69"/>
      <c r="BQ15" s="17"/>
      <c r="BS15" s="69"/>
      <c r="BT15" s="17"/>
      <c r="BV15" s="69"/>
      <c r="BW15" s="17"/>
      <c r="BY15" s="69"/>
    </row>
    <row r="16" spans="1:77" ht="13.5" customHeight="1">
      <c r="A16" s="68" t="s">
        <v>297</v>
      </c>
      <c r="B16" s="2" t="s">
        <v>304</v>
      </c>
      <c r="D16" s="2">
        <v>0</v>
      </c>
      <c r="E16" s="2">
        <v>0</v>
      </c>
      <c r="F16" s="17"/>
      <c r="G16" s="2">
        <v>0</v>
      </c>
      <c r="H16" s="69">
        <v>0</v>
      </c>
      <c r="J16" s="2">
        <v>0</v>
      </c>
      <c r="K16" s="2">
        <v>0</v>
      </c>
      <c r="L16" s="17"/>
      <c r="M16" s="2">
        <v>0</v>
      </c>
      <c r="N16" s="69">
        <v>0</v>
      </c>
      <c r="O16" s="17"/>
      <c r="P16" s="2">
        <v>0</v>
      </c>
      <c r="Q16" s="69">
        <v>0</v>
      </c>
      <c r="R16" s="17"/>
      <c r="S16" s="2">
        <v>0</v>
      </c>
      <c r="T16" s="69">
        <v>0</v>
      </c>
      <c r="U16" s="17"/>
      <c r="V16" s="2">
        <v>0</v>
      </c>
      <c r="W16" s="69">
        <v>0</v>
      </c>
      <c r="X16" s="17"/>
      <c r="Z16" s="69"/>
      <c r="AA16" s="17"/>
      <c r="AC16" s="69"/>
      <c r="AD16" s="17"/>
      <c r="AF16" s="69"/>
      <c r="AG16" s="17"/>
      <c r="AI16" s="69"/>
      <c r="AJ16" s="17"/>
      <c r="AL16" s="69"/>
      <c r="AM16" s="17"/>
      <c r="AO16" s="69"/>
      <c r="AP16" s="17"/>
      <c r="AR16" s="69"/>
      <c r="AS16" s="17"/>
      <c r="AU16" s="69"/>
      <c r="AV16" s="17"/>
      <c r="AX16" s="69"/>
      <c r="AY16" s="17"/>
      <c r="BA16" s="69"/>
      <c r="BB16" s="17"/>
      <c r="BD16" s="69"/>
      <c r="BE16" s="17"/>
      <c r="BG16" s="69"/>
      <c r="BH16" s="17"/>
      <c r="BJ16" s="69"/>
      <c r="BK16" s="17"/>
      <c r="BM16" s="69"/>
      <c r="BN16" s="17"/>
      <c r="BP16" s="69"/>
      <c r="BQ16" s="17"/>
      <c r="BS16" s="69"/>
      <c r="BT16" s="17"/>
      <c r="BV16" s="69"/>
      <c r="BW16" s="17"/>
      <c r="BY16" s="69"/>
    </row>
    <row r="17" spans="1:77" ht="13.5" customHeight="1">
      <c r="A17" s="68" t="s">
        <v>298</v>
      </c>
      <c r="B17" s="2" t="s">
        <v>241</v>
      </c>
      <c r="F17" s="17"/>
      <c r="H17" s="69"/>
      <c r="L17" s="17"/>
      <c r="M17" s="2">
        <v>0</v>
      </c>
      <c r="N17" s="69">
        <v>0</v>
      </c>
      <c r="O17" s="17"/>
      <c r="P17" s="2">
        <v>0</v>
      </c>
      <c r="Q17" s="69">
        <v>0</v>
      </c>
      <c r="R17" s="17"/>
      <c r="S17" s="2">
        <v>0</v>
      </c>
      <c r="T17" s="69">
        <v>0</v>
      </c>
      <c r="U17" s="17"/>
      <c r="V17" s="2">
        <v>1</v>
      </c>
      <c r="W17" s="69">
        <v>1</v>
      </c>
      <c r="X17" s="17"/>
      <c r="Z17" s="69"/>
      <c r="AA17" s="17"/>
      <c r="AC17" s="69"/>
      <c r="AD17" s="17"/>
      <c r="AF17" s="69"/>
      <c r="AG17" s="17"/>
      <c r="AI17" s="69"/>
      <c r="AJ17" s="17"/>
      <c r="AL17" s="69"/>
      <c r="AM17" s="17"/>
      <c r="AO17" s="69"/>
      <c r="AP17" s="17"/>
      <c r="AR17" s="69"/>
      <c r="AS17" s="17"/>
      <c r="AU17" s="69"/>
      <c r="AV17" s="17"/>
      <c r="AX17" s="69"/>
      <c r="AY17" s="17"/>
      <c r="BA17" s="69"/>
      <c r="BB17" s="17"/>
      <c r="BD17" s="69"/>
      <c r="BE17" s="17"/>
      <c r="BG17" s="69"/>
      <c r="BH17" s="17"/>
      <c r="BJ17" s="69"/>
      <c r="BK17" s="17"/>
      <c r="BM17" s="69"/>
      <c r="BN17" s="17"/>
      <c r="BP17" s="69"/>
      <c r="BQ17" s="17"/>
      <c r="BS17" s="69"/>
      <c r="BT17" s="17"/>
      <c r="BV17" s="69"/>
      <c r="BW17" s="17"/>
      <c r="BY17" s="69"/>
    </row>
    <row r="18" spans="1:77" ht="13.5" customHeight="1">
      <c r="A18" s="68" t="s">
        <v>299</v>
      </c>
      <c r="B18" s="2" t="s">
        <v>305</v>
      </c>
      <c r="F18" s="17"/>
      <c r="H18" s="69"/>
      <c r="L18" s="17"/>
      <c r="N18" s="69"/>
      <c r="O18" s="17"/>
      <c r="Q18" s="69"/>
      <c r="R18" s="17"/>
      <c r="S18" s="2">
        <v>0</v>
      </c>
      <c r="T18" s="69">
        <v>0</v>
      </c>
      <c r="U18" s="17"/>
      <c r="V18" s="2">
        <v>0</v>
      </c>
      <c r="W18" s="69">
        <v>0</v>
      </c>
      <c r="X18" s="17"/>
      <c r="Z18" s="69"/>
      <c r="AA18" s="17"/>
      <c r="AC18" s="69"/>
      <c r="AD18" s="17"/>
      <c r="AF18" s="69"/>
      <c r="AG18" s="17"/>
      <c r="AI18" s="69"/>
      <c r="AJ18" s="17"/>
      <c r="AL18" s="69"/>
      <c r="AM18" s="17"/>
      <c r="AO18" s="69"/>
      <c r="AP18" s="17"/>
      <c r="AR18" s="69"/>
      <c r="AS18" s="17"/>
      <c r="AU18" s="69"/>
      <c r="AV18" s="17"/>
      <c r="AX18" s="69"/>
      <c r="AY18" s="17"/>
      <c r="BA18" s="69"/>
      <c r="BB18" s="17"/>
      <c r="BD18" s="69"/>
      <c r="BE18" s="17"/>
      <c r="BG18" s="69"/>
      <c r="BH18" s="17"/>
      <c r="BJ18" s="69"/>
      <c r="BK18" s="17"/>
      <c r="BM18" s="69"/>
      <c r="BN18" s="17"/>
      <c r="BP18" s="69"/>
      <c r="BQ18" s="17"/>
      <c r="BS18" s="69"/>
      <c r="BT18" s="17"/>
      <c r="BV18" s="69"/>
      <c r="BW18" s="17"/>
      <c r="BY18" s="69"/>
    </row>
    <row r="19" spans="1:77" ht="13.5" customHeight="1">
      <c r="A19" s="68" t="s">
        <v>300</v>
      </c>
      <c r="B19" s="2" t="s">
        <v>306</v>
      </c>
      <c r="D19" s="2">
        <v>2</v>
      </c>
      <c r="E19" s="2">
        <v>1</v>
      </c>
      <c r="F19" s="17"/>
      <c r="G19" s="2">
        <v>5</v>
      </c>
      <c r="H19" s="69">
        <v>2</v>
      </c>
      <c r="J19" s="2">
        <v>1</v>
      </c>
      <c r="K19" s="2">
        <v>-4</v>
      </c>
      <c r="L19" s="17"/>
      <c r="M19" s="2">
        <v>3</v>
      </c>
      <c r="N19" s="69">
        <v>2</v>
      </c>
      <c r="O19" s="17"/>
      <c r="P19" s="2">
        <v>3</v>
      </c>
      <c r="Q19" s="69">
        <v>0</v>
      </c>
      <c r="R19" s="17"/>
      <c r="S19" s="2" t="s">
        <v>324</v>
      </c>
      <c r="T19" s="69">
        <v>-1</v>
      </c>
      <c r="U19" s="17"/>
      <c r="V19" s="2">
        <v>4</v>
      </c>
      <c r="W19" s="69">
        <v>2</v>
      </c>
      <c r="X19" s="17"/>
      <c r="Z19" s="69"/>
      <c r="AA19" s="17"/>
      <c r="AC19" s="69"/>
      <c r="AD19" s="17"/>
      <c r="AF19" s="69"/>
      <c r="AG19" s="17"/>
      <c r="AI19" s="69"/>
      <c r="AJ19" s="17"/>
      <c r="AL19" s="69"/>
      <c r="AM19" s="17"/>
      <c r="AO19" s="69"/>
      <c r="AP19" s="17"/>
      <c r="AR19" s="69"/>
      <c r="AS19" s="17"/>
      <c r="AU19" s="69"/>
      <c r="AV19" s="17"/>
      <c r="AX19" s="69"/>
      <c r="AY19" s="17"/>
      <c r="BA19" s="69"/>
      <c r="BB19" s="17"/>
      <c r="BD19" s="69"/>
      <c r="BE19" s="17"/>
      <c r="BG19" s="69"/>
      <c r="BH19" s="17"/>
      <c r="BJ19" s="69"/>
      <c r="BK19" s="17"/>
      <c r="BM19" s="69"/>
      <c r="BN19" s="17"/>
      <c r="BP19" s="69"/>
      <c r="BQ19" s="17"/>
      <c r="BS19" s="69"/>
      <c r="BT19" s="17"/>
      <c r="BV19" s="69"/>
      <c r="BW19" s="17"/>
      <c r="BY19" s="69"/>
    </row>
    <row r="20" spans="1:77" ht="13.5" customHeight="1">
      <c r="A20" s="68"/>
      <c r="F20" s="17"/>
      <c r="H20" s="69"/>
      <c r="L20" s="17"/>
      <c r="N20" s="69"/>
      <c r="O20" s="17"/>
      <c r="Q20" s="69"/>
      <c r="R20" s="17"/>
      <c r="T20" s="69"/>
      <c r="U20" s="17"/>
      <c r="W20" s="69"/>
      <c r="X20" s="17"/>
      <c r="Z20" s="69"/>
      <c r="AA20" s="17"/>
      <c r="AC20" s="69"/>
      <c r="AD20" s="17"/>
      <c r="AF20" s="69"/>
      <c r="AG20" s="17"/>
      <c r="AI20" s="69"/>
      <c r="AJ20" s="17"/>
      <c r="AL20" s="69"/>
      <c r="AM20" s="17"/>
      <c r="AO20" s="69"/>
      <c r="AP20" s="17"/>
      <c r="AR20" s="69"/>
      <c r="AS20" s="17"/>
      <c r="AU20" s="69"/>
      <c r="AV20" s="17"/>
      <c r="AX20" s="69"/>
      <c r="AY20" s="17"/>
      <c r="BA20" s="69"/>
      <c r="BB20" s="17"/>
      <c r="BD20" s="69"/>
      <c r="BE20" s="17"/>
      <c r="BG20" s="69"/>
      <c r="BH20" s="17"/>
      <c r="BJ20" s="69"/>
      <c r="BK20" s="17"/>
      <c r="BM20" s="69"/>
      <c r="BN20" s="17"/>
      <c r="BP20" s="69"/>
      <c r="BQ20" s="17"/>
      <c r="BS20" s="69"/>
      <c r="BT20" s="17"/>
      <c r="BV20" s="69"/>
      <c r="BW20" s="17"/>
      <c r="BY20" s="69"/>
    </row>
    <row r="21" spans="1:77" ht="13.5" customHeight="1">
      <c r="A21" s="68"/>
      <c r="F21" s="17"/>
      <c r="H21" s="69"/>
      <c r="L21" s="17"/>
      <c r="N21" s="69"/>
      <c r="O21" s="17"/>
      <c r="Q21" s="69"/>
      <c r="R21" s="17"/>
      <c r="T21" s="69"/>
      <c r="U21" s="17"/>
      <c r="W21" s="69"/>
      <c r="X21" s="17"/>
      <c r="Z21" s="69"/>
      <c r="AA21" s="17"/>
      <c r="AC21" s="69"/>
      <c r="AD21" s="17"/>
      <c r="AF21" s="69"/>
      <c r="AG21" s="17"/>
      <c r="AI21" s="69"/>
      <c r="AJ21" s="17"/>
      <c r="AL21" s="69"/>
      <c r="AM21" s="17"/>
      <c r="AO21" s="69"/>
      <c r="AP21" s="17"/>
      <c r="AR21" s="69"/>
      <c r="AS21" s="17"/>
      <c r="AU21" s="69"/>
      <c r="AV21" s="17"/>
      <c r="AX21" s="69"/>
      <c r="AY21" s="17"/>
      <c r="BA21" s="69"/>
      <c r="BB21" s="17"/>
      <c r="BD21" s="69"/>
      <c r="BE21" s="17"/>
      <c r="BG21" s="69"/>
      <c r="BH21" s="17"/>
      <c r="BJ21" s="69"/>
      <c r="BK21" s="17"/>
      <c r="BM21" s="69"/>
      <c r="BN21" s="17"/>
      <c r="BP21" s="69"/>
      <c r="BQ21" s="17"/>
      <c r="BS21" s="69"/>
      <c r="BT21" s="17"/>
      <c r="BV21" s="69"/>
      <c r="BW21" s="17"/>
      <c r="BY21" s="69"/>
    </row>
    <row r="22" spans="1:77" ht="13.5" customHeight="1">
      <c r="A22" s="68"/>
      <c r="F22" s="17"/>
      <c r="H22" s="69"/>
      <c r="L22" s="17"/>
      <c r="N22" s="69"/>
      <c r="O22" s="17"/>
      <c r="Q22" s="69"/>
      <c r="R22" s="17"/>
      <c r="T22" s="69"/>
      <c r="U22" s="17"/>
      <c r="W22" s="69"/>
      <c r="X22" s="17"/>
      <c r="Z22" s="69"/>
      <c r="AA22" s="17"/>
      <c r="AC22" s="69"/>
      <c r="AD22" s="17"/>
      <c r="AF22" s="69"/>
      <c r="AG22" s="17"/>
      <c r="AI22" s="69"/>
      <c r="AJ22" s="17"/>
      <c r="AL22" s="69"/>
      <c r="AM22" s="17"/>
      <c r="AO22" s="69"/>
      <c r="AP22" s="17"/>
      <c r="AR22" s="69"/>
      <c r="AS22" s="17"/>
      <c r="AU22" s="69"/>
      <c r="AV22" s="17"/>
      <c r="AX22" s="69"/>
      <c r="AY22" s="17"/>
      <c r="BA22" s="69"/>
      <c r="BB22" s="17"/>
      <c r="BD22" s="69"/>
      <c r="BE22" s="17"/>
      <c r="BG22" s="69"/>
      <c r="BH22" s="17"/>
      <c r="BJ22" s="69"/>
      <c r="BK22" s="17"/>
      <c r="BM22" s="69"/>
      <c r="BN22" s="17"/>
      <c r="BP22" s="69"/>
      <c r="BQ22" s="17"/>
      <c r="BS22" s="69"/>
      <c r="BT22" s="17"/>
      <c r="BV22" s="69"/>
      <c r="BW22" s="17"/>
      <c r="BY22" s="69"/>
    </row>
    <row r="23" spans="1:77" ht="13.5" customHeight="1">
      <c r="A23" s="68"/>
      <c r="F23" s="17"/>
      <c r="H23" s="69"/>
      <c r="L23" s="17"/>
      <c r="N23" s="69"/>
      <c r="O23" s="17"/>
      <c r="Q23" s="69"/>
      <c r="R23" s="17"/>
      <c r="T23" s="69"/>
      <c r="U23" s="17"/>
      <c r="W23" s="69"/>
      <c r="X23" s="17"/>
      <c r="Z23" s="69"/>
      <c r="AA23" s="17"/>
      <c r="AC23" s="69"/>
      <c r="AD23" s="17"/>
      <c r="AF23" s="69"/>
      <c r="AG23" s="17"/>
      <c r="AI23" s="69"/>
      <c r="AJ23" s="17"/>
      <c r="AL23" s="69"/>
      <c r="AM23" s="17"/>
      <c r="AO23" s="69"/>
      <c r="AP23" s="17"/>
      <c r="AR23" s="69"/>
      <c r="AS23" s="17"/>
      <c r="AU23" s="69"/>
      <c r="AV23" s="17"/>
      <c r="AX23" s="69"/>
      <c r="AY23" s="17"/>
      <c r="BA23" s="69"/>
      <c r="BB23" s="17"/>
      <c r="BD23" s="69"/>
      <c r="BE23" s="17"/>
      <c r="BG23" s="69"/>
      <c r="BH23" s="17"/>
      <c r="BJ23" s="69"/>
      <c r="BK23" s="17"/>
      <c r="BM23" s="69"/>
      <c r="BN23" s="17"/>
      <c r="BP23" s="69"/>
      <c r="BQ23" s="17"/>
      <c r="BS23" s="69"/>
      <c r="BT23" s="17"/>
      <c r="BV23" s="69"/>
      <c r="BW23" s="17"/>
      <c r="BY23" s="69"/>
    </row>
    <row r="24" spans="1:77" ht="13.5" customHeight="1">
      <c r="A24" s="44"/>
      <c r="F24" s="17"/>
      <c r="H24" s="69"/>
      <c r="L24" s="17"/>
      <c r="N24" s="69"/>
      <c r="O24" s="17"/>
      <c r="Q24" s="69"/>
      <c r="R24" s="17"/>
      <c r="T24" s="69"/>
      <c r="U24" s="17"/>
      <c r="W24" s="69"/>
      <c r="X24" s="17"/>
      <c r="Z24" s="69"/>
      <c r="AA24" s="17"/>
      <c r="AC24" s="69"/>
      <c r="AD24" s="17"/>
      <c r="AF24" s="69"/>
      <c r="AG24" s="17"/>
      <c r="AI24" s="69"/>
      <c r="AJ24" s="17"/>
      <c r="AL24" s="69"/>
      <c r="AM24" s="17"/>
      <c r="AO24" s="69"/>
      <c r="AP24" s="17"/>
      <c r="AR24" s="69"/>
      <c r="AS24" s="17"/>
      <c r="AU24" s="69"/>
      <c r="AV24" s="17"/>
      <c r="AX24" s="69"/>
      <c r="AY24" s="17"/>
      <c r="BA24" s="69"/>
      <c r="BB24" s="17"/>
      <c r="BD24" s="69"/>
      <c r="BE24" s="17"/>
      <c r="BG24" s="69"/>
      <c r="BH24" s="17"/>
      <c r="BJ24" s="69"/>
      <c r="BK24" s="17"/>
      <c r="BM24" s="69"/>
      <c r="BN24" s="17"/>
      <c r="BP24" s="69"/>
      <c r="BQ24" s="17"/>
      <c r="BS24" s="69"/>
      <c r="BT24" s="17"/>
      <c r="BV24" s="69"/>
      <c r="BW24" s="17"/>
      <c r="BY24" s="69"/>
    </row>
    <row r="25" spans="1:77" ht="13.5" customHeight="1">
      <c r="A25" s="68"/>
      <c r="F25" s="17"/>
      <c r="H25" s="69"/>
      <c r="L25" s="17"/>
      <c r="N25" s="69"/>
      <c r="O25" s="17"/>
      <c r="Q25" s="69"/>
      <c r="R25" s="17"/>
      <c r="T25" s="69"/>
      <c r="U25" s="17"/>
      <c r="W25" s="69"/>
      <c r="X25" s="17"/>
      <c r="Z25" s="69"/>
      <c r="AA25" s="17"/>
      <c r="AC25" s="69"/>
      <c r="AD25" s="17"/>
      <c r="AF25" s="69"/>
      <c r="AG25" s="17"/>
      <c r="AI25" s="69"/>
      <c r="AJ25" s="17"/>
      <c r="AL25" s="69"/>
      <c r="AM25" s="17"/>
      <c r="AO25" s="69"/>
      <c r="AP25" s="17"/>
      <c r="AR25" s="69"/>
      <c r="AS25" s="17"/>
      <c r="AU25" s="69"/>
      <c r="AV25" s="17"/>
      <c r="AX25" s="69"/>
      <c r="AY25" s="17"/>
      <c r="BA25" s="69"/>
      <c r="BB25" s="17"/>
      <c r="BD25" s="69"/>
      <c r="BE25" s="17"/>
      <c r="BG25" s="69"/>
      <c r="BH25" s="17"/>
      <c r="BJ25" s="69"/>
      <c r="BK25" s="17"/>
      <c r="BM25" s="69"/>
      <c r="BN25" s="17"/>
      <c r="BP25" s="69"/>
      <c r="BQ25" s="17"/>
      <c r="BS25" s="69"/>
      <c r="BT25" s="17"/>
      <c r="BV25" s="69"/>
      <c r="BW25" s="17"/>
      <c r="BY25" s="69"/>
    </row>
    <row r="26" spans="1:77" ht="13.5" customHeight="1">
      <c r="A26" s="68"/>
      <c r="F26" s="17"/>
      <c r="H26" s="69"/>
      <c r="L26" s="17"/>
      <c r="N26" s="69"/>
      <c r="O26" s="17"/>
      <c r="Q26" s="69"/>
      <c r="R26" s="17"/>
      <c r="T26" s="69"/>
      <c r="U26" s="17"/>
      <c r="W26" s="69"/>
      <c r="X26" s="17"/>
      <c r="Z26" s="69"/>
      <c r="AA26" s="17"/>
      <c r="AC26" s="69"/>
      <c r="AD26" s="17"/>
      <c r="AF26" s="69"/>
      <c r="AG26" s="17"/>
      <c r="AI26" s="69"/>
      <c r="AJ26" s="17"/>
      <c r="AL26" s="69"/>
      <c r="AM26" s="17"/>
      <c r="AO26" s="69"/>
      <c r="AP26" s="17"/>
      <c r="AR26" s="69"/>
      <c r="AS26" s="17"/>
      <c r="AU26" s="69"/>
      <c r="AV26" s="17"/>
      <c r="AX26" s="69"/>
      <c r="AY26" s="17"/>
      <c r="BA26" s="69"/>
      <c r="BB26" s="17"/>
      <c r="BD26" s="69"/>
      <c r="BE26" s="17"/>
      <c r="BG26" s="69"/>
      <c r="BH26" s="17"/>
      <c r="BJ26" s="69"/>
      <c r="BK26" s="17"/>
      <c r="BM26" s="69"/>
      <c r="BN26" s="17"/>
      <c r="BP26" s="69"/>
      <c r="BQ26" s="17"/>
      <c r="BS26" s="69"/>
      <c r="BT26" s="17"/>
      <c r="BV26" s="69"/>
      <c r="BW26" s="17"/>
      <c r="BY26" s="69"/>
    </row>
    <row r="27" spans="1:77" ht="13.5" customHeight="1">
      <c r="A27" s="68"/>
      <c r="F27" s="17"/>
      <c r="H27" s="69"/>
      <c r="J27" s="56"/>
      <c r="L27" s="17"/>
      <c r="N27" s="69"/>
      <c r="O27" s="17"/>
      <c r="Q27" s="69"/>
      <c r="R27" s="17"/>
      <c r="T27" s="69"/>
      <c r="U27" s="17"/>
      <c r="W27" s="69"/>
      <c r="X27" s="17"/>
      <c r="Z27" s="69"/>
      <c r="AA27" s="17"/>
      <c r="AC27" s="69"/>
      <c r="AD27" s="17"/>
      <c r="AF27" s="69"/>
      <c r="AG27" s="17"/>
      <c r="AI27" s="69"/>
      <c r="AJ27" s="17"/>
      <c r="AL27" s="69"/>
      <c r="AM27" s="17"/>
      <c r="AO27" s="69"/>
      <c r="AP27" s="17"/>
      <c r="AR27" s="69"/>
      <c r="AS27" s="17"/>
      <c r="AU27" s="69"/>
      <c r="AV27" s="17"/>
      <c r="AX27" s="69"/>
      <c r="AY27" s="17"/>
      <c r="BA27" s="69"/>
      <c r="BB27" s="17"/>
      <c r="BD27" s="69"/>
      <c r="BE27" s="17"/>
      <c r="BG27" s="69"/>
      <c r="BH27" s="17"/>
      <c r="BJ27" s="69"/>
      <c r="BK27" s="17"/>
      <c r="BM27" s="69"/>
      <c r="BN27" s="17"/>
      <c r="BP27" s="69"/>
      <c r="BQ27" s="17"/>
      <c r="BS27" s="69"/>
      <c r="BT27" s="17"/>
      <c r="BV27" s="69"/>
      <c r="BW27" s="17"/>
      <c r="BY27" s="69"/>
    </row>
    <row r="28" spans="1:77" ht="13.5" customHeight="1">
      <c r="A28" s="68"/>
      <c r="F28" s="17"/>
      <c r="H28" s="69"/>
      <c r="L28" s="17"/>
      <c r="N28" s="69"/>
      <c r="O28" s="17"/>
      <c r="Q28" s="69"/>
      <c r="R28" s="17"/>
      <c r="T28" s="69"/>
      <c r="U28" s="17"/>
      <c r="W28" s="69"/>
      <c r="X28" s="17"/>
      <c r="Z28" s="69"/>
      <c r="AA28" s="17"/>
      <c r="AC28" s="69"/>
      <c r="AD28" s="17"/>
      <c r="AF28" s="69"/>
      <c r="AG28" s="17"/>
      <c r="AI28" s="69"/>
      <c r="AJ28" s="17"/>
      <c r="AL28" s="69"/>
      <c r="AM28" s="17"/>
      <c r="AO28" s="69"/>
      <c r="AP28" s="17"/>
      <c r="AR28" s="69"/>
      <c r="AS28" s="17"/>
      <c r="AU28" s="69"/>
      <c r="AV28" s="17"/>
      <c r="AX28" s="69"/>
      <c r="AY28" s="17"/>
      <c r="BA28" s="69"/>
      <c r="BB28" s="17"/>
      <c r="BD28" s="69"/>
      <c r="BE28" s="17"/>
      <c r="BG28" s="69"/>
      <c r="BH28" s="17"/>
      <c r="BJ28" s="69"/>
      <c r="BK28" s="17"/>
      <c r="BM28" s="69"/>
      <c r="BN28" s="17"/>
      <c r="BP28" s="69"/>
      <c r="BQ28" s="17"/>
      <c r="BS28" s="69"/>
      <c r="BT28" s="17"/>
      <c r="BV28" s="69"/>
      <c r="BW28" s="17"/>
      <c r="BY28" s="69"/>
    </row>
    <row r="29" spans="1:77" ht="13.5" customHeight="1">
      <c r="A29" s="68"/>
      <c r="F29" s="17"/>
      <c r="H29" s="69"/>
      <c r="L29" s="17"/>
      <c r="N29" s="69"/>
      <c r="O29" s="17"/>
      <c r="Q29" s="69"/>
      <c r="R29" s="17"/>
      <c r="T29" s="69"/>
      <c r="U29" s="17"/>
      <c r="W29" s="69"/>
      <c r="X29" s="17"/>
      <c r="Z29" s="69"/>
      <c r="AA29" s="17"/>
      <c r="AC29" s="69"/>
      <c r="AD29" s="17"/>
      <c r="AF29" s="69"/>
      <c r="AG29" s="17"/>
      <c r="AI29" s="69"/>
      <c r="AJ29" s="17"/>
      <c r="AL29" s="69"/>
      <c r="AM29" s="17"/>
      <c r="AO29" s="69"/>
      <c r="AP29" s="17"/>
      <c r="AR29" s="69"/>
      <c r="AS29" s="17"/>
      <c r="AU29" s="69"/>
      <c r="AV29" s="17"/>
      <c r="AX29" s="69"/>
      <c r="AY29" s="17"/>
      <c r="BA29" s="69"/>
      <c r="BB29" s="17"/>
      <c r="BD29" s="69"/>
      <c r="BE29" s="17"/>
      <c r="BG29" s="69"/>
      <c r="BH29" s="17"/>
      <c r="BJ29" s="69"/>
      <c r="BK29" s="17"/>
      <c r="BM29" s="69"/>
      <c r="BN29" s="17"/>
      <c r="BP29" s="69"/>
      <c r="BQ29" s="17"/>
      <c r="BS29" s="69"/>
      <c r="BT29" s="17"/>
      <c r="BV29" s="69"/>
      <c r="BW29" s="17"/>
      <c r="BY29" s="69"/>
    </row>
    <row r="30" spans="1:77" ht="13.5" customHeight="1">
      <c r="A30" s="68"/>
      <c r="F30" s="17"/>
      <c r="H30" s="69"/>
      <c r="L30" s="17"/>
      <c r="N30" s="69"/>
      <c r="O30" s="17"/>
      <c r="Q30" s="69"/>
      <c r="R30" s="17"/>
      <c r="T30" s="69"/>
      <c r="U30" s="17"/>
      <c r="W30" s="69"/>
      <c r="X30" s="17"/>
      <c r="Z30" s="69"/>
      <c r="AA30" s="17"/>
      <c r="AC30" s="69"/>
      <c r="AD30" s="17"/>
      <c r="AF30" s="69"/>
      <c r="AG30" s="17"/>
      <c r="AI30" s="69"/>
      <c r="AJ30" s="17"/>
      <c r="AL30" s="69"/>
      <c r="AM30" s="17"/>
      <c r="AO30" s="69"/>
      <c r="AP30" s="17"/>
      <c r="AR30" s="69"/>
      <c r="AS30" s="17"/>
      <c r="AU30" s="69"/>
      <c r="AV30" s="17"/>
      <c r="AX30" s="69"/>
      <c r="AY30" s="17"/>
      <c r="BA30" s="69"/>
      <c r="BB30" s="17"/>
      <c r="BD30" s="69"/>
      <c r="BE30" s="17"/>
      <c r="BG30" s="69"/>
      <c r="BH30" s="17"/>
      <c r="BJ30" s="69"/>
      <c r="BK30" s="17"/>
      <c r="BM30" s="69"/>
      <c r="BN30" s="17"/>
      <c r="BP30" s="69"/>
      <c r="BQ30" s="17"/>
      <c r="BS30" s="69"/>
      <c r="BT30" s="17"/>
      <c r="BV30" s="69"/>
      <c r="BW30" s="17"/>
      <c r="BY30" s="69"/>
    </row>
    <row r="31" spans="1:77" ht="13.5" customHeight="1">
      <c r="A31" s="68"/>
      <c r="F31" s="17"/>
      <c r="H31" s="69"/>
      <c r="L31" s="17"/>
      <c r="N31" s="69"/>
      <c r="O31" s="17"/>
      <c r="Q31" s="69"/>
      <c r="R31" s="17"/>
      <c r="T31" s="69"/>
      <c r="U31" s="17"/>
      <c r="W31" s="69"/>
      <c r="X31" s="17"/>
      <c r="Z31" s="69"/>
      <c r="AA31" s="17"/>
      <c r="AC31" s="69"/>
      <c r="AD31" s="17"/>
      <c r="AF31" s="69"/>
      <c r="AG31" s="17"/>
      <c r="AI31" s="69"/>
      <c r="AJ31" s="17"/>
      <c r="AL31" s="69"/>
      <c r="AM31" s="17"/>
      <c r="AO31" s="69"/>
      <c r="AP31" s="17"/>
      <c r="AR31" s="69"/>
      <c r="AS31" s="17"/>
      <c r="AU31" s="69"/>
      <c r="AV31" s="17"/>
      <c r="AX31" s="69"/>
      <c r="AY31" s="17"/>
      <c r="BA31" s="69"/>
      <c r="BB31" s="17"/>
      <c r="BD31" s="69"/>
      <c r="BE31" s="17"/>
      <c r="BG31" s="69"/>
      <c r="BH31" s="17"/>
      <c r="BJ31" s="69"/>
      <c r="BK31" s="17"/>
      <c r="BM31" s="69"/>
      <c r="BN31" s="17"/>
      <c r="BP31" s="69"/>
      <c r="BQ31" s="17"/>
      <c r="BS31" s="69"/>
      <c r="BT31" s="17"/>
      <c r="BV31" s="69"/>
      <c r="BW31" s="17"/>
      <c r="BY31" s="69"/>
    </row>
    <row r="32" spans="1:77" ht="13.5" customHeight="1">
      <c r="A32" s="68"/>
      <c r="F32" s="17"/>
      <c r="H32" s="69"/>
      <c r="L32" s="17"/>
      <c r="N32" s="69"/>
      <c r="O32" s="17"/>
      <c r="Q32" s="69"/>
      <c r="R32" s="17"/>
      <c r="T32" s="69"/>
      <c r="U32" s="17"/>
      <c r="W32" s="69"/>
      <c r="X32" s="17"/>
      <c r="Z32" s="69"/>
      <c r="AA32" s="17"/>
      <c r="AC32" s="69"/>
      <c r="AD32" s="17"/>
      <c r="AF32" s="69"/>
      <c r="AG32" s="17"/>
      <c r="AI32" s="69"/>
      <c r="AJ32" s="17"/>
      <c r="AL32" s="69"/>
      <c r="AM32" s="17"/>
      <c r="AO32" s="69"/>
      <c r="AP32" s="17"/>
      <c r="AR32" s="69"/>
      <c r="AS32" s="17"/>
      <c r="AU32" s="69"/>
      <c r="AV32" s="17"/>
      <c r="AX32" s="69"/>
      <c r="AY32" s="17"/>
      <c r="BA32" s="69"/>
      <c r="BB32" s="17"/>
      <c r="BD32" s="69"/>
      <c r="BE32" s="17"/>
      <c r="BG32" s="69"/>
      <c r="BH32" s="17"/>
      <c r="BJ32" s="69"/>
      <c r="BK32" s="17"/>
      <c r="BM32" s="69"/>
      <c r="BN32" s="17"/>
      <c r="BP32" s="69"/>
      <c r="BQ32" s="17"/>
      <c r="BS32" s="69"/>
      <c r="BT32" s="17"/>
      <c r="BV32" s="69"/>
      <c r="BW32" s="17"/>
      <c r="BY32" s="69"/>
    </row>
    <row r="33" spans="1:77" ht="13.5" customHeight="1">
      <c r="A33" s="68"/>
      <c r="F33" s="17"/>
      <c r="H33" s="69"/>
      <c r="L33" s="17"/>
      <c r="N33" s="69"/>
      <c r="O33" s="17"/>
      <c r="Q33" s="69"/>
      <c r="R33" s="17"/>
      <c r="T33" s="69"/>
      <c r="U33" s="17"/>
      <c r="W33" s="69"/>
      <c r="X33" s="17"/>
      <c r="Z33" s="69"/>
      <c r="AA33" s="17"/>
      <c r="AC33" s="69"/>
      <c r="AD33" s="17"/>
      <c r="AF33" s="69"/>
      <c r="AG33" s="17"/>
      <c r="AI33" s="69"/>
      <c r="AJ33" s="17"/>
      <c r="AL33" s="69"/>
      <c r="AM33" s="17"/>
      <c r="AO33" s="69"/>
      <c r="AP33" s="17"/>
      <c r="AR33" s="69"/>
      <c r="AS33" s="17"/>
      <c r="AU33" s="69"/>
      <c r="AV33" s="17"/>
      <c r="AX33" s="69"/>
      <c r="AY33" s="17"/>
      <c r="BA33" s="69"/>
      <c r="BB33" s="17"/>
      <c r="BD33" s="69"/>
      <c r="BE33" s="17"/>
      <c r="BG33" s="69"/>
      <c r="BH33" s="17"/>
      <c r="BJ33" s="69"/>
      <c r="BK33" s="17"/>
      <c r="BM33" s="69"/>
      <c r="BN33" s="17"/>
      <c r="BP33" s="69"/>
      <c r="BQ33" s="17"/>
      <c r="BS33" s="69"/>
      <c r="BT33" s="17"/>
      <c r="BV33" s="69"/>
      <c r="BW33" s="17"/>
      <c r="BY33" s="69"/>
    </row>
    <row r="34" spans="1:77" ht="13.5" customHeight="1">
      <c r="A34" s="44"/>
      <c r="F34" s="17"/>
      <c r="H34" s="69"/>
      <c r="L34" s="17"/>
      <c r="N34" s="69"/>
      <c r="O34" s="17"/>
      <c r="Q34" s="69"/>
      <c r="R34" s="17"/>
      <c r="T34" s="69"/>
      <c r="U34" s="17"/>
      <c r="W34" s="69"/>
      <c r="X34" s="17"/>
      <c r="Z34" s="69"/>
      <c r="AA34" s="17"/>
      <c r="AC34" s="69"/>
      <c r="AD34" s="17"/>
      <c r="AF34" s="69"/>
      <c r="AG34" s="17"/>
      <c r="AI34" s="69"/>
      <c r="AJ34" s="17"/>
      <c r="AL34" s="69"/>
      <c r="AM34" s="17"/>
      <c r="AO34" s="69"/>
      <c r="AP34" s="17"/>
      <c r="AR34" s="69"/>
      <c r="AS34" s="17"/>
      <c r="AU34" s="69"/>
      <c r="AV34" s="17"/>
      <c r="AX34" s="69"/>
      <c r="AY34" s="17"/>
      <c r="BA34" s="69"/>
      <c r="BB34" s="17"/>
      <c r="BD34" s="69"/>
      <c r="BE34" s="17"/>
      <c r="BG34" s="69"/>
      <c r="BH34" s="17"/>
      <c r="BJ34" s="69"/>
      <c r="BK34" s="17"/>
      <c r="BM34" s="69"/>
      <c r="BN34" s="17"/>
      <c r="BP34" s="69"/>
      <c r="BQ34" s="17"/>
      <c r="BS34" s="69"/>
      <c r="BT34" s="17"/>
      <c r="BV34" s="69"/>
      <c r="BW34" s="17"/>
      <c r="BY34" s="69"/>
    </row>
    <row r="35" spans="1:77" ht="13.5" customHeight="1">
      <c r="A35" s="44"/>
      <c r="F35" s="17"/>
      <c r="H35" s="69"/>
      <c r="L35" s="17"/>
      <c r="N35" s="69"/>
      <c r="O35" s="17"/>
      <c r="Q35" s="69"/>
      <c r="R35" s="17"/>
      <c r="T35" s="69"/>
      <c r="U35" s="17"/>
      <c r="W35" s="69"/>
      <c r="X35" s="17"/>
      <c r="Z35" s="69"/>
      <c r="AA35" s="17"/>
      <c r="AC35" s="69"/>
      <c r="AD35" s="17"/>
      <c r="AF35" s="69"/>
      <c r="AG35" s="17"/>
      <c r="AI35" s="69"/>
      <c r="AJ35" s="17"/>
      <c r="AL35" s="69"/>
      <c r="AM35" s="17"/>
      <c r="AO35" s="69"/>
      <c r="AP35" s="17"/>
      <c r="AR35" s="69"/>
      <c r="AS35" s="17"/>
      <c r="AU35" s="69"/>
      <c r="AV35" s="17"/>
      <c r="AX35" s="69"/>
      <c r="AY35" s="17"/>
      <c r="BA35" s="69"/>
      <c r="BB35" s="17"/>
      <c r="BD35" s="69"/>
      <c r="BE35" s="17"/>
      <c r="BG35" s="69"/>
      <c r="BH35" s="17"/>
      <c r="BJ35" s="69"/>
      <c r="BK35" s="17"/>
      <c r="BM35" s="69"/>
      <c r="BN35" s="17"/>
      <c r="BP35" s="69"/>
      <c r="BQ35" s="17"/>
      <c r="BS35" s="69"/>
      <c r="BT35" s="17"/>
      <c r="BV35" s="69"/>
      <c r="BW35" s="17"/>
      <c r="BY35" s="69"/>
    </row>
    <row r="36" spans="1:77" ht="13.5" customHeight="1">
      <c r="A36" s="44"/>
      <c r="F36" s="17"/>
      <c r="H36" s="69"/>
      <c r="L36" s="17"/>
      <c r="N36" s="69"/>
      <c r="O36" s="17"/>
      <c r="Q36" s="69"/>
      <c r="R36" s="17"/>
      <c r="T36" s="69"/>
      <c r="U36" s="17"/>
      <c r="W36" s="69"/>
      <c r="X36" s="17"/>
      <c r="Z36" s="69"/>
      <c r="AA36" s="17"/>
      <c r="AC36" s="69"/>
      <c r="AD36" s="17"/>
      <c r="AF36" s="69"/>
      <c r="AG36" s="17"/>
      <c r="AI36" s="69"/>
      <c r="AJ36" s="17"/>
      <c r="AL36" s="69"/>
      <c r="AM36" s="17"/>
      <c r="AO36" s="69"/>
      <c r="AP36" s="17"/>
      <c r="AR36" s="69"/>
      <c r="AS36" s="17"/>
      <c r="AU36" s="69"/>
      <c r="AV36" s="17"/>
      <c r="AX36" s="69"/>
      <c r="AY36" s="17"/>
      <c r="BA36" s="69"/>
      <c r="BB36" s="17"/>
      <c r="BD36" s="69"/>
      <c r="BE36" s="17"/>
      <c r="BG36" s="69"/>
      <c r="BH36" s="17"/>
      <c r="BJ36" s="69"/>
      <c r="BK36" s="17"/>
      <c r="BM36" s="69"/>
      <c r="BN36" s="17"/>
      <c r="BP36" s="69"/>
      <c r="BQ36" s="17"/>
      <c r="BS36" s="69"/>
      <c r="BT36" s="17"/>
      <c r="BV36" s="69"/>
      <c r="BW36" s="17"/>
      <c r="BY36" s="69"/>
    </row>
    <row r="37" spans="1:77" ht="13.5" customHeight="1">
      <c r="A37" s="68"/>
      <c r="F37" s="17"/>
      <c r="H37" s="69"/>
      <c r="L37" s="17"/>
      <c r="N37" s="69"/>
      <c r="O37" s="17"/>
      <c r="Q37" s="69"/>
      <c r="R37" s="17"/>
      <c r="T37" s="69"/>
      <c r="U37" s="17"/>
      <c r="W37" s="69"/>
      <c r="X37" s="17"/>
      <c r="Z37" s="69"/>
      <c r="AA37" s="17"/>
      <c r="AC37" s="69"/>
      <c r="AD37" s="17"/>
      <c r="AF37" s="69"/>
      <c r="AG37" s="17"/>
      <c r="AI37" s="69"/>
      <c r="AJ37" s="17"/>
      <c r="AL37" s="69"/>
      <c r="AM37" s="17"/>
      <c r="AO37" s="69"/>
      <c r="AP37" s="17"/>
      <c r="AR37" s="69"/>
      <c r="AS37" s="17"/>
      <c r="AU37" s="69"/>
      <c r="AV37" s="17"/>
      <c r="AX37" s="69"/>
      <c r="AY37" s="17"/>
      <c r="BA37" s="69"/>
      <c r="BB37" s="17"/>
      <c r="BD37" s="69"/>
      <c r="BE37" s="17"/>
      <c r="BG37" s="69"/>
      <c r="BH37" s="17"/>
      <c r="BJ37" s="69"/>
      <c r="BK37" s="17"/>
      <c r="BM37" s="69"/>
      <c r="BN37" s="17"/>
      <c r="BP37" s="69"/>
      <c r="BQ37" s="17"/>
      <c r="BS37" s="69"/>
      <c r="BT37" s="17"/>
      <c r="BV37" s="69"/>
      <c r="BW37" s="17"/>
      <c r="BY37" s="69"/>
    </row>
    <row r="38" spans="1:77" ht="13.5" customHeight="1">
      <c r="A38" s="68"/>
      <c r="F38" s="17"/>
      <c r="H38" s="69"/>
      <c r="L38" s="17"/>
      <c r="N38" s="69"/>
      <c r="O38" s="17"/>
      <c r="Q38" s="69"/>
      <c r="R38" s="17"/>
      <c r="T38" s="69"/>
      <c r="U38" s="17"/>
      <c r="W38" s="69"/>
      <c r="X38" s="17"/>
      <c r="Z38" s="69"/>
      <c r="AA38" s="17"/>
      <c r="AC38" s="69"/>
      <c r="AD38" s="17"/>
      <c r="AF38" s="69"/>
      <c r="AG38" s="17"/>
      <c r="AI38" s="69"/>
      <c r="AJ38" s="17"/>
      <c r="AL38" s="69"/>
      <c r="AM38" s="17"/>
      <c r="AO38" s="69"/>
      <c r="AP38" s="17"/>
      <c r="AR38" s="69"/>
      <c r="AS38" s="17"/>
      <c r="AU38" s="69"/>
      <c r="AV38" s="17"/>
      <c r="AX38" s="69"/>
      <c r="AY38" s="17"/>
      <c r="BA38" s="69"/>
      <c r="BB38" s="17"/>
      <c r="BD38" s="69"/>
      <c r="BE38" s="17"/>
      <c r="BG38" s="69"/>
      <c r="BH38" s="17"/>
      <c r="BJ38" s="69"/>
      <c r="BK38" s="17"/>
      <c r="BM38" s="69"/>
      <c r="BN38" s="17"/>
      <c r="BP38" s="69"/>
      <c r="BQ38" s="17"/>
      <c r="BS38" s="69"/>
      <c r="BT38" s="17"/>
      <c r="BV38" s="69"/>
      <c r="BW38" s="17"/>
      <c r="BY38" s="69"/>
    </row>
    <row r="39" spans="1:77" ht="13.5" customHeight="1">
      <c r="A39" s="68"/>
      <c r="F39" s="17"/>
      <c r="H39" s="69"/>
      <c r="L39" s="17"/>
      <c r="N39" s="69"/>
      <c r="O39" s="17"/>
      <c r="Q39" s="69"/>
      <c r="R39" s="17"/>
      <c r="T39" s="69"/>
      <c r="U39" s="17"/>
      <c r="W39" s="69"/>
      <c r="X39" s="17"/>
      <c r="Z39" s="69"/>
      <c r="AA39" s="17"/>
      <c r="AC39" s="69"/>
      <c r="AD39" s="17"/>
      <c r="AF39" s="69"/>
      <c r="AG39" s="17"/>
      <c r="AI39" s="69"/>
      <c r="AJ39" s="17"/>
      <c r="AL39" s="69"/>
      <c r="AM39" s="17"/>
      <c r="AO39" s="69"/>
      <c r="AP39" s="17"/>
      <c r="AR39" s="69"/>
      <c r="AS39" s="17"/>
      <c r="AU39" s="69"/>
      <c r="AV39" s="17"/>
      <c r="AX39" s="69"/>
      <c r="AY39" s="17"/>
      <c r="BA39" s="69"/>
      <c r="BB39" s="17"/>
      <c r="BD39" s="69"/>
      <c r="BE39" s="17"/>
      <c r="BG39" s="69"/>
      <c r="BH39" s="17"/>
      <c r="BJ39" s="69"/>
      <c r="BK39" s="17"/>
      <c r="BM39" s="69"/>
      <c r="BN39" s="17"/>
      <c r="BP39" s="69"/>
      <c r="BQ39" s="17"/>
      <c r="BS39" s="69"/>
      <c r="BT39" s="17"/>
      <c r="BV39" s="69"/>
      <c r="BW39" s="17"/>
      <c r="BY39" s="69"/>
    </row>
    <row r="40" spans="1:77" ht="13.5" customHeight="1">
      <c r="A40" s="68"/>
      <c r="F40" s="17"/>
      <c r="H40" s="69"/>
      <c r="L40" s="17"/>
      <c r="N40" s="69"/>
      <c r="O40" s="17"/>
      <c r="Q40" s="69"/>
      <c r="R40" s="17"/>
      <c r="T40" s="69"/>
      <c r="U40" s="17"/>
      <c r="W40" s="69"/>
      <c r="X40" s="17"/>
      <c r="Z40" s="69"/>
      <c r="AA40" s="17"/>
      <c r="AC40" s="69"/>
      <c r="AD40" s="17"/>
      <c r="AF40" s="69"/>
      <c r="AG40" s="17"/>
      <c r="AI40" s="69"/>
      <c r="AJ40" s="17"/>
      <c r="AL40" s="69"/>
      <c r="AM40" s="17"/>
      <c r="AO40" s="69"/>
      <c r="AP40" s="17"/>
      <c r="AR40" s="69"/>
      <c r="AS40" s="17"/>
      <c r="AU40" s="69"/>
      <c r="AV40" s="17"/>
      <c r="AX40" s="69"/>
      <c r="AY40" s="17"/>
      <c r="BA40" s="69"/>
      <c r="BB40" s="17"/>
      <c r="BD40" s="69"/>
      <c r="BE40" s="17"/>
      <c r="BG40" s="69"/>
      <c r="BH40" s="17"/>
      <c r="BJ40" s="69"/>
      <c r="BK40" s="17"/>
      <c r="BM40" s="69"/>
      <c r="BN40" s="17"/>
      <c r="BP40" s="69"/>
      <c r="BQ40" s="17"/>
      <c r="BS40" s="69"/>
      <c r="BT40" s="17"/>
      <c r="BV40" s="69"/>
      <c r="BW40" s="17"/>
      <c r="BY40" s="69"/>
    </row>
    <row r="41" spans="1:77" ht="13.5" customHeight="1">
      <c r="A41" s="68"/>
      <c r="F41" s="17"/>
      <c r="H41" s="69"/>
      <c r="L41" s="17"/>
      <c r="N41" s="69"/>
      <c r="O41" s="17"/>
      <c r="Q41" s="69"/>
      <c r="R41" s="17"/>
      <c r="S41" s="4"/>
      <c r="T41" s="69"/>
      <c r="U41" s="17"/>
      <c r="W41" s="69"/>
      <c r="X41" s="17"/>
      <c r="Z41" s="69"/>
      <c r="AA41" s="17"/>
      <c r="AC41" s="69"/>
      <c r="AD41" s="17"/>
      <c r="AF41" s="69"/>
      <c r="AG41" s="17"/>
      <c r="AI41" s="69"/>
      <c r="AJ41" s="17"/>
      <c r="AL41" s="69"/>
      <c r="AM41" s="17"/>
      <c r="AO41" s="69"/>
      <c r="AP41" s="17"/>
      <c r="AR41" s="69"/>
      <c r="AS41" s="17"/>
      <c r="AU41" s="69"/>
      <c r="AV41" s="17"/>
      <c r="AX41" s="69"/>
      <c r="AY41" s="17"/>
      <c r="BA41" s="69"/>
      <c r="BB41" s="17"/>
      <c r="BD41" s="69"/>
      <c r="BE41" s="17"/>
      <c r="BG41" s="69"/>
      <c r="BH41" s="17"/>
      <c r="BJ41" s="69"/>
      <c r="BK41" s="17"/>
      <c r="BM41" s="69"/>
      <c r="BN41" s="17"/>
      <c r="BP41" s="69"/>
      <c r="BQ41" s="17"/>
      <c r="BS41" s="69"/>
      <c r="BT41" s="17"/>
      <c r="BV41" s="69"/>
      <c r="BW41" s="17"/>
      <c r="BY41" s="69"/>
    </row>
    <row r="42" spans="1:77" ht="13.5" customHeight="1">
      <c r="A42" s="68"/>
      <c r="C42" s="7"/>
      <c r="D42" s="4"/>
      <c r="E42" s="4"/>
      <c r="F42" s="7"/>
      <c r="G42" s="4"/>
      <c r="H42" s="71"/>
      <c r="I42" s="4"/>
      <c r="J42" s="4"/>
      <c r="K42" s="4"/>
      <c r="L42" s="7"/>
      <c r="M42" s="4"/>
      <c r="N42" s="71"/>
      <c r="O42" s="7"/>
      <c r="P42" s="4"/>
      <c r="Q42" s="71"/>
      <c r="R42" s="7"/>
      <c r="S42" s="4"/>
      <c r="T42" s="71"/>
      <c r="U42" s="7"/>
      <c r="V42" s="4"/>
      <c r="W42" s="71"/>
      <c r="X42" s="7"/>
      <c r="Y42" s="4"/>
      <c r="Z42" s="71"/>
      <c r="AA42" s="7"/>
      <c r="AB42" s="4"/>
      <c r="AC42" s="71"/>
      <c r="AD42" s="7"/>
      <c r="AE42" s="4"/>
      <c r="AF42" s="71"/>
      <c r="AG42" s="7"/>
      <c r="AH42" s="4"/>
      <c r="AI42" s="71"/>
      <c r="AJ42" s="7"/>
      <c r="AK42" s="4"/>
      <c r="AL42" s="71"/>
      <c r="AM42" s="7"/>
      <c r="AN42" s="4"/>
      <c r="AO42" s="71"/>
      <c r="AP42" s="7"/>
      <c r="AQ42" s="4"/>
      <c r="AR42" s="71"/>
      <c r="AS42" s="7"/>
      <c r="AT42" s="4"/>
      <c r="AU42" s="71"/>
      <c r="AV42" s="7"/>
      <c r="AW42" s="4"/>
      <c r="AX42" s="71"/>
      <c r="AY42" s="7"/>
      <c r="AZ42" s="4"/>
      <c r="BA42" s="71"/>
      <c r="BB42" s="7"/>
      <c r="BC42" s="4"/>
      <c r="BD42" s="71"/>
      <c r="BE42" s="7"/>
      <c r="BF42" s="4"/>
      <c r="BG42" s="71"/>
      <c r="BH42" s="7"/>
      <c r="BI42" s="4"/>
      <c r="BJ42" s="71"/>
      <c r="BK42" s="7"/>
      <c r="BL42" s="4"/>
      <c r="BM42" s="71"/>
      <c r="BN42" s="7"/>
      <c r="BO42" s="4"/>
      <c r="BP42" s="71"/>
      <c r="BQ42" s="7"/>
      <c r="BR42" s="4"/>
      <c r="BS42" s="71"/>
      <c r="BT42" s="7"/>
      <c r="BU42" s="4"/>
      <c r="BV42" s="71"/>
      <c r="BW42" s="7"/>
      <c r="BX42" s="4"/>
      <c r="BY42" s="71"/>
    </row>
    <row r="43" spans="1:77" ht="13.5" customHeight="1">
      <c r="A43" s="68"/>
      <c r="C43" s="7"/>
      <c r="D43" s="4"/>
      <c r="E43" s="4"/>
      <c r="F43" s="7"/>
      <c r="G43" s="4"/>
      <c r="H43" s="71"/>
      <c r="I43" s="4"/>
      <c r="J43" s="4"/>
      <c r="K43" s="4"/>
      <c r="L43" s="7"/>
      <c r="M43" s="4"/>
      <c r="N43" s="71"/>
      <c r="O43" s="7"/>
      <c r="P43" s="4"/>
      <c r="Q43" s="71"/>
      <c r="R43" s="7"/>
      <c r="S43" s="4"/>
      <c r="T43" s="71"/>
      <c r="U43" s="7"/>
      <c r="V43" s="4"/>
      <c r="W43" s="71"/>
      <c r="X43" s="7"/>
      <c r="Y43" s="4"/>
      <c r="Z43" s="71"/>
      <c r="AA43" s="7"/>
      <c r="AB43" s="4"/>
      <c r="AC43" s="71"/>
      <c r="AD43" s="7"/>
      <c r="AE43" s="4"/>
      <c r="AF43" s="71"/>
      <c r="AG43" s="7"/>
      <c r="AH43" s="4"/>
      <c r="AI43" s="71"/>
      <c r="AJ43" s="7"/>
      <c r="AK43" s="4"/>
      <c r="AL43" s="71"/>
      <c r="AM43" s="7"/>
      <c r="AN43" s="4"/>
      <c r="AO43" s="71"/>
      <c r="AP43" s="7"/>
      <c r="AQ43" s="4"/>
      <c r="AR43" s="71"/>
      <c r="AS43" s="7"/>
      <c r="AT43" s="4"/>
      <c r="AU43" s="71"/>
      <c r="AV43" s="7"/>
      <c r="AW43" s="4"/>
      <c r="AX43" s="71"/>
      <c r="AY43" s="7"/>
      <c r="AZ43" s="4"/>
      <c r="BA43" s="71"/>
      <c r="BB43" s="7"/>
      <c r="BC43" s="4"/>
      <c r="BD43" s="71"/>
      <c r="BE43" s="7"/>
      <c r="BF43" s="4"/>
      <c r="BG43" s="71"/>
      <c r="BH43" s="7"/>
      <c r="BI43" s="4"/>
      <c r="BJ43" s="71"/>
      <c r="BK43" s="7"/>
      <c r="BL43" s="4"/>
      <c r="BM43" s="71"/>
      <c r="BN43" s="7"/>
      <c r="BO43" s="4"/>
      <c r="BP43" s="71"/>
      <c r="BQ43" s="7"/>
      <c r="BR43" s="4"/>
      <c r="BS43" s="71"/>
      <c r="BT43" s="7"/>
      <c r="BU43" s="4"/>
      <c r="BV43" s="71"/>
      <c r="BW43" s="7"/>
      <c r="BX43" s="4"/>
      <c r="BY43" s="71"/>
    </row>
    <row r="44" spans="1:77" ht="13.5" customHeight="1">
      <c r="A44" s="68"/>
      <c r="C44" s="7"/>
      <c r="D44" s="4"/>
      <c r="E44" s="4"/>
      <c r="F44" s="7"/>
      <c r="G44" s="4"/>
      <c r="H44" s="71"/>
      <c r="I44" s="4"/>
      <c r="J44" s="4"/>
      <c r="K44" s="4"/>
      <c r="L44" s="7"/>
      <c r="M44" s="4"/>
      <c r="N44" s="71"/>
      <c r="O44" s="7"/>
      <c r="P44" s="4"/>
      <c r="Q44" s="71"/>
      <c r="R44" s="7"/>
      <c r="S44" s="4"/>
      <c r="T44" s="71"/>
      <c r="U44" s="7"/>
      <c r="V44" s="4"/>
      <c r="W44" s="71"/>
      <c r="X44" s="7"/>
      <c r="Y44" s="4"/>
      <c r="Z44" s="71"/>
      <c r="AA44" s="7"/>
      <c r="AB44" s="4"/>
      <c r="AC44" s="71"/>
      <c r="AD44" s="7"/>
      <c r="AE44" s="4"/>
      <c r="AF44" s="71"/>
      <c r="AG44" s="7"/>
      <c r="AH44" s="4"/>
      <c r="AI44" s="71"/>
      <c r="AJ44" s="7"/>
      <c r="AK44" s="4"/>
      <c r="AL44" s="71"/>
      <c r="AM44" s="7"/>
      <c r="AN44" s="4"/>
      <c r="AO44" s="71"/>
      <c r="AP44" s="7"/>
      <c r="AQ44" s="4"/>
      <c r="AR44" s="71"/>
      <c r="AS44" s="7"/>
      <c r="AT44" s="4"/>
      <c r="AU44" s="71"/>
      <c r="AV44" s="7"/>
      <c r="AW44" s="4"/>
      <c r="AX44" s="71"/>
      <c r="AY44" s="7"/>
      <c r="AZ44" s="4"/>
      <c r="BA44" s="71"/>
      <c r="BB44" s="7"/>
      <c r="BC44" s="4"/>
      <c r="BD44" s="71"/>
      <c r="BE44" s="7"/>
      <c r="BF44" s="4"/>
      <c r="BG44" s="71"/>
      <c r="BH44" s="7"/>
      <c r="BI44" s="4"/>
      <c r="BJ44" s="71"/>
      <c r="BK44" s="7"/>
      <c r="BL44" s="4"/>
      <c r="BM44" s="71"/>
      <c r="BN44" s="7"/>
      <c r="BO44" s="4"/>
      <c r="BP44" s="71"/>
      <c r="BQ44" s="7"/>
      <c r="BR44" s="4"/>
      <c r="BS44" s="71"/>
      <c r="BT44" s="7"/>
      <c r="BU44" s="4"/>
      <c r="BV44" s="71"/>
      <c r="BW44" s="7"/>
      <c r="BX44" s="4"/>
      <c r="BY44" s="71"/>
    </row>
    <row r="45" spans="1:77" ht="13.5" customHeight="1">
      <c r="A45" s="68"/>
      <c r="C45" s="7"/>
      <c r="D45" s="4"/>
      <c r="E45" s="4"/>
      <c r="F45" s="7"/>
      <c r="G45" s="4"/>
      <c r="H45" s="71"/>
      <c r="I45" s="4"/>
      <c r="J45" s="4"/>
      <c r="K45" s="4"/>
      <c r="L45" s="7"/>
      <c r="M45" s="4"/>
      <c r="N45" s="71"/>
      <c r="O45" s="7"/>
      <c r="P45" s="4"/>
      <c r="Q45" s="71"/>
      <c r="R45" s="7"/>
      <c r="T45" s="71"/>
      <c r="U45" s="7"/>
      <c r="V45" s="4"/>
      <c r="W45" s="71"/>
      <c r="X45" s="7"/>
      <c r="Y45" s="4"/>
      <c r="Z45" s="71"/>
      <c r="AA45" s="7"/>
      <c r="AB45" s="4"/>
      <c r="AC45" s="71"/>
      <c r="AD45" s="7"/>
      <c r="AE45" s="4"/>
      <c r="AF45" s="71"/>
      <c r="AG45" s="7"/>
      <c r="AH45" s="4"/>
      <c r="AI45" s="71"/>
      <c r="AJ45" s="7"/>
      <c r="AK45" s="4"/>
      <c r="AL45" s="71"/>
      <c r="AM45" s="7"/>
      <c r="AN45" s="4"/>
      <c r="AO45" s="71"/>
      <c r="AP45" s="7"/>
      <c r="AQ45" s="4"/>
      <c r="AR45" s="71"/>
      <c r="AS45" s="7"/>
      <c r="AT45" s="4"/>
      <c r="AU45" s="71"/>
      <c r="AV45" s="7"/>
      <c r="AW45" s="4"/>
      <c r="AX45" s="71"/>
      <c r="AY45" s="7"/>
      <c r="AZ45" s="4"/>
      <c r="BA45" s="71"/>
      <c r="BB45" s="7"/>
      <c r="BC45" s="4"/>
      <c r="BD45" s="71"/>
      <c r="BE45" s="7"/>
      <c r="BF45" s="4"/>
      <c r="BG45" s="71"/>
      <c r="BH45" s="7"/>
      <c r="BI45" s="4"/>
      <c r="BJ45" s="71"/>
      <c r="BK45" s="7"/>
      <c r="BL45" s="4"/>
      <c r="BM45" s="71"/>
      <c r="BN45" s="7"/>
      <c r="BO45" s="4"/>
      <c r="BP45" s="71"/>
      <c r="BQ45" s="7"/>
      <c r="BR45" s="4"/>
      <c r="BS45" s="71"/>
      <c r="BT45" s="7"/>
      <c r="BU45" s="4"/>
      <c r="BV45" s="71"/>
      <c r="BW45" s="7"/>
      <c r="BX45" s="4"/>
      <c r="BY45" s="71"/>
    </row>
    <row r="46" spans="1:77" ht="13.5" customHeight="1">
      <c r="A46" s="68"/>
      <c r="C46" s="7"/>
      <c r="D46" s="4"/>
      <c r="E46" s="4"/>
      <c r="F46" s="7"/>
      <c r="G46" s="4"/>
      <c r="H46" s="71"/>
      <c r="I46" s="4"/>
      <c r="J46" s="4"/>
      <c r="K46" s="4"/>
      <c r="L46" s="7"/>
      <c r="M46" s="4"/>
      <c r="N46" s="71"/>
      <c r="O46" s="7"/>
      <c r="P46" s="4"/>
      <c r="Q46" s="71"/>
      <c r="R46" s="7"/>
      <c r="S46" s="4"/>
      <c r="T46" s="71"/>
      <c r="U46" s="7"/>
      <c r="V46" s="4"/>
      <c r="W46" s="71"/>
      <c r="X46" s="7"/>
      <c r="Y46" s="4"/>
      <c r="Z46" s="71"/>
      <c r="AA46" s="7"/>
      <c r="AB46" s="4"/>
      <c r="AC46" s="71"/>
      <c r="AD46" s="7"/>
      <c r="AE46" s="4"/>
      <c r="AF46" s="71"/>
      <c r="AG46" s="7"/>
      <c r="AH46" s="4"/>
      <c r="AI46" s="71"/>
      <c r="AJ46" s="7"/>
      <c r="AK46" s="4"/>
      <c r="AL46" s="71"/>
      <c r="AM46" s="7"/>
      <c r="AN46" s="4"/>
      <c r="AO46" s="71"/>
      <c r="AP46" s="7"/>
      <c r="AQ46" s="4"/>
      <c r="AR46" s="71"/>
      <c r="AS46" s="7"/>
      <c r="AT46" s="4"/>
      <c r="AU46" s="71"/>
      <c r="AV46" s="7"/>
      <c r="AW46" s="4"/>
      <c r="AX46" s="71"/>
      <c r="AY46" s="7"/>
      <c r="AZ46" s="4"/>
      <c r="BA46" s="71"/>
      <c r="BB46" s="7"/>
      <c r="BC46" s="4"/>
      <c r="BD46" s="71"/>
      <c r="BE46" s="7"/>
      <c r="BF46" s="4"/>
      <c r="BG46" s="71"/>
      <c r="BH46" s="7"/>
      <c r="BI46" s="4"/>
      <c r="BJ46" s="71"/>
      <c r="BK46" s="7"/>
      <c r="BL46" s="4"/>
      <c r="BM46" s="71"/>
      <c r="BN46" s="7"/>
      <c r="BO46" s="4"/>
      <c r="BP46" s="71"/>
      <c r="BQ46" s="7"/>
      <c r="BR46" s="4"/>
      <c r="BS46" s="71"/>
      <c r="BT46" s="7"/>
      <c r="BU46" s="4"/>
      <c r="BV46" s="71"/>
      <c r="BW46" s="7"/>
      <c r="BX46" s="4"/>
      <c r="BY46" s="71"/>
    </row>
    <row r="47" spans="1:77" ht="13.5" customHeight="1">
      <c r="A47" s="68"/>
      <c r="C47" s="7"/>
      <c r="D47" s="4"/>
      <c r="E47" s="4"/>
      <c r="F47" s="7"/>
      <c r="G47" s="4"/>
      <c r="H47" s="71"/>
      <c r="I47" s="4"/>
      <c r="J47" s="4"/>
      <c r="K47" s="4"/>
      <c r="L47" s="7"/>
      <c r="M47" s="4"/>
      <c r="N47" s="71"/>
      <c r="O47" s="7"/>
      <c r="P47" s="4"/>
      <c r="Q47" s="71"/>
      <c r="R47" s="7"/>
      <c r="S47" s="4"/>
      <c r="T47" s="71"/>
      <c r="U47" s="7"/>
      <c r="V47" s="4"/>
      <c r="W47" s="71"/>
      <c r="X47" s="7"/>
      <c r="Y47" s="4"/>
      <c r="Z47" s="71"/>
      <c r="AA47" s="7"/>
      <c r="AB47" s="4"/>
      <c r="AC47" s="71"/>
      <c r="AD47" s="7"/>
      <c r="AE47" s="4"/>
      <c r="AF47" s="71"/>
      <c r="AG47" s="7"/>
      <c r="AH47" s="4"/>
      <c r="AI47" s="71"/>
      <c r="AJ47" s="7"/>
      <c r="AK47" s="4"/>
      <c r="AL47" s="71"/>
      <c r="AM47" s="7"/>
      <c r="AN47" s="4"/>
      <c r="AO47" s="71"/>
      <c r="AP47" s="7"/>
      <c r="AQ47" s="4"/>
      <c r="AR47" s="71"/>
      <c r="AS47" s="7"/>
      <c r="AT47" s="4"/>
      <c r="AU47" s="71"/>
      <c r="AV47" s="7"/>
      <c r="AW47" s="4"/>
      <c r="AX47" s="71"/>
      <c r="AY47" s="7"/>
      <c r="AZ47" s="4"/>
      <c r="BA47" s="71"/>
      <c r="BB47" s="7"/>
      <c r="BC47" s="4"/>
      <c r="BD47" s="71"/>
      <c r="BE47" s="7"/>
      <c r="BF47" s="4"/>
      <c r="BG47" s="71"/>
      <c r="BH47" s="7"/>
      <c r="BI47" s="4"/>
      <c r="BJ47" s="71"/>
      <c r="BK47" s="7"/>
      <c r="BL47" s="4"/>
      <c r="BM47" s="71"/>
      <c r="BN47" s="7"/>
      <c r="BO47" s="4"/>
      <c r="BP47" s="71"/>
      <c r="BQ47" s="7"/>
      <c r="BR47" s="4"/>
      <c r="BS47" s="71"/>
      <c r="BT47" s="7"/>
      <c r="BU47" s="4"/>
      <c r="BV47" s="71"/>
      <c r="BW47" s="7"/>
      <c r="BX47" s="4"/>
      <c r="BY47" s="71"/>
    </row>
    <row r="48" spans="1:77" ht="13.5" customHeight="1">
      <c r="A48" s="68"/>
      <c r="C48" s="7"/>
      <c r="D48" s="4"/>
      <c r="E48" s="4"/>
      <c r="F48" s="7"/>
      <c r="G48" s="4"/>
      <c r="H48" s="71"/>
      <c r="I48" s="4"/>
      <c r="J48" s="4"/>
      <c r="K48" s="4"/>
      <c r="L48" s="7"/>
      <c r="M48" s="4"/>
      <c r="N48" s="71"/>
      <c r="O48" s="7"/>
      <c r="P48" s="4"/>
      <c r="Q48" s="71"/>
      <c r="R48" s="7"/>
      <c r="S48" s="4"/>
      <c r="T48" s="71"/>
      <c r="U48" s="7"/>
      <c r="V48" s="4"/>
      <c r="W48" s="71"/>
      <c r="X48" s="7"/>
      <c r="Y48" s="4"/>
      <c r="Z48" s="71"/>
      <c r="AA48" s="7"/>
      <c r="AB48" s="4"/>
      <c r="AC48" s="71"/>
      <c r="AD48" s="7"/>
      <c r="AE48" s="4"/>
      <c r="AF48" s="71"/>
      <c r="AG48" s="7"/>
      <c r="AH48" s="4"/>
      <c r="AI48" s="71"/>
      <c r="AJ48" s="7"/>
      <c r="AK48" s="4"/>
      <c r="AL48" s="71"/>
      <c r="AM48" s="7"/>
      <c r="AN48" s="4"/>
      <c r="AO48" s="71"/>
      <c r="AP48" s="7"/>
      <c r="AQ48" s="4"/>
      <c r="AR48" s="71"/>
      <c r="AS48" s="7"/>
      <c r="AT48" s="4"/>
      <c r="AU48" s="71"/>
      <c r="AV48" s="7"/>
      <c r="AW48" s="4"/>
      <c r="AX48" s="71"/>
      <c r="AY48" s="7"/>
      <c r="AZ48" s="4"/>
      <c r="BA48" s="71"/>
      <c r="BB48" s="7"/>
      <c r="BC48" s="4"/>
      <c r="BD48" s="71"/>
      <c r="BE48" s="7"/>
      <c r="BF48" s="4"/>
      <c r="BG48" s="71"/>
      <c r="BH48" s="7"/>
      <c r="BI48" s="4"/>
      <c r="BJ48" s="71"/>
      <c r="BK48" s="7"/>
      <c r="BL48" s="4"/>
      <c r="BM48" s="71"/>
      <c r="BN48" s="7"/>
      <c r="BO48" s="4"/>
      <c r="BP48" s="71"/>
      <c r="BQ48" s="7"/>
      <c r="BR48" s="4"/>
      <c r="BS48" s="71"/>
      <c r="BT48" s="7"/>
      <c r="BU48" s="4"/>
      <c r="BV48" s="71"/>
      <c r="BW48" s="7"/>
      <c r="BX48" s="4"/>
      <c r="BY48" s="71"/>
    </row>
    <row r="49" spans="1:77" ht="13.5" customHeight="1">
      <c r="A49" s="68"/>
      <c r="C49" s="7"/>
      <c r="D49" s="4"/>
      <c r="E49" s="4"/>
      <c r="F49" s="7"/>
      <c r="G49" s="4"/>
      <c r="H49" s="71"/>
      <c r="I49" s="4"/>
      <c r="J49" s="4"/>
      <c r="K49" s="4"/>
      <c r="L49" s="7"/>
      <c r="M49" s="4"/>
      <c r="N49" s="71"/>
      <c r="O49" s="7"/>
      <c r="P49" s="4"/>
      <c r="Q49" s="71"/>
      <c r="R49" s="7"/>
      <c r="S49" s="4"/>
      <c r="T49" s="71"/>
      <c r="U49" s="7"/>
      <c r="V49" s="4"/>
      <c r="W49" s="71"/>
      <c r="X49" s="7"/>
      <c r="Y49" s="4"/>
      <c r="Z49" s="71"/>
      <c r="AA49" s="7"/>
      <c r="AB49" s="4"/>
      <c r="AC49" s="71"/>
      <c r="AD49" s="7"/>
      <c r="AE49" s="4"/>
      <c r="AF49" s="71"/>
      <c r="AG49" s="7"/>
      <c r="AH49" s="4"/>
      <c r="AI49" s="71"/>
      <c r="AJ49" s="7"/>
      <c r="AK49" s="4"/>
      <c r="AL49" s="71"/>
      <c r="AM49" s="7"/>
      <c r="AN49" s="4"/>
      <c r="AO49" s="71"/>
      <c r="AP49" s="7"/>
      <c r="AQ49" s="4"/>
      <c r="AR49" s="71"/>
      <c r="AS49" s="7"/>
      <c r="AT49" s="4"/>
      <c r="AU49" s="71"/>
      <c r="AV49" s="7"/>
      <c r="AW49" s="4"/>
      <c r="AX49" s="71"/>
      <c r="AY49" s="7"/>
      <c r="AZ49" s="4"/>
      <c r="BA49" s="71"/>
      <c r="BB49" s="7"/>
      <c r="BC49" s="4"/>
      <c r="BD49" s="71"/>
      <c r="BE49" s="7"/>
      <c r="BF49" s="4"/>
      <c r="BG49" s="71"/>
      <c r="BH49" s="7"/>
      <c r="BI49" s="4"/>
      <c r="BJ49" s="71"/>
      <c r="BK49" s="7"/>
      <c r="BL49" s="4"/>
      <c r="BM49" s="71"/>
      <c r="BN49" s="7"/>
      <c r="BO49" s="4"/>
      <c r="BP49" s="71"/>
      <c r="BQ49" s="7"/>
      <c r="BR49" s="4"/>
      <c r="BS49" s="71"/>
      <c r="BT49" s="7"/>
      <c r="BU49" s="4"/>
      <c r="BV49" s="71"/>
      <c r="BW49" s="7"/>
      <c r="BX49" s="4"/>
      <c r="BY49" s="71"/>
    </row>
    <row r="50" spans="1:77" ht="13.5" customHeight="1">
      <c r="A50" s="68"/>
      <c r="C50" s="7"/>
      <c r="D50" s="4"/>
      <c r="E50" s="4"/>
      <c r="F50" s="7"/>
      <c r="G50" s="4"/>
      <c r="H50" s="71"/>
      <c r="I50" s="4"/>
      <c r="J50" s="4"/>
      <c r="K50" s="4"/>
      <c r="L50" s="7"/>
      <c r="M50" s="4"/>
      <c r="N50" s="71"/>
      <c r="O50" s="7"/>
      <c r="P50" s="4"/>
      <c r="Q50" s="71"/>
      <c r="R50" s="7"/>
      <c r="S50" s="4"/>
      <c r="T50" s="71"/>
      <c r="U50" s="7"/>
      <c r="V50" s="4"/>
      <c r="W50" s="71"/>
      <c r="X50" s="7"/>
      <c r="Y50" s="4"/>
      <c r="Z50" s="71"/>
      <c r="AA50" s="7"/>
      <c r="AB50" s="4"/>
      <c r="AC50" s="71"/>
      <c r="AD50" s="7"/>
      <c r="AE50" s="4"/>
      <c r="AF50" s="71"/>
      <c r="AG50" s="7"/>
      <c r="AH50" s="4"/>
      <c r="AI50" s="71"/>
      <c r="AJ50" s="7"/>
      <c r="AK50" s="4"/>
      <c r="AL50" s="71"/>
      <c r="AM50" s="7"/>
      <c r="AN50" s="4"/>
      <c r="AO50" s="71"/>
      <c r="AP50" s="7"/>
      <c r="AQ50" s="4"/>
      <c r="AR50" s="71"/>
      <c r="AS50" s="7"/>
      <c r="AT50" s="4"/>
      <c r="AU50" s="71"/>
      <c r="AV50" s="7"/>
      <c r="AW50" s="4"/>
      <c r="AX50" s="71"/>
      <c r="AY50" s="7"/>
      <c r="AZ50" s="4"/>
      <c r="BA50" s="71"/>
      <c r="BB50" s="7"/>
      <c r="BC50" s="4"/>
      <c r="BD50" s="71"/>
      <c r="BE50" s="7"/>
      <c r="BF50" s="4"/>
      <c r="BG50" s="71"/>
      <c r="BH50" s="7"/>
      <c r="BI50" s="4"/>
      <c r="BJ50" s="71"/>
      <c r="BK50" s="7"/>
      <c r="BL50" s="4"/>
      <c r="BM50" s="71"/>
      <c r="BN50" s="7"/>
      <c r="BO50" s="4"/>
      <c r="BP50" s="71"/>
      <c r="BQ50" s="7"/>
      <c r="BR50" s="4"/>
      <c r="BS50" s="71"/>
      <c r="BT50" s="7"/>
      <c r="BU50" s="4"/>
      <c r="BV50" s="71"/>
      <c r="BW50" s="7"/>
      <c r="BX50" s="4"/>
      <c r="BY50" s="71"/>
    </row>
    <row r="51" spans="1:77" ht="13.5" customHeight="1">
      <c r="A51" s="68"/>
      <c r="C51" s="7"/>
      <c r="D51" s="4"/>
      <c r="E51" s="4"/>
      <c r="F51" s="7"/>
      <c r="G51" s="4"/>
      <c r="H51" s="71"/>
      <c r="I51" s="4"/>
      <c r="J51" s="4"/>
      <c r="K51" s="4"/>
      <c r="L51" s="7"/>
      <c r="M51" s="4"/>
      <c r="N51" s="71"/>
      <c r="O51" s="7"/>
      <c r="P51" s="4"/>
      <c r="Q51" s="71"/>
      <c r="R51" s="7"/>
      <c r="S51" s="4"/>
      <c r="T51" s="71"/>
      <c r="U51" s="7"/>
      <c r="V51" s="4"/>
      <c r="W51" s="71"/>
      <c r="X51" s="7"/>
      <c r="Y51" s="4"/>
      <c r="Z51" s="71"/>
      <c r="AA51" s="7"/>
      <c r="AB51" s="4"/>
      <c r="AC51" s="71"/>
      <c r="AD51" s="7"/>
      <c r="AE51" s="4"/>
      <c r="AF51" s="71"/>
      <c r="AG51" s="7"/>
      <c r="AH51" s="4"/>
      <c r="AI51" s="71"/>
      <c r="AJ51" s="7"/>
      <c r="AK51" s="4"/>
      <c r="AL51" s="71"/>
      <c r="AM51" s="7"/>
      <c r="AN51" s="4"/>
      <c r="AO51" s="71"/>
      <c r="AP51" s="7"/>
      <c r="AQ51" s="4"/>
      <c r="AR51" s="71"/>
      <c r="AS51" s="7"/>
      <c r="AT51" s="4"/>
      <c r="AU51" s="71"/>
      <c r="AV51" s="7"/>
      <c r="AW51" s="4"/>
      <c r="AX51" s="71"/>
      <c r="AY51" s="7"/>
      <c r="AZ51" s="4"/>
      <c r="BA51" s="71"/>
      <c r="BB51" s="7"/>
      <c r="BC51" s="4"/>
      <c r="BD51" s="71"/>
      <c r="BE51" s="7"/>
      <c r="BF51" s="4"/>
      <c r="BG51" s="71"/>
      <c r="BH51" s="7"/>
      <c r="BI51" s="4"/>
      <c r="BJ51" s="71"/>
      <c r="BK51" s="7"/>
      <c r="BL51" s="4"/>
      <c r="BM51" s="71"/>
      <c r="BN51" s="7"/>
      <c r="BO51" s="4"/>
      <c r="BP51" s="71"/>
      <c r="BQ51" s="7"/>
      <c r="BR51" s="4"/>
      <c r="BS51" s="71"/>
      <c r="BT51" s="7"/>
      <c r="BU51" s="4"/>
      <c r="BV51" s="71"/>
      <c r="BW51" s="7"/>
      <c r="BX51" s="4"/>
      <c r="BY51" s="71"/>
    </row>
    <row r="52" spans="1:77" ht="13.5" customHeight="1">
      <c r="A52" s="68"/>
      <c r="C52" s="7"/>
      <c r="D52" s="4"/>
      <c r="E52" s="4"/>
      <c r="F52" s="7"/>
      <c r="G52" s="4"/>
      <c r="H52" s="71"/>
      <c r="I52" s="4"/>
      <c r="J52" s="4"/>
      <c r="K52" s="4"/>
      <c r="L52" s="7"/>
      <c r="M52" s="4"/>
      <c r="N52" s="71"/>
      <c r="O52" s="7"/>
      <c r="P52" s="4"/>
      <c r="Q52" s="71"/>
      <c r="R52" s="7"/>
      <c r="S52" s="4"/>
      <c r="T52" s="71"/>
      <c r="U52" s="7"/>
      <c r="V52" s="4"/>
      <c r="W52" s="71"/>
      <c r="X52" s="7"/>
      <c r="Y52" s="4"/>
      <c r="Z52" s="71"/>
      <c r="AA52" s="7"/>
      <c r="AB52" s="4"/>
      <c r="AC52" s="71"/>
      <c r="AD52" s="7"/>
      <c r="AE52" s="4"/>
      <c r="AF52" s="71"/>
      <c r="AG52" s="7"/>
      <c r="AH52" s="4"/>
      <c r="AI52" s="71"/>
      <c r="AJ52" s="7"/>
      <c r="AK52" s="4"/>
      <c r="AL52" s="71"/>
      <c r="AM52" s="7"/>
      <c r="AN52" s="4"/>
      <c r="AO52" s="71"/>
      <c r="AP52" s="7"/>
      <c r="AQ52" s="4"/>
      <c r="AR52" s="71"/>
      <c r="AS52" s="7"/>
      <c r="AT52" s="4"/>
      <c r="AU52" s="71"/>
      <c r="AV52" s="7"/>
      <c r="AW52" s="4"/>
      <c r="AX52" s="71"/>
      <c r="AY52" s="7"/>
      <c r="AZ52" s="4"/>
      <c r="BA52" s="71"/>
      <c r="BB52" s="7"/>
      <c r="BC52" s="4"/>
      <c r="BD52" s="71"/>
      <c r="BE52" s="7"/>
      <c r="BF52" s="4"/>
      <c r="BG52" s="71"/>
      <c r="BH52" s="7"/>
      <c r="BI52" s="4"/>
      <c r="BJ52" s="71"/>
      <c r="BK52" s="7"/>
      <c r="BL52" s="4"/>
      <c r="BM52" s="71"/>
      <c r="BN52" s="7"/>
      <c r="BO52" s="4"/>
      <c r="BP52" s="71"/>
      <c r="BQ52" s="7"/>
      <c r="BR52" s="4"/>
      <c r="BS52" s="71"/>
      <c r="BT52" s="7"/>
      <c r="BU52" s="4"/>
      <c r="BV52" s="71"/>
      <c r="BW52" s="7"/>
      <c r="BX52" s="4"/>
      <c r="BY52" s="71"/>
    </row>
    <row r="53" spans="1:77" ht="13.5" customHeight="1">
      <c r="A53" s="68"/>
      <c r="C53" s="7"/>
      <c r="D53" s="4"/>
      <c r="E53" s="4"/>
      <c r="F53" s="7"/>
      <c r="G53" s="4"/>
      <c r="H53" s="71"/>
      <c r="I53" s="4"/>
      <c r="J53" s="4"/>
      <c r="K53" s="4"/>
      <c r="L53" s="7"/>
      <c r="M53" s="4"/>
      <c r="N53" s="71"/>
      <c r="O53" s="7"/>
      <c r="P53" s="4"/>
      <c r="Q53" s="71"/>
      <c r="R53" s="7"/>
      <c r="S53" s="4"/>
      <c r="T53" s="71"/>
      <c r="U53" s="7"/>
      <c r="V53" s="4"/>
      <c r="W53" s="71"/>
      <c r="X53" s="7"/>
      <c r="Y53" s="4"/>
      <c r="Z53" s="71"/>
      <c r="AA53" s="7"/>
      <c r="AB53" s="4"/>
      <c r="AC53" s="71"/>
      <c r="AD53" s="7"/>
      <c r="AE53" s="4"/>
      <c r="AF53" s="71"/>
      <c r="AG53" s="7"/>
      <c r="AH53" s="4"/>
      <c r="AI53" s="71"/>
      <c r="AJ53" s="7"/>
      <c r="AK53" s="4"/>
      <c r="AL53" s="71"/>
      <c r="AM53" s="7"/>
      <c r="AN53" s="4"/>
      <c r="AO53" s="71"/>
      <c r="AP53" s="7"/>
      <c r="AQ53" s="4"/>
      <c r="AR53" s="71"/>
      <c r="AS53" s="7"/>
      <c r="AT53" s="4"/>
      <c r="AU53" s="71"/>
      <c r="AV53" s="7"/>
      <c r="AW53" s="4"/>
      <c r="AX53" s="71"/>
      <c r="AY53" s="7"/>
      <c r="AZ53" s="4"/>
      <c r="BA53" s="71"/>
      <c r="BB53" s="7"/>
      <c r="BC53" s="4"/>
      <c r="BD53" s="71"/>
      <c r="BE53" s="7"/>
      <c r="BF53" s="4"/>
      <c r="BG53" s="71"/>
      <c r="BH53" s="7"/>
      <c r="BI53" s="4"/>
      <c r="BJ53" s="71"/>
      <c r="BK53" s="7"/>
      <c r="BL53" s="4"/>
      <c r="BM53" s="71"/>
      <c r="BN53" s="7"/>
      <c r="BO53" s="4"/>
      <c r="BP53" s="71"/>
      <c r="BQ53" s="7"/>
      <c r="BR53" s="4"/>
      <c r="BS53" s="71"/>
      <c r="BT53" s="7"/>
      <c r="BU53" s="4"/>
      <c r="BV53" s="71"/>
      <c r="BW53" s="7"/>
      <c r="BX53" s="4"/>
      <c r="BY53" s="71"/>
    </row>
    <row r="54" spans="1:77" ht="13.5" customHeight="1">
      <c r="A54" s="68"/>
      <c r="C54" s="7"/>
      <c r="D54" s="4"/>
      <c r="E54" s="4"/>
      <c r="F54" s="7"/>
      <c r="G54" s="4"/>
      <c r="H54" s="71"/>
      <c r="I54" s="4"/>
      <c r="J54" s="4"/>
      <c r="K54" s="4"/>
      <c r="L54" s="7"/>
      <c r="M54" s="4"/>
      <c r="N54" s="71"/>
      <c r="O54" s="7"/>
      <c r="P54" s="4"/>
      <c r="Q54" s="71"/>
      <c r="R54" s="7"/>
      <c r="S54" s="4"/>
      <c r="T54" s="71"/>
      <c r="U54" s="7"/>
      <c r="V54" s="4"/>
      <c r="W54" s="71"/>
      <c r="X54" s="7"/>
      <c r="Y54" s="4"/>
      <c r="Z54" s="71"/>
      <c r="AA54" s="7"/>
      <c r="AB54" s="4"/>
      <c r="AC54" s="71"/>
      <c r="AD54" s="7"/>
      <c r="AE54" s="4"/>
      <c r="AF54" s="71"/>
      <c r="AG54" s="7"/>
      <c r="AH54" s="4"/>
      <c r="AI54" s="71"/>
      <c r="AJ54" s="7"/>
      <c r="AK54" s="4"/>
      <c r="AL54" s="71"/>
      <c r="AM54" s="7"/>
      <c r="AN54" s="4"/>
      <c r="AO54" s="71"/>
      <c r="AP54" s="7"/>
      <c r="AQ54" s="4"/>
      <c r="AR54" s="71"/>
      <c r="AS54" s="7"/>
      <c r="AT54" s="4"/>
      <c r="AU54" s="71"/>
      <c r="AV54" s="7"/>
      <c r="AW54" s="4"/>
      <c r="AX54" s="71"/>
      <c r="AY54" s="7"/>
      <c r="AZ54" s="4"/>
      <c r="BA54" s="71"/>
      <c r="BB54" s="7"/>
      <c r="BC54" s="4"/>
      <c r="BD54" s="71"/>
      <c r="BE54" s="7"/>
      <c r="BF54" s="4"/>
      <c r="BG54" s="71"/>
      <c r="BH54" s="7"/>
      <c r="BI54" s="4"/>
      <c r="BJ54" s="71"/>
      <c r="BK54" s="7"/>
      <c r="BL54" s="4"/>
      <c r="BM54" s="71"/>
      <c r="BN54" s="7"/>
      <c r="BO54" s="4"/>
      <c r="BP54" s="71"/>
      <c r="BQ54" s="7"/>
      <c r="BR54" s="4"/>
      <c r="BS54" s="71"/>
      <c r="BT54" s="7"/>
      <c r="BU54" s="4"/>
      <c r="BV54" s="71"/>
      <c r="BW54" s="7"/>
      <c r="BX54" s="4"/>
      <c r="BY54" s="71"/>
    </row>
    <row r="55" spans="1:77" ht="13.5" customHeight="1">
      <c r="A55" s="68"/>
      <c r="C55" s="7"/>
      <c r="D55" s="4"/>
      <c r="E55" s="4"/>
      <c r="F55" s="7"/>
      <c r="G55" s="4"/>
      <c r="H55" s="71"/>
      <c r="I55" s="4"/>
      <c r="J55" s="4"/>
      <c r="K55" s="4"/>
      <c r="L55" s="7"/>
      <c r="M55" s="4"/>
      <c r="N55" s="71"/>
      <c r="O55" s="7"/>
      <c r="P55" s="4"/>
      <c r="Q55" s="71"/>
      <c r="R55" s="7"/>
      <c r="S55" s="4"/>
      <c r="T55" s="71"/>
      <c r="U55" s="7"/>
      <c r="V55" s="4"/>
      <c r="W55" s="71"/>
      <c r="X55" s="7"/>
      <c r="Y55" s="4"/>
      <c r="Z55" s="71"/>
      <c r="AA55" s="7"/>
      <c r="AB55" s="4"/>
      <c r="AC55" s="71"/>
      <c r="AD55" s="7"/>
      <c r="AE55" s="4"/>
      <c r="AF55" s="71"/>
      <c r="AG55" s="7"/>
      <c r="AH55" s="4"/>
      <c r="AI55" s="71"/>
      <c r="AJ55" s="7"/>
      <c r="AK55" s="4"/>
      <c r="AL55" s="71"/>
      <c r="AM55" s="7"/>
      <c r="AN55" s="4"/>
      <c r="AO55" s="71"/>
      <c r="AP55" s="7"/>
      <c r="AQ55" s="4"/>
      <c r="AR55" s="71"/>
      <c r="AS55" s="7"/>
      <c r="AT55" s="4"/>
      <c r="AU55" s="71"/>
      <c r="AV55" s="7"/>
      <c r="AW55" s="4"/>
      <c r="AX55" s="71"/>
      <c r="AY55" s="7"/>
      <c r="AZ55" s="4"/>
      <c r="BA55" s="71"/>
      <c r="BB55" s="7"/>
      <c r="BC55" s="4"/>
      <c r="BD55" s="71"/>
      <c r="BE55" s="7"/>
      <c r="BF55" s="4"/>
      <c r="BG55" s="71"/>
      <c r="BH55" s="7"/>
      <c r="BI55" s="4"/>
      <c r="BJ55" s="71"/>
      <c r="BK55" s="7"/>
      <c r="BL55" s="4"/>
      <c r="BM55" s="71"/>
      <c r="BN55" s="7"/>
      <c r="BO55" s="4"/>
      <c r="BP55" s="71"/>
      <c r="BQ55" s="7"/>
      <c r="BR55" s="4"/>
      <c r="BS55" s="71"/>
      <c r="BT55" s="7"/>
      <c r="BU55" s="4"/>
      <c r="BV55" s="71"/>
      <c r="BW55" s="7"/>
      <c r="BX55" s="4"/>
      <c r="BY55" s="71"/>
    </row>
    <row r="56" spans="1:77" ht="13.5" customHeight="1">
      <c r="A56" s="68"/>
      <c r="C56" s="7"/>
      <c r="D56" s="4"/>
      <c r="E56" s="4"/>
      <c r="F56" s="7"/>
      <c r="G56" s="4"/>
      <c r="H56" s="71"/>
      <c r="I56" s="4"/>
      <c r="J56" s="4"/>
      <c r="K56" s="4"/>
      <c r="L56" s="7"/>
      <c r="M56" s="4"/>
      <c r="N56" s="71"/>
      <c r="O56" s="7"/>
      <c r="P56" s="4"/>
      <c r="Q56" s="71"/>
      <c r="R56" s="7"/>
      <c r="S56" s="4"/>
      <c r="T56" s="71"/>
      <c r="U56" s="7"/>
      <c r="V56" s="4"/>
      <c r="W56" s="71"/>
      <c r="X56" s="7"/>
      <c r="Y56" s="4"/>
      <c r="Z56" s="71"/>
      <c r="AA56" s="7"/>
      <c r="AB56" s="4"/>
      <c r="AC56" s="71"/>
      <c r="AD56" s="7"/>
      <c r="AE56" s="4"/>
      <c r="AF56" s="71"/>
      <c r="AG56" s="7"/>
      <c r="AH56" s="4"/>
      <c r="AI56" s="71"/>
      <c r="AJ56" s="7"/>
      <c r="AK56" s="4"/>
      <c r="AL56" s="71"/>
      <c r="AM56" s="7"/>
      <c r="AN56" s="4"/>
      <c r="AO56" s="71"/>
      <c r="AP56" s="7"/>
      <c r="AQ56" s="4"/>
      <c r="AR56" s="71"/>
      <c r="AS56" s="7"/>
      <c r="AT56" s="4"/>
      <c r="AU56" s="71"/>
      <c r="AV56" s="7"/>
      <c r="AW56" s="4"/>
      <c r="AX56" s="71"/>
      <c r="AY56" s="7"/>
      <c r="AZ56" s="4"/>
      <c r="BA56" s="71"/>
      <c r="BB56" s="7"/>
      <c r="BC56" s="4"/>
      <c r="BD56" s="71"/>
      <c r="BE56" s="7"/>
      <c r="BF56" s="4"/>
      <c r="BG56" s="71"/>
      <c r="BH56" s="7"/>
      <c r="BI56" s="4"/>
      <c r="BJ56" s="71"/>
      <c r="BK56" s="7"/>
      <c r="BL56" s="4"/>
      <c r="BM56" s="71"/>
      <c r="BN56" s="7"/>
      <c r="BO56" s="4"/>
      <c r="BP56" s="71"/>
      <c r="BQ56" s="7"/>
      <c r="BR56" s="4"/>
      <c r="BS56" s="71"/>
      <c r="BT56" s="7"/>
      <c r="BU56" s="4"/>
      <c r="BV56" s="71"/>
      <c r="BW56" s="7"/>
      <c r="BX56" s="4"/>
      <c r="BY56" s="71"/>
    </row>
    <row r="57" spans="1:77" ht="13.5" customHeight="1">
      <c r="A57" s="68"/>
      <c r="C57" s="7"/>
      <c r="D57" s="4"/>
      <c r="E57" s="4"/>
      <c r="F57" s="7"/>
      <c r="G57" s="4"/>
      <c r="H57" s="71"/>
      <c r="I57" s="4"/>
      <c r="J57" s="4"/>
      <c r="K57" s="4"/>
      <c r="L57" s="7"/>
      <c r="M57" s="4"/>
      <c r="N57" s="71"/>
      <c r="O57" s="7"/>
      <c r="P57" s="4"/>
      <c r="Q57" s="71"/>
      <c r="R57" s="7"/>
      <c r="S57" s="4"/>
      <c r="T57" s="71"/>
      <c r="U57" s="7"/>
      <c r="V57" s="4"/>
      <c r="W57" s="71"/>
      <c r="X57" s="7"/>
      <c r="Y57" s="4"/>
      <c r="Z57" s="71"/>
      <c r="AA57" s="7"/>
      <c r="AB57" s="4"/>
      <c r="AC57" s="71"/>
      <c r="AD57" s="7"/>
      <c r="AE57" s="4"/>
      <c r="AF57" s="71"/>
      <c r="AG57" s="7"/>
      <c r="AH57" s="4"/>
      <c r="AI57" s="71"/>
      <c r="AJ57" s="7"/>
      <c r="AK57" s="4"/>
      <c r="AL57" s="71"/>
      <c r="AM57" s="7"/>
      <c r="AN57" s="4"/>
      <c r="AO57" s="71"/>
      <c r="AP57" s="7"/>
      <c r="AQ57" s="4"/>
      <c r="AR57" s="71"/>
      <c r="AS57" s="7"/>
      <c r="AT57" s="4"/>
      <c r="AU57" s="71"/>
      <c r="AV57" s="7"/>
      <c r="AW57" s="4"/>
      <c r="AX57" s="71"/>
      <c r="AY57" s="7"/>
      <c r="AZ57" s="4"/>
      <c r="BA57" s="71"/>
      <c r="BB57" s="7"/>
      <c r="BC57" s="4"/>
      <c r="BD57" s="71"/>
      <c r="BE57" s="7"/>
      <c r="BF57" s="4"/>
      <c r="BG57" s="71"/>
      <c r="BH57" s="7"/>
      <c r="BI57" s="4"/>
      <c r="BJ57" s="71"/>
      <c r="BK57" s="7"/>
      <c r="BL57" s="4"/>
      <c r="BM57" s="71"/>
      <c r="BN57" s="7"/>
      <c r="BO57" s="4"/>
      <c r="BP57" s="71"/>
      <c r="BQ57" s="7"/>
      <c r="BR57" s="4"/>
      <c r="BS57" s="71"/>
      <c r="BT57" s="7"/>
      <c r="BU57" s="4"/>
      <c r="BV57" s="71"/>
      <c r="BW57" s="7"/>
      <c r="BX57" s="4"/>
      <c r="BY57" s="71"/>
    </row>
    <row r="58" spans="1:77" ht="13.5" customHeight="1">
      <c r="A58" s="68"/>
      <c r="C58" s="7"/>
      <c r="D58" s="4"/>
      <c r="E58" s="4"/>
      <c r="F58" s="7"/>
      <c r="G58" s="4"/>
      <c r="H58" s="71"/>
      <c r="I58" s="4"/>
      <c r="J58" s="4"/>
      <c r="K58" s="4"/>
      <c r="L58" s="7"/>
      <c r="M58" s="4"/>
      <c r="N58" s="71"/>
      <c r="O58" s="7"/>
      <c r="P58" s="4"/>
      <c r="Q58" s="71"/>
      <c r="R58" s="7"/>
      <c r="S58" s="4"/>
      <c r="T58" s="71"/>
      <c r="U58" s="7"/>
      <c r="V58" s="4"/>
      <c r="W58" s="71"/>
      <c r="X58" s="7"/>
      <c r="Y58" s="4"/>
      <c r="Z58" s="71"/>
      <c r="AA58" s="7"/>
      <c r="AB58" s="4"/>
      <c r="AC58" s="71"/>
      <c r="AD58" s="7"/>
      <c r="AE58" s="4"/>
      <c r="AF58" s="71"/>
      <c r="AG58" s="7"/>
      <c r="AH58" s="4"/>
      <c r="AI58" s="71"/>
      <c r="AJ58" s="7"/>
      <c r="AK58" s="4"/>
      <c r="AL58" s="71"/>
      <c r="AM58" s="7"/>
      <c r="AN58" s="4"/>
      <c r="AO58" s="71"/>
      <c r="AP58" s="7"/>
      <c r="AQ58" s="4"/>
      <c r="AR58" s="71"/>
      <c r="AS58" s="7"/>
      <c r="AT58" s="4"/>
      <c r="AU58" s="71"/>
      <c r="AV58" s="7"/>
      <c r="AW58" s="4"/>
      <c r="AX58" s="71"/>
      <c r="AY58" s="7"/>
      <c r="AZ58" s="4"/>
      <c r="BA58" s="71"/>
      <c r="BB58" s="7"/>
      <c r="BC58" s="4"/>
      <c r="BD58" s="71"/>
      <c r="BE58" s="7"/>
      <c r="BF58" s="4"/>
      <c r="BG58" s="71"/>
      <c r="BH58" s="7"/>
      <c r="BI58" s="4"/>
      <c r="BJ58" s="71"/>
      <c r="BK58" s="7"/>
      <c r="BL58" s="4"/>
      <c r="BM58" s="71"/>
      <c r="BN58" s="7"/>
      <c r="BO58" s="4"/>
      <c r="BP58" s="71"/>
      <c r="BQ58" s="7"/>
      <c r="BR58" s="4"/>
      <c r="BS58" s="71"/>
      <c r="BT58" s="7"/>
      <c r="BU58" s="4"/>
      <c r="BV58" s="71"/>
      <c r="BW58" s="7"/>
      <c r="BX58" s="4"/>
      <c r="BY58" s="71"/>
    </row>
    <row r="59" spans="1:77" ht="13.5" customHeight="1">
      <c r="A59" s="68"/>
      <c r="C59" s="7"/>
      <c r="D59" s="4"/>
      <c r="E59" s="4"/>
      <c r="F59" s="7"/>
      <c r="G59" s="4"/>
      <c r="H59" s="71"/>
      <c r="I59" s="4"/>
      <c r="J59" s="4"/>
      <c r="K59" s="4"/>
      <c r="L59" s="7"/>
      <c r="M59" s="4"/>
      <c r="N59" s="71"/>
      <c r="O59" s="7"/>
      <c r="P59" s="4"/>
      <c r="Q59" s="71"/>
      <c r="R59" s="7"/>
      <c r="S59" s="4"/>
      <c r="T59" s="71"/>
      <c r="U59" s="7"/>
      <c r="V59" s="4"/>
      <c r="W59" s="71"/>
      <c r="X59" s="7"/>
      <c r="Y59" s="4"/>
      <c r="Z59" s="71"/>
      <c r="AA59" s="7"/>
      <c r="AB59" s="4"/>
      <c r="AC59" s="71"/>
      <c r="AD59" s="7"/>
      <c r="AE59" s="4"/>
      <c r="AF59" s="71"/>
      <c r="AG59" s="7"/>
      <c r="AH59" s="4"/>
      <c r="AI59" s="71"/>
      <c r="AJ59" s="7"/>
      <c r="AK59" s="4"/>
      <c r="AL59" s="71"/>
      <c r="AM59" s="7"/>
      <c r="AN59" s="4"/>
      <c r="AO59" s="71"/>
      <c r="AP59" s="7"/>
      <c r="AQ59" s="4"/>
      <c r="AR59" s="71"/>
      <c r="AS59" s="7"/>
      <c r="AT59" s="4"/>
      <c r="AU59" s="71"/>
      <c r="AV59" s="7"/>
      <c r="AW59" s="4"/>
      <c r="AX59" s="71"/>
      <c r="AY59" s="7"/>
      <c r="AZ59" s="4"/>
      <c r="BA59" s="71"/>
      <c r="BB59" s="7"/>
      <c r="BC59" s="4"/>
      <c r="BD59" s="71"/>
      <c r="BE59" s="7"/>
      <c r="BF59" s="4"/>
      <c r="BG59" s="71"/>
      <c r="BH59" s="7"/>
      <c r="BI59" s="4"/>
      <c r="BJ59" s="71"/>
      <c r="BK59" s="7"/>
      <c r="BL59" s="4"/>
      <c r="BM59" s="71"/>
      <c r="BN59" s="7"/>
      <c r="BO59" s="4"/>
      <c r="BP59" s="71"/>
      <c r="BQ59" s="7"/>
      <c r="BR59" s="4"/>
      <c r="BS59" s="71"/>
      <c r="BT59" s="7"/>
      <c r="BU59" s="4"/>
      <c r="BV59" s="71"/>
      <c r="BW59" s="7"/>
      <c r="BX59" s="4"/>
      <c r="BY59" s="71"/>
    </row>
    <row r="60" spans="1:77" ht="13.5" customHeight="1">
      <c r="A60" s="68"/>
      <c r="C60" s="7"/>
      <c r="D60" s="4"/>
      <c r="E60" s="4"/>
      <c r="F60" s="7"/>
      <c r="G60" s="4"/>
      <c r="H60" s="71"/>
      <c r="I60" s="4"/>
      <c r="J60" s="4"/>
      <c r="K60" s="4"/>
      <c r="L60" s="7"/>
      <c r="M60" s="4"/>
      <c r="N60" s="71"/>
      <c r="O60" s="7"/>
      <c r="P60" s="4"/>
      <c r="Q60" s="71"/>
      <c r="R60" s="7"/>
      <c r="S60" s="4"/>
      <c r="T60" s="71"/>
      <c r="U60" s="7"/>
      <c r="V60" s="4"/>
      <c r="W60" s="71"/>
      <c r="X60" s="7"/>
      <c r="Y60" s="4"/>
      <c r="Z60" s="71"/>
      <c r="AA60" s="7"/>
      <c r="AB60" s="4"/>
      <c r="AC60" s="71"/>
      <c r="AD60" s="7"/>
      <c r="AE60" s="4"/>
      <c r="AF60" s="71"/>
      <c r="AG60" s="7"/>
      <c r="AH60" s="4"/>
      <c r="AI60" s="71"/>
      <c r="AJ60" s="7"/>
      <c r="AK60" s="4"/>
      <c r="AL60" s="71"/>
      <c r="AM60" s="7"/>
      <c r="AN60" s="4"/>
      <c r="AO60" s="71"/>
      <c r="AP60" s="7"/>
      <c r="AQ60" s="4"/>
      <c r="AR60" s="71"/>
      <c r="AS60" s="7"/>
      <c r="AT60" s="4"/>
      <c r="AU60" s="71"/>
      <c r="AV60" s="7"/>
      <c r="AW60" s="4"/>
      <c r="AX60" s="71"/>
      <c r="AY60" s="7"/>
      <c r="AZ60" s="4"/>
      <c r="BA60" s="71"/>
      <c r="BB60" s="7"/>
      <c r="BC60" s="4"/>
      <c r="BD60" s="71"/>
      <c r="BE60" s="7"/>
      <c r="BF60" s="4"/>
      <c r="BG60" s="71"/>
      <c r="BH60" s="7"/>
      <c r="BI60" s="4"/>
      <c r="BJ60" s="71"/>
      <c r="BK60" s="7"/>
      <c r="BL60" s="4"/>
      <c r="BM60" s="71"/>
      <c r="BN60" s="7"/>
      <c r="BO60" s="4"/>
      <c r="BP60" s="71"/>
      <c r="BQ60" s="7"/>
      <c r="BR60" s="4"/>
      <c r="BS60" s="71"/>
      <c r="BT60" s="7"/>
      <c r="BU60" s="4"/>
      <c r="BV60" s="71"/>
      <c r="BW60" s="7"/>
      <c r="BX60" s="4"/>
      <c r="BY60" s="71"/>
    </row>
    <row r="61" spans="1:77" ht="13.5" customHeight="1">
      <c r="A61" s="68"/>
      <c r="C61" s="7"/>
      <c r="D61" s="4"/>
      <c r="E61" s="4"/>
      <c r="F61" s="7"/>
      <c r="G61" s="4"/>
      <c r="H61" s="71"/>
      <c r="I61" s="4"/>
      <c r="J61" s="4"/>
      <c r="K61" s="4"/>
      <c r="L61" s="7"/>
      <c r="M61" s="4"/>
      <c r="N61" s="71"/>
      <c r="O61" s="7"/>
      <c r="P61" s="4"/>
      <c r="Q61" s="71"/>
      <c r="R61" s="7"/>
      <c r="S61" s="4"/>
      <c r="T61" s="71"/>
      <c r="U61" s="7"/>
      <c r="V61" s="4"/>
      <c r="W61" s="71"/>
      <c r="X61" s="7"/>
      <c r="Y61" s="4"/>
      <c r="Z61" s="71"/>
      <c r="AA61" s="7"/>
      <c r="AB61" s="4"/>
      <c r="AC61" s="71"/>
      <c r="AD61" s="7"/>
      <c r="AE61" s="4"/>
      <c r="AF61" s="71"/>
      <c r="AG61" s="7"/>
      <c r="AH61" s="4"/>
      <c r="AI61" s="71"/>
      <c r="AJ61" s="7"/>
      <c r="AK61" s="4"/>
      <c r="AL61" s="71"/>
      <c r="AM61" s="7"/>
      <c r="AN61" s="4"/>
      <c r="AO61" s="71"/>
      <c r="AP61" s="7"/>
      <c r="AQ61" s="4"/>
      <c r="AR61" s="71"/>
      <c r="AS61" s="7"/>
      <c r="AT61" s="4"/>
      <c r="AU61" s="71"/>
      <c r="AV61" s="7"/>
      <c r="AW61" s="4"/>
      <c r="AX61" s="71"/>
      <c r="AY61" s="7"/>
      <c r="AZ61" s="4"/>
      <c r="BA61" s="71"/>
      <c r="BB61" s="7"/>
      <c r="BC61" s="4"/>
      <c r="BD61" s="71"/>
      <c r="BE61" s="7"/>
      <c r="BF61" s="4"/>
      <c r="BG61" s="71"/>
      <c r="BH61" s="7"/>
      <c r="BI61" s="4"/>
      <c r="BJ61" s="71"/>
      <c r="BK61" s="7"/>
      <c r="BL61" s="4"/>
      <c r="BM61" s="71"/>
      <c r="BN61" s="7"/>
      <c r="BO61" s="4"/>
      <c r="BP61" s="71"/>
      <c r="BQ61" s="7"/>
      <c r="BR61" s="4"/>
      <c r="BS61" s="71"/>
      <c r="BT61" s="7"/>
      <c r="BU61" s="4"/>
      <c r="BV61" s="71"/>
      <c r="BW61" s="7"/>
      <c r="BX61" s="4"/>
      <c r="BY61" s="71"/>
    </row>
    <row r="62" spans="1:77" ht="13.5" customHeight="1">
      <c r="A62" s="68"/>
      <c r="C62" s="7"/>
      <c r="D62" s="4"/>
      <c r="E62" s="4"/>
      <c r="F62" s="7"/>
      <c r="G62" s="4"/>
      <c r="H62" s="71"/>
      <c r="I62" s="4"/>
      <c r="J62" s="4"/>
      <c r="K62" s="4"/>
      <c r="L62" s="7"/>
      <c r="M62" s="4"/>
      <c r="N62" s="71"/>
      <c r="O62" s="7"/>
      <c r="P62" s="4"/>
      <c r="Q62" s="71"/>
      <c r="R62" s="7"/>
      <c r="S62" s="4"/>
      <c r="T62" s="71"/>
      <c r="U62" s="7"/>
      <c r="V62" s="4"/>
      <c r="W62" s="71"/>
      <c r="X62" s="7"/>
      <c r="Y62" s="4"/>
      <c r="Z62" s="71"/>
      <c r="AA62" s="7"/>
      <c r="AB62" s="4"/>
      <c r="AC62" s="71"/>
      <c r="AD62" s="7"/>
      <c r="AE62" s="4"/>
      <c r="AF62" s="71"/>
      <c r="AG62" s="7"/>
      <c r="AH62" s="4"/>
      <c r="AI62" s="71"/>
      <c r="AJ62" s="7"/>
      <c r="AK62" s="4"/>
      <c r="AL62" s="71"/>
      <c r="AM62" s="7"/>
      <c r="AN62" s="4"/>
      <c r="AO62" s="71"/>
      <c r="AP62" s="7"/>
      <c r="AQ62" s="4"/>
      <c r="AR62" s="71"/>
      <c r="AS62" s="7"/>
      <c r="AT62" s="4"/>
      <c r="AU62" s="71"/>
      <c r="AV62" s="7"/>
      <c r="AW62" s="4"/>
      <c r="AX62" s="71"/>
      <c r="AY62" s="7"/>
      <c r="AZ62" s="4"/>
      <c r="BA62" s="71"/>
      <c r="BB62" s="7"/>
      <c r="BC62" s="4"/>
      <c r="BD62" s="71"/>
      <c r="BE62" s="7"/>
      <c r="BF62" s="4"/>
      <c r="BG62" s="71"/>
      <c r="BH62" s="7"/>
      <c r="BI62" s="4"/>
      <c r="BJ62" s="71"/>
      <c r="BK62" s="7"/>
      <c r="BL62" s="4"/>
      <c r="BM62" s="71"/>
      <c r="BN62" s="7"/>
      <c r="BO62" s="4"/>
      <c r="BP62" s="71"/>
      <c r="BQ62" s="7"/>
      <c r="BR62" s="4"/>
      <c r="BS62" s="71"/>
      <c r="BT62" s="7"/>
      <c r="BU62" s="4"/>
      <c r="BV62" s="71"/>
      <c r="BW62" s="7"/>
      <c r="BX62" s="4"/>
      <c r="BY62" s="71"/>
    </row>
    <row r="63" spans="1:77" ht="13.5" customHeight="1">
      <c r="A63" s="68"/>
      <c r="C63" s="7"/>
      <c r="D63" s="4"/>
      <c r="E63" s="4"/>
      <c r="F63" s="7"/>
      <c r="G63" s="4"/>
      <c r="H63" s="71"/>
      <c r="I63" s="4"/>
      <c r="J63" s="4"/>
      <c r="K63" s="4"/>
      <c r="L63" s="7"/>
      <c r="M63" s="4"/>
      <c r="N63" s="71"/>
      <c r="O63" s="7"/>
      <c r="P63" s="4"/>
      <c r="Q63" s="71"/>
      <c r="R63" s="7"/>
      <c r="S63" s="4"/>
      <c r="T63" s="71"/>
      <c r="U63" s="7"/>
      <c r="V63" s="4"/>
      <c r="W63" s="71"/>
      <c r="X63" s="7"/>
      <c r="Y63" s="4"/>
      <c r="Z63" s="71"/>
      <c r="AA63" s="7"/>
      <c r="AB63" s="4"/>
      <c r="AC63" s="71"/>
      <c r="AD63" s="7"/>
      <c r="AE63" s="4"/>
      <c r="AF63" s="71"/>
      <c r="AG63" s="7"/>
      <c r="AH63" s="4"/>
      <c r="AI63" s="71"/>
      <c r="AJ63" s="7"/>
      <c r="AK63" s="4"/>
      <c r="AL63" s="71"/>
      <c r="AM63" s="7"/>
      <c r="AN63" s="4"/>
      <c r="AO63" s="71"/>
      <c r="AP63" s="7"/>
      <c r="AQ63" s="4"/>
      <c r="AR63" s="71"/>
      <c r="AS63" s="7"/>
      <c r="AT63" s="4"/>
      <c r="AU63" s="71"/>
      <c r="AV63" s="7"/>
      <c r="AW63" s="4"/>
      <c r="AX63" s="71"/>
      <c r="AY63" s="7"/>
      <c r="AZ63" s="4"/>
      <c r="BA63" s="71"/>
      <c r="BB63" s="7"/>
      <c r="BC63" s="4"/>
      <c r="BD63" s="71"/>
      <c r="BE63" s="7"/>
      <c r="BF63" s="4"/>
      <c r="BG63" s="71"/>
      <c r="BH63" s="7"/>
      <c r="BI63" s="4"/>
      <c r="BJ63" s="71"/>
      <c r="BK63" s="7"/>
      <c r="BL63" s="4"/>
      <c r="BM63" s="71"/>
      <c r="BN63" s="7"/>
      <c r="BO63" s="4"/>
      <c r="BP63" s="71"/>
      <c r="BQ63" s="7"/>
      <c r="BR63" s="4"/>
      <c r="BS63" s="71"/>
      <c r="BT63" s="7"/>
      <c r="BU63" s="4"/>
      <c r="BV63" s="71"/>
      <c r="BW63" s="7"/>
      <c r="BX63" s="4"/>
      <c r="BY63" s="71"/>
    </row>
    <row r="64" spans="1:77" ht="13.5" customHeight="1">
      <c r="A64" s="68"/>
      <c r="C64" s="7"/>
      <c r="D64" s="4"/>
      <c r="E64" s="4"/>
      <c r="F64" s="7"/>
      <c r="G64" s="4"/>
      <c r="H64" s="71"/>
      <c r="I64" s="4"/>
      <c r="J64" s="4"/>
      <c r="K64" s="4"/>
      <c r="L64" s="7"/>
      <c r="M64" s="4"/>
      <c r="N64" s="71"/>
      <c r="O64" s="7"/>
      <c r="P64" s="4"/>
      <c r="Q64" s="71"/>
      <c r="R64" s="7"/>
      <c r="S64" s="4"/>
      <c r="T64" s="71"/>
      <c r="U64" s="7"/>
      <c r="V64" s="4"/>
      <c r="W64" s="71"/>
      <c r="X64" s="7"/>
      <c r="Y64" s="4"/>
      <c r="Z64" s="71"/>
      <c r="AA64" s="7"/>
      <c r="AB64" s="4"/>
      <c r="AC64" s="71"/>
      <c r="AD64" s="7"/>
      <c r="AE64" s="4"/>
      <c r="AF64" s="71"/>
      <c r="AG64" s="7"/>
      <c r="AH64" s="4"/>
      <c r="AI64" s="71"/>
      <c r="AJ64" s="7"/>
      <c r="AK64" s="4"/>
      <c r="AL64" s="71"/>
      <c r="AM64" s="7"/>
      <c r="AN64" s="4"/>
      <c r="AO64" s="71"/>
      <c r="AP64" s="7"/>
      <c r="AQ64" s="4"/>
      <c r="AR64" s="71"/>
      <c r="AS64" s="7"/>
      <c r="AT64" s="4"/>
      <c r="AU64" s="71"/>
      <c r="AV64" s="7"/>
      <c r="AW64" s="4"/>
      <c r="AX64" s="71"/>
      <c r="AY64" s="7"/>
      <c r="AZ64" s="4"/>
      <c r="BA64" s="71"/>
      <c r="BB64" s="7"/>
      <c r="BC64" s="4"/>
      <c r="BD64" s="71"/>
      <c r="BE64" s="7"/>
      <c r="BF64" s="4"/>
      <c r="BG64" s="71"/>
      <c r="BH64" s="7"/>
      <c r="BI64" s="4"/>
      <c r="BJ64" s="71"/>
      <c r="BK64" s="7"/>
      <c r="BL64" s="4"/>
      <c r="BM64" s="71"/>
      <c r="BN64" s="7"/>
      <c r="BO64" s="4"/>
      <c r="BP64" s="71"/>
      <c r="BQ64" s="7"/>
      <c r="BR64" s="4"/>
      <c r="BS64" s="71"/>
      <c r="BT64" s="7"/>
      <c r="BU64" s="4"/>
      <c r="BV64" s="71"/>
      <c r="BW64" s="7"/>
      <c r="BX64" s="4"/>
      <c r="BY64" s="71"/>
    </row>
    <row r="65" spans="1:77" ht="13.5" customHeight="1">
      <c r="A65" s="68"/>
      <c r="C65" s="7"/>
      <c r="D65" s="4"/>
      <c r="E65" s="4"/>
      <c r="F65" s="7"/>
      <c r="G65" s="4"/>
      <c r="H65" s="71"/>
      <c r="I65" s="4"/>
      <c r="J65" s="4"/>
      <c r="K65" s="4"/>
      <c r="L65" s="7"/>
      <c r="M65" s="4"/>
      <c r="N65" s="71"/>
      <c r="O65" s="7"/>
      <c r="P65" s="4"/>
      <c r="Q65" s="71"/>
      <c r="R65" s="7"/>
      <c r="S65" s="4"/>
      <c r="T65" s="71"/>
      <c r="U65" s="7"/>
      <c r="V65" s="4"/>
      <c r="W65" s="71"/>
      <c r="X65" s="7"/>
      <c r="Y65" s="4"/>
      <c r="Z65" s="71"/>
      <c r="AA65" s="7"/>
      <c r="AB65" s="4"/>
      <c r="AC65" s="71"/>
      <c r="AD65" s="7"/>
      <c r="AE65" s="4"/>
      <c r="AF65" s="71"/>
      <c r="AG65" s="7"/>
      <c r="AH65" s="4"/>
      <c r="AI65" s="71"/>
      <c r="AJ65" s="7"/>
      <c r="AK65" s="4"/>
      <c r="AL65" s="71"/>
      <c r="AM65" s="7"/>
      <c r="AN65" s="4"/>
      <c r="AO65" s="71"/>
      <c r="AP65" s="7"/>
      <c r="AQ65" s="4"/>
      <c r="AR65" s="71"/>
      <c r="AS65" s="7"/>
      <c r="AT65" s="4"/>
      <c r="AU65" s="71"/>
      <c r="AV65" s="7"/>
      <c r="AW65" s="4"/>
      <c r="AX65" s="71"/>
      <c r="AY65" s="7"/>
      <c r="AZ65" s="4"/>
      <c r="BA65" s="71"/>
      <c r="BB65" s="7"/>
      <c r="BC65" s="4"/>
      <c r="BD65" s="71"/>
      <c r="BE65" s="7"/>
      <c r="BF65" s="4"/>
      <c r="BG65" s="71"/>
      <c r="BH65" s="7"/>
      <c r="BI65" s="4"/>
      <c r="BJ65" s="71"/>
      <c r="BK65" s="7"/>
      <c r="BL65" s="4"/>
      <c r="BM65" s="71"/>
      <c r="BN65" s="7"/>
      <c r="BO65" s="4"/>
      <c r="BP65" s="71"/>
      <c r="BQ65" s="7"/>
      <c r="BR65" s="4"/>
      <c r="BS65" s="71"/>
      <c r="BT65" s="7"/>
      <c r="BU65" s="4"/>
      <c r="BV65" s="71"/>
      <c r="BW65" s="7"/>
      <c r="BX65" s="4"/>
      <c r="BY65" s="71"/>
    </row>
    <row r="66" spans="1:77" ht="13.5" customHeight="1">
      <c r="A66" s="68"/>
      <c r="C66" s="7"/>
      <c r="D66" s="4"/>
      <c r="E66" s="4"/>
      <c r="F66" s="7"/>
      <c r="G66" s="4"/>
      <c r="H66" s="71"/>
      <c r="I66" s="4"/>
      <c r="J66" s="4"/>
      <c r="K66" s="4"/>
      <c r="L66" s="7"/>
      <c r="M66" s="4"/>
      <c r="N66" s="71"/>
      <c r="O66" s="7"/>
      <c r="P66" s="4"/>
      <c r="Q66" s="71"/>
      <c r="R66" s="7"/>
      <c r="S66" s="4"/>
      <c r="T66" s="71"/>
      <c r="U66" s="7"/>
      <c r="V66" s="4"/>
      <c r="W66" s="71"/>
      <c r="X66" s="7"/>
      <c r="Y66" s="4"/>
      <c r="Z66" s="71"/>
      <c r="AA66" s="7"/>
      <c r="AB66" s="4"/>
      <c r="AC66" s="71"/>
      <c r="AD66" s="7"/>
      <c r="AE66" s="4"/>
      <c r="AF66" s="71"/>
      <c r="AG66" s="7"/>
      <c r="AH66" s="4"/>
      <c r="AI66" s="71"/>
      <c r="AJ66" s="7"/>
      <c r="AK66" s="4"/>
      <c r="AL66" s="71"/>
      <c r="AM66" s="7"/>
      <c r="AN66" s="4"/>
      <c r="AO66" s="71"/>
      <c r="AP66" s="7"/>
      <c r="AQ66" s="4"/>
      <c r="AR66" s="71"/>
      <c r="AS66" s="7"/>
      <c r="AT66" s="4"/>
      <c r="AU66" s="71"/>
      <c r="AV66" s="7"/>
      <c r="AW66" s="4"/>
      <c r="AX66" s="71"/>
      <c r="AY66" s="7"/>
      <c r="AZ66" s="4"/>
      <c r="BA66" s="71"/>
      <c r="BB66" s="7"/>
      <c r="BC66" s="4"/>
      <c r="BD66" s="71"/>
      <c r="BE66" s="7"/>
      <c r="BF66" s="4"/>
      <c r="BG66" s="71"/>
      <c r="BH66" s="7"/>
      <c r="BI66" s="4"/>
      <c r="BJ66" s="71"/>
      <c r="BK66" s="7"/>
      <c r="BL66" s="4"/>
      <c r="BM66" s="71"/>
      <c r="BN66" s="7"/>
      <c r="BO66" s="4"/>
      <c r="BP66" s="71"/>
      <c r="BQ66" s="7"/>
      <c r="BR66" s="4"/>
      <c r="BS66" s="71"/>
      <c r="BT66" s="7"/>
      <c r="BU66" s="4"/>
      <c r="BV66" s="71"/>
      <c r="BW66" s="7"/>
      <c r="BX66" s="4"/>
      <c r="BY66" s="71"/>
    </row>
    <row r="67" spans="1:77" ht="13.5" customHeight="1">
      <c r="A67" s="68"/>
      <c r="C67" s="7"/>
      <c r="D67" s="4"/>
      <c r="E67" s="4"/>
      <c r="F67" s="7"/>
      <c r="G67" s="4"/>
      <c r="H67" s="71"/>
      <c r="I67" s="4"/>
      <c r="J67" s="4"/>
      <c r="K67" s="4"/>
      <c r="L67" s="7"/>
      <c r="M67" s="4"/>
      <c r="N67" s="71"/>
      <c r="O67" s="7"/>
      <c r="P67" s="4"/>
      <c r="Q67" s="71"/>
      <c r="R67" s="7"/>
      <c r="S67" s="4"/>
      <c r="T67" s="71"/>
      <c r="U67" s="7"/>
      <c r="V67" s="4"/>
      <c r="W67" s="71"/>
      <c r="X67" s="7"/>
      <c r="Y67" s="4"/>
      <c r="Z67" s="71"/>
      <c r="AA67" s="7"/>
      <c r="AB67" s="4"/>
      <c r="AC67" s="71"/>
      <c r="AD67" s="7"/>
      <c r="AE67" s="4"/>
      <c r="AF67" s="71"/>
      <c r="AG67" s="7"/>
      <c r="AH67" s="4"/>
      <c r="AI67" s="71"/>
      <c r="AJ67" s="7"/>
      <c r="AK67" s="4"/>
      <c r="AL67" s="71"/>
      <c r="AM67" s="7"/>
      <c r="AN67" s="4"/>
      <c r="AO67" s="71"/>
      <c r="AP67" s="7"/>
      <c r="AQ67" s="4"/>
      <c r="AR67" s="71"/>
      <c r="AS67" s="7"/>
      <c r="AT67" s="4"/>
      <c r="AU67" s="71"/>
      <c r="AV67" s="7"/>
      <c r="AW67" s="4"/>
      <c r="AX67" s="71"/>
      <c r="AY67" s="7"/>
      <c r="AZ67" s="4"/>
      <c r="BA67" s="71"/>
      <c r="BB67" s="7"/>
      <c r="BC67" s="4"/>
      <c r="BD67" s="71"/>
      <c r="BE67" s="7"/>
      <c r="BF67" s="4"/>
      <c r="BG67" s="71"/>
      <c r="BH67" s="7"/>
      <c r="BI67" s="4"/>
      <c r="BJ67" s="71"/>
      <c r="BK67" s="7"/>
      <c r="BL67" s="4"/>
      <c r="BM67" s="71"/>
      <c r="BN67" s="7"/>
      <c r="BO67" s="4"/>
      <c r="BP67" s="71"/>
      <c r="BQ67" s="7"/>
      <c r="BR67" s="4"/>
      <c r="BS67" s="71"/>
      <c r="BT67" s="7"/>
      <c r="BU67" s="4"/>
      <c r="BV67" s="71"/>
      <c r="BW67" s="7"/>
      <c r="BX67" s="4"/>
      <c r="BY67" s="71"/>
    </row>
    <row r="68" spans="1:77" ht="13.5" customHeight="1">
      <c r="A68" s="68"/>
      <c r="C68" s="7"/>
      <c r="D68" s="4"/>
      <c r="E68" s="4"/>
      <c r="F68" s="7"/>
      <c r="G68" s="4"/>
      <c r="H68" s="71"/>
      <c r="I68" s="4"/>
      <c r="J68" s="4"/>
      <c r="K68" s="4"/>
      <c r="L68" s="7"/>
      <c r="M68" s="4"/>
      <c r="N68" s="71"/>
      <c r="O68" s="7"/>
      <c r="P68" s="4"/>
      <c r="Q68" s="71"/>
      <c r="R68" s="7"/>
      <c r="S68" s="4"/>
      <c r="T68" s="71"/>
      <c r="U68" s="7"/>
      <c r="V68" s="4"/>
      <c r="W68" s="71"/>
      <c r="X68" s="7"/>
      <c r="Y68" s="4"/>
      <c r="Z68" s="71"/>
      <c r="AA68" s="7"/>
      <c r="AB68" s="4"/>
      <c r="AC68" s="71"/>
      <c r="AD68" s="7"/>
      <c r="AE68" s="4"/>
      <c r="AF68" s="71"/>
      <c r="AG68" s="7"/>
      <c r="AH68" s="4"/>
      <c r="AI68" s="71"/>
      <c r="AJ68" s="7"/>
      <c r="AK68" s="4"/>
      <c r="AL68" s="71"/>
      <c r="AM68" s="7"/>
      <c r="AN68" s="4"/>
      <c r="AO68" s="71"/>
      <c r="AP68" s="7"/>
      <c r="AQ68" s="4"/>
      <c r="AR68" s="71"/>
      <c r="AS68" s="7"/>
      <c r="AT68" s="4"/>
      <c r="AU68" s="71"/>
      <c r="AV68" s="7"/>
      <c r="AW68" s="4"/>
      <c r="AX68" s="71"/>
      <c r="AY68" s="7"/>
      <c r="AZ68" s="4"/>
      <c r="BA68" s="71"/>
      <c r="BB68" s="7"/>
      <c r="BC68" s="4"/>
      <c r="BD68" s="71"/>
      <c r="BE68" s="7"/>
      <c r="BF68" s="4"/>
      <c r="BG68" s="71"/>
      <c r="BH68" s="7"/>
      <c r="BI68" s="4"/>
      <c r="BJ68" s="71"/>
      <c r="BK68" s="7"/>
      <c r="BL68" s="4"/>
      <c r="BM68" s="71"/>
      <c r="BN68" s="7"/>
      <c r="BO68" s="4"/>
      <c r="BP68" s="71"/>
      <c r="BQ68" s="7"/>
      <c r="BR68" s="4"/>
      <c r="BS68" s="71"/>
      <c r="BT68" s="7"/>
      <c r="BU68" s="4"/>
      <c r="BV68" s="71"/>
      <c r="BW68" s="7"/>
      <c r="BX68" s="4"/>
      <c r="BY68" s="71"/>
    </row>
    <row r="69" spans="1:77" ht="13.5" customHeight="1">
      <c r="A69" s="68"/>
      <c r="C69" s="7"/>
      <c r="D69" s="4"/>
      <c r="E69" s="4"/>
      <c r="F69" s="7"/>
      <c r="G69" s="4"/>
      <c r="H69" s="71"/>
      <c r="I69" s="4"/>
      <c r="J69" s="4"/>
      <c r="K69" s="4"/>
      <c r="L69" s="7"/>
      <c r="M69" s="4"/>
      <c r="N69" s="71"/>
      <c r="O69" s="7"/>
      <c r="P69" s="4"/>
      <c r="Q69" s="71"/>
      <c r="R69" s="7"/>
      <c r="S69" s="4"/>
      <c r="T69" s="71"/>
      <c r="U69" s="7"/>
      <c r="V69" s="4"/>
      <c r="W69" s="71"/>
      <c r="X69" s="7"/>
      <c r="Y69" s="4"/>
      <c r="Z69" s="71"/>
      <c r="AA69" s="7"/>
      <c r="AB69" s="4"/>
      <c r="AC69" s="71"/>
      <c r="AD69" s="7"/>
      <c r="AE69" s="4"/>
      <c r="AF69" s="71"/>
      <c r="AG69" s="7"/>
      <c r="AH69" s="4"/>
      <c r="AI69" s="71"/>
      <c r="AJ69" s="7"/>
      <c r="AK69" s="4"/>
      <c r="AL69" s="71"/>
      <c r="AM69" s="7"/>
      <c r="AN69" s="4"/>
      <c r="AO69" s="71"/>
      <c r="AP69" s="7"/>
      <c r="AQ69" s="4"/>
      <c r="AR69" s="71"/>
      <c r="AS69" s="7"/>
      <c r="AT69" s="4"/>
      <c r="AU69" s="71"/>
      <c r="AV69" s="7"/>
      <c r="AW69" s="4"/>
      <c r="AX69" s="71"/>
      <c r="AY69" s="7"/>
      <c r="AZ69" s="4"/>
      <c r="BA69" s="71"/>
      <c r="BB69" s="7"/>
      <c r="BC69" s="4"/>
      <c r="BD69" s="71"/>
      <c r="BE69" s="7"/>
      <c r="BF69" s="4"/>
      <c r="BG69" s="71"/>
      <c r="BH69" s="7"/>
      <c r="BI69" s="4"/>
      <c r="BJ69" s="71"/>
      <c r="BK69" s="7"/>
      <c r="BL69" s="4"/>
      <c r="BM69" s="71"/>
      <c r="BN69" s="7"/>
      <c r="BO69" s="4"/>
      <c r="BP69" s="71"/>
      <c r="BQ69" s="7"/>
      <c r="BR69" s="4"/>
      <c r="BS69" s="71"/>
      <c r="BT69" s="7"/>
      <c r="BU69" s="4"/>
      <c r="BV69" s="71"/>
      <c r="BW69" s="7"/>
      <c r="BX69" s="4"/>
      <c r="BY69" s="71"/>
    </row>
    <row r="70" spans="1:77" ht="13.5" customHeight="1">
      <c r="A70" s="68"/>
      <c r="C70" s="7"/>
      <c r="D70" s="4"/>
      <c r="E70" s="4"/>
      <c r="F70" s="7"/>
      <c r="G70" s="4"/>
      <c r="H70" s="71"/>
      <c r="I70" s="4"/>
      <c r="J70" s="4"/>
      <c r="K70" s="4"/>
      <c r="L70" s="7"/>
      <c r="M70" s="4"/>
      <c r="N70" s="71"/>
      <c r="O70" s="7"/>
      <c r="P70" s="4"/>
      <c r="Q70" s="71"/>
      <c r="R70" s="7"/>
      <c r="S70" s="4"/>
      <c r="T70" s="71"/>
      <c r="U70" s="7"/>
      <c r="V70" s="4"/>
      <c r="W70" s="71"/>
      <c r="X70" s="7"/>
      <c r="Y70" s="4"/>
      <c r="Z70" s="71"/>
      <c r="AA70" s="7"/>
      <c r="AB70" s="4"/>
      <c r="AC70" s="71"/>
      <c r="AD70" s="7"/>
      <c r="AE70" s="4"/>
      <c r="AF70" s="71"/>
      <c r="AG70" s="7"/>
      <c r="AH70" s="4"/>
      <c r="AI70" s="71"/>
      <c r="AJ70" s="7"/>
      <c r="AK70" s="4"/>
      <c r="AL70" s="71"/>
      <c r="AM70" s="7"/>
      <c r="AN70" s="4"/>
      <c r="AO70" s="71"/>
      <c r="AP70" s="7"/>
      <c r="AQ70" s="4"/>
      <c r="AR70" s="71"/>
      <c r="AS70" s="7"/>
      <c r="AT70" s="4"/>
      <c r="AU70" s="71"/>
      <c r="AV70" s="7"/>
      <c r="AW70" s="4"/>
      <c r="AX70" s="71"/>
      <c r="AY70" s="7"/>
      <c r="AZ70" s="4"/>
      <c r="BA70" s="71"/>
      <c r="BB70" s="7"/>
      <c r="BC70" s="4"/>
      <c r="BD70" s="71"/>
      <c r="BE70" s="7"/>
      <c r="BF70" s="4"/>
      <c r="BG70" s="71"/>
      <c r="BH70" s="7"/>
      <c r="BI70" s="4"/>
      <c r="BJ70" s="71"/>
      <c r="BK70" s="7"/>
      <c r="BL70" s="4"/>
      <c r="BM70" s="71"/>
      <c r="BN70" s="7"/>
      <c r="BO70" s="4"/>
      <c r="BP70" s="71"/>
      <c r="BQ70" s="7"/>
      <c r="BR70" s="4"/>
      <c r="BS70" s="71"/>
      <c r="BT70" s="7"/>
      <c r="BU70" s="4"/>
      <c r="BV70" s="71"/>
      <c r="BW70" s="7"/>
      <c r="BX70" s="4"/>
      <c r="BY70" s="71"/>
    </row>
    <row r="71" spans="1:77" ht="13.5" customHeight="1">
      <c r="A71" s="68"/>
      <c r="C71" s="7"/>
      <c r="D71" s="4"/>
      <c r="E71" s="4"/>
      <c r="F71" s="7"/>
      <c r="G71" s="4"/>
      <c r="H71" s="71"/>
      <c r="I71" s="4"/>
      <c r="J71" s="4"/>
      <c r="K71" s="4"/>
      <c r="L71" s="7"/>
      <c r="M71" s="4"/>
      <c r="N71" s="71"/>
      <c r="O71" s="7"/>
      <c r="P71" s="4"/>
      <c r="Q71" s="71"/>
      <c r="R71" s="7"/>
      <c r="S71" s="4"/>
      <c r="T71" s="71"/>
      <c r="U71" s="7"/>
      <c r="V71" s="4"/>
      <c r="W71" s="71"/>
      <c r="X71" s="7"/>
      <c r="Y71" s="4"/>
      <c r="Z71" s="71"/>
      <c r="AA71" s="7"/>
      <c r="AB71" s="4"/>
      <c r="AC71" s="71"/>
      <c r="AD71" s="7"/>
      <c r="AE71" s="4"/>
      <c r="AF71" s="71"/>
      <c r="AG71" s="7"/>
      <c r="AH71" s="4"/>
      <c r="AI71" s="71"/>
      <c r="AJ71" s="7"/>
      <c r="AK71" s="4"/>
      <c r="AL71" s="71"/>
      <c r="AM71" s="7"/>
      <c r="AN71" s="4"/>
      <c r="AO71" s="71"/>
      <c r="AP71" s="7"/>
      <c r="AQ71" s="4"/>
      <c r="AR71" s="71"/>
      <c r="AS71" s="7"/>
      <c r="AT71" s="4"/>
      <c r="AU71" s="71"/>
      <c r="AV71" s="7"/>
      <c r="AW71" s="4"/>
      <c r="AX71" s="71"/>
      <c r="AY71" s="7"/>
      <c r="AZ71" s="4"/>
      <c r="BA71" s="71"/>
      <c r="BB71" s="7"/>
      <c r="BC71" s="4"/>
      <c r="BD71" s="71"/>
      <c r="BE71" s="7"/>
      <c r="BF71" s="4"/>
      <c r="BG71" s="71"/>
      <c r="BH71" s="7"/>
      <c r="BI71" s="4"/>
      <c r="BJ71" s="71"/>
      <c r="BK71" s="7"/>
      <c r="BL71" s="4"/>
      <c r="BM71" s="71"/>
      <c r="BN71" s="7"/>
      <c r="BO71" s="4"/>
      <c r="BP71" s="71"/>
      <c r="BQ71" s="7"/>
      <c r="BR71" s="4"/>
      <c r="BS71" s="71"/>
      <c r="BT71" s="7"/>
      <c r="BU71" s="4"/>
      <c r="BV71" s="71"/>
      <c r="BW71" s="7"/>
      <c r="BX71" s="4"/>
      <c r="BY71" s="71"/>
    </row>
    <row r="72" spans="1:77" ht="13.5" customHeight="1">
      <c r="A72" s="68"/>
      <c r="C72" s="7"/>
      <c r="D72" s="4"/>
      <c r="E72" s="4"/>
      <c r="F72" s="7"/>
      <c r="G72" s="4"/>
      <c r="H72" s="71"/>
      <c r="I72" s="4"/>
      <c r="J72" s="4"/>
      <c r="K72" s="4"/>
      <c r="L72" s="7"/>
      <c r="M72" s="4"/>
      <c r="N72" s="71"/>
      <c r="O72" s="7"/>
      <c r="P72" s="4"/>
      <c r="Q72" s="71"/>
      <c r="R72" s="7"/>
      <c r="S72" s="4"/>
      <c r="T72" s="71"/>
      <c r="U72" s="7"/>
      <c r="V72" s="4"/>
      <c r="W72" s="71"/>
      <c r="X72" s="7"/>
      <c r="Y72" s="4"/>
      <c r="Z72" s="71"/>
      <c r="AA72" s="7"/>
      <c r="AB72" s="4"/>
      <c r="AC72" s="71"/>
      <c r="AD72" s="7"/>
      <c r="AE72" s="4"/>
      <c r="AF72" s="71"/>
      <c r="AG72" s="7"/>
      <c r="AH72" s="4"/>
      <c r="AI72" s="71"/>
      <c r="AJ72" s="7"/>
      <c r="AK72" s="4"/>
      <c r="AL72" s="71"/>
      <c r="AM72" s="7"/>
      <c r="AN72" s="4"/>
      <c r="AO72" s="71"/>
      <c r="AP72" s="7"/>
      <c r="AQ72" s="4"/>
      <c r="AR72" s="71"/>
      <c r="AS72" s="7"/>
      <c r="AT72" s="4"/>
      <c r="AU72" s="71"/>
      <c r="AV72" s="7"/>
      <c r="AW72" s="4"/>
      <c r="AX72" s="71"/>
      <c r="AY72" s="7"/>
      <c r="AZ72" s="4"/>
      <c r="BA72" s="71"/>
      <c r="BB72" s="7"/>
      <c r="BC72" s="4"/>
      <c r="BD72" s="71"/>
      <c r="BE72" s="7"/>
      <c r="BF72" s="4"/>
      <c r="BG72" s="71"/>
      <c r="BH72" s="7"/>
      <c r="BI72" s="4"/>
      <c r="BJ72" s="71"/>
      <c r="BK72" s="7"/>
      <c r="BL72" s="4"/>
      <c r="BM72" s="71"/>
      <c r="BN72" s="7"/>
      <c r="BO72" s="4"/>
      <c r="BP72" s="71"/>
      <c r="BQ72" s="7"/>
      <c r="BR72" s="4"/>
      <c r="BS72" s="71"/>
      <c r="BT72" s="7"/>
      <c r="BU72" s="4"/>
      <c r="BV72" s="71"/>
      <c r="BW72" s="7"/>
      <c r="BX72" s="4"/>
      <c r="BY72" s="71"/>
    </row>
    <row r="73" spans="1:77" ht="13.5" customHeight="1">
      <c r="A73" s="68"/>
      <c r="C73" s="7"/>
      <c r="D73" s="4"/>
      <c r="E73" s="4"/>
      <c r="F73" s="7"/>
      <c r="G73" s="4"/>
      <c r="H73" s="71"/>
      <c r="I73" s="4"/>
      <c r="J73" s="4"/>
      <c r="K73" s="4"/>
      <c r="L73" s="7"/>
      <c r="M73" s="4"/>
      <c r="N73" s="71"/>
      <c r="O73" s="7"/>
      <c r="P73" s="4"/>
      <c r="Q73" s="71"/>
      <c r="R73" s="7"/>
      <c r="S73" s="4"/>
      <c r="T73" s="71"/>
      <c r="U73" s="7"/>
      <c r="V73" s="4"/>
      <c r="W73" s="71"/>
      <c r="X73" s="7"/>
      <c r="Y73" s="4"/>
      <c r="Z73" s="71"/>
      <c r="AA73" s="7"/>
      <c r="AB73" s="4"/>
      <c r="AC73" s="71"/>
      <c r="AD73" s="7"/>
      <c r="AE73" s="4"/>
      <c r="AF73" s="71"/>
      <c r="AG73" s="7"/>
      <c r="AH73" s="4"/>
      <c r="AI73" s="71"/>
      <c r="AJ73" s="7"/>
      <c r="AK73" s="4"/>
      <c r="AL73" s="71"/>
      <c r="AM73" s="7"/>
      <c r="AN73" s="4"/>
      <c r="AO73" s="71"/>
      <c r="AP73" s="7"/>
      <c r="AQ73" s="4"/>
      <c r="AR73" s="71"/>
      <c r="AS73" s="7"/>
      <c r="AT73" s="4"/>
      <c r="AU73" s="71"/>
      <c r="AV73" s="7"/>
      <c r="AW73" s="4"/>
      <c r="AX73" s="71"/>
      <c r="AY73" s="7"/>
      <c r="AZ73" s="4"/>
      <c r="BA73" s="71"/>
      <c r="BB73" s="7"/>
      <c r="BC73" s="4"/>
      <c r="BD73" s="71"/>
      <c r="BE73" s="7"/>
      <c r="BF73" s="4"/>
      <c r="BG73" s="71"/>
      <c r="BH73" s="7"/>
      <c r="BI73" s="4"/>
      <c r="BJ73" s="71"/>
      <c r="BK73" s="7"/>
      <c r="BL73" s="4"/>
      <c r="BM73" s="71"/>
      <c r="BN73" s="7"/>
      <c r="BO73" s="4"/>
      <c r="BP73" s="71"/>
      <c r="BQ73" s="7"/>
      <c r="BR73" s="4"/>
      <c r="BS73" s="71"/>
      <c r="BT73" s="7"/>
      <c r="BU73" s="4"/>
      <c r="BV73" s="71"/>
      <c r="BW73" s="7"/>
      <c r="BX73" s="4"/>
      <c r="BY73" s="71"/>
    </row>
    <row r="74" spans="1:77" ht="13.5" customHeight="1">
      <c r="A74" s="68"/>
      <c r="C74" s="7"/>
      <c r="D74" s="4"/>
      <c r="E74" s="4"/>
      <c r="F74" s="7"/>
      <c r="G74" s="4"/>
      <c r="H74" s="71"/>
      <c r="I74" s="4"/>
      <c r="J74" s="4"/>
      <c r="K74" s="4"/>
      <c r="L74" s="7"/>
      <c r="M74" s="4"/>
      <c r="N74" s="71"/>
      <c r="O74" s="7"/>
      <c r="P74" s="4"/>
      <c r="Q74" s="71"/>
      <c r="R74" s="7"/>
      <c r="S74" s="4"/>
      <c r="T74" s="71"/>
      <c r="U74" s="7"/>
      <c r="V74" s="4"/>
      <c r="W74" s="71"/>
      <c r="X74" s="7"/>
      <c r="Y74" s="4"/>
      <c r="Z74" s="71"/>
      <c r="AA74" s="7"/>
      <c r="AB74" s="4"/>
      <c r="AC74" s="71"/>
      <c r="AD74" s="7"/>
      <c r="AE74" s="4"/>
      <c r="AF74" s="71"/>
      <c r="AG74" s="7"/>
      <c r="AH74" s="4"/>
      <c r="AI74" s="71"/>
      <c r="AJ74" s="7"/>
      <c r="AK74" s="4"/>
      <c r="AL74" s="71"/>
      <c r="AM74" s="7"/>
      <c r="AN74" s="4"/>
      <c r="AO74" s="71"/>
      <c r="AP74" s="7"/>
      <c r="AQ74" s="4"/>
      <c r="AR74" s="71"/>
      <c r="AS74" s="7"/>
      <c r="AT74" s="4"/>
      <c r="AU74" s="71"/>
      <c r="AV74" s="7"/>
      <c r="AW74" s="4"/>
      <c r="AX74" s="71"/>
      <c r="AY74" s="7"/>
      <c r="AZ74" s="4"/>
      <c r="BA74" s="71"/>
      <c r="BB74" s="7"/>
      <c r="BC74" s="4"/>
      <c r="BD74" s="71"/>
      <c r="BE74" s="7"/>
      <c r="BF74" s="4"/>
      <c r="BG74" s="71"/>
      <c r="BH74" s="7"/>
      <c r="BI74" s="4"/>
      <c r="BJ74" s="71"/>
      <c r="BK74" s="7"/>
      <c r="BL74" s="4"/>
      <c r="BM74" s="71"/>
      <c r="BN74" s="7"/>
      <c r="BO74" s="4"/>
      <c r="BP74" s="71"/>
      <c r="BQ74" s="7"/>
      <c r="BR74" s="4"/>
      <c r="BS74" s="71"/>
      <c r="BT74" s="7"/>
      <c r="BU74" s="4"/>
      <c r="BV74" s="71"/>
      <c r="BW74" s="7"/>
      <c r="BX74" s="4"/>
      <c r="BY74" s="71"/>
    </row>
    <row r="75" spans="1:77" ht="13.5" customHeight="1">
      <c r="A75" s="68"/>
      <c r="C75" s="7"/>
      <c r="D75" s="4"/>
      <c r="E75" s="4"/>
      <c r="F75" s="7"/>
      <c r="G75" s="4"/>
      <c r="H75" s="71"/>
      <c r="I75" s="4"/>
      <c r="J75" s="4"/>
      <c r="K75" s="4"/>
      <c r="L75" s="7"/>
      <c r="M75" s="4"/>
      <c r="N75" s="71"/>
      <c r="O75" s="7"/>
      <c r="P75" s="4"/>
      <c r="Q75" s="71"/>
      <c r="R75" s="7"/>
      <c r="S75" s="4"/>
      <c r="T75" s="71"/>
      <c r="U75" s="7"/>
      <c r="V75" s="4"/>
      <c r="W75" s="71"/>
      <c r="X75" s="7"/>
      <c r="Y75" s="4"/>
      <c r="Z75" s="71"/>
      <c r="AA75" s="7"/>
      <c r="AB75" s="4"/>
      <c r="AC75" s="71"/>
      <c r="AD75" s="7"/>
      <c r="AE75" s="4"/>
      <c r="AF75" s="71"/>
      <c r="AG75" s="7"/>
      <c r="AH75" s="4"/>
      <c r="AI75" s="71"/>
      <c r="AJ75" s="7"/>
      <c r="AK75" s="4"/>
      <c r="AL75" s="71"/>
      <c r="AM75" s="7"/>
      <c r="AN75" s="4"/>
      <c r="AO75" s="71"/>
      <c r="AP75" s="7"/>
      <c r="AQ75" s="4"/>
      <c r="AR75" s="71"/>
      <c r="AS75" s="7"/>
      <c r="AT75" s="4"/>
      <c r="AU75" s="71"/>
      <c r="AV75" s="7"/>
      <c r="AW75" s="4"/>
      <c r="AX75" s="71"/>
      <c r="AY75" s="7"/>
      <c r="AZ75" s="4"/>
      <c r="BA75" s="71"/>
      <c r="BB75" s="7"/>
      <c r="BC75" s="4"/>
      <c r="BD75" s="71"/>
      <c r="BE75" s="7"/>
      <c r="BF75" s="4"/>
      <c r="BG75" s="71"/>
      <c r="BH75" s="7"/>
      <c r="BI75" s="4"/>
      <c r="BJ75" s="71"/>
      <c r="BK75" s="7"/>
      <c r="BL75" s="4"/>
      <c r="BM75" s="71"/>
      <c r="BN75" s="7"/>
      <c r="BO75" s="4"/>
      <c r="BP75" s="71"/>
      <c r="BQ75" s="7"/>
      <c r="BR75" s="4"/>
      <c r="BS75" s="71"/>
      <c r="BT75" s="7"/>
      <c r="BU75" s="4"/>
      <c r="BV75" s="71"/>
      <c r="BW75" s="7"/>
      <c r="BX75" s="4"/>
      <c r="BY75" s="71"/>
    </row>
    <row r="76" spans="1:77" ht="13.5" customHeight="1">
      <c r="A76" s="68"/>
      <c r="C76" s="7"/>
      <c r="D76" s="4"/>
      <c r="E76" s="4"/>
      <c r="F76" s="7"/>
      <c r="G76" s="4"/>
      <c r="H76" s="71"/>
      <c r="I76" s="4"/>
      <c r="J76" s="4"/>
      <c r="K76" s="4"/>
      <c r="L76" s="7"/>
      <c r="M76" s="4"/>
      <c r="N76" s="71"/>
      <c r="O76" s="7"/>
      <c r="P76" s="4"/>
      <c r="Q76" s="71"/>
      <c r="R76" s="7"/>
      <c r="S76" s="4"/>
      <c r="T76" s="71"/>
      <c r="U76" s="7"/>
      <c r="V76" s="4"/>
      <c r="W76" s="71"/>
      <c r="X76" s="7"/>
      <c r="Y76" s="4"/>
      <c r="Z76" s="71"/>
      <c r="AA76" s="7"/>
      <c r="AB76" s="4"/>
      <c r="AC76" s="71"/>
      <c r="AD76" s="7"/>
      <c r="AE76" s="4"/>
      <c r="AF76" s="71"/>
      <c r="AG76" s="7"/>
      <c r="AH76" s="4"/>
      <c r="AI76" s="71"/>
      <c r="AJ76" s="7"/>
      <c r="AK76" s="4"/>
      <c r="AL76" s="71"/>
      <c r="AM76" s="7"/>
      <c r="AN76" s="4"/>
      <c r="AO76" s="71"/>
      <c r="AP76" s="7"/>
      <c r="AQ76" s="4"/>
      <c r="AR76" s="71"/>
      <c r="AS76" s="7"/>
      <c r="AT76" s="4"/>
      <c r="AU76" s="71"/>
      <c r="AV76" s="7"/>
      <c r="AW76" s="4"/>
      <c r="AX76" s="71"/>
      <c r="AY76" s="7"/>
      <c r="AZ76" s="4"/>
      <c r="BA76" s="71"/>
      <c r="BB76" s="7"/>
      <c r="BC76" s="4"/>
      <c r="BD76" s="71"/>
      <c r="BE76" s="7"/>
      <c r="BF76" s="4"/>
      <c r="BG76" s="71"/>
      <c r="BH76" s="7"/>
      <c r="BI76" s="4"/>
      <c r="BJ76" s="71"/>
      <c r="BK76" s="7"/>
      <c r="BL76" s="4"/>
      <c r="BM76" s="71"/>
      <c r="BN76" s="7"/>
      <c r="BO76" s="4"/>
      <c r="BP76" s="71"/>
      <c r="BQ76" s="7"/>
      <c r="BR76" s="4"/>
      <c r="BS76" s="71"/>
      <c r="BT76" s="7"/>
      <c r="BU76" s="4"/>
      <c r="BV76" s="71"/>
      <c r="BW76" s="7"/>
      <c r="BX76" s="4"/>
      <c r="BY76" s="71"/>
    </row>
    <row r="77" spans="1:77" ht="13.5" customHeight="1">
      <c r="A77" s="68"/>
      <c r="C77" s="7"/>
      <c r="D77" s="4"/>
      <c r="E77" s="4"/>
      <c r="F77" s="7"/>
      <c r="G77" s="4"/>
      <c r="H77" s="71"/>
      <c r="I77" s="4"/>
      <c r="J77" s="4"/>
      <c r="K77" s="4"/>
      <c r="L77" s="7"/>
      <c r="M77" s="4"/>
      <c r="N77" s="71"/>
      <c r="O77" s="7"/>
      <c r="P77" s="4"/>
      <c r="Q77" s="71"/>
      <c r="R77" s="7"/>
      <c r="S77" s="4"/>
      <c r="T77" s="71"/>
      <c r="U77" s="7"/>
      <c r="V77" s="4"/>
      <c r="W77" s="71"/>
      <c r="X77" s="7"/>
      <c r="Y77" s="4"/>
      <c r="Z77" s="71"/>
      <c r="AA77" s="7"/>
      <c r="AB77" s="4"/>
      <c r="AC77" s="71"/>
      <c r="AD77" s="7"/>
      <c r="AE77" s="4"/>
      <c r="AF77" s="71"/>
      <c r="AG77" s="7"/>
      <c r="AH77" s="4"/>
      <c r="AI77" s="71"/>
      <c r="AJ77" s="7"/>
      <c r="AK77" s="4"/>
      <c r="AL77" s="71"/>
      <c r="AM77" s="7"/>
      <c r="AN77" s="4"/>
      <c r="AO77" s="71"/>
      <c r="AP77" s="7"/>
      <c r="AQ77" s="4"/>
      <c r="AR77" s="71"/>
      <c r="AS77" s="7"/>
      <c r="AT77" s="4"/>
      <c r="AU77" s="71"/>
      <c r="AV77" s="7"/>
      <c r="AW77" s="4"/>
      <c r="AX77" s="71"/>
      <c r="AY77" s="7"/>
      <c r="AZ77" s="4"/>
      <c r="BA77" s="71"/>
      <c r="BB77" s="7"/>
      <c r="BC77" s="4"/>
      <c r="BD77" s="71"/>
      <c r="BE77" s="7"/>
      <c r="BF77" s="4"/>
      <c r="BG77" s="71"/>
      <c r="BH77" s="7"/>
      <c r="BI77" s="4"/>
      <c r="BJ77" s="71"/>
      <c r="BK77" s="7"/>
      <c r="BL77" s="4"/>
      <c r="BM77" s="71"/>
      <c r="BN77" s="7"/>
      <c r="BO77" s="4"/>
      <c r="BP77" s="71"/>
      <c r="BQ77" s="7"/>
      <c r="BR77" s="4"/>
      <c r="BS77" s="71"/>
      <c r="BT77" s="7"/>
      <c r="BU77" s="4"/>
      <c r="BV77" s="71"/>
      <c r="BW77" s="7"/>
      <c r="BX77" s="4"/>
      <c r="BY77" s="71"/>
    </row>
    <row r="78" spans="1:77" ht="13.5" customHeight="1">
      <c r="A78" s="68"/>
      <c r="C78" s="7"/>
      <c r="D78" s="4"/>
      <c r="E78" s="4"/>
      <c r="F78" s="7"/>
      <c r="G78" s="4"/>
      <c r="H78" s="71"/>
      <c r="I78" s="4"/>
      <c r="J78" s="4"/>
      <c r="K78" s="4"/>
      <c r="L78" s="7"/>
      <c r="M78" s="4"/>
      <c r="N78" s="71"/>
      <c r="O78" s="7"/>
      <c r="P78" s="4"/>
      <c r="Q78" s="71"/>
      <c r="R78" s="7"/>
      <c r="S78" s="4"/>
      <c r="T78" s="71"/>
      <c r="U78" s="7"/>
      <c r="V78" s="4"/>
      <c r="W78" s="71"/>
      <c r="X78" s="7"/>
      <c r="Y78" s="4"/>
      <c r="Z78" s="71"/>
      <c r="AA78" s="7"/>
      <c r="AB78" s="4"/>
      <c r="AC78" s="71"/>
      <c r="AD78" s="7"/>
      <c r="AE78" s="4"/>
      <c r="AF78" s="71"/>
      <c r="AG78" s="7"/>
      <c r="AH78" s="4"/>
      <c r="AI78" s="71"/>
      <c r="AJ78" s="7"/>
      <c r="AK78" s="4"/>
      <c r="AL78" s="71"/>
      <c r="AM78" s="7"/>
      <c r="AN78" s="4"/>
      <c r="AO78" s="71"/>
      <c r="AP78" s="7"/>
      <c r="AQ78" s="4"/>
      <c r="AR78" s="71"/>
      <c r="AS78" s="7"/>
      <c r="AT78" s="4"/>
      <c r="AU78" s="71"/>
      <c r="AV78" s="7"/>
      <c r="AW78" s="4"/>
      <c r="AX78" s="71"/>
      <c r="AY78" s="7"/>
      <c r="AZ78" s="4"/>
      <c r="BA78" s="71"/>
      <c r="BB78" s="7"/>
      <c r="BC78" s="4"/>
      <c r="BD78" s="71"/>
      <c r="BE78" s="7"/>
      <c r="BF78" s="4"/>
      <c r="BG78" s="71"/>
      <c r="BH78" s="7"/>
      <c r="BI78" s="4"/>
      <c r="BJ78" s="71"/>
      <c r="BK78" s="7"/>
      <c r="BL78" s="4"/>
      <c r="BM78" s="71"/>
      <c r="BN78" s="7"/>
      <c r="BO78" s="4"/>
      <c r="BP78" s="71"/>
      <c r="BQ78" s="7"/>
      <c r="BR78" s="4"/>
      <c r="BS78" s="71"/>
      <c r="BT78" s="7"/>
      <c r="BU78" s="4"/>
      <c r="BV78" s="71"/>
      <c r="BW78" s="7"/>
      <c r="BX78" s="4"/>
      <c r="BY78" s="71"/>
    </row>
    <row r="79" spans="1:77" ht="13.5" customHeight="1">
      <c r="A79" s="68"/>
      <c r="C79" s="7"/>
      <c r="D79" s="4"/>
      <c r="E79" s="4"/>
      <c r="F79" s="7"/>
      <c r="G79" s="4"/>
      <c r="H79" s="71"/>
      <c r="I79" s="4"/>
      <c r="J79" s="4"/>
      <c r="K79" s="4"/>
      <c r="L79" s="7"/>
      <c r="M79" s="4"/>
      <c r="N79" s="71"/>
      <c r="O79" s="7"/>
      <c r="P79" s="4"/>
      <c r="Q79" s="71"/>
      <c r="R79" s="7"/>
      <c r="S79" s="4"/>
      <c r="T79" s="71"/>
      <c r="U79" s="7"/>
      <c r="V79" s="4"/>
      <c r="W79" s="71"/>
      <c r="X79" s="7"/>
      <c r="Y79" s="4"/>
      <c r="Z79" s="71"/>
      <c r="AA79" s="7"/>
      <c r="AB79" s="4"/>
      <c r="AC79" s="71"/>
      <c r="AD79" s="7"/>
      <c r="AE79" s="4"/>
      <c r="AF79" s="71"/>
      <c r="AG79" s="7"/>
      <c r="AH79" s="4"/>
      <c r="AI79" s="71"/>
      <c r="AJ79" s="7"/>
      <c r="AK79" s="4"/>
      <c r="AL79" s="71"/>
      <c r="AM79" s="7"/>
      <c r="AN79" s="4"/>
      <c r="AO79" s="71"/>
      <c r="AP79" s="7"/>
      <c r="AQ79" s="4"/>
      <c r="AR79" s="71"/>
      <c r="AS79" s="7"/>
      <c r="AT79" s="4"/>
      <c r="AU79" s="71"/>
      <c r="AV79" s="7"/>
      <c r="AW79" s="4"/>
      <c r="AX79" s="71"/>
      <c r="AY79" s="7"/>
      <c r="AZ79" s="4"/>
      <c r="BA79" s="71"/>
      <c r="BB79" s="7"/>
      <c r="BC79" s="4"/>
      <c r="BD79" s="71"/>
      <c r="BE79" s="7"/>
      <c r="BF79" s="4"/>
      <c r="BG79" s="71"/>
      <c r="BH79" s="7"/>
      <c r="BI79" s="4"/>
      <c r="BJ79" s="71"/>
      <c r="BK79" s="7"/>
      <c r="BL79" s="4"/>
      <c r="BM79" s="71"/>
      <c r="BN79" s="7"/>
      <c r="BO79" s="4"/>
      <c r="BP79" s="71"/>
      <c r="BQ79" s="7"/>
      <c r="BR79" s="4"/>
      <c r="BS79" s="71"/>
      <c r="BT79" s="7"/>
      <c r="BU79" s="4"/>
      <c r="BV79" s="71"/>
      <c r="BW79" s="7"/>
      <c r="BX79" s="4"/>
      <c r="BY79" s="71"/>
    </row>
    <row r="80" spans="1:77" ht="13.5" customHeight="1">
      <c r="A80" s="68"/>
      <c r="C80" s="7"/>
      <c r="D80" s="4"/>
      <c r="E80" s="4"/>
      <c r="F80" s="7"/>
      <c r="G80" s="4"/>
      <c r="H80" s="71"/>
      <c r="I80" s="4"/>
      <c r="J80" s="4"/>
      <c r="K80" s="4"/>
      <c r="L80" s="7"/>
      <c r="M80" s="4"/>
      <c r="N80" s="71"/>
      <c r="O80" s="7"/>
      <c r="P80" s="4"/>
      <c r="Q80" s="71"/>
      <c r="R80" s="7"/>
      <c r="S80" s="4"/>
      <c r="T80" s="71"/>
      <c r="U80" s="7"/>
      <c r="V80" s="4"/>
      <c r="W80" s="71"/>
      <c r="X80" s="7"/>
      <c r="Y80" s="4"/>
      <c r="Z80" s="71"/>
      <c r="AA80" s="7"/>
      <c r="AB80" s="4"/>
      <c r="AC80" s="71"/>
      <c r="AD80" s="7"/>
      <c r="AE80" s="4"/>
      <c r="AF80" s="71"/>
      <c r="AG80" s="7"/>
      <c r="AH80" s="4"/>
      <c r="AI80" s="71"/>
      <c r="AJ80" s="7"/>
      <c r="AK80" s="4"/>
      <c r="AL80" s="71"/>
      <c r="AM80" s="7"/>
      <c r="AN80" s="4"/>
      <c r="AO80" s="71"/>
      <c r="AP80" s="7"/>
      <c r="AQ80" s="4"/>
      <c r="AR80" s="71"/>
      <c r="AS80" s="7"/>
      <c r="AT80" s="4"/>
      <c r="AU80" s="71"/>
      <c r="AV80" s="7"/>
      <c r="AW80" s="4"/>
      <c r="AX80" s="71"/>
      <c r="AY80" s="7"/>
      <c r="AZ80" s="4"/>
      <c r="BA80" s="71"/>
      <c r="BB80" s="7"/>
      <c r="BC80" s="4"/>
      <c r="BD80" s="71"/>
      <c r="BE80" s="7"/>
      <c r="BF80" s="4"/>
      <c r="BG80" s="71"/>
      <c r="BH80" s="7"/>
      <c r="BI80" s="4"/>
      <c r="BJ80" s="71"/>
      <c r="BK80" s="7"/>
      <c r="BL80" s="4"/>
      <c r="BM80" s="71"/>
      <c r="BN80" s="7"/>
      <c r="BO80" s="4"/>
      <c r="BP80" s="71"/>
      <c r="BQ80" s="7"/>
      <c r="BR80" s="4"/>
      <c r="BS80" s="71"/>
      <c r="BT80" s="7"/>
      <c r="BU80" s="4"/>
      <c r="BV80" s="71"/>
      <c r="BW80" s="7"/>
      <c r="BX80" s="4"/>
      <c r="BY80" s="71"/>
    </row>
    <row r="81" spans="1:77" ht="13.5" customHeight="1">
      <c r="A81" s="68"/>
      <c r="C81" s="7"/>
      <c r="D81" s="4"/>
      <c r="E81" s="4"/>
      <c r="F81" s="7"/>
      <c r="G81" s="4"/>
      <c r="H81" s="71"/>
      <c r="I81" s="4"/>
      <c r="J81" s="4"/>
      <c r="K81" s="4"/>
      <c r="L81" s="7"/>
      <c r="M81" s="4"/>
      <c r="N81" s="71"/>
      <c r="O81" s="7"/>
      <c r="P81" s="4"/>
      <c r="Q81" s="71"/>
      <c r="R81" s="7"/>
      <c r="S81" s="4"/>
      <c r="T81" s="71"/>
      <c r="U81" s="7"/>
      <c r="V81" s="4"/>
      <c r="W81" s="71"/>
      <c r="X81" s="7"/>
      <c r="Y81" s="4"/>
      <c r="Z81" s="71"/>
      <c r="AA81" s="7"/>
      <c r="AB81" s="4"/>
      <c r="AC81" s="71"/>
      <c r="AD81" s="7"/>
      <c r="AE81" s="4"/>
      <c r="AF81" s="71"/>
      <c r="AG81" s="7"/>
      <c r="AH81" s="4"/>
      <c r="AI81" s="71"/>
      <c r="AJ81" s="7"/>
      <c r="AK81" s="4"/>
      <c r="AL81" s="71"/>
      <c r="AM81" s="7"/>
      <c r="AN81" s="4"/>
      <c r="AO81" s="71"/>
      <c r="AP81" s="7"/>
      <c r="AQ81" s="4"/>
      <c r="AR81" s="71"/>
      <c r="AS81" s="7"/>
      <c r="AT81" s="4"/>
      <c r="AU81" s="71"/>
      <c r="AV81" s="7"/>
      <c r="AW81" s="4"/>
      <c r="AX81" s="71"/>
      <c r="AY81" s="7"/>
      <c r="AZ81" s="4"/>
      <c r="BA81" s="71"/>
      <c r="BB81" s="7"/>
      <c r="BC81" s="4"/>
      <c r="BD81" s="71"/>
      <c r="BE81" s="7"/>
      <c r="BF81" s="4"/>
      <c r="BG81" s="71"/>
      <c r="BH81" s="7"/>
      <c r="BI81" s="4"/>
      <c r="BJ81" s="71"/>
      <c r="BK81" s="7"/>
      <c r="BL81" s="4"/>
      <c r="BM81" s="71"/>
      <c r="BN81" s="7"/>
      <c r="BO81" s="4"/>
      <c r="BP81" s="71"/>
      <c r="BQ81" s="7"/>
      <c r="BR81" s="4"/>
      <c r="BS81" s="71"/>
      <c r="BT81" s="7"/>
      <c r="BU81" s="4"/>
      <c r="BV81" s="71"/>
      <c r="BW81" s="7"/>
      <c r="BX81" s="4"/>
      <c r="BY81" s="71"/>
    </row>
    <row r="82" spans="1:77" ht="13.5" customHeight="1">
      <c r="A82" s="68"/>
      <c r="C82" s="7"/>
      <c r="D82" s="4"/>
      <c r="E82" s="4"/>
      <c r="F82" s="7"/>
      <c r="G82" s="4"/>
      <c r="H82" s="71"/>
      <c r="I82" s="4"/>
      <c r="J82" s="4"/>
      <c r="K82" s="4"/>
      <c r="L82" s="7"/>
      <c r="M82" s="4"/>
      <c r="N82" s="71"/>
      <c r="O82" s="7"/>
      <c r="P82" s="4"/>
      <c r="Q82" s="71"/>
      <c r="R82" s="7"/>
      <c r="S82" s="4"/>
      <c r="T82" s="71"/>
      <c r="U82" s="7"/>
      <c r="V82" s="4"/>
      <c r="W82" s="71"/>
      <c r="X82" s="7"/>
      <c r="Y82" s="4"/>
      <c r="Z82" s="71"/>
      <c r="AA82" s="7"/>
      <c r="AB82" s="4"/>
      <c r="AC82" s="71"/>
      <c r="AD82" s="7"/>
      <c r="AE82" s="4"/>
      <c r="AF82" s="71"/>
      <c r="AG82" s="7"/>
      <c r="AH82" s="4"/>
      <c r="AI82" s="71"/>
      <c r="AJ82" s="7"/>
      <c r="AK82" s="4"/>
      <c r="AL82" s="71"/>
      <c r="AM82" s="7"/>
      <c r="AN82" s="4"/>
      <c r="AO82" s="71"/>
      <c r="AP82" s="7"/>
      <c r="AQ82" s="4"/>
      <c r="AR82" s="71"/>
      <c r="AS82" s="7"/>
      <c r="AT82" s="4"/>
      <c r="AU82" s="71"/>
      <c r="AV82" s="7"/>
      <c r="AW82" s="4"/>
      <c r="AX82" s="71"/>
      <c r="AY82" s="7"/>
      <c r="AZ82" s="4"/>
      <c r="BA82" s="71"/>
      <c r="BB82" s="7"/>
      <c r="BC82" s="4"/>
      <c r="BD82" s="71"/>
      <c r="BE82" s="7"/>
      <c r="BF82" s="4"/>
      <c r="BG82" s="71"/>
      <c r="BH82" s="7"/>
      <c r="BI82" s="4"/>
      <c r="BJ82" s="71"/>
      <c r="BK82" s="7"/>
      <c r="BL82" s="4"/>
      <c r="BM82" s="71"/>
      <c r="BN82" s="7"/>
      <c r="BO82" s="4"/>
      <c r="BP82" s="71"/>
      <c r="BQ82" s="7"/>
      <c r="BR82" s="4"/>
      <c r="BS82" s="71"/>
      <c r="BT82" s="7"/>
      <c r="BU82" s="4"/>
      <c r="BV82" s="71"/>
      <c r="BW82" s="7"/>
      <c r="BX82" s="4"/>
      <c r="BY82" s="71"/>
    </row>
    <row r="83" spans="1:77" ht="13.5" customHeight="1">
      <c r="A83" s="68"/>
      <c r="C83" s="7"/>
      <c r="D83" s="4"/>
      <c r="E83" s="4"/>
      <c r="F83" s="7"/>
      <c r="G83" s="4"/>
      <c r="H83" s="71"/>
      <c r="I83" s="4"/>
      <c r="J83" s="4"/>
      <c r="K83" s="4"/>
      <c r="L83" s="7"/>
      <c r="M83" s="4"/>
      <c r="N83" s="71"/>
      <c r="O83" s="7"/>
      <c r="P83" s="4"/>
      <c r="Q83" s="71"/>
      <c r="R83" s="7"/>
      <c r="S83" s="4"/>
      <c r="T83" s="71"/>
      <c r="U83" s="7"/>
      <c r="V83" s="4"/>
      <c r="W83" s="71"/>
      <c r="X83" s="7"/>
      <c r="Y83" s="4"/>
      <c r="Z83" s="71"/>
      <c r="AA83" s="7"/>
      <c r="AB83" s="4"/>
      <c r="AC83" s="71"/>
      <c r="AD83" s="7"/>
      <c r="AE83" s="4"/>
      <c r="AF83" s="71"/>
      <c r="AG83" s="7"/>
      <c r="AH83" s="4"/>
      <c r="AI83" s="71"/>
      <c r="AJ83" s="7"/>
      <c r="AK83" s="4"/>
      <c r="AL83" s="71"/>
      <c r="AM83" s="7"/>
      <c r="AN83" s="4"/>
      <c r="AO83" s="71"/>
      <c r="AP83" s="7"/>
      <c r="AQ83" s="4"/>
      <c r="AR83" s="71"/>
      <c r="AS83" s="7"/>
      <c r="AT83" s="4"/>
      <c r="AU83" s="71"/>
      <c r="AV83" s="7"/>
      <c r="AW83" s="4"/>
      <c r="AX83" s="71"/>
      <c r="AY83" s="7"/>
      <c r="AZ83" s="4"/>
      <c r="BA83" s="71"/>
      <c r="BB83" s="7"/>
      <c r="BC83" s="4"/>
      <c r="BD83" s="71"/>
      <c r="BE83" s="7"/>
      <c r="BF83" s="4"/>
      <c r="BG83" s="71"/>
      <c r="BH83" s="7"/>
      <c r="BI83" s="4"/>
      <c r="BJ83" s="71"/>
      <c r="BK83" s="7"/>
      <c r="BL83" s="4"/>
      <c r="BM83" s="71"/>
      <c r="BN83" s="7"/>
      <c r="BO83" s="4"/>
      <c r="BP83" s="71"/>
      <c r="BQ83" s="7"/>
      <c r="BR83" s="4"/>
      <c r="BS83" s="71"/>
      <c r="BT83" s="7"/>
      <c r="BU83" s="4"/>
      <c r="BV83" s="71"/>
      <c r="BW83" s="7"/>
      <c r="BX83" s="4"/>
      <c r="BY83" s="71"/>
    </row>
    <row r="84" spans="1:77" ht="13.5" customHeight="1">
      <c r="A84" s="68"/>
      <c r="C84" s="7"/>
      <c r="D84" s="4"/>
      <c r="E84" s="4"/>
      <c r="F84" s="7"/>
      <c r="G84" s="4"/>
      <c r="H84" s="71"/>
      <c r="I84" s="4"/>
      <c r="J84" s="4"/>
      <c r="K84" s="4"/>
      <c r="L84" s="7"/>
      <c r="M84" s="4"/>
      <c r="N84" s="71"/>
      <c r="O84" s="7"/>
      <c r="P84" s="4"/>
      <c r="Q84" s="71"/>
      <c r="R84" s="7"/>
      <c r="S84" s="4"/>
      <c r="T84" s="71"/>
      <c r="U84" s="7"/>
      <c r="V84" s="4"/>
      <c r="W84" s="71"/>
      <c r="X84" s="7"/>
      <c r="Y84" s="4"/>
      <c r="Z84" s="71"/>
      <c r="AA84" s="7"/>
      <c r="AB84" s="4"/>
      <c r="AC84" s="71"/>
      <c r="AD84" s="7"/>
      <c r="AE84" s="4"/>
      <c r="AF84" s="71"/>
      <c r="AG84" s="7"/>
      <c r="AH84" s="4"/>
      <c r="AI84" s="71"/>
      <c r="AJ84" s="7"/>
      <c r="AK84" s="4"/>
      <c r="AL84" s="71"/>
      <c r="AM84" s="7"/>
      <c r="AN84" s="4"/>
      <c r="AO84" s="71"/>
      <c r="AP84" s="7"/>
      <c r="AQ84" s="4"/>
      <c r="AR84" s="71"/>
      <c r="AS84" s="7"/>
      <c r="AT84" s="4"/>
      <c r="AU84" s="71"/>
      <c r="AV84" s="7"/>
      <c r="AW84" s="4"/>
      <c r="AX84" s="71"/>
      <c r="AY84" s="7"/>
      <c r="AZ84" s="4"/>
      <c r="BA84" s="71"/>
      <c r="BB84" s="7"/>
      <c r="BC84" s="4"/>
      <c r="BD84" s="71"/>
      <c r="BE84" s="7"/>
      <c r="BF84" s="4"/>
      <c r="BG84" s="71"/>
      <c r="BH84" s="7"/>
      <c r="BI84" s="4"/>
      <c r="BJ84" s="71"/>
      <c r="BK84" s="7"/>
      <c r="BL84" s="4"/>
      <c r="BM84" s="71"/>
      <c r="BN84" s="7"/>
      <c r="BO84" s="4"/>
      <c r="BP84" s="71"/>
      <c r="BQ84" s="7"/>
      <c r="BR84" s="4"/>
      <c r="BS84" s="71"/>
      <c r="BT84" s="7"/>
      <c r="BU84" s="4"/>
      <c r="BV84" s="71"/>
      <c r="BW84" s="7"/>
      <c r="BX84" s="4"/>
      <c r="BY84" s="71"/>
    </row>
    <row r="85" spans="1:77" ht="13.5" customHeight="1">
      <c r="A85" s="68"/>
      <c r="C85" s="7"/>
      <c r="D85" s="4"/>
      <c r="E85" s="4"/>
      <c r="F85" s="7"/>
      <c r="G85" s="4"/>
      <c r="H85" s="71"/>
      <c r="I85" s="4"/>
      <c r="J85" s="4"/>
      <c r="K85" s="4"/>
      <c r="L85" s="7"/>
      <c r="M85" s="4"/>
      <c r="N85" s="71"/>
      <c r="O85" s="7"/>
      <c r="P85" s="4"/>
      <c r="Q85" s="71"/>
      <c r="R85" s="7"/>
      <c r="S85" s="4"/>
      <c r="T85" s="71"/>
      <c r="U85" s="7"/>
      <c r="V85" s="4"/>
      <c r="W85" s="71"/>
      <c r="X85" s="7"/>
      <c r="Y85" s="4"/>
      <c r="Z85" s="71"/>
      <c r="AA85" s="7"/>
      <c r="AB85" s="4"/>
      <c r="AC85" s="71"/>
      <c r="AD85" s="7"/>
      <c r="AE85" s="4"/>
      <c r="AF85" s="71"/>
      <c r="AG85" s="7"/>
      <c r="AH85" s="4"/>
      <c r="AI85" s="71"/>
      <c r="AJ85" s="7"/>
      <c r="AK85" s="4"/>
      <c r="AL85" s="71"/>
      <c r="AM85" s="7"/>
      <c r="AN85" s="4"/>
      <c r="AO85" s="71"/>
      <c r="AP85" s="7"/>
      <c r="AQ85" s="4"/>
      <c r="AR85" s="71"/>
      <c r="AS85" s="7"/>
      <c r="AT85" s="4"/>
      <c r="AU85" s="71"/>
      <c r="AV85" s="7"/>
      <c r="AW85" s="4"/>
      <c r="AX85" s="71"/>
      <c r="AY85" s="7"/>
      <c r="AZ85" s="4"/>
      <c r="BA85" s="71"/>
      <c r="BB85" s="7"/>
      <c r="BC85" s="4"/>
      <c r="BD85" s="71"/>
      <c r="BE85" s="7"/>
      <c r="BF85" s="4"/>
      <c r="BG85" s="71"/>
      <c r="BH85" s="7"/>
      <c r="BI85" s="4"/>
      <c r="BJ85" s="71"/>
      <c r="BK85" s="7"/>
      <c r="BL85" s="4"/>
      <c r="BM85" s="71"/>
      <c r="BN85" s="7"/>
      <c r="BO85" s="4"/>
      <c r="BP85" s="71"/>
      <c r="BQ85" s="7"/>
      <c r="BR85" s="4"/>
      <c r="BS85" s="71"/>
      <c r="BT85" s="7"/>
      <c r="BU85" s="4"/>
      <c r="BV85" s="71"/>
      <c r="BW85" s="7"/>
      <c r="BX85" s="4"/>
      <c r="BY85" s="71"/>
    </row>
    <row r="86" spans="1:77" ht="13.5" customHeight="1">
      <c r="A86" s="68"/>
      <c r="C86" s="7"/>
      <c r="D86" s="4"/>
      <c r="E86" s="4"/>
      <c r="F86" s="7"/>
      <c r="G86" s="4"/>
      <c r="H86" s="71"/>
      <c r="I86" s="4"/>
      <c r="J86" s="4"/>
      <c r="K86" s="4"/>
      <c r="L86" s="7"/>
      <c r="M86" s="4"/>
      <c r="N86" s="71"/>
      <c r="O86" s="7"/>
      <c r="P86" s="4"/>
      <c r="Q86" s="71"/>
      <c r="R86" s="7"/>
      <c r="S86" s="4"/>
      <c r="T86" s="71"/>
      <c r="U86" s="7"/>
      <c r="V86" s="4"/>
      <c r="W86" s="71"/>
      <c r="X86" s="7"/>
      <c r="Y86" s="4"/>
      <c r="Z86" s="71"/>
      <c r="AA86" s="7"/>
      <c r="AB86" s="4"/>
      <c r="AC86" s="71"/>
      <c r="AD86" s="7"/>
      <c r="AE86" s="4"/>
      <c r="AF86" s="71"/>
      <c r="AG86" s="7"/>
      <c r="AH86" s="4"/>
      <c r="AI86" s="71"/>
      <c r="AJ86" s="7"/>
      <c r="AK86" s="4"/>
      <c r="AL86" s="71"/>
      <c r="AM86" s="7"/>
      <c r="AN86" s="4"/>
      <c r="AO86" s="71"/>
      <c r="AP86" s="7"/>
      <c r="AQ86" s="4"/>
      <c r="AR86" s="71"/>
      <c r="AS86" s="7"/>
      <c r="AT86" s="4"/>
      <c r="AU86" s="71"/>
      <c r="AV86" s="7"/>
      <c r="AW86" s="4"/>
      <c r="AX86" s="71"/>
      <c r="AY86" s="7"/>
      <c r="AZ86" s="4"/>
      <c r="BA86" s="71"/>
      <c r="BB86" s="7"/>
      <c r="BC86" s="4"/>
      <c r="BD86" s="71"/>
      <c r="BE86" s="7"/>
      <c r="BF86" s="4"/>
      <c r="BG86" s="71"/>
      <c r="BH86" s="7"/>
      <c r="BI86" s="4"/>
      <c r="BJ86" s="71"/>
      <c r="BK86" s="7"/>
      <c r="BL86" s="4"/>
      <c r="BM86" s="71"/>
      <c r="BN86" s="7"/>
      <c r="BO86" s="4"/>
      <c r="BP86" s="71"/>
      <c r="BQ86" s="7"/>
      <c r="BR86" s="4"/>
      <c r="BS86" s="71"/>
      <c r="BT86" s="7"/>
      <c r="BU86" s="4"/>
      <c r="BV86" s="71"/>
      <c r="BW86" s="7"/>
      <c r="BX86" s="4"/>
      <c r="BY86" s="71"/>
    </row>
    <row r="87" spans="1:77" ht="13.5" customHeight="1">
      <c r="A87" s="68"/>
      <c r="C87" s="7"/>
      <c r="D87" s="4"/>
      <c r="E87" s="4"/>
      <c r="F87" s="7"/>
      <c r="G87" s="4"/>
      <c r="H87" s="71"/>
      <c r="I87" s="4"/>
      <c r="J87" s="4"/>
      <c r="K87" s="4"/>
      <c r="L87" s="7"/>
      <c r="M87" s="4"/>
      <c r="N87" s="71"/>
      <c r="O87" s="7"/>
      <c r="P87" s="4"/>
      <c r="Q87" s="71"/>
      <c r="R87" s="7"/>
      <c r="S87" s="4"/>
      <c r="T87" s="71"/>
      <c r="U87" s="7"/>
      <c r="V87" s="4"/>
      <c r="W87" s="71"/>
      <c r="X87" s="7"/>
      <c r="Y87" s="4"/>
      <c r="Z87" s="71"/>
      <c r="AA87" s="7"/>
      <c r="AB87" s="4"/>
      <c r="AC87" s="71"/>
      <c r="AD87" s="7"/>
      <c r="AE87" s="4"/>
      <c r="AF87" s="71"/>
      <c r="AG87" s="7"/>
      <c r="AH87" s="4"/>
      <c r="AI87" s="71"/>
      <c r="AJ87" s="7"/>
      <c r="AK87" s="4"/>
      <c r="AL87" s="71"/>
      <c r="AM87" s="7"/>
      <c r="AN87" s="4"/>
      <c r="AO87" s="71"/>
      <c r="AP87" s="7"/>
      <c r="AQ87" s="4"/>
      <c r="AR87" s="71"/>
      <c r="AS87" s="7"/>
      <c r="AT87" s="4"/>
      <c r="AU87" s="71"/>
      <c r="AV87" s="7"/>
      <c r="AW87" s="4"/>
      <c r="AX87" s="71"/>
      <c r="AY87" s="7"/>
      <c r="AZ87" s="4"/>
      <c r="BA87" s="71"/>
      <c r="BB87" s="7"/>
      <c r="BC87" s="4"/>
      <c r="BD87" s="71"/>
      <c r="BE87" s="7"/>
      <c r="BF87" s="4"/>
      <c r="BG87" s="71"/>
      <c r="BH87" s="7"/>
      <c r="BI87" s="4"/>
      <c r="BJ87" s="71"/>
      <c r="BK87" s="7"/>
      <c r="BL87" s="4"/>
      <c r="BM87" s="71"/>
      <c r="BN87" s="7"/>
      <c r="BO87" s="4"/>
      <c r="BP87" s="71"/>
      <c r="BQ87" s="7"/>
      <c r="BR87" s="4"/>
      <c r="BS87" s="71"/>
      <c r="BT87" s="7"/>
      <c r="BU87" s="4"/>
      <c r="BV87" s="71"/>
      <c r="BW87" s="7"/>
      <c r="BX87" s="4"/>
      <c r="BY87" s="71"/>
    </row>
    <row r="88" spans="1:77" ht="13.5" customHeight="1">
      <c r="A88" s="68"/>
      <c r="C88" s="7"/>
      <c r="D88" s="4"/>
      <c r="E88" s="4"/>
      <c r="F88" s="7"/>
      <c r="G88" s="4"/>
      <c r="H88" s="71"/>
      <c r="I88" s="4"/>
      <c r="J88" s="4"/>
      <c r="K88" s="4"/>
      <c r="L88" s="7"/>
      <c r="M88" s="4"/>
      <c r="N88" s="71"/>
      <c r="O88" s="7"/>
      <c r="P88" s="4"/>
      <c r="Q88" s="71"/>
      <c r="R88" s="7"/>
      <c r="S88" s="4"/>
      <c r="T88" s="71"/>
      <c r="U88" s="7"/>
      <c r="V88" s="4"/>
      <c r="W88" s="71"/>
      <c r="X88" s="7"/>
      <c r="Y88" s="4"/>
      <c r="Z88" s="71"/>
      <c r="AA88" s="7"/>
      <c r="AB88" s="4"/>
      <c r="AC88" s="71"/>
      <c r="AD88" s="7"/>
      <c r="AE88" s="4"/>
      <c r="AF88" s="71"/>
      <c r="AG88" s="7"/>
      <c r="AH88" s="4"/>
      <c r="AI88" s="71"/>
      <c r="AJ88" s="7"/>
      <c r="AK88" s="4"/>
      <c r="AL88" s="71"/>
      <c r="AM88" s="7"/>
      <c r="AN88" s="4"/>
      <c r="AO88" s="71"/>
      <c r="AP88" s="7"/>
      <c r="AQ88" s="4"/>
      <c r="AR88" s="71"/>
      <c r="AS88" s="7"/>
      <c r="AT88" s="4"/>
      <c r="AU88" s="71"/>
      <c r="AV88" s="7"/>
      <c r="AW88" s="4"/>
      <c r="AX88" s="71"/>
      <c r="AY88" s="7"/>
      <c r="AZ88" s="4"/>
      <c r="BA88" s="71"/>
      <c r="BB88" s="7"/>
      <c r="BC88" s="4"/>
      <c r="BD88" s="71"/>
      <c r="BE88" s="7"/>
      <c r="BF88" s="4"/>
      <c r="BG88" s="71"/>
      <c r="BH88" s="7"/>
      <c r="BI88" s="4"/>
      <c r="BJ88" s="71"/>
      <c r="BK88" s="7"/>
      <c r="BL88" s="4"/>
      <c r="BM88" s="71"/>
      <c r="BN88" s="7"/>
      <c r="BO88" s="4"/>
      <c r="BP88" s="71"/>
      <c r="BQ88" s="7"/>
      <c r="BR88" s="4"/>
      <c r="BS88" s="71"/>
      <c r="BT88" s="7"/>
      <c r="BU88" s="4"/>
      <c r="BV88" s="71"/>
      <c r="BW88" s="7"/>
      <c r="BX88" s="4"/>
      <c r="BY88" s="71"/>
    </row>
    <row r="89" spans="1:77" ht="13.5" customHeight="1">
      <c r="A89" s="68"/>
      <c r="C89" s="7"/>
      <c r="D89" s="4"/>
      <c r="E89" s="4"/>
      <c r="F89" s="7"/>
      <c r="G89" s="4"/>
      <c r="H89" s="71"/>
      <c r="I89" s="4"/>
      <c r="J89" s="4"/>
      <c r="K89" s="4"/>
      <c r="L89" s="7"/>
      <c r="M89" s="4"/>
      <c r="N89" s="71"/>
      <c r="O89" s="7"/>
      <c r="P89" s="4"/>
      <c r="Q89" s="71"/>
      <c r="R89" s="7"/>
      <c r="S89" s="4"/>
      <c r="T89" s="71"/>
      <c r="U89" s="7"/>
      <c r="V89" s="4"/>
      <c r="W89" s="71"/>
      <c r="X89" s="7"/>
      <c r="Y89" s="4"/>
      <c r="Z89" s="71"/>
      <c r="AA89" s="7"/>
      <c r="AB89" s="4"/>
      <c r="AC89" s="71"/>
      <c r="AD89" s="7"/>
      <c r="AE89" s="4"/>
      <c r="AF89" s="71"/>
      <c r="AG89" s="7"/>
      <c r="AH89" s="4"/>
      <c r="AI89" s="71"/>
      <c r="AJ89" s="7"/>
      <c r="AK89" s="4"/>
      <c r="AL89" s="71"/>
      <c r="AM89" s="7"/>
      <c r="AN89" s="4"/>
      <c r="AO89" s="71"/>
      <c r="AP89" s="7"/>
      <c r="AQ89" s="4"/>
      <c r="AR89" s="71"/>
      <c r="AS89" s="7"/>
      <c r="AT89" s="4"/>
      <c r="AU89" s="71"/>
      <c r="AV89" s="7"/>
      <c r="AW89" s="4"/>
      <c r="AX89" s="71"/>
      <c r="AY89" s="7"/>
      <c r="AZ89" s="4"/>
      <c r="BA89" s="71"/>
      <c r="BB89" s="7"/>
      <c r="BC89" s="4"/>
      <c r="BD89" s="71"/>
      <c r="BE89" s="7"/>
      <c r="BF89" s="4"/>
      <c r="BG89" s="71"/>
      <c r="BH89" s="7"/>
      <c r="BI89" s="4"/>
      <c r="BJ89" s="71"/>
      <c r="BK89" s="7"/>
      <c r="BL89" s="4"/>
      <c r="BM89" s="71"/>
      <c r="BN89" s="7"/>
      <c r="BO89" s="4"/>
      <c r="BP89" s="71"/>
      <c r="BQ89" s="7"/>
      <c r="BR89" s="4"/>
      <c r="BS89" s="71"/>
      <c r="BT89" s="7"/>
      <c r="BU89" s="4"/>
      <c r="BV89" s="71"/>
      <c r="BW89" s="7"/>
      <c r="BX89" s="4"/>
      <c r="BY89" s="71"/>
    </row>
    <row r="90" spans="1:77" ht="13.5" customHeight="1">
      <c r="A90" s="68"/>
      <c r="C90" s="7"/>
      <c r="D90" s="4"/>
      <c r="E90" s="4"/>
      <c r="F90" s="7"/>
      <c r="G90" s="4"/>
      <c r="H90" s="71"/>
      <c r="I90" s="4"/>
      <c r="J90" s="4"/>
      <c r="K90" s="4"/>
      <c r="L90" s="7"/>
      <c r="M90" s="4"/>
      <c r="N90" s="71"/>
      <c r="O90" s="7"/>
      <c r="P90" s="4"/>
      <c r="Q90" s="71"/>
      <c r="R90" s="7"/>
      <c r="S90" s="4"/>
      <c r="T90" s="71"/>
      <c r="U90" s="7"/>
      <c r="V90" s="4"/>
      <c r="W90" s="71"/>
      <c r="X90" s="7"/>
      <c r="Y90" s="4"/>
      <c r="Z90" s="71"/>
      <c r="AA90" s="7"/>
      <c r="AB90" s="4"/>
      <c r="AC90" s="71"/>
      <c r="AD90" s="7"/>
      <c r="AE90" s="4"/>
      <c r="AF90" s="71"/>
      <c r="AG90" s="7"/>
      <c r="AH90" s="4"/>
      <c r="AI90" s="71"/>
      <c r="AJ90" s="7"/>
      <c r="AK90" s="4"/>
      <c r="AL90" s="71"/>
      <c r="AM90" s="7"/>
      <c r="AN90" s="4"/>
      <c r="AO90" s="71"/>
      <c r="AP90" s="7"/>
      <c r="AQ90" s="4"/>
      <c r="AR90" s="71"/>
      <c r="AS90" s="7"/>
      <c r="AT90" s="4"/>
      <c r="AU90" s="71"/>
      <c r="AV90" s="7"/>
      <c r="AW90" s="4"/>
      <c r="AX90" s="71"/>
      <c r="AY90" s="7"/>
      <c r="AZ90" s="4"/>
      <c r="BA90" s="71"/>
      <c r="BB90" s="7"/>
      <c r="BC90" s="4"/>
      <c r="BD90" s="71"/>
      <c r="BE90" s="7"/>
      <c r="BF90" s="4"/>
      <c r="BG90" s="71"/>
      <c r="BH90" s="7"/>
      <c r="BI90" s="4"/>
      <c r="BJ90" s="71"/>
      <c r="BK90" s="7"/>
      <c r="BL90" s="4"/>
      <c r="BM90" s="71"/>
      <c r="BN90" s="7"/>
      <c r="BO90" s="4"/>
      <c r="BP90" s="71"/>
      <c r="BQ90" s="7"/>
      <c r="BR90" s="4"/>
      <c r="BS90" s="71"/>
      <c r="BT90" s="7"/>
      <c r="BU90" s="4"/>
      <c r="BV90" s="71"/>
      <c r="BW90" s="7"/>
      <c r="BX90" s="4"/>
      <c r="BY90" s="71"/>
    </row>
    <row r="91" spans="1:77" ht="13.5" customHeight="1">
      <c r="A91" s="68"/>
      <c r="C91" s="7"/>
      <c r="D91" s="4"/>
      <c r="E91" s="4"/>
      <c r="F91" s="7"/>
      <c r="G91" s="4"/>
      <c r="H91" s="71"/>
      <c r="I91" s="4"/>
      <c r="J91" s="4"/>
      <c r="K91" s="4"/>
      <c r="L91" s="7"/>
      <c r="M91" s="4"/>
      <c r="N91" s="71"/>
      <c r="O91" s="7"/>
      <c r="P91" s="4"/>
      <c r="Q91" s="71"/>
      <c r="R91" s="7"/>
      <c r="S91" s="4"/>
      <c r="T91" s="71"/>
      <c r="U91" s="7"/>
      <c r="V91" s="4"/>
      <c r="W91" s="71"/>
      <c r="X91" s="7"/>
      <c r="Y91" s="4"/>
      <c r="Z91" s="71"/>
      <c r="AA91" s="7"/>
      <c r="AB91" s="4"/>
      <c r="AC91" s="71"/>
      <c r="AD91" s="7"/>
      <c r="AE91" s="4"/>
      <c r="AF91" s="71"/>
      <c r="AG91" s="7"/>
      <c r="AH91" s="4"/>
      <c r="AI91" s="71"/>
      <c r="AJ91" s="7"/>
      <c r="AK91" s="4"/>
      <c r="AL91" s="71"/>
      <c r="AM91" s="7"/>
      <c r="AN91" s="4"/>
      <c r="AO91" s="71"/>
      <c r="AP91" s="7"/>
      <c r="AQ91" s="4"/>
      <c r="AR91" s="71"/>
      <c r="AS91" s="7"/>
      <c r="AT91" s="4"/>
      <c r="AU91" s="71"/>
      <c r="AV91" s="7"/>
      <c r="AW91" s="4"/>
      <c r="AX91" s="71"/>
      <c r="AY91" s="7"/>
      <c r="AZ91" s="4"/>
      <c r="BA91" s="71"/>
      <c r="BB91" s="7"/>
      <c r="BC91" s="4"/>
      <c r="BD91" s="71"/>
      <c r="BE91" s="7"/>
      <c r="BF91" s="4"/>
      <c r="BG91" s="71"/>
      <c r="BH91" s="7"/>
      <c r="BI91" s="4"/>
      <c r="BJ91" s="71"/>
      <c r="BK91" s="7"/>
      <c r="BL91" s="4"/>
      <c r="BM91" s="71"/>
      <c r="BN91" s="7"/>
      <c r="BO91" s="4"/>
      <c r="BP91" s="71"/>
      <c r="BQ91" s="7"/>
      <c r="BR91" s="4"/>
      <c r="BS91" s="71"/>
      <c r="BT91" s="7"/>
      <c r="BU91" s="4"/>
      <c r="BV91" s="71"/>
      <c r="BW91" s="7"/>
      <c r="BX91" s="4"/>
      <c r="BY91" s="71"/>
    </row>
    <row r="92" spans="1:77" ht="13.5" customHeight="1">
      <c r="A92" s="68"/>
      <c r="C92" s="7"/>
      <c r="D92" s="4"/>
      <c r="E92" s="4"/>
      <c r="F92" s="7"/>
      <c r="G92" s="4"/>
      <c r="H92" s="71"/>
      <c r="I92" s="4"/>
      <c r="J92" s="4"/>
      <c r="K92" s="4"/>
      <c r="L92" s="7"/>
      <c r="M92" s="4"/>
      <c r="N92" s="71"/>
      <c r="O92" s="7"/>
      <c r="P92" s="4"/>
      <c r="Q92" s="71"/>
      <c r="R92" s="7"/>
      <c r="S92" s="4"/>
      <c r="T92" s="71"/>
      <c r="U92" s="7"/>
      <c r="V92" s="4"/>
      <c r="W92" s="71"/>
      <c r="X92" s="7"/>
      <c r="Y92" s="4"/>
      <c r="Z92" s="71"/>
      <c r="AA92" s="7"/>
      <c r="AB92" s="4"/>
      <c r="AC92" s="71"/>
      <c r="AD92" s="7"/>
      <c r="AE92" s="4"/>
      <c r="AF92" s="71"/>
      <c r="AG92" s="7"/>
      <c r="AH92" s="4"/>
      <c r="AI92" s="71"/>
      <c r="AJ92" s="7"/>
      <c r="AK92" s="4"/>
      <c r="AL92" s="71"/>
      <c r="AM92" s="7"/>
      <c r="AN92" s="4"/>
      <c r="AO92" s="71"/>
      <c r="AP92" s="7"/>
      <c r="AQ92" s="4"/>
      <c r="AR92" s="71"/>
      <c r="AS92" s="7"/>
      <c r="AT92" s="4"/>
      <c r="AU92" s="71"/>
      <c r="AV92" s="7"/>
      <c r="AW92" s="4"/>
      <c r="AX92" s="71"/>
      <c r="AY92" s="7"/>
      <c r="AZ92" s="4"/>
      <c r="BA92" s="71"/>
      <c r="BB92" s="7"/>
      <c r="BC92" s="4"/>
      <c r="BD92" s="71"/>
      <c r="BE92" s="7"/>
      <c r="BF92" s="4"/>
      <c r="BG92" s="71"/>
      <c r="BH92" s="7"/>
      <c r="BI92" s="4"/>
      <c r="BJ92" s="71"/>
      <c r="BK92" s="7"/>
      <c r="BL92" s="4"/>
      <c r="BM92" s="71"/>
      <c r="BN92" s="7"/>
      <c r="BO92" s="4"/>
      <c r="BP92" s="71"/>
      <c r="BQ92" s="7"/>
      <c r="BR92" s="4"/>
      <c r="BS92" s="71"/>
      <c r="BT92" s="7"/>
      <c r="BU92" s="4"/>
      <c r="BV92" s="71"/>
      <c r="BW92" s="7"/>
      <c r="BX92" s="4"/>
      <c r="BY92" s="71"/>
    </row>
    <row r="93" spans="1:77" ht="13.5" customHeight="1">
      <c r="A93" s="68"/>
      <c r="C93" s="7"/>
      <c r="D93" s="4"/>
      <c r="E93" s="4"/>
      <c r="F93" s="7"/>
      <c r="G93" s="4"/>
      <c r="H93" s="71"/>
      <c r="I93" s="4"/>
      <c r="J93" s="4"/>
      <c r="K93" s="4"/>
      <c r="L93" s="7"/>
      <c r="M93" s="4"/>
      <c r="N93" s="71"/>
      <c r="O93" s="7"/>
      <c r="P93" s="4"/>
      <c r="Q93" s="71"/>
      <c r="R93" s="7"/>
      <c r="S93" s="4"/>
      <c r="T93" s="71"/>
      <c r="U93" s="7"/>
      <c r="V93" s="4"/>
      <c r="W93" s="71"/>
      <c r="X93" s="7"/>
      <c r="Y93" s="4"/>
      <c r="Z93" s="71"/>
      <c r="AA93" s="7"/>
      <c r="AB93" s="4"/>
      <c r="AC93" s="71"/>
      <c r="AD93" s="7"/>
      <c r="AE93" s="4"/>
      <c r="AF93" s="71"/>
      <c r="AG93" s="7"/>
      <c r="AH93" s="4"/>
      <c r="AI93" s="71"/>
      <c r="AJ93" s="7"/>
      <c r="AK93" s="4"/>
      <c r="AL93" s="71"/>
      <c r="AM93" s="7"/>
      <c r="AN93" s="4"/>
      <c r="AO93" s="71"/>
      <c r="AP93" s="7"/>
      <c r="AQ93" s="4"/>
      <c r="AR93" s="71"/>
      <c r="AS93" s="7"/>
      <c r="AT93" s="4"/>
      <c r="AU93" s="71"/>
      <c r="AV93" s="7"/>
      <c r="AW93" s="4"/>
      <c r="AX93" s="71"/>
      <c r="AY93" s="7"/>
      <c r="AZ93" s="4"/>
      <c r="BA93" s="71"/>
      <c r="BB93" s="7"/>
      <c r="BC93" s="4"/>
      <c r="BD93" s="71"/>
      <c r="BE93" s="7"/>
      <c r="BF93" s="4"/>
      <c r="BG93" s="71"/>
      <c r="BH93" s="7"/>
      <c r="BI93" s="4"/>
      <c r="BJ93" s="71"/>
      <c r="BK93" s="7"/>
      <c r="BL93" s="4"/>
      <c r="BM93" s="71"/>
      <c r="BN93" s="7"/>
      <c r="BO93" s="4"/>
      <c r="BP93" s="71"/>
      <c r="BQ93" s="7"/>
      <c r="BR93" s="4"/>
      <c r="BS93" s="71"/>
      <c r="BT93" s="7"/>
      <c r="BU93" s="4"/>
      <c r="BV93" s="71"/>
      <c r="BW93" s="7"/>
      <c r="BX93" s="4"/>
      <c r="BY93" s="71"/>
    </row>
    <row r="94" spans="1:77" ht="13.5" customHeight="1">
      <c r="A94" s="68"/>
      <c r="C94" s="7"/>
      <c r="D94" s="4"/>
      <c r="E94" s="4"/>
      <c r="F94" s="7"/>
      <c r="G94" s="4"/>
      <c r="H94" s="71"/>
      <c r="I94" s="4"/>
      <c r="J94" s="4"/>
      <c r="K94" s="4"/>
      <c r="L94" s="7"/>
      <c r="M94" s="4"/>
      <c r="N94" s="71"/>
      <c r="O94" s="7"/>
      <c r="P94" s="4"/>
      <c r="Q94" s="71"/>
      <c r="R94" s="7"/>
      <c r="S94" s="4"/>
      <c r="T94" s="71"/>
      <c r="U94" s="7"/>
      <c r="V94" s="4"/>
      <c r="W94" s="71"/>
      <c r="X94" s="7"/>
      <c r="Y94" s="4"/>
      <c r="Z94" s="71"/>
      <c r="AA94" s="7"/>
      <c r="AB94" s="4"/>
      <c r="AC94" s="71"/>
      <c r="AD94" s="7"/>
      <c r="AE94" s="4"/>
      <c r="AF94" s="71"/>
      <c r="AG94" s="7"/>
      <c r="AH94" s="4"/>
      <c r="AI94" s="71"/>
      <c r="AJ94" s="7"/>
      <c r="AK94" s="4"/>
      <c r="AL94" s="71"/>
      <c r="AM94" s="7"/>
      <c r="AN94" s="4"/>
      <c r="AO94" s="71"/>
      <c r="AP94" s="7"/>
      <c r="AQ94" s="4"/>
      <c r="AR94" s="71"/>
      <c r="AS94" s="7"/>
      <c r="AT94" s="4"/>
      <c r="AU94" s="71"/>
      <c r="AV94" s="7"/>
      <c r="AW94" s="4"/>
      <c r="AX94" s="71"/>
      <c r="AY94" s="7"/>
      <c r="AZ94" s="4"/>
      <c r="BA94" s="71"/>
      <c r="BB94" s="7"/>
      <c r="BC94" s="4"/>
      <c r="BD94" s="71"/>
      <c r="BE94" s="7"/>
      <c r="BF94" s="4"/>
      <c r="BG94" s="71"/>
      <c r="BH94" s="7"/>
      <c r="BI94" s="4"/>
      <c r="BJ94" s="71"/>
      <c r="BK94" s="7"/>
      <c r="BL94" s="4"/>
      <c r="BM94" s="71"/>
      <c r="BN94" s="7"/>
      <c r="BO94" s="4"/>
      <c r="BP94" s="71"/>
      <c r="BQ94" s="7"/>
      <c r="BR94" s="4"/>
      <c r="BS94" s="71"/>
      <c r="BT94" s="7"/>
      <c r="BU94" s="4"/>
      <c r="BV94" s="71"/>
      <c r="BW94" s="7"/>
      <c r="BX94" s="4"/>
      <c r="BY94" s="71"/>
    </row>
    <row r="95" spans="1:77" ht="13.5" customHeight="1">
      <c r="A95" s="68"/>
      <c r="C95" s="7"/>
      <c r="D95" s="4"/>
      <c r="E95" s="4"/>
      <c r="F95" s="7"/>
      <c r="G95" s="4"/>
      <c r="H95" s="71"/>
      <c r="I95" s="4"/>
      <c r="J95" s="4"/>
      <c r="K95" s="4"/>
      <c r="L95" s="7"/>
      <c r="M95" s="4"/>
      <c r="N95" s="71"/>
      <c r="O95" s="7"/>
      <c r="P95" s="4"/>
      <c r="Q95" s="71"/>
      <c r="R95" s="7"/>
      <c r="S95" s="4"/>
      <c r="T95" s="71"/>
      <c r="U95" s="7"/>
      <c r="V95" s="4"/>
      <c r="W95" s="71"/>
      <c r="X95" s="7"/>
      <c r="Y95" s="4"/>
      <c r="Z95" s="71"/>
      <c r="AA95" s="7"/>
      <c r="AB95" s="4"/>
      <c r="AC95" s="71"/>
      <c r="AD95" s="7"/>
      <c r="AE95" s="4"/>
      <c r="AF95" s="71"/>
      <c r="AG95" s="7"/>
      <c r="AH95" s="4"/>
      <c r="AI95" s="71"/>
      <c r="AJ95" s="7"/>
      <c r="AK95" s="4"/>
      <c r="AL95" s="71"/>
      <c r="AM95" s="7"/>
      <c r="AN95" s="4"/>
      <c r="AO95" s="71"/>
      <c r="AP95" s="7"/>
      <c r="AQ95" s="4"/>
      <c r="AR95" s="71"/>
      <c r="AS95" s="7"/>
      <c r="AT95" s="4"/>
      <c r="AU95" s="71"/>
      <c r="AV95" s="7"/>
      <c r="AW95" s="4"/>
      <c r="AX95" s="71"/>
      <c r="AY95" s="7"/>
      <c r="AZ95" s="4"/>
      <c r="BA95" s="71"/>
      <c r="BB95" s="7"/>
      <c r="BC95" s="4"/>
      <c r="BD95" s="71"/>
      <c r="BE95" s="7"/>
      <c r="BF95" s="4"/>
      <c r="BG95" s="71"/>
      <c r="BH95" s="7"/>
      <c r="BI95" s="4"/>
      <c r="BJ95" s="71"/>
      <c r="BK95" s="7"/>
      <c r="BL95" s="4"/>
      <c r="BM95" s="71"/>
      <c r="BN95" s="7"/>
      <c r="BO95" s="4"/>
      <c r="BP95" s="71"/>
      <c r="BQ95" s="7"/>
      <c r="BR95" s="4"/>
      <c r="BS95" s="71"/>
      <c r="BT95" s="7"/>
      <c r="BU95" s="4"/>
      <c r="BV95" s="71"/>
      <c r="BW95" s="7"/>
      <c r="BX95" s="4"/>
      <c r="BY95" s="71"/>
    </row>
    <row r="96" spans="1:77" ht="13.5" customHeight="1">
      <c r="A96" s="68"/>
      <c r="C96" s="7"/>
      <c r="D96" s="4"/>
      <c r="E96" s="4"/>
      <c r="F96" s="7"/>
      <c r="G96" s="4"/>
      <c r="H96" s="71"/>
      <c r="I96" s="4"/>
      <c r="J96" s="4"/>
      <c r="K96" s="4"/>
      <c r="L96" s="7"/>
      <c r="M96" s="4"/>
      <c r="N96" s="71"/>
      <c r="O96" s="7"/>
      <c r="P96" s="4"/>
      <c r="Q96" s="71"/>
      <c r="R96" s="7"/>
      <c r="S96" s="4"/>
      <c r="T96" s="71"/>
      <c r="U96" s="7"/>
      <c r="V96" s="4"/>
      <c r="W96" s="71"/>
      <c r="X96" s="7"/>
      <c r="Y96" s="4"/>
      <c r="Z96" s="71"/>
      <c r="AA96" s="7"/>
      <c r="AB96" s="4"/>
      <c r="AC96" s="71"/>
      <c r="AD96" s="7"/>
      <c r="AE96" s="4"/>
      <c r="AF96" s="71"/>
      <c r="AG96" s="7"/>
      <c r="AH96" s="4"/>
      <c r="AI96" s="71"/>
      <c r="AJ96" s="7"/>
      <c r="AK96" s="4"/>
      <c r="AL96" s="71"/>
      <c r="AM96" s="7"/>
      <c r="AN96" s="4"/>
      <c r="AO96" s="71"/>
      <c r="AP96" s="7"/>
      <c r="AQ96" s="4"/>
      <c r="AR96" s="71"/>
      <c r="AS96" s="7"/>
      <c r="AT96" s="4"/>
      <c r="AU96" s="71"/>
      <c r="AV96" s="7"/>
      <c r="AW96" s="4"/>
      <c r="AX96" s="71"/>
      <c r="AY96" s="7"/>
      <c r="AZ96" s="4"/>
      <c r="BA96" s="71"/>
      <c r="BB96" s="7"/>
      <c r="BC96" s="4"/>
      <c r="BD96" s="71"/>
      <c r="BE96" s="7"/>
      <c r="BF96" s="4"/>
      <c r="BG96" s="71"/>
      <c r="BH96" s="7"/>
      <c r="BI96" s="4"/>
      <c r="BJ96" s="71"/>
      <c r="BK96" s="7"/>
      <c r="BL96" s="4"/>
      <c r="BM96" s="71"/>
      <c r="BN96" s="7"/>
      <c r="BO96" s="4"/>
      <c r="BP96" s="71"/>
      <c r="BQ96" s="7"/>
      <c r="BR96" s="4"/>
      <c r="BS96" s="71"/>
      <c r="BT96" s="7"/>
      <c r="BU96" s="4"/>
      <c r="BV96" s="71"/>
      <c r="BW96" s="7"/>
      <c r="BX96" s="4"/>
      <c r="BY96" s="71"/>
    </row>
    <row r="97" spans="1:77" ht="13.5" customHeight="1">
      <c r="A97" s="68"/>
      <c r="C97" s="7"/>
      <c r="D97" s="4"/>
      <c r="E97" s="4"/>
      <c r="F97" s="7"/>
      <c r="G97" s="4"/>
      <c r="H97" s="71"/>
      <c r="I97" s="4"/>
      <c r="J97" s="4"/>
      <c r="K97" s="4"/>
      <c r="L97" s="7"/>
      <c r="M97" s="4"/>
      <c r="N97" s="71"/>
      <c r="O97" s="7"/>
      <c r="P97" s="4"/>
      <c r="Q97" s="71"/>
      <c r="R97" s="7"/>
      <c r="S97" s="4"/>
      <c r="T97" s="71"/>
      <c r="U97" s="7"/>
      <c r="V97" s="4"/>
      <c r="W97" s="71"/>
      <c r="X97" s="7"/>
      <c r="Y97" s="4"/>
      <c r="Z97" s="71"/>
      <c r="AA97" s="7"/>
      <c r="AB97" s="4"/>
      <c r="AC97" s="71"/>
      <c r="AD97" s="7"/>
      <c r="AE97" s="4"/>
      <c r="AF97" s="71"/>
      <c r="AG97" s="7"/>
      <c r="AH97" s="4"/>
      <c r="AI97" s="71"/>
      <c r="AJ97" s="7"/>
      <c r="AK97" s="4"/>
      <c r="AL97" s="71"/>
      <c r="AM97" s="7"/>
      <c r="AN97" s="4"/>
      <c r="AO97" s="71"/>
      <c r="AP97" s="7"/>
      <c r="AQ97" s="4"/>
      <c r="AR97" s="71"/>
      <c r="AS97" s="7"/>
      <c r="AT97" s="4"/>
      <c r="AU97" s="71"/>
      <c r="AV97" s="7"/>
      <c r="AW97" s="4"/>
      <c r="AX97" s="71"/>
      <c r="AY97" s="7"/>
      <c r="AZ97" s="4"/>
      <c r="BA97" s="71"/>
      <c r="BB97" s="7"/>
      <c r="BC97" s="4"/>
      <c r="BD97" s="71"/>
      <c r="BE97" s="7"/>
      <c r="BF97" s="4"/>
      <c r="BG97" s="71"/>
      <c r="BH97" s="7"/>
      <c r="BI97" s="4"/>
      <c r="BJ97" s="71"/>
      <c r="BK97" s="7"/>
      <c r="BL97" s="4"/>
      <c r="BM97" s="71"/>
      <c r="BN97" s="7"/>
      <c r="BO97" s="4"/>
      <c r="BP97" s="71"/>
      <c r="BQ97" s="7"/>
      <c r="BR97" s="4"/>
      <c r="BS97" s="71"/>
      <c r="BT97" s="7"/>
      <c r="BU97" s="4"/>
      <c r="BV97" s="71"/>
      <c r="BW97" s="7"/>
      <c r="BX97" s="4"/>
      <c r="BY97" s="71"/>
    </row>
    <row r="98" spans="1:77" ht="13.5" customHeight="1">
      <c r="A98" s="68"/>
      <c r="C98" s="7"/>
      <c r="D98" s="4"/>
      <c r="E98" s="4"/>
      <c r="F98" s="7"/>
      <c r="G98" s="4"/>
      <c r="H98" s="71"/>
      <c r="I98" s="4"/>
      <c r="J98" s="4"/>
      <c r="K98" s="4"/>
      <c r="L98" s="7"/>
      <c r="M98" s="4"/>
      <c r="N98" s="71"/>
      <c r="O98" s="7"/>
      <c r="P98" s="4"/>
      <c r="Q98" s="71"/>
      <c r="R98" s="7"/>
      <c r="S98" s="4"/>
      <c r="T98" s="71"/>
      <c r="U98" s="7"/>
      <c r="V98" s="4"/>
      <c r="W98" s="71"/>
      <c r="X98" s="7"/>
      <c r="Y98" s="4"/>
      <c r="Z98" s="71"/>
      <c r="AA98" s="7"/>
      <c r="AB98" s="4"/>
      <c r="AC98" s="71"/>
      <c r="AD98" s="7"/>
      <c r="AE98" s="4"/>
      <c r="AF98" s="71"/>
      <c r="AG98" s="7"/>
      <c r="AH98" s="4"/>
      <c r="AI98" s="71"/>
      <c r="AJ98" s="7"/>
      <c r="AK98" s="4"/>
      <c r="AL98" s="71"/>
      <c r="AM98" s="7"/>
      <c r="AN98" s="4"/>
      <c r="AO98" s="71"/>
      <c r="AP98" s="7"/>
      <c r="AQ98" s="4"/>
      <c r="AR98" s="71"/>
      <c r="AS98" s="7"/>
      <c r="AT98" s="4"/>
      <c r="AU98" s="71"/>
      <c r="AV98" s="7"/>
      <c r="AW98" s="4"/>
      <c r="AX98" s="71"/>
      <c r="AY98" s="7"/>
      <c r="AZ98" s="4"/>
      <c r="BA98" s="71"/>
      <c r="BB98" s="7"/>
      <c r="BC98" s="4"/>
      <c r="BD98" s="71"/>
      <c r="BE98" s="7"/>
      <c r="BF98" s="4"/>
      <c r="BG98" s="71"/>
      <c r="BH98" s="7"/>
      <c r="BI98" s="4"/>
      <c r="BJ98" s="71"/>
      <c r="BK98" s="7"/>
      <c r="BL98" s="4"/>
      <c r="BM98" s="71"/>
      <c r="BN98" s="7"/>
      <c r="BO98" s="4"/>
      <c r="BP98" s="71"/>
      <c r="BQ98" s="7"/>
      <c r="BR98" s="4"/>
      <c r="BS98" s="71"/>
      <c r="BT98" s="7"/>
      <c r="BU98" s="4"/>
      <c r="BV98" s="71"/>
      <c r="BW98" s="7"/>
      <c r="BX98" s="4"/>
      <c r="BY98" s="71"/>
    </row>
    <row r="99" spans="1:77" ht="13.5" customHeight="1">
      <c r="A99" s="68"/>
      <c r="C99" s="7"/>
      <c r="D99" s="4"/>
      <c r="E99" s="4"/>
      <c r="F99" s="7"/>
      <c r="G99" s="4"/>
      <c r="H99" s="71"/>
      <c r="I99" s="4"/>
      <c r="J99" s="4"/>
      <c r="K99" s="4"/>
      <c r="L99" s="7"/>
      <c r="M99" s="4"/>
      <c r="N99" s="71"/>
      <c r="O99" s="7"/>
      <c r="P99" s="4"/>
      <c r="Q99" s="71"/>
      <c r="R99" s="7"/>
      <c r="S99" s="4"/>
      <c r="T99" s="71"/>
      <c r="U99" s="7"/>
      <c r="V99" s="4"/>
      <c r="W99" s="71"/>
      <c r="X99" s="7"/>
      <c r="Y99" s="4"/>
      <c r="Z99" s="71"/>
      <c r="AA99" s="7"/>
      <c r="AB99" s="4"/>
      <c r="AC99" s="71"/>
      <c r="AD99" s="7"/>
      <c r="AE99" s="4"/>
      <c r="AF99" s="71"/>
      <c r="AG99" s="7"/>
      <c r="AH99" s="4"/>
      <c r="AI99" s="71"/>
      <c r="AJ99" s="7"/>
      <c r="AK99" s="4"/>
      <c r="AL99" s="71"/>
      <c r="AM99" s="7"/>
      <c r="AN99" s="4"/>
      <c r="AO99" s="71"/>
      <c r="AP99" s="7"/>
      <c r="AQ99" s="4"/>
      <c r="AR99" s="71"/>
      <c r="AS99" s="7"/>
      <c r="AT99" s="4"/>
      <c r="AU99" s="71"/>
      <c r="AV99" s="7"/>
      <c r="AW99" s="4"/>
      <c r="AX99" s="71"/>
      <c r="AY99" s="7"/>
      <c r="AZ99" s="4"/>
      <c r="BA99" s="71"/>
      <c r="BB99" s="7"/>
      <c r="BC99" s="4"/>
      <c r="BD99" s="71"/>
      <c r="BE99" s="7"/>
      <c r="BF99" s="4"/>
      <c r="BG99" s="71"/>
      <c r="BH99" s="7"/>
      <c r="BI99" s="4"/>
      <c r="BJ99" s="71"/>
      <c r="BK99" s="7"/>
      <c r="BL99" s="4"/>
      <c r="BM99" s="71"/>
      <c r="BN99" s="7"/>
      <c r="BO99" s="4"/>
      <c r="BP99" s="71"/>
      <c r="BQ99" s="7"/>
      <c r="BR99" s="4"/>
      <c r="BS99" s="71"/>
      <c r="BT99" s="7"/>
      <c r="BU99" s="4"/>
      <c r="BV99" s="71"/>
      <c r="BW99" s="7"/>
      <c r="BX99" s="4"/>
      <c r="BY99" s="71"/>
    </row>
    <row r="100" spans="1:77" ht="13.5" customHeight="1">
      <c r="A100" s="68"/>
      <c r="C100" s="7"/>
      <c r="D100" s="4"/>
      <c r="E100" s="4"/>
      <c r="F100" s="7"/>
      <c r="G100" s="4"/>
      <c r="H100" s="71"/>
      <c r="I100" s="4"/>
      <c r="J100" s="4"/>
      <c r="K100" s="4"/>
      <c r="L100" s="7"/>
      <c r="M100" s="4"/>
      <c r="N100" s="71"/>
      <c r="O100" s="7"/>
      <c r="P100" s="4"/>
      <c r="Q100" s="71"/>
      <c r="R100" s="7"/>
      <c r="S100" s="4"/>
      <c r="T100" s="71"/>
      <c r="U100" s="7"/>
      <c r="V100" s="4"/>
      <c r="W100" s="71"/>
      <c r="X100" s="7"/>
      <c r="Y100" s="4"/>
      <c r="Z100" s="71"/>
      <c r="AA100" s="7"/>
      <c r="AB100" s="4"/>
      <c r="AC100" s="71"/>
      <c r="AD100" s="7"/>
      <c r="AE100" s="4"/>
      <c r="AF100" s="71"/>
      <c r="AG100" s="7"/>
      <c r="AH100" s="4"/>
      <c r="AI100" s="71"/>
      <c r="AJ100" s="7"/>
      <c r="AK100" s="4"/>
      <c r="AL100" s="71"/>
      <c r="AM100" s="7"/>
      <c r="AN100" s="4"/>
      <c r="AO100" s="71"/>
      <c r="AP100" s="7"/>
      <c r="AQ100" s="4"/>
      <c r="AR100" s="71"/>
      <c r="AS100" s="7"/>
      <c r="AT100" s="4"/>
      <c r="AU100" s="71"/>
      <c r="AV100" s="7"/>
      <c r="AW100" s="4"/>
      <c r="AX100" s="71"/>
      <c r="AY100" s="7"/>
      <c r="AZ100" s="4"/>
      <c r="BA100" s="71"/>
      <c r="BB100" s="7"/>
      <c r="BC100" s="4"/>
      <c r="BD100" s="71"/>
      <c r="BE100" s="7"/>
      <c r="BF100" s="4"/>
      <c r="BG100" s="71"/>
      <c r="BH100" s="7"/>
      <c r="BI100" s="4"/>
      <c r="BJ100" s="71"/>
      <c r="BK100" s="7"/>
      <c r="BL100" s="4"/>
      <c r="BM100" s="71"/>
      <c r="BN100" s="7"/>
      <c r="BO100" s="4"/>
      <c r="BP100" s="71"/>
      <c r="BQ100" s="7"/>
      <c r="BR100" s="4"/>
      <c r="BS100" s="71"/>
      <c r="BT100" s="7"/>
      <c r="BU100" s="4"/>
      <c r="BV100" s="71"/>
      <c r="BW100" s="7"/>
      <c r="BX100" s="4"/>
      <c r="BY100" s="71"/>
    </row>
    <row r="101" spans="1:77" ht="13.5" customHeight="1">
      <c r="A101" s="68"/>
      <c r="C101" s="7"/>
      <c r="D101" s="4"/>
      <c r="E101" s="4"/>
      <c r="F101" s="7"/>
      <c r="G101" s="4"/>
      <c r="H101" s="71"/>
      <c r="I101" s="4"/>
      <c r="J101" s="4"/>
      <c r="K101" s="4"/>
      <c r="L101" s="7"/>
      <c r="M101" s="4"/>
      <c r="N101" s="71"/>
      <c r="O101" s="7"/>
      <c r="P101" s="4"/>
      <c r="Q101" s="71"/>
      <c r="R101" s="7"/>
      <c r="S101" s="4"/>
      <c r="T101" s="71"/>
      <c r="U101" s="7"/>
      <c r="V101" s="4"/>
      <c r="W101" s="71"/>
      <c r="X101" s="7"/>
      <c r="Y101" s="4"/>
      <c r="Z101" s="71"/>
      <c r="AA101" s="7"/>
      <c r="AB101" s="4"/>
      <c r="AC101" s="71"/>
      <c r="AD101" s="7"/>
      <c r="AE101" s="4"/>
      <c r="AF101" s="71"/>
      <c r="AG101" s="7"/>
      <c r="AH101" s="4"/>
      <c r="AI101" s="71"/>
      <c r="AJ101" s="7"/>
      <c r="AK101" s="4"/>
      <c r="AL101" s="71"/>
      <c r="AM101" s="7"/>
      <c r="AN101" s="4"/>
      <c r="AO101" s="71"/>
      <c r="AP101" s="7"/>
      <c r="AQ101" s="4"/>
      <c r="AR101" s="71"/>
      <c r="AS101" s="7"/>
      <c r="AT101" s="4"/>
      <c r="AU101" s="71"/>
      <c r="AV101" s="7"/>
      <c r="AW101" s="4"/>
      <c r="AX101" s="71"/>
      <c r="AY101" s="7"/>
      <c r="AZ101" s="4"/>
      <c r="BA101" s="71"/>
      <c r="BB101" s="7"/>
      <c r="BC101" s="4"/>
      <c r="BD101" s="71"/>
      <c r="BE101" s="7"/>
      <c r="BF101" s="4"/>
      <c r="BG101" s="71"/>
      <c r="BH101" s="7"/>
      <c r="BI101" s="4"/>
      <c r="BJ101" s="71"/>
      <c r="BK101" s="7"/>
      <c r="BL101" s="4"/>
      <c r="BM101" s="71"/>
      <c r="BN101" s="7"/>
      <c r="BO101" s="4"/>
      <c r="BP101" s="71"/>
      <c r="BQ101" s="7"/>
      <c r="BR101" s="4"/>
      <c r="BS101" s="71"/>
      <c r="BT101" s="7"/>
      <c r="BU101" s="4"/>
      <c r="BV101" s="71"/>
      <c r="BW101" s="7"/>
      <c r="BX101" s="4"/>
      <c r="BY101" s="71"/>
    </row>
    <row r="102" spans="1:77" ht="13.5" customHeight="1">
      <c r="A102" s="68"/>
      <c r="C102" s="7"/>
      <c r="D102" s="4"/>
      <c r="E102" s="4"/>
      <c r="F102" s="7"/>
      <c r="G102" s="4"/>
      <c r="H102" s="71"/>
      <c r="I102" s="4"/>
      <c r="J102" s="4"/>
      <c r="K102" s="4"/>
      <c r="L102" s="7"/>
      <c r="M102" s="4"/>
      <c r="N102" s="71"/>
      <c r="O102" s="7"/>
      <c r="P102" s="4"/>
      <c r="Q102" s="71"/>
      <c r="R102" s="7"/>
      <c r="S102" s="4"/>
      <c r="T102" s="71"/>
      <c r="U102" s="7"/>
      <c r="V102" s="4"/>
      <c r="W102" s="71"/>
      <c r="X102" s="7"/>
      <c r="Y102" s="4"/>
      <c r="Z102" s="71"/>
      <c r="AA102" s="7"/>
      <c r="AB102" s="4"/>
      <c r="AC102" s="71"/>
      <c r="AD102" s="7"/>
      <c r="AE102" s="4"/>
      <c r="AF102" s="71"/>
      <c r="AG102" s="7"/>
      <c r="AH102" s="4"/>
      <c r="AI102" s="71"/>
      <c r="AJ102" s="7"/>
      <c r="AK102" s="4"/>
      <c r="AL102" s="71"/>
      <c r="AM102" s="7"/>
      <c r="AN102" s="4"/>
      <c r="AO102" s="71"/>
      <c r="AP102" s="7"/>
      <c r="AQ102" s="4"/>
      <c r="AR102" s="71"/>
      <c r="AS102" s="7"/>
      <c r="AT102" s="4"/>
      <c r="AU102" s="71"/>
      <c r="AV102" s="7"/>
      <c r="AW102" s="4"/>
      <c r="AX102" s="71"/>
      <c r="AY102" s="7"/>
      <c r="AZ102" s="4"/>
      <c r="BA102" s="71"/>
      <c r="BB102" s="7"/>
      <c r="BC102" s="4"/>
      <c r="BD102" s="71"/>
      <c r="BE102" s="7"/>
      <c r="BF102" s="4"/>
      <c r="BG102" s="71"/>
      <c r="BH102" s="7"/>
      <c r="BI102" s="4"/>
      <c r="BJ102" s="71"/>
      <c r="BK102" s="7"/>
      <c r="BL102" s="4"/>
      <c r="BM102" s="71"/>
      <c r="BN102" s="7"/>
      <c r="BO102" s="4"/>
      <c r="BP102" s="71"/>
      <c r="BQ102" s="7"/>
      <c r="BR102" s="4"/>
      <c r="BS102" s="71"/>
      <c r="BT102" s="7"/>
      <c r="BU102" s="4"/>
      <c r="BV102" s="71"/>
      <c r="BW102" s="7"/>
      <c r="BX102" s="4"/>
      <c r="BY102" s="71"/>
    </row>
  </sheetData>
  <customSheetViews>
    <customSheetView guid="{58E98FBC-18A6-4DF7-8BE5-466B393E75B5}">
      <pane xSplit="2" ySplit="10" topLeftCell="C11" activePane="bottomRight" state="frozen"/>
      <selection pane="bottomRight"/>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info_parties!$A$1:$A$28</xm:f>
          </x14:formula1>
          <xm:sqref>A11:A99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BED2BE"/>
  </sheetPr>
  <dimension ref="A1:HN114"/>
  <sheetViews>
    <sheetView zoomScaleNormal="100" workbookViewId="0">
      <pane xSplit="2" ySplit="10" topLeftCell="GC26" activePane="bottomRight" state="frozen"/>
      <selection activeCell="B9" sqref="B9"/>
      <selection pane="topRight" activeCell="B9" sqref="B9"/>
      <selection pane="bottomLeft" activeCell="B9" sqref="B9"/>
      <selection pane="bottomRight" activeCell="GU30" sqref="GU30"/>
    </sheetView>
  </sheetViews>
  <sheetFormatPr defaultColWidth="5.6328125" defaultRowHeight="13.5" customHeight="1"/>
  <cols>
    <col min="1" max="1" width="11.453125" style="2" customWidth="1"/>
    <col min="2" max="2" width="22.81640625" style="2" customWidth="1"/>
    <col min="3" max="3" width="11.453125" style="2" customWidth="1"/>
    <col min="4" max="4" width="5.6328125" style="2"/>
    <col min="5" max="5" width="11.453125" style="2" customWidth="1"/>
    <col min="6" max="10" width="5.6328125" style="2"/>
    <col min="11" max="11" width="11.453125" style="2" customWidth="1"/>
    <col min="12" max="16" width="5.6328125" style="2"/>
    <col min="17" max="17" width="11.453125" style="2" customWidth="1"/>
    <col min="18" max="22" width="5.6328125" style="2"/>
    <col min="23" max="23" width="11.453125" style="2" customWidth="1"/>
    <col min="24" max="24" width="5.6328125" style="2"/>
    <col min="25" max="25" width="11.453125" style="2" customWidth="1"/>
    <col min="26" max="30" width="5.6328125" style="2"/>
    <col min="31" max="31" width="11.453125" style="2" customWidth="1"/>
    <col min="32" max="36" width="5.6328125" style="2"/>
    <col min="37" max="37" width="11.453125" style="2" customWidth="1"/>
    <col min="38" max="42" width="5.6328125" style="2"/>
    <col min="43" max="43" width="11.453125" style="2" customWidth="1"/>
    <col min="44" max="44" width="5.6328125" style="2"/>
    <col min="45" max="45" width="11.453125" style="2" customWidth="1"/>
    <col min="46" max="46" width="6.1796875" style="2" bestFit="1" customWidth="1"/>
    <col min="47" max="50" width="5.6328125" style="2"/>
    <col min="51" max="51" width="11.453125" style="2" customWidth="1"/>
    <col min="52" max="56" width="5.6328125" style="2"/>
    <col min="57" max="57" width="11.453125" style="2" customWidth="1"/>
    <col min="58" max="62" width="5.6328125" style="2"/>
    <col min="63" max="63" width="11.453125" style="2" customWidth="1"/>
    <col min="64" max="64" width="5.6328125" style="2"/>
    <col min="65" max="65" width="11.453125" style="2" customWidth="1"/>
    <col min="66" max="70" width="5.6328125" style="2"/>
    <col min="71" max="71" width="11.453125" style="2" customWidth="1"/>
    <col min="72" max="76" width="5.6328125" style="2"/>
    <col min="77" max="77" width="11.453125" style="2" customWidth="1"/>
    <col min="78" max="82" width="5.6328125" style="2"/>
    <col min="83" max="83" width="11.453125" style="2" customWidth="1"/>
    <col min="84" max="84" width="5.6328125" style="2"/>
    <col min="85" max="85" width="11.453125" style="2" customWidth="1"/>
    <col min="86" max="90" width="5.6328125" style="2"/>
    <col min="91" max="91" width="11.453125" style="2" customWidth="1"/>
    <col min="92" max="96" width="5.6328125" style="2"/>
    <col min="97" max="97" width="11.453125" style="2" customWidth="1"/>
    <col min="98" max="102" width="5.6328125" style="2"/>
    <col min="103" max="103" width="11.453125" style="2" customWidth="1"/>
    <col min="104" max="104" width="5.6328125" style="2"/>
    <col min="105" max="105" width="11.453125" style="2" customWidth="1"/>
    <col min="106" max="110" width="5.6328125" style="2"/>
    <col min="111" max="111" width="11.453125" style="2" customWidth="1"/>
    <col min="112" max="116" width="5.6328125" style="2"/>
    <col min="117" max="117" width="11.453125" style="2" customWidth="1"/>
    <col min="118" max="122" width="5.6328125" style="2"/>
    <col min="123" max="123" width="11.453125" style="2" customWidth="1"/>
    <col min="124" max="124" width="5.6328125" style="2"/>
    <col min="125" max="125" width="11.453125" style="2" customWidth="1"/>
    <col min="126" max="130" width="5.6328125" style="2"/>
    <col min="131" max="131" width="11.453125" style="2" customWidth="1"/>
    <col min="132" max="132" width="5.6328125" style="2"/>
    <col min="133" max="133" width="9.08984375" style="2" bestFit="1" customWidth="1"/>
    <col min="134" max="136" width="5.6328125" style="2"/>
    <col min="137" max="137" width="11.453125" style="2" customWidth="1"/>
    <col min="138" max="142" width="5.6328125" style="2"/>
    <col min="143" max="143" width="11.453125" style="2" customWidth="1"/>
    <col min="144" max="144" width="5.6328125" style="2"/>
    <col min="145" max="145" width="11.453125" style="2" customWidth="1"/>
    <col min="146" max="146" width="10.1796875" style="2" customWidth="1"/>
    <col min="147" max="147" width="11.08984375" style="2" bestFit="1" customWidth="1"/>
    <col min="148" max="150" width="5.6328125" style="2"/>
    <col min="151" max="151" width="11.453125" style="2" customWidth="1"/>
    <col min="152" max="156" width="5.6328125" style="2"/>
    <col min="157" max="157" width="11.453125" style="2" customWidth="1"/>
    <col min="158" max="162" width="5.6328125" style="2"/>
    <col min="163" max="163" width="11.453125" style="2" customWidth="1"/>
    <col min="164" max="164" width="5.6328125" style="2"/>
    <col min="165" max="165" width="6.81640625" style="2" bestFit="1" customWidth="1"/>
    <col min="166" max="166" width="9.54296875" style="2" bestFit="1" customWidth="1"/>
    <col min="167" max="170" width="5.6328125" style="2"/>
    <col min="171" max="182" width="1.08984375" style="2" customWidth="1"/>
    <col min="183" max="183" width="11.453125" style="2" customWidth="1"/>
    <col min="184" max="184" width="5.6328125" style="2"/>
    <col min="185" max="185" width="8" style="2" customWidth="1"/>
    <col min="186" max="190" width="5.6328125" style="2"/>
    <col min="191" max="202" width="1.6328125" style="2" customWidth="1"/>
    <col min="203" max="203" width="11.453125" style="2" customWidth="1"/>
    <col min="204" max="204" width="5.6328125" style="2"/>
    <col min="205" max="205" width="8.26953125" style="2" customWidth="1"/>
    <col min="206" max="210" width="5.6328125" style="2"/>
    <col min="211" max="222" width="1.6328125" style="2" customWidth="1"/>
    <col min="223" max="16384" width="5.6328125" style="2"/>
  </cols>
  <sheetData>
    <row r="1" spans="1:222" s="15" customFormat="1" ht="13.5" customHeight="1">
      <c r="A1" s="10" t="s">
        <v>19</v>
      </c>
      <c r="B1" s="10"/>
      <c r="C1" s="11">
        <v>34041</v>
      </c>
      <c r="D1" s="12"/>
      <c r="E1" s="12"/>
      <c r="F1" s="12"/>
      <c r="G1" s="12"/>
      <c r="H1" s="12"/>
      <c r="I1" s="12"/>
      <c r="J1" s="12" t="s">
        <v>118</v>
      </c>
      <c r="K1" s="13"/>
      <c r="L1" s="12"/>
      <c r="M1" s="12"/>
      <c r="N1" s="12"/>
      <c r="O1" s="12"/>
      <c r="P1" s="14"/>
      <c r="Q1" s="12"/>
      <c r="R1" s="12"/>
      <c r="S1" s="12"/>
      <c r="T1" s="12"/>
      <c r="U1" s="12" t="s">
        <v>118</v>
      </c>
      <c r="V1" s="12"/>
      <c r="W1" s="11">
        <v>35126</v>
      </c>
      <c r="X1" s="12"/>
      <c r="Y1" s="12"/>
      <c r="Z1" s="12"/>
      <c r="AA1" s="12"/>
      <c r="AB1" s="12"/>
      <c r="AC1" s="12"/>
      <c r="AD1" s="12" t="s">
        <v>118</v>
      </c>
      <c r="AE1" s="13"/>
      <c r="AF1" s="12"/>
      <c r="AG1" s="12"/>
      <c r="AH1" s="12"/>
      <c r="AI1" s="12"/>
      <c r="AJ1" s="14"/>
      <c r="AK1" s="12"/>
      <c r="AL1" s="12"/>
      <c r="AM1" s="12"/>
      <c r="AN1" s="12"/>
      <c r="AO1" s="12" t="s">
        <v>118</v>
      </c>
      <c r="AP1" s="12"/>
      <c r="AQ1" s="11">
        <v>36071</v>
      </c>
      <c r="AR1" s="12"/>
      <c r="AS1" s="12"/>
      <c r="AT1" s="12"/>
      <c r="AU1" s="12"/>
      <c r="AV1" s="12"/>
      <c r="AW1" s="12"/>
      <c r="AX1" s="12" t="s">
        <v>118</v>
      </c>
      <c r="AY1" s="13"/>
      <c r="AZ1" s="12"/>
      <c r="BA1" s="12"/>
      <c r="BB1" s="12"/>
      <c r="BC1" s="12"/>
      <c r="BD1" s="14"/>
      <c r="BE1" s="12"/>
      <c r="BF1" s="12"/>
      <c r="BG1" s="12"/>
      <c r="BH1" s="12"/>
      <c r="BI1" s="12" t="s">
        <v>118</v>
      </c>
      <c r="BJ1" s="12"/>
      <c r="BK1" s="11">
        <v>37205</v>
      </c>
      <c r="BL1" s="12"/>
      <c r="BM1" s="12"/>
      <c r="BN1" s="12"/>
      <c r="BO1" s="12"/>
      <c r="BP1" s="12"/>
      <c r="BQ1" s="12"/>
      <c r="BR1" s="12" t="s">
        <v>118</v>
      </c>
      <c r="BS1" s="13"/>
      <c r="BT1" s="12"/>
      <c r="BU1" s="12"/>
      <c r="BV1" s="12"/>
      <c r="BW1" s="12"/>
      <c r="BX1" s="14"/>
      <c r="BY1" s="12"/>
      <c r="BZ1" s="12"/>
      <c r="CA1" s="12"/>
      <c r="CB1" s="12"/>
      <c r="CC1" s="12" t="s">
        <v>118</v>
      </c>
      <c r="CD1" s="12"/>
      <c r="CE1" s="11">
        <v>38269</v>
      </c>
      <c r="CF1" s="12"/>
      <c r="CG1" s="12"/>
      <c r="CH1" s="12"/>
      <c r="CI1" s="12"/>
      <c r="CJ1" s="12"/>
      <c r="CK1" s="12"/>
      <c r="CL1" s="12" t="s">
        <v>118</v>
      </c>
      <c r="CM1" s="13"/>
      <c r="CN1" s="12"/>
      <c r="CO1" s="12"/>
      <c r="CP1" s="12"/>
      <c r="CQ1" s="12"/>
      <c r="CR1" s="14"/>
      <c r="CS1" s="12"/>
      <c r="CT1" s="12"/>
      <c r="CU1" s="12"/>
      <c r="CV1" s="12"/>
      <c r="CW1" s="12" t="s">
        <v>118</v>
      </c>
      <c r="CX1" s="12"/>
      <c r="CY1" s="11">
        <v>39410</v>
      </c>
      <c r="CZ1" s="12"/>
      <c r="DA1" s="12"/>
      <c r="DB1" s="12"/>
      <c r="DC1" s="12"/>
      <c r="DD1" s="12"/>
      <c r="DE1" s="12"/>
      <c r="DF1" s="12" t="s">
        <v>118</v>
      </c>
      <c r="DG1" s="13"/>
      <c r="DH1" s="12"/>
      <c r="DI1" s="12"/>
      <c r="DJ1" s="12"/>
      <c r="DK1" s="12"/>
      <c r="DL1" s="14"/>
      <c r="DM1" s="12"/>
      <c r="DN1" s="12"/>
      <c r="DO1" s="12"/>
      <c r="DP1" s="12"/>
      <c r="DQ1" s="12" t="s">
        <v>118</v>
      </c>
      <c r="DR1" s="12"/>
      <c r="DS1" s="11">
        <v>40411</v>
      </c>
      <c r="DT1" s="12"/>
      <c r="DU1" s="12"/>
      <c r="DV1" s="12"/>
      <c r="DW1" s="12"/>
      <c r="DX1" s="12"/>
      <c r="DY1" s="12"/>
      <c r="DZ1" s="12" t="s">
        <v>118</v>
      </c>
      <c r="EA1" s="13"/>
      <c r="EB1" s="12"/>
      <c r="EC1" s="12"/>
      <c r="ED1" s="12"/>
      <c r="EE1" s="12"/>
      <c r="EF1" s="14"/>
      <c r="EG1" s="12"/>
      <c r="EH1" s="12"/>
      <c r="EI1" s="12"/>
      <c r="EJ1" s="12"/>
      <c r="EK1" s="12" t="s">
        <v>118</v>
      </c>
      <c r="EL1" s="12"/>
      <c r="EM1" s="11">
        <v>41524</v>
      </c>
      <c r="EN1" s="12"/>
      <c r="EO1" s="12"/>
      <c r="EP1" s="12"/>
      <c r="EQ1" s="12"/>
      <c r="ER1" s="12"/>
      <c r="ES1" s="12"/>
      <c r="ET1" s="12" t="s">
        <v>118</v>
      </c>
      <c r="EU1" s="13"/>
      <c r="EV1" s="12"/>
      <c r="EW1" s="12"/>
      <c r="EX1" s="12"/>
      <c r="EY1" s="12"/>
      <c r="EZ1" s="14"/>
      <c r="FA1" s="12"/>
      <c r="FB1" s="12"/>
      <c r="FC1" s="12"/>
      <c r="FD1" s="12"/>
      <c r="FE1" s="12" t="s">
        <v>118</v>
      </c>
      <c r="FF1" s="12"/>
      <c r="FG1" s="11">
        <v>42553</v>
      </c>
      <c r="FH1" s="12"/>
      <c r="FI1" s="12"/>
      <c r="FJ1" s="12"/>
      <c r="FK1" s="12"/>
      <c r="FL1" s="12"/>
      <c r="FM1" s="12"/>
      <c r="FN1" s="12" t="s">
        <v>118</v>
      </c>
      <c r="FO1" s="13"/>
      <c r="FP1" s="12"/>
      <c r="FQ1" s="12"/>
      <c r="FR1" s="12"/>
      <c r="FS1" s="12"/>
      <c r="FT1" s="14"/>
      <c r="FU1" s="12"/>
      <c r="FV1" s="12"/>
      <c r="FW1" s="12"/>
      <c r="FX1" s="12"/>
      <c r="FY1" s="12" t="s">
        <v>118</v>
      </c>
      <c r="FZ1" s="12"/>
      <c r="GA1" s="11">
        <v>43603</v>
      </c>
      <c r="GB1" s="12"/>
      <c r="GC1" s="12"/>
      <c r="GD1" s="12"/>
      <c r="GE1" s="12"/>
      <c r="GF1" s="12"/>
      <c r="GG1" s="12"/>
      <c r="GH1" s="12" t="s">
        <v>118</v>
      </c>
      <c r="GI1" s="13"/>
      <c r="GJ1" s="12"/>
      <c r="GK1" s="12"/>
      <c r="GL1" s="12"/>
      <c r="GM1" s="12"/>
      <c r="GN1" s="14"/>
      <c r="GO1" s="12"/>
      <c r="GP1" s="12"/>
      <c r="GQ1" s="12"/>
      <c r="GR1" s="12"/>
      <c r="GS1" s="12" t="s">
        <v>118</v>
      </c>
      <c r="GT1" s="12"/>
      <c r="GU1" s="11">
        <v>44702</v>
      </c>
      <c r="GV1" s="12"/>
      <c r="GW1" s="12"/>
      <c r="GX1" s="12"/>
      <c r="GY1" s="12"/>
      <c r="GZ1" s="12"/>
      <c r="HA1" s="12"/>
      <c r="HB1" s="12" t="s">
        <v>118</v>
      </c>
      <c r="HC1" s="13"/>
      <c r="HD1" s="12"/>
      <c r="HE1" s="12"/>
      <c r="HF1" s="12"/>
      <c r="HG1" s="12"/>
      <c r="HH1" s="14"/>
      <c r="HI1" s="12"/>
      <c r="HJ1" s="12"/>
      <c r="HK1" s="12"/>
      <c r="HL1" s="12"/>
      <c r="HM1" s="12" t="s">
        <v>118</v>
      </c>
      <c r="HN1" s="12"/>
    </row>
    <row r="2" spans="1:222" s="15" customFormat="1" ht="13.5" customHeight="1">
      <c r="A2" s="10" t="s">
        <v>129</v>
      </c>
      <c r="B2" s="10"/>
      <c r="C2" s="11">
        <v>34041</v>
      </c>
      <c r="D2" s="12"/>
      <c r="E2" s="12"/>
      <c r="F2" s="12"/>
      <c r="G2" s="12"/>
      <c r="H2" s="12"/>
      <c r="I2" s="12"/>
      <c r="J2" s="12"/>
      <c r="K2" s="13"/>
      <c r="L2" s="12"/>
      <c r="M2" s="12"/>
      <c r="N2" s="12"/>
      <c r="O2" s="12"/>
      <c r="P2" s="14"/>
      <c r="Q2" s="12"/>
      <c r="R2" s="12"/>
      <c r="S2" s="12"/>
      <c r="T2" s="12"/>
      <c r="U2" s="12"/>
      <c r="V2" s="12"/>
      <c r="W2" s="11">
        <v>35126</v>
      </c>
      <c r="X2" s="12"/>
      <c r="Y2" s="12"/>
      <c r="Z2" s="12"/>
      <c r="AA2" s="12"/>
      <c r="AB2" s="12"/>
      <c r="AC2" s="12"/>
      <c r="AD2" s="12"/>
      <c r="AE2" s="13"/>
      <c r="AF2" s="12"/>
      <c r="AG2" s="12"/>
      <c r="AH2" s="12"/>
      <c r="AI2" s="12"/>
      <c r="AJ2" s="14"/>
      <c r="AK2" s="12"/>
      <c r="AL2" s="12"/>
      <c r="AM2" s="12"/>
      <c r="AN2" s="12"/>
      <c r="AO2" s="12"/>
      <c r="AP2" s="12"/>
      <c r="AQ2" s="11">
        <v>36071</v>
      </c>
      <c r="AR2" s="12"/>
      <c r="AS2" s="12"/>
      <c r="AT2" s="12"/>
      <c r="AU2" s="12"/>
      <c r="AV2" s="12"/>
      <c r="AW2" s="12"/>
      <c r="AX2" s="12"/>
      <c r="AY2" s="13"/>
      <c r="AZ2" s="12"/>
      <c r="BA2" s="12"/>
      <c r="BB2" s="12"/>
      <c r="BC2" s="12"/>
      <c r="BD2" s="14"/>
      <c r="BE2" s="12"/>
      <c r="BF2" s="12"/>
      <c r="BG2" s="12"/>
      <c r="BH2" s="12"/>
      <c r="BI2" s="12"/>
      <c r="BJ2" s="12"/>
      <c r="BK2" s="11">
        <v>37205</v>
      </c>
      <c r="BL2" s="12"/>
      <c r="BM2" s="12"/>
      <c r="BN2" s="12"/>
      <c r="BO2" s="12"/>
      <c r="BP2" s="12"/>
      <c r="BQ2" s="12"/>
      <c r="BR2" s="12"/>
      <c r="BS2" s="13"/>
      <c r="BT2" s="12"/>
      <c r="BU2" s="12"/>
      <c r="BV2" s="12"/>
      <c r="BW2" s="12"/>
      <c r="BX2" s="14"/>
      <c r="BY2" s="12"/>
      <c r="BZ2" s="12"/>
      <c r="CA2" s="12"/>
      <c r="CB2" s="12"/>
      <c r="CC2" s="12"/>
      <c r="CD2" s="12"/>
      <c r="CE2" s="11">
        <v>38269</v>
      </c>
      <c r="CF2" s="12"/>
      <c r="CG2" s="12"/>
      <c r="CH2" s="12"/>
      <c r="CI2" s="12"/>
      <c r="CJ2" s="12"/>
      <c r="CK2" s="12"/>
      <c r="CL2" s="12"/>
      <c r="CM2" s="13"/>
      <c r="CN2" s="12"/>
      <c r="CO2" s="12"/>
      <c r="CP2" s="12"/>
      <c r="CQ2" s="12"/>
      <c r="CR2" s="14"/>
      <c r="CS2" s="12"/>
      <c r="CT2" s="12"/>
      <c r="CU2" s="12"/>
      <c r="CV2" s="12"/>
      <c r="CW2" s="12"/>
      <c r="CX2" s="12"/>
      <c r="CY2" s="11">
        <v>39410</v>
      </c>
      <c r="CZ2" s="12"/>
      <c r="DA2" s="12"/>
      <c r="DB2" s="12"/>
      <c r="DC2" s="12"/>
      <c r="DD2" s="12"/>
      <c r="DE2" s="12"/>
      <c r="DF2" s="12"/>
      <c r="DG2" s="13"/>
      <c r="DH2" s="12"/>
      <c r="DI2" s="12"/>
      <c r="DJ2" s="12"/>
      <c r="DK2" s="12"/>
      <c r="DL2" s="14"/>
      <c r="DM2" s="12"/>
      <c r="DN2" s="12"/>
      <c r="DO2" s="12"/>
      <c r="DP2" s="12"/>
      <c r="DQ2" s="12"/>
      <c r="DR2" s="12"/>
      <c r="DS2" s="11">
        <v>40411</v>
      </c>
      <c r="DT2" s="12"/>
      <c r="DU2" s="12"/>
      <c r="DV2" s="12"/>
      <c r="DW2" s="12"/>
      <c r="DX2" s="12"/>
      <c r="DY2" s="12"/>
      <c r="DZ2" s="12"/>
      <c r="EA2" s="13"/>
      <c r="EB2" s="12"/>
      <c r="EC2" s="12"/>
      <c r="ED2" s="12"/>
      <c r="EE2" s="12"/>
      <c r="EF2" s="14"/>
      <c r="EG2" s="12"/>
      <c r="EH2" s="12"/>
      <c r="EI2" s="12"/>
      <c r="EJ2" s="12"/>
      <c r="EK2" s="12"/>
      <c r="EL2" s="12"/>
      <c r="EM2" s="11">
        <v>41524</v>
      </c>
      <c r="EN2" s="12"/>
      <c r="EO2" s="12"/>
      <c r="EP2" s="12"/>
      <c r="EQ2" s="12"/>
      <c r="ER2" s="12"/>
      <c r="ES2" s="12"/>
      <c r="ET2" s="12"/>
      <c r="EU2" s="13"/>
      <c r="EV2" s="12"/>
      <c r="EW2" s="12"/>
      <c r="EX2" s="12"/>
      <c r="EY2" s="12"/>
      <c r="EZ2" s="14"/>
      <c r="FA2" s="12"/>
      <c r="FB2" s="12"/>
      <c r="FC2" s="12"/>
      <c r="FD2" s="12"/>
      <c r="FE2" s="12"/>
      <c r="FF2" s="12"/>
      <c r="FG2" s="11">
        <v>42553</v>
      </c>
      <c r="FH2" s="12"/>
      <c r="FI2" s="12"/>
      <c r="FJ2" s="12"/>
      <c r="FK2" s="12"/>
      <c r="FL2" s="12"/>
      <c r="FM2" s="12"/>
      <c r="FN2" s="12"/>
      <c r="FO2" s="13"/>
      <c r="FP2" s="12"/>
      <c r="FQ2" s="12"/>
      <c r="FR2" s="12"/>
      <c r="FS2" s="12"/>
      <c r="FT2" s="14"/>
      <c r="FU2" s="12"/>
      <c r="FV2" s="12"/>
      <c r="FW2" s="12"/>
      <c r="FX2" s="12"/>
      <c r="FY2" s="12"/>
      <c r="FZ2" s="12"/>
      <c r="GA2" s="11">
        <v>43603</v>
      </c>
      <c r="GB2" s="12"/>
      <c r="GC2" s="12"/>
      <c r="GD2" s="12"/>
      <c r="GE2" s="12"/>
      <c r="GF2" s="12"/>
      <c r="GG2" s="12"/>
      <c r="GH2" s="12"/>
      <c r="GI2" s="13"/>
      <c r="GJ2" s="12"/>
      <c r="GK2" s="12"/>
      <c r="GL2" s="12"/>
      <c r="GM2" s="12"/>
      <c r="GN2" s="14"/>
      <c r="GO2" s="12"/>
      <c r="GP2" s="12"/>
      <c r="GQ2" s="12"/>
      <c r="GR2" s="12"/>
      <c r="GS2" s="12"/>
      <c r="GT2" s="12"/>
      <c r="GU2" s="11">
        <v>44702</v>
      </c>
      <c r="GV2" s="12"/>
      <c r="GW2" s="12"/>
      <c r="GX2" s="12"/>
      <c r="GY2" s="12"/>
      <c r="GZ2" s="12"/>
      <c r="HA2" s="12"/>
      <c r="HB2" s="12"/>
      <c r="HC2" s="13"/>
      <c r="HD2" s="12"/>
      <c r="HE2" s="12"/>
      <c r="HF2" s="12"/>
      <c r="HG2" s="12"/>
      <c r="HH2" s="14"/>
      <c r="HI2" s="12"/>
      <c r="HJ2" s="12"/>
      <c r="HK2" s="12"/>
      <c r="HL2" s="12"/>
      <c r="HM2" s="12"/>
      <c r="HN2" s="12"/>
    </row>
    <row r="3" spans="1:222" ht="13.5" customHeight="1">
      <c r="A3" s="16" t="s">
        <v>21</v>
      </c>
      <c r="B3" s="16"/>
      <c r="C3" s="17">
        <v>76</v>
      </c>
      <c r="D3" s="18"/>
      <c r="E3" s="18"/>
      <c r="F3" s="18"/>
      <c r="G3" s="18"/>
      <c r="H3" s="18"/>
      <c r="I3" s="18"/>
      <c r="J3" s="18"/>
      <c r="K3" s="19"/>
      <c r="L3" s="18"/>
      <c r="M3" s="18"/>
      <c r="N3" s="18"/>
      <c r="O3" s="18"/>
      <c r="P3" s="20"/>
      <c r="Q3" s="18"/>
      <c r="R3" s="18"/>
      <c r="S3" s="18"/>
      <c r="T3" s="18"/>
      <c r="U3" s="18"/>
      <c r="V3" s="18"/>
      <c r="W3" s="17">
        <v>76</v>
      </c>
      <c r="X3" s="18"/>
      <c r="Y3" s="18"/>
      <c r="Z3" s="18"/>
      <c r="AA3" s="18"/>
      <c r="AB3" s="18"/>
      <c r="AC3" s="18"/>
      <c r="AD3" s="18"/>
      <c r="AE3" s="19"/>
      <c r="AF3" s="18"/>
      <c r="AG3" s="18"/>
      <c r="AH3" s="18"/>
      <c r="AI3" s="18"/>
      <c r="AJ3" s="20"/>
      <c r="AK3" s="18"/>
      <c r="AL3" s="18"/>
      <c r="AM3" s="18"/>
      <c r="AN3" s="18"/>
      <c r="AO3" s="18"/>
      <c r="AP3" s="18"/>
      <c r="AQ3" s="17">
        <v>76</v>
      </c>
      <c r="AR3" s="18"/>
      <c r="AS3" s="18"/>
      <c r="AT3" s="18"/>
      <c r="AU3" s="18"/>
      <c r="AV3" s="18"/>
      <c r="AW3" s="18"/>
      <c r="AX3" s="18"/>
      <c r="AY3" s="19"/>
      <c r="AZ3" s="18"/>
      <c r="BA3" s="18"/>
      <c r="BB3" s="18"/>
      <c r="BC3" s="18"/>
      <c r="BD3" s="20"/>
      <c r="BE3" s="18"/>
      <c r="BF3" s="18"/>
      <c r="BG3" s="18"/>
      <c r="BH3" s="18"/>
      <c r="BI3" s="18"/>
      <c r="BJ3" s="18"/>
      <c r="BK3" s="17">
        <v>76</v>
      </c>
      <c r="BL3" s="18"/>
      <c r="BM3" s="18"/>
      <c r="BN3" s="18"/>
      <c r="BO3" s="18"/>
      <c r="BP3" s="18"/>
      <c r="BQ3" s="18"/>
      <c r="BR3" s="18"/>
      <c r="BS3" s="19"/>
      <c r="BT3" s="18"/>
      <c r="BU3" s="18"/>
      <c r="BV3" s="18"/>
      <c r="BW3" s="18"/>
      <c r="BX3" s="20"/>
      <c r="BY3" s="18"/>
      <c r="BZ3" s="18"/>
      <c r="CA3" s="18"/>
      <c r="CB3" s="18"/>
      <c r="CC3" s="18"/>
      <c r="CD3" s="18"/>
      <c r="CE3" s="17">
        <v>76</v>
      </c>
      <c r="CF3" s="18"/>
      <c r="CG3" s="18"/>
      <c r="CH3" s="18"/>
      <c r="CI3" s="18"/>
      <c r="CJ3" s="18"/>
      <c r="CK3" s="18"/>
      <c r="CL3" s="18"/>
      <c r="CM3" s="19"/>
      <c r="CN3" s="18"/>
      <c r="CO3" s="18"/>
      <c r="CP3" s="18"/>
      <c r="CQ3" s="18"/>
      <c r="CR3" s="20"/>
      <c r="CS3" s="18"/>
      <c r="CT3" s="18"/>
      <c r="CU3" s="18"/>
      <c r="CV3" s="18"/>
      <c r="CW3" s="18"/>
      <c r="CX3" s="18"/>
      <c r="CY3" s="17">
        <v>76</v>
      </c>
      <c r="CZ3" s="18"/>
      <c r="DA3" s="18"/>
      <c r="DB3" s="18"/>
      <c r="DC3" s="18"/>
      <c r="DD3" s="18"/>
      <c r="DE3" s="18"/>
      <c r="DF3" s="18"/>
      <c r="DG3" s="19"/>
      <c r="DH3" s="18"/>
      <c r="DI3" s="18"/>
      <c r="DJ3" s="18"/>
      <c r="DK3" s="18"/>
      <c r="DL3" s="20"/>
      <c r="DM3" s="18"/>
      <c r="DN3" s="18"/>
      <c r="DO3" s="18"/>
      <c r="DP3" s="18"/>
      <c r="DQ3" s="18"/>
      <c r="DR3" s="18"/>
      <c r="DS3" s="17">
        <v>76</v>
      </c>
      <c r="DT3" s="18"/>
      <c r="DU3" s="18"/>
      <c r="DV3" s="18"/>
      <c r="DW3" s="18"/>
      <c r="DX3" s="18"/>
      <c r="DY3" s="18"/>
      <c r="DZ3" s="18"/>
      <c r="EA3" s="19"/>
      <c r="EB3" s="18"/>
      <c r="EC3" s="18"/>
      <c r="ED3" s="18"/>
      <c r="EE3" s="18"/>
      <c r="EF3" s="20"/>
      <c r="EG3" s="18"/>
      <c r="EH3" s="18"/>
      <c r="EI3" s="18"/>
      <c r="EJ3" s="18"/>
      <c r="EK3" s="18"/>
      <c r="EL3" s="18"/>
      <c r="EM3" s="17">
        <v>76</v>
      </c>
      <c r="EN3" s="18"/>
      <c r="EO3" s="18"/>
      <c r="EP3" s="18"/>
      <c r="EQ3" s="18"/>
      <c r="ER3" s="18"/>
      <c r="ES3" s="18"/>
      <c r="ET3" s="18"/>
      <c r="EU3" s="19"/>
      <c r="EV3" s="18"/>
      <c r="EW3" s="18"/>
      <c r="EX3" s="18"/>
      <c r="EY3" s="18"/>
      <c r="EZ3" s="20"/>
      <c r="FA3" s="18"/>
      <c r="FB3" s="18"/>
      <c r="FC3" s="18"/>
      <c r="FD3" s="18"/>
      <c r="FE3" s="18"/>
      <c r="FF3" s="18"/>
      <c r="FG3" s="17">
        <v>76</v>
      </c>
      <c r="FH3" s="18"/>
      <c r="FI3" s="18"/>
      <c r="FJ3" s="18"/>
      <c r="FK3" s="18"/>
      <c r="FL3" s="18"/>
      <c r="FM3" s="18"/>
      <c r="FN3" s="18"/>
      <c r="FO3" s="19"/>
      <c r="FP3" s="18"/>
      <c r="FQ3" s="18"/>
      <c r="FR3" s="18"/>
      <c r="FS3" s="18"/>
      <c r="FT3" s="20"/>
      <c r="FU3" s="18"/>
      <c r="FV3" s="18"/>
      <c r="FW3" s="18"/>
      <c r="FX3" s="18"/>
      <c r="FY3" s="18"/>
      <c r="FZ3" s="18"/>
      <c r="GA3" s="17">
        <v>76</v>
      </c>
      <c r="GB3" s="18"/>
      <c r="GC3" s="18"/>
      <c r="GD3" s="18"/>
      <c r="GE3" s="18"/>
      <c r="GF3" s="18"/>
      <c r="GG3" s="18"/>
      <c r="GH3" s="18"/>
      <c r="GI3" s="19"/>
      <c r="GJ3" s="18"/>
      <c r="GK3" s="18"/>
      <c r="GL3" s="18"/>
      <c r="GM3" s="18"/>
      <c r="GN3" s="20"/>
      <c r="GO3" s="18"/>
      <c r="GP3" s="18"/>
      <c r="GQ3" s="18"/>
      <c r="GR3" s="18"/>
      <c r="GS3" s="18"/>
      <c r="GT3" s="18"/>
      <c r="GU3" s="17">
        <v>40</v>
      </c>
      <c r="GV3" s="18"/>
      <c r="GW3" s="18"/>
      <c r="GX3" s="18"/>
      <c r="GY3" s="18"/>
      <c r="GZ3" s="18"/>
      <c r="HA3" s="18"/>
      <c r="HB3" s="18"/>
      <c r="HC3" s="19"/>
      <c r="HD3" s="18"/>
      <c r="HE3" s="18"/>
      <c r="HF3" s="18"/>
      <c r="HG3" s="18"/>
      <c r="HH3" s="20"/>
      <c r="HI3" s="18"/>
      <c r="HJ3" s="18"/>
      <c r="HK3" s="18"/>
      <c r="HL3" s="18"/>
      <c r="HM3" s="18"/>
      <c r="HN3" s="18"/>
    </row>
    <row r="4" spans="1:222" s="27" customFormat="1" ht="13.5" customHeight="1">
      <c r="A4" s="21" t="s">
        <v>22</v>
      </c>
      <c r="B4" s="22"/>
      <c r="C4" s="23">
        <v>11384638</v>
      </c>
      <c r="D4" s="24"/>
      <c r="E4" s="24"/>
      <c r="F4" s="24"/>
      <c r="G4" s="24"/>
      <c r="H4" s="24"/>
      <c r="I4" s="24"/>
      <c r="J4" s="24"/>
      <c r="K4" s="25"/>
      <c r="L4" s="24"/>
      <c r="M4" s="24"/>
      <c r="N4" s="24"/>
      <c r="O4" s="24"/>
      <c r="P4" s="26"/>
      <c r="Q4" s="24"/>
      <c r="R4" s="24"/>
      <c r="S4" s="24"/>
      <c r="T4" s="24"/>
      <c r="U4" s="24"/>
      <c r="V4" s="24"/>
      <c r="W4" s="23">
        <v>11740568</v>
      </c>
      <c r="X4" s="24"/>
      <c r="Y4" s="24"/>
      <c r="Z4" s="24"/>
      <c r="AA4" s="24"/>
      <c r="AB4" s="24"/>
      <c r="AC4" s="24"/>
      <c r="AD4" s="24"/>
      <c r="AE4" s="25"/>
      <c r="AF4" s="24"/>
      <c r="AG4" s="24"/>
      <c r="AH4" s="24"/>
      <c r="AI4" s="24"/>
      <c r="AJ4" s="26"/>
      <c r="AK4" s="24"/>
      <c r="AL4" s="24"/>
      <c r="AM4" s="24"/>
      <c r="AN4" s="24"/>
      <c r="AO4" s="24"/>
      <c r="AP4" s="24"/>
      <c r="AQ4" s="23">
        <v>12154050</v>
      </c>
      <c r="AR4" s="24"/>
      <c r="AS4" s="24"/>
      <c r="AT4" s="24"/>
      <c r="AU4" s="24"/>
      <c r="AV4" s="24"/>
      <c r="AW4" s="24"/>
      <c r="AX4" s="24"/>
      <c r="AY4" s="25"/>
      <c r="AZ4" s="24"/>
      <c r="BA4" s="24"/>
      <c r="BB4" s="24"/>
      <c r="BC4" s="24"/>
      <c r="BD4" s="26"/>
      <c r="BE4" s="24"/>
      <c r="BF4" s="24"/>
      <c r="BG4" s="24"/>
      <c r="BH4" s="24"/>
      <c r="BI4" s="24"/>
      <c r="BJ4" s="24"/>
      <c r="BK4" s="23">
        <v>12708837</v>
      </c>
      <c r="BL4" s="24"/>
      <c r="BM4" s="24"/>
      <c r="BN4" s="24"/>
      <c r="BO4" s="24"/>
      <c r="BP4" s="24"/>
      <c r="BQ4" s="24"/>
      <c r="BR4" s="24"/>
      <c r="BS4" s="25"/>
      <c r="BT4" s="24"/>
      <c r="BU4" s="24"/>
      <c r="BV4" s="24"/>
      <c r="BW4" s="24"/>
      <c r="BX4" s="26"/>
      <c r="BY4" s="24"/>
      <c r="BZ4" s="24"/>
      <c r="CA4" s="24"/>
      <c r="CB4" s="24"/>
      <c r="CC4" s="24"/>
      <c r="CD4" s="24"/>
      <c r="CE4" s="23">
        <v>13098461</v>
      </c>
      <c r="CF4" s="24"/>
      <c r="CG4" s="24"/>
      <c r="CH4" s="24"/>
      <c r="CI4" s="24"/>
      <c r="CJ4" s="24"/>
      <c r="CK4" s="24"/>
      <c r="CL4" s="24"/>
      <c r="CM4" s="25"/>
      <c r="CN4" s="24"/>
      <c r="CO4" s="24"/>
      <c r="CP4" s="24"/>
      <c r="CQ4" s="24"/>
      <c r="CR4" s="26"/>
      <c r="CS4" s="24"/>
      <c r="CT4" s="24"/>
      <c r="CU4" s="24"/>
      <c r="CV4" s="24"/>
      <c r="CW4" s="24"/>
      <c r="CX4" s="24"/>
      <c r="CY4" s="23">
        <v>13645073</v>
      </c>
      <c r="CZ4" s="24"/>
      <c r="DA4" s="24"/>
      <c r="DB4" s="24"/>
      <c r="DC4" s="24"/>
      <c r="DD4" s="24"/>
      <c r="DE4" s="24"/>
      <c r="DF4" s="24"/>
      <c r="DG4" s="25"/>
      <c r="DH4" s="24"/>
      <c r="DI4" s="24"/>
      <c r="DJ4" s="24"/>
      <c r="DK4" s="24"/>
      <c r="DL4" s="26"/>
      <c r="DM4" s="24"/>
      <c r="DN4" s="24"/>
      <c r="DO4" s="24"/>
      <c r="DP4" s="24"/>
      <c r="DQ4" s="24"/>
      <c r="DR4" s="24"/>
      <c r="DS4" s="23">
        <v>14086869</v>
      </c>
      <c r="DT4" s="24"/>
      <c r="DU4" s="24"/>
      <c r="DV4" s="24"/>
      <c r="DW4" s="24"/>
      <c r="DX4" s="24"/>
      <c r="DY4" s="24"/>
      <c r="DZ4" s="24"/>
      <c r="EA4" s="25"/>
      <c r="EB4" s="24"/>
      <c r="EC4" s="24"/>
      <c r="ED4" s="24"/>
      <c r="EE4" s="24"/>
      <c r="EF4" s="26"/>
      <c r="EG4" s="24"/>
      <c r="EH4" s="24"/>
      <c r="EI4" s="24"/>
      <c r="EJ4" s="24"/>
      <c r="EK4" s="24"/>
      <c r="EL4" s="24"/>
      <c r="EM4" s="23">
        <v>14749708</v>
      </c>
      <c r="EN4" s="24"/>
      <c r="EO4" s="24"/>
      <c r="EP4" s="24"/>
      <c r="EQ4" s="24"/>
      <c r="ER4" s="24"/>
      <c r="ES4" s="24"/>
      <c r="ET4" s="24"/>
      <c r="EU4" s="25"/>
      <c r="EV4" s="24"/>
      <c r="EW4" s="24"/>
      <c r="EX4" s="24"/>
      <c r="EY4" s="24"/>
      <c r="EZ4" s="26"/>
      <c r="FA4" s="24"/>
      <c r="FB4" s="24"/>
      <c r="FC4" s="24"/>
      <c r="FD4" s="24"/>
      <c r="FE4" s="24"/>
      <c r="FF4" s="24"/>
      <c r="FG4" s="23">
        <v>15671551</v>
      </c>
      <c r="FH4" s="24"/>
      <c r="FI4" s="24"/>
      <c r="FJ4" s="24"/>
      <c r="FK4" s="24"/>
      <c r="FL4" s="24"/>
      <c r="FM4" s="24"/>
      <c r="FN4" s="24"/>
      <c r="FO4" s="25"/>
      <c r="FP4" s="24"/>
      <c r="FQ4" s="24"/>
      <c r="FR4" s="24"/>
      <c r="FS4" s="24"/>
      <c r="FT4" s="26"/>
      <c r="FU4" s="24"/>
      <c r="FV4" s="24"/>
      <c r="FW4" s="24"/>
      <c r="FX4" s="24"/>
      <c r="FY4" s="24"/>
      <c r="FZ4" s="24"/>
      <c r="GA4" s="23">
        <v>16419543</v>
      </c>
      <c r="GB4" s="24"/>
      <c r="GC4" s="24"/>
      <c r="GD4" s="24"/>
      <c r="GE4" s="24"/>
      <c r="GF4" s="24"/>
      <c r="GG4" s="24"/>
      <c r="GH4" s="24"/>
      <c r="GI4" s="25"/>
      <c r="GJ4" s="24"/>
      <c r="GK4" s="24"/>
      <c r="GL4" s="24"/>
      <c r="GM4" s="24"/>
      <c r="GN4" s="26"/>
      <c r="GO4" s="24"/>
      <c r="GP4" s="24"/>
      <c r="GQ4" s="24"/>
      <c r="GR4" s="24"/>
      <c r="GS4" s="24"/>
      <c r="GT4" s="24"/>
      <c r="GU4" s="23">
        <v>17213433</v>
      </c>
      <c r="GV4" s="24"/>
      <c r="GW4" s="24"/>
      <c r="GX4" s="24"/>
      <c r="GY4" s="24"/>
      <c r="GZ4" s="24"/>
      <c r="HA4" s="24"/>
      <c r="HB4" s="24"/>
      <c r="HC4" s="25"/>
      <c r="HD4" s="24"/>
      <c r="HE4" s="24"/>
      <c r="HF4" s="24"/>
      <c r="HG4" s="24"/>
      <c r="HH4" s="26"/>
      <c r="HI4" s="24"/>
      <c r="HJ4" s="24"/>
      <c r="HK4" s="24"/>
      <c r="HL4" s="24"/>
      <c r="HM4" s="24"/>
      <c r="HN4" s="24"/>
    </row>
    <row r="5" spans="1:222" s="27" customFormat="1" ht="13.5" customHeight="1">
      <c r="A5" s="21" t="s">
        <v>23</v>
      </c>
      <c r="B5" s="22"/>
      <c r="C5" s="23">
        <v>10954258</v>
      </c>
      <c r="D5" s="24"/>
      <c r="E5" s="24"/>
      <c r="F5" s="24"/>
      <c r="G5" s="24"/>
      <c r="H5" s="24"/>
      <c r="I5" s="24"/>
      <c r="J5" s="24"/>
      <c r="K5" s="25"/>
      <c r="L5" s="24"/>
      <c r="M5" s="24"/>
      <c r="N5" s="24"/>
      <c r="O5" s="24"/>
      <c r="P5" s="26"/>
      <c r="Q5" s="24"/>
      <c r="R5" s="24"/>
      <c r="S5" s="24"/>
      <c r="T5" s="24"/>
      <c r="U5" s="24"/>
      <c r="V5" s="24"/>
      <c r="W5" s="23">
        <v>11294427</v>
      </c>
      <c r="X5" s="24"/>
      <c r="Y5" s="24"/>
      <c r="Z5" s="24"/>
      <c r="AA5" s="24"/>
      <c r="AB5" s="24"/>
      <c r="AC5" s="24"/>
      <c r="AD5" s="24"/>
      <c r="AE5" s="25"/>
      <c r="AF5" s="24"/>
      <c r="AG5" s="24"/>
      <c r="AH5" s="24"/>
      <c r="AI5" s="24"/>
      <c r="AJ5" s="26"/>
      <c r="AK5" s="24"/>
      <c r="AL5" s="24"/>
      <c r="AM5" s="24"/>
      <c r="AN5" s="24"/>
      <c r="AO5" s="24"/>
      <c r="AP5" s="24"/>
      <c r="AQ5" s="23">
        <v>11587365</v>
      </c>
      <c r="AR5" s="24"/>
      <c r="AS5" s="24"/>
      <c r="AT5" s="24"/>
      <c r="AU5" s="24"/>
      <c r="AV5" s="24"/>
      <c r="AW5" s="24"/>
      <c r="AX5" s="24"/>
      <c r="AY5" s="25"/>
      <c r="AZ5" s="24"/>
      <c r="BA5" s="24"/>
      <c r="BB5" s="24"/>
      <c r="BC5" s="24"/>
      <c r="BD5" s="26"/>
      <c r="BE5" s="24"/>
      <c r="BF5" s="24"/>
      <c r="BG5" s="24"/>
      <c r="BH5" s="24"/>
      <c r="BI5" s="24"/>
      <c r="BJ5" s="24"/>
      <c r="BK5" s="23">
        <v>12097784</v>
      </c>
      <c r="BL5" s="24"/>
      <c r="BM5" s="24"/>
      <c r="BN5" s="24"/>
      <c r="BO5" s="24"/>
      <c r="BP5" s="24"/>
      <c r="BQ5" s="24"/>
      <c r="BR5" s="24"/>
      <c r="BS5" s="25"/>
      <c r="BT5" s="24"/>
      <c r="BU5" s="24"/>
      <c r="BV5" s="24"/>
      <c r="BW5" s="24"/>
      <c r="BX5" s="26"/>
      <c r="BY5" s="24"/>
      <c r="BZ5" s="24"/>
      <c r="CA5" s="24"/>
      <c r="CB5" s="24"/>
      <c r="CC5" s="24"/>
      <c r="CD5" s="24"/>
      <c r="CE5" s="23">
        <v>12420019</v>
      </c>
      <c r="CF5" s="24"/>
      <c r="CG5" s="24"/>
      <c r="CH5" s="24"/>
      <c r="CI5" s="24"/>
      <c r="CJ5" s="24"/>
      <c r="CK5" s="24"/>
      <c r="CL5" s="24"/>
      <c r="CM5" s="25"/>
      <c r="CN5" s="24"/>
      <c r="CO5" s="24"/>
      <c r="CP5" s="24"/>
      <c r="CQ5" s="24"/>
      <c r="CR5" s="26"/>
      <c r="CS5" s="24"/>
      <c r="CT5" s="24"/>
      <c r="CU5" s="24"/>
      <c r="CV5" s="24"/>
      <c r="CW5" s="24"/>
      <c r="CX5" s="24"/>
      <c r="CY5" s="23">
        <v>12987814</v>
      </c>
      <c r="CZ5" s="24"/>
      <c r="DA5" s="24"/>
      <c r="DB5" s="24"/>
      <c r="DC5" s="24"/>
      <c r="DD5" s="24"/>
      <c r="DE5" s="24"/>
      <c r="DF5" s="24"/>
      <c r="DG5" s="25"/>
      <c r="DH5" s="24"/>
      <c r="DI5" s="24"/>
      <c r="DJ5" s="24"/>
      <c r="DK5" s="24"/>
      <c r="DL5" s="26"/>
      <c r="DM5" s="24"/>
      <c r="DN5" s="24"/>
      <c r="DO5" s="24"/>
      <c r="DP5" s="24"/>
      <c r="DQ5" s="24"/>
      <c r="DR5" s="24"/>
      <c r="DS5" s="23">
        <v>13217393</v>
      </c>
      <c r="DT5" s="24"/>
      <c r="DU5" s="24"/>
      <c r="DV5" s="24"/>
      <c r="DW5" s="24"/>
      <c r="DX5" s="24"/>
      <c r="DY5" s="24"/>
      <c r="DZ5" s="24"/>
      <c r="EA5" s="25"/>
      <c r="EB5" s="24"/>
      <c r="EC5" s="24"/>
      <c r="ED5" s="24"/>
      <c r="EE5" s="24"/>
      <c r="EF5" s="26"/>
      <c r="EG5" s="24"/>
      <c r="EH5" s="24"/>
      <c r="EI5" s="24"/>
      <c r="EJ5" s="24"/>
      <c r="EK5" s="24"/>
      <c r="EL5" s="24"/>
      <c r="EM5" s="23">
        <v>13783925</v>
      </c>
      <c r="EN5" s="24"/>
      <c r="EO5" s="24"/>
      <c r="EP5" s="24"/>
      <c r="EQ5" s="24"/>
      <c r="ER5" s="24"/>
      <c r="ES5" s="24"/>
      <c r="ET5" s="24"/>
      <c r="EU5" s="25"/>
      <c r="EV5" s="24"/>
      <c r="EW5" s="24"/>
      <c r="EX5" s="24"/>
      <c r="EY5" s="24"/>
      <c r="EZ5" s="26"/>
      <c r="FA5" s="24"/>
      <c r="FB5" s="24"/>
      <c r="FC5" s="24"/>
      <c r="FD5" s="24"/>
      <c r="FE5" s="24"/>
      <c r="FF5" s="24"/>
      <c r="FG5" s="23">
        <v>14406706</v>
      </c>
      <c r="FH5" s="24"/>
      <c r="FI5" s="24"/>
      <c r="FJ5" s="24"/>
      <c r="FK5" s="24"/>
      <c r="FL5" s="24"/>
      <c r="FM5" s="24"/>
      <c r="FN5" s="24"/>
      <c r="FO5" s="25"/>
      <c r="FP5" s="24"/>
      <c r="FQ5" s="24"/>
      <c r="FR5" s="24"/>
      <c r="FS5" s="24"/>
      <c r="FT5" s="26"/>
      <c r="FU5" s="24"/>
      <c r="FV5" s="24"/>
      <c r="FW5" s="24"/>
      <c r="FX5" s="24"/>
      <c r="FY5" s="24"/>
      <c r="FZ5" s="24"/>
      <c r="GA5" s="23">
        <v>15184085</v>
      </c>
      <c r="GB5" s="24"/>
      <c r="GC5" s="24"/>
      <c r="GD5" s="24"/>
      <c r="GE5" s="24"/>
      <c r="GF5" s="24"/>
      <c r="GG5" s="24"/>
      <c r="GH5" s="24"/>
      <c r="GI5" s="25"/>
      <c r="GJ5" s="24"/>
      <c r="GK5" s="24"/>
      <c r="GL5" s="24"/>
      <c r="GM5" s="24"/>
      <c r="GN5" s="26"/>
      <c r="GO5" s="24"/>
      <c r="GP5" s="24"/>
      <c r="GQ5" s="24"/>
      <c r="GR5" s="24"/>
      <c r="GS5" s="24"/>
      <c r="GT5" s="24"/>
      <c r="GU5" s="23">
        <v>15572661</v>
      </c>
      <c r="GV5" s="24"/>
      <c r="GW5" s="24"/>
      <c r="GX5" s="24"/>
      <c r="GY5" s="24"/>
      <c r="GZ5" s="24"/>
      <c r="HA5" s="24"/>
      <c r="HB5" s="24"/>
      <c r="HC5" s="25"/>
      <c r="HD5" s="24"/>
      <c r="HE5" s="24"/>
      <c r="HF5" s="24"/>
      <c r="HG5" s="24"/>
      <c r="HH5" s="26"/>
      <c r="HI5" s="24"/>
      <c r="HJ5" s="24"/>
      <c r="HK5" s="24"/>
      <c r="HL5" s="24"/>
      <c r="HM5" s="24"/>
      <c r="HN5" s="24"/>
    </row>
    <row r="6" spans="1:222" s="36" customFormat="1" ht="13.5" customHeight="1">
      <c r="A6" s="28" t="s">
        <v>60</v>
      </c>
      <c r="B6" s="29"/>
      <c r="C6" s="30">
        <v>0.96199999999999997</v>
      </c>
      <c r="D6" s="31"/>
      <c r="E6" s="31"/>
      <c r="F6" s="31"/>
      <c r="G6" s="31"/>
      <c r="H6" s="31"/>
      <c r="I6" s="31"/>
      <c r="J6" s="31"/>
      <c r="K6" s="32"/>
      <c r="L6" s="31"/>
      <c r="M6" s="31"/>
      <c r="N6" s="31"/>
      <c r="O6" s="31"/>
      <c r="P6" s="33"/>
      <c r="Q6" s="31"/>
      <c r="R6" s="31"/>
      <c r="S6" s="31"/>
      <c r="T6" s="31"/>
      <c r="U6" s="31"/>
      <c r="V6" s="31"/>
      <c r="W6" s="34">
        <v>0.96199999999999997</v>
      </c>
      <c r="X6" s="31"/>
      <c r="Y6" s="31"/>
      <c r="Z6" s="31"/>
      <c r="AA6" s="31"/>
      <c r="AB6" s="31"/>
      <c r="AC6" s="31"/>
      <c r="AD6" s="31"/>
      <c r="AE6" s="32"/>
      <c r="AF6" s="31"/>
      <c r="AG6" s="31"/>
      <c r="AH6" s="31"/>
      <c r="AI6" s="31"/>
      <c r="AJ6" s="33"/>
      <c r="AK6" s="31"/>
      <c r="AL6" s="31"/>
      <c r="AM6" s="31"/>
      <c r="AN6" s="31"/>
      <c r="AO6" s="31"/>
      <c r="AP6" s="31"/>
      <c r="AQ6" s="35">
        <v>0.95299999999999996</v>
      </c>
      <c r="AR6" s="31"/>
      <c r="AS6" s="31"/>
      <c r="AT6" s="31"/>
      <c r="AU6" s="31"/>
      <c r="AV6" s="31"/>
      <c r="AW6" s="31"/>
      <c r="AX6" s="31"/>
      <c r="AY6" s="32"/>
      <c r="AZ6" s="31"/>
      <c r="BA6" s="31"/>
      <c r="BB6" s="31"/>
      <c r="BC6" s="31"/>
      <c r="BD6" s="33"/>
      <c r="BE6" s="31"/>
      <c r="BF6" s="31"/>
      <c r="BG6" s="31"/>
      <c r="BH6" s="31"/>
      <c r="BI6" s="31"/>
      <c r="BJ6" s="31"/>
      <c r="BK6" s="35">
        <v>0.95199999999999996</v>
      </c>
      <c r="BL6" s="31"/>
      <c r="BM6" s="31"/>
      <c r="BN6" s="31"/>
      <c r="BO6" s="31"/>
      <c r="BP6" s="31"/>
      <c r="BQ6" s="31"/>
      <c r="BR6" s="31"/>
      <c r="BS6" s="32"/>
      <c r="BT6" s="31"/>
      <c r="BU6" s="31"/>
      <c r="BV6" s="31"/>
      <c r="BW6" s="31"/>
      <c r="BX6" s="33"/>
      <c r="BY6" s="31"/>
      <c r="BZ6" s="31"/>
      <c r="CA6" s="31"/>
      <c r="CB6" s="31"/>
      <c r="CC6" s="31"/>
      <c r="CD6" s="31"/>
      <c r="CE6" s="30">
        <v>0.94799999999999995</v>
      </c>
      <c r="CF6" s="31"/>
      <c r="CG6" s="31"/>
      <c r="CH6" s="31"/>
      <c r="CI6" s="31"/>
      <c r="CJ6" s="31"/>
      <c r="CK6" s="31"/>
      <c r="CL6" s="31"/>
      <c r="CM6" s="32"/>
      <c r="CN6" s="31"/>
      <c r="CO6" s="31"/>
      <c r="CP6" s="31"/>
      <c r="CQ6" s="31"/>
      <c r="CR6" s="33"/>
      <c r="CS6" s="31"/>
      <c r="CT6" s="31"/>
      <c r="CU6" s="31"/>
      <c r="CV6" s="31"/>
      <c r="CW6" s="31"/>
      <c r="CX6" s="31"/>
      <c r="CY6" s="30">
        <v>0.95199999999999996</v>
      </c>
      <c r="CZ6" s="31"/>
      <c r="DA6" s="31"/>
      <c r="DB6" s="31"/>
      <c r="DC6" s="31"/>
      <c r="DD6" s="31"/>
      <c r="DE6" s="31"/>
      <c r="DF6" s="31"/>
      <c r="DG6" s="32"/>
      <c r="DH6" s="31"/>
      <c r="DI6" s="31"/>
      <c r="DJ6" s="31"/>
      <c r="DK6" s="31"/>
      <c r="DL6" s="33"/>
      <c r="DM6" s="31"/>
      <c r="DN6" s="31"/>
      <c r="DO6" s="31"/>
      <c r="DP6" s="31"/>
      <c r="DQ6" s="31"/>
      <c r="DR6" s="31"/>
      <c r="DS6" s="30">
        <v>0.93799999999999994</v>
      </c>
      <c r="DT6" s="31"/>
      <c r="DU6" s="31"/>
      <c r="DV6" s="31"/>
      <c r="DW6" s="31"/>
      <c r="DX6" s="31"/>
      <c r="DY6" s="31"/>
      <c r="DZ6" s="31"/>
      <c r="EA6" s="32"/>
      <c r="EB6" s="31"/>
      <c r="EC6" s="31"/>
      <c r="ED6" s="31"/>
      <c r="EE6" s="31"/>
      <c r="EF6" s="33"/>
      <c r="EG6" s="31"/>
      <c r="EH6" s="31"/>
      <c r="EI6" s="31"/>
      <c r="EJ6" s="31"/>
      <c r="EK6" s="31"/>
      <c r="EL6" s="31"/>
      <c r="EM6" s="30">
        <v>0.92900000000000005</v>
      </c>
      <c r="EN6" s="31"/>
      <c r="EO6" s="31"/>
      <c r="EP6" s="31"/>
      <c r="EQ6" s="31"/>
      <c r="ER6" s="31"/>
      <c r="ES6" s="31"/>
      <c r="ET6" s="31"/>
      <c r="EU6" s="32"/>
      <c r="EV6" s="31"/>
      <c r="EW6" s="31"/>
      <c r="EX6" s="31"/>
      <c r="EY6" s="31"/>
      <c r="EZ6" s="33"/>
      <c r="FA6" s="31"/>
      <c r="FB6" s="31"/>
      <c r="FC6" s="31"/>
      <c r="FD6" s="31"/>
      <c r="FE6" s="31"/>
      <c r="FF6" s="31"/>
      <c r="FG6" s="30">
        <f>FG5/FG4</f>
        <v>0.91929037527938362</v>
      </c>
      <c r="FH6" s="31"/>
      <c r="FI6" s="31"/>
      <c r="FJ6" s="31"/>
      <c r="FK6" s="31"/>
      <c r="FL6" s="31"/>
      <c r="FM6" s="31"/>
      <c r="FN6" s="31"/>
      <c r="FO6" s="32"/>
      <c r="FP6" s="31"/>
      <c r="FQ6" s="31"/>
      <c r="FR6" s="31"/>
      <c r="FS6" s="31"/>
      <c r="FT6" s="33"/>
      <c r="FU6" s="31"/>
      <c r="FV6" s="31"/>
      <c r="FW6" s="31"/>
      <c r="FX6" s="31"/>
      <c r="FY6" s="31"/>
      <c r="FZ6" s="31"/>
      <c r="GA6" s="30">
        <f>GA5/GA4</f>
        <v>0.92475685833643484</v>
      </c>
      <c r="GB6" s="31"/>
      <c r="GC6" s="31"/>
      <c r="GD6" s="31"/>
      <c r="GE6" s="31"/>
      <c r="GF6" s="31"/>
      <c r="GG6" s="31"/>
      <c r="GH6" s="31"/>
      <c r="GI6" s="32"/>
      <c r="GJ6" s="31"/>
      <c r="GK6" s="31"/>
      <c r="GL6" s="31"/>
      <c r="GM6" s="31"/>
      <c r="GN6" s="33"/>
      <c r="GO6" s="31"/>
      <c r="GP6" s="31"/>
      <c r="GQ6" s="31"/>
      <c r="GR6" s="31"/>
      <c r="GS6" s="31"/>
      <c r="GT6" s="31"/>
      <c r="GU6" s="30">
        <f>GU5/GU4</f>
        <v>0.90468072231727392</v>
      </c>
      <c r="GV6" s="31"/>
      <c r="GW6" s="31"/>
      <c r="GX6" s="31"/>
      <c r="GY6" s="31"/>
      <c r="GZ6" s="31"/>
      <c r="HA6" s="31"/>
      <c r="HB6" s="31"/>
      <c r="HC6" s="32"/>
      <c r="HD6" s="31"/>
      <c r="HE6" s="31"/>
      <c r="HF6" s="31"/>
      <c r="HG6" s="31"/>
      <c r="HH6" s="33"/>
      <c r="HI6" s="31"/>
      <c r="HJ6" s="31"/>
      <c r="HK6" s="31"/>
      <c r="HL6" s="31"/>
      <c r="HM6" s="31"/>
      <c r="HN6" s="31"/>
    </row>
    <row r="7" spans="1:222" s="27" customFormat="1" ht="13.5" customHeight="1">
      <c r="A7" s="21" t="s">
        <v>24</v>
      </c>
      <c r="B7" s="22"/>
      <c r="C7" s="23">
        <v>10674805</v>
      </c>
      <c r="D7" s="24"/>
      <c r="E7" s="24"/>
      <c r="F7" s="24"/>
      <c r="G7" s="24"/>
      <c r="H7" s="24"/>
      <c r="I7" s="24"/>
      <c r="J7" s="24"/>
      <c r="K7" s="25"/>
      <c r="L7" s="24"/>
      <c r="M7" s="24"/>
      <c r="N7" s="24"/>
      <c r="O7" s="24"/>
      <c r="P7" s="26"/>
      <c r="Q7" s="24"/>
      <c r="R7" s="24"/>
      <c r="S7" s="24"/>
      <c r="T7" s="24"/>
      <c r="U7" s="24"/>
      <c r="V7" s="24"/>
      <c r="W7" s="23">
        <v>10899037</v>
      </c>
      <c r="X7" s="24"/>
      <c r="Y7" s="24"/>
      <c r="Z7" s="24"/>
      <c r="AA7" s="24"/>
      <c r="AB7" s="24"/>
      <c r="AC7" s="24"/>
      <c r="AD7" s="24"/>
      <c r="AE7" s="25"/>
      <c r="AF7" s="24"/>
      <c r="AG7" s="24"/>
      <c r="AH7" s="24"/>
      <c r="AI7" s="24"/>
      <c r="AJ7" s="26"/>
      <c r="AK7" s="24"/>
      <c r="AL7" s="24"/>
      <c r="AM7" s="24"/>
      <c r="AN7" s="24"/>
      <c r="AO7" s="24"/>
      <c r="AP7" s="24"/>
      <c r="AQ7" s="23">
        <v>11211903</v>
      </c>
      <c r="AR7" s="24"/>
      <c r="AS7" s="24"/>
      <c r="AT7" s="24"/>
      <c r="AU7" s="24"/>
      <c r="AV7" s="24"/>
      <c r="AW7" s="24"/>
      <c r="AX7" s="24"/>
      <c r="AY7" s="25"/>
      <c r="AZ7" s="24"/>
      <c r="BA7" s="24"/>
      <c r="BB7" s="24"/>
      <c r="BC7" s="24"/>
      <c r="BD7" s="26"/>
      <c r="BE7" s="24"/>
      <c r="BF7" s="24"/>
      <c r="BG7" s="24"/>
      <c r="BH7" s="24"/>
      <c r="BI7" s="24"/>
      <c r="BJ7" s="24"/>
      <c r="BK7" s="23">
        <v>11627274</v>
      </c>
      <c r="BL7" s="24"/>
      <c r="BM7" s="24"/>
      <c r="BN7" s="24"/>
      <c r="BO7" s="24"/>
      <c r="BP7" s="24"/>
      <c r="BQ7" s="24"/>
      <c r="BR7" s="24"/>
      <c r="BS7" s="25"/>
      <c r="BT7" s="24"/>
      <c r="BU7" s="24"/>
      <c r="BV7" s="24"/>
      <c r="BW7" s="24"/>
      <c r="BX7" s="26"/>
      <c r="BY7" s="24"/>
      <c r="BZ7" s="24"/>
      <c r="CA7" s="24"/>
      <c r="CB7" s="24"/>
      <c r="CC7" s="24"/>
      <c r="CD7" s="24"/>
      <c r="CE7" s="23">
        <v>11953649</v>
      </c>
      <c r="CF7" s="24"/>
      <c r="CG7" s="24"/>
      <c r="CH7" s="24"/>
      <c r="CI7" s="24"/>
      <c r="CJ7" s="24"/>
      <c r="CK7" s="24"/>
      <c r="CL7" s="24"/>
      <c r="CM7" s="25"/>
      <c r="CN7" s="24"/>
      <c r="CO7" s="24"/>
      <c r="CP7" s="24"/>
      <c r="CQ7" s="24"/>
      <c r="CR7" s="26"/>
      <c r="CS7" s="24"/>
      <c r="CT7" s="24"/>
      <c r="CU7" s="24"/>
      <c r="CV7" s="24"/>
      <c r="CW7" s="24"/>
      <c r="CX7" s="24"/>
      <c r="CY7" s="23">
        <v>12656805</v>
      </c>
      <c r="CZ7" s="24"/>
      <c r="DA7" s="24"/>
      <c r="DB7" s="24"/>
      <c r="DC7" s="24"/>
      <c r="DD7" s="24"/>
      <c r="DE7" s="24"/>
      <c r="DF7" s="24"/>
      <c r="DG7" s="25"/>
      <c r="DH7" s="24"/>
      <c r="DI7" s="24"/>
      <c r="DJ7" s="24"/>
      <c r="DK7" s="24"/>
      <c r="DL7" s="26"/>
      <c r="DM7" s="24"/>
      <c r="DN7" s="24"/>
      <c r="DO7" s="24"/>
      <c r="DP7" s="24"/>
      <c r="DQ7" s="24"/>
      <c r="DR7" s="24"/>
      <c r="DS7" s="23">
        <v>12722233</v>
      </c>
      <c r="DT7" s="24"/>
      <c r="DU7" s="24"/>
      <c r="DV7" s="24"/>
      <c r="DW7" s="24"/>
      <c r="DX7" s="24"/>
      <c r="DY7" s="24"/>
      <c r="DZ7" s="24"/>
      <c r="EA7" s="25"/>
      <c r="EB7" s="24"/>
      <c r="EC7" s="24"/>
      <c r="ED7" s="24"/>
      <c r="EE7" s="24"/>
      <c r="EF7" s="26"/>
      <c r="EG7" s="24"/>
      <c r="EH7" s="24"/>
      <c r="EI7" s="24"/>
      <c r="EJ7" s="24"/>
      <c r="EK7" s="24"/>
      <c r="EL7" s="24"/>
      <c r="EM7" s="27">
        <v>13380545</v>
      </c>
      <c r="EN7" s="24"/>
      <c r="EO7" s="24"/>
      <c r="EP7" s="24"/>
      <c r="EQ7" s="24"/>
      <c r="ER7" s="24"/>
      <c r="ES7" s="24"/>
      <c r="ET7" s="24"/>
      <c r="EU7" s="25"/>
      <c r="EV7" s="24"/>
      <c r="EW7" s="24"/>
      <c r="EX7" s="24"/>
      <c r="EY7" s="24"/>
      <c r="EZ7" s="26"/>
      <c r="FA7" s="24"/>
      <c r="FB7" s="24"/>
      <c r="FC7" s="24"/>
      <c r="FD7" s="24"/>
      <c r="FE7" s="24"/>
      <c r="FF7" s="24"/>
      <c r="FG7" s="27">
        <v>13838900</v>
      </c>
      <c r="FH7" s="24"/>
      <c r="FI7" s="24"/>
      <c r="FJ7" s="24"/>
      <c r="FK7" s="24"/>
      <c r="FL7" s="24"/>
      <c r="FM7" s="24"/>
      <c r="FN7" s="24"/>
      <c r="FO7" s="25"/>
      <c r="FP7" s="24"/>
      <c r="FQ7" s="24"/>
      <c r="FR7" s="24"/>
      <c r="FS7" s="24"/>
      <c r="FT7" s="26"/>
      <c r="FU7" s="24"/>
      <c r="FV7" s="24"/>
      <c r="FW7" s="24"/>
      <c r="FX7" s="24"/>
      <c r="FY7" s="24"/>
      <c r="FZ7" s="24"/>
      <c r="GA7" s="23">
        <v>14604925</v>
      </c>
      <c r="GB7" s="24"/>
      <c r="GC7" s="24"/>
      <c r="GD7" s="24"/>
      <c r="GE7" s="24"/>
      <c r="GF7" s="24"/>
      <c r="GG7" s="24"/>
      <c r="GH7" s="24"/>
      <c r="GI7" s="25"/>
      <c r="GJ7" s="24"/>
      <c r="GK7" s="24"/>
      <c r="GL7" s="24"/>
      <c r="GM7" s="24"/>
      <c r="GN7" s="26"/>
      <c r="GO7" s="24"/>
      <c r="GP7" s="24"/>
      <c r="GQ7" s="24"/>
      <c r="GR7" s="24"/>
      <c r="GS7" s="24"/>
      <c r="GT7" s="24"/>
      <c r="GU7" s="23">
        <v>15040658</v>
      </c>
      <c r="GV7" s="24"/>
      <c r="GW7" s="24"/>
      <c r="GX7" s="24"/>
      <c r="GY7" s="24"/>
      <c r="GZ7" s="24"/>
      <c r="HA7" s="24"/>
      <c r="HB7" s="24"/>
      <c r="HC7" s="25"/>
      <c r="HD7" s="24"/>
      <c r="HE7" s="24"/>
      <c r="HF7" s="24"/>
      <c r="HG7" s="24"/>
      <c r="HH7" s="26"/>
      <c r="HI7" s="24"/>
      <c r="HJ7" s="24"/>
      <c r="HK7" s="24"/>
      <c r="HL7" s="24"/>
      <c r="HM7" s="24"/>
      <c r="HN7" s="24"/>
    </row>
    <row r="8" spans="1:222" s="36" customFormat="1" ht="13.5" customHeight="1">
      <c r="A8" s="28" t="s">
        <v>61</v>
      </c>
      <c r="B8" s="29"/>
      <c r="C8" s="30">
        <v>0.97399999999999998</v>
      </c>
      <c r="D8" s="31"/>
      <c r="E8" s="31"/>
      <c r="F8" s="31"/>
      <c r="G8" s="31"/>
      <c r="H8" s="31"/>
      <c r="I8" s="31"/>
      <c r="J8" s="31"/>
      <c r="K8" s="32"/>
      <c r="L8" s="31"/>
      <c r="M8" s="31"/>
      <c r="N8" s="31"/>
      <c r="O8" s="31"/>
      <c r="P8" s="33"/>
      <c r="Q8" s="31"/>
      <c r="R8" s="31"/>
      <c r="S8" s="31"/>
      <c r="T8" s="31"/>
      <c r="U8" s="31"/>
      <c r="V8" s="31"/>
      <c r="W8" s="34">
        <v>0.96499999999999997</v>
      </c>
      <c r="X8" s="31"/>
      <c r="Y8" s="31"/>
      <c r="Z8" s="31"/>
      <c r="AA8" s="31"/>
      <c r="AB8" s="31"/>
      <c r="AC8" s="31"/>
      <c r="AD8" s="31"/>
      <c r="AE8" s="32"/>
      <c r="AF8" s="31"/>
      <c r="AG8" s="31"/>
      <c r="AH8" s="31"/>
      <c r="AI8" s="31"/>
      <c r="AJ8" s="33"/>
      <c r="AK8" s="31"/>
      <c r="AL8" s="31"/>
      <c r="AM8" s="31"/>
      <c r="AN8" s="31"/>
      <c r="AO8" s="31"/>
      <c r="AP8" s="31"/>
      <c r="AQ8" s="35">
        <v>0.96799999999999997</v>
      </c>
      <c r="AR8" s="31"/>
      <c r="AS8" s="31"/>
      <c r="AT8" s="31"/>
      <c r="AU8" s="31"/>
      <c r="AV8" s="31"/>
      <c r="AW8" s="31"/>
      <c r="AX8" s="31"/>
      <c r="AY8" s="32"/>
      <c r="AZ8" s="31"/>
      <c r="BA8" s="31"/>
      <c r="BB8" s="31"/>
      <c r="BC8" s="31"/>
      <c r="BD8" s="33"/>
      <c r="BE8" s="31"/>
      <c r="BF8" s="31"/>
      <c r="BG8" s="31"/>
      <c r="BH8" s="31"/>
      <c r="BI8" s="31"/>
      <c r="BJ8" s="31"/>
      <c r="BK8" s="35">
        <v>0.96099999999999997</v>
      </c>
      <c r="BL8" s="31"/>
      <c r="BM8" s="31"/>
      <c r="BN8" s="31"/>
      <c r="BO8" s="31"/>
      <c r="BP8" s="31"/>
      <c r="BQ8" s="31"/>
      <c r="BR8" s="31"/>
      <c r="BS8" s="32"/>
      <c r="BT8" s="31"/>
      <c r="BU8" s="31"/>
      <c r="BV8" s="31"/>
      <c r="BW8" s="31"/>
      <c r="BX8" s="33"/>
      <c r="BY8" s="31"/>
      <c r="BZ8" s="31"/>
      <c r="CA8" s="31"/>
      <c r="CB8" s="31"/>
      <c r="CC8" s="31"/>
      <c r="CD8" s="31"/>
      <c r="CE8" s="30">
        <v>0.91300000000000003</v>
      </c>
      <c r="CF8" s="31"/>
      <c r="CG8" s="31"/>
      <c r="CH8" s="31"/>
      <c r="CI8" s="31"/>
      <c r="CJ8" s="31"/>
      <c r="CK8" s="31"/>
      <c r="CL8" s="31"/>
      <c r="CM8" s="32"/>
      <c r="CN8" s="31"/>
      <c r="CO8" s="31"/>
      <c r="CP8" s="31"/>
      <c r="CQ8" s="31"/>
      <c r="CR8" s="33"/>
      <c r="CS8" s="31"/>
      <c r="CT8" s="31"/>
      <c r="CU8" s="31"/>
      <c r="CV8" s="31"/>
      <c r="CW8" s="31"/>
      <c r="CX8" s="31"/>
      <c r="CY8" s="30">
        <v>0.97499999999999998</v>
      </c>
      <c r="CZ8" s="31"/>
      <c r="DA8" s="31"/>
      <c r="DB8" s="31"/>
      <c r="DC8" s="31"/>
      <c r="DD8" s="31"/>
      <c r="DE8" s="31"/>
      <c r="DF8" s="31"/>
      <c r="DG8" s="32"/>
      <c r="DH8" s="31"/>
      <c r="DI8" s="31"/>
      <c r="DJ8" s="31"/>
      <c r="DK8" s="31"/>
      <c r="DL8" s="33"/>
      <c r="DM8" s="31"/>
      <c r="DN8" s="31"/>
      <c r="DO8" s="31"/>
      <c r="DP8" s="31"/>
      <c r="DQ8" s="31"/>
      <c r="DR8" s="31"/>
      <c r="DS8" s="30">
        <f>DS7/DS5</f>
        <v>0.96253724164818277</v>
      </c>
      <c r="DT8" s="31"/>
      <c r="DU8" s="31"/>
      <c r="DV8" s="31"/>
      <c r="DW8" s="31"/>
      <c r="DX8" s="31"/>
      <c r="DY8" s="31"/>
      <c r="DZ8" s="31"/>
      <c r="EA8" s="32"/>
      <c r="EB8" s="31"/>
      <c r="EC8" s="31"/>
      <c r="ED8" s="31"/>
      <c r="EE8" s="31"/>
      <c r="EF8" s="33"/>
      <c r="EG8" s="31"/>
      <c r="EH8" s="31"/>
      <c r="EI8" s="31"/>
      <c r="EJ8" s="31"/>
      <c r="EK8" s="31"/>
      <c r="EL8" s="31"/>
      <c r="EM8" s="30">
        <f>EM7/EM5</f>
        <v>0.97073547628850276</v>
      </c>
      <c r="EN8" s="31"/>
      <c r="EO8" s="31"/>
      <c r="EP8" s="31"/>
      <c r="EQ8" s="31"/>
      <c r="ER8" s="31"/>
      <c r="ES8" s="31"/>
      <c r="ET8" s="31"/>
      <c r="EU8" s="32"/>
      <c r="EV8" s="31"/>
      <c r="EW8" s="31"/>
      <c r="EX8" s="31"/>
      <c r="EY8" s="31"/>
      <c r="EZ8" s="33"/>
      <c r="FA8" s="31"/>
      <c r="FB8" s="31"/>
      <c r="FC8" s="31"/>
      <c r="FD8" s="31"/>
      <c r="FE8" s="31"/>
      <c r="FF8" s="31"/>
      <c r="FG8" s="30">
        <f>FG7/FG5</f>
        <v>0.96058738201501437</v>
      </c>
      <c r="FH8" s="31"/>
      <c r="FI8" s="31"/>
      <c r="FJ8" s="31"/>
      <c r="FK8" s="31"/>
      <c r="FL8" s="31"/>
      <c r="FM8" s="31"/>
      <c r="FN8" s="31"/>
      <c r="FO8" s="32"/>
      <c r="FP8" s="31"/>
      <c r="FQ8" s="31"/>
      <c r="FR8" s="31"/>
      <c r="FS8" s="31"/>
      <c r="FT8" s="33"/>
      <c r="FU8" s="31"/>
      <c r="FV8" s="31"/>
      <c r="FW8" s="31"/>
      <c r="FX8" s="31"/>
      <c r="FY8" s="31"/>
      <c r="FZ8" s="31"/>
      <c r="GA8" s="30">
        <f>GA7/GA5</f>
        <v>0.96185743164635862</v>
      </c>
      <c r="GB8" s="31"/>
      <c r="GC8" s="31"/>
      <c r="GD8" s="31"/>
      <c r="GE8" s="31"/>
      <c r="GF8" s="31"/>
      <c r="GG8" s="31"/>
      <c r="GH8" s="31"/>
      <c r="GI8" s="32"/>
      <c r="GJ8" s="31"/>
      <c r="GK8" s="31"/>
      <c r="GL8" s="31"/>
      <c r="GM8" s="31"/>
      <c r="GN8" s="33"/>
      <c r="GO8" s="31"/>
      <c r="GP8" s="31"/>
      <c r="GQ8" s="31"/>
      <c r="GR8" s="31"/>
      <c r="GS8" s="31"/>
      <c r="GT8" s="31"/>
      <c r="GU8" s="30">
        <f>GU7/GU5</f>
        <v>0.96583737358695476</v>
      </c>
      <c r="GV8" s="31"/>
      <c r="GW8" s="31"/>
      <c r="GX8" s="31"/>
      <c r="GY8" s="31"/>
      <c r="GZ8" s="31"/>
      <c r="HA8" s="31"/>
      <c r="HB8" s="31"/>
      <c r="HC8" s="32"/>
      <c r="HD8" s="31"/>
      <c r="HE8" s="31"/>
      <c r="HF8" s="31"/>
      <c r="HG8" s="31"/>
      <c r="HH8" s="33"/>
      <c r="HI8" s="31"/>
      <c r="HJ8" s="31"/>
      <c r="HK8" s="31"/>
      <c r="HL8" s="31"/>
      <c r="HM8" s="31"/>
      <c r="HN8" s="31"/>
    </row>
    <row r="9" spans="1:222" ht="13.5" customHeight="1">
      <c r="A9" s="16" t="s">
        <v>11</v>
      </c>
      <c r="B9" s="16"/>
      <c r="C9" s="7" t="s">
        <v>325</v>
      </c>
      <c r="D9" s="18"/>
      <c r="E9" s="18"/>
      <c r="F9" s="18"/>
      <c r="G9" s="18"/>
      <c r="H9" s="18"/>
      <c r="I9" s="18"/>
      <c r="J9" s="18"/>
      <c r="K9" s="19"/>
      <c r="L9" s="18"/>
      <c r="M9" s="18"/>
      <c r="N9" s="18"/>
      <c r="O9" s="18"/>
      <c r="P9" s="20"/>
      <c r="Q9" s="18"/>
      <c r="R9" s="18"/>
      <c r="S9" s="18"/>
      <c r="T9" s="18"/>
      <c r="U9" s="18"/>
      <c r="V9" s="18"/>
      <c r="W9" s="7" t="s">
        <v>326</v>
      </c>
      <c r="X9" s="18"/>
      <c r="Y9" s="18"/>
      <c r="Z9" s="18"/>
      <c r="AA9" s="18"/>
      <c r="AB9" s="18"/>
      <c r="AC9" s="18"/>
      <c r="AD9" s="18"/>
      <c r="AE9" s="19"/>
      <c r="AF9" s="18"/>
      <c r="AG9" s="18"/>
      <c r="AH9" s="18"/>
      <c r="AI9" s="18"/>
      <c r="AJ9" s="20"/>
      <c r="AK9" s="18"/>
      <c r="AL9" s="18"/>
      <c r="AM9" s="18"/>
      <c r="AN9" s="18"/>
      <c r="AO9" s="18"/>
      <c r="AP9" s="18"/>
      <c r="AQ9" s="37" t="s">
        <v>327</v>
      </c>
      <c r="AR9" s="18"/>
      <c r="AS9" s="18"/>
      <c r="AT9" s="18"/>
      <c r="AU9" s="18"/>
      <c r="AV9" s="18"/>
      <c r="AW9" s="18"/>
      <c r="AX9" s="18"/>
      <c r="AY9" s="19"/>
      <c r="AZ9" s="18"/>
      <c r="BA9" s="18"/>
      <c r="BB9" s="18"/>
      <c r="BC9" s="18"/>
      <c r="BD9" s="20"/>
      <c r="BE9" s="18"/>
      <c r="BF9" s="18"/>
      <c r="BG9" s="18"/>
      <c r="BH9" s="18"/>
      <c r="BI9" s="18"/>
      <c r="BJ9" s="18"/>
      <c r="BK9" s="37" t="s">
        <v>328</v>
      </c>
      <c r="BL9" s="18"/>
      <c r="BM9" s="18"/>
      <c r="BN9" s="18"/>
      <c r="BO9" s="18"/>
      <c r="BP9" s="18"/>
      <c r="BQ9" s="18"/>
      <c r="BR9" s="18"/>
      <c r="BS9" s="19"/>
      <c r="BT9" s="18"/>
      <c r="BU9" s="18"/>
      <c r="BV9" s="18"/>
      <c r="BW9" s="18"/>
      <c r="BX9" s="20"/>
      <c r="BY9" s="18"/>
      <c r="BZ9" s="18"/>
      <c r="CA9" s="18"/>
      <c r="CB9" s="18"/>
      <c r="CC9" s="18"/>
      <c r="CD9" s="18"/>
      <c r="CE9" s="7" t="s">
        <v>329</v>
      </c>
      <c r="CF9" s="18"/>
      <c r="CG9" s="18"/>
      <c r="CH9" s="18"/>
      <c r="CI9" s="18"/>
      <c r="CJ9" s="18"/>
      <c r="CK9" s="18"/>
      <c r="CL9" s="18"/>
      <c r="CM9" s="19"/>
      <c r="CN9" s="18"/>
      <c r="CO9" s="18"/>
      <c r="CP9" s="18"/>
      <c r="CQ9" s="18"/>
      <c r="CR9" s="20"/>
      <c r="CS9" s="18"/>
      <c r="CT9" s="18"/>
      <c r="CU9" s="18"/>
      <c r="CV9" s="18"/>
      <c r="CW9" s="18"/>
      <c r="CX9" s="18"/>
      <c r="CY9" s="7" t="s">
        <v>1048</v>
      </c>
      <c r="CZ9" s="18"/>
      <c r="DA9" s="18"/>
      <c r="DB9" s="18"/>
      <c r="DC9" s="18"/>
      <c r="DD9" s="18"/>
      <c r="DE9" s="18"/>
      <c r="DF9" s="18"/>
      <c r="DG9" s="19"/>
      <c r="DH9" s="18"/>
      <c r="DI9" s="18"/>
      <c r="DJ9" s="18"/>
      <c r="DK9" s="18"/>
      <c r="DL9" s="20"/>
      <c r="DM9" s="18"/>
      <c r="DN9" s="18"/>
      <c r="DO9" s="18"/>
      <c r="DP9" s="18"/>
      <c r="DQ9" s="18"/>
      <c r="DR9" s="18"/>
      <c r="DS9" s="7" t="s">
        <v>1139</v>
      </c>
      <c r="DT9" s="18"/>
      <c r="DU9" s="18"/>
      <c r="DV9" s="18"/>
      <c r="DW9" s="18"/>
      <c r="DX9" s="18"/>
      <c r="DY9" s="18"/>
      <c r="DZ9" s="18"/>
      <c r="EA9" s="19"/>
      <c r="EB9" s="18"/>
      <c r="EC9" s="18"/>
      <c r="ED9" s="18"/>
      <c r="EE9" s="18"/>
      <c r="EF9" s="20"/>
      <c r="EG9" s="18"/>
      <c r="EH9" s="18"/>
      <c r="EI9" s="18"/>
      <c r="EJ9" s="18"/>
      <c r="EK9" s="18"/>
      <c r="EL9" s="18"/>
      <c r="EM9" s="7" t="s">
        <v>1140</v>
      </c>
      <c r="EN9" s="18"/>
      <c r="EO9" s="18"/>
      <c r="EP9" s="18"/>
      <c r="EQ9" s="18"/>
      <c r="ER9" s="18"/>
      <c r="ES9" s="18"/>
      <c r="ET9" s="18"/>
      <c r="EU9" s="19"/>
      <c r="EV9" s="18"/>
      <c r="EW9" s="18"/>
      <c r="EX9" s="18"/>
      <c r="EY9" s="18"/>
      <c r="EZ9" s="20"/>
      <c r="FA9" s="18"/>
      <c r="FB9" s="18"/>
      <c r="FC9" s="18"/>
      <c r="FD9" s="18"/>
      <c r="FE9" s="18"/>
      <c r="FF9" s="18"/>
      <c r="FG9" t="s">
        <v>1229</v>
      </c>
      <c r="FH9" s="18"/>
      <c r="FI9" s="18"/>
      <c r="FJ9" s="18"/>
      <c r="FK9" s="18"/>
      <c r="FL9" s="18"/>
      <c r="FM9" s="18"/>
      <c r="FN9" s="18"/>
      <c r="FO9" s="19"/>
      <c r="FP9" s="18"/>
      <c r="FQ9" s="18"/>
      <c r="FR9" s="18"/>
      <c r="FS9" s="18"/>
      <c r="FT9" s="20"/>
      <c r="FU9" s="18"/>
      <c r="FV9" s="18"/>
      <c r="FW9" s="18"/>
      <c r="FX9" s="18"/>
      <c r="FY9" s="18"/>
      <c r="FZ9" s="18"/>
      <c r="GA9" s="7" t="s">
        <v>1294</v>
      </c>
      <c r="GB9" s="18"/>
      <c r="GC9" s="18"/>
      <c r="GD9" s="18"/>
      <c r="GE9" s="18"/>
      <c r="GF9" s="18"/>
      <c r="GG9" s="18"/>
      <c r="GH9" s="18"/>
      <c r="GI9" s="19"/>
      <c r="GJ9" s="18"/>
      <c r="GK9" s="18"/>
      <c r="GL9" s="18"/>
      <c r="GM9" s="18"/>
      <c r="GN9" s="20"/>
      <c r="GO9" s="18"/>
      <c r="GP9" s="18"/>
      <c r="GQ9" s="18"/>
      <c r="GR9" s="18"/>
      <c r="GS9" s="18"/>
      <c r="GT9" s="18"/>
      <c r="GU9" s="7" t="s">
        <v>1294</v>
      </c>
      <c r="GV9" s="18"/>
      <c r="GW9" s="18"/>
      <c r="GX9" s="18"/>
      <c r="GY9" s="18"/>
      <c r="GZ9" s="18"/>
      <c r="HA9" s="18"/>
      <c r="HB9" s="18"/>
      <c r="HC9" s="19"/>
      <c r="HD9" s="18"/>
      <c r="HE9" s="18"/>
      <c r="HF9" s="18"/>
      <c r="HG9" s="18"/>
      <c r="HH9" s="20"/>
      <c r="HI9" s="18"/>
      <c r="HJ9" s="18"/>
      <c r="HK9" s="18"/>
      <c r="HL9" s="18"/>
      <c r="HM9" s="18"/>
      <c r="HN9" s="18"/>
    </row>
    <row r="10" spans="1:222" ht="31.5" customHeight="1">
      <c r="A10" s="38" t="s">
        <v>131</v>
      </c>
      <c r="B10" s="38" t="s">
        <v>32</v>
      </c>
      <c r="C10" s="39" t="s">
        <v>31</v>
      </c>
      <c r="D10" s="38" t="s">
        <v>30</v>
      </c>
      <c r="E10" s="38" t="s">
        <v>25</v>
      </c>
      <c r="F10" s="38" t="s">
        <v>26</v>
      </c>
      <c r="G10" s="38" t="s">
        <v>27</v>
      </c>
      <c r="H10" s="38" t="s">
        <v>28</v>
      </c>
      <c r="I10" s="38" t="s">
        <v>29</v>
      </c>
      <c r="J10" s="38" t="s">
        <v>27</v>
      </c>
      <c r="K10" s="40" t="s">
        <v>101</v>
      </c>
      <c r="L10" s="41" t="s">
        <v>57</v>
      </c>
      <c r="M10" s="41" t="s">
        <v>102</v>
      </c>
      <c r="N10" s="41" t="s">
        <v>103</v>
      </c>
      <c r="O10" s="41" t="s">
        <v>104</v>
      </c>
      <c r="P10" s="42" t="s">
        <v>105</v>
      </c>
      <c r="Q10" s="43" t="s">
        <v>106</v>
      </c>
      <c r="R10" s="43" t="s">
        <v>58</v>
      </c>
      <c r="S10" s="43" t="s">
        <v>107</v>
      </c>
      <c r="T10" s="43" t="s">
        <v>108</v>
      </c>
      <c r="U10" s="43" t="s">
        <v>109</v>
      </c>
      <c r="V10" s="43" t="s">
        <v>132</v>
      </c>
      <c r="W10" s="39" t="s">
        <v>31</v>
      </c>
      <c r="X10" s="38" t="s">
        <v>30</v>
      </c>
      <c r="Y10" s="38" t="s">
        <v>25</v>
      </c>
      <c r="Z10" s="38" t="s">
        <v>26</v>
      </c>
      <c r="AA10" s="38" t="s">
        <v>27</v>
      </c>
      <c r="AB10" s="38" t="s">
        <v>28</v>
      </c>
      <c r="AC10" s="38" t="s">
        <v>29</v>
      </c>
      <c r="AD10" s="38" t="s">
        <v>27</v>
      </c>
      <c r="AE10" s="40" t="s">
        <v>101</v>
      </c>
      <c r="AF10" s="41" t="s">
        <v>57</v>
      </c>
      <c r="AG10" s="41" t="s">
        <v>102</v>
      </c>
      <c r="AH10" s="41" t="s">
        <v>103</v>
      </c>
      <c r="AI10" s="41" t="s">
        <v>104</v>
      </c>
      <c r="AJ10" s="42" t="s">
        <v>105</v>
      </c>
      <c r="AK10" s="43" t="s">
        <v>106</v>
      </c>
      <c r="AL10" s="43" t="s">
        <v>58</v>
      </c>
      <c r="AM10" s="43" t="s">
        <v>107</v>
      </c>
      <c r="AN10" s="43" t="s">
        <v>108</v>
      </c>
      <c r="AO10" s="43" t="s">
        <v>109</v>
      </c>
      <c r="AP10" s="43" t="s">
        <v>132</v>
      </c>
      <c r="AQ10" s="39" t="s">
        <v>31</v>
      </c>
      <c r="AR10" s="38" t="s">
        <v>30</v>
      </c>
      <c r="AS10" s="38" t="s">
        <v>25</v>
      </c>
      <c r="AT10" s="38" t="s">
        <v>26</v>
      </c>
      <c r="AU10" s="38" t="s">
        <v>27</v>
      </c>
      <c r="AV10" s="38" t="s">
        <v>28</v>
      </c>
      <c r="AW10" s="38" t="s">
        <v>29</v>
      </c>
      <c r="AX10" s="38" t="s">
        <v>27</v>
      </c>
      <c r="AY10" s="40" t="s">
        <v>101</v>
      </c>
      <c r="AZ10" s="41" t="s">
        <v>57</v>
      </c>
      <c r="BA10" s="41" t="s">
        <v>102</v>
      </c>
      <c r="BB10" s="41" t="s">
        <v>103</v>
      </c>
      <c r="BC10" s="41" t="s">
        <v>104</v>
      </c>
      <c r="BD10" s="42" t="s">
        <v>105</v>
      </c>
      <c r="BE10" s="43" t="s">
        <v>106</v>
      </c>
      <c r="BF10" s="43" t="s">
        <v>58</v>
      </c>
      <c r="BG10" s="43" t="s">
        <v>107</v>
      </c>
      <c r="BH10" s="43" t="s">
        <v>108</v>
      </c>
      <c r="BI10" s="43" t="s">
        <v>109</v>
      </c>
      <c r="BJ10" s="43" t="s">
        <v>132</v>
      </c>
      <c r="BK10" s="39" t="s">
        <v>31</v>
      </c>
      <c r="BL10" s="38" t="s">
        <v>30</v>
      </c>
      <c r="BM10" s="38" t="s">
        <v>25</v>
      </c>
      <c r="BN10" s="38" t="s">
        <v>26</v>
      </c>
      <c r="BO10" s="38" t="s">
        <v>27</v>
      </c>
      <c r="BP10" s="38" t="s">
        <v>28</v>
      </c>
      <c r="BQ10" s="38" t="s">
        <v>29</v>
      </c>
      <c r="BR10" s="38" t="s">
        <v>27</v>
      </c>
      <c r="BS10" s="40" t="s">
        <v>101</v>
      </c>
      <c r="BT10" s="41" t="s">
        <v>57</v>
      </c>
      <c r="BU10" s="41" t="s">
        <v>102</v>
      </c>
      <c r="BV10" s="41" t="s">
        <v>103</v>
      </c>
      <c r="BW10" s="41" t="s">
        <v>104</v>
      </c>
      <c r="BX10" s="42" t="s">
        <v>105</v>
      </c>
      <c r="BY10" s="43" t="s">
        <v>106</v>
      </c>
      <c r="BZ10" s="43" t="s">
        <v>58</v>
      </c>
      <c r="CA10" s="43" t="s">
        <v>107</v>
      </c>
      <c r="CB10" s="43" t="s">
        <v>108</v>
      </c>
      <c r="CC10" s="43" t="s">
        <v>109</v>
      </c>
      <c r="CD10" s="43" t="s">
        <v>132</v>
      </c>
      <c r="CE10" s="39" t="s">
        <v>31</v>
      </c>
      <c r="CF10" s="38" t="s">
        <v>30</v>
      </c>
      <c r="CG10" s="38" t="s">
        <v>25</v>
      </c>
      <c r="CH10" s="38" t="s">
        <v>26</v>
      </c>
      <c r="CI10" s="38" t="s">
        <v>27</v>
      </c>
      <c r="CJ10" s="38" t="s">
        <v>28</v>
      </c>
      <c r="CK10" s="38" t="s">
        <v>29</v>
      </c>
      <c r="CL10" s="38" t="s">
        <v>27</v>
      </c>
      <c r="CM10" s="40" t="s">
        <v>101</v>
      </c>
      <c r="CN10" s="41" t="s">
        <v>57</v>
      </c>
      <c r="CO10" s="41" t="s">
        <v>102</v>
      </c>
      <c r="CP10" s="41" t="s">
        <v>103</v>
      </c>
      <c r="CQ10" s="41" t="s">
        <v>104</v>
      </c>
      <c r="CR10" s="42" t="s">
        <v>105</v>
      </c>
      <c r="CS10" s="43" t="s">
        <v>106</v>
      </c>
      <c r="CT10" s="43" t="s">
        <v>58</v>
      </c>
      <c r="CU10" s="43" t="s">
        <v>107</v>
      </c>
      <c r="CV10" s="43" t="s">
        <v>108</v>
      </c>
      <c r="CW10" s="43" t="s">
        <v>109</v>
      </c>
      <c r="CX10" s="43" t="s">
        <v>132</v>
      </c>
      <c r="CY10" s="39" t="s">
        <v>31</v>
      </c>
      <c r="CZ10" s="38" t="s">
        <v>30</v>
      </c>
      <c r="DA10" s="38" t="s">
        <v>25</v>
      </c>
      <c r="DB10" s="38" t="s">
        <v>26</v>
      </c>
      <c r="DC10" s="38" t="s">
        <v>27</v>
      </c>
      <c r="DD10" s="38" t="s">
        <v>28</v>
      </c>
      <c r="DE10" s="38" t="s">
        <v>29</v>
      </c>
      <c r="DF10" s="38" t="s">
        <v>27</v>
      </c>
      <c r="DG10" s="40" t="s">
        <v>101</v>
      </c>
      <c r="DH10" s="41" t="s">
        <v>57</v>
      </c>
      <c r="DI10" s="41" t="s">
        <v>102</v>
      </c>
      <c r="DJ10" s="41" t="s">
        <v>103</v>
      </c>
      <c r="DK10" s="41" t="s">
        <v>104</v>
      </c>
      <c r="DL10" s="42" t="s">
        <v>105</v>
      </c>
      <c r="DM10" s="43" t="s">
        <v>106</v>
      </c>
      <c r="DN10" s="43" t="s">
        <v>58</v>
      </c>
      <c r="DO10" s="43" t="s">
        <v>107</v>
      </c>
      <c r="DP10" s="43" t="s">
        <v>108</v>
      </c>
      <c r="DQ10" s="43" t="s">
        <v>109</v>
      </c>
      <c r="DR10" s="43" t="s">
        <v>132</v>
      </c>
      <c r="DS10" s="39" t="s">
        <v>31</v>
      </c>
      <c r="DT10" s="38" t="s">
        <v>30</v>
      </c>
      <c r="DU10" s="38" t="s">
        <v>25</v>
      </c>
      <c r="DV10" s="38" t="s">
        <v>26</v>
      </c>
      <c r="DW10" s="38" t="s">
        <v>27</v>
      </c>
      <c r="DX10" s="38" t="s">
        <v>28</v>
      </c>
      <c r="DY10" s="38" t="s">
        <v>29</v>
      </c>
      <c r="DZ10" s="38" t="s">
        <v>27</v>
      </c>
      <c r="EA10" s="40" t="s">
        <v>101</v>
      </c>
      <c r="EB10" s="41" t="s">
        <v>57</v>
      </c>
      <c r="EC10" s="41" t="s">
        <v>102</v>
      </c>
      <c r="ED10" s="41" t="s">
        <v>103</v>
      </c>
      <c r="EE10" s="41" t="s">
        <v>104</v>
      </c>
      <c r="EF10" s="42" t="s">
        <v>105</v>
      </c>
      <c r="EG10" s="43" t="s">
        <v>106</v>
      </c>
      <c r="EH10" s="43" t="s">
        <v>58</v>
      </c>
      <c r="EI10" s="43" t="s">
        <v>107</v>
      </c>
      <c r="EJ10" s="43" t="s">
        <v>108</v>
      </c>
      <c r="EK10" s="43" t="s">
        <v>109</v>
      </c>
      <c r="EL10" s="43" t="s">
        <v>132</v>
      </c>
      <c r="EM10" s="39" t="s">
        <v>31</v>
      </c>
      <c r="EN10" s="38" t="s">
        <v>30</v>
      </c>
      <c r="EO10" s="38" t="s">
        <v>25</v>
      </c>
      <c r="EP10" s="38" t="s">
        <v>26</v>
      </c>
      <c r="EQ10" s="38" t="s">
        <v>27</v>
      </c>
      <c r="ER10" s="38" t="s">
        <v>28</v>
      </c>
      <c r="ES10" s="38" t="s">
        <v>29</v>
      </c>
      <c r="ET10" s="38" t="s">
        <v>27</v>
      </c>
      <c r="EU10" s="40" t="s">
        <v>101</v>
      </c>
      <c r="EV10" s="41" t="s">
        <v>57</v>
      </c>
      <c r="EW10" s="41" t="s">
        <v>102</v>
      </c>
      <c r="EX10" s="41" t="s">
        <v>103</v>
      </c>
      <c r="EY10" s="41" t="s">
        <v>104</v>
      </c>
      <c r="EZ10" s="42" t="s">
        <v>105</v>
      </c>
      <c r="FA10" s="43" t="s">
        <v>106</v>
      </c>
      <c r="FB10" s="43" t="s">
        <v>58</v>
      </c>
      <c r="FC10" s="43" t="s">
        <v>107</v>
      </c>
      <c r="FD10" s="43" t="s">
        <v>108</v>
      </c>
      <c r="FE10" s="43" t="s">
        <v>109</v>
      </c>
      <c r="FF10" s="43" t="s">
        <v>132</v>
      </c>
      <c r="FG10" s="39" t="s">
        <v>31</v>
      </c>
      <c r="FH10" s="38" t="s">
        <v>30</v>
      </c>
      <c r="FI10" s="38" t="s">
        <v>25</v>
      </c>
      <c r="FJ10" s="38" t="s">
        <v>26</v>
      </c>
      <c r="FK10" s="38" t="s">
        <v>27</v>
      </c>
      <c r="FL10" s="38" t="s">
        <v>28</v>
      </c>
      <c r="FM10" s="38" t="s">
        <v>29</v>
      </c>
      <c r="FN10" s="38" t="s">
        <v>27</v>
      </c>
      <c r="FO10" s="40" t="s">
        <v>101</v>
      </c>
      <c r="FP10" s="41" t="s">
        <v>57</v>
      </c>
      <c r="FQ10" s="41" t="s">
        <v>102</v>
      </c>
      <c r="FR10" s="41" t="s">
        <v>103</v>
      </c>
      <c r="FS10" s="41" t="s">
        <v>104</v>
      </c>
      <c r="FT10" s="42" t="s">
        <v>105</v>
      </c>
      <c r="FU10" s="43" t="s">
        <v>106</v>
      </c>
      <c r="FV10" s="43" t="s">
        <v>58</v>
      </c>
      <c r="FW10" s="43" t="s">
        <v>107</v>
      </c>
      <c r="FX10" s="43" t="s">
        <v>108</v>
      </c>
      <c r="FY10" s="43" t="s">
        <v>109</v>
      </c>
      <c r="FZ10" s="43" t="s">
        <v>132</v>
      </c>
      <c r="GA10" s="39" t="s">
        <v>31</v>
      </c>
      <c r="GB10" s="38" t="s">
        <v>30</v>
      </c>
      <c r="GC10" s="38" t="s">
        <v>25</v>
      </c>
      <c r="GD10" s="38" t="s">
        <v>26</v>
      </c>
      <c r="GE10" s="38" t="s">
        <v>27</v>
      </c>
      <c r="GF10" s="38" t="s">
        <v>28</v>
      </c>
      <c r="GG10" s="38" t="s">
        <v>29</v>
      </c>
      <c r="GH10" s="38" t="s">
        <v>27</v>
      </c>
      <c r="GI10" s="40" t="s">
        <v>101</v>
      </c>
      <c r="GJ10" s="41" t="s">
        <v>57</v>
      </c>
      <c r="GK10" s="41" t="s">
        <v>102</v>
      </c>
      <c r="GL10" s="41" t="s">
        <v>103</v>
      </c>
      <c r="GM10" s="41" t="s">
        <v>104</v>
      </c>
      <c r="GN10" s="42" t="s">
        <v>105</v>
      </c>
      <c r="GO10" s="43" t="s">
        <v>106</v>
      </c>
      <c r="GP10" s="43" t="s">
        <v>58</v>
      </c>
      <c r="GQ10" s="43" t="s">
        <v>107</v>
      </c>
      <c r="GR10" s="43" t="s">
        <v>108</v>
      </c>
      <c r="GS10" s="43" t="s">
        <v>109</v>
      </c>
      <c r="GT10" s="43" t="s">
        <v>132</v>
      </c>
      <c r="GU10" s="39" t="s">
        <v>31</v>
      </c>
      <c r="GV10" s="38" t="s">
        <v>30</v>
      </c>
      <c r="GW10" s="38" t="s">
        <v>25</v>
      </c>
      <c r="GX10" s="38" t="s">
        <v>26</v>
      </c>
      <c r="GY10" s="38" t="s">
        <v>27</v>
      </c>
      <c r="GZ10" s="38" t="s">
        <v>28</v>
      </c>
      <c r="HA10" s="38" t="s">
        <v>29</v>
      </c>
      <c r="HB10" s="38" t="s">
        <v>27</v>
      </c>
      <c r="HC10" s="40" t="s">
        <v>101</v>
      </c>
      <c r="HD10" s="41" t="s">
        <v>57</v>
      </c>
      <c r="HE10" s="41" t="s">
        <v>102</v>
      </c>
      <c r="HF10" s="41" t="s">
        <v>103</v>
      </c>
      <c r="HG10" s="41" t="s">
        <v>104</v>
      </c>
      <c r="HH10" s="42" t="s">
        <v>105</v>
      </c>
      <c r="HI10" s="43" t="s">
        <v>106</v>
      </c>
      <c r="HJ10" s="43" t="s">
        <v>58</v>
      </c>
      <c r="HK10" s="43" t="s">
        <v>107</v>
      </c>
      <c r="HL10" s="43" t="s">
        <v>108</v>
      </c>
      <c r="HM10" s="43" t="s">
        <v>109</v>
      </c>
      <c r="HN10" s="43" t="s">
        <v>132</v>
      </c>
    </row>
    <row r="11" spans="1:222" s="4" customFormat="1" ht="13.5" customHeight="1">
      <c r="A11" s="44" t="s">
        <v>293</v>
      </c>
      <c r="B11" s="2" t="s">
        <v>301</v>
      </c>
      <c r="C11" s="7"/>
      <c r="E11" s="27">
        <v>4643871</v>
      </c>
      <c r="F11" s="45">
        <v>0.435</v>
      </c>
      <c r="G11" s="46">
        <v>5.0999999999999997E-2</v>
      </c>
      <c r="H11" s="2">
        <v>30</v>
      </c>
      <c r="I11" s="45">
        <v>0.39500000000000002</v>
      </c>
      <c r="J11" s="46">
        <v>-2.6315789473684209E-2</v>
      </c>
      <c r="K11" s="46"/>
      <c r="L11" s="46"/>
      <c r="M11" s="46"/>
      <c r="P11" s="47"/>
      <c r="Q11" s="27"/>
      <c r="R11" s="46"/>
      <c r="S11" s="46"/>
      <c r="U11" s="46"/>
      <c r="V11" s="46"/>
      <c r="W11" s="7"/>
      <c r="Y11" s="27">
        <v>3940150</v>
      </c>
      <c r="Z11" s="45">
        <v>0.36200000000000004</v>
      </c>
      <c r="AA11" s="45">
        <v>-7.2999999999999995E-2</v>
      </c>
      <c r="AB11" s="2">
        <v>29</v>
      </c>
      <c r="AC11" s="45">
        <v>0.38200000000000006</v>
      </c>
      <c r="AD11" s="45">
        <v>-1.3000000000000001E-2</v>
      </c>
      <c r="AE11" s="27"/>
      <c r="AF11" s="46"/>
      <c r="AG11" s="46"/>
      <c r="AJ11" s="47"/>
      <c r="AK11" s="27"/>
      <c r="AM11" s="46"/>
      <c r="AO11" s="46"/>
      <c r="AP11" s="46"/>
      <c r="AQ11" s="7"/>
      <c r="AS11" s="27">
        <v>4182963</v>
      </c>
      <c r="AT11" s="45">
        <v>0.373</v>
      </c>
      <c r="AU11" s="45">
        <v>1.1000000000000001E-2</v>
      </c>
      <c r="AV11" s="2">
        <v>29</v>
      </c>
      <c r="AW11" s="45">
        <v>0.38200000000000006</v>
      </c>
      <c r="AX11" s="45">
        <v>0</v>
      </c>
      <c r="AY11" s="27"/>
      <c r="AZ11" s="46"/>
      <c r="BA11" s="46"/>
      <c r="BD11" s="47"/>
      <c r="BE11" s="27"/>
      <c r="BF11" s="46"/>
      <c r="BG11" s="46"/>
      <c r="BI11" s="46"/>
      <c r="BJ11" s="46"/>
      <c r="BK11" s="7"/>
      <c r="BM11" s="27">
        <v>3990868</v>
      </c>
      <c r="BN11" s="45">
        <v>0.34299999999999997</v>
      </c>
      <c r="BO11" s="45">
        <v>-0.03</v>
      </c>
      <c r="BP11" s="2">
        <v>29</v>
      </c>
      <c r="BQ11" s="45">
        <v>0.38200000000000006</v>
      </c>
      <c r="BR11" s="45">
        <v>0</v>
      </c>
      <c r="BS11" s="27"/>
      <c r="BT11" s="46"/>
      <c r="BU11" s="46"/>
      <c r="BX11" s="47"/>
      <c r="BY11" s="27"/>
      <c r="BZ11" s="46"/>
      <c r="CA11" s="46"/>
      <c r="CC11" s="46"/>
      <c r="CD11" s="46"/>
      <c r="CE11" s="27"/>
      <c r="CG11" s="27">
        <v>4186715</v>
      </c>
      <c r="CH11" s="45">
        <v>0.35000000000000003</v>
      </c>
      <c r="CI11" s="45">
        <v>6.9999999999999993E-3</v>
      </c>
      <c r="CJ11" s="2">
        <v>28</v>
      </c>
      <c r="CK11" s="45">
        <v>0.36799999999999999</v>
      </c>
      <c r="CL11" s="45">
        <v>-1.3157894736842105E-2</v>
      </c>
      <c r="CM11" s="27"/>
      <c r="CN11" s="46"/>
      <c r="CO11" s="46"/>
      <c r="CR11" s="47"/>
      <c r="CS11" s="27"/>
      <c r="CT11" s="46"/>
      <c r="CU11" s="46"/>
      <c r="CW11" s="46"/>
      <c r="CX11" s="46"/>
      <c r="CY11" s="7"/>
      <c r="DA11" s="27" t="s">
        <v>335</v>
      </c>
      <c r="DB11" s="45">
        <v>0.40299999999999997</v>
      </c>
      <c r="DC11" s="45">
        <v>5.2999999999999999E-2</v>
      </c>
      <c r="DD11" s="2" t="s">
        <v>331</v>
      </c>
      <c r="DE11" s="45">
        <v>0.42100000000000004</v>
      </c>
      <c r="DF11" s="45">
        <v>5.2631578947368418E-2</v>
      </c>
      <c r="DG11" s="27"/>
      <c r="DH11" s="46"/>
      <c r="DI11" s="46"/>
      <c r="DL11" s="47"/>
      <c r="DM11" s="27"/>
      <c r="DN11" s="46"/>
      <c r="DO11" s="46"/>
      <c r="DQ11" s="46"/>
      <c r="DR11" s="46"/>
      <c r="DS11" s="7"/>
      <c r="DU11" s="27">
        <v>4469734</v>
      </c>
      <c r="DV11" s="45">
        <f t="shared" ref="DV11:DV17" si="0">DU11/DS$7</f>
        <v>0.35133250585805181</v>
      </c>
      <c r="DW11" s="45">
        <v>-5.2000000000000005E-2</v>
      </c>
      <c r="DX11" s="2">
        <v>31</v>
      </c>
      <c r="DY11" s="45">
        <v>0.40799999999999997</v>
      </c>
      <c r="DZ11" s="45">
        <f>DY11-DE11</f>
        <v>-1.3000000000000067E-2</v>
      </c>
      <c r="EA11" s="27">
        <v>0</v>
      </c>
      <c r="EB11" s="4">
        <v>0</v>
      </c>
      <c r="EC11" s="45">
        <v>0</v>
      </c>
      <c r="ED11" s="4">
        <v>16</v>
      </c>
      <c r="EE11" s="4">
        <v>0</v>
      </c>
      <c r="EF11" s="47">
        <v>0</v>
      </c>
      <c r="EG11" s="27">
        <v>0</v>
      </c>
      <c r="EH11" s="46">
        <v>0</v>
      </c>
      <c r="EI11" s="46">
        <v>0</v>
      </c>
      <c r="EJ11" s="4">
        <v>15</v>
      </c>
      <c r="EK11" s="46">
        <v>0</v>
      </c>
      <c r="EL11" s="46">
        <v>0</v>
      </c>
      <c r="EM11" s="76"/>
      <c r="EO11" s="76">
        <v>3965284</v>
      </c>
      <c r="EP11" s="45">
        <f t="shared" ref="EP11:EP30" si="1">EO11/EM$7</f>
        <v>0.29634697241405339</v>
      </c>
      <c r="EQ11" s="45">
        <f>EP11-DV11</f>
        <v>-5.4985533443998424E-2</v>
      </c>
      <c r="ER11" s="2">
        <v>25</v>
      </c>
      <c r="ES11" s="45">
        <f>ER11/76</f>
        <v>0.32894736842105265</v>
      </c>
      <c r="ET11" s="45">
        <f>ES11-DY11</f>
        <v>-7.9052631578947319E-2</v>
      </c>
      <c r="EU11" s="27">
        <v>0</v>
      </c>
      <c r="EV11" s="46">
        <v>0</v>
      </c>
      <c r="EW11" s="46">
        <v>0</v>
      </c>
      <c r="EX11" s="4">
        <v>12</v>
      </c>
      <c r="EZ11" s="47">
        <v>0</v>
      </c>
      <c r="FA11" s="27">
        <v>0</v>
      </c>
      <c r="FB11" s="46">
        <v>0</v>
      </c>
      <c r="FC11" s="46">
        <v>0</v>
      </c>
      <c r="FD11" s="4">
        <v>13</v>
      </c>
      <c r="FF11" s="47">
        <v>0</v>
      </c>
      <c r="FG11" s="76"/>
      <c r="FI11" s="76">
        <v>4123084</v>
      </c>
      <c r="FJ11" s="45">
        <f t="shared" ref="FJ11:FJ30" si="2">FI11/FG$7</f>
        <v>0.29793437339672951</v>
      </c>
      <c r="FK11" s="45">
        <f>FJ11-EP11</f>
        <v>1.5874009826761237E-3</v>
      </c>
      <c r="FL11" s="2">
        <v>26</v>
      </c>
      <c r="FM11" s="45">
        <f>FL11/76</f>
        <v>0.34210526315789475</v>
      </c>
      <c r="FN11" s="45">
        <f>FM11-ES11</f>
        <v>1.3157894736842091E-2</v>
      </c>
      <c r="FO11" s="27"/>
      <c r="FP11" s="46"/>
      <c r="FQ11" s="46"/>
      <c r="FT11" s="47"/>
      <c r="FU11" s="27"/>
      <c r="FV11" s="46"/>
      <c r="FW11" s="46"/>
      <c r="FZ11" s="47"/>
      <c r="GA11" s="7"/>
      <c r="GC11" s="2">
        <v>4204313</v>
      </c>
      <c r="GD11" s="45">
        <f>GC11/$GA$7</f>
        <v>0.28786953715955405</v>
      </c>
      <c r="GE11" s="36">
        <f>GD11-FJ11</f>
        <v>-1.0064836237175467E-2</v>
      </c>
      <c r="GF11" s="2">
        <v>26</v>
      </c>
      <c r="GG11" s="45">
        <f>GF11/$GA$3</f>
        <v>0.34210526315789475</v>
      </c>
      <c r="GH11" s="36">
        <f>GG11-FM11</f>
        <v>0</v>
      </c>
      <c r="GI11" s="49"/>
      <c r="GN11" s="47"/>
      <c r="GU11" s="7"/>
      <c r="GW11" s="2">
        <v>4525598</v>
      </c>
      <c r="GX11" s="45">
        <f>GW11/GU$7</f>
        <v>0.30089095836099722</v>
      </c>
      <c r="GY11" s="36">
        <f>GX11-GD11</f>
        <v>1.3021421201443173E-2</v>
      </c>
      <c r="GZ11" s="2">
        <v>15</v>
      </c>
      <c r="HA11" s="45">
        <f>GZ11/GU$3</f>
        <v>0.375</v>
      </c>
      <c r="HB11" s="36">
        <f t="shared" ref="HB11:HB33" si="3">HA11-GG11</f>
        <v>3.2894736842105254E-2</v>
      </c>
      <c r="HC11" s="49"/>
      <c r="HH11" s="47"/>
    </row>
    <row r="12" spans="1:222" s="4" customFormat="1" ht="13.5" customHeight="1">
      <c r="A12" s="44" t="s">
        <v>295</v>
      </c>
      <c r="B12" s="2" t="s">
        <v>310</v>
      </c>
      <c r="C12" s="7"/>
      <c r="E12" s="27">
        <v>4595148</v>
      </c>
      <c r="F12" s="45">
        <v>0.43</v>
      </c>
      <c r="G12" s="46">
        <v>1.1000000000000001E-2</v>
      </c>
      <c r="H12" s="2">
        <v>36</v>
      </c>
      <c r="I12" s="45">
        <v>0.47399999999999998</v>
      </c>
      <c r="J12" s="46">
        <v>2.6315789473684209E-2</v>
      </c>
      <c r="K12" s="46"/>
      <c r="L12" s="46"/>
      <c r="M12" s="46"/>
      <c r="P12" s="47"/>
      <c r="Q12" s="27"/>
      <c r="R12" s="46"/>
      <c r="S12" s="46"/>
      <c r="U12" s="46"/>
      <c r="V12" s="46"/>
      <c r="W12" s="7"/>
      <c r="Y12" s="27">
        <v>4792682</v>
      </c>
      <c r="Z12" s="45">
        <v>0.44</v>
      </c>
      <c r="AA12" s="45">
        <v>0.01</v>
      </c>
      <c r="AB12" s="2">
        <v>37</v>
      </c>
      <c r="AC12" s="45">
        <v>0.48700000000000004</v>
      </c>
      <c r="AD12" s="45">
        <v>1.3000000000000001E-2</v>
      </c>
      <c r="AE12" s="27"/>
      <c r="AF12" s="46"/>
      <c r="AG12" s="46"/>
      <c r="AJ12" s="47"/>
      <c r="AK12" s="27"/>
      <c r="AM12" s="46"/>
      <c r="AO12" s="46"/>
      <c r="AP12" s="46"/>
      <c r="AQ12" s="7"/>
      <c r="AS12" s="27">
        <v>4225736</v>
      </c>
      <c r="AT12" s="45">
        <v>0.37700000000000006</v>
      </c>
      <c r="AU12" s="45">
        <v>-6.3E-2</v>
      </c>
      <c r="AV12" s="2">
        <v>35</v>
      </c>
      <c r="AW12" s="45">
        <v>0.46100000000000002</v>
      </c>
      <c r="AX12" s="45">
        <v>-2.6315789473684209E-2</v>
      </c>
      <c r="AY12" s="27"/>
      <c r="AZ12" s="46"/>
      <c r="BA12" s="46"/>
      <c r="BD12" s="47"/>
      <c r="BE12" s="27"/>
      <c r="BF12" s="46"/>
      <c r="BG12" s="46"/>
      <c r="BI12" s="46"/>
      <c r="BJ12" s="46"/>
      <c r="BK12" s="7"/>
      <c r="BM12" s="27">
        <v>4864231</v>
      </c>
      <c r="BN12" s="45">
        <v>0.41799999999999998</v>
      </c>
      <c r="BO12" s="45">
        <v>4.0999999999999995E-2</v>
      </c>
      <c r="BP12" s="2">
        <v>35</v>
      </c>
      <c r="BQ12" s="45">
        <v>0.46100000000000002</v>
      </c>
      <c r="BR12" s="45">
        <v>0</v>
      </c>
      <c r="BS12" s="27"/>
      <c r="BT12" s="46"/>
      <c r="BU12" s="46"/>
      <c r="BX12" s="47"/>
      <c r="BY12" s="27"/>
      <c r="BZ12" s="46"/>
      <c r="CA12" s="46"/>
      <c r="CC12" s="46"/>
      <c r="CD12" s="46"/>
      <c r="CE12" s="27"/>
      <c r="CG12" s="27">
        <v>5390114</v>
      </c>
      <c r="CH12" s="45">
        <v>0.45100000000000001</v>
      </c>
      <c r="CI12" s="45">
        <v>3.3000000000000002E-2</v>
      </c>
      <c r="CJ12" s="2">
        <v>39</v>
      </c>
      <c r="CK12" s="45">
        <v>0.51300000000000001</v>
      </c>
      <c r="CL12" s="45">
        <v>5.2631578947368418E-2</v>
      </c>
      <c r="CM12" s="27"/>
      <c r="CN12" s="46"/>
      <c r="CO12" s="46"/>
      <c r="CR12" s="47"/>
      <c r="CS12" s="27"/>
      <c r="CT12" s="46"/>
      <c r="CU12" s="46"/>
      <c r="CW12" s="46"/>
      <c r="CX12" s="46"/>
      <c r="CY12" s="7"/>
      <c r="DA12" s="27" t="s">
        <v>336</v>
      </c>
      <c r="DB12" s="45">
        <v>0.39900000000000002</v>
      </c>
      <c r="DC12" s="45">
        <v>-5.2000000000000005E-2</v>
      </c>
      <c r="DD12" s="2" t="s">
        <v>332</v>
      </c>
      <c r="DE12" s="45">
        <v>0.48700000000000004</v>
      </c>
      <c r="DF12" s="45">
        <v>-2.6315789473684209E-2</v>
      </c>
      <c r="DG12" s="27"/>
      <c r="DH12" s="46"/>
      <c r="DI12" s="46"/>
      <c r="DL12" s="47"/>
      <c r="DM12" s="27"/>
      <c r="DN12" s="46"/>
      <c r="DO12" s="46"/>
      <c r="DQ12" s="46"/>
      <c r="DR12" s="46"/>
      <c r="DS12" s="7" t="s">
        <v>1138</v>
      </c>
      <c r="DU12" s="27">
        <v>4914205</v>
      </c>
      <c r="DV12" s="45">
        <f t="shared" si="0"/>
        <v>0.38626906141398293</v>
      </c>
      <c r="DW12" s="45">
        <v>-1.3000000000000001E-2</v>
      </c>
      <c r="DX12" s="2">
        <v>34</v>
      </c>
      <c r="DY12" s="45">
        <v>0.44700000000000006</v>
      </c>
      <c r="DZ12" s="45">
        <f>DY12-DE12</f>
        <v>-3.999999999999998E-2</v>
      </c>
      <c r="EA12" s="27">
        <v>0</v>
      </c>
      <c r="EB12" s="4">
        <v>0</v>
      </c>
      <c r="EC12" s="45">
        <v>0</v>
      </c>
      <c r="ED12" s="4">
        <v>16</v>
      </c>
      <c r="EE12" s="4">
        <v>0</v>
      </c>
      <c r="EF12" s="47">
        <v>0</v>
      </c>
      <c r="EG12" s="27">
        <v>0</v>
      </c>
      <c r="EH12" s="46">
        <v>0</v>
      </c>
      <c r="EI12" s="46">
        <v>0</v>
      </c>
      <c r="EJ12" s="4">
        <v>18</v>
      </c>
      <c r="EK12" s="46">
        <v>0</v>
      </c>
      <c r="EL12" s="46">
        <v>0</v>
      </c>
      <c r="EM12" s="238" t="s">
        <v>1137</v>
      </c>
      <c r="EN12" s="239"/>
      <c r="EO12" s="76">
        <v>4951196</v>
      </c>
      <c r="EP12" s="45">
        <f t="shared" si="1"/>
        <v>0.37002947189370838</v>
      </c>
      <c r="EQ12" s="45">
        <f t="shared" ref="EQ12:EQ30" si="4">EP12-DV12</f>
        <v>-1.6239589520274544E-2</v>
      </c>
      <c r="ER12" s="2">
        <v>33</v>
      </c>
      <c r="ES12" s="45">
        <f t="shared" ref="ES12:ES30" si="5">ER12/76</f>
        <v>0.43421052631578949</v>
      </c>
      <c r="ET12" s="45">
        <f t="shared" ref="ET12:ET30" si="6">ES12-DY12</f>
        <v>-1.2789473684210573E-2</v>
      </c>
      <c r="EU12" s="27">
        <v>0</v>
      </c>
      <c r="EV12" s="46">
        <v>0</v>
      </c>
      <c r="EW12" s="46">
        <v>0</v>
      </c>
      <c r="EX12" s="4">
        <v>17</v>
      </c>
      <c r="EZ12" s="47">
        <v>0</v>
      </c>
      <c r="FA12" s="27">
        <v>0</v>
      </c>
      <c r="FB12" s="46">
        <v>0</v>
      </c>
      <c r="FC12" s="46">
        <v>0</v>
      </c>
      <c r="FD12" s="4">
        <v>16</v>
      </c>
      <c r="FF12" s="47">
        <v>0</v>
      </c>
      <c r="FG12" s="238" t="s">
        <v>1137</v>
      </c>
      <c r="FH12" s="239"/>
      <c r="FI12" s="76">
        <v>4868246</v>
      </c>
      <c r="FJ12" s="45">
        <f t="shared" si="2"/>
        <v>0.35177983799290408</v>
      </c>
      <c r="FK12" s="45">
        <f t="shared" ref="FK12:FK30" si="7">FJ12-EP12</f>
        <v>-1.8249633900804307E-2</v>
      </c>
      <c r="FL12" s="2">
        <v>30</v>
      </c>
      <c r="FM12" s="45">
        <f t="shared" ref="FM12:FM30" si="8">FL12/76</f>
        <v>0.39473684210526316</v>
      </c>
      <c r="FN12" s="45">
        <f t="shared" ref="FN12:FN30" si="9">FM12-ES12</f>
        <v>-3.9473684210526327E-2</v>
      </c>
      <c r="FO12" s="27"/>
      <c r="FP12" s="46"/>
      <c r="FQ12" s="46"/>
      <c r="FT12" s="47"/>
      <c r="FU12" s="27"/>
      <c r="FV12" s="46"/>
      <c r="FW12" s="46"/>
      <c r="FZ12" s="47"/>
      <c r="GA12" s="7"/>
      <c r="GC12" s="27">
        <v>5548142</v>
      </c>
      <c r="GD12" s="45">
        <f t="shared" ref="GD12:GD13" si="10">GC12/$GA$7</f>
        <v>0.37988158104201153</v>
      </c>
      <c r="GE12" s="36">
        <f t="shared" ref="GE12:GE13" si="11">GD12-FJ12</f>
        <v>2.8101743049107453E-2</v>
      </c>
      <c r="GF12" s="2">
        <v>35</v>
      </c>
      <c r="GG12" s="45">
        <f t="shared" ref="GG12:GG15" si="12">GF12/$GA$3</f>
        <v>0.46052631578947367</v>
      </c>
      <c r="GH12" s="36">
        <f t="shared" ref="GH12:GH13" si="13">GG12-FM12</f>
        <v>6.5789473684210509E-2</v>
      </c>
      <c r="GI12" s="49"/>
      <c r="GN12" s="47"/>
      <c r="GU12" s="7"/>
      <c r="GW12" s="27">
        <v>5148028</v>
      </c>
      <c r="GX12" s="45">
        <f t="shared" ref="GX12:GX33" si="14">GW12/GU$7</f>
        <v>0.34227412125187606</v>
      </c>
      <c r="GY12" s="36">
        <f t="shared" ref="GY12:GY33" si="15">GX12-GD12</f>
        <v>-3.7607459790135467E-2</v>
      </c>
      <c r="GZ12" s="2">
        <v>15</v>
      </c>
      <c r="HA12" s="45">
        <f t="shared" ref="HA12:HA33" si="16">GZ12/GU$3</f>
        <v>0.375</v>
      </c>
      <c r="HB12" s="36">
        <f t="shared" si="3"/>
        <v>-8.5526315789473673E-2</v>
      </c>
      <c r="HC12" s="49"/>
      <c r="HH12" s="47"/>
    </row>
    <row r="13" spans="1:222" s="4" customFormat="1" ht="13.5" customHeight="1">
      <c r="A13" s="50" t="s">
        <v>296</v>
      </c>
      <c r="B13" s="2" t="s">
        <v>303</v>
      </c>
      <c r="C13" s="7"/>
      <c r="E13" s="27" t="s">
        <v>292</v>
      </c>
      <c r="F13" s="45" t="s">
        <v>292</v>
      </c>
      <c r="G13" s="46" t="s">
        <v>292</v>
      </c>
      <c r="H13" s="2" t="s">
        <v>292</v>
      </c>
      <c r="I13" s="45" t="s">
        <v>292</v>
      </c>
      <c r="J13" s="46" t="s">
        <v>292</v>
      </c>
      <c r="K13" s="46"/>
      <c r="L13" s="46"/>
      <c r="M13" s="46"/>
      <c r="P13" s="47"/>
      <c r="Q13" s="27"/>
      <c r="R13" s="46"/>
      <c r="S13" s="46"/>
      <c r="U13" s="46"/>
      <c r="V13" s="46"/>
      <c r="W13" s="7"/>
      <c r="Y13" s="27" t="s">
        <v>292</v>
      </c>
      <c r="Z13" s="45" t="s">
        <v>292</v>
      </c>
      <c r="AA13" s="45" t="s">
        <v>292</v>
      </c>
      <c r="AB13" s="2" t="s">
        <v>292</v>
      </c>
      <c r="AC13" s="45" t="s">
        <v>292</v>
      </c>
      <c r="AD13" s="45" t="s">
        <v>292</v>
      </c>
      <c r="AE13" s="27"/>
      <c r="AF13" s="46"/>
      <c r="AG13" s="46"/>
      <c r="AJ13" s="47"/>
      <c r="AK13" s="27"/>
      <c r="AM13" s="46"/>
      <c r="AO13" s="46"/>
      <c r="AP13" s="46"/>
      <c r="AQ13" s="7"/>
      <c r="AS13" s="27">
        <v>1007439</v>
      </c>
      <c r="AT13" s="45">
        <v>0.09</v>
      </c>
      <c r="AU13" s="45">
        <v>0.09</v>
      </c>
      <c r="AV13" s="2">
        <v>1</v>
      </c>
      <c r="AW13" s="45">
        <v>1.3000000000000001E-2</v>
      </c>
      <c r="AX13" s="45">
        <v>1.3157894736842105E-2</v>
      </c>
      <c r="AY13" s="27"/>
      <c r="AZ13" s="46"/>
      <c r="BA13" s="46"/>
      <c r="BD13" s="47"/>
      <c r="BE13" s="27"/>
      <c r="BF13" s="46"/>
      <c r="BG13" s="46"/>
      <c r="BI13" s="46"/>
      <c r="BJ13" s="46"/>
      <c r="BK13" s="7"/>
      <c r="BM13" s="27" t="s">
        <v>292</v>
      </c>
      <c r="BN13" s="45" t="s">
        <v>292</v>
      </c>
      <c r="BO13" s="45" t="s">
        <v>292</v>
      </c>
      <c r="BP13" s="2" t="s">
        <v>292</v>
      </c>
      <c r="BQ13" s="45" t="s">
        <v>292</v>
      </c>
      <c r="BR13" s="45" t="s">
        <v>292</v>
      </c>
      <c r="BS13" s="27"/>
      <c r="BT13" s="46"/>
      <c r="BU13" s="46"/>
      <c r="BX13" s="47"/>
      <c r="BY13" s="27"/>
      <c r="BZ13" s="46"/>
      <c r="CA13" s="46"/>
      <c r="CC13" s="46"/>
      <c r="CD13" s="46"/>
      <c r="CE13" s="27"/>
      <c r="CG13" s="27">
        <v>206455</v>
      </c>
      <c r="CH13" s="45">
        <v>1.7000000000000001E-2</v>
      </c>
      <c r="CI13" s="45">
        <v>-3.9E-2</v>
      </c>
      <c r="CJ13" s="2">
        <v>0</v>
      </c>
      <c r="CK13" s="45">
        <v>0</v>
      </c>
      <c r="CL13" s="45">
        <v>-1.3157894736842105E-2</v>
      </c>
      <c r="CM13" s="27"/>
      <c r="CN13" s="46"/>
      <c r="CO13" s="46"/>
      <c r="CR13" s="47"/>
      <c r="CS13" s="27"/>
      <c r="CT13" s="46"/>
      <c r="CU13" s="46"/>
      <c r="CW13" s="46"/>
      <c r="CX13" s="46"/>
      <c r="CY13" s="7"/>
      <c r="DA13" s="27" t="s">
        <v>292</v>
      </c>
      <c r="DB13" s="45" t="s">
        <v>292</v>
      </c>
      <c r="DC13" s="45" t="s">
        <v>292</v>
      </c>
      <c r="DD13" s="2" t="s">
        <v>292</v>
      </c>
      <c r="DE13" s="45" t="s">
        <v>292</v>
      </c>
      <c r="DF13" s="45" t="s">
        <v>292</v>
      </c>
      <c r="DG13" s="27"/>
      <c r="DH13" s="46"/>
      <c r="DI13" s="46"/>
      <c r="DL13" s="47"/>
      <c r="DM13" s="27"/>
      <c r="DN13" s="46"/>
      <c r="DO13" s="46"/>
      <c r="DQ13" s="46"/>
      <c r="DR13" s="46"/>
      <c r="DS13" s="7"/>
      <c r="DU13" s="27">
        <v>70672</v>
      </c>
      <c r="DV13" s="45">
        <f t="shared" si="0"/>
        <v>5.5549996608299816E-3</v>
      </c>
      <c r="DW13" s="45">
        <v>0</v>
      </c>
      <c r="DX13" s="2">
        <v>0</v>
      </c>
      <c r="DY13" s="45">
        <v>0</v>
      </c>
      <c r="DZ13" s="45">
        <v>0</v>
      </c>
      <c r="EA13" s="27">
        <v>0</v>
      </c>
      <c r="EB13" s="4">
        <v>0</v>
      </c>
      <c r="EC13" s="45">
        <v>0</v>
      </c>
      <c r="ED13" s="4">
        <v>0</v>
      </c>
      <c r="EE13" s="4">
        <v>0</v>
      </c>
      <c r="EF13" s="47">
        <v>0</v>
      </c>
      <c r="EG13" s="27">
        <v>0</v>
      </c>
      <c r="EH13" s="46">
        <v>0</v>
      </c>
      <c r="EI13" s="46">
        <v>0</v>
      </c>
      <c r="EJ13" s="4">
        <v>0</v>
      </c>
      <c r="EK13" s="46">
        <v>0</v>
      </c>
      <c r="EL13" s="46">
        <v>0</v>
      </c>
      <c r="EM13" s="76"/>
      <c r="EO13" s="76">
        <v>70851</v>
      </c>
      <c r="EP13" s="45">
        <f t="shared" si="1"/>
        <v>5.2950757984820502E-3</v>
      </c>
      <c r="EQ13" s="45">
        <f t="shared" si="4"/>
        <v>-2.5992386234793136E-4</v>
      </c>
      <c r="ER13" s="2">
        <v>0</v>
      </c>
      <c r="ES13" s="45">
        <f t="shared" si="5"/>
        <v>0</v>
      </c>
      <c r="ET13" s="45">
        <f t="shared" si="6"/>
        <v>0</v>
      </c>
      <c r="EU13" s="27">
        <v>0</v>
      </c>
      <c r="EV13" s="46">
        <v>0</v>
      </c>
      <c r="EW13" s="46">
        <v>0</v>
      </c>
      <c r="EX13" s="4">
        <v>0</v>
      </c>
      <c r="EZ13" s="47">
        <v>0</v>
      </c>
      <c r="FA13" s="27">
        <v>0</v>
      </c>
      <c r="FB13" s="46">
        <v>0</v>
      </c>
      <c r="FC13" s="46">
        <v>0</v>
      </c>
      <c r="FD13" s="4">
        <v>0</v>
      </c>
      <c r="FF13" s="47">
        <v>0</v>
      </c>
      <c r="FG13" s="76"/>
      <c r="FI13" s="76">
        <v>593013</v>
      </c>
      <c r="FJ13" s="45">
        <f t="shared" si="2"/>
        <v>4.2851165916366188E-2</v>
      </c>
      <c r="FK13" s="45">
        <f t="shared" si="7"/>
        <v>3.755609011788414E-2</v>
      </c>
      <c r="FL13" s="2">
        <v>4</v>
      </c>
      <c r="FM13" s="45">
        <f t="shared" si="8"/>
        <v>5.2631578947368418E-2</v>
      </c>
      <c r="FN13" s="45">
        <f t="shared" si="9"/>
        <v>5.2631578947368418E-2</v>
      </c>
      <c r="FO13" s="27"/>
      <c r="FP13" s="46"/>
      <c r="FQ13" s="46"/>
      <c r="FT13" s="47"/>
      <c r="FU13" s="27"/>
      <c r="FV13" s="46"/>
      <c r="FW13" s="46"/>
      <c r="FZ13" s="47"/>
      <c r="GA13" s="7"/>
      <c r="GB13" s="51"/>
      <c r="GC13" s="51">
        <v>788203</v>
      </c>
      <c r="GD13" s="45">
        <f t="shared" si="10"/>
        <v>5.396830178860898E-2</v>
      </c>
      <c r="GE13" s="36">
        <f t="shared" si="11"/>
        <v>1.1117135872242792E-2</v>
      </c>
      <c r="GF13" s="53">
        <v>1</v>
      </c>
      <c r="GG13" s="45">
        <f t="shared" si="12"/>
        <v>1.3157894736842105E-2</v>
      </c>
      <c r="GH13" s="36">
        <f t="shared" si="13"/>
        <v>-3.9473684210526314E-2</v>
      </c>
      <c r="GI13" s="54"/>
      <c r="GJ13" s="2"/>
      <c r="GK13" s="2"/>
      <c r="GL13" s="2"/>
      <c r="GM13" s="2"/>
      <c r="GN13" s="55"/>
      <c r="GO13" s="2"/>
      <c r="GP13" s="2"/>
      <c r="GQ13" s="2"/>
      <c r="GR13" s="2"/>
      <c r="GS13" s="2"/>
      <c r="GT13" s="2"/>
      <c r="GU13" s="7" t="s">
        <v>1369</v>
      </c>
      <c r="GV13" s="51"/>
      <c r="GW13" s="51">
        <v>644744</v>
      </c>
      <c r="GX13" s="45">
        <f t="shared" si="14"/>
        <v>4.286674160133154E-2</v>
      </c>
      <c r="GY13" s="36">
        <f t="shared" si="15"/>
        <v>-1.110156018727744E-2</v>
      </c>
      <c r="GZ13" s="53">
        <v>1</v>
      </c>
      <c r="HA13" s="45">
        <f t="shared" si="16"/>
        <v>2.5000000000000001E-2</v>
      </c>
      <c r="HB13" s="36">
        <f t="shared" si="3"/>
        <v>1.1842105263157897E-2</v>
      </c>
      <c r="HC13" s="54"/>
      <c r="HD13" s="2"/>
      <c r="HE13" s="2"/>
      <c r="HF13" s="2"/>
      <c r="HG13" s="2"/>
      <c r="HH13" s="55"/>
      <c r="HI13" s="2"/>
      <c r="HJ13" s="2"/>
      <c r="HK13" s="2"/>
      <c r="HL13" s="2"/>
      <c r="HM13" s="2"/>
      <c r="HN13" s="2"/>
    </row>
    <row r="14" spans="1:222" s="4" customFormat="1" ht="13.5" customHeight="1">
      <c r="A14" s="44" t="s">
        <v>297</v>
      </c>
      <c r="B14" s="2" t="s">
        <v>304</v>
      </c>
      <c r="C14" s="7"/>
      <c r="E14" s="27">
        <v>566.94399999999996</v>
      </c>
      <c r="F14" s="45">
        <v>5.2999999999999999E-2</v>
      </c>
      <c r="G14" s="46">
        <v>-7.2999999999999995E-2</v>
      </c>
      <c r="H14" s="2">
        <v>7</v>
      </c>
      <c r="I14" s="45">
        <v>9.1999999999999998E-2</v>
      </c>
      <c r="J14" s="46">
        <v>-1.3157894736842105E-2</v>
      </c>
      <c r="K14" s="46"/>
      <c r="L14" s="46"/>
      <c r="M14" s="46"/>
      <c r="P14" s="47"/>
      <c r="Q14" s="27"/>
      <c r="R14" s="46"/>
      <c r="S14" s="46"/>
      <c r="U14" s="46"/>
      <c r="V14" s="46"/>
      <c r="W14" s="7"/>
      <c r="Y14" s="27">
        <v>1179.357</v>
      </c>
      <c r="Z14" s="45">
        <v>0.10800000000000001</v>
      </c>
      <c r="AA14" s="45">
        <v>5.5E-2</v>
      </c>
      <c r="AB14" s="2">
        <v>7</v>
      </c>
      <c r="AC14" s="45">
        <v>9.1999999999999998E-2</v>
      </c>
      <c r="AD14" s="45">
        <v>0</v>
      </c>
      <c r="AE14" s="27"/>
      <c r="AF14" s="46"/>
      <c r="AG14" s="46"/>
      <c r="AJ14" s="47"/>
      <c r="AK14" s="27"/>
      <c r="AM14" s="46"/>
      <c r="AO14" s="46"/>
      <c r="AP14" s="46"/>
      <c r="AQ14" s="7"/>
      <c r="AS14" s="27">
        <v>947940</v>
      </c>
      <c r="AT14" s="45">
        <v>8.5000000000000006E-2</v>
      </c>
      <c r="AU14" s="45">
        <v>-2.3E-2</v>
      </c>
      <c r="AV14" s="2">
        <v>9</v>
      </c>
      <c r="AW14" s="45">
        <v>0.11800000000000001</v>
      </c>
      <c r="AX14" s="45">
        <v>2.6315789473684209E-2</v>
      </c>
      <c r="AY14" s="27"/>
      <c r="AZ14" s="46"/>
      <c r="BA14" s="46"/>
      <c r="BD14" s="47"/>
      <c r="BE14" s="27"/>
      <c r="BF14" s="46"/>
      <c r="BG14" s="46"/>
      <c r="BI14" s="46"/>
      <c r="BJ14" s="46"/>
      <c r="BK14" s="7"/>
      <c r="BM14" s="27">
        <v>842924</v>
      </c>
      <c r="BN14" s="45">
        <v>7.2999999999999995E-2</v>
      </c>
      <c r="BO14" s="45">
        <v>-1.2E-2</v>
      </c>
      <c r="BP14" s="2">
        <v>8</v>
      </c>
      <c r="BQ14" s="45">
        <v>0.105</v>
      </c>
      <c r="BR14" s="45">
        <v>-1.3157894736842105E-2</v>
      </c>
      <c r="BS14" s="27"/>
      <c r="BT14" s="46"/>
      <c r="BU14" s="46"/>
      <c r="BX14" s="47"/>
      <c r="BY14" s="27"/>
      <c r="BZ14" s="46"/>
      <c r="CA14" s="46"/>
      <c r="CC14" s="46"/>
      <c r="CD14" s="46"/>
      <c r="CE14" s="27"/>
      <c r="CG14" s="27">
        <v>250373</v>
      </c>
      <c r="CH14" s="45">
        <v>2.1000000000000001E-2</v>
      </c>
      <c r="CI14" s="45">
        <v>-5.2000000000000005E-2</v>
      </c>
      <c r="CJ14" s="2">
        <v>4</v>
      </c>
      <c r="CK14" s="45">
        <v>5.2999999999999999E-2</v>
      </c>
      <c r="CL14" s="45">
        <v>-5.2631578947368418E-2</v>
      </c>
      <c r="CM14" s="27"/>
      <c r="CN14" s="46"/>
      <c r="CO14" s="46"/>
      <c r="CR14" s="47"/>
      <c r="CS14" s="27"/>
      <c r="CT14" s="46"/>
      <c r="CU14" s="46"/>
      <c r="CW14" s="46"/>
      <c r="CX14" s="46"/>
      <c r="CY14" s="7"/>
      <c r="DA14" s="27" t="s">
        <v>337</v>
      </c>
      <c r="DB14" s="45">
        <v>1.3000000000000001E-2</v>
      </c>
      <c r="DC14" s="45">
        <v>-8.0000000000000002E-3</v>
      </c>
      <c r="DD14" s="2">
        <v>0</v>
      </c>
      <c r="DE14" s="45">
        <v>0</v>
      </c>
      <c r="DF14" s="45">
        <v>-5.2631578947368418E-2</v>
      </c>
      <c r="DG14" s="27"/>
      <c r="DH14" s="46"/>
      <c r="DI14" s="46"/>
      <c r="DL14" s="47"/>
      <c r="DM14" s="27"/>
      <c r="DN14" s="46"/>
      <c r="DO14" s="46"/>
      <c r="DQ14" s="46"/>
      <c r="DR14" s="46"/>
      <c r="DS14" s="7"/>
      <c r="DU14" s="27">
        <v>80645</v>
      </c>
      <c r="DV14" s="45">
        <f t="shared" si="0"/>
        <v>6.3389029268682631E-3</v>
      </c>
      <c r="DW14" s="45">
        <v>-6.9999999999999993E-3</v>
      </c>
      <c r="DX14" s="2">
        <v>0</v>
      </c>
      <c r="DY14" s="45">
        <v>0</v>
      </c>
      <c r="DZ14" s="45">
        <f>DY14-DE14</f>
        <v>0</v>
      </c>
      <c r="EA14" s="27">
        <v>0</v>
      </c>
      <c r="EB14" s="4">
        <v>0</v>
      </c>
      <c r="EC14" s="45">
        <v>0</v>
      </c>
      <c r="ED14" s="4">
        <v>0</v>
      </c>
      <c r="EE14" s="4">
        <v>0</v>
      </c>
      <c r="EF14" s="47">
        <v>0</v>
      </c>
      <c r="EG14" s="27">
        <v>0</v>
      </c>
      <c r="EH14" s="46">
        <v>0</v>
      </c>
      <c r="EI14" s="46">
        <v>0</v>
      </c>
      <c r="EJ14" s="4">
        <v>0</v>
      </c>
      <c r="EK14" s="46">
        <v>0</v>
      </c>
      <c r="EL14" s="46">
        <v>0</v>
      </c>
      <c r="EM14" s="76"/>
      <c r="EO14" s="76">
        <v>33558</v>
      </c>
      <c r="EP14" s="45">
        <f t="shared" si="1"/>
        <v>2.5079695931667957E-3</v>
      </c>
      <c r="EQ14" s="45">
        <f t="shared" si="4"/>
        <v>-3.8309333337014674E-3</v>
      </c>
      <c r="ER14" s="2">
        <v>0</v>
      </c>
      <c r="ES14" s="45">
        <f t="shared" si="5"/>
        <v>0</v>
      </c>
      <c r="ET14" s="45">
        <f t="shared" si="6"/>
        <v>0</v>
      </c>
      <c r="EU14" s="27">
        <v>0</v>
      </c>
      <c r="EV14" s="46">
        <v>0</v>
      </c>
      <c r="EW14" s="46">
        <v>0</v>
      </c>
      <c r="EX14" s="4">
        <v>0</v>
      </c>
      <c r="EZ14" s="47">
        <v>0</v>
      </c>
      <c r="FA14" s="27">
        <v>0</v>
      </c>
      <c r="FB14" s="46">
        <v>0</v>
      </c>
      <c r="FC14" s="46">
        <v>0</v>
      </c>
      <c r="FD14" s="4">
        <v>0</v>
      </c>
      <c r="FF14" s="47">
        <v>0</v>
      </c>
      <c r="FG14" s="76"/>
      <c r="FI14" s="76"/>
      <c r="FJ14" s="45"/>
      <c r="FK14" s="45"/>
      <c r="FL14" s="2"/>
      <c r="FM14" s="45"/>
      <c r="FN14" s="45"/>
      <c r="FO14" s="27"/>
      <c r="FP14" s="46"/>
      <c r="FQ14" s="46"/>
      <c r="FT14" s="47"/>
      <c r="FU14" s="27"/>
      <c r="FV14" s="46"/>
      <c r="FW14" s="46"/>
      <c r="FZ14" s="47"/>
      <c r="GA14" s="7"/>
      <c r="GC14" s="27"/>
      <c r="GD14" s="45"/>
      <c r="GE14" s="2"/>
      <c r="GF14" s="56"/>
      <c r="GG14" s="45"/>
      <c r="GH14" s="2"/>
      <c r="GI14" s="49"/>
      <c r="GN14" s="47"/>
      <c r="GU14" s="7"/>
      <c r="GW14" s="27"/>
      <c r="GX14" s="45"/>
      <c r="GY14" s="36"/>
      <c r="GZ14" s="56"/>
      <c r="HA14" s="45"/>
      <c r="HB14" s="36"/>
      <c r="HC14" s="49"/>
      <c r="HH14" s="47"/>
    </row>
    <row r="15" spans="1:222" s="4" customFormat="1" ht="13.5" customHeight="1">
      <c r="A15" s="44" t="s">
        <v>298</v>
      </c>
      <c r="B15" s="2" t="s">
        <v>241</v>
      </c>
      <c r="C15" s="7"/>
      <c r="E15" s="27">
        <v>348555</v>
      </c>
      <c r="F15" s="45">
        <v>3.3000000000000002E-2</v>
      </c>
      <c r="G15" s="46">
        <v>0</v>
      </c>
      <c r="H15" s="2">
        <v>2</v>
      </c>
      <c r="I15" s="45">
        <v>2.6000000000000002E-2</v>
      </c>
      <c r="J15" s="46">
        <v>1.3157894736842105E-2</v>
      </c>
      <c r="K15" s="46"/>
      <c r="L15" s="46"/>
      <c r="M15" s="46"/>
      <c r="P15" s="47"/>
      <c r="Q15" s="27"/>
      <c r="R15" s="46"/>
      <c r="S15" s="46"/>
      <c r="U15" s="46"/>
      <c r="V15" s="46"/>
      <c r="W15" s="7"/>
      <c r="Y15" s="27">
        <v>369040</v>
      </c>
      <c r="Z15" s="45">
        <v>3.4000000000000002E-2</v>
      </c>
      <c r="AA15" s="45">
        <v>1E-3</v>
      </c>
      <c r="AB15" s="2">
        <v>2</v>
      </c>
      <c r="AC15" s="45">
        <v>2.6000000000000002E-2</v>
      </c>
      <c r="AD15" s="45">
        <v>0</v>
      </c>
      <c r="AE15" s="27"/>
      <c r="AF15" s="46"/>
      <c r="AG15" s="46"/>
      <c r="AJ15" s="47"/>
      <c r="AK15" s="27"/>
      <c r="AM15" s="46"/>
      <c r="AO15" s="46"/>
      <c r="AP15" s="46"/>
      <c r="AQ15" s="7"/>
      <c r="AS15" s="27" t="s">
        <v>292</v>
      </c>
      <c r="AT15" s="45" t="s">
        <v>292</v>
      </c>
      <c r="AU15" s="45" t="s">
        <v>292</v>
      </c>
      <c r="AV15" s="2" t="s">
        <v>292</v>
      </c>
      <c r="AW15" s="45" t="s">
        <v>292</v>
      </c>
      <c r="AX15" s="45" t="s">
        <v>292</v>
      </c>
      <c r="AY15" s="27"/>
      <c r="AZ15" s="46"/>
      <c r="BA15" s="46"/>
      <c r="BD15" s="47"/>
      <c r="BE15" s="27"/>
      <c r="BF15" s="46"/>
      <c r="BG15" s="46"/>
      <c r="BI15" s="46"/>
      <c r="BJ15" s="46"/>
      <c r="BK15" s="7"/>
      <c r="BM15" s="27">
        <v>574489</v>
      </c>
      <c r="BN15" s="45">
        <v>4.9000000000000002E-2</v>
      </c>
      <c r="BO15" s="45">
        <v>2.2000000000000002E-2</v>
      </c>
      <c r="BP15" s="2">
        <v>2</v>
      </c>
      <c r="BQ15" s="45">
        <v>2.6000000000000002E-2</v>
      </c>
      <c r="BR15" s="45">
        <v>1.3157894736842105E-2</v>
      </c>
      <c r="BS15" s="27"/>
      <c r="BT15" s="46"/>
      <c r="BU15" s="46"/>
      <c r="BX15" s="47"/>
      <c r="BY15" s="27"/>
      <c r="BZ15" s="46"/>
      <c r="CA15" s="46"/>
      <c r="CC15" s="46"/>
      <c r="CD15" s="46"/>
      <c r="CE15" s="27"/>
      <c r="CG15" s="27">
        <v>916431</v>
      </c>
      <c r="CH15" s="45">
        <v>7.6999999999999999E-2</v>
      </c>
      <c r="CI15" s="45">
        <v>2.7999999999999997E-2</v>
      </c>
      <c r="CJ15" s="2">
        <v>4</v>
      </c>
      <c r="CK15" s="45">
        <v>5.2999999999999999E-2</v>
      </c>
      <c r="CL15" s="45">
        <v>2.6315789473684209E-2</v>
      </c>
      <c r="CM15" s="27"/>
      <c r="CN15" s="46"/>
      <c r="CO15" s="46"/>
      <c r="CR15" s="47"/>
      <c r="CS15" s="27"/>
      <c r="CT15" s="46"/>
      <c r="CU15" s="46"/>
      <c r="CW15" s="46"/>
      <c r="CX15" s="46"/>
      <c r="CY15" s="7"/>
      <c r="DA15" s="27" t="s">
        <v>338</v>
      </c>
      <c r="DB15" s="45">
        <v>0.09</v>
      </c>
      <c r="DC15" s="45">
        <v>1.3999999999999999E-2</v>
      </c>
      <c r="DD15" s="2" t="s">
        <v>333</v>
      </c>
      <c r="DE15" s="45">
        <v>6.6000000000000003E-2</v>
      </c>
      <c r="DF15" s="45">
        <v>1.3157894736842105E-2</v>
      </c>
      <c r="DG15" s="27"/>
      <c r="DH15" s="46"/>
      <c r="DI15" s="46"/>
      <c r="DL15" s="47"/>
      <c r="DM15" s="27"/>
      <c r="DN15" s="46"/>
      <c r="DO15" s="46"/>
      <c r="DQ15" s="46"/>
      <c r="DR15" s="46"/>
      <c r="DS15" s="7"/>
      <c r="DU15" s="27">
        <v>1667315</v>
      </c>
      <c r="DV15" s="45">
        <f t="shared" si="0"/>
        <v>0.13105521648597382</v>
      </c>
      <c r="DW15" s="45">
        <v>4.0999999999999995E-2</v>
      </c>
      <c r="DX15" s="2">
        <v>9</v>
      </c>
      <c r="DY15" s="45">
        <v>0.11800000000000001</v>
      </c>
      <c r="DZ15" s="45">
        <f>DY15-DE15</f>
        <v>5.2000000000000005E-2</v>
      </c>
      <c r="EA15" s="27">
        <v>0</v>
      </c>
      <c r="EB15" s="4">
        <v>0</v>
      </c>
      <c r="EC15" s="45">
        <v>0</v>
      </c>
      <c r="ED15" s="4">
        <v>3</v>
      </c>
      <c r="EE15" s="4">
        <v>0</v>
      </c>
      <c r="EF15" s="47">
        <v>0</v>
      </c>
      <c r="EG15" s="27">
        <v>0</v>
      </c>
      <c r="EH15" s="46">
        <v>0</v>
      </c>
      <c r="EI15" s="46">
        <v>0</v>
      </c>
      <c r="EJ15" s="4">
        <v>6</v>
      </c>
      <c r="EK15" s="46">
        <v>0</v>
      </c>
      <c r="EL15" s="46">
        <v>0</v>
      </c>
      <c r="EM15" s="76"/>
      <c r="EO15" s="76">
        <v>1234592</v>
      </c>
      <c r="EP15" s="45">
        <f t="shared" si="1"/>
        <v>9.2267691637373514E-2</v>
      </c>
      <c r="EQ15" s="45">
        <f t="shared" si="4"/>
        <v>-3.8787524848600305E-2</v>
      </c>
      <c r="ER15" s="2">
        <f t="shared" ref="ER15:ER30" si="17">EX15+FD15</f>
        <v>10</v>
      </c>
      <c r="ES15" s="45">
        <f t="shared" si="5"/>
        <v>0.13157894736842105</v>
      </c>
      <c r="ET15" s="45">
        <f t="shared" si="6"/>
        <v>1.3578947368421038E-2</v>
      </c>
      <c r="EU15" s="27">
        <v>0</v>
      </c>
      <c r="EV15" s="46">
        <v>0</v>
      </c>
      <c r="EW15" s="46">
        <v>0</v>
      </c>
      <c r="EX15" s="4">
        <v>6</v>
      </c>
      <c r="EZ15" s="47">
        <v>0</v>
      </c>
      <c r="FA15" s="27">
        <v>0</v>
      </c>
      <c r="FB15" s="46">
        <v>0</v>
      </c>
      <c r="FC15" s="46">
        <v>0</v>
      </c>
      <c r="FD15" s="4">
        <v>4</v>
      </c>
      <c r="FF15" s="47">
        <v>0</v>
      </c>
      <c r="FG15" s="76"/>
      <c r="FI15" s="76">
        <v>1197657</v>
      </c>
      <c r="FJ15" s="45">
        <f t="shared" si="2"/>
        <v>8.6542788805468646E-2</v>
      </c>
      <c r="FK15" s="45">
        <f t="shared" si="7"/>
        <v>-5.7249028319048684E-3</v>
      </c>
      <c r="FL15" s="2">
        <v>9</v>
      </c>
      <c r="FM15" s="45">
        <f t="shared" si="8"/>
        <v>0.11842105263157894</v>
      </c>
      <c r="FN15" s="45">
        <f t="shared" si="9"/>
        <v>-1.3157894736842105E-2</v>
      </c>
      <c r="FO15" s="27"/>
      <c r="FP15" s="46"/>
      <c r="FQ15" s="46"/>
      <c r="FT15" s="47"/>
      <c r="FU15" s="27"/>
      <c r="FV15" s="46"/>
      <c r="FW15" s="46"/>
      <c r="FZ15" s="47"/>
      <c r="GA15" s="7"/>
      <c r="GC15" s="2">
        <v>1488427</v>
      </c>
      <c r="GD15" s="45">
        <f>GC15/$GA$7</f>
        <v>0.1019126767169294</v>
      </c>
      <c r="GE15" s="36">
        <f>GD15-FJ15</f>
        <v>1.5369887911460753E-2</v>
      </c>
      <c r="GF15" s="2">
        <v>9</v>
      </c>
      <c r="GG15" s="45">
        <f t="shared" si="12"/>
        <v>0.11842105263157894</v>
      </c>
      <c r="GH15" s="36">
        <f t="shared" ref="GH15" si="18">GG15-FM15</f>
        <v>0</v>
      </c>
      <c r="GI15" s="49"/>
      <c r="GN15" s="47"/>
      <c r="GU15" s="7"/>
      <c r="GW15" s="2">
        <v>1903403</v>
      </c>
      <c r="GX15" s="45">
        <f t="shared" si="14"/>
        <v>0.1265505139469297</v>
      </c>
      <c r="GY15" s="36">
        <f t="shared" si="15"/>
        <v>2.4637837230000306E-2</v>
      </c>
      <c r="GZ15" s="2">
        <v>6</v>
      </c>
      <c r="HA15" s="45">
        <f t="shared" si="16"/>
        <v>0.15</v>
      </c>
      <c r="HB15" s="36">
        <f t="shared" si="3"/>
        <v>3.1578947368421054E-2</v>
      </c>
      <c r="HC15" s="49"/>
      <c r="HH15" s="47"/>
    </row>
    <row r="16" spans="1:222" s="4" customFormat="1" ht="13.5" customHeight="1">
      <c r="A16" s="44" t="s">
        <v>299</v>
      </c>
      <c r="B16" s="2" t="s">
        <v>305</v>
      </c>
      <c r="C16" s="7"/>
      <c r="E16" s="27" t="s">
        <v>292</v>
      </c>
      <c r="F16" s="45" t="s">
        <v>292</v>
      </c>
      <c r="G16" s="46" t="s">
        <v>292</v>
      </c>
      <c r="H16" s="2" t="s">
        <v>292</v>
      </c>
      <c r="I16" s="45" t="s">
        <v>292</v>
      </c>
      <c r="J16" s="46" t="s">
        <v>292</v>
      </c>
      <c r="K16" s="46"/>
      <c r="L16" s="46"/>
      <c r="M16" s="46"/>
      <c r="P16" s="47"/>
      <c r="Q16" s="27"/>
      <c r="R16" s="46"/>
      <c r="S16" s="46"/>
      <c r="U16" s="46"/>
      <c r="V16" s="46"/>
      <c r="W16" s="7"/>
      <c r="Y16" s="27" t="s">
        <v>292</v>
      </c>
      <c r="Z16" s="45" t="s">
        <v>292</v>
      </c>
      <c r="AA16" s="45" t="s">
        <v>292</v>
      </c>
      <c r="AB16" s="2" t="s">
        <v>292</v>
      </c>
      <c r="AC16" s="45" t="s">
        <v>292</v>
      </c>
      <c r="AD16" s="45" t="s">
        <v>292</v>
      </c>
      <c r="AE16" s="27"/>
      <c r="AF16" s="46"/>
      <c r="AG16" s="46"/>
      <c r="AJ16" s="47"/>
      <c r="AK16" s="27"/>
      <c r="AM16" s="46"/>
      <c r="AO16" s="46"/>
      <c r="AP16" s="46"/>
      <c r="AQ16" s="7"/>
      <c r="AS16" s="27" t="s">
        <v>292</v>
      </c>
      <c r="AT16" s="45" t="s">
        <v>292</v>
      </c>
      <c r="AU16" s="45" t="s">
        <v>292</v>
      </c>
      <c r="AV16" s="2" t="s">
        <v>292</v>
      </c>
      <c r="AW16" s="45" t="s">
        <v>292</v>
      </c>
      <c r="AX16" s="45" t="s">
        <v>292</v>
      </c>
      <c r="AY16" s="27"/>
      <c r="AZ16" s="46"/>
      <c r="BA16" s="46"/>
      <c r="BD16" s="47"/>
      <c r="BE16" s="27"/>
      <c r="BF16" s="46"/>
      <c r="BG16" s="46"/>
      <c r="BI16" s="46"/>
      <c r="BJ16" s="46"/>
      <c r="BK16" s="7"/>
      <c r="BM16" s="27" t="s">
        <v>292</v>
      </c>
      <c r="BN16" s="45" t="s">
        <v>292</v>
      </c>
      <c r="BO16" s="45" t="s">
        <v>292</v>
      </c>
      <c r="BP16" s="2" t="s">
        <v>292</v>
      </c>
      <c r="BQ16" s="45" t="s">
        <v>292</v>
      </c>
      <c r="BR16" s="45" t="s">
        <v>292</v>
      </c>
      <c r="BS16" s="27"/>
      <c r="BT16" s="46"/>
      <c r="BU16" s="46"/>
      <c r="BX16" s="47"/>
      <c r="BY16" s="27"/>
      <c r="BZ16" s="46"/>
      <c r="CA16" s="46"/>
      <c r="CC16" s="46"/>
      <c r="CD16" s="46"/>
      <c r="CE16" s="27"/>
      <c r="CG16" s="27" t="s">
        <v>292</v>
      </c>
      <c r="CH16" s="45" t="s">
        <v>292</v>
      </c>
      <c r="CI16" s="45" t="s">
        <v>292</v>
      </c>
      <c r="CJ16" s="2" t="s">
        <v>292</v>
      </c>
      <c r="CK16" s="45" t="s">
        <v>292</v>
      </c>
      <c r="CL16" s="45" t="s">
        <v>292</v>
      </c>
      <c r="CM16" s="27"/>
      <c r="CN16" s="46"/>
      <c r="CO16" s="46"/>
      <c r="CR16" s="47"/>
      <c r="CS16" s="27"/>
      <c r="CT16" s="46"/>
      <c r="CU16" s="46"/>
      <c r="CW16" s="46"/>
      <c r="CX16" s="46"/>
      <c r="CY16" s="7"/>
      <c r="DA16" s="27" t="s">
        <v>339</v>
      </c>
      <c r="DB16" s="45">
        <v>1.6E-2</v>
      </c>
      <c r="DC16" s="45">
        <v>-1E-3</v>
      </c>
      <c r="DD16" s="2" t="s">
        <v>334</v>
      </c>
      <c r="DE16" s="45">
        <v>1.3000000000000001E-2</v>
      </c>
      <c r="DF16" s="45">
        <v>0</v>
      </c>
      <c r="DG16" s="27"/>
      <c r="DH16" s="46"/>
      <c r="DI16" s="46"/>
      <c r="DL16" s="47"/>
      <c r="DM16" s="27"/>
      <c r="DN16" s="46"/>
      <c r="DO16" s="46"/>
      <c r="DQ16" s="46"/>
      <c r="DR16" s="46"/>
      <c r="DS16" s="7"/>
      <c r="DU16" s="27">
        <v>267493</v>
      </c>
      <c r="DV16" s="45">
        <f t="shared" si="0"/>
        <v>2.1025632842913661E-2</v>
      </c>
      <c r="DW16" s="45">
        <v>5.0000000000000001E-3</v>
      </c>
      <c r="DX16" s="2">
        <v>0</v>
      </c>
      <c r="DY16" s="45">
        <v>0</v>
      </c>
      <c r="DZ16" s="45">
        <f>DY16-DE16</f>
        <v>-1.3000000000000001E-2</v>
      </c>
      <c r="EA16" s="27">
        <v>0</v>
      </c>
      <c r="EB16" s="4">
        <v>0</v>
      </c>
      <c r="EC16" s="45">
        <v>0</v>
      </c>
      <c r="ED16" s="4">
        <v>0</v>
      </c>
      <c r="EE16" s="4">
        <v>0</v>
      </c>
      <c r="EF16" s="47">
        <v>0</v>
      </c>
      <c r="EG16" s="27">
        <v>0</v>
      </c>
      <c r="EH16" s="46">
        <v>0</v>
      </c>
      <c r="EI16" s="46">
        <v>0</v>
      </c>
      <c r="EJ16" s="4">
        <v>0</v>
      </c>
      <c r="EK16" s="46">
        <v>0</v>
      </c>
      <c r="EL16" s="46">
        <v>0</v>
      </c>
      <c r="EM16" s="76"/>
      <c r="EO16" s="76">
        <v>149994</v>
      </c>
      <c r="EP16" s="45">
        <f t="shared" si="1"/>
        <v>1.1209857296545096E-2</v>
      </c>
      <c r="EQ16" s="45">
        <f t="shared" si="4"/>
        <v>-9.8157755463685655E-3</v>
      </c>
      <c r="ER16" s="2">
        <f t="shared" si="17"/>
        <v>1</v>
      </c>
      <c r="ES16" s="45">
        <f t="shared" si="5"/>
        <v>1.3157894736842105E-2</v>
      </c>
      <c r="ET16" s="45">
        <f t="shared" si="6"/>
        <v>1.3157894736842105E-2</v>
      </c>
      <c r="EU16" s="27">
        <v>0</v>
      </c>
      <c r="EV16" s="46">
        <v>0</v>
      </c>
      <c r="EW16" s="46">
        <v>0</v>
      </c>
      <c r="EX16" s="4">
        <v>0</v>
      </c>
      <c r="EZ16" s="47">
        <v>0</v>
      </c>
      <c r="FA16" s="27">
        <v>0</v>
      </c>
      <c r="FB16" s="46">
        <v>0</v>
      </c>
      <c r="FC16" s="46">
        <v>0</v>
      </c>
      <c r="FD16" s="4">
        <v>1</v>
      </c>
      <c r="FF16" s="47">
        <v>0</v>
      </c>
      <c r="FG16" s="76"/>
      <c r="FI16" s="76">
        <v>191112</v>
      </c>
      <c r="FJ16" s="45">
        <f t="shared" si="2"/>
        <v>1.3809768117408175E-2</v>
      </c>
      <c r="FK16" s="45">
        <f t="shared" si="7"/>
        <v>2.5999108208630793E-3</v>
      </c>
      <c r="FL16" s="2">
        <v>1</v>
      </c>
      <c r="FM16" s="45">
        <f t="shared" si="8"/>
        <v>1.3157894736842105E-2</v>
      </c>
      <c r="FN16" s="45">
        <f t="shared" si="9"/>
        <v>0</v>
      </c>
      <c r="FO16" s="27"/>
      <c r="FP16" s="46"/>
      <c r="FQ16" s="46"/>
      <c r="FT16" s="47"/>
      <c r="FU16" s="27"/>
      <c r="FV16" s="46"/>
      <c r="FW16" s="46"/>
      <c r="FZ16" s="47"/>
      <c r="GA16" s="7"/>
      <c r="GC16" s="27"/>
      <c r="GD16" s="45"/>
      <c r="GE16" s="45"/>
      <c r="GF16" s="2"/>
      <c r="GG16" s="45"/>
      <c r="GH16" s="45"/>
      <c r="GI16" s="49"/>
      <c r="GN16" s="47"/>
      <c r="GU16" s="7"/>
      <c r="GW16" s="27"/>
      <c r="GX16" s="45"/>
      <c r="GY16" s="36"/>
      <c r="GZ16" s="2"/>
      <c r="HA16" s="45"/>
      <c r="HB16" s="36"/>
      <c r="HC16" s="49"/>
      <c r="HH16" s="47"/>
    </row>
    <row r="17" spans="1:216" s="4" customFormat="1" ht="13.5" customHeight="1">
      <c r="A17" s="44" t="s">
        <v>1035</v>
      </c>
      <c r="B17" s="2" t="s">
        <v>1039</v>
      </c>
      <c r="C17" s="7"/>
      <c r="E17" s="27"/>
      <c r="F17" s="45"/>
      <c r="G17" s="46"/>
      <c r="H17" s="2"/>
      <c r="I17" s="45"/>
      <c r="J17" s="46"/>
      <c r="K17" s="46"/>
      <c r="L17" s="46"/>
      <c r="M17" s="46"/>
      <c r="P17" s="47"/>
      <c r="Q17" s="27"/>
      <c r="R17" s="46"/>
      <c r="S17" s="46"/>
      <c r="U17" s="46"/>
      <c r="V17" s="46"/>
      <c r="W17" s="7"/>
      <c r="Y17" s="27"/>
      <c r="Z17" s="45"/>
      <c r="AA17" s="45"/>
      <c r="AB17" s="2"/>
      <c r="AC17" s="45"/>
      <c r="AD17" s="45"/>
      <c r="AE17" s="27"/>
      <c r="AF17" s="46"/>
      <c r="AG17" s="46"/>
      <c r="AJ17" s="47"/>
      <c r="AK17" s="27"/>
      <c r="AM17" s="46"/>
      <c r="AO17" s="46"/>
      <c r="AP17" s="46"/>
      <c r="AQ17" s="7"/>
      <c r="AS17" s="27"/>
      <c r="AT17" s="45"/>
      <c r="AU17" s="45"/>
      <c r="AV17" s="2"/>
      <c r="AW17" s="45"/>
      <c r="AX17" s="45"/>
      <c r="AY17" s="27"/>
      <c r="AZ17" s="46"/>
      <c r="BA17" s="46"/>
      <c r="BD17" s="47"/>
      <c r="BE17" s="27"/>
      <c r="BF17" s="46"/>
      <c r="BG17" s="46"/>
      <c r="BI17" s="46"/>
      <c r="BJ17" s="46"/>
      <c r="BK17" s="7"/>
      <c r="BM17" s="27"/>
      <c r="BN17" s="45"/>
      <c r="BO17" s="45"/>
      <c r="BP17" s="2"/>
      <c r="BQ17" s="45"/>
      <c r="BR17" s="45"/>
      <c r="BS17" s="27"/>
      <c r="BT17" s="46"/>
      <c r="BU17" s="46"/>
      <c r="BX17" s="47"/>
      <c r="BY17" s="27"/>
      <c r="BZ17" s="46"/>
      <c r="CA17" s="46"/>
      <c r="CC17" s="46"/>
      <c r="CD17" s="46"/>
      <c r="CE17" s="27"/>
      <c r="CG17" s="27"/>
      <c r="CH17" s="45"/>
      <c r="CI17" s="45"/>
      <c r="CJ17" s="2"/>
      <c r="CK17" s="45"/>
      <c r="CL17" s="45"/>
      <c r="CM17" s="27"/>
      <c r="CN17" s="46"/>
      <c r="CO17" s="46"/>
      <c r="CR17" s="47"/>
      <c r="CS17" s="27"/>
      <c r="CT17" s="46"/>
      <c r="CU17" s="46"/>
      <c r="CW17" s="46"/>
      <c r="CX17" s="46"/>
      <c r="CY17" s="7"/>
      <c r="DA17" s="27"/>
      <c r="DB17" s="45"/>
      <c r="DC17" s="45"/>
      <c r="DD17" s="2"/>
      <c r="DE17" s="45"/>
      <c r="DF17" s="45"/>
      <c r="DG17" s="27"/>
      <c r="DH17" s="46"/>
      <c r="DI17" s="46"/>
      <c r="DL17" s="47"/>
      <c r="DM17" s="27"/>
      <c r="DN17" s="46"/>
      <c r="DO17" s="46"/>
      <c r="DQ17" s="46"/>
      <c r="DR17" s="46"/>
      <c r="DS17" s="7"/>
      <c r="DU17" s="27">
        <v>134987</v>
      </c>
      <c r="DV17" s="45">
        <f t="shared" si="0"/>
        <v>1.0610322889071438E-2</v>
      </c>
      <c r="DW17" s="45">
        <v>1E-3</v>
      </c>
      <c r="DX17" s="2">
        <v>1</v>
      </c>
      <c r="DY17" s="45">
        <v>1.3000000000000001E-2</v>
      </c>
      <c r="DZ17" s="45">
        <f>DY17-DE17</f>
        <v>1.3000000000000001E-2</v>
      </c>
      <c r="EA17" s="27">
        <v>0</v>
      </c>
      <c r="EB17" s="4">
        <v>0</v>
      </c>
      <c r="EC17" s="45">
        <v>0</v>
      </c>
      <c r="ED17" s="4">
        <v>0</v>
      </c>
      <c r="EE17" s="4">
        <v>0</v>
      </c>
      <c r="EF17" s="47">
        <v>0</v>
      </c>
      <c r="EG17" s="27">
        <v>0</v>
      </c>
      <c r="EH17" s="46">
        <v>0</v>
      </c>
      <c r="EI17" s="46">
        <v>0</v>
      </c>
      <c r="EJ17" s="4">
        <v>0</v>
      </c>
      <c r="EK17" s="46">
        <v>0</v>
      </c>
      <c r="EL17" s="46">
        <v>0</v>
      </c>
      <c r="EM17" s="76"/>
      <c r="EO17" s="76">
        <v>115276</v>
      </c>
      <c r="EP17" s="45">
        <f t="shared" si="1"/>
        <v>8.6151946725637855E-3</v>
      </c>
      <c r="EQ17" s="45">
        <f t="shared" si="4"/>
        <v>-1.9951282165076526E-3</v>
      </c>
      <c r="ER17" s="2">
        <f t="shared" si="17"/>
        <v>1</v>
      </c>
      <c r="ES17" s="45">
        <f t="shared" si="5"/>
        <v>1.3157894736842105E-2</v>
      </c>
      <c r="ET17" s="45">
        <f t="shared" si="6"/>
        <v>1.5789473684210339E-4</v>
      </c>
      <c r="EU17" s="27">
        <v>0</v>
      </c>
      <c r="EV17" s="46">
        <v>0</v>
      </c>
      <c r="EW17" s="46">
        <v>0</v>
      </c>
      <c r="EX17" s="4">
        <v>1</v>
      </c>
      <c r="EZ17" s="47">
        <v>0</v>
      </c>
      <c r="FA17" s="27">
        <v>0</v>
      </c>
      <c r="FB17" s="46">
        <v>0</v>
      </c>
      <c r="FC17" s="46">
        <v>0</v>
      </c>
      <c r="FD17" s="4">
        <v>0</v>
      </c>
      <c r="FF17" s="47">
        <v>0</v>
      </c>
      <c r="FG17" s="76"/>
      <c r="FI17" s="76">
        <v>94510</v>
      </c>
      <c r="FJ17" s="45">
        <f t="shared" si="2"/>
        <v>6.8293000166198183E-3</v>
      </c>
      <c r="FK17" s="45">
        <f t="shared" si="7"/>
        <v>-1.7858946559439672E-3</v>
      </c>
      <c r="FL17" s="2">
        <v>0</v>
      </c>
      <c r="FM17" s="45">
        <f t="shared" si="8"/>
        <v>0</v>
      </c>
      <c r="FN17" s="45">
        <f t="shared" si="9"/>
        <v>-1.3157894736842105E-2</v>
      </c>
      <c r="FO17" s="27"/>
      <c r="FP17" s="46"/>
      <c r="FQ17" s="46"/>
      <c r="FT17" s="47"/>
      <c r="FU17" s="27"/>
      <c r="FV17" s="46"/>
      <c r="FW17" s="46"/>
      <c r="FZ17" s="47"/>
      <c r="GA17" s="7"/>
      <c r="GC17" s="27"/>
      <c r="GD17" s="45"/>
      <c r="GE17" s="45"/>
      <c r="GF17" s="2"/>
      <c r="GG17" s="45"/>
      <c r="GH17" s="45"/>
      <c r="GI17" s="49"/>
      <c r="GN17" s="47"/>
      <c r="GU17" s="7"/>
      <c r="GW17" s="27"/>
      <c r="GX17" s="45"/>
      <c r="GY17" s="36"/>
      <c r="GZ17" s="2"/>
      <c r="HA17" s="45"/>
      <c r="HB17" s="36"/>
      <c r="HC17" s="49"/>
      <c r="HH17" s="47"/>
    </row>
    <row r="18" spans="1:216" s="4" customFormat="1" ht="13.5" customHeight="1">
      <c r="A18" s="44" t="s">
        <v>1073</v>
      </c>
      <c r="B18" s="2" t="s">
        <v>1070</v>
      </c>
      <c r="C18" s="7"/>
      <c r="E18" s="27"/>
      <c r="F18" s="45"/>
      <c r="G18" s="46"/>
      <c r="H18" s="2"/>
      <c r="I18" s="45"/>
      <c r="J18" s="46"/>
      <c r="K18" s="46"/>
      <c r="L18" s="46"/>
      <c r="M18" s="46"/>
      <c r="P18" s="47"/>
      <c r="Q18" s="27"/>
      <c r="R18" s="46"/>
      <c r="S18" s="46"/>
      <c r="U18" s="46"/>
      <c r="V18" s="46"/>
      <c r="W18" s="7"/>
      <c r="Y18" s="27"/>
      <c r="Z18" s="45"/>
      <c r="AA18" s="45"/>
      <c r="AB18" s="2"/>
      <c r="AC18" s="45"/>
      <c r="AD18" s="45"/>
      <c r="AE18" s="27"/>
      <c r="AF18" s="46"/>
      <c r="AG18" s="46"/>
      <c r="AJ18" s="47"/>
      <c r="AK18" s="27"/>
      <c r="AM18" s="46"/>
      <c r="AO18" s="46"/>
      <c r="AP18" s="46"/>
      <c r="AQ18" s="7"/>
      <c r="AS18" s="27"/>
      <c r="AT18" s="45"/>
      <c r="AU18" s="45"/>
      <c r="AV18" s="2"/>
      <c r="AW18" s="45"/>
      <c r="AX18" s="45"/>
      <c r="AY18" s="27"/>
      <c r="AZ18" s="46"/>
      <c r="BA18" s="46"/>
      <c r="BD18" s="47"/>
      <c r="BE18" s="27"/>
      <c r="BF18" s="46"/>
      <c r="BG18" s="46"/>
      <c r="BI18" s="46"/>
      <c r="BJ18" s="46"/>
      <c r="BK18" s="7"/>
      <c r="BM18" s="27"/>
      <c r="BN18" s="45"/>
      <c r="BO18" s="45"/>
      <c r="BP18" s="2"/>
      <c r="BQ18" s="45"/>
      <c r="BR18" s="45"/>
      <c r="BS18" s="27"/>
      <c r="BT18" s="46"/>
      <c r="BU18" s="46"/>
      <c r="BX18" s="47"/>
      <c r="BY18" s="27"/>
      <c r="BZ18" s="46"/>
      <c r="CA18" s="46"/>
      <c r="CC18" s="46"/>
      <c r="CD18" s="46"/>
      <c r="CE18" s="27"/>
      <c r="CG18" s="27"/>
      <c r="CH18" s="45"/>
      <c r="CI18" s="45"/>
      <c r="CJ18" s="2"/>
      <c r="CK18" s="45"/>
      <c r="CL18" s="45"/>
      <c r="CM18" s="27"/>
      <c r="CN18" s="46"/>
      <c r="CO18" s="46"/>
      <c r="CR18" s="47"/>
      <c r="CS18" s="27"/>
      <c r="CT18" s="46"/>
      <c r="CU18" s="46"/>
      <c r="CW18" s="46"/>
      <c r="CX18" s="46"/>
      <c r="CY18" s="7"/>
      <c r="DA18" s="27"/>
      <c r="DB18" s="45"/>
      <c r="DC18" s="45"/>
      <c r="DD18" s="2"/>
      <c r="DE18" s="45"/>
      <c r="DF18" s="45"/>
      <c r="DG18" s="27"/>
      <c r="DH18" s="46"/>
      <c r="DI18" s="46"/>
      <c r="DL18" s="47"/>
      <c r="DM18" s="27"/>
      <c r="DN18" s="46"/>
      <c r="DO18" s="46"/>
      <c r="DQ18" s="46"/>
      <c r="DR18" s="46"/>
      <c r="DS18" s="7"/>
      <c r="DU18" s="27"/>
      <c r="DV18" s="45"/>
      <c r="DW18" s="45"/>
      <c r="DX18" s="2"/>
      <c r="DY18" s="45"/>
      <c r="DZ18" s="45"/>
      <c r="EA18" s="27"/>
      <c r="EC18" s="48"/>
      <c r="EF18" s="47"/>
      <c r="EG18" s="27"/>
      <c r="EH18" s="46"/>
      <c r="EI18" s="46"/>
      <c r="EK18" s="46"/>
      <c r="EL18" s="46"/>
      <c r="EM18" s="76"/>
      <c r="EO18" s="76">
        <v>751121</v>
      </c>
      <c r="EP18" s="45">
        <f t="shared" si="1"/>
        <v>5.6135306895197468E-2</v>
      </c>
      <c r="EQ18" s="45">
        <f t="shared" si="4"/>
        <v>5.6135306895197468E-2</v>
      </c>
      <c r="ER18" s="2">
        <v>3</v>
      </c>
      <c r="ES18" s="45">
        <f t="shared" si="5"/>
        <v>3.9473684210526314E-2</v>
      </c>
      <c r="ET18" s="45">
        <f t="shared" si="6"/>
        <v>3.9473684210526314E-2</v>
      </c>
      <c r="EU18" s="27">
        <v>0</v>
      </c>
      <c r="EV18" s="46">
        <v>0</v>
      </c>
      <c r="EW18" s="46">
        <v>0</v>
      </c>
      <c r="EX18" s="4">
        <v>0</v>
      </c>
      <c r="EZ18" s="47">
        <v>0</v>
      </c>
      <c r="FA18" s="27">
        <v>0</v>
      </c>
      <c r="FB18" s="46">
        <v>0</v>
      </c>
      <c r="FC18" s="46">
        <v>0</v>
      </c>
      <c r="FD18" s="4">
        <v>3</v>
      </c>
      <c r="FF18" s="47">
        <v>0</v>
      </c>
      <c r="FG18" s="76"/>
      <c r="FI18" s="76"/>
      <c r="FJ18" s="45"/>
      <c r="FK18" s="45"/>
      <c r="FL18" s="2"/>
      <c r="FM18" s="45"/>
      <c r="FN18" s="45"/>
      <c r="FO18" s="27"/>
      <c r="FP18" s="46"/>
      <c r="FQ18" s="46"/>
      <c r="FT18" s="47"/>
      <c r="FU18" s="27"/>
      <c r="FV18" s="46"/>
      <c r="FW18" s="46"/>
      <c r="FZ18" s="47"/>
      <c r="GA18" s="7"/>
      <c r="GC18" s="27"/>
      <c r="GD18" s="45"/>
      <c r="GE18" s="45"/>
      <c r="GF18" s="2"/>
      <c r="GG18" s="45"/>
      <c r="GH18" s="45"/>
      <c r="GI18" s="49"/>
      <c r="GN18" s="47"/>
      <c r="GU18" s="7" t="s">
        <v>1368</v>
      </c>
      <c r="GW18" s="27">
        <v>520520</v>
      </c>
      <c r="GX18" s="45">
        <f t="shared" si="14"/>
        <v>3.4607528473820759E-2</v>
      </c>
      <c r="GY18" s="36">
        <f t="shared" si="15"/>
        <v>3.4607528473820759E-2</v>
      </c>
      <c r="GZ18" s="2">
        <v>1</v>
      </c>
      <c r="HA18" s="45">
        <f t="shared" si="16"/>
        <v>2.5000000000000001E-2</v>
      </c>
      <c r="HB18" s="36">
        <f t="shared" si="3"/>
        <v>2.5000000000000001E-2</v>
      </c>
      <c r="HC18" s="49"/>
      <c r="HH18" s="47"/>
    </row>
    <row r="19" spans="1:216" s="4" customFormat="1" ht="13.5" customHeight="1">
      <c r="A19" s="44" t="s">
        <v>1090</v>
      </c>
      <c r="B19" s="2" t="s">
        <v>1079</v>
      </c>
      <c r="C19" s="7"/>
      <c r="E19" s="27"/>
      <c r="F19" s="45"/>
      <c r="G19" s="46"/>
      <c r="H19" s="2"/>
      <c r="I19" s="45"/>
      <c r="J19" s="46"/>
      <c r="K19" s="46"/>
      <c r="L19" s="46"/>
      <c r="M19" s="46"/>
      <c r="P19" s="47"/>
      <c r="Q19" s="27"/>
      <c r="R19" s="46"/>
      <c r="S19" s="46"/>
      <c r="U19" s="46"/>
      <c r="V19" s="46"/>
      <c r="W19" s="7"/>
      <c r="Y19" s="27"/>
      <c r="Z19" s="45"/>
      <c r="AA19" s="45"/>
      <c r="AB19" s="2"/>
      <c r="AC19" s="45"/>
      <c r="AD19" s="45"/>
      <c r="AE19" s="27"/>
      <c r="AF19" s="46"/>
      <c r="AG19" s="46"/>
      <c r="AJ19" s="47"/>
      <c r="AK19" s="27"/>
      <c r="AM19" s="46"/>
      <c r="AO19" s="46"/>
      <c r="AP19" s="46"/>
      <c r="AQ19" s="7"/>
      <c r="AS19" s="27"/>
      <c r="AT19" s="45"/>
      <c r="AU19" s="45"/>
      <c r="AV19" s="2"/>
      <c r="AW19" s="45"/>
      <c r="AX19" s="45"/>
      <c r="AY19" s="27"/>
      <c r="AZ19" s="46"/>
      <c r="BA19" s="46"/>
      <c r="BD19" s="47"/>
      <c r="BE19" s="27"/>
      <c r="BF19" s="46"/>
      <c r="BG19" s="46"/>
      <c r="BI19" s="46"/>
      <c r="BJ19" s="46"/>
      <c r="BK19" s="7"/>
      <c r="BM19" s="27"/>
      <c r="BN19" s="45"/>
      <c r="BO19" s="45"/>
      <c r="BP19" s="2"/>
      <c r="BQ19" s="45"/>
      <c r="BR19" s="45"/>
      <c r="BS19" s="27"/>
      <c r="BT19" s="46"/>
      <c r="BU19" s="46"/>
      <c r="BX19" s="47"/>
      <c r="BY19" s="27"/>
      <c r="BZ19" s="46"/>
      <c r="CA19" s="46"/>
      <c r="CC19" s="46"/>
      <c r="CD19" s="46"/>
      <c r="CE19" s="27"/>
      <c r="CG19" s="27"/>
      <c r="CH19" s="45"/>
      <c r="CI19" s="45"/>
      <c r="CJ19" s="2"/>
      <c r="CK19" s="45"/>
      <c r="CL19" s="45"/>
      <c r="CM19" s="27"/>
      <c r="CN19" s="46"/>
      <c r="CO19" s="46"/>
      <c r="CR19" s="47"/>
      <c r="CS19" s="27"/>
      <c r="CT19" s="46"/>
      <c r="CU19" s="46"/>
      <c r="CW19" s="46"/>
      <c r="CX19" s="46"/>
      <c r="CY19" s="7"/>
      <c r="DA19" s="27"/>
      <c r="DB19" s="45"/>
      <c r="DC19" s="45"/>
      <c r="DD19" s="2"/>
      <c r="DE19" s="45"/>
      <c r="DF19" s="45"/>
      <c r="DG19" s="27"/>
      <c r="DH19" s="46"/>
      <c r="DI19" s="46"/>
      <c r="DL19" s="47"/>
      <c r="DM19" s="27"/>
      <c r="DN19" s="46"/>
      <c r="DO19" s="46"/>
      <c r="DQ19" s="46"/>
      <c r="DR19" s="46"/>
      <c r="DS19" s="7"/>
      <c r="DU19" s="27">
        <v>230191</v>
      </c>
      <c r="DV19" s="45">
        <f>DU19/DS$7</f>
        <v>1.8093600392321066E-2</v>
      </c>
      <c r="DW19" s="45">
        <v>0</v>
      </c>
      <c r="DX19" s="2">
        <v>0</v>
      </c>
      <c r="DY19" s="45">
        <v>0</v>
      </c>
      <c r="DZ19" s="45">
        <v>0</v>
      </c>
      <c r="EA19" s="27">
        <v>0</v>
      </c>
      <c r="EB19" s="4">
        <v>0</v>
      </c>
      <c r="EC19" s="45">
        <v>0</v>
      </c>
      <c r="ED19" s="4">
        <v>0</v>
      </c>
      <c r="EE19" s="4">
        <v>0</v>
      </c>
      <c r="EF19" s="47">
        <v>0</v>
      </c>
      <c r="EG19" s="27">
        <v>0</v>
      </c>
      <c r="EH19" s="46">
        <v>0</v>
      </c>
      <c r="EI19" s="46">
        <v>0</v>
      </c>
      <c r="EJ19" s="4">
        <v>0</v>
      </c>
      <c r="EK19" s="46">
        <v>0</v>
      </c>
      <c r="EL19" s="46">
        <v>0</v>
      </c>
      <c r="EM19" s="76"/>
      <c r="EO19" s="237">
        <v>502180</v>
      </c>
      <c r="EP19" s="45">
        <f t="shared" si="1"/>
        <v>3.7530608805545665E-2</v>
      </c>
      <c r="EQ19" s="45">
        <f t="shared" si="4"/>
        <v>1.9437008413224599E-2</v>
      </c>
      <c r="ER19" s="2">
        <f t="shared" si="17"/>
        <v>1</v>
      </c>
      <c r="ES19" s="45">
        <f t="shared" si="5"/>
        <v>1.3157894736842105E-2</v>
      </c>
      <c r="ET19" s="45">
        <f t="shared" si="6"/>
        <v>1.3157894736842105E-2</v>
      </c>
      <c r="EU19" s="27">
        <v>0</v>
      </c>
      <c r="EV19" s="46">
        <v>0</v>
      </c>
      <c r="EW19" s="46">
        <v>0</v>
      </c>
      <c r="EX19" s="4">
        <v>0</v>
      </c>
      <c r="EZ19" s="47">
        <v>0</v>
      </c>
      <c r="FA19" s="27">
        <v>0</v>
      </c>
      <c r="FB19" s="46">
        <v>0</v>
      </c>
      <c r="FC19" s="46">
        <v>0</v>
      </c>
      <c r="FD19" s="4">
        <v>1</v>
      </c>
      <c r="FF19" s="47">
        <v>0</v>
      </c>
      <c r="FG19" s="76"/>
      <c r="FI19" s="237">
        <v>298915</v>
      </c>
      <c r="FJ19" s="45">
        <f t="shared" si="2"/>
        <v>2.1599621357188795E-2</v>
      </c>
      <c r="FK19" s="45">
        <f t="shared" si="7"/>
        <v>-1.593098744835687E-2</v>
      </c>
      <c r="FL19" s="2">
        <v>1</v>
      </c>
      <c r="FM19" s="45">
        <f t="shared" si="8"/>
        <v>1.3157894736842105E-2</v>
      </c>
      <c r="FN19" s="45">
        <f t="shared" si="9"/>
        <v>0</v>
      </c>
      <c r="FO19" s="27"/>
      <c r="FP19" s="46"/>
      <c r="FQ19" s="46"/>
      <c r="FT19" s="47"/>
      <c r="FU19" s="27"/>
      <c r="FV19" s="46"/>
      <c r="FW19" s="46"/>
      <c r="FZ19" s="47"/>
      <c r="GA19" s="7"/>
      <c r="GC19" s="27">
        <v>169735</v>
      </c>
      <c r="GD19" s="45">
        <f>GC19/$GA$7</f>
        <v>1.1621764575990633E-2</v>
      </c>
      <c r="GE19" s="36">
        <f>GD19-FJ19</f>
        <v>-9.9778567811981619E-3</v>
      </c>
      <c r="GF19" s="2">
        <v>0</v>
      </c>
      <c r="GG19" s="45">
        <f t="shared" ref="GG19" si="19">GF19/$GA$3</f>
        <v>0</v>
      </c>
      <c r="GH19" s="36">
        <f t="shared" ref="GH19" si="20">GG19-FM19</f>
        <v>-1.3157894736842105E-2</v>
      </c>
      <c r="GI19" s="49"/>
      <c r="GN19" s="47"/>
      <c r="GU19" s="7"/>
      <c r="GW19" s="27"/>
      <c r="GX19" s="45"/>
      <c r="GY19" s="36"/>
      <c r="GZ19" s="2"/>
      <c r="HA19" s="45"/>
      <c r="HB19" s="36"/>
      <c r="HC19" s="49"/>
      <c r="HH19" s="47"/>
    </row>
    <row r="20" spans="1:216" s="4" customFormat="1" ht="13.5" customHeight="1">
      <c r="A20" s="44" t="s">
        <v>1089</v>
      </c>
      <c r="B20" s="2" t="s">
        <v>1080</v>
      </c>
      <c r="C20" s="7"/>
      <c r="E20" s="27"/>
      <c r="F20" s="45"/>
      <c r="G20" s="46"/>
      <c r="H20" s="2"/>
      <c r="I20" s="45"/>
      <c r="J20" s="46"/>
      <c r="K20" s="46"/>
      <c r="L20" s="46"/>
      <c r="M20" s="46"/>
      <c r="P20" s="47"/>
      <c r="Q20" s="27"/>
      <c r="R20" s="46"/>
      <c r="S20" s="46"/>
      <c r="U20" s="46"/>
      <c r="V20" s="46"/>
      <c r="W20" s="7"/>
      <c r="Y20" s="27"/>
      <c r="Z20" s="45"/>
      <c r="AA20" s="45"/>
      <c r="AB20" s="2"/>
      <c r="AC20" s="45"/>
      <c r="AD20" s="45"/>
      <c r="AE20" s="27"/>
      <c r="AF20" s="46"/>
      <c r="AG20" s="46"/>
      <c r="AJ20" s="47"/>
      <c r="AK20" s="27"/>
      <c r="AM20" s="46"/>
      <c r="AO20" s="46"/>
      <c r="AP20" s="46"/>
      <c r="AQ20" s="7"/>
      <c r="AS20" s="27"/>
      <c r="AT20" s="45"/>
      <c r="AU20" s="45"/>
      <c r="AV20" s="2"/>
      <c r="AW20" s="45"/>
      <c r="AX20" s="45"/>
      <c r="AY20" s="27"/>
      <c r="AZ20" s="46"/>
      <c r="BA20" s="46"/>
      <c r="BD20" s="47"/>
      <c r="BE20" s="27"/>
      <c r="BF20" s="46"/>
      <c r="BG20" s="46"/>
      <c r="BI20" s="46"/>
      <c r="BJ20" s="46"/>
      <c r="BK20" s="7"/>
      <c r="BM20" s="27"/>
      <c r="BN20" s="45"/>
      <c r="BO20" s="45"/>
      <c r="BP20" s="2"/>
      <c r="BQ20" s="45"/>
      <c r="BR20" s="45"/>
      <c r="BS20" s="27"/>
      <c r="BT20" s="46"/>
      <c r="BU20" s="46"/>
      <c r="BX20" s="47"/>
      <c r="BY20" s="27"/>
      <c r="BZ20" s="46"/>
      <c r="CA20" s="46"/>
      <c r="CC20" s="46"/>
      <c r="CD20" s="46"/>
      <c r="CE20" s="27"/>
      <c r="CG20" s="27"/>
      <c r="CH20" s="45"/>
      <c r="CI20" s="45"/>
      <c r="CJ20" s="2"/>
      <c r="CK20" s="45"/>
      <c r="CL20" s="45"/>
      <c r="CM20" s="27"/>
      <c r="CN20" s="46"/>
      <c r="CO20" s="46"/>
      <c r="CR20" s="47"/>
      <c r="CS20" s="27"/>
      <c r="CT20" s="46"/>
      <c r="CU20" s="46"/>
      <c r="CW20" s="46"/>
      <c r="CX20" s="46"/>
      <c r="CY20" s="7"/>
      <c r="DA20" s="27"/>
      <c r="DB20" s="45"/>
      <c r="DC20" s="45"/>
      <c r="DD20" s="2"/>
      <c r="DE20" s="45"/>
      <c r="DF20" s="45"/>
      <c r="DG20" s="27"/>
      <c r="DH20" s="46"/>
      <c r="DI20" s="46"/>
      <c r="DL20" s="47"/>
      <c r="DM20" s="27"/>
      <c r="DN20" s="46"/>
      <c r="DO20" s="46"/>
      <c r="DQ20" s="46"/>
      <c r="DR20" s="46"/>
      <c r="DS20" s="7"/>
      <c r="DU20" s="27"/>
      <c r="DV20" s="45"/>
      <c r="DW20" s="45"/>
      <c r="DX20" s="2"/>
      <c r="DY20" s="45"/>
      <c r="DZ20" s="45"/>
      <c r="EA20" s="27"/>
      <c r="EC20" s="48"/>
      <c r="EF20" s="47"/>
      <c r="EG20" s="27"/>
      <c r="EH20" s="46"/>
      <c r="EI20" s="46"/>
      <c r="EK20" s="46"/>
      <c r="EL20" s="46"/>
      <c r="EM20" s="76"/>
      <c r="EO20" s="237">
        <v>66807</v>
      </c>
      <c r="EP20" s="45">
        <f t="shared" si="1"/>
        <v>4.9928459565735175E-3</v>
      </c>
      <c r="EQ20" s="45">
        <f t="shared" si="4"/>
        <v>4.9928459565735175E-3</v>
      </c>
      <c r="ER20" s="2">
        <f t="shared" si="17"/>
        <v>1</v>
      </c>
      <c r="ES20" s="45">
        <f t="shared" si="5"/>
        <v>1.3157894736842105E-2</v>
      </c>
      <c r="ET20" s="45">
        <f t="shared" si="6"/>
        <v>1.3157894736842105E-2</v>
      </c>
      <c r="EU20" s="27">
        <v>0</v>
      </c>
      <c r="EV20" s="46">
        <v>0</v>
      </c>
      <c r="EW20" s="46">
        <v>0</v>
      </c>
      <c r="EX20" s="4">
        <v>0</v>
      </c>
      <c r="EZ20" s="47">
        <v>0</v>
      </c>
      <c r="FA20" s="27">
        <v>0</v>
      </c>
      <c r="FB20" s="46">
        <v>0</v>
      </c>
      <c r="FC20" s="46">
        <v>0</v>
      </c>
      <c r="FD20" s="4">
        <v>1</v>
      </c>
      <c r="FF20" s="47">
        <v>0</v>
      </c>
      <c r="FG20" s="76"/>
      <c r="FI20" s="237">
        <v>53232</v>
      </c>
      <c r="FJ20" s="45">
        <f t="shared" si="2"/>
        <v>3.8465484973516681E-3</v>
      </c>
      <c r="FK20" s="45">
        <f t="shared" si="7"/>
        <v>-1.1462974592218495E-3</v>
      </c>
      <c r="FL20" s="2">
        <v>0</v>
      </c>
      <c r="FM20" s="45">
        <f t="shared" si="8"/>
        <v>0</v>
      </c>
      <c r="FN20" s="45">
        <f t="shared" si="9"/>
        <v>-1.3157894736842105E-2</v>
      </c>
      <c r="FO20" s="27"/>
      <c r="FP20" s="46"/>
      <c r="FQ20" s="46"/>
      <c r="FT20" s="47"/>
      <c r="FU20" s="27"/>
      <c r="FV20" s="46"/>
      <c r="FW20" s="46"/>
      <c r="FZ20" s="47"/>
      <c r="GA20" s="7"/>
      <c r="GC20" s="27"/>
      <c r="GD20" s="45"/>
      <c r="GE20" s="45"/>
      <c r="GF20" s="2"/>
      <c r="GG20" s="45"/>
      <c r="GH20" s="45"/>
      <c r="GI20" s="49"/>
      <c r="GN20" s="47"/>
      <c r="GU20" s="7"/>
      <c r="GW20" s="27"/>
      <c r="GX20" s="45"/>
      <c r="GY20" s="36"/>
      <c r="GZ20" s="2"/>
      <c r="HA20" s="45"/>
      <c r="HB20" s="36"/>
      <c r="HC20" s="49"/>
      <c r="HH20" s="47"/>
    </row>
    <row r="21" spans="1:216" s="4" customFormat="1" ht="13.5" customHeight="1">
      <c r="A21" s="44" t="s">
        <v>1088</v>
      </c>
      <c r="B21" s="2" t="s">
        <v>1072</v>
      </c>
      <c r="C21" s="7"/>
      <c r="E21" s="27"/>
      <c r="F21" s="45"/>
      <c r="G21" s="46"/>
      <c r="H21" s="2"/>
      <c r="I21" s="45"/>
      <c r="J21" s="46"/>
      <c r="K21" s="46"/>
      <c r="L21" s="46"/>
      <c r="M21" s="46"/>
      <c r="P21" s="47"/>
      <c r="Q21" s="27"/>
      <c r="R21" s="46"/>
      <c r="S21" s="46"/>
      <c r="U21" s="46"/>
      <c r="V21" s="46"/>
      <c r="W21" s="7"/>
      <c r="Y21" s="27"/>
      <c r="Z21" s="45"/>
      <c r="AA21" s="45"/>
      <c r="AB21" s="2"/>
      <c r="AC21" s="45"/>
      <c r="AD21" s="45"/>
      <c r="AE21" s="27"/>
      <c r="AF21" s="46"/>
      <c r="AG21" s="46"/>
      <c r="AJ21" s="47"/>
      <c r="AK21" s="27"/>
      <c r="AM21" s="46"/>
      <c r="AO21" s="46"/>
      <c r="AP21" s="46"/>
      <c r="AQ21" s="7"/>
      <c r="AS21" s="27"/>
      <c r="AT21" s="45"/>
      <c r="AU21" s="45"/>
      <c r="AV21" s="2"/>
      <c r="AW21" s="45"/>
      <c r="AX21" s="45"/>
      <c r="AY21" s="27"/>
      <c r="AZ21" s="46"/>
      <c r="BA21" s="46"/>
      <c r="BD21" s="47"/>
      <c r="BE21" s="27"/>
      <c r="BF21" s="46"/>
      <c r="BG21" s="46"/>
      <c r="BI21" s="46"/>
      <c r="BJ21" s="46"/>
      <c r="BK21" s="7"/>
      <c r="BM21" s="27"/>
      <c r="BN21" s="45"/>
      <c r="BO21" s="45"/>
      <c r="BP21" s="2"/>
      <c r="BQ21" s="45"/>
      <c r="BR21" s="45"/>
      <c r="BS21" s="27"/>
      <c r="BT21" s="46"/>
      <c r="BU21" s="46"/>
      <c r="BX21" s="47"/>
      <c r="BY21" s="27"/>
      <c r="BZ21" s="46"/>
      <c r="CA21" s="46"/>
      <c r="CC21" s="46"/>
      <c r="CD21" s="46"/>
      <c r="CE21" s="27"/>
      <c r="CG21" s="27"/>
      <c r="CH21" s="45"/>
      <c r="CI21" s="45"/>
      <c r="CJ21" s="2"/>
      <c r="CK21" s="45"/>
      <c r="CL21" s="45"/>
      <c r="CM21" s="27"/>
      <c r="CN21" s="46"/>
      <c r="CO21" s="46"/>
      <c r="CR21" s="47"/>
      <c r="CS21" s="27"/>
      <c r="CT21" s="46"/>
      <c r="CU21" s="46"/>
      <c r="CW21" s="46"/>
      <c r="CX21" s="46"/>
      <c r="CY21" s="7"/>
      <c r="DA21" s="27"/>
      <c r="DB21" s="45"/>
      <c r="DC21" s="45"/>
      <c r="DD21" s="2"/>
      <c r="DE21" s="45"/>
      <c r="DF21" s="45"/>
      <c r="DG21" s="27"/>
      <c r="DH21" s="46"/>
      <c r="DI21" s="46"/>
      <c r="DL21" s="47"/>
      <c r="DM21" s="27"/>
      <c r="DN21" s="46"/>
      <c r="DO21" s="46"/>
      <c r="DQ21" s="46"/>
      <c r="DR21" s="46"/>
      <c r="DS21" s="7"/>
      <c r="DU21" s="27">
        <v>259583</v>
      </c>
      <c r="DV21" s="45">
        <f>DU21/DS$7</f>
        <v>2.0403886644742318E-2</v>
      </c>
      <c r="DW21" s="45">
        <v>0</v>
      </c>
      <c r="DX21" s="2">
        <v>0</v>
      </c>
      <c r="DY21" s="45">
        <v>0</v>
      </c>
      <c r="DZ21" s="45">
        <v>0</v>
      </c>
      <c r="EA21" s="27">
        <v>0</v>
      </c>
      <c r="EB21" s="4">
        <v>0</v>
      </c>
      <c r="EC21" s="45">
        <v>0</v>
      </c>
      <c r="ED21" s="4">
        <v>0</v>
      </c>
      <c r="EE21" s="4">
        <v>0</v>
      </c>
      <c r="EF21" s="47">
        <v>0</v>
      </c>
      <c r="EG21" s="27">
        <v>0</v>
      </c>
      <c r="EH21" s="46">
        <v>0</v>
      </c>
      <c r="EI21" s="46">
        <v>0</v>
      </c>
      <c r="EJ21" s="4">
        <v>0</v>
      </c>
      <c r="EK21" s="46">
        <v>0</v>
      </c>
      <c r="EL21" s="46">
        <v>0</v>
      </c>
      <c r="EM21" s="76"/>
      <c r="EO21" s="237">
        <v>176321</v>
      </c>
      <c r="EP21" s="45">
        <f t="shared" si="1"/>
        <v>1.3177415419177619E-2</v>
      </c>
      <c r="EQ21" s="45">
        <f t="shared" si="4"/>
        <v>-7.2264712255646988E-3</v>
      </c>
      <c r="ER21" s="2">
        <v>0</v>
      </c>
      <c r="ES21" s="45">
        <f t="shared" si="5"/>
        <v>0</v>
      </c>
      <c r="ET21" s="45">
        <f t="shared" ref="ET21" si="21">ES21-DY21</f>
        <v>0</v>
      </c>
      <c r="EU21" s="27">
        <v>0</v>
      </c>
      <c r="EV21" s="46">
        <v>0</v>
      </c>
      <c r="EW21" s="46">
        <v>0</v>
      </c>
      <c r="EX21" s="4">
        <v>0</v>
      </c>
      <c r="EZ21" s="47">
        <v>0</v>
      </c>
      <c r="FA21" s="27">
        <v>0</v>
      </c>
      <c r="FB21" s="46">
        <v>0</v>
      </c>
      <c r="FC21" s="46">
        <v>0</v>
      </c>
      <c r="FD21" s="4">
        <v>0</v>
      </c>
      <c r="FF21" s="47">
        <v>0</v>
      </c>
      <c r="FG21" s="76"/>
      <c r="FI21" s="237"/>
      <c r="FJ21" s="45"/>
      <c r="FK21" s="45"/>
      <c r="FL21" s="2"/>
      <c r="FM21" s="45"/>
      <c r="FN21" s="45"/>
      <c r="FO21" s="27"/>
      <c r="FP21" s="46"/>
      <c r="FQ21" s="46"/>
      <c r="FT21" s="47"/>
      <c r="FU21" s="27"/>
      <c r="FV21" s="46"/>
      <c r="FW21" s="46"/>
      <c r="FZ21" s="47"/>
      <c r="GA21" s="7"/>
      <c r="GC21" s="27"/>
      <c r="GD21" s="45"/>
      <c r="GE21" s="45"/>
      <c r="GF21" s="2"/>
      <c r="GG21" s="45"/>
      <c r="GH21" s="45"/>
      <c r="GI21" s="49"/>
      <c r="GN21" s="47"/>
      <c r="GU21" s="7"/>
      <c r="GW21" s="27"/>
      <c r="GX21" s="45"/>
      <c r="GY21" s="36"/>
      <c r="GZ21" s="2"/>
      <c r="HA21" s="45"/>
      <c r="HB21" s="36"/>
      <c r="HC21" s="49"/>
      <c r="HH21" s="47"/>
    </row>
    <row r="22" spans="1:216" s="4" customFormat="1" ht="13.5" customHeight="1">
      <c r="A22" s="44" t="s">
        <v>1228</v>
      </c>
      <c r="B22" s="2" t="s">
        <v>1083</v>
      </c>
      <c r="C22" s="7"/>
      <c r="E22" s="27"/>
      <c r="F22" s="45"/>
      <c r="G22" s="46"/>
      <c r="H22" s="2"/>
      <c r="I22" s="45"/>
      <c r="J22" s="46"/>
      <c r="K22" s="46"/>
      <c r="L22" s="46"/>
      <c r="M22" s="46"/>
      <c r="P22" s="47"/>
      <c r="Q22" s="27"/>
      <c r="R22" s="46"/>
      <c r="S22" s="46"/>
      <c r="U22" s="46"/>
      <c r="V22" s="46"/>
      <c r="W22" s="7"/>
      <c r="Y22" s="27"/>
      <c r="Z22" s="45"/>
      <c r="AA22" s="45"/>
      <c r="AB22" s="2"/>
      <c r="AC22" s="45"/>
      <c r="AD22" s="45"/>
      <c r="AE22" s="27"/>
      <c r="AF22" s="46"/>
      <c r="AG22" s="46"/>
      <c r="AJ22" s="47"/>
      <c r="AK22" s="27"/>
      <c r="AM22" s="46"/>
      <c r="AO22" s="46"/>
      <c r="AP22" s="46"/>
      <c r="AQ22" s="7"/>
      <c r="AS22" s="27"/>
      <c r="AT22" s="45"/>
      <c r="AU22" s="45"/>
      <c r="AV22" s="2"/>
      <c r="AW22" s="45"/>
      <c r="AX22" s="45"/>
      <c r="AY22" s="27"/>
      <c r="AZ22" s="46"/>
      <c r="BA22" s="46"/>
      <c r="BD22" s="47"/>
      <c r="BE22" s="27"/>
      <c r="BF22" s="46"/>
      <c r="BG22" s="46"/>
      <c r="BI22" s="46"/>
      <c r="BJ22" s="46"/>
      <c r="BK22" s="7"/>
      <c r="BM22" s="27"/>
      <c r="BN22" s="45"/>
      <c r="BO22" s="45"/>
      <c r="BP22" s="2"/>
      <c r="BQ22" s="45"/>
      <c r="BR22" s="45"/>
      <c r="BS22" s="27"/>
      <c r="BT22" s="46"/>
      <c r="BU22" s="46"/>
      <c r="BX22" s="47"/>
      <c r="BY22" s="27"/>
      <c r="BZ22" s="46"/>
      <c r="CA22" s="46"/>
      <c r="CC22" s="46"/>
      <c r="CD22" s="46"/>
      <c r="CE22" s="27"/>
      <c r="CG22" s="27"/>
      <c r="CH22" s="45"/>
      <c r="CI22" s="45"/>
      <c r="CJ22" s="2"/>
      <c r="CK22" s="45"/>
      <c r="CL22" s="45"/>
      <c r="CM22" s="27"/>
      <c r="CN22" s="46"/>
      <c r="CO22" s="46"/>
      <c r="CR22" s="47"/>
      <c r="CS22" s="27"/>
      <c r="CT22" s="46"/>
      <c r="CU22" s="46"/>
      <c r="CW22" s="46"/>
      <c r="CX22" s="46"/>
      <c r="CY22" s="7"/>
      <c r="DA22" s="27"/>
      <c r="DB22" s="45"/>
      <c r="DC22" s="45"/>
      <c r="DD22" s="2"/>
      <c r="DE22" s="45"/>
      <c r="DF22" s="45"/>
      <c r="DG22" s="27"/>
      <c r="DH22" s="46"/>
      <c r="DI22" s="46"/>
      <c r="DL22" s="47"/>
      <c r="DM22" s="27"/>
      <c r="DN22" s="46"/>
      <c r="DO22" s="46"/>
      <c r="DQ22" s="46"/>
      <c r="DR22" s="46"/>
      <c r="DS22" s="7"/>
      <c r="DU22" s="27"/>
      <c r="DV22" s="45"/>
      <c r="DW22" s="45"/>
      <c r="DX22" s="2"/>
      <c r="DY22" s="45"/>
      <c r="DZ22" s="45"/>
      <c r="EA22" s="27"/>
      <c r="EC22" s="48"/>
      <c r="EF22" s="47"/>
      <c r="EG22" s="27"/>
      <c r="EH22" s="46"/>
      <c r="EI22" s="46"/>
      <c r="EK22" s="46"/>
      <c r="EL22" s="46"/>
      <c r="EM22" s="76"/>
      <c r="EO22" s="237">
        <v>258376</v>
      </c>
      <c r="EP22" s="45">
        <f t="shared" si="1"/>
        <v>1.9309826318733653E-2</v>
      </c>
      <c r="EQ22" s="45">
        <f t="shared" si="4"/>
        <v>1.9309826318733653E-2</v>
      </c>
      <c r="ER22" s="2">
        <f t="shared" si="17"/>
        <v>1</v>
      </c>
      <c r="ES22" s="45">
        <f t="shared" si="5"/>
        <v>1.3157894736842105E-2</v>
      </c>
      <c r="ET22" s="45">
        <f t="shared" si="6"/>
        <v>1.3157894736842105E-2</v>
      </c>
      <c r="EU22" s="27">
        <v>0</v>
      </c>
      <c r="EV22" s="46">
        <v>0</v>
      </c>
      <c r="EW22" s="46">
        <v>0</v>
      </c>
      <c r="EX22" s="4">
        <v>0</v>
      </c>
      <c r="EZ22" s="47">
        <v>0</v>
      </c>
      <c r="FA22" s="27">
        <v>0</v>
      </c>
      <c r="FB22" s="46">
        <v>0</v>
      </c>
      <c r="FC22" s="46">
        <v>0</v>
      </c>
      <c r="FD22" s="4">
        <v>1</v>
      </c>
      <c r="FF22" s="47">
        <v>0</v>
      </c>
      <c r="FG22" s="76"/>
      <c r="FI22" s="237">
        <v>456369</v>
      </c>
      <c r="FJ22" s="45">
        <f t="shared" si="2"/>
        <v>3.2977259753304095E-2</v>
      </c>
      <c r="FK22" s="45">
        <f t="shared" si="7"/>
        <v>1.3667433434570442E-2</v>
      </c>
      <c r="FL22" s="2">
        <v>3</v>
      </c>
      <c r="FM22" s="45">
        <f t="shared" si="8"/>
        <v>3.9473684210526314E-2</v>
      </c>
      <c r="FN22" s="45">
        <f t="shared" si="9"/>
        <v>2.6315789473684209E-2</v>
      </c>
      <c r="FO22" s="27"/>
      <c r="FP22" s="46"/>
      <c r="FQ22" s="46"/>
      <c r="FT22" s="47"/>
      <c r="FU22" s="27"/>
      <c r="FV22" s="46"/>
      <c r="FW22" s="46"/>
      <c r="FZ22" s="47"/>
      <c r="GA22" s="7"/>
      <c r="GC22" s="27">
        <v>28416</v>
      </c>
      <c r="GD22" s="45">
        <f>GC22/$GA$7</f>
        <v>1.9456450478177738E-3</v>
      </c>
      <c r="GE22" s="36">
        <f>GD22-FJ22</f>
        <v>-3.1031614705486321E-2</v>
      </c>
      <c r="GF22" s="2">
        <v>2</v>
      </c>
      <c r="GG22" s="45">
        <f t="shared" ref="GG22" si="22">GF22/$GA$3</f>
        <v>2.6315789473684209E-2</v>
      </c>
      <c r="GH22" s="36">
        <f t="shared" ref="GH22" si="23">GG22-FM22</f>
        <v>-1.3157894736842105E-2</v>
      </c>
      <c r="GI22" s="49"/>
      <c r="GN22" s="47"/>
      <c r="GU22" s="7"/>
      <c r="GW22" s="27"/>
      <c r="GX22" s="45"/>
      <c r="GY22" s="36"/>
      <c r="GZ22" s="2"/>
      <c r="HA22" s="45"/>
      <c r="HB22" s="36"/>
      <c r="HC22" s="49"/>
      <c r="HH22" s="47"/>
    </row>
    <row r="23" spans="1:216" s="4" customFormat="1" ht="13.5" customHeight="1">
      <c r="A23" s="44" t="s">
        <v>1132</v>
      </c>
      <c r="B23" s="2" t="s">
        <v>1122</v>
      </c>
      <c r="C23" s="7"/>
      <c r="E23" s="27"/>
      <c r="F23" s="45"/>
      <c r="G23" s="46"/>
      <c r="H23" s="2"/>
      <c r="I23" s="45"/>
      <c r="J23" s="46"/>
      <c r="K23" s="46"/>
      <c r="L23" s="46"/>
      <c r="M23" s="46"/>
      <c r="P23" s="47"/>
      <c r="Q23" s="27"/>
      <c r="R23" s="46"/>
      <c r="S23" s="46"/>
      <c r="U23" s="46"/>
      <c r="V23" s="46"/>
      <c r="W23" s="7"/>
      <c r="Y23" s="27"/>
      <c r="Z23" s="45"/>
      <c r="AA23" s="45"/>
      <c r="AB23" s="2"/>
      <c r="AC23" s="45"/>
      <c r="AD23" s="45"/>
      <c r="AE23" s="27"/>
      <c r="AF23" s="46"/>
      <c r="AG23" s="46"/>
      <c r="AJ23" s="47"/>
      <c r="AK23" s="27"/>
      <c r="AM23" s="46"/>
      <c r="AO23" s="46"/>
      <c r="AP23" s="46"/>
      <c r="AQ23" s="7"/>
      <c r="AS23" s="27"/>
      <c r="AT23" s="45"/>
      <c r="AU23" s="45"/>
      <c r="AV23" s="2"/>
      <c r="AW23" s="45"/>
      <c r="AX23" s="45"/>
      <c r="AY23" s="27"/>
      <c r="AZ23" s="46"/>
      <c r="BA23" s="46"/>
      <c r="BD23" s="47"/>
      <c r="BE23" s="27"/>
      <c r="BF23" s="46"/>
      <c r="BG23" s="46"/>
      <c r="BI23" s="46"/>
      <c r="BJ23" s="46"/>
      <c r="BK23" s="7"/>
      <c r="BM23" s="27"/>
      <c r="BN23" s="45"/>
      <c r="BO23" s="45"/>
      <c r="BP23" s="2"/>
      <c r="BQ23" s="45"/>
      <c r="BR23" s="45"/>
      <c r="BS23" s="27"/>
      <c r="BT23" s="46"/>
      <c r="BU23" s="46"/>
      <c r="BX23" s="47"/>
      <c r="BY23" s="27"/>
      <c r="BZ23" s="46"/>
      <c r="CA23" s="46"/>
      <c r="CC23" s="46"/>
      <c r="CD23" s="46"/>
      <c r="CE23" s="27"/>
      <c r="CG23" s="27"/>
      <c r="CH23" s="45"/>
      <c r="CI23" s="45"/>
      <c r="CJ23" s="2"/>
      <c r="CK23" s="45"/>
      <c r="CL23" s="45"/>
      <c r="CM23" s="27"/>
      <c r="CN23" s="46"/>
      <c r="CO23" s="46"/>
      <c r="CR23" s="47"/>
      <c r="CS23" s="27"/>
      <c r="CT23" s="46"/>
      <c r="CU23" s="46"/>
      <c r="CW23" s="46"/>
      <c r="CX23" s="46"/>
      <c r="CY23" s="7"/>
      <c r="DA23" s="27"/>
      <c r="DB23" s="45"/>
      <c r="DC23" s="45"/>
      <c r="DD23" s="2"/>
      <c r="DE23" s="45"/>
      <c r="DF23" s="45"/>
      <c r="DG23" s="27"/>
      <c r="DH23" s="46"/>
      <c r="DI23" s="46"/>
      <c r="DL23" s="47"/>
      <c r="DM23" s="27"/>
      <c r="DN23" s="46"/>
      <c r="DO23" s="46"/>
      <c r="DQ23" s="46"/>
      <c r="DR23" s="46"/>
      <c r="DS23" s="7"/>
      <c r="DU23" s="27">
        <v>214119</v>
      </c>
      <c r="DV23" s="45">
        <f>DU23/DS$7</f>
        <v>1.6830300152496813E-2</v>
      </c>
      <c r="DW23" s="45">
        <v>0</v>
      </c>
      <c r="DX23" s="2">
        <v>0</v>
      </c>
      <c r="DY23" s="45">
        <v>0</v>
      </c>
      <c r="DZ23" s="45">
        <v>0</v>
      </c>
      <c r="EA23" s="27">
        <v>0</v>
      </c>
      <c r="EB23" s="4">
        <v>0</v>
      </c>
      <c r="EC23" s="45">
        <v>0</v>
      </c>
      <c r="ED23" s="4">
        <v>0</v>
      </c>
      <c r="EE23" s="4">
        <v>0</v>
      </c>
      <c r="EF23" s="47">
        <v>0</v>
      </c>
      <c r="EG23" s="27">
        <v>0</v>
      </c>
      <c r="EH23" s="46">
        <v>0</v>
      </c>
      <c r="EI23" s="46">
        <v>0</v>
      </c>
      <c r="EJ23" s="4">
        <v>0</v>
      </c>
      <c r="EK23" s="46">
        <v>0</v>
      </c>
      <c r="EL23" s="46">
        <v>0</v>
      </c>
      <c r="EM23" s="76"/>
      <c r="EO23" s="237">
        <v>126937</v>
      </c>
      <c r="EP23" s="45">
        <f t="shared" si="1"/>
        <v>9.4866838383638342E-3</v>
      </c>
      <c r="EQ23" s="45">
        <f t="shared" ref="EQ23:EQ29" si="24">EP23-DV23</f>
        <v>-7.343616314132979E-3</v>
      </c>
      <c r="ER23" s="2">
        <v>0</v>
      </c>
      <c r="ES23" s="45">
        <f t="shared" si="5"/>
        <v>0</v>
      </c>
      <c r="ET23" s="45">
        <f t="shared" si="6"/>
        <v>0</v>
      </c>
      <c r="EU23" s="27">
        <v>0</v>
      </c>
      <c r="EV23" s="46">
        <v>0</v>
      </c>
      <c r="EW23" s="46">
        <v>0</v>
      </c>
      <c r="EX23" s="4">
        <v>0</v>
      </c>
      <c r="EZ23" s="47">
        <v>0</v>
      </c>
      <c r="FA23" s="27">
        <v>0</v>
      </c>
      <c r="FB23" s="46">
        <v>0</v>
      </c>
      <c r="FC23" s="46">
        <v>0</v>
      </c>
      <c r="FD23" s="4">
        <v>0</v>
      </c>
      <c r="FF23" s="47">
        <v>0</v>
      </c>
      <c r="FG23" s="76"/>
      <c r="FI23" s="237"/>
      <c r="FJ23" s="45"/>
      <c r="FK23" s="45"/>
      <c r="FL23" s="2"/>
      <c r="FM23" s="45"/>
      <c r="FN23" s="45"/>
      <c r="FO23" s="27"/>
      <c r="FP23" s="46"/>
      <c r="FQ23" s="46"/>
      <c r="FT23" s="47"/>
      <c r="FU23" s="27"/>
      <c r="FV23" s="46"/>
      <c r="FW23" s="46"/>
      <c r="FZ23" s="47"/>
      <c r="GA23" s="7"/>
      <c r="GC23" s="27"/>
      <c r="GD23" s="45"/>
      <c r="GE23" s="45"/>
      <c r="GF23" s="2"/>
      <c r="GG23" s="45"/>
      <c r="GH23" s="45"/>
      <c r="GI23" s="49"/>
      <c r="GN23" s="47"/>
      <c r="GU23" s="7"/>
      <c r="GW23" s="27"/>
      <c r="GX23" s="45"/>
      <c r="GY23" s="36"/>
      <c r="GZ23" s="2"/>
      <c r="HA23" s="45"/>
      <c r="HB23" s="36"/>
      <c r="HC23" s="49"/>
      <c r="HH23" s="47"/>
    </row>
    <row r="24" spans="1:216" s="4" customFormat="1" ht="13.5" customHeight="1">
      <c r="A24" s="44" t="s">
        <v>1074</v>
      </c>
      <c r="B24" s="2" t="s">
        <v>1071</v>
      </c>
      <c r="C24" s="7"/>
      <c r="E24" s="27"/>
      <c r="F24" s="45"/>
      <c r="G24" s="46"/>
      <c r="H24" s="2"/>
      <c r="I24" s="45"/>
      <c r="J24" s="46"/>
      <c r="K24" s="46"/>
      <c r="L24" s="46"/>
      <c r="M24" s="46"/>
      <c r="P24" s="47"/>
      <c r="Q24" s="27"/>
      <c r="R24" s="46"/>
      <c r="S24" s="46"/>
      <c r="U24" s="46"/>
      <c r="V24" s="46"/>
      <c r="W24" s="7"/>
      <c r="Y24" s="27"/>
      <c r="Z24" s="45"/>
      <c r="AA24" s="45"/>
      <c r="AB24" s="2"/>
      <c r="AC24" s="45"/>
      <c r="AD24" s="45"/>
      <c r="AE24" s="27"/>
      <c r="AF24" s="46"/>
      <c r="AG24" s="46"/>
      <c r="AJ24" s="47"/>
      <c r="AK24" s="27"/>
      <c r="AM24" s="46"/>
      <c r="AO24" s="46"/>
      <c r="AP24" s="46"/>
      <c r="AQ24" s="7"/>
      <c r="AS24" s="27"/>
      <c r="AT24" s="45"/>
      <c r="AU24" s="45"/>
      <c r="AV24" s="2"/>
      <c r="AW24" s="45"/>
      <c r="AX24" s="45"/>
      <c r="AY24" s="27"/>
      <c r="AZ24" s="46"/>
      <c r="BA24" s="46"/>
      <c r="BD24" s="47"/>
      <c r="BE24" s="27"/>
      <c r="BF24" s="46"/>
      <c r="BG24" s="46"/>
      <c r="BI24" s="46"/>
      <c r="BJ24" s="46"/>
      <c r="BK24" s="7"/>
      <c r="BM24" s="27"/>
      <c r="BN24" s="45"/>
      <c r="BO24" s="45"/>
      <c r="BP24" s="2"/>
      <c r="BQ24" s="45"/>
      <c r="BR24" s="45"/>
      <c r="BS24" s="27"/>
      <c r="BT24" s="46"/>
      <c r="BU24" s="46"/>
      <c r="BX24" s="47"/>
      <c r="BY24" s="27"/>
      <c r="BZ24" s="46"/>
      <c r="CA24" s="46"/>
      <c r="CC24" s="46"/>
      <c r="CD24" s="46"/>
      <c r="CE24" s="27"/>
      <c r="CG24" s="27"/>
      <c r="CH24" s="45"/>
      <c r="CI24" s="45"/>
      <c r="CJ24" s="2"/>
      <c r="CK24" s="45"/>
      <c r="CL24" s="45"/>
      <c r="CM24" s="27"/>
      <c r="CN24" s="46"/>
      <c r="CO24" s="46"/>
      <c r="CR24" s="47"/>
      <c r="CS24" s="27"/>
      <c r="CT24" s="46"/>
      <c r="CU24" s="46"/>
      <c r="CW24" s="46"/>
      <c r="CX24" s="46"/>
      <c r="CY24" s="7"/>
      <c r="DA24" s="27"/>
      <c r="DB24" s="45"/>
      <c r="DC24" s="45"/>
      <c r="DD24" s="2"/>
      <c r="DE24" s="45"/>
      <c r="DF24" s="45"/>
      <c r="DG24" s="27"/>
      <c r="DH24" s="46"/>
      <c r="DI24" s="46"/>
      <c r="DL24" s="47"/>
      <c r="DM24" s="27"/>
      <c r="DN24" s="46"/>
      <c r="DO24" s="46"/>
      <c r="DQ24" s="46"/>
      <c r="DR24" s="46"/>
      <c r="DS24" s="7"/>
      <c r="DU24" s="27"/>
      <c r="DV24" s="45"/>
      <c r="DW24" s="45"/>
      <c r="DX24" s="2"/>
      <c r="DY24" s="45"/>
      <c r="DZ24" s="45"/>
      <c r="EA24" s="27"/>
      <c r="EC24" s="48"/>
      <c r="EF24" s="47"/>
      <c r="EG24" s="27"/>
      <c r="EH24" s="46"/>
      <c r="EI24" s="46"/>
      <c r="EK24" s="46"/>
      <c r="EL24" s="46"/>
      <c r="EM24" s="76"/>
      <c r="EO24" s="237">
        <v>117193</v>
      </c>
      <c r="EP24" s="45">
        <f t="shared" si="1"/>
        <v>8.7584623795219103E-3</v>
      </c>
      <c r="EQ24" s="45">
        <f t="shared" si="24"/>
        <v>8.7584623795219103E-3</v>
      </c>
      <c r="ER24" s="2">
        <v>0</v>
      </c>
      <c r="ES24" s="45">
        <f t="shared" si="5"/>
        <v>0</v>
      </c>
      <c r="ET24" s="45">
        <f t="shared" si="6"/>
        <v>0</v>
      </c>
      <c r="EU24" s="27">
        <v>0</v>
      </c>
      <c r="EV24" s="46">
        <v>0</v>
      </c>
      <c r="EW24" s="46">
        <v>0</v>
      </c>
      <c r="EX24" s="4">
        <v>0</v>
      </c>
      <c r="EZ24" s="47">
        <v>0</v>
      </c>
      <c r="FA24" s="27">
        <v>0</v>
      </c>
      <c r="FB24" s="46">
        <v>0</v>
      </c>
      <c r="FC24" s="46">
        <v>0</v>
      </c>
      <c r="FD24" s="4">
        <v>0</v>
      </c>
      <c r="FF24" s="47">
        <v>0</v>
      </c>
      <c r="FG24" s="76"/>
      <c r="FI24" s="237"/>
      <c r="FJ24" s="45"/>
      <c r="FK24" s="45"/>
      <c r="FL24" s="2"/>
      <c r="FM24" s="45"/>
      <c r="FN24" s="45"/>
      <c r="FO24" s="27"/>
      <c r="FP24" s="46"/>
      <c r="FQ24" s="46"/>
      <c r="FT24" s="47"/>
      <c r="FU24" s="27"/>
      <c r="FV24" s="46"/>
      <c r="FW24" s="46"/>
      <c r="FZ24" s="47"/>
      <c r="GA24" s="7"/>
      <c r="GC24" s="27"/>
      <c r="GD24" s="45"/>
      <c r="GE24" s="45"/>
      <c r="GF24" s="2"/>
      <c r="GG24" s="45"/>
      <c r="GH24" s="45"/>
      <c r="GI24" s="49"/>
      <c r="GN24" s="47"/>
      <c r="GU24" s="7"/>
      <c r="GW24" s="27"/>
      <c r="GX24" s="45"/>
      <c r="GY24" s="36"/>
      <c r="GZ24" s="2"/>
      <c r="HA24" s="45"/>
      <c r="HB24" s="36"/>
      <c r="HC24" s="49"/>
      <c r="HH24" s="47"/>
    </row>
    <row r="25" spans="1:216" s="4" customFormat="1" ht="13.5" customHeight="1">
      <c r="A25" s="44" t="s">
        <v>1133</v>
      </c>
      <c r="B25" s="2" t="s">
        <v>1123</v>
      </c>
      <c r="C25" s="7"/>
      <c r="E25" s="27"/>
      <c r="F25" s="45"/>
      <c r="G25" s="46"/>
      <c r="H25" s="2"/>
      <c r="I25" s="45"/>
      <c r="J25" s="46"/>
      <c r="K25" s="46"/>
      <c r="L25" s="46"/>
      <c r="M25" s="46"/>
      <c r="P25" s="47"/>
      <c r="Q25" s="27"/>
      <c r="R25" s="46"/>
      <c r="S25" s="46"/>
      <c r="U25" s="46"/>
      <c r="V25" s="46"/>
      <c r="W25" s="7"/>
      <c r="Y25" s="27"/>
      <c r="Z25" s="45"/>
      <c r="AA25" s="45"/>
      <c r="AB25" s="2"/>
      <c r="AC25" s="45"/>
      <c r="AD25" s="45"/>
      <c r="AE25" s="27"/>
      <c r="AF25" s="46"/>
      <c r="AG25" s="46"/>
      <c r="AJ25" s="47"/>
      <c r="AK25" s="27"/>
      <c r="AM25" s="46"/>
      <c r="AO25" s="46"/>
      <c r="AP25" s="46"/>
      <c r="AQ25" s="7"/>
      <c r="AS25" s="27"/>
      <c r="AT25" s="45"/>
      <c r="AU25" s="45"/>
      <c r="AV25" s="2"/>
      <c r="AW25" s="45"/>
      <c r="AX25" s="45"/>
      <c r="AY25" s="27"/>
      <c r="AZ25" s="46"/>
      <c r="BA25" s="46"/>
      <c r="BD25" s="47"/>
      <c r="BE25" s="27"/>
      <c r="BF25" s="46"/>
      <c r="BG25" s="46"/>
      <c r="BI25" s="46"/>
      <c r="BJ25" s="46"/>
      <c r="BK25" s="7"/>
      <c r="BM25" s="27"/>
      <c r="BN25" s="45"/>
      <c r="BO25" s="45"/>
      <c r="BP25" s="2"/>
      <c r="BQ25" s="45"/>
      <c r="BR25" s="45"/>
      <c r="BS25" s="27"/>
      <c r="BT25" s="46"/>
      <c r="BU25" s="46"/>
      <c r="BX25" s="47"/>
      <c r="BY25" s="27"/>
      <c r="BZ25" s="46"/>
      <c r="CA25" s="46"/>
      <c r="CC25" s="46"/>
      <c r="CD25" s="46"/>
      <c r="CE25" s="27"/>
      <c r="CG25" s="27"/>
      <c r="CH25" s="45"/>
      <c r="CI25" s="45"/>
      <c r="CJ25" s="2"/>
      <c r="CK25" s="45"/>
      <c r="CL25" s="45"/>
      <c r="CM25" s="27"/>
      <c r="CN25" s="46"/>
      <c r="CO25" s="46"/>
      <c r="CR25" s="47"/>
      <c r="CS25" s="27"/>
      <c r="CT25" s="46"/>
      <c r="CU25" s="46"/>
      <c r="CW25" s="46"/>
      <c r="CX25" s="46"/>
      <c r="CY25" s="7"/>
      <c r="DA25" s="27"/>
      <c r="DB25" s="45"/>
      <c r="DC25" s="45"/>
      <c r="DD25" s="2"/>
      <c r="DE25" s="45"/>
      <c r="DF25" s="45"/>
      <c r="DG25" s="27"/>
      <c r="DH25" s="46"/>
      <c r="DI25" s="46"/>
      <c r="DL25" s="47"/>
      <c r="DM25" s="27"/>
      <c r="DN25" s="46"/>
      <c r="DO25" s="46"/>
      <c r="DQ25" s="46"/>
      <c r="DR25" s="46"/>
      <c r="DS25" s="7"/>
      <c r="DU25" s="27"/>
      <c r="DV25" s="45"/>
      <c r="DW25" s="45"/>
      <c r="DX25" s="2"/>
      <c r="DY25" s="45"/>
      <c r="DZ25" s="45"/>
      <c r="EA25" s="27"/>
      <c r="EC25" s="48"/>
      <c r="EF25" s="47"/>
      <c r="EG25" s="27"/>
      <c r="EH25" s="46"/>
      <c r="EI25" s="46"/>
      <c r="EK25" s="46"/>
      <c r="EL25" s="46"/>
      <c r="EM25" s="76"/>
      <c r="EO25" s="237">
        <v>95036</v>
      </c>
      <c r="EP25" s="45">
        <f t="shared" si="1"/>
        <v>7.1025507555932885E-3</v>
      </c>
      <c r="EQ25" s="45">
        <f t="shared" si="24"/>
        <v>7.1025507555932885E-3</v>
      </c>
      <c r="ER25" s="2">
        <v>0</v>
      </c>
      <c r="ES25" s="45">
        <f t="shared" si="5"/>
        <v>0</v>
      </c>
      <c r="ET25" s="45">
        <f t="shared" si="6"/>
        <v>0</v>
      </c>
      <c r="EU25" s="27">
        <v>0</v>
      </c>
      <c r="EV25" s="46">
        <v>0</v>
      </c>
      <c r="EW25" s="46">
        <v>0</v>
      </c>
      <c r="EX25" s="4">
        <v>0</v>
      </c>
      <c r="EZ25" s="47">
        <v>0</v>
      </c>
      <c r="FA25" s="27">
        <v>0</v>
      </c>
      <c r="FB25" s="46">
        <v>0</v>
      </c>
      <c r="FC25" s="46">
        <v>0</v>
      </c>
      <c r="FD25" s="4">
        <v>0</v>
      </c>
      <c r="FF25" s="47">
        <v>0</v>
      </c>
      <c r="FG25" s="76"/>
      <c r="FI25" s="237"/>
      <c r="FJ25" s="45"/>
      <c r="FK25" s="45"/>
      <c r="FL25" s="2"/>
      <c r="FM25" s="45"/>
      <c r="FN25" s="45"/>
      <c r="FO25" s="27"/>
      <c r="FP25" s="46"/>
      <c r="FQ25" s="46"/>
      <c r="FT25" s="47"/>
      <c r="FU25" s="27"/>
      <c r="FV25" s="46"/>
      <c r="FW25" s="46"/>
      <c r="FZ25" s="47"/>
      <c r="GA25" s="7"/>
      <c r="GC25" s="27"/>
      <c r="GD25" s="45"/>
      <c r="GE25" s="45"/>
      <c r="GF25" s="2"/>
      <c r="GG25" s="45"/>
      <c r="GH25" s="45"/>
      <c r="GI25" s="49"/>
      <c r="GN25" s="47"/>
      <c r="GU25" s="7"/>
      <c r="GW25" s="27"/>
      <c r="GX25" s="45"/>
      <c r="GY25" s="36"/>
      <c r="GZ25" s="2"/>
      <c r="HA25" s="45"/>
      <c r="HB25" s="36"/>
      <c r="HC25" s="49"/>
      <c r="HH25" s="47"/>
    </row>
    <row r="26" spans="1:216" s="4" customFormat="1" ht="13.5" customHeight="1">
      <c r="A26" s="44" t="s">
        <v>1134</v>
      </c>
      <c r="B26" s="2" t="s">
        <v>1124</v>
      </c>
      <c r="C26" s="7"/>
      <c r="E26" s="27"/>
      <c r="F26" s="45"/>
      <c r="G26" s="46"/>
      <c r="H26" s="2"/>
      <c r="I26" s="45"/>
      <c r="J26" s="46"/>
      <c r="K26" s="46"/>
      <c r="L26" s="46"/>
      <c r="M26" s="46"/>
      <c r="P26" s="47"/>
      <c r="Q26" s="27"/>
      <c r="R26" s="46"/>
      <c r="S26" s="46"/>
      <c r="U26" s="46"/>
      <c r="V26" s="46"/>
      <c r="W26" s="7"/>
      <c r="Y26" s="27"/>
      <c r="Z26" s="45"/>
      <c r="AA26" s="45"/>
      <c r="AB26" s="2"/>
      <c r="AC26" s="45"/>
      <c r="AD26" s="45"/>
      <c r="AE26" s="27"/>
      <c r="AF26" s="46"/>
      <c r="AG26" s="46"/>
      <c r="AJ26" s="47"/>
      <c r="AK26" s="27"/>
      <c r="AM26" s="46"/>
      <c r="AO26" s="46"/>
      <c r="AP26" s="46"/>
      <c r="AQ26" s="7"/>
      <c r="AS26" s="27"/>
      <c r="AT26" s="45"/>
      <c r="AU26" s="45"/>
      <c r="AV26" s="2"/>
      <c r="AW26" s="45"/>
      <c r="AX26" s="45"/>
      <c r="AY26" s="27"/>
      <c r="AZ26" s="46"/>
      <c r="BA26" s="46"/>
      <c r="BD26" s="47"/>
      <c r="BE26" s="27"/>
      <c r="BF26" s="46"/>
      <c r="BG26" s="46"/>
      <c r="BI26" s="46"/>
      <c r="BJ26" s="46"/>
      <c r="BK26" s="7"/>
      <c r="BM26" s="27"/>
      <c r="BN26" s="45"/>
      <c r="BO26" s="45"/>
      <c r="BP26" s="2"/>
      <c r="BQ26" s="45"/>
      <c r="BR26" s="45"/>
      <c r="BS26" s="27"/>
      <c r="BT26" s="46"/>
      <c r="BU26" s="46"/>
      <c r="BX26" s="47"/>
      <c r="BY26" s="27"/>
      <c r="BZ26" s="46"/>
      <c r="CA26" s="46"/>
      <c r="CC26" s="46"/>
      <c r="CD26" s="46"/>
      <c r="CE26" s="27"/>
      <c r="CG26" s="27"/>
      <c r="CH26" s="45"/>
      <c r="CI26" s="45"/>
      <c r="CJ26" s="2"/>
      <c r="CK26" s="45"/>
      <c r="CL26" s="45"/>
      <c r="CM26" s="27"/>
      <c r="CN26" s="46"/>
      <c r="CO26" s="46"/>
      <c r="CR26" s="47"/>
      <c r="CS26" s="27"/>
      <c r="CT26" s="46"/>
      <c r="CU26" s="46"/>
      <c r="CW26" s="46"/>
      <c r="CX26" s="46"/>
      <c r="CY26" s="7"/>
      <c r="DA26" s="27"/>
      <c r="DB26" s="45"/>
      <c r="DC26" s="45"/>
      <c r="DD26" s="2"/>
      <c r="DE26" s="45"/>
      <c r="DF26" s="45"/>
      <c r="DG26" s="27"/>
      <c r="DH26" s="46"/>
      <c r="DI26" s="46"/>
      <c r="DL26" s="47"/>
      <c r="DM26" s="27"/>
      <c r="DN26" s="46"/>
      <c r="DO26" s="46"/>
      <c r="DQ26" s="46"/>
      <c r="DR26" s="46"/>
      <c r="DS26" s="7"/>
      <c r="DU26" s="27"/>
      <c r="DV26" s="45"/>
      <c r="DW26" s="45"/>
      <c r="DX26" s="2"/>
      <c r="DY26" s="45"/>
      <c r="DZ26" s="45"/>
      <c r="EA26" s="27"/>
      <c r="EC26" s="48"/>
      <c r="EF26" s="47"/>
      <c r="EG26" s="27"/>
      <c r="EH26" s="46"/>
      <c r="EI26" s="46"/>
      <c r="EK26" s="46"/>
      <c r="EL26" s="46"/>
      <c r="EM26" s="76"/>
      <c r="EO26" s="237">
        <v>92388</v>
      </c>
      <c r="EP26" s="45">
        <f t="shared" si="1"/>
        <v>6.9046514921477413E-3</v>
      </c>
      <c r="EQ26" s="45">
        <f t="shared" si="24"/>
        <v>6.9046514921477413E-3</v>
      </c>
      <c r="ER26" s="2">
        <v>0</v>
      </c>
      <c r="ES26" s="45">
        <f t="shared" si="5"/>
        <v>0</v>
      </c>
      <c r="ET26" s="45">
        <f t="shared" si="6"/>
        <v>0</v>
      </c>
      <c r="EU26" s="27">
        <v>0</v>
      </c>
      <c r="EV26" s="46">
        <v>0</v>
      </c>
      <c r="EW26" s="46">
        <v>0</v>
      </c>
      <c r="EX26" s="4">
        <v>0</v>
      </c>
      <c r="EZ26" s="47">
        <v>0</v>
      </c>
      <c r="FA26" s="27">
        <v>0</v>
      </c>
      <c r="FB26" s="46">
        <v>0</v>
      </c>
      <c r="FC26" s="46">
        <v>0</v>
      </c>
      <c r="FD26" s="4">
        <v>0</v>
      </c>
      <c r="FF26" s="47">
        <v>0</v>
      </c>
      <c r="FG26" s="76"/>
      <c r="FI26" s="237"/>
      <c r="FJ26" s="45"/>
      <c r="FK26" s="45"/>
      <c r="FL26" s="2"/>
      <c r="FM26" s="45"/>
      <c r="FN26" s="45"/>
      <c r="FO26" s="27"/>
      <c r="FP26" s="46"/>
      <c r="FQ26" s="46"/>
      <c r="FT26" s="47"/>
      <c r="FU26" s="27"/>
      <c r="FV26" s="46"/>
      <c r="FW26" s="46"/>
      <c r="FZ26" s="47"/>
      <c r="GA26" s="7"/>
      <c r="GC26" s="27"/>
      <c r="GD26" s="45"/>
      <c r="GE26" s="45"/>
      <c r="GF26" s="2"/>
      <c r="GG26" s="45"/>
      <c r="GH26" s="45"/>
      <c r="GI26" s="49"/>
      <c r="GN26" s="47"/>
      <c r="GU26" s="7"/>
      <c r="GW26" s="27"/>
      <c r="GX26" s="45"/>
      <c r="GY26" s="36"/>
      <c r="GZ26" s="2"/>
      <c r="HA26" s="45"/>
      <c r="HB26" s="36"/>
      <c r="HC26" s="49"/>
      <c r="HH26" s="47"/>
    </row>
    <row r="27" spans="1:216" s="4" customFormat="1" ht="13.5" customHeight="1">
      <c r="A27" s="44" t="s">
        <v>1135</v>
      </c>
      <c r="B27" s="2" t="s">
        <v>1125</v>
      </c>
      <c r="C27" s="7"/>
      <c r="E27" s="27"/>
      <c r="F27" s="45"/>
      <c r="G27" s="46"/>
      <c r="H27" s="2"/>
      <c r="I27" s="45"/>
      <c r="J27" s="46"/>
      <c r="K27" s="46"/>
      <c r="L27" s="46"/>
      <c r="M27" s="46"/>
      <c r="P27" s="47"/>
      <c r="Q27" s="27"/>
      <c r="R27" s="46"/>
      <c r="S27" s="46"/>
      <c r="U27" s="46"/>
      <c r="V27" s="46"/>
      <c r="W27" s="7"/>
      <c r="Y27" s="27"/>
      <c r="Z27" s="45"/>
      <c r="AA27" s="45"/>
      <c r="AB27" s="2"/>
      <c r="AC27" s="45"/>
      <c r="AD27" s="45"/>
      <c r="AE27" s="27"/>
      <c r="AF27" s="46"/>
      <c r="AG27" s="46"/>
      <c r="AJ27" s="47"/>
      <c r="AK27" s="27"/>
      <c r="AM27" s="46"/>
      <c r="AO27" s="46"/>
      <c r="AP27" s="46"/>
      <c r="AQ27" s="7"/>
      <c r="AS27" s="27"/>
      <c r="AT27" s="45"/>
      <c r="AU27" s="45"/>
      <c r="AV27" s="2"/>
      <c r="AW27" s="45"/>
      <c r="AX27" s="45"/>
      <c r="AY27" s="27"/>
      <c r="AZ27" s="46"/>
      <c r="BA27" s="46"/>
      <c r="BD27" s="47"/>
      <c r="BE27" s="27"/>
      <c r="BF27" s="46"/>
      <c r="BG27" s="46"/>
      <c r="BI27" s="46"/>
      <c r="BJ27" s="46"/>
      <c r="BK27" s="7"/>
      <c r="BM27" s="27"/>
      <c r="BN27" s="45"/>
      <c r="BO27" s="45"/>
      <c r="BP27" s="2"/>
      <c r="BQ27" s="45"/>
      <c r="BR27" s="45"/>
      <c r="BS27" s="27"/>
      <c r="BT27" s="46"/>
      <c r="BU27" s="46"/>
      <c r="BX27" s="47"/>
      <c r="BY27" s="27"/>
      <c r="BZ27" s="46"/>
      <c r="CA27" s="46"/>
      <c r="CC27" s="46"/>
      <c r="CD27" s="46"/>
      <c r="CE27" s="27"/>
      <c r="CG27" s="27"/>
      <c r="CH27" s="45"/>
      <c r="CI27" s="45"/>
      <c r="CJ27" s="2"/>
      <c r="CK27" s="45"/>
      <c r="CL27" s="45"/>
      <c r="CM27" s="27"/>
      <c r="CN27" s="46"/>
      <c r="CO27" s="46"/>
      <c r="CR27" s="47"/>
      <c r="CS27" s="27"/>
      <c r="CT27" s="46"/>
      <c r="CU27" s="46"/>
      <c r="CW27" s="46"/>
      <c r="CX27" s="46"/>
      <c r="CY27" s="7"/>
      <c r="DA27" s="27"/>
      <c r="DB27" s="45"/>
      <c r="DC27" s="45"/>
      <c r="DD27" s="2"/>
      <c r="DE27" s="45"/>
      <c r="DF27" s="45"/>
      <c r="DG27" s="27"/>
      <c r="DH27" s="46"/>
      <c r="DI27" s="46"/>
      <c r="DL27" s="47"/>
      <c r="DM27" s="27"/>
      <c r="DN27" s="46"/>
      <c r="DO27" s="46"/>
      <c r="DQ27" s="46"/>
      <c r="DR27" s="46"/>
      <c r="DS27" s="7"/>
      <c r="DU27" s="27"/>
      <c r="DV27" s="45"/>
      <c r="DW27" s="45"/>
      <c r="DX27" s="2"/>
      <c r="DY27" s="45"/>
      <c r="DZ27" s="45"/>
      <c r="EA27" s="27"/>
      <c r="EC27" s="48"/>
      <c r="EF27" s="47"/>
      <c r="EG27" s="27"/>
      <c r="EH27" s="46"/>
      <c r="EI27" s="46"/>
      <c r="EK27" s="46"/>
      <c r="EL27" s="46"/>
      <c r="EM27" s="76"/>
      <c r="EO27" s="237">
        <v>86387</v>
      </c>
      <c r="EP27" s="45">
        <f t="shared" si="1"/>
        <v>6.4561645284254114E-3</v>
      </c>
      <c r="EQ27" s="45">
        <f t="shared" si="24"/>
        <v>6.4561645284254114E-3</v>
      </c>
      <c r="ER27" s="2">
        <v>0</v>
      </c>
      <c r="ES27" s="45">
        <f t="shared" si="5"/>
        <v>0</v>
      </c>
      <c r="ET27" s="45">
        <f t="shared" si="6"/>
        <v>0</v>
      </c>
      <c r="EU27" s="27">
        <v>0</v>
      </c>
      <c r="EV27" s="46">
        <v>0</v>
      </c>
      <c r="EW27" s="46">
        <v>0</v>
      </c>
      <c r="EX27" s="4">
        <v>0</v>
      </c>
      <c r="EZ27" s="47">
        <v>0</v>
      </c>
      <c r="FA27" s="27">
        <v>0</v>
      </c>
      <c r="FB27" s="46">
        <v>0</v>
      </c>
      <c r="FC27" s="46">
        <v>0</v>
      </c>
      <c r="FD27" s="4">
        <v>0</v>
      </c>
      <c r="FF27" s="47">
        <v>0</v>
      </c>
      <c r="FG27" s="76"/>
      <c r="FI27" s="237"/>
      <c r="FJ27" s="45"/>
      <c r="FK27" s="45"/>
      <c r="FL27" s="2"/>
      <c r="FM27" s="45"/>
      <c r="FN27" s="45"/>
      <c r="FO27" s="27"/>
      <c r="FP27" s="46"/>
      <c r="FQ27" s="46"/>
      <c r="FT27" s="47"/>
      <c r="FU27" s="27"/>
      <c r="FV27" s="46"/>
      <c r="FW27" s="46"/>
      <c r="FZ27" s="47"/>
      <c r="GA27" s="7"/>
      <c r="GC27" s="27"/>
      <c r="GD27" s="45"/>
      <c r="GE27" s="45"/>
      <c r="GF27" s="2"/>
      <c r="GG27" s="45"/>
      <c r="GH27" s="45"/>
      <c r="GI27" s="49"/>
      <c r="GN27" s="47"/>
      <c r="GU27" s="7"/>
      <c r="GW27" s="27"/>
      <c r="GX27" s="45"/>
      <c r="GY27" s="36"/>
      <c r="GZ27" s="2"/>
      <c r="HA27" s="45"/>
      <c r="HB27" s="36"/>
      <c r="HC27" s="49"/>
      <c r="HH27" s="47"/>
    </row>
    <row r="28" spans="1:216" s="4" customFormat="1" ht="13.5" customHeight="1">
      <c r="A28" s="44" t="s">
        <v>1059</v>
      </c>
      <c r="B28" s="2" t="s">
        <v>1055</v>
      </c>
      <c r="C28" s="7"/>
      <c r="E28" s="27"/>
      <c r="F28" s="45"/>
      <c r="G28" s="46"/>
      <c r="H28" s="2"/>
      <c r="I28" s="45"/>
      <c r="J28" s="46"/>
      <c r="K28" s="46"/>
      <c r="L28" s="46"/>
      <c r="M28" s="46"/>
      <c r="P28" s="47"/>
      <c r="Q28" s="27"/>
      <c r="R28" s="46"/>
      <c r="S28" s="46"/>
      <c r="U28" s="46"/>
      <c r="V28" s="46"/>
      <c r="W28" s="7"/>
      <c r="Y28" s="27"/>
      <c r="Z28" s="45"/>
      <c r="AA28" s="45"/>
      <c r="AB28" s="2"/>
      <c r="AC28" s="45"/>
      <c r="AD28" s="45"/>
      <c r="AE28" s="27"/>
      <c r="AF28" s="46"/>
      <c r="AG28" s="46"/>
      <c r="AJ28" s="47"/>
      <c r="AK28" s="27"/>
      <c r="AM28" s="46"/>
      <c r="AO28" s="46"/>
      <c r="AP28" s="46"/>
      <c r="AQ28" s="7"/>
      <c r="AS28" s="27"/>
      <c r="AT28" s="45"/>
      <c r="AU28" s="45"/>
      <c r="AV28" s="2"/>
      <c r="AW28" s="45"/>
      <c r="AX28" s="45"/>
      <c r="AY28" s="27"/>
      <c r="AZ28" s="46"/>
      <c r="BA28" s="46"/>
      <c r="BD28" s="47"/>
      <c r="BE28" s="27"/>
      <c r="BF28" s="46"/>
      <c r="BG28" s="46"/>
      <c r="BI28" s="46"/>
      <c r="BJ28" s="46"/>
      <c r="BK28" s="7"/>
      <c r="BM28" s="27"/>
      <c r="BN28" s="45"/>
      <c r="BO28" s="45"/>
      <c r="BP28" s="2"/>
      <c r="BQ28" s="45"/>
      <c r="BR28" s="45"/>
      <c r="BS28" s="27"/>
      <c r="BT28" s="46"/>
      <c r="BU28" s="46"/>
      <c r="BX28" s="47"/>
      <c r="BY28" s="27"/>
      <c r="BZ28" s="46"/>
      <c r="CA28" s="46"/>
      <c r="CC28" s="46"/>
      <c r="CD28" s="46"/>
      <c r="CE28" s="27"/>
      <c r="CG28" s="27"/>
      <c r="CH28" s="45"/>
      <c r="CI28" s="45"/>
      <c r="CJ28" s="2"/>
      <c r="CK28" s="45"/>
      <c r="CL28" s="45"/>
      <c r="CM28" s="27"/>
      <c r="CN28" s="46"/>
      <c r="CO28" s="46"/>
      <c r="CR28" s="47"/>
      <c r="CS28" s="27"/>
      <c r="CT28" s="46"/>
      <c r="CU28" s="46"/>
      <c r="CW28" s="46"/>
      <c r="CX28" s="46"/>
      <c r="CY28" s="7"/>
      <c r="DA28" s="27"/>
      <c r="DB28" s="45"/>
      <c r="DC28" s="45"/>
      <c r="DD28" s="2"/>
      <c r="DE28" s="45"/>
      <c r="DF28" s="45"/>
      <c r="DG28" s="27"/>
      <c r="DH28" s="46"/>
      <c r="DI28" s="46"/>
      <c r="DL28" s="47"/>
      <c r="DM28" s="27"/>
      <c r="DN28" s="46"/>
      <c r="DO28" s="46"/>
      <c r="DQ28" s="46"/>
      <c r="DR28" s="46"/>
      <c r="DS28" s="7"/>
      <c r="DU28" s="27">
        <v>127894</v>
      </c>
      <c r="DV28" s="45">
        <f>DU28/DS$7</f>
        <v>1.0052794977108185E-2</v>
      </c>
      <c r="DW28" s="45">
        <v>0</v>
      </c>
      <c r="DX28" s="2">
        <v>0</v>
      </c>
      <c r="DY28" s="45">
        <v>0</v>
      </c>
      <c r="DZ28" s="45">
        <v>0</v>
      </c>
      <c r="EA28" s="27">
        <v>0</v>
      </c>
      <c r="EB28" s="4">
        <v>0</v>
      </c>
      <c r="EC28" s="45">
        <v>0</v>
      </c>
      <c r="ED28" s="4">
        <v>0</v>
      </c>
      <c r="EE28" s="4">
        <v>0</v>
      </c>
      <c r="EF28" s="47">
        <v>0</v>
      </c>
      <c r="EG28" s="27">
        <v>0</v>
      </c>
      <c r="EH28" s="46">
        <v>0</v>
      </c>
      <c r="EI28" s="46">
        <v>0</v>
      </c>
      <c r="EJ28" s="4">
        <v>0</v>
      </c>
      <c r="EK28" s="46">
        <v>0</v>
      </c>
      <c r="EL28" s="46">
        <v>0</v>
      </c>
      <c r="EM28" s="76"/>
      <c r="EO28" s="237">
        <v>72544</v>
      </c>
      <c r="EP28" s="45">
        <f t="shared" si="1"/>
        <v>5.421602782248406E-3</v>
      </c>
      <c r="EQ28" s="45">
        <f t="shared" si="24"/>
        <v>-4.6311921948597786E-3</v>
      </c>
      <c r="ER28" s="2">
        <v>0</v>
      </c>
      <c r="ES28" s="45">
        <f t="shared" si="5"/>
        <v>0</v>
      </c>
      <c r="ET28" s="45">
        <f t="shared" si="6"/>
        <v>0</v>
      </c>
      <c r="EU28" s="27">
        <v>0</v>
      </c>
      <c r="EV28" s="46">
        <v>0</v>
      </c>
      <c r="EW28" s="46">
        <v>0</v>
      </c>
      <c r="EX28" s="4">
        <v>0</v>
      </c>
      <c r="EZ28" s="47">
        <v>0</v>
      </c>
      <c r="FA28" s="27">
        <v>0</v>
      </c>
      <c r="FB28" s="46">
        <v>0</v>
      </c>
      <c r="FC28" s="46">
        <v>0</v>
      </c>
      <c r="FD28" s="4">
        <v>0</v>
      </c>
      <c r="FF28" s="47">
        <v>0</v>
      </c>
      <c r="FG28" s="76"/>
      <c r="FI28" s="237"/>
      <c r="FJ28" s="45"/>
      <c r="FK28" s="45"/>
      <c r="FL28" s="2"/>
      <c r="FM28" s="45"/>
      <c r="FN28" s="45"/>
      <c r="FO28" s="27"/>
      <c r="FP28" s="46"/>
      <c r="FQ28" s="46"/>
      <c r="FT28" s="47"/>
      <c r="FU28" s="27"/>
      <c r="FV28" s="46"/>
      <c r="FW28" s="46"/>
      <c r="FZ28" s="47"/>
      <c r="GA28" s="7"/>
      <c r="GC28" s="27"/>
      <c r="GD28" s="45"/>
      <c r="GE28" s="45"/>
      <c r="GF28" s="2"/>
      <c r="GG28" s="45"/>
      <c r="GH28" s="45"/>
      <c r="GI28" s="49"/>
      <c r="GN28" s="47"/>
      <c r="GU28" s="7"/>
      <c r="GW28" s="27"/>
      <c r="GX28" s="45"/>
      <c r="GY28" s="36"/>
      <c r="GZ28" s="2"/>
      <c r="HA28" s="45"/>
      <c r="HB28" s="36"/>
      <c r="HC28" s="49"/>
      <c r="HH28" s="47"/>
    </row>
    <row r="29" spans="1:216" s="4" customFormat="1" ht="13.5" customHeight="1">
      <c r="A29" s="44" t="s">
        <v>1050</v>
      </c>
      <c r="B29" s="2" t="s">
        <v>1052</v>
      </c>
      <c r="C29" s="7"/>
      <c r="E29" s="27"/>
      <c r="F29" s="45"/>
      <c r="G29" s="46"/>
      <c r="H29" s="2"/>
      <c r="I29" s="45"/>
      <c r="J29" s="46"/>
      <c r="K29" s="46"/>
      <c r="L29" s="46"/>
      <c r="M29" s="46"/>
      <c r="P29" s="47"/>
      <c r="Q29" s="27"/>
      <c r="R29" s="46"/>
      <c r="S29" s="46"/>
      <c r="U29" s="46"/>
      <c r="V29" s="46"/>
      <c r="W29" s="7"/>
      <c r="Y29" s="27"/>
      <c r="Z29" s="45"/>
      <c r="AA29" s="45"/>
      <c r="AB29" s="2"/>
      <c r="AC29" s="45"/>
      <c r="AD29" s="45"/>
      <c r="AE29" s="27"/>
      <c r="AF29" s="46"/>
      <c r="AG29" s="46"/>
      <c r="AJ29" s="47"/>
      <c r="AK29" s="27"/>
      <c r="AM29" s="46"/>
      <c r="AO29" s="46"/>
      <c r="AP29" s="46"/>
      <c r="AQ29" s="7"/>
      <c r="AS29" s="27"/>
      <c r="AT29" s="45"/>
      <c r="AU29" s="45"/>
      <c r="AV29" s="2"/>
      <c r="AW29" s="45"/>
      <c r="AX29" s="45"/>
      <c r="AY29" s="27"/>
      <c r="AZ29" s="46"/>
      <c r="BA29" s="46"/>
      <c r="BD29" s="47"/>
      <c r="BE29" s="27"/>
      <c r="BF29" s="46"/>
      <c r="BG29" s="46"/>
      <c r="BI29" s="46"/>
      <c r="BJ29" s="46"/>
      <c r="BK29" s="7"/>
      <c r="BM29" s="27"/>
      <c r="BN29" s="45"/>
      <c r="BO29" s="45"/>
      <c r="BP29" s="2"/>
      <c r="BQ29" s="45"/>
      <c r="BR29" s="45"/>
      <c r="BS29" s="27"/>
      <c r="BT29" s="46"/>
      <c r="BU29" s="46"/>
      <c r="BX29" s="47"/>
      <c r="BY29" s="27"/>
      <c r="BZ29" s="46"/>
      <c r="CA29" s="46"/>
      <c r="CC29" s="46"/>
      <c r="CD29" s="46"/>
      <c r="CE29" s="27"/>
      <c r="CG29" s="27"/>
      <c r="CH29" s="45"/>
      <c r="CI29" s="45"/>
      <c r="CJ29" s="2"/>
      <c r="CK29" s="45"/>
      <c r="CL29" s="45"/>
      <c r="CM29" s="27"/>
      <c r="CN29" s="46"/>
      <c r="CO29" s="46"/>
      <c r="CR29" s="47"/>
      <c r="CS29" s="27"/>
      <c r="CT29" s="46"/>
      <c r="CU29" s="46"/>
      <c r="CW29" s="46"/>
      <c r="CX29" s="46"/>
      <c r="CY29" s="7"/>
      <c r="DA29" s="27"/>
      <c r="DB29" s="45"/>
      <c r="DC29" s="45"/>
      <c r="DD29" s="2"/>
      <c r="DE29" s="45"/>
      <c r="DF29" s="45"/>
      <c r="DG29" s="27"/>
      <c r="DH29" s="46"/>
      <c r="DI29" s="46"/>
      <c r="DL29" s="47"/>
      <c r="DM29" s="27"/>
      <c r="DN29" s="46"/>
      <c r="DO29" s="46"/>
      <c r="DQ29" s="46"/>
      <c r="DR29" s="46"/>
      <c r="DS29" s="7"/>
      <c r="DU29" s="27">
        <v>55786</v>
      </c>
      <c r="DV29" s="45">
        <f>DU29/DS$7</f>
        <v>4.3849220494546828E-3</v>
      </c>
      <c r="DW29" s="45">
        <v>0</v>
      </c>
      <c r="DX29" s="2">
        <v>0</v>
      </c>
      <c r="DY29" s="45">
        <v>0</v>
      </c>
      <c r="DZ29" s="45">
        <v>0</v>
      </c>
      <c r="EA29" s="27">
        <v>0</v>
      </c>
      <c r="EB29" s="4">
        <v>0</v>
      </c>
      <c r="EC29" s="45">
        <v>0</v>
      </c>
      <c r="ED29" s="4">
        <v>0</v>
      </c>
      <c r="EE29" s="4">
        <v>0</v>
      </c>
      <c r="EF29" s="47">
        <v>0</v>
      </c>
      <c r="EG29" s="27">
        <v>0</v>
      </c>
      <c r="EH29" s="46">
        <v>0</v>
      </c>
      <c r="EI29" s="46">
        <v>0</v>
      </c>
      <c r="EJ29" s="4">
        <v>0</v>
      </c>
      <c r="EK29" s="46">
        <v>0</v>
      </c>
      <c r="EL29" s="46">
        <v>0</v>
      </c>
      <c r="EM29" s="76"/>
      <c r="EO29" s="237">
        <v>21130</v>
      </c>
      <c r="EP29" s="45">
        <f t="shared" si="1"/>
        <v>1.5791583975092195E-3</v>
      </c>
      <c r="EQ29" s="45">
        <f t="shared" si="24"/>
        <v>-2.8057636519454631E-3</v>
      </c>
      <c r="ER29" s="2">
        <v>0</v>
      </c>
      <c r="ES29" s="45">
        <f t="shared" ref="ES29" si="25">ER29/76</f>
        <v>0</v>
      </c>
      <c r="ET29" s="45">
        <f t="shared" ref="ET29" si="26">ES29-DY29</f>
        <v>0</v>
      </c>
      <c r="EU29" s="27">
        <v>0</v>
      </c>
      <c r="EV29" s="46">
        <v>0</v>
      </c>
      <c r="EW29" s="46">
        <v>0</v>
      </c>
      <c r="EX29" s="4">
        <v>0</v>
      </c>
      <c r="EZ29" s="47">
        <v>0</v>
      </c>
      <c r="FA29" s="27">
        <v>0</v>
      </c>
      <c r="FB29" s="46">
        <v>0</v>
      </c>
      <c r="FC29" s="46">
        <v>0</v>
      </c>
      <c r="FD29" s="4">
        <v>0</v>
      </c>
      <c r="FF29" s="47">
        <v>0</v>
      </c>
      <c r="FG29" s="76"/>
      <c r="FI29" s="237"/>
      <c r="FJ29" s="45"/>
      <c r="FK29" s="45"/>
      <c r="FL29" s="2"/>
      <c r="FM29" s="45"/>
      <c r="FN29" s="45"/>
      <c r="FO29" s="27"/>
      <c r="FP29" s="46"/>
      <c r="FQ29" s="46"/>
      <c r="FT29" s="47"/>
      <c r="FU29" s="27"/>
      <c r="FV29" s="46"/>
      <c r="FW29" s="46"/>
      <c r="FZ29" s="47"/>
      <c r="GA29" s="7"/>
      <c r="GC29" s="27"/>
      <c r="GD29" s="45"/>
      <c r="GE29" s="45"/>
      <c r="GF29" s="2"/>
      <c r="GG29" s="45"/>
      <c r="GH29" s="45"/>
      <c r="GI29" s="49"/>
      <c r="GN29" s="47"/>
      <c r="GU29" s="7"/>
      <c r="GW29" s="27"/>
      <c r="GX29" s="45"/>
      <c r="GY29" s="36"/>
      <c r="GZ29" s="2"/>
      <c r="HA29" s="45"/>
      <c r="HB29" s="36"/>
      <c r="HC29" s="49"/>
      <c r="HH29" s="47"/>
    </row>
    <row r="30" spans="1:216" s="4" customFormat="1" ht="13.5" customHeight="1">
      <c r="A30" s="44" t="s">
        <v>300</v>
      </c>
      <c r="B30" s="2" t="s">
        <v>306</v>
      </c>
      <c r="C30" s="7"/>
      <c r="E30" s="27">
        <v>520287</v>
      </c>
      <c r="F30" s="45">
        <v>4.9000000000000002E-2</v>
      </c>
      <c r="G30" s="46">
        <v>1.1000000000000001E-2</v>
      </c>
      <c r="H30" s="2">
        <v>1</v>
      </c>
      <c r="I30" s="45">
        <v>1.3000000000000001E-2</v>
      </c>
      <c r="J30" s="46">
        <v>0</v>
      </c>
      <c r="K30" s="46"/>
      <c r="L30" s="46"/>
      <c r="M30" s="46"/>
      <c r="P30" s="47"/>
      <c r="Q30" s="27"/>
      <c r="R30" s="46"/>
      <c r="S30" s="46"/>
      <c r="U30" s="46"/>
      <c r="V30" s="46"/>
      <c r="W30" s="7"/>
      <c r="Y30" s="27">
        <v>617808</v>
      </c>
      <c r="Z30" s="45">
        <v>5.5999999999999994E-2</v>
      </c>
      <c r="AA30" s="45">
        <v>6.9999999999999993E-3</v>
      </c>
      <c r="AB30" s="2">
        <v>1</v>
      </c>
      <c r="AC30" s="45">
        <v>1.3000000000000001E-2</v>
      </c>
      <c r="AD30" s="45">
        <v>0</v>
      </c>
      <c r="AE30" s="27"/>
      <c r="AF30" s="46"/>
      <c r="AG30" s="46"/>
      <c r="AJ30" s="47"/>
      <c r="AK30" s="27"/>
      <c r="AM30" s="46"/>
      <c r="AO30" s="46"/>
      <c r="AP30" s="46"/>
      <c r="AQ30" s="7"/>
      <c r="AS30" s="27">
        <v>847825</v>
      </c>
      <c r="AT30" s="45">
        <v>7.4999999999999997E-2</v>
      </c>
      <c r="AU30" s="45">
        <v>-1.4999999999999999E-2</v>
      </c>
      <c r="AV30" s="2">
        <v>2</v>
      </c>
      <c r="AW30" s="45">
        <v>2.6000000000000002E-2</v>
      </c>
      <c r="AX30" s="45">
        <v>-1.3157894736842105E-2</v>
      </c>
      <c r="AY30" s="27"/>
      <c r="AZ30" s="46"/>
      <c r="BA30" s="46"/>
      <c r="BD30" s="47"/>
      <c r="BE30" s="27"/>
      <c r="BF30" s="46"/>
      <c r="BG30" s="46"/>
      <c r="BI30" s="46"/>
      <c r="BJ30" s="46"/>
      <c r="BK30" s="7"/>
      <c r="BM30" s="27">
        <v>1354762</v>
      </c>
      <c r="BN30" s="45">
        <v>0.11699999999999999</v>
      </c>
      <c r="BO30" s="45">
        <v>-2.1000000000000001E-2</v>
      </c>
      <c r="BP30" s="2">
        <v>2</v>
      </c>
      <c r="BQ30" s="45">
        <v>2.6000000000000002E-2</v>
      </c>
      <c r="BR30" s="45">
        <v>0</v>
      </c>
      <c r="BS30" s="27"/>
      <c r="BT30" s="46"/>
      <c r="BU30" s="46"/>
      <c r="BX30" s="47"/>
      <c r="BY30" s="27"/>
      <c r="BZ30" s="46"/>
      <c r="CA30" s="46"/>
      <c r="CC30" s="46"/>
      <c r="CD30" s="46"/>
      <c r="CE30" s="27"/>
      <c r="CG30" s="27">
        <v>1003561</v>
      </c>
      <c r="CH30" s="45">
        <v>8.4000000000000005E-2</v>
      </c>
      <c r="CI30" s="45">
        <v>2.3E-2</v>
      </c>
      <c r="CJ30" s="2">
        <v>1</v>
      </c>
      <c r="CK30" s="45">
        <v>1.3000000000000001E-2</v>
      </c>
      <c r="CL30" s="45">
        <v>0</v>
      </c>
      <c r="CM30" s="27"/>
      <c r="CN30" s="46"/>
      <c r="CO30" s="46"/>
      <c r="CR30" s="47"/>
      <c r="CS30" s="27"/>
      <c r="CT30" s="46"/>
      <c r="CU30" s="46"/>
      <c r="CW30" s="46"/>
      <c r="CX30" s="46"/>
      <c r="CY30" s="7"/>
      <c r="DA30" s="27" t="s">
        <v>340</v>
      </c>
      <c r="DB30" s="45">
        <v>7.8E-2</v>
      </c>
      <c r="DC30" s="45">
        <v>-6.0000000000000001E-3</v>
      </c>
      <c r="DD30" s="2" t="s">
        <v>334</v>
      </c>
      <c r="DE30" s="45">
        <v>1.3000000000000001E-2</v>
      </c>
      <c r="DF30" s="45">
        <v>1.3157894736842105E-2</v>
      </c>
      <c r="DG30" s="27"/>
      <c r="DH30" s="46"/>
      <c r="DI30" s="46"/>
      <c r="DL30" s="47"/>
      <c r="DM30" s="27"/>
      <c r="DN30" s="46"/>
      <c r="DO30" s="46"/>
      <c r="DQ30" s="46"/>
      <c r="DR30" s="46"/>
      <c r="DS30" s="7"/>
      <c r="DU30" s="27">
        <v>229609</v>
      </c>
      <c r="DV30" s="45">
        <f>DU30/DS$7</f>
        <v>1.8047853706185071E-2</v>
      </c>
      <c r="DW30" s="45">
        <v>0</v>
      </c>
      <c r="DX30" s="2">
        <v>1</v>
      </c>
      <c r="DY30" s="45">
        <v>1.3000000000000001E-2</v>
      </c>
      <c r="DZ30" s="45">
        <f>DY30-DE30</f>
        <v>0</v>
      </c>
      <c r="EA30" s="27">
        <v>0</v>
      </c>
      <c r="EB30" s="4">
        <v>0</v>
      </c>
      <c r="EC30" s="45">
        <v>0</v>
      </c>
      <c r="ED30" s="4">
        <v>1</v>
      </c>
      <c r="EE30" s="4">
        <v>0</v>
      </c>
      <c r="EF30" s="47">
        <v>0</v>
      </c>
      <c r="EG30" s="27">
        <v>0</v>
      </c>
      <c r="EH30" s="46">
        <v>0</v>
      </c>
      <c r="EI30" s="46">
        <v>0</v>
      </c>
      <c r="EJ30" s="4">
        <v>0</v>
      </c>
      <c r="EK30" s="46">
        <v>0</v>
      </c>
      <c r="EL30" s="46">
        <v>0</v>
      </c>
      <c r="EM30" s="76"/>
      <c r="EO30" s="237">
        <v>493374</v>
      </c>
      <c r="EP30" s="45">
        <f t="shared" si="1"/>
        <v>3.6872489125069269E-2</v>
      </c>
      <c r="EQ30" s="45">
        <f t="shared" si="4"/>
        <v>1.8824635418884197E-2</v>
      </c>
      <c r="ER30" s="2">
        <f t="shared" si="17"/>
        <v>0</v>
      </c>
      <c r="ES30" s="45">
        <f t="shared" si="5"/>
        <v>0</v>
      </c>
      <c r="ET30" s="45">
        <f t="shared" si="6"/>
        <v>-1.3000000000000001E-2</v>
      </c>
      <c r="EU30" s="27">
        <v>0</v>
      </c>
      <c r="EV30" s="46">
        <v>0</v>
      </c>
      <c r="EW30" s="46">
        <v>0</v>
      </c>
      <c r="EX30" s="4">
        <v>0</v>
      </c>
      <c r="EZ30" s="47">
        <v>0</v>
      </c>
      <c r="FA30" s="27">
        <v>0</v>
      </c>
      <c r="FB30" s="46">
        <v>0</v>
      </c>
      <c r="FC30" s="46">
        <v>0</v>
      </c>
      <c r="FD30" s="4">
        <v>0</v>
      </c>
      <c r="FF30" s="47">
        <v>0</v>
      </c>
      <c r="FG30" s="76"/>
      <c r="FI30" s="237">
        <v>1581932</v>
      </c>
      <c r="FJ30" s="45">
        <f t="shared" si="2"/>
        <v>0.11431053046123608</v>
      </c>
      <c r="FK30" s="45">
        <f t="shared" si="7"/>
        <v>7.7438041336166816E-2</v>
      </c>
      <c r="FL30" s="2">
        <v>0</v>
      </c>
      <c r="FM30" s="45">
        <f t="shared" si="8"/>
        <v>0</v>
      </c>
      <c r="FN30" s="45">
        <f t="shared" si="9"/>
        <v>0</v>
      </c>
      <c r="FO30" s="27"/>
      <c r="FP30" s="46"/>
      <c r="FQ30" s="46"/>
      <c r="FT30" s="47"/>
      <c r="FU30" s="27"/>
      <c r="FV30" s="46"/>
      <c r="FW30" s="46"/>
      <c r="FZ30" s="47"/>
      <c r="GA30" s="7" t="s">
        <v>306</v>
      </c>
      <c r="GC30" s="27">
        <f>1698749+345199+94130+102769</f>
        <v>2240847</v>
      </c>
      <c r="GD30" s="45">
        <f>GC30/$GA$7</f>
        <v>0.15343091457162567</v>
      </c>
      <c r="GE30" s="36">
        <f>GD30-FJ30</f>
        <v>3.9120384110389581E-2</v>
      </c>
      <c r="GF30" s="2">
        <v>0</v>
      </c>
      <c r="GG30" s="45">
        <f t="shared" ref="GG30" si="27">GF30/$GA$3</f>
        <v>0</v>
      </c>
      <c r="GH30" s="36">
        <f t="shared" ref="GH30" si="28">GG30-FM30</f>
        <v>0</v>
      </c>
      <c r="GI30" s="49"/>
      <c r="GN30" s="47"/>
      <c r="GU30" s="7"/>
      <c r="GW30" s="27">
        <v>2183331</v>
      </c>
      <c r="GX30" s="45">
        <f t="shared" si="14"/>
        <v>0.14516193373986697</v>
      </c>
      <c r="GY30" s="36">
        <f t="shared" si="15"/>
        <v>-8.2689808317586988E-3</v>
      </c>
      <c r="GZ30" s="2">
        <v>0</v>
      </c>
      <c r="HA30" s="45">
        <f t="shared" si="16"/>
        <v>0</v>
      </c>
      <c r="HB30" s="36">
        <f t="shared" si="3"/>
        <v>0</v>
      </c>
      <c r="HC30" s="49"/>
      <c r="HH30" s="47"/>
    </row>
    <row r="31" spans="1:216" s="4" customFormat="1" ht="13.5" customHeight="1">
      <c r="A31" s="44" t="s">
        <v>1220</v>
      </c>
      <c r="B31" s="2" t="s">
        <v>1218</v>
      </c>
      <c r="C31" s="7"/>
      <c r="E31" s="27"/>
      <c r="F31" s="45"/>
      <c r="G31" s="46"/>
      <c r="H31" s="2"/>
      <c r="I31" s="45"/>
      <c r="J31" s="46"/>
      <c r="K31" s="46"/>
      <c r="L31" s="46"/>
      <c r="M31" s="46"/>
      <c r="P31" s="47"/>
      <c r="Q31" s="27"/>
      <c r="R31" s="46"/>
      <c r="S31" s="46"/>
      <c r="U31" s="46"/>
      <c r="V31" s="46"/>
      <c r="W31" s="7"/>
      <c r="Y31" s="27"/>
      <c r="Z31" s="45"/>
      <c r="AA31" s="45"/>
      <c r="AB31" s="2"/>
      <c r="AC31" s="45"/>
      <c r="AD31" s="45"/>
      <c r="AE31" s="27"/>
      <c r="AF31" s="46"/>
      <c r="AG31" s="46"/>
      <c r="AJ31" s="47"/>
      <c r="AK31" s="27"/>
      <c r="AM31" s="46"/>
      <c r="AO31" s="46"/>
      <c r="AP31" s="46"/>
      <c r="AQ31" s="7"/>
      <c r="AS31" s="27"/>
      <c r="AT31" s="45"/>
      <c r="AU31" s="45"/>
      <c r="AV31" s="2"/>
      <c r="AW31" s="45"/>
      <c r="AX31" s="45"/>
      <c r="AY31" s="27"/>
      <c r="AZ31" s="46"/>
      <c r="BA31" s="46"/>
      <c r="BD31" s="47"/>
      <c r="BE31" s="27"/>
      <c r="BF31" s="46"/>
      <c r="BG31" s="46"/>
      <c r="BI31" s="46"/>
      <c r="BJ31" s="46"/>
      <c r="BK31" s="7"/>
      <c r="BM31" s="27"/>
      <c r="BN31" s="45"/>
      <c r="BO31" s="45"/>
      <c r="BP31" s="2"/>
      <c r="BQ31" s="45"/>
      <c r="BR31" s="45"/>
      <c r="BS31" s="27"/>
      <c r="BT31" s="46"/>
      <c r="BU31" s="46"/>
      <c r="BX31" s="47"/>
      <c r="BY31" s="27"/>
      <c r="BZ31" s="46"/>
      <c r="CA31" s="46"/>
      <c r="CC31" s="46"/>
      <c r="CD31" s="46"/>
      <c r="CE31" s="27"/>
      <c r="CG31" s="27"/>
      <c r="CH31" s="45"/>
      <c r="CI31" s="45"/>
      <c r="CJ31" s="2"/>
      <c r="CK31" s="45"/>
      <c r="CL31" s="45"/>
      <c r="CM31" s="27"/>
      <c r="CN31" s="46"/>
      <c r="CO31" s="46"/>
      <c r="CR31" s="47"/>
      <c r="CS31" s="27"/>
      <c r="CT31" s="46"/>
      <c r="CU31" s="46"/>
      <c r="CW31" s="46"/>
      <c r="CX31" s="46"/>
      <c r="CY31" s="7"/>
      <c r="DA31" s="27"/>
      <c r="DB31" s="45"/>
      <c r="DC31" s="45"/>
      <c r="DD31" s="2"/>
      <c r="DE31" s="45"/>
      <c r="DF31" s="45"/>
      <c r="DG31" s="27"/>
      <c r="DH31" s="46"/>
      <c r="DI31" s="46"/>
      <c r="DL31" s="47"/>
      <c r="DM31" s="27"/>
      <c r="DN31" s="46"/>
      <c r="DO31" s="46"/>
      <c r="DQ31" s="46"/>
      <c r="DR31" s="46"/>
      <c r="DS31" s="7"/>
      <c r="DU31" s="27"/>
      <c r="DV31" s="45"/>
      <c r="DW31" s="45"/>
      <c r="DX31" s="2"/>
      <c r="DY31" s="2"/>
      <c r="DZ31" s="2"/>
      <c r="EA31" s="27"/>
      <c r="EC31" s="48"/>
      <c r="EF31" s="47"/>
      <c r="EG31" s="27"/>
      <c r="EH31" s="46"/>
      <c r="EI31" s="46"/>
      <c r="EK31" s="46"/>
      <c r="EL31" s="46"/>
      <c r="EM31" s="76"/>
      <c r="EO31" s="2"/>
      <c r="EP31" s="45"/>
      <c r="EQ31" s="45"/>
      <c r="ER31" s="2"/>
      <c r="ES31" s="45"/>
      <c r="ET31" s="2"/>
      <c r="EU31" s="27"/>
      <c r="EV31" s="46"/>
      <c r="EW31" s="46"/>
      <c r="EX31" s="2"/>
      <c r="EZ31" s="47"/>
      <c r="FA31" s="27"/>
      <c r="FB31" s="46"/>
      <c r="FC31" s="46"/>
      <c r="FD31" s="2"/>
      <c r="FE31" s="46"/>
      <c r="FF31" s="46"/>
      <c r="FG31" s="7"/>
      <c r="FI31" s="27">
        <v>45149</v>
      </c>
      <c r="FJ31" s="45">
        <f t="shared" ref="FJ31:FJ33" si="29">FI31/FG$7</f>
        <v>3.2624702830427272E-3</v>
      </c>
      <c r="FK31" s="45">
        <f t="shared" ref="FK31:FK33" si="30">FJ31-EP31</f>
        <v>3.2624702830427272E-3</v>
      </c>
      <c r="FL31" s="2">
        <v>0</v>
      </c>
      <c r="FM31" s="45">
        <f t="shared" ref="FM31:FM33" si="31">FL31/76</f>
        <v>0</v>
      </c>
      <c r="FN31" s="45">
        <f t="shared" ref="FN31:FN33" si="32">FM31-ES31</f>
        <v>0</v>
      </c>
      <c r="FO31" s="27"/>
      <c r="FP31" s="46"/>
      <c r="FQ31" s="46"/>
      <c r="FT31" s="47"/>
      <c r="FU31" s="27"/>
      <c r="FV31" s="46"/>
      <c r="FW31" s="46"/>
      <c r="FY31" s="46"/>
      <c r="FZ31" s="46"/>
      <c r="GA31" s="7"/>
      <c r="GC31" s="27"/>
      <c r="GD31" s="45"/>
      <c r="GE31" s="2"/>
      <c r="GF31" s="2"/>
      <c r="GG31" s="45"/>
      <c r="GH31" s="2"/>
      <c r="GI31" s="49"/>
      <c r="GN31" s="47"/>
      <c r="GU31" s="7"/>
      <c r="GW31" s="27"/>
      <c r="GX31" s="45"/>
      <c r="GY31" s="36"/>
      <c r="GZ31" s="2"/>
      <c r="HA31" s="45"/>
      <c r="HB31" s="36"/>
      <c r="HC31" s="49"/>
      <c r="HH31" s="47"/>
    </row>
    <row r="32" spans="1:216" s="4" customFormat="1" ht="13.5" customHeight="1">
      <c r="A32" s="44" t="s">
        <v>1224</v>
      </c>
      <c r="B32" s="2" t="s">
        <v>1223</v>
      </c>
      <c r="C32" s="7"/>
      <c r="E32" s="27"/>
      <c r="F32" s="45"/>
      <c r="G32" s="46"/>
      <c r="H32" s="2"/>
      <c r="I32" s="45"/>
      <c r="J32" s="46"/>
      <c r="K32" s="46"/>
      <c r="L32" s="46"/>
      <c r="M32" s="46"/>
      <c r="P32" s="47"/>
      <c r="Q32" s="27"/>
      <c r="R32" s="46"/>
      <c r="S32" s="46"/>
      <c r="U32" s="46"/>
      <c r="V32" s="46"/>
      <c r="W32" s="7"/>
      <c r="Y32" s="27"/>
      <c r="Z32" s="45"/>
      <c r="AA32" s="45"/>
      <c r="AB32" s="2"/>
      <c r="AC32" s="45"/>
      <c r="AD32" s="45"/>
      <c r="AE32" s="27"/>
      <c r="AF32" s="46"/>
      <c r="AG32" s="46"/>
      <c r="AJ32" s="47"/>
      <c r="AK32" s="27"/>
      <c r="AM32" s="46"/>
      <c r="AO32" s="46"/>
      <c r="AP32" s="46"/>
      <c r="AQ32" s="7"/>
      <c r="AS32" s="27"/>
      <c r="AT32" s="45"/>
      <c r="AU32" s="45"/>
      <c r="AV32" s="2"/>
      <c r="AW32" s="45"/>
      <c r="AX32" s="45"/>
      <c r="AY32" s="27"/>
      <c r="AZ32" s="46"/>
      <c r="BA32" s="46"/>
      <c r="BD32" s="47"/>
      <c r="BE32" s="27"/>
      <c r="BF32" s="46"/>
      <c r="BG32" s="46"/>
      <c r="BI32" s="46"/>
      <c r="BJ32" s="46"/>
      <c r="BK32" s="7"/>
      <c r="BM32" s="27"/>
      <c r="BN32" s="45"/>
      <c r="BO32" s="45"/>
      <c r="BP32" s="2"/>
      <c r="BQ32" s="45"/>
      <c r="BR32" s="45"/>
      <c r="BS32" s="27"/>
      <c r="BT32" s="46"/>
      <c r="BU32" s="46"/>
      <c r="BX32" s="47"/>
      <c r="BY32" s="27"/>
      <c r="BZ32" s="46"/>
      <c r="CA32" s="46"/>
      <c r="CC32" s="46"/>
      <c r="CD32" s="46"/>
      <c r="CE32" s="27"/>
      <c r="CG32" s="27"/>
      <c r="CH32" s="45"/>
      <c r="CI32" s="45"/>
      <c r="CJ32" s="2"/>
      <c r="CK32" s="45"/>
      <c r="CL32" s="45"/>
      <c r="CM32" s="27"/>
      <c r="CN32" s="46"/>
      <c r="CO32" s="46"/>
      <c r="CR32" s="47"/>
      <c r="CS32" s="27"/>
      <c r="CT32" s="46"/>
      <c r="CU32" s="46"/>
      <c r="CW32" s="46"/>
      <c r="CX32" s="46"/>
      <c r="CY32" s="7"/>
      <c r="DA32" s="27"/>
      <c r="DB32" s="45"/>
      <c r="DC32" s="45"/>
      <c r="DD32" s="2"/>
      <c r="DE32" s="45"/>
      <c r="DF32" s="45"/>
      <c r="DG32" s="27"/>
      <c r="DH32" s="46"/>
      <c r="DI32" s="46"/>
      <c r="DL32" s="47"/>
      <c r="DM32" s="27"/>
      <c r="DN32" s="46"/>
      <c r="DO32" s="46"/>
      <c r="DQ32" s="46"/>
      <c r="DR32" s="46"/>
      <c r="DS32" s="7"/>
      <c r="DU32" s="27"/>
      <c r="DV32" s="45"/>
      <c r="DW32" s="45"/>
      <c r="DX32" s="2"/>
      <c r="DY32" s="45"/>
      <c r="DZ32" s="45"/>
      <c r="EA32" s="27"/>
      <c r="EC32" s="48"/>
      <c r="EF32" s="47"/>
      <c r="EG32" s="27"/>
      <c r="EH32" s="46"/>
      <c r="EI32" s="46"/>
      <c r="EK32" s="46"/>
      <c r="EL32" s="46"/>
      <c r="EM32" s="7"/>
      <c r="EO32" s="27"/>
      <c r="EP32" s="45"/>
      <c r="EQ32" s="45"/>
      <c r="ER32" s="2"/>
      <c r="ES32" s="45"/>
      <c r="ET32" s="45"/>
      <c r="EU32" s="27"/>
      <c r="EV32" s="46"/>
      <c r="EW32" s="46"/>
      <c r="EZ32" s="47"/>
      <c r="FA32" s="27"/>
      <c r="FB32" s="46"/>
      <c r="FC32" s="46"/>
      <c r="FE32" s="46"/>
      <c r="FF32" s="46"/>
      <c r="FG32" s="7"/>
      <c r="FI32" s="27">
        <v>266607</v>
      </c>
      <c r="FJ32" s="45">
        <f t="shared" si="29"/>
        <v>1.9265042741836418E-2</v>
      </c>
      <c r="FK32" s="45">
        <f t="shared" si="30"/>
        <v>1.9265042741836418E-2</v>
      </c>
      <c r="FL32" s="2">
        <v>1</v>
      </c>
      <c r="FM32" s="45">
        <f t="shared" si="31"/>
        <v>1.3157894736842105E-2</v>
      </c>
      <c r="FN32" s="45">
        <f t="shared" si="32"/>
        <v>1.3157894736842105E-2</v>
      </c>
      <c r="FO32" s="27"/>
      <c r="FP32" s="46"/>
      <c r="FQ32" s="46"/>
      <c r="FT32" s="47"/>
      <c r="FU32" s="27"/>
      <c r="FV32" s="46"/>
      <c r="FW32" s="46"/>
      <c r="FY32" s="46"/>
      <c r="FZ32" s="46"/>
      <c r="GA32" s="7"/>
      <c r="GC32" s="27">
        <v>105459</v>
      </c>
      <c r="GD32" s="45">
        <f>GC32/$GA$7</f>
        <v>7.220783400120165E-3</v>
      </c>
      <c r="GE32" s="36">
        <f>GD32-FJ32</f>
        <v>-1.2044259341716254E-2</v>
      </c>
      <c r="GF32" s="2">
        <v>0</v>
      </c>
      <c r="GG32" s="45">
        <f t="shared" ref="GG32:GG33" si="33">GF32/$GA$3</f>
        <v>0</v>
      </c>
      <c r="GH32" s="36">
        <f t="shared" ref="GH32:GH33" si="34">GG32-FM32</f>
        <v>-1.3157894736842105E-2</v>
      </c>
      <c r="GI32" s="49"/>
      <c r="GN32" s="47"/>
      <c r="GU32" s="7"/>
      <c r="GW32" s="27"/>
      <c r="GX32" s="45"/>
      <c r="GY32" s="36"/>
      <c r="GZ32" s="2"/>
      <c r="HA32" s="45"/>
      <c r="HB32" s="36"/>
      <c r="HC32" s="49"/>
      <c r="HH32" s="47"/>
    </row>
    <row r="33" spans="1:222" s="4" customFormat="1" ht="13.5" customHeight="1">
      <c r="A33" s="44" t="s">
        <v>1227</v>
      </c>
      <c r="B33" s="2" t="s">
        <v>1225</v>
      </c>
      <c r="C33" s="7"/>
      <c r="E33" s="27"/>
      <c r="F33" s="45"/>
      <c r="G33" s="46"/>
      <c r="H33" s="2"/>
      <c r="I33" s="45"/>
      <c r="J33" s="46"/>
      <c r="K33" s="46"/>
      <c r="L33" s="46"/>
      <c r="M33" s="46"/>
      <c r="P33" s="47"/>
      <c r="Q33" s="27"/>
      <c r="R33" s="46"/>
      <c r="S33" s="46"/>
      <c r="U33" s="46"/>
      <c r="V33" s="46"/>
      <c r="W33" s="7"/>
      <c r="Y33" s="27"/>
      <c r="Z33" s="45"/>
      <c r="AA33" s="45"/>
      <c r="AB33" s="2"/>
      <c r="AC33" s="45"/>
      <c r="AD33" s="45"/>
      <c r="AE33" s="27"/>
      <c r="AF33" s="46"/>
      <c r="AG33" s="46"/>
      <c r="AJ33" s="47"/>
      <c r="AK33" s="27"/>
      <c r="AM33" s="46"/>
      <c r="AO33" s="46"/>
      <c r="AP33" s="46"/>
      <c r="AQ33" s="7"/>
      <c r="AS33" s="27"/>
      <c r="AT33" s="45"/>
      <c r="AU33" s="45"/>
      <c r="AV33" s="2"/>
      <c r="AW33" s="45"/>
      <c r="AX33" s="45"/>
      <c r="AY33" s="27"/>
      <c r="AZ33" s="46"/>
      <c r="BA33" s="46"/>
      <c r="BD33" s="47"/>
      <c r="BE33" s="27"/>
      <c r="BF33" s="46"/>
      <c r="BG33" s="46"/>
      <c r="BI33" s="46"/>
      <c r="BJ33" s="46"/>
      <c r="BK33" s="7"/>
      <c r="BM33" s="27"/>
      <c r="BN33" s="45"/>
      <c r="BO33" s="45"/>
      <c r="BP33" s="2"/>
      <c r="BQ33" s="45"/>
      <c r="BR33" s="45"/>
      <c r="BS33" s="27"/>
      <c r="BT33" s="46"/>
      <c r="BU33" s="46"/>
      <c r="BX33" s="47"/>
      <c r="BY33" s="27"/>
      <c r="BZ33" s="46"/>
      <c r="CA33" s="46"/>
      <c r="CC33" s="46"/>
      <c r="CD33" s="46"/>
      <c r="CE33" s="27"/>
      <c r="CG33" s="27"/>
      <c r="CH33" s="45"/>
      <c r="CI33" s="45"/>
      <c r="CJ33" s="2"/>
      <c r="CK33" s="45"/>
      <c r="CL33" s="45"/>
      <c r="CM33" s="27"/>
      <c r="CN33" s="46"/>
      <c r="CO33" s="46"/>
      <c r="CR33" s="47"/>
      <c r="CS33" s="27"/>
      <c r="CT33" s="46"/>
      <c r="CU33" s="46"/>
      <c r="CW33" s="46"/>
      <c r="CX33" s="46"/>
      <c r="CY33" s="7"/>
      <c r="DA33" s="27"/>
      <c r="DB33" s="45"/>
      <c r="DC33" s="45"/>
      <c r="DD33" s="2"/>
      <c r="DE33" s="45"/>
      <c r="DF33" s="45"/>
      <c r="DG33" s="27"/>
      <c r="DH33" s="46"/>
      <c r="DI33" s="46"/>
      <c r="DL33" s="47"/>
      <c r="DM33" s="27"/>
      <c r="DN33" s="46"/>
      <c r="DO33" s="46"/>
      <c r="DQ33" s="46"/>
      <c r="DR33" s="46"/>
      <c r="DS33" s="7"/>
      <c r="DU33" s="27"/>
      <c r="DV33" s="45"/>
      <c r="DW33" s="45"/>
      <c r="DX33" s="2"/>
      <c r="DY33" s="45"/>
      <c r="DZ33" s="45"/>
      <c r="EA33" s="27"/>
      <c r="EC33" s="48"/>
      <c r="EF33" s="47"/>
      <c r="EG33" s="27"/>
      <c r="EH33" s="46"/>
      <c r="EI33" s="46"/>
      <c r="EK33" s="46"/>
      <c r="EL33" s="46"/>
      <c r="EM33" s="7"/>
      <c r="EO33" s="27"/>
      <c r="EP33" s="45"/>
      <c r="EQ33" s="45"/>
      <c r="ER33" s="2"/>
      <c r="ES33" s="45"/>
      <c r="ET33" s="45"/>
      <c r="EU33" s="27"/>
      <c r="EV33" s="46"/>
      <c r="EW33" s="46"/>
      <c r="EZ33" s="47"/>
      <c r="FA33" s="27"/>
      <c r="FB33" s="46"/>
      <c r="FC33" s="46"/>
      <c r="FE33" s="46"/>
      <c r="FF33" s="46"/>
      <c r="FG33" s="7"/>
      <c r="FI33" s="27">
        <v>69074</v>
      </c>
      <c r="FJ33" s="45">
        <f t="shared" si="29"/>
        <v>4.9912926605438293E-3</v>
      </c>
      <c r="FK33" s="45">
        <f t="shared" si="30"/>
        <v>4.9912926605438293E-3</v>
      </c>
      <c r="FL33" s="2">
        <v>1</v>
      </c>
      <c r="FM33" s="45">
        <f t="shared" si="31"/>
        <v>1.3157894736842105E-2</v>
      </c>
      <c r="FN33" s="45">
        <f t="shared" si="32"/>
        <v>1.3157894736842105E-2</v>
      </c>
      <c r="FO33" s="27"/>
      <c r="FP33" s="46"/>
      <c r="FQ33" s="46"/>
      <c r="FT33" s="47"/>
      <c r="FU33" s="27"/>
      <c r="FV33" s="46"/>
      <c r="FW33" s="46"/>
      <c r="FY33" s="46"/>
      <c r="FZ33" s="46"/>
      <c r="GA33" s="7"/>
      <c r="GC33" s="27">
        <v>31383</v>
      </c>
      <c r="GD33" s="45">
        <f>GC33/$GA$7</f>
        <v>2.1487956973418212E-3</v>
      </c>
      <c r="GE33" s="36">
        <f>GD33-FJ33</f>
        <v>-2.8424969632020081E-3</v>
      </c>
      <c r="GF33" s="2">
        <v>1</v>
      </c>
      <c r="GG33" s="45">
        <f t="shared" si="33"/>
        <v>1.3157894736842105E-2</v>
      </c>
      <c r="GH33" s="36">
        <f t="shared" si="34"/>
        <v>0</v>
      </c>
      <c r="GI33" s="49"/>
      <c r="GN33" s="47"/>
      <c r="GU33" s="7"/>
      <c r="GW33" s="27">
        <v>31203</v>
      </c>
      <c r="GX33" s="45">
        <f t="shared" si="14"/>
        <v>2.0745767904569068E-3</v>
      </c>
      <c r="GY33" s="36">
        <f t="shared" si="15"/>
        <v>-7.4218906884914414E-5</v>
      </c>
      <c r="GZ33" s="2">
        <v>1</v>
      </c>
      <c r="HA33" s="45">
        <f t="shared" si="16"/>
        <v>2.5000000000000001E-2</v>
      </c>
      <c r="HB33" s="36">
        <f t="shared" si="3"/>
        <v>1.1842105263157897E-2</v>
      </c>
      <c r="HC33" s="49"/>
      <c r="HH33" s="47"/>
    </row>
    <row r="34" spans="1:222" s="4" customFormat="1" ht="13.5" customHeight="1">
      <c r="A34" s="44" t="s">
        <v>1370</v>
      </c>
      <c r="B34" s="2" t="s">
        <v>1371</v>
      </c>
      <c r="C34" s="7"/>
      <c r="E34" s="27"/>
      <c r="F34" s="45"/>
      <c r="G34" s="46"/>
      <c r="H34" s="2"/>
      <c r="I34" s="45"/>
      <c r="J34" s="46"/>
      <c r="K34" s="46"/>
      <c r="L34" s="46"/>
      <c r="M34" s="46"/>
      <c r="P34" s="47"/>
      <c r="Q34" s="27"/>
      <c r="R34" s="46"/>
      <c r="S34" s="46"/>
      <c r="U34" s="46"/>
      <c r="V34" s="46"/>
      <c r="W34" s="7"/>
      <c r="Y34" s="27"/>
      <c r="Z34" s="45"/>
      <c r="AA34" s="45"/>
      <c r="AB34" s="2"/>
      <c r="AC34" s="45"/>
      <c r="AD34" s="45"/>
      <c r="AE34" s="27"/>
      <c r="AF34" s="46"/>
      <c r="AG34" s="46"/>
      <c r="AJ34" s="47"/>
      <c r="AK34" s="27"/>
      <c r="AM34" s="46"/>
      <c r="AO34" s="46"/>
      <c r="AP34" s="46"/>
      <c r="AQ34" s="7"/>
      <c r="AS34" s="27"/>
      <c r="AT34" s="45"/>
      <c r="AU34" s="45"/>
      <c r="AV34" s="2"/>
      <c r="AW34" s="45"/>
      <c r="AX34" s="45"/>
      <c r="AY34" s="27"/>
      <c r="AZ34" s="46"/>
      <c r="BA34" s="46"/>
      <c r="BD34" s="47"/>
      <c r="BE34" s="27"/>
      <c r="BF34" s="46"/>
      <c r="BG34" s="46"/>
      <c r="BI34" s="46"/>
      <c r="BJ34" s="46"/>
      <c r="BK34" s="7"/>
      <c r="BM34" s="27"/>
      <c r="BN34" s="45"/>
      <c r="BO34" s="45"/>
      <c r="BP34" s="2"/>
      <c r="BQ34" s="45"/>
      <c r="BR34" s="45"/>
      <c r="BS34" s="27"/>
      <c r="BT34" s="46"/>
      <c r="BU34" s="46"/>
      <c r="BX34" s="47"/>
      <c r="BY34" s="27"/>
      <c r="BZ34" s="46"/>
      <c r="CA34" s="46"/>
      <c r="CC34" s="46"/>
      <c r="CD34" s="46"/>
      <c r="CE34" s="27"/>
      <c r="CG34" s="27"/>
      <c r="CH34" s="45"/>
      <c r="CI34" s="45"/>
      <c r="CJ34" s="2"/>
      <c r="CK34" s="45"/>
      <c r="CL34" s="45"/>
      <c r="CM34" s="27"/>
      <c r="CN34" s="46"/>
      <c r="CO34" s="46"/>
      <c r="CR34" s="47"/>
      <c r="CS34" s="27"/>
      <c r="CT34" s="46"/>
      <c r="CU34" s="46"/>
      <c r="CW34" s="46"/>
      <c r="CX34" s="46"/>
      <c r="CY34" s="7"/>
      <c r="DA34" s="27"/>
      <c r="DB34" s="45"/>
      <c r="DC34" s="45"/>
      <c r="DD34" s="2"/>
      <c r="DE34" s="45"/>
      <c r="DF34" s="45"/>
      <c r="DG34" s="27"/>
      <c r="DH34" s="46"/>
      <c r="DI34" s="46"/>
      <c r="DL34" s="47"/>
      <c r="DM34" s="27"/>
      <c r="DN34" s="46"/>
      <c r="DO34" s="46"/>
      <c r="DQ34" s="46"/>
      <c r="DR34" s="46"/>
      <c r="DS34" s="7"/>
      <c r="DU34" s="27"/>
      <c r="DV34" s="45"/>
      <c r="DW34" s="45"/>
      <c r="DX34" s="2"/>
      <c r="DY34" s="45"/>
      <c r="DZ34" s="45"/>
      <c r="EA34" s="27"/>
      <c r="EC34" s="48"/>
      <c r="EF34" s="47"/>
      <c r="EG34" s="27"/>
      <c r="EH34" s="46"/>
      <c r="EI34" s="46"/>
      <c r="EK34" s="46"/>
      <c r="EL34" s="46"/>
      <c r="EM34" s="7"/>
      <c r="EO34" s="236"/>
      <c r="EP34" s="45"/>
      <c r="EQ34" s="45"/>
      <c r="ER34" s="2"/>
      <c r="ES34" s="45"/>
      <c r="ET34" s="45"/>
      <c r="EU34" s="27"/>
      <c r="EV34" s="46"/>
      <c r="EW34" s="46"/>
      <c r="EZ34" s="47"/>
      <c r="FA34" s="27"/>
      <c r="FB34" s="46"/>
      <c r="FC34" s="46"/>
      <c r="FE34" s="46"/>
      <c r="FF34" s="46"/>
      <c r="FG34" s="7"/>
      <c r="FI34" s="27"/>
      <c r="FJ34" s="45"/>
      <c r="FK34" s="45"/>
      <c r="FL34" s="2"/>
      <c r="FM34" s="45"/>
      <c r="FN34" s="45"/>
      <c r="FO34" s="27"/>
      <c r="FP34" s="46"/>
      <c r="FQ34" s="46"/>
      <c r="FT34" s="47"/>
      <c r="FU34" s="27"/>
      <c r="FV34" s="46"/>
      <c r="FW34" s="46"/>
      <c r="FY34" s="46"/>
      <c r="FZ34" s="46"/>
      <c r="GA34" s="7"/>
      <c r="GC34" s="2"/>
      <c r="GD34" s="45"/>
      <c r="GE34" s="27"/>
      <c r="GF34" s="27"/>
      <c r="GG34" s="45"/>
      <c r="GH34" s="27"/>
      <c r="GI34" s="49"/>
      <c r="GN34" s="47"/>
      <c r="GU34" s="7"/>
      <c r="GW34" s="2">
        <v>23425</v>
      </c>
      <c r="GX34" s="45">
        <f t="shared" ref="GX34" si="35">GW34/GU$7</f>
        <v>1.5574451596466058E-3</v>
      </c>
      <c r="GY34" s="36">
        <f t="shared" ref="GY34" si="36">GX34-GD34</f>
        <v>1.5574451596466058E-3</v>
      </c>
      <c r="GZ34" s="27">
        <v>0</v>
      </c>
      <c r="HA34" s="45">
        <f t="shared" ref="HA34" si="37">GZ34/GU$3</f>
        <v>0</v>
      </c>
      <c r="HB34" s="36">
        <f t="shared" ref="HB34" si="38">HA34-GG34</f>
        <v>0</v>
      </c>
      <c r="HC34" s="49"/>
      <c r="HH34" s="47"/>
    </row>
    <row r="35" spans="1:222" s="4" customFormat="1" ht="13.5" customHeight="1">
      <c r="A35" s="44"/>
      <c r="B35" s="2"/>
      <c r="C35" s="7"/>
      <c r="E35" s="27"/>
      <c r="F35" s="45"/>
      <c r="G35" s="46"/>
      <c r="H35" s="2"/>
      <c r="I35" s="45"/>
      <c r="J35" s="46"/>
      <c r="K35" s="46"/>
      <c r="L35" s="46"/>
      <c r="M35" s="46"/>
      <c r="P35" s="47"/>
      <c r="Q35" s="27"/>
      <c r="R35" s="46"/>
      <c r="S35" s="46"/>
      <c r="U35" s="46"/>
      <c r="V35" s="46"/>
      <c r="W35" s="7"/>
      <c r="Y35" s="27"/>
      <c r="Z35" s="45"/>
      <c r="AA35" s="45"/>
      <c r="AB35" s="2"/>
      <c r="AC35" s="45"/>
      <c r="AD35" s="45"/>
      <c r="AE35" s="27"/>
      <c r="AF35" s="46"/>
      <c r="AG35" s="46"/>
      <c r="AJ35" s="47"/>
      <c r="AK35" s="27"/>
      <c r="AM35" s="46"/>
      <c r="AO35" s="46"/>
      <c r="AP35" s="46"/>
      <c r="AQ35" s="7"/>
      <c r="AS35" s="27"/>
      <c r="AT35" s="45"/>
      <c r="AU35" s="45"/>
      <c r="AV35" s="2"/>
      <c r="AW35" s="45"/>
      <c r="AX35" s="45"/>
      <c r="AY35" s="27"/>
      <c r="AZ35" s="46"/>
      <c r="BA35" s="46"/>
      <c r="BD35" s="47"/>
      <c r="BE35" s="27"/>
      <c r="BF35" s="46"/>
      <c r="BG35" s="46"/>
      <c r="BI35" s="46"/>
      <c r="BJ35" s="46"/>
      <c r="BK35" s="7"/>
      <c r="BM35" s="27"/>
      <c r="BN35" s="45"/>
      <c r="BO35" s="45"/>
      <c r="BP35" s="2"/>
      <c r="BQ35" s="45"/>
      <c r="BR35" s="45"/>
      <c r="BS35" s="27"/>
      <c r="BT35" s="46"/>
      <c r="BU35" s="46"/>
      <c r="BX35" s="47"/>
      <c r="BY35" s="27"/>
      <c r="BZ35" s="46"/>
      <c r="CA35" s="46"/>
      <c r="CC35" s="46"/>
      <c r="CD35" s="46"/>
      <c r="CE35" s="27"/>
      <c r="CG35" s="27"/>
      <c r="CH35" s="45"/>
      <c r="CI35" s="45"/>
      <c r="CJ35" s="2"/>
      <c r="CK35" s="45"/>
      <c r="CL35" s="45"/>
      <c r="CM35" s="27"/>
      <c r="CN35" s="46"/>
      <c r="CO35" s="46"/>
      <c r="CR35" s="47"/>
      <c r="CS35" s="27"/>
      <c r="CT35" s="46"/>
      <c r="CU35" s="46"/>
      <c r="CW35" s="46"/>
      <c r="CX35" s="46"/>
      <c r="CY35" s="7"/>
      <c r="DA35" s="27"/>
      <c r="DB35" s="45"/>
      <c r="DC35" s="45"/>
      <c r="DD35" s="2"/>
      <c r="DE35" s="45"/>
      <c r="DF35" s="45"/>
      <c r="DG35" s="27"/>
      <c r="DH35" s="46"/>
      <c r="DI35" s="46"/>
      <c r="DL35" s="47"/>
      <c r="DM35" s="27"/>
      <c r="DN35" s="46"/>
      <c r="DO35" s="46"/>
      <c r="DQ35" s="46"/>
      <c r="DR35" s="46"/>
      <c r="DS35" s="7"/>
      <c r="DU35" s="27"/>
      <c r="DV35" s="45"/>
      <c r="DW35" s="45"/>
      <c r="DX35" s="2"/>
      <c r="DY35" s="45"/>
      <c r="DZ35" s="45"/>
      <c r="EA35" s="27"/>
      <c r="EC35" s="48"/>
      <c r="EF35" s="47"/>
      <c r="EG35" s="27"/>
      <c r="EH35" s="46"/>
      <c r="EI35" s="46"/>
      <c r="EK35" s="46"/>
      <c r="EL35" s="46"/>
      <c r="EM35" s="7"/>
      <c r="EO35" s="27"/>
      <c r="EP35" s="45"/>
      <c r="EQ35" s="45"/>
      <c r="ER35" s="2"/>
      <c r="ES35" s="45"/>
      <c r="ET35" s="45"/>
      <c r="EU35" s="27"/>
      <c r="EV35" s="46"/>
      <c r="EW35" s="46"/>
      <c r="EZ35" s="47"/>
      <c r="FA35" s="27"/>
      <c r="FB35" s="46"/>
      <c r="FC35" s="46"/>
      <c r="FE35" s="46"/>
      <c r="FF35" s="46"/>
      <c r="FG35" s="7"/>
      <c r="FI35" s="27"/>
      <c r="FJ35" s="45"/>
      <c r="FK35" s="45"/>
      <c r="FL35" s="2"/>
      <c r="FM35" s="45"/>
      <c r="FN35" s="45"/>
      <c r="FO35" s="27"/>
      <c r="FP35" s="46"/>
      <c r="FQ35" s="46"/>
      <c r="FT35" s="47"/>
      <c r="FU35" s="27"/>
      <c r="FV35" s="46"/>
      <c r="FW35" s="46"/>
      <c r="FY35" s="46"/>
      <c r="FZ35" s="46"/>
      <c r="GA35" s="7"/>
      <c r="GC35" s="27"/>
      <c r="GD35" s="45"/>
      <c r="GE35" s="2"/>
      <c r="GF35" s="2"/>
      <c r="GG35" s="45"/>
      <c r="GH35" s="2"/>
      <c r="GI35" s="49"/>
      <c r="GN35" s="47"/>
      <c r="GU35" s="7"/>
      <c r="GW35" s="27"/>
      <c r="GX35" s="45"/>
      <c r="GY35" s="2"/>
      <c r="GZ35" s="2"/>
      <c r="HA35" s="45"/>
      <c r="HB35" s="2"/>
      <c r="HC35" s="49"/>
      <c r="HH35" s="47"/>
    </row>
    <row r="36" spans="1:222" s="4" customFormat="1" ht="13.5" customHeight="1">
      <c r="A36" s="44"/>
      <c r="B36" s="2"/>
      <c r="C36" s="7"/>
      <c r="E36" s="27"/>
      <c r="F36" s="45"/>
      <c r="G36" s="46"/>
      <c r="H36" s="2"/>
      <c r="I36" s="45"/>
      <c r="J36" s="46"/>
      <c r="K36" s="46"/>
      <c r="L36" s="46"/>
      <c r="M36" s="46"/>
      <c r="P36" s="47"/>
      <c r="Q36" s="27"/>
      <c r="R36" s="46"/>
      <c r="S36" s="46"/>
      <c r="U36" s="46"/>
      <c r="V36" s="46"/>
      <c r="W36" s="7"/>
      <c r="Y36" s="27"/>
      <c r="Z36" s="45"/>
      <c r="AA36" s="45"/>
      <c r="AB36" s="2"/>
      <c r="AC36" s="45"/>
      <c r="AD36" s="45"/>
      <c r="AE36" s="27"/>
      <c r="AF36" s="46"/>
      <c r="AG36" s="46"/>
      <c r="AJ36" s="47"/>
      <c r="AK36" s="27"/>
      <c r="AM36" s="46"/>
      <c r="AO36" s="46"/>
      <c r="AP36" s="46"/>
      <c r="AQ36" s="7"/>
      <c r="AS36" s="27"/>
      <c r="AT36" s="45"/>
      <c r="AU36" s="45"/>
      <c r="AV36" s="2"/>
      <c r="AW36" s="45"/>
      <c r="AX36" s="45"/>
      <c r="AY36" s="27"/>
      <c r="AZ36" s="46"/>
      <c r="BA36" s="46"/>
      <c r="BD36" s="47"/>
      <c r="BE36" s="27"/>
      <c r="BF36" s="46"/>
      <c r="BG36" s="46"/>
      <c r="BI36" s="46"/>
      <c r="BJ36" s="46"/>
      <c r="BK36" s="7"/>
      <c r="BM36" s="27"/>
      <c r="BN36" s="45"/>
      <c r="BO36" s="45"/>
      <c r="BP36" s="2"/>
      <c r="BQ36" s="45"/>
      <c r="BR36" s="45"/>
      <c r="BS36" s="27"/>
      <c r="BT36" s="46"/>
      <c r="BU36" s="46"/>
      <c r="BX36" s="47"/>
      <c r="BY36" s="27"/>
      <c r="BZ36" s="46"/>
      <c r="CA36" s="46"/>
      <c r="CC36" s="46"/>
      <c r="CD36" s="46"/>
      <c r="CE36" s="27"/>
      <c r="CG36" s="27"/>
      <c r="CH36" s="45"/>
      <c r="CI36" s="45"/>
      <c r="CJ36" s="2"/>
      <c r="CK36" s="45"/>
      <c r="CL36" s="45"/>
      <c r="CM36" s="27"/>
      <c r="CN36" s="46"/>
      <c r="CO36" s="46"/>
      <c r="CR36" s="47"/>
      <c r="CS36" s="27"/>
      <c r="CT36" s="46"/>
      <c r="CU36" s="46"/>
      <c r="CW36" s="46"/>
      <c r="CX36" s="46"/>
      <c r="CY36" s="7"/>
      <c r="DA36" s="27"/>
      <c r="DB36" s="45"/>
      <c r="DC36" s="45"/>
      <c r="DD36" s="2"/>
      <c r="DE36" s="45"/>
      <c r="DF36" s="45"/>
      <c r="DG36" s="27"/>
      <c r="DH36" s="46"/>
      <c r="DI36" s="46"/>
      <c r="DL36" s="47"/>
      <c r="DM36" s="27"/>
      <c r="DN36" s="46"/>
      <c r="DO36" s="46"/>
      <c r="DQ36" s="46"/>
      <c r="DR36" s="46"/>
      <c r="DS36" s="7"/>
      <c r="DU36" s="27"/>
      <c r="DV36" s="45"/>
      <c r="DW36" s="45"/>
      <c r="DX36" s="2"/>
      <c r="DY36" s="45"/>
      <c r="DZ36" s="45"/>
      <c r="EA36" s="27"/>
      <c r="EC36" s="48"/>
      <c r="EF36" s="47"/>
      <c r="EG36" s="27"/>
      <c r="EH36" s="46"/>
      <c r="EI36" s="46"/>
      <c r="EK36" s="46"/>
      <c r="EL36" s="46"/>
      <c r="EM36" s="7"/>
      <c r="EO36" s="27"/>
      <c r="EP36" s="45"/>
      <c r="EQ36" s="45"/>
      <c r="ER36" s="2"/>
      <c r="ES36" s="45"/>
      <c r="ET36" s="45"/>
      <c r="EU36" s="27"/>
      <c r="EV36" s="46"/>
      <c r="EW36" s="46"/>
      <c r="EZ36" s="47"/>
      <c r="FA36" s="27"/>
      <c r="FB36" s="46"/>
      <c r="FC36" s="46"/>
      <c r="FE36" s="46"/>
      <c r="FF36" s="46"/>
      <c r="FG36" s="7"/>
      <c r="FI36" s="27"/>
      <c r="FJ36" s="45"/>
      <c r="FK36" s="45"/>
      <c r="FL36" s="2"/>
      <c r="FM36" s="45"/>
      <c r="FN36" s="45"/>
      <c r="FO36" s="27"/>
      <c r="FP36" s="46"/>
      <c r="FQ36" s="46"/>
      <c r="FT36" s="47"/>
      <c r="FU36" s="27"/>
      <c r="FV36" s="46"/>
      <c r="FW36" s="46"/>
      <c r="FY36" s="46"/>
      <c r="FZ36" s="46"/>
      <c r="GA36" s="7"/>
      <c r="GC36" s="2"/>
      <c r="GD36" s="45"/>
      <c r="GE36" s="2"/>
      <c r="GF36" s="2"/>
      <c r="GG36" s="45"/>
      <c r="GH36" s="2"/>
      <c r="GI36" s="49"/>
      <c r="GN36" s="47"/>
      <c r="GU36" s="7"/>
      <c r="GW36" s="2"/>
      <c r="GX36" s="45"/>
      <c r="GY36" s="2"/>
      <c r="GZ36" s="2"/>
      <c r="HA36" s="45"/>
      <c r="HB36" s="2"/>
      <c r="HC36" s="49"/>
      <c r="HH36" s="47"/>
    </row>
    <row r="37" spans="1:222" s="4" customFormat="1" ht="13.5" customHeight="1">
      <c r="A37" s="44"/>
      <c r="B37" s="2"/>
      <c r="C37" s="7"/>
      <c r="E37" s="27"/>
      <c r="F37" s="45"/>
      <c r="G37" s="46"/>
      <c r="H37" s="2"/>
      <c r="I37" s="45"/>
      <c r="J37" s="46"/>
      <c r="K37" s="46"/>
      <c r="L37" s="46"/>
      <c r="M37" s="46"/>
      <c r="P37" s="47"/>
      <c r="Q37" s="27"/>
      <c r="R37" s="46"/>
      <c r="S37" s="46"/>
      <c r="U37" s="46"/>
      <c r="V37" s="46"/>
      <c r="W37" s="7"/>
      <c r="Y37" s="27"/>
      <c r="Z37" s="45"/>
      <c r="AA37" s="45"/>
      <c r="AB37" s="2"/>
      <c r="AC37" s="45"/>
      <c r="AD37" s="45"/>
      <c r="AE37" s="27"/>
      <c r="AF37" s="46"/>
      <c r="AG37" s="46"/>
      <c r="AJ37" s="47"/>
      <c r="AK37" s="27"/>
      <c r="AM37" s="46"/>
      <c r="AO37" s="46"/>
      <c r="AP37" s="46"/>
      <c r="AQ37" s="7"/>
      <c r="AS37" s="27"/>
      <c r="AT37" s="45"/>
      <c r="AU37" s="45"/>
      <c r="AV37" s="2"/>
      <c r="AW37" s="45"/>
      <c r="AX37" s="45"/>
      <c r="AY37" s="27"/>
      <c r="AZ37" s="46"/>
      <c r="BA37" s="46"/>
      <c r="BD37" s="47"/>
      <c r="BE37" s="27"/>
      <c r="BF37" s="46"/>
      <c r="BG37" s="46"/>
      <c r="BI37" s="46"/>
      <c r="BJ37" s="46"/>
      <c r="BK37" s="7"/>
      <c r="BM37" s="27"/>
      <c r="BN37" s="45"/>
      <c r="BO37" s="45"/>
      <c r="BP37" s="2"/>
      <c r="BQ37" s="45"/>
      <c r="BR37" s="45"/>
      <c r="BS37" s="27"/>
      <c r="BT37" s="46"/>
      <c r="BU37" s="46"/>
      <c r="BX37" s="47"/>
      <c r="BY37" s="27"/>
      <c r="BZ37" s="46"/>
      <c r="CA37" s="46"/>
      <c r="CC37" s="46"/>
      <c r="CD37" s="46"/>
      <c r="CE37" s="27"/>
      <c r="CG37" s="27"/>
      <c r="CH37" s="45"/>
      <c r="CI37" s="45"/>
      <c r="CJ37" s="2"/>
      <c r="CK37" s="45"/>
      <c r="CL37" s="45"/>
      <c r="CM37" s="27"/>
      <c r="CN37" s="46"/>
      <c r="CO37" s="46"/>
      <c r="CR37" s="47"/>
      <c r="CS37" s="27"/>
      <c r="CT37" s="46"/>
      <c r="CU37" s="46"/>
      <c r="CW37" s="46"/>
      <c r="CX37" s="46"/>
      <c r="CY37" s="7"/>
      <c r="DA37" s="27"/>
      <c r="DB37" s="45"/>
      <c r="DC37" s="45"/>
      <c r="DD37" s="2"/>
      <c r="DE37" s="45"/>
      <c r="DF37" s="45"/>
      <c r="DG37" s="27"/>
      <c r="DH37" s="46"/>
      <c r="DI37" s="46"/>
      <c r="DL37" s="47"/>
      <c r="DM37" s="27"/>
      <c r="DN37" s="46"/>
      <c r="DO37" s="46"/>
      <c r="DQ37" s="46"/>
      <c r="DR37" s="46"/>
      <c r="DS37" s="7"/>
      <c r="DU37" s="27"/>
      <c r="DV37" s="45"/>
      <c r="DW37" s="45"/>
      <c r="DX37" s="2"/>
      <c r="DY37" s="45"/>
      <c r="DZ37" s="45"/>
      <c r="EA37" s="27"/>
      <c r="EC37" s="48"/>
      <c r="EF37" s="47"/>
      <c r="EG37" s="27"/>
      <c r="EH37" s="46"/>
      <c r="EI37" s="46"/>
      <c r="EK37" s="46"/>
      <c r="EL37" s="46"/>
      <c r="EM37" s="7"/>
      <c r="EO37" s="27"/>
      <c r="EP37" s="45"/>
      <c r="EQ37" s="45"/>
      <c r="ER37" s="2"/>
      <c r="ES37" s="45"/>
      <c r="ET37" s="45"/>
      <c r="EU37" s="27"/>
      <c r="EV37" s="46"/>
      <c r="EW37" s="46"/>
      <c r="EZ37" s="47"/>
      <c r="FA37" s="27"/>
      <c r="FB37" s="46"/>
      <c r="FC37" s="46"/>
      <c r="FE37" s="46"/>
      <c r="FF37" s="46"/>
      <c r="FG37" s="7"/>
      <c r="FI37" s="27"/>
      <c r="FJ37" s="45"/>
      <c r="FK37" s="45"/>
      <c r="FL37" s="2"/>
      <c r="FM37" s="45"/>
      <c r="FN37" s="45"/>
      <c r="FO37" s="27"/>
      <c r="FP37" s="46"/>
      <c r="FQ37" s="46"/>
      <c r="FT37" s="47"/>
      <c r="FU37" s="27"/>
      <c r="FV37" s="46"/>
      <c r="FW37" s="46"/>
      <c r="FY37" s="46"/>
      <c r="FZ37" s="46"/>
      <c r="GA37" s="7"/>
      <c r="GC37" s="2"/>
      <c r="GD37" s="45"/>
      <c r="GE37" s="2"/>
      <c r="GF37" s="2"/>
      <c r="GG37" s="45"/>
      <c r="GH37" s="2"/>
      <c r="GI37" s="49"/>
      <c r="GN37" s="47"/>
      <c r="GU37" s="7"/>
      <c r="GW37" s="2"/>
      <c r="GX37" s="45"/>
      <c r="GY37" s="2"/>
      <c r="GZ37" s="2"/>
      <c r="HA37" s="45"/>
      <c r="HB37" s="2"/>
      <c r="HC37" s="49"/>
      <c r="HH37" s="47"/>
    </row>
    <row r="38" spans="1:222" s="4" customFormat="1" ht="13.5" customHeight="1">
      <c r="A38" s="44"/>
      <c r="B38" s="2"/>
      <c r="C38" s="7"/>
      <c r="E38" s="27"/>
      <c r="F38" s="45"/>
      <c r="G38" s="46"/>
      <c r="H38" s="2"/>
      <c r="I38" s="45"/>
      <c r="J38" s="46"/>
      <c r="K38" s="46"/>
      <c r="L38" s="46"/>
      <c r="M38" s="46"/>
      <c r="P38" s="47"/>
      <c r="Q38" s="27"/>
      <c r="R38" s="46"/>
      <c r="S38" s="46"/>
      <c r="U38" s="46"/>
      <c r="V38" s="46"/>
      <c r="W38" s="7"/>
      <c r="Y38" s="27"/>
      <c r="Z38" s="45"/>
      <c r="AA38" s="45"/>
      <c r="AB38" s="2"/>
      <c r="AC38" s="45"/>
      <c r="AD38" s="45"/>
      <c r="AE38" s="27"/>
      <c r="AF38" s="46"/>
      <c r="AG38" s="46"/>
      <c r="AJ38" s="47"/>
      <c r="AK38" s="27"/>
      <c r="AM38" s="46"/>
      <c r="AO38" s="46"/>
      <c r="AP38" s="46"/>
      <c r="AQ38" s="7"/>
      <c r="AS38" s="27"/>
      <c r="AT38" s="45"/>
      <c r="AU38" s="45"/>
      <c r="AV38" s="2"/>
      <c r="AW38" s="45"/>
      <c r="AX38" s="45"/>
      <c r="AY38" s="27"/>
      <c r="AZ38" s="46"/>
      <c r="BA38" s="46"/>
      <c r="BD38" s="47"/>
      <c r="BE38" s="27"/>
      <c r="BF38" s="46"/>
      <c r="BG38" s="46"/>
      <c r="BI38" s="46"/>
      <c r="BJ38" s="46"/>
      <c r="BK38" s="7"/>
      <c r="BM38" s="27"/>
      <c r="BN38" s="45"/>
      <c r="BO38" s="45"/>
      <c r="BP38" s="2"/>
      <c r="BQ38" s="45"/>
      <c r="BR38" s="45"/>
      <c r="BS38" s="27"/>
      <c r="BT38" s="46"/>
      <c r="BU38" s="46"/>
      <c r="BX38" s="47"/>
      <c r="BY38" s="27"/>
      <c r="BZ38" s="46"/>
      <c r="CA38" s="46"/>
      <c r="CC38" s="46"/>
      <c r="CD38" s="46"/>
      <c r="CE38" s="27"/>
      <c r="CG38" s="27"/>
      <c r="CH38" s="45"/>
      <c r="CI38" s="45"/>
      <c r="CJ38" s="2"/>
      <c r="CK38" s="45"/>
      <c r="CL38" s="45"/>
      <c r="CM38" s="27"/>
      <c r="CN38" s="46"/>
      <c r="CO38" s="46"/>
      <c r="CR38" s="47"/>
      <c r="CS38" s="27"/>
      <c r="CT38" s="46"/>
      <c r="CU38" s="46"/>
      <c r="CW38" s="46"/>
      <c r="CX38" s="46"/>
      <c r="CY38" s="7"/>
      <c r="DA38" s="27"/>
      <c r="DB38" s="45"/>
      <c r="DC38" s="45"/>
      <c r="DD38" s="2"/>
      <c r="DE38" s="45"/>
      <c r="DF38" s="45"/>
      <c r="DG38" s="27"/>
      <c r="DH38" s="46"/>
      <c r="DI38" s="46"/>
      <c r="DL38" s="47"/>
      <c r="DM38" s="27"/>
      <c r="DN38" s="46"/>
      <c r="DO38" s="46"/>
      <c r="DQ38" s="46"/>
      <c r="DR38" s="46"/>
      <c r="DS38" s="7"/>
      <c r="DU38" s="27"/>
      <c r="DV38" s="45"/>
      <c r="DW38" s="45"/>
      <c r="DX38" s="2"/>
      <c r="DY38" s="45"/>
      <c r="DZ38" s="45"/>
      <c r="EA38" s="27"/>
      <c r="EC38" s="48"/>
      <c r="EF38" s="47"/>
      <c r="EG38" s="27"/>
      <c r="EH38" s="46"/>
      <c r="EI38" s="46"/>
      <c r="EK38" s="46"/>
      <c r="EL38" s="46"/>
      <c r="EM38" s="7"/>
      <c r="EO38" s="27"/>
      <c r="EP38" s="45"/>
      <c r="EQ38" s="45"/>
      <c r="ER38" s="2"/>
      <c r="ES38" s="45"/>
      <c r="ET38" s="45"/>
      <c r="EU38" s="27"/>
      <c r="EV38" s="46"/>
      <c r="EW38" s="46"/>
      <c r="EZ38" s="47"/>
      <c r="FA38" s="27"/>
      <c r="FB38" s="46"/>
      <c r="FC38" s="46"/>
      <c r="FE38" s="46"/>
      <c r="FF38" s="46"/>
      <c r="FG38" s="7"/>
      <c r="FI38" s="27"/>
      <c r="FJ38" s="45"/>
      <c r="FK38" s="45"/>
      <c r="FL38" s="2"/>
      <c r="FM38" s="45"/>
      <c r="FN38" s="45"/>
      <c r="FO38" s="27"/>
      <c r="FP38" s="46"/>
      <c r="FQ38" s="46"/>
      <c r="FT38" s="47"/>
      <c r="FU38" s="27"/>
      <c r="FV38" s="46"/>
      <c r="FW38" s="46"/>
      <c r="FY38" s="46"/>
      <c r="FZ38" s="46"/>
      <c r="GA38" s="7"/>
      <c r="GC38" s="2"/>
      <c r="GD38" s="45"/>
      <c r="GE38" s="2"/>
      <c r="GF38" s="2"/>
      <c r="GG38" s="45"/>
      <c r="GH38" s="2"/>
      <c r="GI38" s="49"/>
      <c r="GN38" s="47"/>
      <c r="GU38" s="7"/>
      <c r="GW38" s="2"/>
      <c r="GX38" s="45"/>
      <c r="GY38" s="2"/>
      <c r="GZ38" s="2"/>
      <c r="HA38" s="45"/>
      <c r="HB38" s="2"/>
      <c r="HC38" s="49"/>
      <c r="HH38" s="47"/>
    </row>
    <row r="39" spans="1:222" s="4" customFormat="1" ht="13.5" customHeight="1">
      <c r="A39" s="44"/>
      <c r="B39" s="2"/>
      <c r="C39" s="7"/>
      <c r="E39" s="27"/>
      <c r="F39" s="45"/>
      <c r="G39" s="46"/>
      <c r="H39" s="2"/>
      <c r="I39" s="45"/>
      <c r="J39" s="46"/>
      <c r="K39" s="46"/>
      <c r="L39" s="46"/>
      <c r="M39" s="46"/>
      <c r="P39" s="47"/>
      <c r="Q39" s="27"/>
      <c r="R39" s="46"/>
      <c r="S39" s="46"/>
      <c r="U39" s="46"/>
      <c r="V39" s="46"/>
      <c r="W39" s="7"/>
      <c r="Y39" s="27"/>
      <c r="Z39" s="45"/>
      <c r="AA39" s="45"/>
      <c r="AB39" s="2"/>
      <c r="AC39" s="45"/>
      <c r="AD39" s="45"/>
      <c r="AE39" s="27"/>
      <c r="AF39" s="46"/>
      <c r="AG39" s="46"/>
      <c r="AJ39" s="47"/>
      <c r="AK39" s="27"/>
      <c r="AM39" s="46"/>
      <c r="AO39" s="46"/>
      <c r="AP39" s="46"/>
      <c r="AQ39" s="7"/>
      <c r="AS39" s="27"/>
      <c r="AT39" s="45"/>
      <c r="AU39" s="45"/>
      <c r="AV39" s="2"/>
      <c r="AW39" s="45"/>
      <c r="AX39" s="45"/>
      <c r="AY39" s="27"/>
      <c r="AZ39" s="46"/>
      <c r="BA39" s="46"/>
      <c r="BD39" s="47"/>
      <c r="BE39" s="27"/>
      <c r="BF39" s="46"/>
      <c r="BG39" s="46"/>
      <c r="BI39" s="46"/>
      <c r="BJ39" s="46"/>
      <c r="BK39" s="7"/>
      <c r="BM39" s="27"/>
      <c r="BN39" s="45"/>
      <c r="BO39" s="45"/>
      <c r="BP39" s="2"/>
      <c r="BQ39" s="45"/>
      <c r="BR39" s="45"/>
      <c r="BS39" s="27"/>
      <c r="BT39" s="46"/>
      <c r="BU39" s="46"/>
      <c r="BX39" s="47"/>
      <c r="BY39" s="27"/>
      <c r="BZ39" s="46"/>
      <c r="CA39" s="46"/>
      <c r="CC39" s="46"/>
      <c r="CD39" s="46"/>
      <c r="CE39" s="27"/>
      <c r="CG39" s="27"/>
      <c r="CH39" s="45"/>
      <c r="CI39" s="45"/>
      <c r="CJ39" s="2"/>
      <c r="CK39" s="45"/>
      <c r="CL39" s="45"/>
      <c r="CM39" s="27"/>
      <c r="CN39" s="46"/>
      <c r="CO39" s="46"/>
      <c r="CR39" s="47"/>
      <c r="CS39" s="27"/>
      <c r="CT39" s="46"/>
      <c r="CU39" s="46"/>
      <c r="CW39" s="46"/>
      <c r="CX39" s="46"/>
      <c r="CY39" s="7"/>
      <c r="DA39" s="27"/>
      <c r="DB39" s="45"/>
      <c r="DC39" s="45"/>
      <c r="DD39" s="2"/>
      <c r="DE39" s="45"/>
      <c r="DF39" s="45"/>
      <c r="DG39" s="27"/>
      <c r="DH39" s="46"/>
      <c r="DI39" s="46"/>
      <c r="DL39" s="47"/>
      <c r="DM39" s="27"/>
      <c r="DN39" s="46"/>
      <c r="DO39" s="46"/>
      <c r="DQ39" s="46"/>
      <c r="DR39" s="46"/>
      <c r="DS39" s="7"/>
      <c r="DU39" s="27"/>
      <c r="DV39" s="45"/>
      <c r="DW39" s="45"/>
      <c r="DX39" s="2"/>
      <c r="DY39" s="45"/>
      <c r="DZ39" s="45"/>
      <c r="EA39" s="27"/>
      <c r="EC39" s="48"/>
      <c r="EF39" s="47"/>
      <c r="EG39" s="27"/>
      <c r="EH39" s="46"/>
      <c r="EI39" s="46"/>
      <c r="EK39" s="46"/>
      <c r="EL39" s="46"/>
      <c r="EM39" s="7"/>
      <c r="EO39" s="27"/>
      <c r="EP39" s="45"/>
      <c r="EQ39" s="45"/>
      <c r="ER39" s="2"/>
      <c r="ES39" s="45"/>
      <c r="ET39" s="45"/>
      <c r="EU39" s="27"/>
      <c r="EV39" s="46"/>
      <c r="EW39" s="46"/>
      <c r="EZ39" s="47"/>
      <c r="FA39" s="27"/>
      <c r="FB39" s="46"/>
      <c r="FC39" s="46"/>
      <c r="FE39" s="46"/>
      <c r="FF39" s="46"/>
      <c r="FG39" s="7"/>
      <c r="FI39" s="27"/>
      <c r="FJ39" s="45"/>
      <c r="FK39" s="45"/>
      <c r="FL39" s="2"/>
      <c r="FM39" s="45"/>
      <c r="FN39" s="45"/>
      <c r="FO39" s="27"/>
      <c r="FP39" s="46"/>
      <c r="FQ39" s="46"/>
      <c r="FT39" s="47"/>
      <c r="FU39" s="27"/>
      <c r="FV39" s="46"/>
      <c r="FW39" s="46"/>
      <c r="FY39" s="46"/>
      <c r="FZ39" s="46"/>
      <c r="GA39" s="7"/>
      <c r="GC39" s="2"/>
      <c r="GD39" s="45"/>
      <c r="GE39" s="2"/>
      <c r="GF39" s="2"/>
      <c r="GG39" s="45"/>
      <c r="GH39" s="2"/>
      <c r="GI39" s="49"/>
      <c r="GN39" s="47"/>
      <c r="GU39" s="7"/>
      <c r="GW39" s="2"/>
      <c r="GX39" s="45"/>
      <c r="GY39" s="2"/>
      <c r="GZ39" s="2"/>
      <c r="HA39" s="45"/>
      <c r="HB39" s="2"/>
      <c r="HC39" s="49"/>
      <c r="HH39" s="47"/>
    </row>
    <row r="40" spans="1:222" s="4" customFormat="1" ht="13.5" customHeight="1">
      <c r="A40" s="44"/>
      <c r="B40" s="2"/>
      <c r="C40" s="7"/>
      <c r="E40" s="27"/>
      <c r="F40" s="45"/>
      <c r="G40" s="46"/>
      <c r="H40" s="2"/>
      <c r="I40" s="45"/>
      <c r="J40" s="46"/>
      <c r="K40" s="46"/>
      <c r="L40" s="46"/>
      <c r="M40" s="46"/>
      <c r="P40" s="47"/>
      <c r="Q40" s="27"/>
      <c r="R40" s="46"/>
      <c r="S40" s="46"/>
      <c r="U40" s="46"/>
      <c r="V40" s="46"/>
      <c r="W40" s="7"/>
      <c r="Y40" s="27"/>
      <c r="Z40" s="45"/>
      <c r="AA40" s="45"/>
      <c r="AB40" s="2"/>
      <c r="AC40" s="45"/>
      <c r="AD40" s="45"/>
      <c r="AE40" s="27"/>
      <c r="AF40" s="46"/>
      <c r="AG40" s="46"/>
      <c r="AJ40" s="47"/>
      <c r="AK40" s="27"/>
      <c r="AM40" s="46"/>
      <c r="AO40" s="46"/>
      <c r="AP40" s="46"/>
      <c r="AQ40" s="7"/>
      <c r="AS40" s="27"/>
      <c r="AT40" s="45"/>
      <c r="AU40" s="45"/>
      <c r="AV40" s="2"/>
      <c r="AW40" s="45"/>
      <c r="AX40" s="45"/>
      <c r="AY40" s="27"/>
      <c r="AZ40" s="46"/>
      <c r="BA40" s="46"/>
      <c r="BD40" s="47"/>
      <c r="BE40" s="27"/>
      <c r="BF40" s="46"/>
      <c r="BG40" s="46"/>
      <c r="BI40" s="46"/>
      <c r="BJ40" s="46"/>
      <c r="BK40" s="7"/>
      <c r="BM40" s="27"/>
      <c r="BN40" s="45"/>
      <c r="BO40" s="45"/>
      <c r="BP40" s="2"/>
      <c r="BQ40" s="45"/>
      <c r="BR40" s="45"/>
      <c r="BS40" s="27"/>
      <c r="BT40" s="46"/>
      <c r="BU40" s="46"/>
      <c r="BX40" s="47"/>
      <c r="BY40" s="27"/>
      <c r="BZ40" s="46"/>
      <c r="CA40" s="46"/>
      <c r="CC40" s="46"/>
      <c r="CD40" s="46"/>
      <c r="CE40" s="27"/>
      <c r="CG40" s="27"/>
      <c r="CH40" s="45"/>
      <c r="CI40" s="45"/>
      <c r="CJ40" s="2"/>
      <c r="CK40" s="45"/>
      <c r="CL40" s="45"/>
      <c r="CM40" s="27"/>
      <c r="CN40" s="46"/>
      <c r="CO40" s="46"/>
      <c r="CR40" s="47"/>
      <c r="CS40" s="27"/>
      <c r="CT40" s="46"/>
      <c r="CU40" s="46"/>
      <c r="CW40" s="46"/>
      <c r="CX40" s="46"/>
      <c r="CY40" s="7"/>
      <c r="DA40" s="27"/>
      <c r="DB40" s="45"/>
      <c r="DC40" s="45"/>
      <c r="DD40" s="2"/>
      <c r="DE40" s="45"/>
      <c r="DF40" s="45"/>
      <c r="DG40" s="27"/>
      <c r="DH40" s="46"/>
      <c r="DI40" s="46"/>
      <c r="DL40" s="47"/>
      <c r="DM40" s="27"/>
      <c r="DN40" s="46"/>
      <c r="DO40" s="46"/>
      <c r="DQ40" s="46"/>
      <c r="DR40" s="46"/>
      <c r="DS40" s="7"/>
      <c r="DU40" s="27"/>
      <c r="DV40" s="45"/>
      <c r="DW40" s="45"/>
      <c r="DX40" s="2"/>
      <c r="DY40" s="45"/>
      <c r="DZ40" s="45"/>
      <c r="EA40" s="27"/>
      <c r="EC40" s="48"/>
      <c r="EF40" s="47"/>
      <c r="EG40" s="27"/>
      <c r="EH40" s="46"/>
      <c r="EI40" s="46"/>
      <c r="EK40" s="46"/>
      <c r="EL40" s="46"/>
      <c r="EM40" s="7"/>
      <c r="EO40" s="27"/>
      <c r="EP40" s="45"/>
      <c r="EQ40" s="45"/>
      <c r="ER40" s="2"/>
      <c r="ES40" s="45"/>
      <c r="ET40" s="45"/>
      <c r="EU40" s="27"/>
      <c r="EV40" s="46"/>
      <c r="EW40" s="46"/>
      <c r="EZ40" s="47"/>
      <c r="FA40" s="27"/>
      <c r="FB40" s="46"/>
      <c r="FC40" s="46"/>
      <c r="FE40" s="46"/>
      <c r="FF40" s="46"/>
      <c r="FG40" s="7"/>
      <c r="FI40" s="27"/>
      <c r="FJ40" s="45"/>
      <c r="FK40" s="45"/>
      <c r="FL40" s="2"/>
      <c r="FM40" s="45"/>
      <c r="FN40" s="45"/>
      <c r="FO40" s="27"/>
      <c r="FP40" s="46"/>
      <c r="FQ40" s="46"/>
      <c r="FT40" s="47"/>
      <c r="FU40" s="27"/>
      <c r="FV40" s="46"/>
      <c r="FW40" s="46"/>
      <c r="FY40" s="46"/>
      <c r="FZ40" s="46"/>
      <c r="GA40" s="17"/>
      <c r="GB40" s="51"/>
      <c r="GC40" s="51"/>
      <c r="GD40" s="52"/>
      <c r="GE40" s="27"/>
      <c r="GF40" s="27"/>
      <c r="GG40" s="45"/>
      <c r="GH40" s="27"/>
      <c r="GI40" s="54"/>
      <c r="GJ40" s="2"/>
      <c r="GK40" s="2"/>
      <c r="GL40" s="2"/>
      <c r="GM40" s="2"/>
      <c r="GN40" s="55"/>
      <c r="GO40" s="2"/>
      <c r="GP40" s="2"/>
      <c r="GQ40" s="2"/>
      <c r="GR40" s="2"/>
      <c r="GS40" s="2"/>
      <c r="GT40" s="2"/>
      <c r="GU40" s="17"/>
      <c r="GV40" s="51"/>
      <c r="GW40" s="51"/>
      <c r="GX40" s="52"/>
      <c r="GY40" s="27"/>
      <c r="GZ40" s="27"/>
      <c r="HA40" s="45"/>
      <c r="HB40" s="27"/>
      <c r="HC40" s="54"/>
      <c r="HD40" s="2"/>
      <c r="HE40" s="2"/>
      <c r="HF40" s="2"/>
      <c r="HG40" s="2"/>
      <c r="HH40" s="55"/>
      <c r="HI40" s="2"/>
      <c r="HJ40" s="2"/>
      <c r="HK40" s="2"/>
      <c r="HL40" s="2"/>
      <c r="HM40" s="2"/>
      <c r="HN40" s="2"/>
    </row>
    <row r="41" spans="1:222" s="4" customFormat="1" ht="13.5" customHeight="1">
      <c r="A41" s="44"/>
      <c r="B41" s="2"/>
      <c r="C41" s="7"/>
      <c r="E41" s="27"/>
      <c r="F41" s="45"/>
      <c r="G41" s="46"/>
      <c r="H41" s="2"/>
      <c r="I41" s="45"/>
      <c r="J41" s="46"/>
      <c r="K41" s="46"/>
      <c r="L41" s="46"/>
      <c r="M41" s="46"/>
      <c r="P41" s="47"/>
      <c r="Q41" s="27"/>
      <c r="R41" s="46"/>
      <c r="S41" s="46"/>
      <c r="U41" s="46"/>
      <c r="V41" s="46"/>
      <c r="W41" s="7"/>
      <c r="Y41" s="27"/>
      <c r="Z41" s="45"/>
      <c r="AA41" s="45"/>
      <c r="AB41" s="2"/>
      <c r="AC41" s="45"/>
      <c r="AD41" s="45"/>
      <c r="AE41" s="27"/>
      <c r="AF41" s="46"/>
      <c r="AG41" s="46"/>
      <c r="AJ41" s="47"/>
      <c r="AK41" s="27"/>
      <c r="AM41" s="46"/>
      <c r="AO41" s="46"/>
      <c r="AP41" s="46"/>
      <c r="AQ41" s="7"/>
      <c r="AS41" s="27"/>
      <c r="AT41" s="45"/>
      <c r="AU41" s="45"/>
      <c r="AV41" s="2"/>
      <c r="AW41" s="45"/>
      <c r="AX41" s="45"/>
      <c r="AY41" s="27"/>
      <c r="AZ41" s="46"/>
      <c r="BA41" s="46"/>
      <c r="BD41" s="47"/>
      <c r="BE41" s="27"/>
      <c r="BF41" s="46"/>
      <c r="BG41" s="46"/>
      <c r="BI41" s="46"/>
      <c r="BJ41" s="46"/>
      <c r="BK41" s="7"/>
      <c r="BM41" s="27"/>
      <c r="BN41" s="45"/>
      <c r="BO41" s="45"/>
      <c r="BP41" s="2"/>
      <c r="BQ41" s="45"/>
      <c r="BR41" s="45"/>
      <c r="BS41" s="27"/>
      <c r="BT41" s="46"/>
      <c r="BU41" s="46"/>
      <c r="BX41" s="47"/>
      <c r="BY41" s="27"/>
      <c r="BZ41" s="46"/>
      <c r="CA41" s="46"/>
      <c r="CC41" s="46"/>
      <c r="CD41" s="46"/>
      <c r="CE41" s="27"/>
      <c r="CG41" s="27"/>
      <c r="CH41" s="45"/>
      <c r="CI41" s="45"/>
      <c r="CJ41" s="2"/>
      <c r="CK41" s="45"/>
      <c r="CL41" s="45"/>
      <c r="CM41" s="27"/>
      <c r="CN41" s="46"/>
      <c r="CO41" s="46"/>
      <c r="CR41" s="47"/>
      <c r="CS41" s="27"/>
      <c r="CT41" s="46"/>
      <c r="CU41" s="46"/>
      <c r="CW41" s="46"/>
      <c r="CX41" s="46"/>
      <c r="CY41" s="7"/>
      <c r="DA41" s="27"/>
      <c r="DB41" s="45"/>
      <c r="DC41" s="45"/>
      <c r="DD41" s="2"/>
      <c r="DE41" s="45"/>
      <c r="DF41" s="45"/>
      <c r="DG41" s="27"/>
      <c r="DH41" s="46"/>
      <c r="DI41" s="46"/>
      <c r="DL41" s="47"/>
      <c r="DM41" s="27"/>
      <c r="DN41" s="46"/>
      <c r="DO41" s="46"/>
      <c r="DQ41" s="46"/>
      <c r="DR41" s="46"/>
      <c r="DS41" s="7"/>
      <c r="DU41" s="27"/>
      <c r="DV41" s="45"/>
      <c r="DW41" s="45"/>
      <c r="DX41" s="2"/>
      <c r="DY41" s="45"/>
      <c r="DZ41" s="45"/>
      <c r="EA41" s="27"/>
      <c r="EC41" s="48"/>
      <c r="EF41" s="47"/>
      <c r="EG41" s="27"/>
      <c r="EH41" s="46"/>
      <c r="EI41" s="46"/>
      <c r="EK41" s="46"/>
      <c r="EL41" s="46"/>
      <c r="EM41" s="7"/>
      <c r="EO41" s="27"/>
      <c r="EP41" s="45"/>
      <c r="EQ41" s="45"/>
      <c r="ER41" s="2"/>
      <c r="ES41" s="45"/>
      <c r="ET41" s="45"/>
      <c r="EU41" s="27"/>
      <c r="EV41" s="46"/>
      <c r="EW41" s="46"/>
      <c r="EZ41" s="47"/>
      <c r="FA41" s="27"/>
      <c r="FB41" s="46"/>
      <c r="FC41" s="46"/>
      <c r="FE41" s="46"/>
      <c r="FF41" s="46"/>
      <c r="FG41" s="7"/>
      <c r="FI41" s="27"/>
      <c r="FJ41" s="45"/>
      <c r="FK41" s="45"/>
      <c r="FL41" s="2"/>
      <c r="FM41" s="45"/>
      <c r="FN41" s="45"/>
      <c r="FO41" s="27"/>
      <c r="FP41" s="46"/>
      <c r="FQ41" s="46"/>
      <c r="FT41" s="47"/>
      <c r="FU41" s="27"/>
      <c r="FV41" s="46"/>
      <c r="FW41" s="46"/>
      <c r="FY41" s="46"/>
      <c r="FZ41" s="46"/>
      <c r="GA41" s="17"/>
      <c r="GB41" s="51"/>
      <c r="GC41" s="51"/>
      <c r="GD41" s="52"/>
      <c r="GE41" s="27"/>
      <c r="GF41" s="27"/>
      <c r="GG41" s="45"/>
      <c r="GH41" s="27"/>
      <c r="GI41" s="54"/>
      <c r="GJ41" s="2"/>
      <c r="GK41" s="2"/>
      <c r="GL41" s="2"/>
      <c r="GM41" s="2"/>
      <c r="GN41" s="55"/>
      <c r="GO41" s="2"/>
      <c r="GP41" s="2"/>
      <c r="GQ41" s="2"/>
      <c r="GR41" s="2"/>
      <c r="GS41" s="2"/>
      <c r="GT41" s="2"/>
      <c r="GU41" s="17"/>
      <c r="GV41" s="51"/>
      <c r="GW41" s="51"/>
      <c r="GX41" s="52"/>
      <c r="GY41" s="27"/>
      <c r="GZ41" s="27"/>
      <c r="HA41" s="45"/>
      <c r="HB41" s="27"/>
      <c r="HC41" s="54"/>
      <c r="HD41" s="2"/>
      <c r="HE41" s="2"/>
      <c r="HF41" s="2"/>
      <c r="HG41" s="2"/>
      <c r="HH41" s="55"/>
      <c r="HI41" s="2"/>
      <c r="HJ41" s="2"/>
      <c r="HK41" s="2"/>
      <c r="HL41" s="2"/>
      <c r="HM41" s="2"/>
      <c r="HN41" s="2"/>
    </row>
    <row r="42" spans="1:222" s="4" customFormat="1" ht="13.5" customHeight="1">
      <c r="A42" s="44"/>
      <c r="B42" s="2"/>
      <c r="C42" s="7"/>
      <c r="E42" s="27"/>
      <c r="F42" s="45"/>
      <c r="G42" s="46"/>
      <c r="H42" s="2"/>
      <c r="I42" s="45"/>
      <c r="J42" s="46"/>
      <c r="K42" s="46"/>
      <c r="L42" s="46"/>
      <c r="M42" s="46"/>
      <c r="P42" s="47"/>
      <c r="Q42" s="27"/>
      <c r="R42" s="46"/>
      <c r="S42" s="46"/>
      <c r="U42" s="46"/>
      <c r="V42" s="46"/>
      <c r="W42" s="7"/>
      <c r="Y42" s="27"/>
      <c r="Z42" s="45"/>
      <c r="AA42" s="45"/>
      <c r="AB42" s="2"/>
      <c r="AC42" s="45"/>
      <c r="AD42" s="45"/>
      <c r="AE42" s="27"/>
      <c r="AF42" s="46"/>
      <c r="AG42" s="46"/>
      <c r="AJ42" s="47"/>
      <c r="AK42" s="27"/>
      <c r="AM42" s="46"/>
      <c r="AO42" s="46"/>
      <c r="AP42" s="46"/>
      <c r="AQ42" s="7"/>
      <c r="AS42" s="27"/>
      <c r="AT42" s="45"/>
      <c r="AU42" s="45"/>
      <c r="AV42" s="2"/>
      <c r="AW42" s="45"/>
      <c r="AX42" s="45"/>
      <c r="AY42" s="27"/>
      <c r="AZ42" s="46"/>
      <c r="BA42" s="46"/>
      <c r="BD42" s="47"/>
      <c r="BE42" s="27"/>
      <c r="BF42" s="46"/>
      <c r="BG42" s="46"/>
      <c r="BI42" s="46"/>
      <c r="BJ42" s="46"/>
      <c r="BK42" s="7"/>
      <c r="BM42" s="27"/>
      <c r="BN42" s="45"/>
      <c r="BO42" s="45"/>
      <c r="BP42" s="2"/>
      <c r="BQ42" s="45"/>
      <c r="BR42" s="45"/>
      <c r="BS42" s="27"/>
      <c r="BT42" s="46"/>
      <c r="BU42" s="46"/>
      <c r="BX42" s="47"/>
      <c r="BY42" s="27"/>
      <c r="BZ42" s="46"/>
      <c r="CA42" s="46"/>
      <c r="CC42" s="46"/>
      <c r="CD42" s="46"/>
      <c r="CE42" s="27"/>
      <c r="CG42" s="27"/>
      <c r="CH42" s="45"/>
      <c r="CI42" s="45"/>
      <c r="CJ42" s="2"/>
      <c r="CK42" s="45"/>
      <c r="CL42" s="45"/>
      <c r="CM42" s="27"/>
      <c r="CN42" s="46"/>
      <c r="CO42" s="46"/>
      <c r="CR42" s="47"/>
      <c r="CS42" s="27"/>
      <c r="CT42" s="46"/>
      <c r="CU42" s="46"/>
      <c r="CW42" s="46"/>
      <c r="CX42" s="46"/>
      <c r="CY42" s="7"/>
      <c r="DA42" s="27"/>
      <c r="DB42" s="45"/>
      <c r="DC42" s="45"/>
      <c r="DD42" s="2"/>
      <c r="DE42" s="45"/>
      <c r="DF42" s="45"/>
      <c r="DG42" s="27"/>
      <c r="DH42" s="46"/>
      <c r="DI42" s="46"/>
      <c r="DL42" s="47"/>
      <c r="DM42" s="27"/>
      <c r="DN42" s="46"/>
      <c r="DO42" s="46"/>
      <c r="DQ42" s="46"/>
      <c r="DR42" s="46"/>
      <c r="DS42" s="7"/>
      <c r="DU42" s="27"/>
      <c r="DV42" s="45"/>
      <c r="DW42" s="45"/>
      <c r="DX42" s="2"/>
      <c r="DY42" s="45"/>
      <c r="DZ42" s="45"/>
      <c r="EA42" s="27"/>
      <c r="EC42" s="48"/>
      <c r="EF42" s="47"/>
      <c r="EG42" s="27"/>
      <c r="EH42" s="46"/>
      <c r="EI42" s="46"/>
      <c r="EK42" s="46"/>
      <c r="EL42" s="46"/>
      <c r="EM42" s="7"/>
      <c r="EO42" s="27"/>
      <c r="EP42" s="45"/>
      <c r="EQ42" s="45"/>
      <c r="ER42" s="2"/>
      <c r="ES42" s="45"/>
      <c r="ET42" s="45"/>
      <c r="EU42" s="27"/>
      <c r="EV42" s="46"/>
      <c r="EW42" s="46"/>
      <c r="EZ42" s="47"/>
      <c r="FA42" s="27"/>
      <c r="FB42" s="46"/>
      <c r="FC42" s="46"/>
      <c r="FE42" s="46"/>
      <c r="FF42" s="46"/>
      <c r="FG42" s="7"/>
      <c r="FI42" s="27"/>
      <c r="FJ42" s="45"/>
      <c r="FK42" s="45"/>
      <c r="FL42" s="2"/>
      <c r="FM42" s="45"/>
      <c r="FN42" s="45"/>
      <c r="FO42" s="27"/>
      <c r="FP42" s="46"/>
      <c r="FQ42" s="46"/>
      <c r="FT42" s="47"/>
      <c r="FU42" s="27"/>
      <c r="FV42" s="46"/>
      <c r="FW42" s="46"/>
      <c r="FY42" s="46"/>
      <c r="FZ42" s="46"/>
      <c r="GA42" s="17"/>
      <c r="GB42" s="51"/>
      <c r="GC42" s="51"/>
      <c r="GD42" s="52"/>
      <c r="GE42" s="27"/>
      <c r="GF42" s="27"/>
      <c r="GG42" s="45"/>
      <c r="GH42" s="27"/>
      <c r="GI42" s="54"/>
      <c r="GJ42" s="2"/>
      <c r="GK42" s="2"/>
      <c r="GL42" s="2"/>
      <c r="GM42" s="2"/>
      <c r="GN42" s="55"/>
      <c r="GO42" s="2"/>
      <c r="GP42" s="2"/>
      <c r="GQ42" s="2"/>
      <c r="GR42" s="2"/>
      <c r="GS42" s="2"/>
      <c r="GT42" s="2"/>
      <c r="GU42" s="17"/>
      <c r="GV42" s="51"/>
      <c r="GW42" s="51"/>
      <c r="GX42" s="52"/>
      <c r="GY42" s="27"/>
      <c r="GZ42" s="27"/>
      <c r="HA42" s="45"/>
      <c r="HB42" s="27"/>
      <c r="HC42" s="54"/>
      <c r="HD42" s="2"/>
      <c r="HE42" s="2"/>
      <c r="HF42" s="2"/>
      <c r="HG42" s="2"/>
      <c r="HH42" s="55"/>
      <c r="HI42" s="2"/>
      <c r="HJ42" s="2"/>
      <c r="HK42" s="2"/>
      <c r="HL42" s="2"/>
      <c r="HM42" s="2"/>
      <c r="HN42" s="2"/>
    </row>
    <row r="43" spans="1:222" s="4" customFormat="1" ht="13.5" customHeight="1">
      <c r="A43" s="44"/>
      <c r="B43" s="2"/>
      <c r="C43" s="7"/>
      <c r="E43" s="27"/>
      <c r="F43" s="45"/>
      <c r="G43" s="46"/>
      <c r="H43" s="2"/>
      <c r="I43" s="45"/>
      <c r="J43" s="46"/>
      <c r="K43" s="46"/>
      <c r="L43" s="46"/>
      <c r="M43" s="46"/>
      <c r="P43" s="47"/>
      <c r="Q43" s="27"/>
      <c r="R43" s="46"/>
      <c r="S43" s="46"/>
      <c r="U43" s="46"/>
      <c r="V43" s="46"/>
      <c r="W43" s="7"/>
      <c r="Y43" s="27"/>
      <c r="Z43" s="45"/>
      <c r="AA43" s="45"/>
      <c r="AB43" s="2"/>
      <c r="AC43" s="45"/>
      <c r="AD43" s="45"/>
      <c r="AE43" s="27"/>
      <c r="AF43" s="46"/>
      <c r="AG43" s="46"/>
      <c r="AJ43" s="47"/>
      <c r="AK43" s="27"/>
      <c r="AM43" s="46"/>
      <c r="AO43" s="46"/>
      <c r="AP43" s="46"/>
      <c r="AQ43" s="7"/>
      <c r="AS43" s="27"/>
      <c r="AT43" s="45"/>
      <c r="AU43" s="45"/>
      <c r="AV43" s="2"/>
      <c r="AW43" s="45"/>
      <c r="AX43" s="45"/>
      <c r="AY43" s="27"/>
      <c r="AZ43" s="46"/>
      <c r="BA43" s="46"/>
      <c r="BD43" s="47"/>
      <c r="BE43" s="27"/>
      <c r="BF43" s="46"/>
      <c r="BG43" s="46"/>
      <c r="BI43" s="46"/>
      <c r="BJ43" s="46"/>
      <c r="BK43" s="7"/>
      <c r="BM43" s="27"/>
      <c r="BN43" s="45"/>
      <c r="BO43" s="45"/>
      <c r="BP43" s="2"/>
      <c r="BQ43" s="45"/>
      <c r="BR43" s="45"/>
      <c r="BS43" s="27"/>
      <c r="BT43" s="46"/>
      <c r="BU43" s="46"/>
      <c r="BX43" s="47"/>
      <c r="BY43" s="27"/>
      <c r="BZ43" s="46"/>
      <c r="CA43" s="46"/>
      <c r="CC43" s="46"/>
      <c r="CD43" s="46"/>
      <c r="CE43" s="27"/>
      <c r="CG43" s="27"/>
      <c r="CH43" s="45"/>
      <c r="CI43" s="45"/>
      <c r="CJ43" s="2"/>
      <c r="CK43" s="45"/>
      <c r="CL43" s="45"/>
      <c r="CM43" s="27"/>
      <c r="CN43" s="46"/>
      <c r="CO43" s="46"/>
      <c r="CR43" s="47"/>
      <c r="CS43" s="27"/>
      <c r="CT43" s="46"/>
      <c r="CU43" s="46"/>
      <c r="CW43" s="46"/>
      <c r="CX43" s="46"/>
      <c r="CY43" s="7"/>
      <c r="DA43" s="27"/>
      <c r="DB43" s="45"/>
      <c r="DC43" s="45"/>
      <c r="DD43" s="2"/>
      <c r="DE43" s="45"/>
      <c r="DF43" s="45"/>
      <c r="DG43" s="27"/>
      <c r="DH43" s="46"/>
      <c r="DI43" s="46"/>
      <c r="DL43" s="47"/>
      <c r="DM43" s="27"/>
      <c r="DN43" s="46"/>
      <c r="DO43" s="46"/>
      <c r="DQ43" s="46"/>
      <c r="DR43" s="46"/>
      <c r="DS43" s="7"/>
      <c r="DU43" s="27"/>
      <c r="DV43" s="45"/>
      <c r="DW43" s="45"/>
      <c r="DX43" s="2"/>
      <c r="DY43" s="45"/>
      <c r="DZ43" s="45"/>
      <c r="EA43" s="27"/>
      <c r="EC43" s="48"/>
      <c r="EF43" s="47"/>
      <c r="EG43" s="27"/>
      <c r="EH43" s="46"/>
      <c r="EI43" s="46"/>
      <c r="EK43" s="46"/>
      <c r="EL43" s="46"/>
      <c r="EM43" s="7"/>
      <c r="EO43" s="27"/>
      <c r="EP43" s="45"/>
      <c r="EQ43" s="45"/>
      <c r="ER43" s="2"/>
      <c r="ES43" s="45"/>
      <c r="ET43" s="45"/>
      <c r="EU43" s="27"/>
      <c r="EV43" s="46"/>
      <c r="EW43" s="46"/>
      <c r="EZ43" s="47"/>
      <c r="FA43" s="27"/>
      <c r="FB43" s="46"/>
      <c r="FC43" s="46"/>
      <c r="FE43" s="46"/>
      <c r="FF43" s="46"/>
      <c r="FG43" s="7"/>
      <c r="FI43" s="27"/>
      <c r="FJ43" s="45"/>
      <c r="FK43" s="45"/>
      <c r="FL43" s="2"/>
      <c r="FM43" s="45"/>
      <c r="FN43" s="45"/>
      <c r="FO43" s="27"/>
      <c r="FP43" s="46"/>
      <c r="FQ43" s="46"/>
      <c r="FT43" s="47"/>
      <c r="FU43" s="27"/>
      <c r="FV43" s="46"/>
      <c r="FW43" s="46"/>
      <c r="FY43" s="46"/>
      <c r="FZ43" s="46"/>
      <c r="GA43" s="17"/>
      <c r="GB43" s="51"/>
      <c r="GC43" s="51"/>
      <c r="GD43" s="52"/>
      <c r="GE43" s="27"/>
      <c r="GF43" s="27"/>
      <c r="GG43" s="45"/>
      <c r="GH43" s="27"/>
      <c r="GI43" s="54"/>
      <c r="GJ43" s="2"/>
      <c r="GK43" s="2"/>
      <c r="GL43" s="2"/>
      <c r="GM43" s="2"/>
      <c r="GN43" s="55"/>
      <c r="GO43" s="2"/>
      <c r="GP43" s="2"/>
      <c r="GQ43" s="2"/>
      <c r="GR43" s="2"/>
      <c r="GS43" s="2"/>
      <c r="GT43" s="2"/>
      <c r="GU43" s="17"/>
      <c r="GV43" s="51"/>
      <c r="GW43" s="51"/>
      <c r="GX43" s="52"/>
      <c r="GY43" s="27"/>
      <c r="GZ43" s="27"/>
      <c r="HA43" s="45"/>
      <c r="HB43" s="27"/>
      <c r="HC43" s="54"/>
      <c r="HD43" s="2"/>
      <c r="HE43" s="2"/>
      <c r="HF43" s="2"/>
      <c r="HG43" s="2"/>
      <c r="HH43" s="55"/>
      <c r="HI43" s="2"/>
      <c r="HJ43" s="2"/>
      <c r="HK43" s="2"/>
      <c r="HL43" s="2"/>
      <c r="HM43" s="2"/>
      <c r="HN43" s="2"/>
    </row>
    <row r="44" spans="1:222" s="4" customFormat="1" ht="13.5" customHeight="1">
      <c r="A44" s="44"/>
      <c r="B44" s="2"/>
      <c r="C44" s="7"/>
      <c r="E44" s="27"/>
      <c r="F44" s="45"/>
      <c r="G44" s="46"/>
      <c r="H44" s="2"/>
      <c r="I44" s="45"/>
      <c r="J44" s="46"/>
      <c r="K44" s="46"/>
      <c r="L44" s="46"/>
      <c r="M44" s="46"/>
      <c r="P44" s="47"/>
      <c r="Q44" s="27"/>
      <c r="R44" s="46"/>
      <c r="S44" s="46"/>
      <c r="U44" s="46"/>
      <c r="V44" s="46"/>
      <c r="W44" s="7"/>
      <c r="Y44" s="27"/>
      <c r="Z44" s="45"/>
      <c r="AA44" s="45"/>
      <c r="AB44" s="2"/>
      <c r="AC44" s="45"/>
      <c r="AD44" s="45"/>
      <c r="AE44" s="27"/>
      <c r="AF44" s="46"/>
      <c r="AG44" s="46"/>
      <c r="AJ44" s="47"/>
      <c r="AK44" s="27"/>
      <c r="AM44" s="46"/>
      <c r="AO44" s="46"/>
      <c r="AP44" s="46"/>
      <c r="AQ44" s="7"/>
      <c r="AS44" s="27"/>
      <c r="AT44" s="45"/>
      <c r="AU44" s="45"/>
      <c r="AV44" s="2"/>
      <c r="AW44" s="45"/>
      <c r="AX44" s="45"/>
      <c r="AY44" s="27"/>
      <c r="AZ44" s="46"/>
      <c r="BA44" s="46"/>
      <c r="BD44" s="47"/>
      <c r="BE44" s="27"/>
      <c r="BF44" s="46"/>
      <c r="BG44" s="46"/>
      <c r="BI44" s="46"/>
      <c r="BJ44" s="46"/>
      <c r="BK44" s="7"/>
      <c r="BM44" s="27"/>
      <c r="BN44" s="45"/>
      <c r="BO44" s="45"/>
      <c r="BP44" s="2"/>
      <c r="BQ44" s="45"/>
      <c r="BR44" s="45"/>
      <c r="BS44" s="27"/>
      <c r="BT44" s="46"/>
      <c r="BU44" s="46"/>
      <c r="BX44" s="47"/>
      <c r="BY44" s="27"/>
      <c r="BZ44" s="46"/>
      <c r="CA44" s="46"/>
      <c r="CC44" s="46"/>
      <c r="CD44" s="46"/>
      <c r="CE44" s="27"/>
      <c r="CG44" s="27"/>
      <c r="CH44" s="45"/>
      <c r="CI44" s="45"/>
      <c r="CJ44" s="2"/>
      <c r="CK44" s="45"/>
      <c r="CL44" s="45"/>
      <c r="CM44" s="27"/>
      <c r="CN44" s="46"/>
      <c r="CO44" s="46"/>
      <c r="CR44" s="47"/>
      <c r="CS44" s="27"/>
      <c r="CT44" s="46"/>
      <c r="CU44" s="46"/>
      <c r="CW44" s="46"/>
      <c r="CX44" s="46"/>
      <c r="CY44" s="7"/>
      <c r="DA44" s="27"/>
      <c r="DB44" s="45"/>
      <c r="DC44" s="45"/>
      <c r="DD44" s="2"/>
      <c r="DE44" s="45"/>
      <c r="DF44" s="45"/>
      <c r="DG44" s="27"/>
      <c r="DH44" s="46"/>
      <c r="DI44" s="46"/>
      <c r="DL44" s="47"/>
      <c r="DM44" s="27"/>
      <c r="DN44" s="46"/>
      <c r="DO44" s="46"/>
      <c r="DQ44" s="46"/>
      <c r="DR44" s="46"/>
      <c r="DS44" s="7"/>
      <c r="DU44" s="27"/>
      <c r="DV44" s="45"/>
      <c r="DW44" s="45"/>
      <c r="DX44" s="2"/>
      <c r="DY44" s="45"/>
      <c r="DZ44" s="45"/>
      <c r="EA44" s="27"/>
      <c r="EC44" s="48"/>
      <c r="EF44" s="47"/>
      <c r="EG44" s="27"/>
      <c r="EH44" s="46"/>
      <c r="EI44" s="46"/>
      <c r="EK44" s="46"/>
      <c r="EL44" s="46"/>
      <c r="EM44" s="7"/>
      <c r="EO44" s="27"/>
      <c r="EP44" s="45"/>
      <c r="EQ44" s="45"/>
      <c r="ER44" s="2"/>
      <c r="ES44" s="45"/>
      <c r="ET44" s="45"/>
      <c r="EU44" s="27"/>
      <c r="EV44" s="46"/>
      <c r="EW44" s="46"/>
      <c r="EZ44" s="47"/>
      <c r="FA44" s="27"/>
      <c r="FB44" s="46"/>
      <c r="FC44" s="46"/>
      <c r="FE44" s="46"/>
      <c r="FF44" s="46"/>
      <c r="FG44" s="7"/>
      <c r="FI44" s="27"/>
      <c r="FJ44" s="45"/>
      <c r="FK44" s="45"/>
      <c r="FL44" s="2"/>
      <c r="FM44" s="45"/>
      <c r="FN44" s="45"/>
      <c r="FO44" s="27"/>
      <c r="FP44" s="46"/>
      <c r="FQ44" s="46"/>
      <c r="FT44" s="47"/>
      <c r="FU44" s="27"/>
      <c r="FV44" s="46"/>
      <c r="FW44" s="46"/>
      <c r="FY44" s="46"/>
      <c r="FZ44" s="46"/>
      <c r="GA44" s="17"/>
      <c r="GB44" s="51"/>
      <c r="GC44" s="51"/>
      <c r="GD44" s="52"/>
      <c r="GE44" s="27"/>
      <c r="GF44" s="27"/>
      <c r="GG44" s="45"/>
      <c r="GH44" s="27"/>
      <c r="GI44" s="54"/>
      <c r="GJ44" s="2"/>
      <c r="GK44" s="2"/>
      <c r="GL44" s="2"/>
      <c r="GM44" s="2"/>
      <c r="GN44" s="55"/>
      <c r="GO44" s="2"/>
      <c r="GP44" s="2"/>
      <c r="GQ44" s="2"/>
      <c r="GR44" s="2"/>
      <c r="GS44" s="2"/>
      <c r="GT44" s="2"/>
      <c r="GU44" s="17"/>
      <c r="GV44" s="51"/>
      <c r="GW44" s="51"/>
      <c r="GX44" s="52"/>
      <c r="GY44" s="27"/>
      <c r="GZ44" s="27"/>
      <c r="HA44" s="45"/>
      <c r="HB44" s="27"/>
      <c r="HC44" s="54"/>
      <c r="HD44" s="2"/>
      <c r="HE44" s="2"/>
      <c r="HF44" s="2"/>
      <c r="HG44" s="2"/>
      <c r="HH44" s="55"/>
      <c r="HI44" s="2"/>
      <c r="HJ44" s="2"/>
      <c r="HK44" s="2"/>
      <c r="HL44" s="2"/>
      <c r="HM44" s="2"/>
      <c r="HN44" s="2"/>
    </row>
    <row r="45" spans="1:222" s="4" customFormat="1" ht="13.5" customHeight="1">
      <c r="A45" s="44"/>
      <c r="B45" s="2"/>
      <c r="C45" s="7"/>
      <c r="E45" s="27"/>
      <c r="F45" s="45"/>
      <c r="G45" s="46"/>
      <c r="H45" s="2"/>
      <c r="I45" s="45"/>
      <c r="J45" s="46"/>
      <c r="K45" s="46"/>
      <c r="L45" s="46"/>
      <c r="M45" s="46"/>
      <c r="P45" s="47"/>
      <c r="Q45" s="27"/>
      <c r="R45" s="46"/>
      <c r="S45" s="46"/>
      <c r="U45" s="46"/>
      <c r="V45" s="46"/>
      <c r="W45" s="7"/>
      <c r="Y45" s="27"/>
      <c r="Z45" s="45"/>
      <c r="AA45" s="45"/>
      <c r="AB45" s="2"/>
      <c r="AC45" s="45"/>
      <c r="AD45" s="45"/>
      <c r="AE45" s="27"/>
      <c r="AF45" s="46"/>
      <c r="AG45" s="46"/>
      <c r="AJ45" s="47"/>
      <c r="AK45" s="27"/>
      <c r="AM45" s="46"/>
      <c r="AO45" s="46"/>
      <c r="AP45" s="46"/>
      <c r="AQ45" s="7"/>
      <c r="AS45" s="27"/>
      <c r="AT45" s="45"/>
      <c r="AU45" s="45"/>
      <c r="AV45" s="2"/>
      <c r="AW45" s="45"/>
      <c r="AX45" s="45"/>
      <c r="AY45" s="27"/>
      <c r="AZ45" s="46"/>
      <c r="BA45" s="46"/>
      <c r="BD45" s="47"/>
      <c r="BE45" s="27"/>
      <c r="BF45" s="46"/>
      <c r="BG45" s="46"/>
      <c r="BI45" s="46"/>
      <c r="BJ45" s="46"/>
      <c r="BK45" s="7"/>
      <c r="BM45" s="27"/>
      <c r="BN45" s="45"/>
      <c r="BO45" s="45"/>
      <c r="BP45" s="2"/>
      <c r="BQ45" s="45"/>
      <c r="BR45" s="45"/>
      <c r="BS45" s="27"/>
      <c r="BT45" s="46"/>
      <c r="BU45" s="46"/>
      <c r="BX45" s="47"/>
      <c r="BY45" s="27"/>
      <c r="BZ45" s="46"/>
      <c r="CA45" s="46"/>
      <c r="CC45" s="46"/>
      <c r="CD45" s="46"/>
      <c r="CE45" s="27"/>
      <c r="CG45" s="27"/>
      <c r="CH45" s="45"/>
      <c r="CI45" s="45"/>
      <c r="CJ45" s="2"/>
      <c r="CK45" s="45"/>
      <c r="CL45" s="45"/>
      <c r="CM45" s="27"/>
      <c r="CN45" s="46"/>
      <c r="CO45" s="46"/>
      <c r="CR45" s="47"/>
      <c r="CS45" s="27"/>
      <c r="CT45" s="46"/>
      <c r="CU45" s="46"/>
      <c r="CW45" s="46"/>
      <c r="CX45" s="46"/>
      <c r="CY45" s="7"/>
      <c r="DA45" s="27"/>
      <c r="DB45" s="45"/>
      <c r="DC45" s="45"/>
      <c r="DD45" s="2"/>
      <c r="DE45" s="45"/>
      <c r="DF45" s="45"/>
      <c r="DG45" s="27"/>
      <c r="DH45" s="46"/>
      <c r="DI45" s="46"/>
      <c r="DL45" s="47"/>
      <c r="DM45" s="27"/>
      <c r="DN45" s="46"/>
      <c r="DO45" s="46"/>
      <c r="DQ45" s="46"/>
      <c r="DR45" s="46"/>
      <c r="DS45" s="7"/>
      <c r="DU45" s="27"/>
      <c r="DV45" s="45"/>
      <c r="DW45" s="45"/>
      <c r="DX45" s="2"/>
      <c r="DY45" s="45"/>
      <c r="DZ45" s="45"/>
      <c r="EA45" s="27"/>
      <c r="EC45" s="48"/>
      <c r="EF45" s="47"/>
      <c r="EG45" s="27"/>
      <c r="EH45" s="46"/>
      <c r="EI45" s="46"/>
      <c r="EK45" s="46"/>
      <c r="EL45" s="46"/>
      <c r="EM45" s="7"/>
      <c r="EO45" s="27"/>
      <c r="EP45" s="45"/>
      <c r="EQ45" s="45"/>
      <c r="ER45" s="2"/>
      <c r="ES45" s="45"/>
      <c r="ET45" s="45"/>
      <c r="EU45" s="27"/>
      <c r="EV45" s="46"/>
      <c r="EW45" s="46"/>
      <c r="EZ45" s="47"/>
      <c r="FA45" s="27"/>
      <c r="FB45" s="46"/>
      <c r="FC45" s="46"/>
      <c r="FE45" s="46"/>
      <c r="FF45" s="46"/>
      <c r="FG45" s="7"/>
      <c r="FI45" s="27"/>
      <c r="FJ45" s="45"/>
      <c r="FK45" s="45"/>
      <c r="FL45" s="2"/>
      <c r="FM45" s="45"/>
      <c r="FN45" s="45"/>
      <c r="FO45" s="27"/>
      <c r="FP45" s="46"/>
      <c r="FQ45" s="46"/>
      <c r="FT45" s="47"/>
      <c r="FU45" s="27"/>
      <c r="FV45" s="46"/>
      <c r="FW45" s="46"/>
      <c r="FY45" s="46"/>
      <c r="FZ45" s="46"/>
      <c r="GA45" s="17"/>
      <c r="GB45" s="51"/>
      <c r="GC45" s="51"/>
      <c r="GD45" s="52"/>
      <c r="GE45" s="2"/>
      <c r="GF45" s="53"/>
      <c r="GG45" s="52"/>
      <c r="GH45" s="2"/>
      <c r="GI45" s="54"/>
      <c r="GJ45" s="2"/>
      <c r="GK45" s="2"/>
      <c r="GL45" s="2"/>
      <c r="GM45" s="2"/>
      <c r="GN45" s="55"/>
      <c r="GO45" s="2"/>
      <c r="GP45" s="2"/>
      <c r="GQ45" s="2"/>
      <c r="GR45" s="2"/>
      <c r="GS45" s="2"/>
      <c r="GT45" s="2"/>
      <c r="GU45" s="17"/>
      <c r="GV45" s="51"/>
      <c r="GW45" s="51"/>
      <c r="GX45" s="52"/>
      <c r="GY45" s="2"/>
      <c r="GZ45" s="53"/>
      <c r="HA45" s="52"/>
      <c r="HB45" s="2"/>
      <c r="HC45" s="54"/>
      <c r="HD45" s="2"/>
      <c r="HE45" s="2"/>
      <c r="HF45" s="2"/>
      <c r="HG45" s="2"/>
      <c r="HH45" s="55"/>
      <c r="HI45" s="2"/>
      <c r="HJ45" s="2"/>
      <c r="HK45" s="2"/>
      <c r="HL45" s="2"/>
      <c r="HM45" s="2"/>
      <c r="HN45" s="2"/>
    </row>
    <row r="46" spans="1:222" s="4" customFormat="1" ht="13.5" customHeight="1">
      <c r="A46" s="44"/>
      <c r="B46" s="2"/>
      <c r="C46" s="7"/>
      <c r="E46" s="27"/>
      <c r="F46" s="45"/>
      <c r="G46" s="46"/>
      <c r="H46" s="2"/>
      <c r="I46" s="45"/>
      <c r="J46" s="46"/>
      <c r="K46" s="46"/>
      <c r="L46" s="46"/>
      <c r="M46" s="46"/>
      <c r="P46" s="47"/>
      <c r="Q46" s="27"/>
      <c r="R46" s="46"/>
      <c r="S46" s="46"/>
      <c r="U46" s="46"/>
      <c r="V46" s="46"/>
      <c r="W46" s="7"/>
      <c r="Y46" s="27"/>
      <c r="Z46" s="45"/>
      <c r="AA46" s="45"/>
      <c r="AB46" s="2"/>
      <c r="AC46" s="45"/>
      <c r="AD46" s="45"/>
      <c r="AE46" s="27"/>
      <c r="AF46" s="46"/>
      <c r="AG46" s="46"/>
      <c r="AJ46" s="47"/>
      <c r="AK46" s="27"/>
      <c r="AM46" s="46"/>
      <c r="AO46" s="46"/>
      <c r="AP46" s="46"/>
      <c r="AQ46" s="7"/>
      <c r="AS46" s="27"/>
      <c r="AT46" s="45"/>
      <c r="AU46" s="45"/>
      <c r="AV46" s="2"/>
      <c r="AW46" s="45"/>
      <c r="AX46" s="45"/>
      <c r="AY46" s="27"/>
      <c r="AZ46" s="46"/>
      <c r="BA46" s="46"/>
      <c r="BD46" s="47"/>
      <c r="BE46" s="27"/>
      <c r="BF46" s="46"/>
      <c r="BG46" s="46"/>
      <c r="BI46" s="46"/>
      <c r="BJ46" s="46"/>
      <c r="BK46" s="7"/>
      <c r="BM46" s="27"/>
      <c r="BN46" s="45"/>
      <c r="BO46" s="45"/>
      <c r="BP46" s="2"/>
      <c r="BQ46" s="45"/>
      <c r="BR46" s="45"/>
      <c r="BS46" s="27"/>
      <c r="BT46" s="46"/>
      <c r="BU46" s="46"/>
      <c r="BX46" s="47"/>
      <c r="BY46" s="27"/>
      <c r="BZ46" s="46"/>
      <c r="CA46" s="46"/>
      <c r="CC46" s="46"/>
      <c r="CD46" s="46"/>
      <c r="CE46" s="27"/>
      <c r="CG46" s="27"/>
      <c r="CH46" s="45"/>
      <c r="CI46" s="45"/>
      <c r="CJ46" s="2"/>
      <c r="CK46" s="45"/>
      <c r="CL46" s="45"/>
      <c r="CM46" s="27"/>
      <c r="CN46" s="46"/>
      <c r="CO46" s="46"/>
      <c r="CR46" s="47"/>
      <c r="CS46" s="27"/>
      <c r="CT46" s="46"/>
      <c r="CU46" s="46"/>
      <c r="CW46" s="46"/>
      <c r="CX46" s="46"/>
      <c r="CY46" s="7"/>
      <c r="DA46" s="27"/>
      <c r="DB46" s="45"/>
      <c r="DC46" s="45"/>
      <c r="DD46" s="2"/>
      <c r="DE46" s="45"/>
      <c r="DF46" s="45"/>
      <c r="DG46" s="27"/>
      <c r="DH46" s="46"/>
      <c r="DI46" s="46"/>
      <c r="DL46" s="47"/>
      <c r="DM46" s="27"/>
      <c r="DN46" s="46"/>
      <c r="DO46" s="46"/>
      <c r="DQ46" s="46"/>
      <c r="DR46" s="46"/>
      <c r="DS46" s="7"/>
      <c r="DU46" s="27"/>
      <c r="DV46" s="45"/>
      <c r="DW46" s="45"/>
      <c r="DX46" s="2"/>
      <c r="DY46" s="45"/>
      <c r="DZ46" s="45"/>
      <c r="EA46" s="27"/>
      <c r="EC46" s="48"/>
      <c r="EF46" s="47"/>
      <c r="EG46" s="27"/>
      <c r="EH46" s="46"/>
      <c r="EI46" s="46"/>
      <c r="EK46" s="46"/>
      <c r="EL46" s="46"/>
      <c r="EM46" s="7"/>
      <c r="EO46" s="27"/>
      <c r="EP46" s="45"/>
      <c r="EQ46" s="45"/>
      <c r="ER46" s="2"/>
      <c r="ES46" s="45"/>
      <c r="ET46" s="45"/>
      <c r="EU46" s="27"/>
      <c r="EV46" s="46"/>
      <c r="EW46" s="46"/>
      <c r="EZ46" s="47"/>
      <c r="FA46" s="27"/>
      <c r="FB46" s="46"/>
      <c r="FC46" s="46"/>
      <c r="FE46" s="46"/>
      <c r="FF46" s="46"/>
      <c r="FG46" s="7"/>
      <c r="FI46" s="27"/>
      <c r="FJ46" s="45"/>
      <c r="FK46" s="45"/>
      <c r="FL46" s="2"/>
      <c r="FM46" s="45"/>
      <c r="FN46" s="45"/>
      <c r="FO46" s="27"/>
      <c r="FP46" s="46"/>
      <c r="FQ46" s="46"/>
      <c r="FT46" s="47"/>
      <c r="FU46" s="27"/>
      <c r="FV46" s="46"/>
      <c r="FW46" s="46"/>
      <c r="FY46" s="46"/>
      <c r="FZ46" s="46"/>
      <c r="GA46" s="17"/>
      <c r="GB46" s="51"/>
      <c r="GC46" s="51"/>
      <c r="GD46" s="52"/>
      <c r="GE46" s="2"/>
      <c r="GF46" s="53"/>
      <c r="GG46" s="52"/>
      <c r="GH46" s="2"/>
      <c r="GI46" s="54"/>
      <c r="GJ46" s="2"/>
      <c r="GK46" s="2"/>
      <c r="GL46" s="2"/>
      <c r="GM46" s="2"/>
      <c r="GN46" s="55"/>
      <c r="GO46" s="2"/>
      <c r="GP46" s="2"/>
      <c r="GQ46" s="2"/>
      <c r="GR46" s="2"/>
      <c r="GS46" s="2"/>
      <c r="GT46" s="2"/>
      <c r="GU46" s="17"/>
      <c r="GV46" s="51"/>
      <c r="GW46" s="51"/>
      <c r="GX46" s="52"/>
      <c r="GY46" s="2"/>
      <c r="GZ46" s="53"/>
      <c r="HA46" s="52"/>
      <c r="HB46" s="2"/>
      <c r="HC46" s="54"/>
      <c r="HD46" s="2"/>
      <c r="HE46" s="2"/>
      <c r="HF46" s="2"/>
      <c r="HG46" s="2"/>
      <c r="HH46" s="55"/>
      <c r="HI46" s="2"/>
      <c r="HJ46" s="2"/>
      <c r="HK46" s="2"/>
      <c r="HL46" s="2"/>
      <c r="HM46" s="2"/>
      <c r="HN46" s="2"/>
    </row>
    <row r="47" spans="1:222" s="4" customFormat="1" ht="13.5" customHeight="1">
      <c r="A47" s="44"/>
      <c r="B47" s="2"/>
      <c r="C47" s="7"/>
      <c r="E47" s="27"/>
      <c r="F47" s="45"/>
      <c r="G47" s="46"/>
      <c r="H47" s="2"/>
      <c r="I47" s="45"/>
      <c r="J47" s="46"/>
      <c r="K47" s="46"/>
      <c r="L47" s="46"/>
      <c r="M47" s="46"/>
      <c r="P47" s="47"/>
      <c r="Q47" s="27"/>
      <c r="R47" s="46"/>
      <c r="S47" s="46"/>
      <c r="U47" s="46"/>
      <c r="V47" s="46"/>
      <c r="W47" s="7"/>
      <c r="Y47" s="27"/>
      <c r="Z47" s="45"/>
      <c r="AA47" s="45"/>
      <c r="AB47" s="2"/>
      <c r="AC47" s="45"/>
      <c r="AD47" s="45"/>
      <c r="AE47" s="27"/>
      <c r="AF47" s="46"/>
      <c r="AG47" s="46"/>
      <c r="AJ47" s="47"/>
      <c r="AK47" s="27"/>
      <c r="AM47" s="46"/>
      <c r="AO47" s="46"/>
      <c r="AP47" s="46"/>
      <c r="AQ47" s="7"/>
      <c r="AS47" s="27"/>
      <c r="AT47" s="45"/>
      <c r="AU47" s="45"/>
      <c r="AV47" s="2"/>
      <c r="AW47" s="45"/>
      <c r="AX47" s="45"/>
      <c r="AY47" s="27"/>
      <c r="AZ47" s="46"/>
      <c r="BA47" s="46"/>
      <c r="BD47" s="47"/>
      <c r="BE47" s="27"/>
      <c r="BF47" s="46"/>
      <c r="BG47" s="46"/>
      <c r="BI47" s="46"/>
      <c r="BJ47" s="46"/>
      <c r="BK47" s="7"/>
      <c r="BM47" s="27"/>
      <c r="BN47" s="45"/>
      <c r="BO47" s="45"/>
      <c r="BP47" s="2"/>
      <c r="BQ47" s="45"/>
      <c r="BR47" s="45"/>
      <c r="BS47" s="27"/>
      <c r="BT47" s="46"/>
      <c r="BU47" s="46"/>
      <c r="BX47" s="47"/>
      <c r="BY47" s="27"/>
      <c r="BZ47" s="46"/>
      <c r="CA47" s="46"/>
      <c r="CC47" s="46"/>
      <c r="CD47" s="46"/>
      <c r="CE47" s="27"/>
      <c r="CG47" s="27"/>
      <c r="CH47" s="45"/>
      <c r="CI47" s="45"/>
      <c r="CJ47" s="2"/>
      <c r="CK47" s="45"/>
      <c r="CL47" s="45"/>
      <c r="CM47" s="27"/>
      <c r="CN47" s="46"/>
      <c r="CO47" s="46"/>
      <c r="CR47" s="47"/>
      <c r="CS47" s="27"/>
      <c r="CT47" s="46"/>
      <c r="CU47" s="46"/>
      <c r="CW47" s="46"/>
      <c r="CX47" s="46"/>
      <c r="CY47" s="7"/>
      <c r="DA47" s="27"/>
      <c r="DB47" s="45"/>
      <c r="DC47" s="45"/>
      <c r="DD47" s="2"/>
      <c r="DE47" s="45"/>
      <c r="DF47" s="45"/>
      <c r="DG47" s="27"/>
      <c r="DH47" s="46"/>
      <c r="DI47" s="46"/>
      <c r="DL47" s="47"/>
      <c r="DM47" s="27"/>
      <c r="DN47" s="46"/>
      <c r="DO47" s="46"/>
      <c r="DQ47" s="46"/>
      <c r="DR47" s="46"/>
      <c r="DS47" s="7"/>
      <c r="DU47" s="27"/>
      <c r="DV47" s="45"/>
      <c r="DW47" s="45"/>
      <c r="DX47" s="2"/>
      <c r="DY47" s="45"/>
      <c r="DZ47" s="45"/>
      <c r="EA47" s="27"/>
      <c r="EC47" s="48"/>
      <c r="EF47" s="47"/>
      <c r="EG47" s="27"/>
      <c r="EH47" s="46"/>
      <c r="EI47" s="46"/>
      <c r="EK47" s="46"/>
      <c r="EL47" s="46"/>
      <c r="EM47" s="7"/>
      <c r="EO47" s="27"/>
      <c r="EP47" s="45"/>
      <c r="EQ47" s="45"/>
      <c r="ER47" s="2"/>
      <c r="ES47" s="45"/>
      <c r="ET47" s="45"/>
      <c r="EU47" s="27"/>
      <c r="EV47" s="46"/>
      <c r="EW47" s="46"/>
      <c r="EZ47" s="47"/>
      <c r="FA47" s="27"/>
      <c r="FB47" s="46"/>
      <c r="FC47" s="46"/>
      <c r="FE47" s="46"/>
      <c r="FF47" s="46"/>
      <c r="FG47" s="7"/>
      <c r="FI47" s="27"/>
      <c r="FJ47" s="45"/>
      <c r="FK47" s="45"/>
      <c r="FL47" s="2"/>
      <c r="FM47" s="45"/>
      <c r="FN47" s="45"/>
      <c r="FO47" s="27"/>
      <c r="FP47" s="46"/>
      <c r="FQ47" s="46"/>
      <c r="FT47" s="47"/>
      <c r="FU47" s="27"/>
      <c r="FV47" s="46"/>
      <c r="FW47" s="46"/>
      <c r="FY47" s="46"/>
      <c r="FZ47" s="46"/>
      <c r="GA47" s="17"/>
      <c r="GB47" s="51"/>
      <c r="GC47" s="51"/>
      <c r="GD47" s="52"/>
      <c r="GE47" s="2"/>
      <c r="GF47" s="53"/>
      <c r="GG47" s="52"/>
      <c r="GH47" s="2"/>
      <c r="GI47" s="54"/>
      <c r="GJ47" s="2"/>
      <c r="GK47" s="2"/>
      <c r="GL47" s="2"/>
      <c r="GM47" s="2"/>
      <c r="GN47" s="55"/>
      <c r="GO47" s="2"/>
      <c r="GP47" s="2"/>
      <c r="GQ47" s="2"/>
      <c r="GR47" s="2"/>
      <c r="GS47" s="2"/>
      <c r="GT47" s="2"/>
      <c r="GU47" s="17"/>
      <c r="GV47" s="51"/>
      <c r="GW47" s="51"/>
      <c r="GX47" s="52"/>
      <c r="GY47" s="2"/>
      <c r="GZ47" s="53"/>
      <c r="HA47" s="52"/>
      <c r="HB47" s="2"/>
      <c r="HC47" s="54"/>
      <c r="HD47" s="2"/>
      <c r="HE47" s="2"/>
      <c r="HF47" s="2"/>
      <c r="HG47" s="2"/>
      <c r="HH47" s="55"/>
      <c r="HI47" s="2"/>
      <c r="HJ47" s="2"/>
      <c r="HK47" s="2"/>
      <c r="HL47" s="2"/>
      <c r="HM47" s="2"/>
      <c r="HN47" s="2"/>
    </row>
    <row r="48" spans="1:222" s="4" customFormat="1" ht="13.5" customHeight="1">
      <c r="A48" s="44"/>
      <c r="B48" s="2"/>
      <c r="C48" s="7"/>
      <c r="E48" s="27"/>
      <c r="F48" s="45"/>
      <c r="G48" s="46"/>
      <c r="H48" s="2"/>
      <c r="I48" s="45"/>
      <c r="J48" s="46"/>
      <c r="K48" s="46"/>
      <c r="L48" s="46"/>
      <c r="M48" s="46"/>
      <c r="P48" s="47"/>
      <c r="Q48" s="27"/>
      <c r="R48" s="46"/>
      <c r="S48" s="46"/>
      <c r="U48" s="46"/>
      <c r="V48" s="46"/>
      <c r="W48" s="7"/>
      <c r="Y48" s="27"/>
      <c r="Z48" s="45"/>
      <c r="AA48" s="45"/>
      <c r="AB48" s="2"/>
      <c r="AC48" s="45"/>
      <c r="AD48" s="45"/>
      <c r="AE48" s="27"/>
      <c r="AF48" s="46"/>
      <c r="AG48" s="46"/>
      <c r="AJ48" s="47"/>
      <c r="AK48" s="27"/>
      <c r="AM48" s="46"/>
      <c r="AO48" s="46"/>
      <c r="AP48" s="46"/>
      <c r="AQ48" s="7"/>
      <c r="AS48" s="27"/>
      <c r="AT48" s="45"/>
      <c r="AU48" s="45"/>
      <c r="AV48" s="2"/>
      <c r="AW48" s="45"/>
      <c r="AX48" s="45"/>
      <c r="AY48" s="27"/>
      <c r="AZ48" s="46"/>
      <c r="BA48" s="46"/>
      <c r="BD48" s="47"/>
      <c r="BE48" s="27"/>
      <c r="BF48" s="46"/>
      <c r="BG48" s="46"/>
      <c r="BI48" s="46"/>
      <c r="BJ48" s="46"/>
      <c r="BK48" s="7"/>
      <c r="BM48" s="27"/>
      <c r="BN48" s="45"/>
      <c r="BO48" s="45"/>
      <c r="BP48" s="2"/>
      <c r="BQ48" s="45"/>
      <c r="BR48" s="45"/>
      <c r="BS48" s="27"/>
      <c r="BT48" s="46"/>
      <c r="BU48" s="46"/>
      <c r="BX48" s="47"/>
      <c r="BY48" s="27"/>
      <c r="BZ48" s="46"/>
      <c r="CA48" s="46"/>
      <c r="CC48" s="46"/>
      <c r="CD48" s="46"/>
      <c r="CE48" s="27"/>
      <c r="CG48" s="27"/>
      <c r="CH48" s="45"/>
      <c r="CI48" s="45"/>
      <c r="CJ48" s="2"/>
      <c r="CK48" s="45"/>
      <c r="CL48" s="45"/>
      <c r="CM48" s="27"/>
      <c r="CN48" s="46"/>
      <c r="CO48" s="46"/>
      <c r="CR48" s="47"/>
      <c r="CS48" s="27"/>
      <c r="CT48" s="46"/>
      <c r="CU48" s="46"/>
      <c r="CW48" s="46"/>
      <c r="CX48" s="46"/>
      <c r="CY48" s="7"/>
      <c r="DA48" s="27"/>
      <c r="DB48" s="45"/>
      <c r="DC48" s="45"/>
      <c r="DD48" s="2"/>
      <c r="DE48" s="45"/>
      <c r="DF48" s="45"/>
      <c r="DG48" s="27"/>
      <c r="DH48" s="46"/>
      <c r="DI48" s="46"/>
      <c r="DL48" s="47"/>
      <c r="DM48" s="27"/>
      <c r="DN48" s="46"/>
      <c r="DO48" s="46"/>
      <c r="DQ48" s="46"/>
      <c r="DR48" s="46"/>
      <c r="DS48" s="7"/>
      <c r="DU48" s="27"/>
      <c r="DV48" s="45"/>
      <c r="DW48" s="45"/>
      <c r="DX48" s="2"/>
      <c r="DY48" s="45"/>
      <c r="DZ48" s="45"/>
      <c r="EA48" s="27"/>
      <c r="EC48" s="48"/>
      <c r="EF48" s="47"/>
      <c r="EG48" s="27"/>
      <c r="EH48" s="46"/>
      <c r="EI48" s="46"/>
      <c r="EK48" s="46"/>
      <c r="EL48" s="46"/>
      <c r="EM48" s="7"/>
      <c r="EO48" s="27"/>
      <c r="EP48" s="45"/>
      <c r="EQ48" s="45"/>
      <c r="ER48" s="2"/>
      <c r="ES48" s="45"/>
      <c r="ET48" s="45"/>
      <c r="EU48" s="27"/>
      <c r="EV48" s="46"/>
      <c r="EW48" s="46"/>
      <c r="EZ48" s="47"/>
      <c r="FA48" s="27"/>
      <c r="FB48" s="46"/>
      <c r="FC48" s="46"/>
      <c r="FE48" s="46"/>
      <c r="FF48" s="46"/>
      <c r="FG48" s="7"/>
      <c r="FI48" s="27"/>
      <c r="FJ48" s="45"/>
      <c r="FK48" s="45"/>
      <c r="FL48" s="2"/>
      <c r="FM48" s="45"/>
      <c r="FN48" s="45"/>
      <c r="FO48" s="27"/>
      <c r="FP48" s="46"/>
      <c r="FQ48" s="46"/>
      <c r="FT48" s="47"/>
      <c r="FU48" s="27"/>
      <c r="FV48" s="46"/>
      <c r="FW48" s="46"/>
      <c r="FY48" s="46"/>
      <c r="FZ48" s="46"/>
      <c r="GA48" s="17"/>
      <c r="GB48" s="51"/>
      <c r="GC48" s="51"/>
      <c r="GD48" s="52"/>
      <c r="GE48" s="2"/>
      <c r="GF48" s="53"/>
      <c r="GG48" s="52"/>
      <c r="GH48" s="2"/>
      <c r="GI48" s="54"/>
      <c r="GJ48" s="2"/>
      <c r="GK48" s="2"/>
      <c r="GL48" s="2"/>
      <c r="GM48" s="2"/>
      <c r="GN48" s="55"/>
      <c r="GO48" s="2"/>
      <c r="GP48" s="2"/>
      <c r="GQ48" s="2"/>
      <c r="GR48" s="2"/>
      <c r="GS48" s="2"/>
      <c r="GT48" s="2"/>
      <c r="GU48" s="17"/>
      <c r="GV48" s="51"/>
      <c r="GW48" s="51"/>
      <c r="GX48" s="52"/>
      <c r="GY48" s="2"/>
      <c r="GZ48" s="53"/>
      <c r="HA48" s="52"/>
      <c r="HB48" s="2"/>
      <c r="HC48" s="54"/>
      <c r="HD48" s="2"/>
      <c r="HE48" s="2"/>
      <c r="HF48" s="2"/>
      <c r="HG48" s="2"/>
      <c r="HH48" s="55"/>
      <c r="HI48" s="2"/>
      <c r="HJ48" s="2"/>
      <c r="HK48" s="2"/>
      <c r="HL48" s="2"/>
      <c r="HM48" s="2"/>
      <c r="HN48" s="2"/>
    </row>
    <row r="49" spans="1:222" s="4" customFormat="1" ht="13.5" customHeight="1">
      <c r="A49" s="44"/>
      <c r="B49" s="2"/>
      <c r="C49" s="7"/>
      <c r="E49" s="27"/>
      <c r="F49" s="45"/>
      <c r="G49" s="46"/>
      <c r="H49" s="2"/>
      <c r="I49" s="45"/>
      <c r="J49" s="46"/>
      <c r="K49" s="46"/>
      <c r="L49" s="46"/>
      <c r="M49" s="46"/>
      <c r="P49" s="47"/>
      <c r="Q49" s="27"/>
      <c r="R49" s="46"/>
      <c r="S49" s="46"/>
      <c r="U49" s="46"/>
      <c r="V49" s="46"/>
      <c r="W49" s="7"/>
      <c r="Y49" s="27"/>
      <c r="Z49" s="45"/>
      <c r="AA49" s="45"/>
      <c r="AB49" s="2"/>
      <c r="AC49" s="45"/>
      <c r="AD49" s="45"/>
      <c r="AE49" s="27"/>
      <c r="AF49" s="46"/>
      <c r="AG49" s="46"/>
      <c r="AJ49" s="47"/>
      <c r="AK49" s="27"/>
      <c r="AM49" s="46"/>
      <c r="AO49" s="46"/>
      <c r="AP49" s="46"/>
      <c r="AQ49" s="7"/>
      <c r="AS49" s="27"/>
      <c r="AT49" s="45"/>
      <c r="AU49" s="45"/>
      <c r="AV49" s="2"/>
      <c r="AW49" s="45"/>
      <c r="AX49" s="45"/>
      <c r="AY49" s="27"/>
      <c r="AZ49" s="46"/>
      <c r="BA49" s="46"/>
      <c r="BD49" s="47"/>
      <c r="BE49" s="27"/>
      <c r="BF49" s="46"/>
      <c r="BG49" s="46"/>
      <c r="BI49" s="46"/>
      <c r="BJ49" s="46"/>
      <c r="BK49" s="7"/>
      <c r="BM49" s="27"/>
      <c r="BN49" s="45"/>
      <c r="BO49" s="45"/>
      <c r="BP49" s="2"/>
      <c r="BQ49" s="45"/>
      <c r="BR49" s="45"/>
      <c r="BS49" s="27"/>
      <c r="BT49" s="46"/>
      <c r="BU49" s="46"/>
      <c r="BX49" s="47"/>
      <c r="BY49" s="27"/>
      <c r="BZ49" s="46"/>
      <c r="CA49" s="46"/>
      <c r="CC49" s="46"/>
      <c r="CD49" s="46"/>
      <c r="CE49" s="27"/>
      <c r="CG49" s="27"/>
      <c r="CH49" s="45"/>
      <c r="CI49" s="45"/>
      <c r="CJ49" s="2"/>
      <c r="CK49" s="45"/>
      <c r="CL49" s="45"/>
      <c r="CM49" s="27"/>
      <c r="CN49" s="46"/>
      <c r="CO49" s="46"/>
      <c r="CR49" s="47"/>
      <c r="CS49" s="27"/>
      <c r="CT49" s="46"/>
      <c r="CU49" s="46"/>
      <c r="CW49" s="46"/>
      <c r="CX49" s="46"/>
      <c r="CY49" s="7"/>
      <c r="DA49" s="27"/>
      <c r="DB49" s="45"/>
      <c r="DC49" s="45"/>
      <c r="DD49" s="2"/>
      <c r="DE49" s="45"/>
      <c r="DF49" s="45"/>
      <c r="DG49" s="27"/>
      <c r="DH49" s="46"/>
      <c r="DI49" s="46"/>
      <c r="DL49" s="47"/>
      <c r="DM49" s="27"/>
      <c r="DN49" s="46"/>
      <c r="DO49" s="46"/>
      <c r="DQ49" s="46"/>
      <c r="DR49" s="46"/>
      <c r="DS49" s="7"/>
      <c r="DU49" s="27"/>
      <c r="DV49" s="45"/>
      <c r="DW49" s="45"/>
      <c r="DX49" s="2"/>
      <c r="DY49" s="45"/>
      <c r="DZ49" s="45"/>
      <c r="EA49" s="27"/>
      <c r="EC49" s="48"/>
      <c r="EF49" s="47"/>
      <c r="EG49" s="27"/>
      <c r="EH49" s="46"/>
      <c r="EI49" s="46"/>
      <c r="EK49" s="46"/>
      <c r="EL49" s="46"/>
      <c r="EM49" s="7"/>
      <c r="EO49" s="27"/>
      <c r="EP49" s="45"/>
      <c r="EQ49" s="45"/>
      <c r="ER49" s="2"/>
      <c r="ES49" s="45"/>
      <c r="ET49" s="45"/>
      <c r="EU49" s="27"/>
      <c r="EV49" s="46"/>
      <c r="EW49" s="46"/>
      <c r="EZ49" s="47"/>
      <c r="FA49" s="27"/>
      <c r="FB49" s="46"/>
      <c r="FC49" s="46"/>
      <c r="FE49" s="46"/>
      <c r="FF49" s="46"/>
      <c r="FG49" s="7"/>
      <c r="FI49" s="27"/>
      <c r="FJ49" s="45"/>
      <c r="FK49" s="45"/>
      <c r="FL49" s="2"/>
      <c r="FM49" s="45"/>
      <c r="FN49" s="45"/>
      <c r="FO49" s="27"/>
      <c r="FP49" s="46"/>
      <c r="FQ49" s="46"/>
      <c r="FT49" s="47"/>
      <c r="FU49" s="27"/>
      <c r="FV49" s="46"/>
      <c r="FW49" s="46"/>
      <c r="FY49" s="46"/>
      <c r="FZ49" s="46"/>
      <c r="GA49" s="17"/>
      <c r="GB49" s="51"/>
      <c r="GC49" s="51"/>
      <c r="GD49" s="52"/>
      <c r="GE49" s="2"/>
      <c r="GF49" s="53"/>
      <c r="GG49" s="52"/>
      <c r="GH49" s="2"/>
      <c r="GI49" s="54"/>
      <c r="GJ49" s="2"/>
      <c r="GK49" s="2"/>
      <c r="GL49" s="2"/>
      <c r="GM49" s="2"/>
      <c r="GN49" s="55"/>
      <c r="GO49" s="2"/>
      <c r="GP49" s="2"/>
      <c r="GQ49" s="2"/>
      <c r="GR49" s="2"/>
      <c r="GS49" s="2"/>
      <c r="GT49" s="2"/>
      <c r="GU49" s="17"/>
      <c r="GV49" s="51"/>
      <c r="GW49" s="51"/>
      <c r="GX49" s="52"/>
      <c r="GY49" s="2"/>
      <c r="GZ49" s="53"/>
      <c r="HA49" s="52"/>
      <c r="HB49" s="2"/>
      <c r="HC49" s="54"/>
      <c r="HD49" s="2"/>
      <c r="HE49" s="2"/>
      <c r="HF49" s="2"/>
      <c r="HG49" s="2"/>
      <c r="HH49" s="55"/>
      <c r="HI49" s="2"/>
      <c r="HJ49" s="2"/>
      <c r="HK49" s="2"/>
      <c r="HL49" s="2"/>
      <c r="HM49" s="2"/>
      <c r="HN49" s="2"/>
    </row>
    <row r="50" spans="1:222" s="4" customFormat="1" ht="13.5" customHeight="1">
      <c r="A50" s="44"/>
      <c r="B50" s="2"/>
      <c r="C50" s="7"/>
      <c r="E50" s="27"/>
      <c r="F50" s="45"/>
      <c r="G50" s="46"/>
      <c r="H50" s="2"/>
      <c r="I50" s="45"/>
      <c r="J50" s="46"/>
      <c r="K50" s="27"/>
      <c r="L50" s="46"/>
      <c r="M50" s="46"/>
      <c r="P50" s="47"/>
      <c r="Q50" s="27"/>
      <c r="R50" s="46"/>
      <c r="S50" s="46"/>
      <c r="U50" s="46"/>
      <c r="V50" s="46"/>
      <c r="W50" s="7"/>
      <c r="Y50" s="27"/>
      <c r="Z50" s="45"/>
      <c r="AA50" s="45"/>
      <c r="AB50" s="2"/>
      <c r="AC50" s="45"/>
      <c r="AD50" s="45"/>
      <c r="AE50" s="27"/>
      <c r="AF50" s="46"/>
      <c r="AG50" s="46"/>
      <c r="AJ50" s="47"/>
      <c r="AK50" s="27"/>
      <c r="AM50" s="46"/>
      <c r="AO50" s="46"/>
      <c r="AP50" s="46"/>
      <c r="AQ50" s="7"/>
      <c r="AS50" s="27"/>
      <c r="AT50" s="45"/>
      <c r="AU50" s="45"/>
      <c r="AV50" s="2"/>
      <c r="AW50" s="45"/>
      <c r="AX50" s="45"/>
      <c r="AY50" s="27"/>
      <c r="AZ50" s="46"/>
      <c r="BA50" s="46"/>
      <c r="BD50" s="47"/>
      <c r="BE50" s="27"/>
      <c r="BF50" s="46"/>
      <c r="BG50" s="46"/>
      <c r="BI50" s="46"/>
      <c r="BJ50" s="46"/>
      <c r="BK50" s="7"/>
      <c r="BM50" s="27"/>
      <c r="BN50" s="45"/>
      <c r="BO50" s="45"/>
      <c r="BP50" s="2"/>
      <c r="BQ50" s="45"/>
      <c r="BR50" s="45"/>
      <c r="BS50" s="27"/>
      <c r="BT50" s="46"/>
      <c r="BU50" s="46"/>
      <c r="BX50" s="47"/>
      <c r="BY50" s="27"/>
      <c r="BZ50" s="46"/>
      <c r="CA50" s="46"/>
      <c r="CC50" s="46"/>
      <c r="CD50" s="46"/>
      <c r="CE50" s="27"/>
      <c r="CG50" s="27"/>
      <c r="CH50" s="45"/>
      <c r="CI50" s="45"/>
      <c r="CJ50" s="2"/>
      <c r="CK50" s="45"/>
      <c r="CL50" s="45"/>
      <c r="CM50" s="27"/>
      <c r="CN50" s="46"/>
      <c r="CO50" s="46"/>
      <c r="CR50" s="47"/>
      <c r="CS50" s="27"/>
      <c r="CT50" s="46"/>
      <c r="CU50" s="46"/>
      <c r="CW50" s="46"/>
      <c r="CX50" s="46"/>
      <c r="CY50" s="7"/>
      <c r="DA50" s="27"/>
      <c r="DB50" s="45"/>
      <c r="DC50" s="45"/>
      <c r="DD50" s="2"/>
      <c r="DE50" s="45"/>
      <c r="DF50" s="45"/>
      <c r="DG50" s="27"/>
      <c r="DH50" s="46"/>
      <c r="DI50" s="46"/>
      <c r="DL50" s="47"/>
      <c r="DM50" s="27"/>
      <c r="DN50" s="46"/>
      <c r="DO50" s="46"/>
      <c r="DQ50" s="46"/>
      <c r="DR50" s="46"/>
      <c r="DS50" s="7"/>
      <c r="DU50" s="27"/>
      <c r="DV50" s="45"/>
      <c r="DW50" s="45"/>
      <c r="DX50" s="2"/>
      <c r="DY50" s="45"/>
      <c r="DZ50" s="45"/>
      <c r="EA50" s="27"/>
      <c r="EC50" s="48"/>
      <c r="EF50" s="47"/>
      <c r="EG50" s="27"/>
      <c r="EH50" s="46"/>
      <c r="EI50" s="46"/>
      <c r="EK50" s="46"/>
      <c r="EL50" s="46"/>
      <c r="EM50" s="7"/>
      <c r="EO50" s="27"/>
      <c r="EP50" s="45"/>
      <c r="EQ50" s="45"/>
      <c r="ER50" s="2"/>
      <c r="ES50" s="45"/>
      <c r="ET50" s="45"/>
      <c r="EU50" s="27"/>
      <c r="EV50" s="46"/>
      <c r="EW50" s="46"/>
      <c r="EZ50" s="47"/>
      <c r="FA50" s="27"/>
      <c r="FB50" s="46"/>
      <c r="FC50" s="46"/>
      <c r="FE50" s="46"/>
      <c r="FF50" s="46"/>
      <c r="FG50" s="7"/>
      <c r="FI50" s="27"/>
      <c r="FJ50" s="45"/>
      <c r="FK50" s="45"/>
      <c r="FL50" s="2"/>
      <c r="FM50" s="45"/>
      <c r="FN50" s="45"/>
      <c r="FO50" s="27"/>
      <c r="FP50" s="46"/>
      <c r="FQ50" s="46"/>
      <c r="FT50" s="47"/>
      <c r="FU50" s="27"/>
      <c r="FV50" s="46"/>
      <c r="FW50" s="46"/>
      <c r="FY50" s="46"/>
      <c r="FZ50" s="46"/>
      <c r="GA50" s="17"/>
      <c r="GB50" s="51"/>
      <c r="GC50" s="51"/>
      <c r="GD50" s="52"/>
      <c r="GE50" s="2"/>
      <c r="GF50" s="53"/>
      <c r="GG50" s="52"/>
      <c r="GH50" s="2"/>
      <c r="GI50" s="54"/>
      <c r="GJ50" s="2"/>
      <c r="GK50" s="2"/>
      <c r="GL50" s="2"/>
      <c r="GM50" s="2"/>
      <c r="GN50" s="55"/>
      <c r="GO50" s="2"/>
      <c r="GP50" s="2"/>
      <c r="GQ50" s="2"/>
      <c r="GR50" s="2"/>
      <c r="GS50" s="2"/>
      <c r="GT50" s="2"/>
      <c r="GU50" s="17"/>
      <c r="GV50" s="51"/>
      <c r="GW50" s="51"/>
      <c r="GX50" s="52"/>
      <c r="GY50" s="2"/>
      <c r="GZ50" s="53"/>
      <c r="HA50" s="52"/>
      <c r="HB50" s="2"/>
      <c r="HC50" s="54"/>
      <c r="HD50" s="2"/>
      <c r="HE50" s="2"/>
      <c r="HF50" s="2"/>
      <c r="HG50" s="2"/>
      <c r="HH50" s="55"/>
      <c r="HI50" s="2"/>
      <c r="HJ50" s="2"/>
      <c r="HK50" s="2"/>
      <c r="HL50" s="2"/>
      <c r="HM50" s="2"/>
      <c r="HN50" s="2"/>
    </row>
    <row r="51" spans="1:222" s="4" customFormat="1" ht="13.5" customHeight="1">
      <c r="A51" s="44"/>
      <c r="B51" s="2"/>
      <c r="C51" s="7"/>
      <c r="E51" s="27"/>
      <c r="F51" s="45"/>
      <c r="G51" s="46"/>
      <c r="H51" s="2"/>
      <c r="I51" s="45"/>
      <c r="J51" s="46"/>
      <c r="K51" s="27"/>
      <c r="L51" s="46"/>
      <c r="M51" s="46"/>
      <c r="P51" s="47"/>
      <c r="Q51" s="27"/>
      <c r="R51" s="46"/>
      <c r="S51" s="46"/>
      <c r="U51" s="46"/>
      <c r="V51" s="46"/>
      <c r="W51" s="7"/>
      <c r="Y51" s="27"/>
      <c r="Z51" s="45"/>
      <c r="AA51" s="45"/>
      <c r="AB51" s="2"/>
      <c r="AC51" s="45"/>
      <c r="AD51" s="45"/>
      <c r="AE51" s="27"/>
      <c r="AF51" s="46"/>
      <c r="AG51" s="46"/>
      <c r="AJ51" s="47"/>
      <c r="AK51" s="27"/>
      <c r="AM51" s="46"/>
      <c r="AO51" s="46"/>
      <c r="AP51" s="46"/>
      <c r="AQ51" s="7"/>
      <c r="AS51" s="27"/>
      <c r="AT51" s="45"/>
      <c r="AU51" s="45"/>
      <c r="AV51" s="2"/>
      <c r="AW51" s="45"/>
      <c r="AX51" s="45"/>
      <c r="AY51" s="27"/>
      <c r="AZ51" s="46"/>
      <c r="BA51" s="46"/>
      <c r="BD51" s="47"/>
      <c r="BE51" s="27"/>
      <c r="BF51" s="46"/>
      <c r="BG51" s="46"/>
      <c r="BI51" s="46"/>
      <c r="BJ51" s="46"/>
      <c r="BK51" s="7"/>
      <c r="BM51" s="27"/>
      <c r="BN51" s="45"/>
      <c r="BO51" s="45"/>
      <c r="BP51" s="2"/>
      <c r="BQ51" s="45"/>
      <c r="BR51" s="45"/>
      <c r="BS51" s="27"/>
      <c r="BT51" s="46"/>
      <c r="BU51" s="46"/>
      <c r="BX51" s="47"/>
      <c r="BY51" s="27"/>
      <c r="BZ51" s="46"/>
      <c r="CA51" s="46"/>
      <c r="CC51" s="46"/>
      <c r="CD51" s="46"/>
      <c r="CE51" s="27"/>
      <c r="CG51" s="27"/>
      <c r="CH51" s="45"/>
      <c r="CI51" s="45"/>
      <c r="CJ51" s="2"/>
      <c r="CK51" s="45"/>
      <c r="CL51" s="45"/>
      <c r="CM51" s="27"/>
      <c r="CN51" s="46"/>
      <c r="CO51" s="46"/>
      <c r="CR51" s="47"/>
      <c r="CS51" s="27"/>
      <c r="CT51" s="46"/>
      <c r="CU51" s="46"/>
      <c r="CW51" s="46"/>
      <c r="CX51" s="46"/>
      <c r="CY51" s="7"/>
      <c r="DA51" s="27"/>
      <c r="DB51" s="45"/>
      <c r="DC51" s="45"/>
      <c r="DD51" s="2"/>
      <c r="DE51" s="45"/>
      <c r="DF51" s="45"/>
      <c r="DG51" s="27"/>
      <c r="DH51" s="46"/>
      <c r="DI51" s="46"/>
      <c r="DL51" s="47"/>
      <c r="DM51" s="27"/>
      <c r="DN51" s="46"/>
      <c r="DO51" s="46"/>
      <c r="DQ51" s="46"/>
      <c r="DR51" s="46"/>
      <c r="DS51" s="7"/>
      <c r="DU51" s="27"/>
      <c r="DV51" s="45"/>
      <c r="DW51" s="45"/>
      <c r="DX51" s="2"/>
      <c r="DY51" s="45"/>
      <c r="DZ51" s="45"/>
      <c r="EA51" s="27"/>
      <c r="EC51" s="48"/>
      <c r="EF51" s="47"/>
      <c r="EG51" s="27"/>
      <c r="EH51" s="46"/>
      <c r="EI51" s="46"/>
      <c r="EK51" s="46"/>
      <c r="EL51" s="46"/>
      <c r="EM51" s="7"/>
      <c r="EO51" s="27"/>
      <c r="EP51" s="45"/>
      <c r="EQ51" s="45"/>
      <c r="ER51" s="2"/>
      <c r="ES51" s="45"/>
      <c r="ET51" s="45"/>
      <c r="EU51" s="27"/>
      <c r="EV51" s="46"/>
      <c r="EW51" s="46"/>
      <c r="EZ51" s="47"/>
      <c r="FA51" s="27"/>
      <c r="FB51" s="46"/>
      <c r="FC51" s="46"/>
      <c r="FE51" s="46"/>
      <c r="FF51" s="46"/>
      <c r="FG51" s="7"/>
      <c r="FI51" s="27"/>
      <c r="FJ51" s="45"/>
      <c r="FK51" s="45"/>
      <c r="FL51" s="2"/>
      <c r="FM51" s="45"/>
      <c r="FN51" s="45"/>
      <c r="FO51" s="27"/>
      <c r="FP51" s="46"/>
      <c r="FQ51" s="46"/>
      <c r="FT51" s="47"/>
      <c r="FU51" s="27"/>
      <c r="FV51" s="46"/>
      <c r="FW51" s="46"/>
      <c r="FY51" s="46"/>
      <c r="FZ51" s="46"/>
      <c r="GA51" s="17"/>
      <c r="GB51" s="51"/>
      <c r="GC51" s="51"/>
      <c r="GD51" s="52"/>
      <c r="GE51" s="2"/>
      <c r="GF51" s="53"/>
      <c r="GG51" s="52"/>
      <c r="GH51" s="2"/>
      <c r="GI51" s="54"/>
      <c r="GJ51" s="2"/>
      <c r="GK51" s="2"/>
      <c r="GL51" s="2"/>
      <c r="GM51" s="2"/>
      <c r="GN51" s="55"/>
      <c r="GO51" s="2"/>
      <c r="GP51" s="2"/>
      <c r="GQ51" s="2"/>
      <c r="GR51" s="2"/>
      <c r="GS51" s="2"/>
      <c r="GT51" s="2"/>
      <c r="GU51" s="17"/>
      <c r="GV51" s="51"/>
      <c r="GW51" s="51"/>
      <c r="GX51" s="52"/>
      <c r="GY51" s="2"/>
      <c r="GZ51" s="53"/>
      <c r="HA51" s="52"/>
      <c r="HB51" s="2"/>
      <c r="HC51" s="54"/>
      <c r="HD51" s="2"/>
      <c r="HE51" s="2"/>
      <c r="HF51" s="2"/>
      <c r="HG51" s="2"/>
      <c r="HH51" s="55"/>
      <c r="HI51" s="2"/>
      <c r="HJ51" s="2"/>
      <c r="HK51" s="2"/>
      <c r="HL51" s="2"/>
      <c r="HM51" s="2"/>
      <c r="HN51" s="2"/>
    </row>
    <row r="52" spans="1:222" s="4" customFormat="1" ht="13.5" customHeight="1">
      <c r="A52" s="44"/>
      <c r="B52" s="2"/>
      <c r="C52" s="7"/>
      <c r="E52" s="27"/>
      <c r="F52" s="45"/>
      <c r="G52" s="46"/>
      <c r="H52" s="2"/>
      <c r="I52" s="45"/>
      <c r="J52" s="46"/>
      <c r="K52" s="27"/>
      <c r="L52" s="46"/>
      <c r="M52" s="46"/>
      <c r="P52" s="47"/>
      <c r="Q52" s="27"/>
      <c r="R52" s="46"/>
      <c r="S52" s="46"/>
      <c r="U52" s="46"/>
      <c r="V52" s="46"/>
      <c r="W52" s="7"/>
      <c r="Y52" s="27"/>
      <c r="Z52" s="45"/>
      <c r="AA52" s="45"/>
      <c r="AB52" s="2"/>
      <c r="AC52" s="45"/>
      <c r="AD52" s="45"/>
      <c r="AE52" s="27"/>
      <c r="AF52" s="46"/>
      <c r="AG52" s="46"/>
      <c r="AJ52" s="47"/>
      <c r="AK52" s="27"/>
      <c r="AM52" s="46"/>
      <c r="AO52" s="46"/>
      <c r="AP52" s="46"/>
      <c r="AQ52" s="7"/>
      <c r="AS52" s="27"/>
      <c r="AT52" s="45"/>
      <c r="AU52" s="45"/>
      <c r="AV52" s="2"/>
      <c r="AW52" s="45"/>
      <c r="AX52" s="45"/>
      <c r="AY52" s="27"/>
      <c r="AZ52" s="46"/>
      <c r="BA52" s="46"/>
      <c r="BD52" s="47"/>
      <c r="BE52" s="27"/>
      <c r="BF52" s="46"/>
      <c r="BG52" s="46"/>
      <c r="BI52" s="46"/>
      <c r="BJ52" s="46"/>
      <c r="BK52" s="7"/>
      <c r="BM52" s="27"/>
      <c r="BN52" s="45"/>
      <c r="BO52" s="45"/>
      <c r="BP52" s="2"/>
      <c r="BQ52" s="45"/>
      <c r="BR52" s="45"/>
      <c r="BS52" s="27"/>
      <c r="BT52" s="46"/>
      <c r="BU52" s="46"/>
      <c r="BX52" s="47"/>
      <c r="BY52" s="27"/>
      <c r="BZ52" s="46"/>
      <c r="CA52" s="46"/>
      <c r="CC52" s="46"/>
      <c r="CD52" s="46"/>
      <c r="CE52" s="27"/>
      <c r="CG52" s="27"/>
      <c r="CH52" s="45"/>
      <c r="CI52" s="45"/>
      <c r="CJ52" s="2"/>
      <c r="CK52" s="45"/>
      <c r="CL52" s="45"/>
      <c r="CM52" s="27"/>
      <c r="CN52" s="46"/>
      <c r="CO52" s="46"/>
      <c r="CR52" s="47"/>
      <c r="CS52" s="27"/>
      <c r="CT52" s="46"/>
      <c r="CU52" s="46"/>
      <c r="CW52" s="46"/>
      <c r="CX52" s="46"/>
      <c r="CY52" s="7"/>
      <c r="DA52" s="27"/>
      <c r="DB52" s="45"/>
      <c r="DC52" s="45"/>
      <c r="DD52" s="2"/>
      <c r="DE52" s="45"/>
      <c r="DF52" s="45"/>
      <c r="DG52" s="27"/>
      <c r="DH52" s="46"/>
      <c r="DI52" s="46"/>
      <c r="DL52" s="47"/>
      <c r="DM52" s="27"/>
      <c r="DN52" s="46"/>
      <c r="DO52" s="46"/>
      <c r="DQ52" s="46"/>
      <c r="DR52" s="46"/>
      <c r="DS52" s="7"/>
      <c r="DU52" s="27"/>
      <c r="DV52" s="45"/>
      <c r="DW52" s="45"/>
      <c r="DX52" s="2"/>
      <c r="DY52" s="45"/>
      <c r="DZ52" s="45"/>
      <c r="EA52" s="27"/>
      <c r="EC52" s="48"/>
      <c r="EF52" s="47"/>
      <c r="EG52" s="27"/>
      <c r="EH52" s="46"/>
      <c r="EI52" s="46"/>
      <c r="EK52" s="46"/>
      <c r="EL52" s="46"/>
      <c r="EM52" s="7"/>
      <c r="EO52" s="27"/>
      <c r="EP52" s="45"/>
      <c r="EQ52" s="45"/>
      <c r="ER52" s="2"/>
      <c r="ES52" s="45"/>
      <c r="ET52" s="45"/>
      <c r="EU52" s="27"/>
      <c r="EV52" s="46"/>
      <c r="EW52" s="46"/>
      <c r="EZ52" s="47"/>
      <c r="FA52" s="27"/>
      <c r="FB52" s="46"/>
      <c r="FC52" s="46"/>
      <c r="FE52" s="46"/>
      <c r="FF52" s="46"/>
      <c r="FG52" s="7"/>
      <c r="FI52" s="27"/>
      <c r="FJ52" s="45"/>
      <c r="FK52" s="45"/>
      <c r="FL52" s="2"/>
      <c r="FM52" s="45"/>
      <c r="FN52" s="45"/>
      <c r="FO52" s="27"/>
      <c r="FP52" s="46"/>
      <c r="FQ52" s="46"/>
      <c r="FT52" s="47"/>
      <c r="FU52" s="27"/>
      <c r="FV52" s="46"/>
      <c r="FW52" s="46"/>
      <c r="FY52" s="46"/>
      <c r="FZ52" s="46"/>
      <c r="GA52" s="17"/>
      <c r="GB52" s="51"/>
      <c r="GC52" s="51"/>
      <c r="GD52" s="52"/>
      <c r="GE52" s="2"/>
      <c r="GF52" s="53"/>
      <c r="GG52" s="52"/>
      <c r="GH52" s="2"/>
      <c r="GI52" s="54"/>
      <c r="GJ52" s="2"/>
      <c r="GK52" s="2"/>
      <c r="GL52" s="2"/>
      <c r="GM52" s="2"/>
      <c r="GN52" s="55"/>
      <c r="GO52" s="2"/>
      <c r="GP52" s="2"/>
      <c r="GQ52" s="2"/>
      <c r="GR52" s="2"/>
      <c r="GS52" s="2"/>
      <c r="GT52" s="2"/>
      <c r="GU52" s="17"/>
      <c r="GV52" s="51"/>
      <c r="GW52" s="51"/>
      <c r="GX52" s="52"/>
      <c r="GY52" s="2"/>
      <c r="GZ52" s="53"/>
      <c r="HA52" s="52"/>
      <c r="HB52" s="2"/>
      <c r="HC52" s="54"/>
      <c r="HD52" s="2"/>
      <c r="HE52" s="2"/>
      <c r="HF52" s="2"/>
      <c r="HG52" s="2"/>
      <c r="HH52" s="55"/>
      <c r="HI52" s="2"/>
      <c r="HJ52" s="2"/>
      <c r="HK52" s="2"/>
      <c r="HL52" s="2"/>
      <c r="HM52" s="2"/>
      <c r="HN52" s="2"/>
    </row>
    <row r="53" spans="1:222" s="4" customFormat="1" ht="13.5" customHeight="1">
      <c r="A53" s="44"/>
      <c r="B53" s="2"/>
      <c r="C53" s="7"/>
      <c r="E53" s="27"/>
      <c r="F53" s="45"/>
      <c r="G53" s="46"/>
      <c r="H53" s="2"/>
      <c r="I53" s="45"/>
      <c r="J53" s="46"/>
      <c r="K53" s="27"/>
      <c r="L53" s="46"/>
      <c r="M53" s="46"/>
      <c r="P53" s="47"/>
      <c r="Q53" s="27"/>
      <c r="R53" s="46"/>
      <c r="S53" s="46"/>
      <c r="U53" s="46"/>
      <c r="V53" s="46"/>
      <c r="W53" s="7"/>
      <c r="Y53" s="27"/>
      <c r="Z53" s="45"/>
      <c r="AA53" s="45"/>
      <c r="AB53" s="2"/>
      <c r="AC53" s="45"/>
      <c r="AD53" s="45"/>
      <c r="AE53" s="27"/>
      <c r="AF53" s="46"/>
      <c r="AG53" s="46"/>
      <c r="AJ53" s="47"/>
      <c r="AK53" s="27"/>
      <c r="AM53" s="46"/>
      <c r="AO53" s="46"/>
      <c r="AP53" s="46"/>
      <c r="AQ53" s="7"/>
      <c r="AS53" s="27"/>
      <c r="AT53" s="45"/>
      <c r="AU53" s="45"/>
      <c r="AV53" s="2"/>
      <c r="AW53" s="45"/>
      <c r="AX53" s="45"/>
      <c r="AY53" s="27"/>
      <c r="AZ53" s="46"/>
      <c r="BA53" s="46"/>
      <c r="BD53" s="47"/>
      <c r="BE53" s="27"/>
      <c r="BF53" s="46"/>
      <c r="BG53" s="46"/>
      <c r="BI53" s="46"/>
      <c r="BJ53" s="46"/>
      <c r="BK53" s="7"/>
      <c r="BM53" s="27"/>
      <c r="BN53" s="45"/>
      <c r="BO53" s="45"/>
      <c r="BP53" s="2"/>
      <c r="BQ53" s="45"/>
      <c r="BR53" s="45"/>
      <c r="BS53" s="27"/>
      <c r="BT53" s="46"/>
      <c r="BU53" s="46"/>
      <c r="BX53" s="47"/>
      <c r="BY53" s="27"/>
      <c r="BZ53" s="46"/>
      <c r="CA53" s="46"/>
      <c r="CC53" s="46"/>
      <c r="CD53" s="46"/>
      <c r="CE53" s="27"/>
      <c r="CG53" s="27"/>
      <c r="CH53" s="45"/>
      <c r="CI53" s="45"/>
      <c r="CJ53" s="2"/>
      <c r="CK53" s="45"/>
      <c r="CL53" s="45"/>
      <c r="CM53" s="27"/>
      <c r="CN53" s="46"/>
      <c r="CO53" s="46"/>
      <c r="CR53" s="47"/>
      <c r="CS53" s="27"/>
      <c r="CT53" s="46"/>
      <c r="CU53" s="46"/>
      <c r="CW53" s="46"/>
      <c r="CX53" s="46"/>
      <c r="CY53" s="7"/>
      <c r="DA53" s="27"/>
      <c r="DB53" s="45"/>
      <c r="DC53" s="45"/>
      <c r="DD53" s="2"/>
      <c r="DE53" s="45"/>
      <c r="DF53" s="45"/>
      <c r="DG53" s="27"/>
      <c r="DH53" s="46"/>
      <c r="DI53" s="46"/>
      <c r="DL53" s="47"/>
      <c r="DM53" s="27"/>
      <c r="DN53" s="46"/>
      <c r="DO53" s="46"/>
      <c r="DQ53" s="46"/>
      <c r="DR53" s="46"/>
      <c r="DS53" s="7"/>
      <c r="DU53" s="27"/>
      <c r="DV53" s="45"/>
      <c r="DW53" s="45"/>
      <c r="DX53" s="2"/>
      <c r="DY53" s="45"/>
      <c r="DZ53" s="45"/>
      <c r="EA53" s="27"/>
      <c r="EC53" s="48"/>
      <c r="EF53" s="47"/>
      <c r="EG53" s="27"/>
      <c r="EH53" s="46"/>
      <c r="EI53" s="46"/>
      <c r="EK53" s="46"/>
      <c r="EL53" s="46"/>
      <c r="EM53" s="7"/>
      <c r="EO53" s="27"/>
      <c r="EP53" s="45"/>
      <c r="EQ53" s="45"/>
      <c r="ER53" s="2"/>
      <c r="ES53" s="45"/>
      <c r="ET53" s="45"/>
      <c r="EU53" s="27"/>
      <c r="EV53" s="46"/>
      <c r="EW53" s="46"/>
      <c r="EZ53" s="47"/>
      <c r="FA53" s="27"/>
      <c r="FB53" s="46"/>
      <c r="FC53" s="46"/>
      <c r="FE53" s="46"/>
      <c r="FF53" s="46"/>
      <c r="FG53" s="7"/>
      <c r="FI53" s="27"/>
      <c r="FJ53" s="45"/>
      <c r="FK53" s="45"/>
      <c r="FL53" s="2"/>
      <c r="FM53" s="45"/>
      <c r="FN53" s="45"/>
      <c r="FO53" s="27"/>
      <c r="FP53" s="46"/>
      <c r="FQ53" s="46"/>
      <c r="FT53" s="47"/>
      <c r="FU53" s="27"/>
      <c r="FV53" s="46"/>
      <c r="FW53" s="46"/>
      <c r="FY53" s="46"/>
      <c r="FZ53" s="46"/>
      <c r="GA53" s="17"/>
      <c r="GB53" s="51"/>
      <c r="GC53" s="51"/>
      <c r="GD53" s="52"/>
      <c r="GE53" s="2"/>
      <c r="GF53" s="53"/>
      <c r="GG53" s="52"/>
      <c r="GH53" s="2"/>
      <c r="GI53" s="54"/>
      <c r="GJ53" s="2"/>
      <c r="GK53" s="2"/>
      <c r="GL53" s="2"/>
      <c r="GM53" s="2"/>
      <c r="GN53" s="55"/>
      <c r="GO53" s="2"/>
      <c r="GP53" s="2"/>
      <c r="GQ53" s="2"/>
      <c r="GR53" s="2"/>
      <c r="GS53" s="2"/>
      <c r="GT53" s="2"/>
      <c r="GU53" s="17"/>
      <c r="GV53" s="51"/>
      <c r="GW53" s="51"/>
      <c r="GX53" s="52"/>
      <c r="GY53" s="2"/>
      <c r="GZ53" s="53"/>
      <c r="HA53" s="52"/>
      <c r="HB53" s="2"/>
      <c r="HC53" s="54"/>
      <c r="HD53" s="2"/>
      <c r="HE53" s="2"/>
      <c r="HF53" s="2"/>
      <c r="HG53" s="2"/>
      <c r="HH53" s="55"/>
      <c r="HI53" s="2"/>
      <c r="HJ53" s="2"/>
      <c r="HK53" s="2"/>
      <c r="HL53" s="2"/>
      <c r="HM53" s="2"/>
      <c r="HN53" s="2"/>
    </row>
    <row r="54" spans="1:222" s="4" customFormat="1" ht="13.5" customHeight="1">
      <c r="A54" s="44"/>
      <c r="B54" s="2"/>
      <c r="C54" s="7"/>
      <c r="E54" s="27"/>
      <c r="F54" s="45"/>
      <c r="G54" s="46"/>
      <c r="H54" s="2"/>
      <c r="I54" s="45"/>
      <c r="J54" s="46"/>
      <c r="K54" s="27"/>
      <c r="L54" s="46"/>
      <c r="M54" s="46"/>
      <c r="P54" s="47"/>
      <c r="Q54" s="27"/>
      <c r="R54" s="46"/>
      <c r="S54" s="46"/>
      <c r="U54" s="46"/>
      <c r="V54" s="46"/>
      <c r="W54" s="7"/>
      <c r="Y54" s="27"/>
      <c r="Z54" s="45"/>
      <c r="AA54" s="45"/>
      <c r="AB54" s="2"/>
      <c r="AC54" s="45"/>
      <c r="AD54" s="45"/>
      <c r="AE54" s="27"/>
      <c r="AF54" s="46"/>
      <c r="AG54" s="46"/>
      <c r="AJ54" s="47"/>
      <c r="AK54" s="27"/>
      <c r="AM54" s="46"/>
      <c r="AO54" s="46"/>
      <c r="AP54" s="46"/>
      <c r="AQ54" s="7"/>
      <c r="AS54" s="27"/>
      <c r="AT54" s="45"/>
      <c r="AU54" s="45"/>
      <c r="AV54" s="2"/>
      <c r="AW54" s="45"/>
      <c r="AX54" s="45"/>
      <c r="AY54" s="27"/>
      <c r="AZ54" s="46"/>
      <c r="BA54" s="46"/>
      <c r="BD54" s="47"/>
      <c r="BE54" s="27"/>
      <c r="BF54" s="46"/>
      <c r="BG54" s="46"/>
      <c r="BI54" s="46"/>
      <c r="BJ54" s="46"/>
      <c r="BK54" s="7"/>
      <c r="BM54" s="27"/>
      <c r="BN54" s="45"/>
      <c r="BO54" s="45"/>
      <c r="BP54" s="2"/>
      <c r="BQ54" s="45"/>
      <c r="BR54" s="45"/>
      <c r="BS54" s="27"/>
      <c r="BT54" s="46"/>
      <c r="BU54" s="46"/>
      <c r="BX54" s="47"/>
      <c r="BY54" s="27"/>
      <c r="BZ54" s="46"/>
      <c r="CA54" s="46"/>
      <c r="CC54" s="46"/>
      <c r="CD54" s="46"/>
      <c r="CE54" s="27"/>
      <c r="CG54" s="27"/>
      <c r="CH54" s="45"/>
      <c r="CI54" s="45"/>
      <c r="CJ54" s="2"/>
      <c r="CK54" s="45"/>
      <c r="CL54" s="45"/>
      <c r="CM54" s="27"/>
      <c r="CN54" s="46"/>
      <c r="CO54" s="46"/>
      <c r="CR54" s="47"/>
      <c r="CS54" s="27"/>
      <c r="CT54" s="46"/>
      <c r="CU54" s="46"/>
      <c r="CW54" s="46"/>
      <c r="CX54" s="46"/>
      <c r="CY54" s="7"/>
      <c r="DA54" s="27"/>
      <c r="DB54" s="45"/>
      <c r="DC54" s="45"/>
      <c r="DD54" s="2"/>
      <c r="DE54" s="45"/>
      <c r="DF54" s="45"/>
      <c r="DG54" s="27"/>
      <c r="DH54" s="46"/>
      <c r="DI54" s="46"/>
      <c r="DL54" s="47"/>
      <c r="DM54" s="27"/>
      <c r="DN54" s="46"/>
      <c r="DO54" s="46"/>
      <c r="DQ54" s="46"/>
      <c r="DR54" s="46"/>
      <c r="DS54" s="7"/>
      <c r="DU54" s="27"/>
      <c r="DV54" s="45"/>
      <c r="DW54" s="45"/>
      <c r="DX54" s="2"/>
      <c r="DY54" s="45"/>
      <c r="DZ54" s="45"/>
      <c r="EA54" s="27"/>
      <c r="EC54" s="48"/>
      <c r="EF54" s="47"/>
      <c r="EG54" s="27"/>
      <c r="EH54" s="46"/>
      <c r="EI54" s="46"/>
      <c r="EK54" s="46"/>
      <c r="EL54" s="46"/>
      <c r="EM54" s="7"/>
      <c r="EO54" s="27"/>
      <c r="EP54" s="45"/>
      <c r="EQ54" s="45"/>
      <c r="ER54" s="2"/>
      <c r="ES54" s="45"/>
      <c r="ET54" s="45"/>
      <c r="EU54" s="27"/>
      <c r="EV54" s="46"/>
      <c r="EW54" s="46"/>
      <c r="EZ54" s="47"/>
      <c r="FA54" s="27"/>
      <c r="FB54" s="46"/>
      <c r="FC54" s="46"/>
      <c r="FE54" s="46"/>
      <c r="FF54" s="46"/>
      <c r="FG54" s="7"/>
      <c r="FI54" s="27"/>
      <c r="FJ54" s="45"/>
      <c r="FK54" s="45"/>
      <c r="FL54" s="2"/>
      <c r="FM54" s="45"/>
      <c r="FN54" s="45"/>
      <c r="FO54" s="27"/>
      <c r="FP54" s="46"/>
      <c r="FQ54" s="46"/>
      <c r="FT54" s="47"/>
      <c r="FU54" s="27"/>
      <c r="FV54" s="46"/>
      <c r="FW54" s="46"/>
      <c r="FY54" s="46"/>
      <c r="FZ54" s="46"/>
      <c r="GA54" s="17"/>
      <c r="GB54" s="51"/>
      <c r="GC54" s="51"/>
      <c r="GD54" s="52"/>
      <c r="GE54" s="2"/>
      <c r="GF54" s="53"/>
      <c r="GG54" s="52"/>
      <c r="GH54" s="2"/>
      <c r="GI54" s="54"/>
      <c r="GJ54" s="2"/>
      <c r="GK54" s="2"/>
      <c r="GL54" s="2"/>
      <c r="GM54" s="2"/>
      <c r="GN54" s="55"/>
      <c r="GO54" s="2"/>
      <c r="GP54" s="2"/>
      <c r="GQ54" s="2"/>
      <c r="GR54" s="2"/>
      <c r="GS54" s="2"/>
      <c r="GT54" s="2"/>
      <c r="GU54" s="17"/>
      <c r="GV54" s="51"/>
      <c r="GW54" s="51"/>
      <c r="GX54" s="52"/>
      <c r="GY54" s="2"/>
      <c r="GZ54" s="53"/>
      <c r="HA54" s="52"/>
      <c r="HB54" s="2"/>
      <c r="HC54" s="54"/>
      <c r="HD54" s="2"/>
      <c r="HE54" s="2"/>
      <c r="HF54" s="2"/>
      <c r="HG54" s="2"/>
      <c r="HH54" s="55"/>
      <c r="HI54" s="2"/>
      <c r="HJ54" s="2"/>
      <c r="HK54" s="2"/>
      <c r="HL54" s="2"/>
      <c r="HM54" s="2"/>
      <c r="HN54" s="2"/>
    </row>
    <row r="55" spans="1:222" s="4" customFormat="1" ht="13.5" customHeight="1">
      <c r="A55" s="44"/>
      <c r="B55" s="2"/>
      <c r="C55" s="7"/>
      <c r="E55" s="27"/>
      <c r="F55" s="45"/>
      <c r="G55" s="46"/>
      <c r="H55" s="2"/>
      <c r="I55" s="45"/>
      <c r="J55" s="46"/>
      <c r="K55" s="27"/>
      <c r="L55" s="46"/>
      <c r="M55" s="46"/>
      <c r="P55" s="47"/>
      <c r="Q55" s="27"/>
      <c r="R55" s="46"/>
      <c r="S55" s="46"/>
      <c r="U55" s="46"/>
      <c r="V55" s="46"/>
      <c r="W55" s="7"/>
      <c r="Y55" s="27"/>
      <c r="Z55" s="45"/>
      <c r="AA55" s="45"/>
      <c r="AB55" s="2"/>
      <c r="AC55" s="45"/>
      <c r="AD55" s="45"/>
      <c r="AE55" s="27"/>
      <c r="AF55" s="46"/>
      <c r="AG55" s="46"/>
      <c r="AJ55" s="47"/>
      <c r="AK55" s="27"/>
      <c r="AM55" s="46"/>
      <c r="AO55" s="46"/>
      <c r="AP55" s="46"/>
      <c r="AQ55" s="7"/>
      <c r="AS55" s="27"/>
      <c r="AT55" s="45"/>
      <c r="AU55" s="45"/>
      <c r="AV55" s="2"/>
      <c r="AW55" s="45"/>
      <c r="AX55" s="45"/>
      <c r="AY55" s="27"/>
      <c r="AZ55" s="46"/>
      <c r="BA55" s="46"/>
      <c r="BD55" s="47"/>
      <c r="BE55" s="27"/>
      <c r="BF55" s="46"/>
      <c r="BG55" s="46"/>
      <c r="BI55" s="46"/>
      <c r="BJ55" s="46"/>
      <c r="BK55" s="7"/>
      <c r="BM55" s="27"/>
      <c r="BN55" s="45"/>
      <c r="BO55" s="45"/>
      <c r="BP55" s="2"/>
      <c r="BQ55" s="45"/>
      <c r="BR55" s="45"/>
      <c r="BS55" s="27"/>
      <c r="BT55" s="46"/>
      <c r="BU55" s="46"/>
      <c r="BX55" s="47"/>
      <c r="BY55" s="27"/>
      <c r="BZ55" s="46"/>
      <c r="CA55" s="46"/>
      <c r="CC55" s="46"/>
      <c r="CD55" s="46"/>
      <c r="CE55" s="27"/>
      <c r="CG55" s="27"/>
      <c r="CH55" s="45"/>
      <c r="CI55" s="45"/>
      <c r="CJ55" s="2"/>
      <c r="CK55" s="45"/>
      <c r="CL55" s="45"/>
      <c r="CM55" s="27"/>
      <c r="CN55" s="46"/>
      <c r="CO55" s="46"/>
      <c r="CR55" s="47"/>
      <c r="CS55" s="27"/>
      <c r="CT55" s="46"/>
      <c r="CU55" s="46"/>
      <c r="CW55" s="46"/>
      <c r="CX55" s="46"/>
      <c r="CY55" s="7"/>
      <c r="DA55" s="27"/>
      <c r="DB55" s="45"/>
      <c r="DC55" s="45"/>
      <c r="DD55" s="2"/>
      <c r="DE55" s="45"/>
      <c r="DF55" s="45"/>
      <c r="DG55" s="27"/>
      <c r="DH55" s="46"/>
      <c r="DI55" s="46"/>
      <c r="DL55" s="47"/>
      <c r="DM55" s="27"/>
      <c r="DN55" s="46"/>
      <c r="DO55" s="46"/>
      <c r="DQ55" s="46"/>
      <c r="DR55" s="46"/>
      <c r="DS55" s="7"/>
      <c r="DU55" s="27"/>
      <c r="DV55" s="45"/>
      <c r="DW55" s="45"/>
      <c r="DX55" s="2"/>
      <c r="DY55" s="45"/>
      <c r="DZ55" s="45"/>
      <c r="EA55" s="27"/>
      <c r="EC55" s="48"/>
      <c r="EF55" s="47"/>
      <c r="EG55" s="27"/>
      <c r="EH55" s="46"/>
      <c r="EI55" s="46"/>
      <c r="EK55" s="46"/>
      <c r="EL55" s="46"/>
      <c r="EM55" s="7"/>
      <c r="EO55" s="27"/>
      <c r="EP55" s="45"/>
      <c r="EQ55" s="45"/>
      <c r="ER55" s="2"/>
      <c r="ES55" s="45"/>
      <c r="ET55" s="45"/>
      <c r="EU55" s="27"/>
      <c r="EV55" s="46"/>
      <c r="EW55" s="46"/>
      <c r="EZ55" s="47"/>
      <c r="FA55" s="27"/>
      <c r="FB55" s="46"/>
      <c r="FC55" s="46"/>
      <c r="FE55" s="46"/>
      <c r="FF55" s="46"/>
      <c r="FG55" s="7"/>
      <c r="FI55" s="27"/>
      <c r="FJ55" s="45"/>
      <c r="FK55" s="45"/>
      <c r="FL55" s="2"/>
      <c r="FM55" s="45"/>
      <c r="FN55" s="45"/>
      <c r="FO55" s="27"/>
      <c r="FP55" s="46"/>
      <c r="FQ55" s="46"/>
      <c r="FT55" s="47"/>
      <c r="FU55" s="27"/>
      <c r="FV55" s="46"/>
      <c r="FW55" s="46"/>
      <c r="FY55" s="46"/>
      <c r="FZ55" s="46"/>
      <c r="GA55" s="17"/>
      <c r="GB55" s="51"/>
      <c r="GC55" s="51"/>
      <c r="GD55" s="52"/>
      <c r="GE55" s="2"/>
      <c r="GF55" s="53"/>
      <c r="GG55" s="52"/>
      <c r="GH55" s="2"/>
      <c r="GI55" s="54"/>
      <c r="GJ55" s="2"/>
      <c r="GK55" s="2"/>
      <c r="GL55" s="2"/>
      <c r="GM55" s="2"/>
      <c r="GN55" s="55"/>
      <c r="GO55" s="2"/>
      <c r="GP55" s="2"/>
      <c r="GQ55" s="2"/>
      <c r="GR55" s="2"/>
      <c r="GS55" s="2"/>
      <c r="GT55" s="2"/>
      <c r="GU55" s="17"/>
      <c r="GV55" s="51"/>
      <c r="GW55" s="51"/>
      <c r="GX55" s="52"/>
      <c r="GY55" s="2"/>
      <c r="GZ55" s="53"/>
      <c r="HA55" s="52"/>
      <c r="HB55" s="2"/>
      <c r="HC55" s="54"/>
      <c r="HD55" s="2"/>
      <c r="HE55" s="2"/>
      <c r="HF55" s="2"/>
      <c r="HG55" s="2"/>
      <c r="HH55" s="55"/>
      <c r="HI55" s="2"/>
      <c r="HJ55" s="2"/>
      <c r="HK55" s="2"/>
      <c r="HL55" s="2"/>
      <c r="HM55" s="2"/>
      <c r="HN55" s="2"/>
    </row>
    <row r="56" spans="1:222" s="4" customFormat="1" ht="13.5" customHeight="1">
      <c r="A56" s="44"/>
      <c r="B56" s="2"/>
      <c r="C56" s="7"/>
      <c r="E56" s="27"/>
      <c r="F56" s="45"/>
      <c r="G56" s="46"/>
      <c r="H56" s="2"/>
      <c r="I56" s="45"/>
      <c r="J56" s="46"/>
      <c r="K56" s="27"/>
      <c r="L56" s="46"/>
      <c r="M56" s="46"/>
      <c r="P56" s="47"/>
      <c r="Q56" s="27"/>
      <c r="R56" s="46"/>
      <c r="S56" s="46"/>
      <c r="U56" s="46"/>
      <c r="V56" s="46"/>
      <c r="W56" s="7"/>
      <c r="Y56" s="27"/>
      <c r="Z56" s="45"/>
      <c r="AA56" s="45"/>
      <c r="AB56" s="2"/>
      <c r="AC56" s="45"/>
      <c r="AD56" s="45"/>
      <c r="AE56" s="27"/>
      <c r="AF56" s="46"/>
      <c r="AG56" s="46"/>
      <c r="AJ56" s="47"/>
      <c r="AK56" s="27"/>
      <c r="AM56" s="46"/>
      <c r="AO56" s="46"/>
      <c r="AP56" s="46"/>
      <c r="AQ56" s="7"/>
      <c r="AS56" s="27"/>
      <c r="AT56" s="45"/>
      <c r="AU56" s="45"/>
      <c r="AV56" s="2"/>
      <c r="AW56" s="45"/>
      <c r="AX56" s="45"/>
      <c r="AY56" s="27"/>
      <c r="AZ56" s="46"/>
      <c r="BA56" s="46"/>
      <c r="BD56" s="47"/>
      <c r="BE56" s="27"/>
      <c r="BF56" s="46"/>
      <c r="BG56" s="46"/>
      <c r="BI56" s="46"/>
      <c r="BJ56" s="46"/>
      <c r="BK56" s="7"/>
      <c r="BM56" s="27"/>
      <c r="BN56" s="45"/>
      <c r="BO56" s="45"/>
      <c r="BP56" s="2"/>
      <c r="BQ56" s="45"/>
      <c r="BR56" s="45"/>
      <c r="BS56" s="27"/>
      <c r="BT56" s="46"/>
      <c r="BU56" s="46"/>
      <c r="BX56" s="47"/>
      <c r="BY56" s="27"/>
      <c r="BZ56" s="46"/>
      <c r="CA56" s="46"/>
      <c r="CC56" s="46"/>
      <c r="CD56" s="46"/>
      <c r="CE56" s="27"/>
      <c r="CG56" s="27"/>
      <c r="CH56" s="45"/>
      <c r="CI56" s="45"/>
      <c r="CJ56" s="2"/>
      <c r="CK56" s="45"/>
      <c r="CL56" s="45"/>
      <c r="CM56" s="27"/>
      <c r="CN56" s="46"/>
      <c r="CO56" s="46"/>
      <c r="CR56" s="47"/>
      <c r="CS56" s="27"/>
      <c r="CT56" s="46"/>
      <c r="CU56" s="46"/>
      <c r="CW56" s="46"/>
      <c r="CX56" s="46"/>
      <c r="CY56" s="7"/>
      <c r="DA56" s="27"/>
      <c r="DB56" s="45"/>
      <c r="DC56" s="45"/>
      <c r="DD56" s="2"/>
      <c r="DE56" s="45"/>
      <c r="DF56" s="45"/>
      <c r="DG56" s="27"/>
      <c r="DH56" s="46"/>
      <c r="DI56" s="46"/>
      <c r="DL56" s="47"/>
      <c r="DM56" s="27"/>
      <c r="DN56" s="46"/>
      <c r="DO56" s="46"/>
      <c r="DQ56" s="46"/>
      <c r="DR56" s="46"/>
      <c r="DS56" s="7"/>
      <c r="DU56" s="27"/>
      <c r="DV56" s="45"/>
      <c r="DW56" s="45"/>
      <c r="DX56" s="2"/>
      <c r="DY56" s="45"/>
      <c r="DZ56" s="45"/>
      <c r="EA56" s="27"/>
      <c r="EC56" s="48"/>
      <c r="EF56" s="47"/>
      <c r="EG56" s="27"/>
      <c r="EH56" s="46"/>
      <c r="EI56" s="46"/>
      <c r="EK56" s="46"/>
      <c r="EL56" s="46"/>
      <c r="EM56" s="7"/>
      <c r="EO56" s="27"/>
      <c r="EP56" s="45"/>
      <c r="EQ56" s="45"/>
      <c r="ER56" s="2"/>
      <c r="ES56" s="45"/>
      <c r="ET56" s="45"/>
      <c r="EU56" s="27"/>
      <c r="EV56" s="46"/>
      <c r="EW56" s="46"/>
      <c r="EZ56" s="47"/>
      <c r="FA56" s="27"/>
      <c r="FB56" s="46"/>
      <c r="FC56" s="46"/>
      <c r="FE56" s="46"/>
      <c r="FF56" s="46"/>
      <c r="FG56" s="7"/>
      <c r="FI56" s="27"/>
      <c r="FJ56" s="45"/>
      <c r="FK56" s="45"/>
      <c r="FL56" s="2"/>
      <c r="FM56" s="45"/>
      <c r="FN56" s="45"/>
      <c r="FO56" s="27"/>
      <c r="FP56" s="46"/>
      <c r="FQ56" s="46"/>
      <c r="FT56" s="47"/>
      <c r="FU56" s="27"/>
      <c r="FV56" s="46"/>
      <c r="FW56" s="46"/>
      <c r="FY56" s="46"/>
      <c r="FZ56" s="46"/>
      <c r="GA56" s="17"/>
      <c r="GB56" s="51"/>
      <c r="GC56" s="51"/>
      <c r="GD56" s="52"/>
      <c r="GE56" s="27"/>
      <c r="GF56" s="27"/>
      <c r="GG56" s="45"/>
      <c r="GH56" s="27"/>
      <c r="GI56" s="54"/>
      <c r="GJ56" s="2"/>
      <c r="GK56" s="2"/>
      <c r="GL56" s="2"/>
      <c r="GM56" s="2"/>
      <c r="GN56" s="55"/>
      <c r="GO56" s="2"/>
      <c r="GP56" s="2"/>
      <c r="GQ56" s="2"/>
      <c r="GR56" s="2"/>
      <c r="GS56" s="2"/>
      <c r="GT56" s="2"/>
      <c r="GU56" s="17"/>
      <c r="GV56" s="51"/>
      <c r="GW56" s="51"/>
      <c r="GX56" s="52"/>
      <c r="GY56" s="27"/>
      <c r="GZ56" s="27"/>
      <c r="HA56" s="45"/>
      <c r="HB56" s="27"/>
      <c r="HC56" s="54"/>
      <c r="HD56" s="2"/>
      <c r="HE56" s="2"/>
      <c r="HF56" s="2"/>
      <c r="HG56" s="2"/>
      <c r="HH56" s="55"/>
      <c r="HI56" s="2"/>
      <c r="HJ56" s="2"/>
      <c r="HK56" s="2"/>
      <c r="HL56" s="2"/>
      <c r="HM56" s="2"/>
      <c r="HN56" s="2"/>
    </row>
    <row r="57" spans="1:222" s="4" customFormat="1" ht="13.5" customHeight="1">
      <c r="A57" s="44"/>
      <c r="B57" s="2"/>
      <c r="C57" s="7"/>
      <c r="E57" s="27"/>
      <c r="F57" s="45"/>
      <c r="G57" s="46"/>
      <c r="H57" s="2"/>
      <c r="I57" s="45"/>
      <c r="J57" s="46"/>
      <c r="K57" s="27"/>
      <c r="L57" s="46"/>
      <c r="M57" s="46"/>
      <c r="P57" s="47"/>
      <c r="Q57" s="27"/>
      <c r="R57" s="46"/>
      <c r="S57" s="46"/>
      <c r="U57" s="46"/>
      <c r="V57" s="46"/>
      <c r="W57" s="7"/>
      <c r="Y57" s="27"/>
      <c r="Z57" s="45"/>
      <c r="AA57" s="45"/>
      <c r="AB57" s="2"/>
      <c r="AC57" s="45"/>
      <c r="AD57" s="45"/>
      <c r="AE57" s="27"/>
      <c r="AF57" s="46"/>
      <c r="AG57" s="46"/>
      <c r="AJ57" s="47"/>
      <c r="AK57" s="27"/>
      <c r="AM57" s="46"/>
      <c r="AO57" s="46"/>
      <c r="AP57" s="46"/>
      <c r="AQ57" s="7"/>
      <c r="AS57" s="27"/>
      <c r="AT57" s="45"/>
      <c r="AU57" s="45"/>
      <c r="AV57" s="2"/>
      <c r="AW57" s="45"/>
      <c r="AX57" s="45"/>
      <c r="AY57" s="27"/>
      <c r="AZ57" s="46"/>
      <c r="BA57" s="46"/>
      <c r="BD57" s="47"/>
      <c r="BE57" s="27"/>
      <c r="BF57" s="46"/>
      <c r="BG57" s="46"/>
      <c r="BI57" s="46"/>
      <c r="BJ57" s="46"/>
      <c r="BK57" s="7"/>
      <c r="BM57" s="27"/>
      <c r="BN57" s="45"/>
      <c r="BO57" s="45"/>
      <c r="BP57" s="2"/>
      <c r="BQ57" s="45"/>
      <c r="BR57" s="45"/>
      <c r="BS57" s="27"/>
      <c r="BT57" s="46"/>
      <c r="BU57" s="46"/>
      <c r="BX57" s="47"/>
      <c r="BY57" s="27"/>
      <c r="BZ57" s="46"/>
      <c r="CA57" s="46"/>
      <c r="CC57" s="46"/>
      <c r="CD57" s="46"/>
      <c r="CE57" s="27"/>
      <c r="CG57" s="27"/>
      <c r="CH57" s="45"/>
      <c r="CI57" s="45"/>
      <c r="CJ57" s="2"/>
      <c r="CK57" s="45"/>
      <c r="CL57" s="45"/>
      <c r="CM57" s="27"/>
      <c r="CN57" s="46"/>
      <c r="CO57" s="46"/>
      <c r="CR57" s="47"/>
      <c r="CS57" s="27"/>
      <c r="CT57" s="46"/>
      <c r="CU57" s="46"/>
      <c r="CW57" s="46"/>
      <c r="CX57" s="46"/>
      <c r="CY57" s="7"/>
      <c r="DA57" s="27"/>
      <c r="DB57" s="45"/>
      <c r="DC57" s="45"/>
      <c r="DD57" s="2"/>
      <c r="DE57" s="45"/>
      <c r="DF57" s="45"/>
      <c r="DG57" s="27"/>
      <c r="DH57" s="46"/>
      <c r="DI57" s="46"/>
      <c r="DL57" s="47"/>
      <c r="DM57" s="27"/>
      <c r="DN57" s="46"/>
      <c r="DO57" s="46"/>
      <c r="DQ57" s="46"/>
      <c r="DR57" s="46"/>
      <c r="DS57" s="7"/>
      <c r="DU57" s="27"/>
      <c r="DV57" s="45"/>
      <c r="DW57" s="45"/>
      <c r="DX57" s="2"/>
      <c r="DY57" s="45"/>
      <c r="DZ57" s="45"/>
      <c r="EA57" s="27"/>
      <c r="EC57" s="48"/>
      <c r="EF57" s="47"/>
      <c r="EG57" s="27"/>
      <c r="EH57" s="46"/>
      <c r="EI57" s="46"/>
      <c r="EK57" s="46"/>
      <c r="EL57" s="46"/>
      <c r="EM57" s="7"/>
      <c r="EO57" s="27"/>
      <c r="EP57" s="45"/>
      <c r="EQ57" s="45"/>
      <c r="ER57" s="2"/>
      <c r="ES57" s="45"/>
      <c r="ET57" s="45"/>
      <c r="EU57" s="27"/>
      <c r="EV57" s="46"/>
      <c r="EW57" s="46"/>
      <c r="EZ57" s="47"/>
      <c r="FA57" s="27"/>
      <c r="FB57" s="46"/>
      <c r="FC57" s="46"/>
      <c r="FE57" s="46"/>
      <c r="FF57" s="46"/>
      <c r="FG57" s="7"/>
      <c r="FI57" s="27"/>
      <c r="FJ57" s="45"/>
      <c r="FK57" s="45"/>
      <c r="FL57" s="2"/>
      <c r="FM57" s="45"/>
      <c r="FN57" s="45"/>
      <c r="FO57" s="27"/>
      <c r="FP57" s="46"/>
      <c r="FQ57" s="46"/>
      <c r="FT57" s="47"/>
      <c r="FU57" s="27"/>
      <c r="FV57" s="46"/>
      <c r="FW57" s="46"/>
      <c r="FY57" s="46"/>
      <c r="FZ57" s="46"/>
      <c r="GA57" s="17"/>
      <c r="GB57" s="51"/>
      <c r="GC57" s="51"/>
      <c r="GD57" s="52"/>
      <c r="GE57" s="2"/>
      <c r="GF57" s="53"/>
      <c r="GG57" s="52"/>
      <c r="GH57" s="2"/>
      <c r="GI57" s="54"/>
      <c r="GJ57" s="2"/>
      <c r="GK57" s="2"/>
      <c r="GL57" s="2"/>
      <c r="GM57" s="2"/>
      <c r="GN57" s="55"/>
      <c r="GO57" s="2"/>
      <c r="GP57" s="2"/>
      <c r="GQ57" s="2"/>
      <c r="GR57" s="2"/>
      <c r="GS57" s="2"/>
      <c r="GT57" s="2"/>
      <c r="GU57" s="17"/>
      <c r="GV57" s="51"/>
      <c r="GW57" s="51"/>
      <c r="GX57" s="52"/>
      <c r="GY57" s="2"/>
      <c r="GZ57" s="53"/>
      <c r="HA57" s="52"/>
      <c r="HB57" s="2"/>
      <c r="HC57" s="54"/>
      <c r="HD57" s="2"/>
      <c r="HE57" s="2"/>
      <c r="HF57" s="2"/>
      <c r="HG57" s="2"/>
      <c r="HH57" s="55"/>
      <c r="HI57" s="2"/>
      <c r="HJ57" s="2"/>
      <c r="HK57" s="2"/>
      <c r="HL57" s="2"/>
      <c r="HM57" s="2"/>
      <c r="HN57" s="2"/>
    </row>
    <row r="58" spans="1:222" s="4" customFormat="1" ht="13.5" customHeight="1">
      <c r="A58" s="44"/>
      <c r="B58" s="2"/>
      <c r="C58" s="7"/>
      <c r="E58" s="27"/>
      <c r="F58" s="45"/>
      <c r="G58" s="46"/>
      <c r="H58" s="2"/>
      <c r="I58" s="45"/>
      <c r="J58" s="46"/>
      <c r="K58" s="27"/>
      <c r="L58" s="46"/>
      <c r="M58" s="46"/>
      <c r="P58" s="47"/>
      <c r="Q58" s="27"/>
      <c r="R58" s="46"/>
      <c r="S58" s="46"/>
      <c r="U58" s="46"/>
      <c r="V58" s="46"/>
      <c r="W58" s="7"/>
      <c r="Y58" s="27"/>
      <c r="Z58" s="45"/>
      <c r="AA58" s="45"/>
      <c r="AB58" s="2"/>
      <c r="AC58" s="45"/>
      <c r="AD58" s="45"/>
      <c r="AE58" s="27"/>
      <c r="AF58" s="46"/>
      <c r="AG58" s="46"/>
      <c r="AJ58" s="47"/>
      <c r="AK58" s="27"/>
      <c r="AM58" s="46"/>
      <c r="AO58" s="46"/>
      <c r="AP58" s="46"/>
      <c r="AQ58" s="7"/>
      <c r="AS58" s="27"/>
      <c r="AT58" s="45"/>
      <c r="AU58" s="45"/>
      <c r="AV58" s="2"/>
      <c r="AW58" s="45"/>
      <c r="AX58" s="45"/>
      <c r="AY58" s="27"/>
      <c r="AZ58" s="46"/>
      <c r="BA58" s="46"/>
      <c r="BD58" s="47"/>
      <c r="BE58" s="27"/>
      <c r="BF58" s="46"/>
      <c r="BG58" s="46"/>
      <c r="BI58" s="46"/>
      <c r="BJ58" s="46"/>
      <c r="BK58" s="7"/>
      <c r="BM58" s="27"/>
      <c r="BN58" s="45"/>
      <c r="BO58" s="45"/>
      <c r="BP58" s="2"/>
      <c r="BQ58" s="45"/>
      <c r="BR58" s="45"/>
      <c r="BS58" s="27"/>
      <c r="BT58" s="46"/>
      <c r="BU58" s="46"/>
      <c r="BX58" s="47"/>
      <c r="BY58" s="27"/>
      <c r="BZ58" s="46"/>
      <c r="CA58" s="46"/>
      <c r="CC58" s="46"/>
      <c r="CD58" s="46"/>
      <c r="CE58" s="27"/>
      <c r="CG58" s="27"/>
      <c r="CH58" s="45"/>
      <c r="CI58" s="45"/>
      <c r="CJ58" s="2"/>
      <c r="CK58" s="45"/>
      <c r="CL58" s="45"/>
      <c r="CM58" s="27"/>
      <c r="CN58" s="46"/>
      <c r="CO58" s="46"/>
      <c r="CR58" s="47"/>
      <c r="CS58" s="27"/>
      <c r="CT58" s="46"/>
      <c r="CU58" s="46"/>
      <c r="CW58" s="46"/>
      <c r="CX58" s="46"/>
      <c r="CY58" s="7"/>
      <c r="DA58" s="27"/>
      <c r="DB58" s="45"/>
      <c r="DC58" s="45"/>
      <c r="DD58" s="2"/>
      <c r="DE58" s="45"/>
      <c r="DF58" s="45"/>
      <c r="DG58" s="27"/>
      <c r="DH58" s="46"/>
      <c r="DI58" s="46"/>
      <c r="DL58" s="47"/>
      <c r="DM58" s="27"/>
      <c r="DN58" s="46"/>
      <c r="DO58" s="46"/>
      <c r="DQ58" s="46"/>
      <c r="DR58" s="46"/>
      <c r="DS58" s="7"/>
      <c r="DU58" s="27"/>
      <c r="DV58" s="45"/>
      <c r="DW58" s="45"/>
      <c r="DX58" s="2"/>
      <c r="DY58" s="45"/>
      <c r="DZ58" s="45"/>
      <c r="EA58" s="27"/>
      <c r="EC58" s="48"/>
      <c r="EF58" s="47"/>
      <c r="EG58" s="27"/>
      <c r="EH58" s="46"/>
      <c r="EI58" s="46"/>
      <c r="EK58" s="46"/>
      <c r="EL58" s="46"/>
      <c r="EM58" s="7"/>
      <c r="EO58" s="27"/>
      <c r="EP58" s="45"/>
      <c r="EQ58" s="45"/>
      <c r="ER58" s="2"/>
      <c r="ES58" s="45"/>
      <c r="ET58" s="45"/>
      <c r="EU58" s="27"/>
      <c r="EV58" s="46"/>
      <c r="EW58" s="46"/>
      <c r="EZ58" s="47"/>
      <c r="FA58" s="27"/>
      <c r="FB58" s="46"/>
      <c r="FC58" s="46"/>
      <c r="FE58" s="46"/>
      <c r="FF58" s="46"/>
      <c r="FG58" s="7"/>
      <c r="FI58" s="27"/>
      <c r="FJ58" s="45"/>
      <c r="FK58" s="45"/>
      <c r="FL58" s="2"/>
      <c r="FM58" s="45"/>
      <c r="FN58" s="45"/>
      <c r="FO58" s="27"/>
      <c r="FP58" s="46"/>
      <c r="FQ58" s="46"/>
      <c r="FT58" s="47"/>
      <c r="FU58" s="27"/>
      <c r="FV58" s="46"/>
      <c r="FW58" s="46"/>
      <c r="FY58" s="46"/>
      <c r="FZ58" s="46"/>
      <c r="GA58" s="17"/>
      <c r="GB58" s="51"/>
      <c r="GC58" s="51"/>
      <c r="GD58" s="52"/>
      <c r="GE58" s="2"/>
      <c r="GF58" s="53"/>
      <c r="GG58" s="52"/>
      <c r="GH58" s="2"/>
      <c r="GI58" s="54"/>
      <c r="GJ58" s="2"/>
      <c r="GK58" s="2"/>
      <c r="GL58" s="2"/>
      <c r="GM58" s="2"/>
      <c r="GN58" s="55"/>
      <c r="GO58" s="2"/>
      <c r="GP58" s="2"/>
      <c r="GQ58" s="2"/>
      <c r="GR58" s="2"/>
      <c r="GS58" s="2"/>
      <c r="GT58" s="2"/>
      <c r="GU58" s="17"/>
      <c r="GV58" s="51"/>
      <c r="GW58" s="51"/>
      <c r="GX58" s="52"/>
      <c r="GY58" s="2"/>
      <c r="GZ58" s="53"/>
      <c r="HA58" s="52"/>
      <c r="HB58" s="2"/>
      <c r="HC58" s="54"/>
      <c r="HD58" s="2"/>
      <c r="HE58" s="2"/>
      <c r="HF58" s="2"/>
      <c r="HG58" s="2"/>
      <c r="HH58" s="55"/>
      <c r="HI58" s="2"/>
      <c r="HJ58" s="2"/>
      <c r="HK58" s="2"/>
      <c r="HL58" s="2"/>
      <c r="HM58" s="2"/>
      <c r="HN58" s="2"/>
    </row>
    <row r="59" spans="1:222" s="4" customFormat="1" ht="13.5" customHeight="1">
      <c r="A59" s="44"/>
      <c r="B59" s="2"/>
      <c r="C59" s="7"/>
      <c r="E59" s="27"/>
      <c r="F59" s="45"/>
      <c r="G59" s="46"/>
      <c r="H59" s="2"/>
      <c r="I59" s="45"/>
      <c r="J59" s="46"/>
      <c r="K59" s="27"/>
      <c r="L59" s="46"/>
      <c r="M59" s="46"/>
      <c r="P59" s="47"/>
      <c r="Q59" s="27"/>
      <c r="R59" s="46"/>
      <c r="S59" s="46"/>
      <c r="U59" s="46"/>
      <c r="V59" s="46"/>
      <c r="W59" s="7"/>
      <c r="Y59" s="27"/>
      <c r="Z59" s="45"/>
      <c r="AA59" s="45"/>
      <c r="AB59" s="2"/>
      <c r="AC59" s="45"/>
      <c r="AD59" s="45"/>
      <c r="AE59" s="27"/>
      <c r="AF59" s="46"/>
      <c r="AG59" s="46"/>
      <c r="AJ59" s="47"/>
      <c r="AK59" s="27"/>
      <c r="AM59" s="46"/>
      <c r="AO59" s="46"/>
      <c r="AP59" s="46"/>
      <c r="AQ59" s="7"/>
      <c r="AS59" s="27"/>
      <c r="AT59" s="45"/>
      <c r="AU59" s="45"/>
      <c r="AV59" s="2"/>
      <c r="AW59" s="45"/>
      <c r="AX59" s="45"/>
      <c r="AY59" s="27"/>
      <c r="AZ59" s="46"/>
      <c r="BA59" s="46"/>
      <c r="BD59" s="47"/>
      <c r="BE59" s="27"/>
      <c r="BF59" s="46"/>
      <c r="BG59" s="46"/>
      <c r="BI59" s="46"/>
      <c r="BJ59" s="46"/>
      <c r="BK59" s="7"/>
      <c r="BM59" s="27"/>
      <c r="BN59" s="45"/>
      <c r="BO59" s="45"/>
      <c r="BP59" s="2"/>
      <c r="BQ59" s="45"/>
      <c r="BR59" s="45"/>
      <c r="BS59" s="27"/>
      <c r="BT59" s="46"/>
      <c r="BU59" s="46"/>
      <c r="BX59" s="47"/>
      <c r="BY59" s="27"/>
      <c r="BZ59" s="46"/>
      <c r="CA59" s="46"/>
      <c r="CC59" s="46"/>
      <c r="CD59" s="46"/>
      <c r="CE59" s="27"/>
      <c r="CG59" s="27"/>
      <c r="CH59" s="45"/>
      <c r="CI59" s="45"/>
      <c r="CJ59" s="2"/>
      <c r="CK59" s="45"/>
      <c r="CL59" s="45"/>
      <c r="CM59" s="27"/>
      <c r="CN59" s="46"/>
      <c r="CO59" s="46"/>
      <c r="CR59" s="47"/>
      <c r="CS59" s="27"/>
      <c r="CT59" s="46"/>
      <c r="CU59" s="46"/>
      <c r="CW59" s="46"/>
      <c r="CX59" s="46"/>
      <c r="CY59" s="7"/>
      <c r="DA59" s="27"/>
      <c r="DB59" s="45"/>
      <c r="DC59" s="45"/>
      <c r="DD59" s="2"/>
      <c r="DE59" s="45"/>
      <c r="DF59" s="45"/>
      <c r="DG59" s="27"/>
      <c r="DH59" s="46"/>
      <c r="DI59" s="46"/>
      <c r="DL59" s="47"/>
      <c r="DM59" s="27"/>
      <c r="DN59" s="46"/>
      <c r="DO59" s="46"/>
      <c r="DQ59" s="46"/>
      <c r="DR59" s="46"/>
      <c r="DS59" s="7"/>
      <c r="DU59" s="27"/>
      <c r="DV59" s="45"/>
      <c r="DW59" s="45"/>
      <c r="DX59" s="2"/>
      <c r="DY59" s="45"/>
      <c r="DZ59" s="45"/>
      <c r="EA59" s="27"/>
      <c r="EC59" s="48"/>
      <c r="EF59" s="47"/>
      <c r="EG59" s="27"/>
      <c r="EH59" s="46"/>
      <c r="EI59" s="46"/>
      <c r="EK59" s="46"/>
      <c r="EL59" s="46"/>
      <c r="EM59" s="7"/>
      <c r="EO59" s="27"/>
      <c r="EP59" s="45"/>
      <c r="EQ59" s="45"/>
      <c r="ER59" s="2"/>
      <c r="ES59" s="45"/>
      <c r="ET59" s="45"/>
      <c r="EU59" s="27"/>
      <c r="EV59" s="46"/>
      <c r="EW59" s="46"/>
      <c r="EZ59" s="47"/>
      <c r="FA59" s="27"/>
      <c r="FB59" s="46"/>
      <c r="FC59" s="46"/>
      <c r="FE59" s="46"/>
      <c r="FF59" s="46"/>
      <c r="FG59" s="7"/>
      <c r="FI59" s="27"/>
      <c r="FJ59" s="45"/>
      <c r="FK59" s="45"/>
      <c r="FL59" s="2"/>
      <c r="FM59" s="45"/>
      <c r="FN59" s="45"/>
      <c r="FO59" s="27"/>
      <c r="FP59" s="46"/>
      <c r="FQ59" s="46"/>
      <c r="FT59" s="47"/>
      <c r="FU59" s="27"/>
      <c r="FV59" s="46"/>
      <c r="FW59" s="46"/>
      <c r="FY59" s="46"/>
      <c r="FZ59" s="46"/>
      <c r="GA59" s="17"/>
      <c r="GB59" s="51"/>
      <c r="GC59" s="51"/>
      <c r="GD59" s="52"/>
      <c r="GE59" s="2"/>
      <c r="GF59" s="53"/>
      <c r="GG59" s="52"/>
      <c r="GH59" s="2"/>
      <c r="GI59" s="54"/>
      <c r="GJ59" s="2"/>
      <c r="GK59" s="2"/>
      <c r="GL59" s="2"/>
      <c r="GM59" s="2"/>
      <c r="GN59" s="55"/>
      <c r="GO59" s="2"/>
      <c r="GP59" s="2"/>
      <c r="GQ59" s="2"/>
      <c r="GR59" s="2"/>
      <c r="GS59" s="2"/>
      <c r="GT59" s="2"/>
      <c r="GU59" s="17"/>
      <c r="GV59" s="51"/>
      <c r="GW59" s="51"/>
      <c r="GX59" s="52"/>
      <c r="GY59" s="2"/>
      <c r="GZ59" s="53"/>
      <c r="HA59" s="52"/>
      <c r="HB59" s="2"/>
      <c r="HC59" s="54"/>
      <c r="HD59" s="2"/>
      <c r="HE59" s="2"/>
      <c r="HF59" s="2"/>
      <c r="HG59" s="2"/>
      <c r="HH59" s="55"/>
      <c r="HI59" s="2"/>
      <c r="HJ59" s="2"/>
      <c r="HK59" s="2"/>
      <c r="HL59" s="2"/>
      <c r="HM59" s="2"/>
      <c r="HN59" s="2"/>
    </row>
    <row r="60" spans="1:222" s="4" customFormat="1" ht="13.5" customHeight="1">
      <c r="A60" s="44"/>
      <c r="B60" s="2"/>
      <c r="C60" s="7"/>
      <c r="E60" s="27"/>
      <c r="F60" s="45"/>
      <c r="G60" s="46"/>
      <c r="H60" s="2"/>
      <c r="I60" s="45"/>
      <c r="J60" s="46"/>
      <c r="K60" s="27"/>
      <c r="L60" s="46"/>
      <c r="M60" s="46"/>
      <c r="P60" s="47"/>
      <c r="Q60" s="27"/>
      <c r="R60" s="46"/>
      <c r="S60" s="46"/>
      <c r="U60" s="46"/>
      <c r="V60" s="46"/>
      <c r="W60" s="7"/>
      <c r="Y60" s="27"/>
      <c r="Z60" s="45"/>
      <c r="AA60" s="45"/>
      <c r="AB60" s="2"/>
      <c r="AC60" s="45"/>
      <c r="AD60" s="45"/>
      <c r="AE60" s="27"/>
      <c r="AF60" s="46"/>
      <c r="AG60" s="46"/>
      <c r="AJ60" s="47"/>
      <c r="AK60" s="27"/>
      <c r="AM60" s="46"/>
      <c r="AO60" s="46"/>
      <c r="AP60" s="46"/>
      <c r="AQ60" s="7"/>
      <c r="AS60" s="27"/>
      <c r="AT60" s="45"/>
      <c r="AU60" s="45"/>
      <c r="AV60" s="2"/>
      <c r="AW60" s="45"/>
      <c r="AX60" s="45"/>
      <c r="AY60" s="27"/>
      <c r="AZ60" s="46"/>
      <c r="BA60" s="46"/>
      <c r="BD60" s="47"/>
      <c r="BE60" s="27"/>
      <c r="BF60" s="46"/>
      <c r="BG60" s="46"/>
      <c r="BI60" s="46"/>
      <c r="BJ60" s="46"/>
      <c r="BK60" s="7"/>
      <c r="BM60" s="27"/>
      <c r="BN60" s="45"/>
      <c r="BO60" s="45"/>
      <c r="BP60" s="2"/>
      <c r="BQ60" s="45"/>
      <c r="BR60" s="45"/>
      <c r="BS60" s="27"/>
      <c r="BT60" s="46"/>
      <c r="BU60" s="46"/>
      <c r="BX60" s="47"/>
      <c r="BY60" s="27"/>
      <c r="BZ60" s="46"/>
      <c r="CA60" s="46"/>
      <c r="CC60" s="46"/>
      <c r="CD60" s="46"/>
      <c r="CE60" s="27"/>
      <c r="CG60" s="27"/>
      <c r="CH60" s="45"/>
      <c r="CI60" s="45"/>
      <c r="CJ60" s="2"/>
      <c r="CK60" s="45"/>
      <c r="CL60" s="45"/>
      <c r="CM60" s="27"/>
      <c r="CN60" s="46"/>
      <c r="CO60" s="46"/>
      <c r="CR60" s="47"/>
      <c r="CS60" s="27"/>
      <c r="CT60" s="46"/>
      <c r="CU60" s="46"/>
      <c r="CW60" s="46"/>
      <c r="CX60" s="46"/>
      <c r="CY60" s="7"/>
      <c r="DA60" s="27"/>
      <c r="DB60" s="45"/>
      <c r="DC60" s="45"/>
      <c r="DD60" s="2"/>
      <c r="DE60" s="45"/>
      <c r="DF60" s="45"/>
      <c r="DG60" s="27"/>
      <c r="DH60" s="46"/>
      <c r="DI60" s="46"/>
      <c r="DL60" s="47"/>
      <c r="DM60" s="27"/>
      <c r="DN60" s="46"/>
      <c r="DO60" s="46"/>
      <c r="DQ60" s="46"/>
      <c r="DR60" s="46"/>
      <c r="DS60" s="7"/>
      <c r="DU60" s="27"/>
      <c r="DV60" s="45"/>
      <c r="DW60" s="45"/>
      <c r="DX60" s="2"/>
      <c r="DY60" s="45"/>
      <c r="DZ60" s="45"/>
      <c r="EA60" s="27"/>
      <c r="EC60" s="48"/>
      <c r="EF60" s="47"/>
      <c r="EG60" s="27"/>
      <c r="EH60" s="46"/>
      <c r="EI60" s="46"/>
      <c r="EK60" s="46"/>
      <c r="EL60" s="46"/>
      <c r="EM60" s="7"/>
      <c r="EO60" s="27"/>
      <c r="EP60" s="45"/>
      <c r="EQ60" s="45"/>
      <c r="ER60" s="2"/>
      <c r="ES60" s="45"/>
      <c r="ET60" s="45"/>
      <c r="EU60" s="27"/>
      <c r="EV60" s="46"/>
      <c r="EW60" s="46"/>
      <c r="EZ60" s="47"/>
      <c r="FA60" s="27"/>
      <c r="FB60" s="46"/>
      <c r="FC60" s="46"/>
      <c r="FE60" s="46"/>
      <c r="FF60" s="46"/>
      <c r="FG60" s="7"/>
      <c r="FI60" s="27"/>
      <c r="FJ60" s="45"/>
      <c r="FK60" s="45"/>
      <c r="FL60" s="2"/>
      <c r="FM60" s="45"/>
      <c r="FN60" s="45"/>
      <c r="FO60" s="27"/>
      <c r="FP60" s="46"/>
      <c r="FQ60" s="46"/>
      <c r="FT60" s="47"/>
      <c r="FU60" s="27"/>
      <c r="FV60" s="46"/>
      <c r="FW60" s="46"/>
      <c r="FY60" s="46"/>
      <c r="FZ60" s="46"/>
      <c r="GA60" s="17"/>
      <c r="GB60" s="51"/>
      <c r="GC60" s="51"/>
      <c r="GD60" s="52"/>
      <c r="GE60" s="2"/>
      <c r="GF60" s="53"/>
      <c r="GG60" s="52"/>
      <c r="GH60" s="2"/>
      <c r="GI60" s="54"/>
      <c r="GJ60" s="2"/>
      <c r="GK60" s="2"/>
      <c r="GL60" s="2"/>
      <c r="GM60" s="2"/>
      <c r="GN60" s="55"/>
      <c r="GO60" s="2"/>
      <c r="GP60" s="2"/>
      <c r="GQ60" s="2"/>
      <c r="GR60" s="2"/>
      <c r="GS60" s="2"/>
      <c r="GT60" s="2"/>
      <c r="GU60" s="17"/>
      <c r="GV60" s="51"/>
      <c r="GW60" s="51"/>
      <c r="GX60" s="52"/>
      <c r="GY60" s="2"/>
      <c r="GZ60" s="53"/>
      <c r="HA60" s="52"/>
      <c r="HB60" s="2"/>
      <c r="HC60" s="54"/>
      <c r="HD60" s="2"/>
      <c r="HE60" s="2"/>
      <c r="HF60" s="2"/>
      <c r="HG60" s="2"/>
      <c r="HH60" s="55"/>
      <c r="HI60" s="2"/>
      <c r="HJ60" s="2"/>
      <c r="HK60" s="2"/>
      <c r="HL60" s="2"/>
      <c r="HM60" s="2"/>
      <c r="HN60" s="2"/>
    </row>
    <row r="61" spans="1:222" s="4" customFormat="1" ht="13.5" customHeight="1">
      <c r="A61" s="44"/>
      <c r="B61" s="2"/>
      <c r="C61" s="7"/>
      <c r="E61" s="27"/>
      <c r="F61" s="45"/>
      <c r="G61" s="46"/>
      <c r="H61" s="2"/>
      <c r="I61" s="45"/>
      <c r="J61" s="46"/>
      <c r="K61" s="27"/>
      <c r="L61" s="46"/>
      <c r="M61" s="46"/>
      <c r="P61" s="47"/>
      <c r="Q61" s="27"/>
      <c r="R61" s="46"/>
      <c r="S61" s="46"/>
      <c r="U61" s="46"/>
      <c r="V61" s="46"/>
      <c r="W61" s="7"/>
      <c r="Y61" s="27"/>
      <c r="Z61" s="45"/>
      <c r="AA61" s="45"/>
      <c r="AB61" s="2"/>
      <c r="AC61" s="45"/>
      <c r="AD61" s="45"/>
      <c r="AE61" s="27"/>
      <c r="AF61" s="46"/>
      <c r="AG61" s="46"/>
      <c r="AJ61" s="47"/>
      <c r="AK61" s="27"/>
      <c r="AM61" s="46"/>
      <c r="AO61" s="46"/>
      <c r="AP61" s="46"/>
      <c r="AQ61" s="7"/>
      <c r="AS61" s="27"/>
      <c r="AT61" s="45"/>
      <c r="AU61" s="45"/>
      <c r="AV61" s="2"/>
      <c r="AW61" s="45"/>
      <c r="AX61" s="45"/>
      <c r="AY61" s="27"/>
      <c r="AZ61" s="46"/>
      <c r="BA61" s="46"/>
      <c r="BD61" s="47"/>
      <c r="BE61" s="27"/>
      <c r="BF61" s="46"/>
      <c r="BG61" s="46"/>
      <c r="BI61" s="46"/>
      <c r="BJ61" s="46"/>
      <c r="BK61" s="7"/>
      <c r="BM61" s="27"/>
      <c r="BN61" s="45"/>
      <c r="BO61" s="45"/>
      <c r="BP61" s="2"/>
      <c r="BQ61" s="45"/>
      <c r="BR61" s="45"/>
      <c r="BS61" s="27"/>
      <c r="BT61" s="46"/>
      <c r="BU61" s="46"/>
      <c r="BX61" s="47"/>
      <c r="BY61" s="27"/>
      <c r="BZ61" s="46"/>
      <c r="CA61" s="46"/>
      <c r="CC61" s="46"/>
      <c r="CD61" s="46"/>
      <c r="CE61" s="27"/>
      <c r="CG61" s="27"/>
      <c r="CH61" s="45"/>
      <c r="CI61" s="45"/>
      <c r="CJ61" s="2"/>
      <c r="CK61" s="45"/>
      <c r="CL61" s="45"/>
      <c r="CM61" s="27"/>
      <c r="CN61" s="46"/>
      <c r="CO61" s="46"/>
      <c r="CR61" s="47"/>
      <c r="CS61" s="27"/>
      <c r="CT61" s="46"/>
      <c r="CU61" s="46"/>
      <c r="CW61" s="46"/>
      <c r="CX61" s="46"/>
      <c r="CY61" s="7"/>
      <c r="DA61" s="27"/>
      <c r="DB61" s="45"/>
      <c r="DC61" s="45"/>
      <c r="DD61" s="2"/>
      <c r="DE61" s="45"/>
      <c r="DF61" s="45"/>
      <c r="DG61" s="27"/>
      <c r="DH61" s="46"/>
      <c r="DI61" s="46"/>
      <c r="DL61" s="47"/>
      <c r="DM61" s="27"/>
      <c r="DN61" s="46"/>
      <c r="DO61" s="46"/>
      <c r="DQ61" s="46"/>
      <c r="DR61" s="46"/>
      <c r="DS61" s="7"/>
      <c r="DU61" s="27"/>
      <c r="DV61" s="45"/>
      <c r="DW61" s="45"/>
      <c r="DX61" s="2"/>
      <c r="DY61" s="45"/>
      <c r="DZ61" s="45"/>
      <c r="EA61" s="27"/>
      <c r="EC61" s="48"/>
      <c r="EF61" s="47"/>
      <c r="EG61" s="27"/>
      <c r="EH61" s="46"/>
      <c r="EI61" s="46"/>
      <c r="EK61" s="46"/>
      <c r="EL61" s="46"/>
      <c r="EM61" s="7"/>
      <c r="EO61" s="27"/>
      <c r="EP61" s="45"/>
      <c r="EQ61" s="45"/>
      <c r="ER61" s="2"/>
      <c r="ES61" s="45"/>
      <c r="ET61" s="45"/>
      <c r="EU61" s="27"/>
      <c r="EV61" s="46"/>
      <c r="EW61" s="46"/>
      <c r="EZ61" s="47"/>
      <c r="FA61" s="27"/>
      <c r="FB61" s="46"/>
      <c r="FC61" s="46"/>
      <c r="FE61" s="46"/>
      <c r="FF61" s="46"/>
      <c r="FG61" s="7"/>
      <c r="FI61" s="27"/>
      <c r="FJ61" s="45"/>
      <c r="FK61" s="45"/>
      <c r="FL61" s="2"/>
      <c r="FM61" s="45"/>
      <c r="FN61" s="45"/>
      <c r="FO61" s="27"/>
      <c r="FP61" s="46"/>
      <c r="FQ61" s="46"/>
      <c r="FT61" s="47"/>
      <c r="FU61" s="27"/>
      <c r="FV61" s="46"/>
      <c r="FW61" s="46"/>
      <c r="FY61" s="46"/>
      <c r="FZ61" s="46"/>
      <c r="GA61" s="17"/>
      <c r="GB61" s="51"/>
      <c r="GC61" s="51"/>
      <c r="GD61" s="52"/>
      <c r="GE61" s="2"/>
      <c r="GF61" s="53"/>
      <c r="GG61" s="52"/>
      <c r="GH61" s="2"/>
      <c r="GI61" s="54"/>
      <c r="GJ61" s="2"/>
      <c r="GK61" s="2"/>
      <c r="GL61" s="2"/>
      <c r="GM61" s="2"/>
      <c r="GN61" s="55"/>
      <c r="GO61" s="2"/>
      <c r="GP61" s="2"/>
      <c r="GQ61" s="2"/>
      <c r="GR61" s="2"/>
      <c r="GS61" s="2"/>
      <c r="GT61" s="2"/>
      <c r="GU61" s="17"/>
      <c r="GV61" s="51"/>
      <c r="GW61" s="51"/>
      <c r="GX61" s="52"/>
      <c r="GY61" s="2"/>
      <c r="GZ61" s="53"/>
      <c r="HA61" s="52"/>
      <c r="HB61" s="2"/>
      <c r="HC61" s="54"/>
      <c r="HD61" s="2"/>
      <c r="HE61" s="2"/>
      <c r="HF61" s="2"/>
      <c r="HG61" s="2"/>
      <c r="HH61" s="55"/>
      <c r="HI61" s="2"/>
      <c r="HJ61" s="2"/>
      <c r="HK61" s="2"/>
      <c r="HL61" s="2"/>
      <c r="HM61" s="2"/>
      <c r="HN61" s="2"/>
    </row>
    <row r="62" spans="1:222" s="4" customFormat="1" ht="13.5" customHeight="1">
      <c r="A62" s="44"/>
      <c r="B62" s="2"/>
      <c r="C62" s="7"/>
      <c r="E62" s="27"/>
      <c r="F62" s="45"/>
      <c r="G62" s="46"/>
      <c r="H62" s="2"/>
      <c r="I62" s="45"/>
      <c r="J62" s="46"/>
      <c r="K62" s="27"/>
      <c r="L62" s="46"/>
      <c r="M62" s="46"/>
      <c r="P62" s="47"/>
      <c r="Q62" s="27"/>
      <c r="R62" s="46"/>
      <c r="S62" s="46"/>
      <c r="U62" s="46"/>
      <c r="V62" s="46"/>
      <c r="W62" s="7"/>
      <c r="Y62" s="27"/>
      <c r="Z62" s="45"/>
      <c r="AA62" s="45"/>
      <c r="AB62" s="2"/>
      <c r="AC62" s="45"/>
      <c r="AD62" s="45"/>
      <c r="AE62" s="27"/>
      <c r="AF62" s="46"/>
      <c r="AG62" s="46"/>
      <c r="AJ62" s="47"/>
      <c r="AK62" s="27"/>
      <c r="AM62" s="46"/>
      <c r="AO62" s="46"/>
      <c r="AP62" s="46"/>
      <c r="AQ62" s="7"/>
      <c r="AS62" s="27"/>
      <c r="AT62" s="45"/>
      <c r="AU62" s="45"/>
      <c r="AV62" s="2"/>
      <c r="AW62" s="45"/>
      <c r="AX62" s="45"/>
      <c r="AY62" s="27"/>
      <c r="AZ62" s="46"/>
      <c r="BA62" s="46"/>
      <c r="BD62" s="47"/>
      <c r="BE62" s="27"/>
      <c r="BF62" s="46"/>
      <c r="BG62" s="46"/>
      <c r="BI62" s="46"/>
      <c r="BJ62" s="46"/>
      <c r="BK62" s="7"/>
      <c r="BM62" s="27"/>
      <c r="BN62" s="45"/>
      <c r="BO62" s="45"/>
      <c r="BP62" s="2"/>
      <c r="BQ62" s="45"/>
      <c r="BR62" s="45"/>
      <c r="BS62" s="27"/>
      <c r="BT62" s="46"/>
      <c r="BU62" s="46"/>
      <c r="BX62" s="47"/>
      <c r="BY62" s="27"/>
      <c r="BZ62" s="46"/>
      <c r="CA62" s="46"/>
      <c r="CC62" s="46"/>
      <c r="CD62" s="46"/>
      <c r="CE62" s="27"/>
      <c r="CG62" s="27"/>
      <c r="CH62" s="45"/>
      <c r="CI62" s="45"/>
      <c r="CJ62" s="2"/>
      <c r="CK62" s="45"/>
      <c r="CL62" s="45"/>
      <c r="CM62" s="27"/>
      <c r="CN62" s="46"/>
      <c r="CO62" s="46"/>
      <c r="CR62" s="47"/>
      <c r="CS62" s="27"/>
      <c r="CT62" s="46"/>
      <c r="CU62" s="46"/>
      <c r="CW62" s="46"/>
      <c r="CX62" s="46"/>
      <c r="CY62" s="7"/>
      <c r="DA62" s="27"/>
      <c r="DB62" s="45"/>
      <c r="DC62" s="45"/>
      <c r="DD62" s="2"/>
      <c r="DE62" s="45"/>
      <c r="DF62" s="45"/>
      <c r="DG62" s="27"/>
      <c r="DH62" s="46"/>
      <c r="DI62" s="46"/>
      <c r="DL62" s="47"/>
      <c r="DM62" s="27"/>
      <c r="DN62" s="46"/>
      <c r="DO62" s="46"/>
      <c r="DQ62" s="46"/>
      <c r="DR62" s="46"/>
      <c r="DS62" s="7"/>
      <c r="DU62" s="27"/>
      <c r="DV62" s="45"/>
      <c r="DW62" s="45"/>
      <c r="DX62" s="2"/>
      <c r="DY62" s="45"/>
      <c r="DZ62" s="45"/>
      <c r="EA62" s="27"/>
      <c r="EC62" s="48"/>
      <c r="EF62" s="47"/>
      <c r="EG62" s="27"/>
      <c r="EH62" s="46"/>
      <c r="EI62" s="46"/>
      <c r="EK62" s="46"/>
      <c r="EL62" s="46"/>
      <c r="EM62" s="7"/>
      <c r="EO62" s="27"/>
      <c r="EP62" s="45"/>
      <c r="EQ62" s="45"/>
      <c r="ER62" s="2"/>
      <c r="ES62" s="45"/>
      <c r="ET62" s="45"/>
      <c r="EU62" s="27"/>
      <c r="EV62" s="46"/>
      <c r="EW62" s="46"/>
      <c r="EZ62" s="47"/>
      <c r="FA62" s="27"/>
      <c r="FB62" s="46"/>
      <c r="FC62" s="46"/>
      <c r="FE62" s="46"/>
      <c r="FF62" s="46"/>
      <c r="FG62" s="7"/>
      <c r="FI62" s="27"/>
      <c r="FJ62" s="45"/>
      <c r="FK62" s="45"/>
      <c r="FL62" s="2"/>
      <c r="FM62" s="45"/>
      <c r="FN62" s="45"/>
      <c r="FO62" s="27"/>
      <c r="FP62" s="46"/>
      <c r="FQ62" s="46"/>
      <c r="FT62" s="47"/>
      <c r="FU62" s="27"/>
      <c r="FV62" s="46"/>
      <c r="FW62" s="46"/>
      <c r="FY62" s="46"/>
      <c r="FZ62" s="46"/>
      <c r="GA62" s="17"/>
      <c r="GB62" s="51"/>
      <c r="GC62" s="51"/>
      <c r="GD62" s="52"/>
      <c r="GE62" s="2"/>
      <c r="GF62" s="53"/>
      <c r="GG62" s="52"/>
      <c r="GH62" s="2"/>
      <c r="GI62" s="54"/>
      <c r="GJ62" s="2"/>
      <c r="GK62" s="2"/>
      <c r="GL62" s="2"/>
      <c r="GM62" s="2"/>
      <c r="GN62" s="55"/>
      <c r="GO62" s="2"/>
      <c r="GP62" s="2"/>
      <c r="GQ62" s="2"/>
      <c r="GR62" s="2"/>
      <c r="GS62" s="2"/>
      <c r="GT62" s="2"/>
      <c r="GU62" s="17"/>
      <c r="GV62" s="51"/>
      <c r="GW62" s="51"/>
      <c r="GX62" s="52"/>
      <c r="GY62" s="2"/>
      <c r="GZ62" s="53"/>
      <c r="HA62" s="52"/>
      <c r="HB62" s="2"/>
      <c r="HC62" s="54"/>
      <c r="HD62" s="2"/>
      <c r="HE62" s="2"/>
      <c r="HF62" s="2"/>
      <c r="HG62" s="2"/>
      <c r="HH62" s="55"/>
      <c r="HI62" s="2"/>
      <c r="HJ62" s="2"/>
      <c r="HK62" s="2"/>
      <c r="HL62" s="2"/>
      <c r="HM62" s="2"/>
      <c r="HN62" s="2"/>
    </row>
    <row r="63" spans="1:222" s="4" customFormat="1" ht="13.5" customHeight="1">
      <c r="A63" s="44"/>
      <c r="B63" s="2"/>
      <c r="C63" s="7"/>
      <c r="E63" s="27"/>
      <c r="F63" s="45"/>
      <c r="G63" s="46"/>
      <c r="H63" s="2"/>
      <c r="I63" s="45"/>
      <c r="J63" s="46"/>
      <c r="K63" s="27"/>
      <c r="L63" s="46"/>
      <c r="M63" s="46"/>
      <c r="P63" s="47"/>
      <c r="Q63" s="27"/>
      <c r="R63" s="46"/>
      <c r="S63" s="46"/>
      <c r="U63" s="46"/>
      <c r="V63" s="46"/>
      <c r="W63" s="7"/>
      <c r="Y63" s="27"/>
      <c r="Z63" s="45"/>
      <c r="AA63" s="45"/>
      <c r="AB63" s="2"/>
      <c r="AC63" s="45"/>
      <c r="AD63" s="45"/>
      <c r="AE63" s="27"/>
      <c r="AF63" s="46"/>
      <c r="AG63" s="46"/>
      <c r="AJ63" s="47"/>
      <c r="AK63" s="27"/>
      <c r="AM63" s="46"/>
      <c r="AO63" s="46"/>
      <c r="AP63" s="46"/>
      <c r="AQ63" s="7"/>
      <c r="AS63" s="27"/>
      <c r="AT63" s="45"/>
      <c r="AU63" s="45"/>
      <c r="AV63" s="2"/>
      <c r="AW63" s="45"/>
      <c r="AX63" s="45"/>
      <c r="AY63" s="27"/>
      <c r="AZ63" s="46"/>
      <c r="BA63" s="46"/>
      <c r="BD63" s="47"/>
      <c r="BE63" s="27"/>
      <c r="BF63" s="46"/>
      <c r="BG63" s="46"/>
      <c r="BI63" s="46"/>
      <c r="BJ63" s="46"/>
      <c r="BK63" s="7"/>
      <c r="BM63" s="27"/>
      <c r="BN63" s="45"/>
      <c r="BO63" s="45"/>
      <c r="BP63" s="2"/>
      <c r="BQ63" s="45"/>
      <c r="BR63" s="45"/>
      <c r="BS63" s="27"/>
      <c r="BT63" s="46"/>
      <c r="BU63" s="46"/>
      <c r="BX63" s="47"/>
      <c r="BY63" s="27"/>
      <c r="BZ63" s="46"/>
      <c r="CA63" s="46"/>
      <c r="CC63" s="46"/>
      <c r="CD63" s="46"/>
      <c r="CE63" s="27"/>
      <c r="CG63" s="27"/>
      <c r="CH63" s="45"/>
      <c r="CI63" s="45"/>
      <c r="CJ63" s="2"/>
      <c r="CK63" s="45"/>
      <c r="CL63" s="45"/>
      <c r="CM63" s="27"/>
      <c r="CN63" s="46"/>
      <c r="CO63" s="46"/>
      <c r="CR63" s="47"/>
      <c r="CS63" s="27"/>
      <c r="CT63" s="46"/>
      <c r="CU63" s="46"/>
      <c r="CW63" s="46"/>
      <c r="CX63" s="46"/>
      <c r="CY63" s="7"/>
      <c r="DA63" s="27"/>
      <c r="DB63" s="45"/>
      <c r="DC63" s="45"/>
      <c r="DD63" s="2"/>
      <c r="DE63" s="45"/>
      <c r="DF63" s="45"/>
      <c r="DG63" s="27"/>
      <c r="DH63" s="46"/>
      <c r="DI63" s="46"/>
      <c r="DL63" s="47"/>
      <c r="DM63" s="27"/>
      <c r="DN63" s="46"/>
      <c r="DO63" s="46"/>
      <c r="DQ63" s="46"/>
      <c r="DR63" s="46"/>
      <c r="DS63" s="7"/>
      <c r="DU63" s="27"/>
      <c r="DV63" s="45"/>
      <c r="DW63" s="45"/>
      <c r="DX63" s="2"/>
      <c r="DY63" s="45"/>
      <c r="DZ63" s="45"/>
      <c r="EA63" s="27"/>
      <c r="EC63" s="48"/>
      <c r="EF63" s="47"/>
      <c r="EG63" s="27"/>
      <c r="EH63" s="46"/>
      <c r="EI63" s="46"/>
      <c r="EK63" s="46"/>
      <c r="EL63" s="46"/>
      <c r="EM63" s="7"/>
      <c r="EO63" s="27"/>
      <c r="EP63" s="45"/>
      <c r="EQ63" s="45"/>
      <c r="ER63" s="2"/>
      <c r="ES63" s="45"/>
      <c r="ET63" s="45"/>
      <c r="EU63" s="27"/>
      <c r="EV63" s="46"/>
      <c r="EW63" s="46"/>
      <c r="EZ63" s="47"/>
      <c r="FA63" s="27"/>
      <c r="FB63" s="46"/>
      <c r="FC63" s="46"/>
      <c r="FE63" s="46"/>
      <c r="FF63" s="46"/>
      <c r="FG63" s="7"/>
      <c r="FI63" s="27"/>
      <c r="FJ63" s="45"/>
      <c r="FK63" s="45"/>
      <c r="FL63" s="2"/>
      <c r="FM63" s="45"/>
      <c r="FN63" s="45"/>
      <c r="FO63" s="27"/>
      <c r="FP63" s="46"/>
      <c r="FQ63" s="46"/>
      <c r="FT63" s="47"/>
      <c r="FU63" s="27"/>
      <c r="FV63" s="46"/>
      <c r="FW63" s="46"/>
      <c r="FY63" s="46"/>
      <c r="FZ63" s="46"/>
      <c r="GA63" s="17"/>
      <c r="GB63" s="51"/>
      <c r="GC63" s="51"/>
      <c r="GD63" s="52"/>
      <c r="GE63" s="2"/>
      <c r="GF63" s="53"/>
      <c r="GG63" s="52"/>
      <c r="GH63" s="2"/>
      <c r="GI63" s="54"/>
      <c r="GJ63" s="2"/>
      <c r="GK63" s="2"/>
      <c r="GL63" s="2"/>
      <c r="GM63" s="2"/>
      <c r="GN63" s="55"/>
      <c r="GO63" s="2"/>
      <c r="GP63" s="2"/>
      <c r="GQ63" s="2"/>
      <c r="GR63" s="2"/>
      <c r="GS63" s="2"/>
      <c r="GT63" s="2"/>
      <c r="GU63" s="17"/>
      <c r="GV63" s="51"/>
      <c r="GW63" s="51"/>
      <c r="GX63" s="52"/>
      <c r="GY63" s="2"/>
      <c r="GZ63" s="53"/>
      <c r="HA63" s="52"/>
      <c r="HB63" s="2"/>
      <c r="HC63" s="54"/>
      <c r="HD63" s="2"/>
      <c r="HE63" s="2"/>
      <c r="HF63" s="2"/>
      <c r="HG63" s="2"/>
      <c r="HH63" s="55"/>
      <c r="HI63" s="2"/>
      <c r="HJ63" s="2"/>
      <c r="HK63" s="2"/>
      <c r="HL63" s="2"/>
      <c r="HM63" s="2"/>
      <c r="HN63" s="2"/>
    </row>
    <row r="64" spans="1:222" s="4" customFormat="1" ht="13.5" customHeight="1">
      <c r="A64" s="44"/>
      <c r="B64" s="2"/>
      <c r="C64" s="7"/>
      <c r="E64" s="27"/>
      <c r="F64" s="45"/>
      <c r="G64" s="46"/>
      <c r="H64" s="2"/>
      <c r="I64" s="45"/>
      <c r="J64" s="46"/>
      <c r="K64" s="27"/>
      <c r="L64" s="46"/>
      <c r="M64" s="46"/>
      <c r="P64" s="47"/>
      <c r="Q64" s="27"/>
      <c r="R64" s="46"/>
      <c r="S64" s="46"/>
      <c r="U64" s="46"/>
      <c r="V64" s="46"/>
      <c r="W64" s="7"/>
      <c r="Y64" s="27"/>
      <c r="Z64" s="45"/>
      <c r="AA64" s="45"/>
      <c r="AB64" s="2"/>
      <c r="AC64" s="45"/>
      <c r="AD64" s="45"/>
      <c r="AE64" s="27"/>
      <c r="AF64" s="46"/>
      <c r="AG64" s="46"/>
      <c r="AJ64" s="47"/>
      <c r="AK64" s="27"/>
      <c r="AM64" s="46"/>
      <c r="AO64" s="46"/>
      <c r="AP64" s="46"/>
      <c r="AQ64" s="7"/>
      <c r="AS64" s="27"/>
      <c r="AT64" s="45"/>
      <c r="AU64" s="45"/>
      <c r="AV64" s="2"/>
      <c r="AW64" s="45"/>
      <c r="AX64" s="45"/>
      <c r="AY64" s="27"/>
      <c r="AZ64" s="46"/>
      <c r="BA64" s="46"/>
      <c r="BD64" s="47"/>
      <c r="BE64" s="27"/>
      <c r="BF64" s="46"/>
      <c r="BG64" s="46"/>
      <c r="BI64" s="46"/>
      <c r="BJ64" s="46"/>
      <c r="BK64" s="7"/>
      <c r="BM64" s="27"/>
      <c r="BN64" s="45"/>
      <c r="BO64" s="45"/>
      <c r="BP64" s="2"/>
      <c r="BQ64" s="45"/>
      <c r="BR64" s="45"/>
      <c r="BS64" s="27"/>
      <c r="BT64" s="46"/>
      <c r="BU64" s="46"/>
      <c r="BX64" s="47"/>
      <c r="BY64" s="27"/>
      <c r="BZ64" s="46"/>
      <c r="CA64" s="46"/>
      <c r="CC64" s="46"/>
      <c r="CD64" s="46"/>
      <c r="CE64" s="27"/>
      <c r="CG64" s="27"/>
      <c r="CH64" s="45"/>
      <c r="CI64" s="45"/>
      <c r="CJ64" s="2"/>
      <c r="CK64" s="45"/>
      <c r="CL64" s="45"/>
      <c r="CM64" s="27"/>
      <c r="CN64" s="46"/>
      <c r="CO64" s="46"/>
      <c r="CR64" s="47"/>
      <c r="CS64" s="27"/>
      <c r="CT64" s="46"/>
      <c r="CU64" s="46"/>
      <c r="CW64" s="46"/>
      <c r="CX64" s="46"/>
      <c r="CY64" s="7"/>
      <c r="DA64" s="27"/>
      <c r="DB64" s="45"/>
      <c r="DC64" s="45"/>
      <c r="DD64" s="2"/>
      <c r="DE64" s="45"/>
      <c r="DF64" s="45"/>
      <c r="DG64" s="27"/>
      <c r="DH64" s="46"/>
      <c r="DI64" s="46"/>
      <c r="DL64" s="47"/>
      <c r="DM64" s="27"/>
      <c r="DN64" s="46"/>
      <c r="DO64" s="46"/>
      <c r="DQ64" s="46"/>
      <c r="DR64" s="46"/>
      <c r="DS64" s="7"/>
      <c r="DU64" s="27"/>
      <c r="DV64" s="45"/>
      <c r="DW64" s="45"/>
      <c r="DX64" s="2"/>
      <c r="DY64" s="45"/>
      <c r="DZ64" s="45"/>
      <c r="EA64" s="27"/>
      <c r="EC64" s="48"/>
      <c r="EF64" s="47"/>
      <c r="EG64" s="27"/>
      <c r="EH64" s="46"/>
      <c r="EI64" s="46"/>
      <c r="EK64" s="46"/>
      <c r="EL64" s="46"/>
      <c r="EM64" s="7"/>
      <c r="EO64" s="27"/>
      <c r="EP64" s="45"/>
      <c r="EQ64" s="45"/>
      <c r="ER64" s="2"/>
      <c r="ES64" s="45"/>
      <c r="ET64" s="45"/>
      <c r="EU64" s="27"/>
      <c r="EV64" s="46"/>
      <c r="EW64" s="46"/>
      <c r="EZ64" s="47"/>
      <c r="FA64" s="27"/>
      <c r="FB64" s="46"/>
      <c r="FC64" s="46"/>
      <c r="FE64" s="46"/>
      <c r="FF64" s="46"/>
      <c r="FG64" s="7"/>
      <c r="FI64" s="27"/>
      <c r="FJ64" s="45"/>
      <c r="FK64" s="45"/>
      <c r="FL64" s="2"/>
      <c r="FM64" s="45"/>
      <c r="FN64" s="45"/>
      <c r="FO64" s="27"/>
      <c r="FP64" s="46"/>
      <c r="FQ64" s="46"/>
      <c r="FT64" s="47"/>
      <c r="FU64" s="27"/>
      <c r="FV64" s="46"/>
      <c r="FW64" s="46"/>
      <c r="FY64" s="46"/>
      <c r="FZ64" s="46"/>
      <c r="GA64" s="17"/>
      <c r="GB64" s="51"/>
      <c r="GC64" s="51"/>
      <c r="GD64" s="52"/>
      <c r="GE64" s="2"/>
      <c r="GF64" s="53"/>
      <c r="GG64" s="52"/>
      <c r="GH64" s="2"/>
      <c r="GI64" s="54"/>
      <c r="GJ64" s="2"/>
      <c r="GK64" s="2"/>
      <c r="GL64" s="2"/>
      <c r="GM64" s="2"/>
      <c r="GN64" s="55"/>
      <c r="GO64" s="2"/>
      <c r="GP64" s="2"/>
      <c r="GQ64" s="2"/>
      <c r="GR64" s="2"/>
      <c r="GS64" s="2"/>
      <c r="GT64" s="2"/>
      <c r="GU64" s="17"/>
      <c r="GV64" s="51"/>
      <c r="GW64" s="51"/>
      <c r="GX64" s="52"/>
      <c r="GY64" s="2"/>
      <c r="GZ64" s="53"/>
      <c r="HA64" s="52"/>
      <c r="HB64" s="2"/>
      <c r="HC64" s="54"/>
      <c r="HD64" s="2"/>
      <c r="HE64" s="2"/>
      <c r="HF64" s="2"/>
      <c r="HG64" s="2"/>
      <c r="HH64" s="55"/>
      <c r="HI64" s="2"/>
      <c r="HJ64" s="2"/>
      <c r="HK64" s="2"/>
      <c r="HL64" s="2"/>
      <c r="HM64" s="2"/>
      <c r="HN64" s="2"/>
    </row>
    <row r="65" spans="1:222" s="4" customFormat="1" ht="13.5" customHeight="1">
      <c r="A65" s="44"/>
      <c r="B65" s="2"/>
      <c r="C65" s="7"/>
      <c r="E65" s="27"/>
      <c r="F65" s="45"/>
      <c r="G65" s="46"/>
      <c r="H65" s="2"/>
      <c r="I65" s="45"/>
      <c r="J65" s="46"/>
      <c r="K65" s="27"/>
      <c r="L65" s="46"/>
      <c r="M65" s="46"/>
      <c r="P65" s="47"/>
      <c r="Q65" s="27"/>
      <c r="R65" s="46"/>
      <c r="S65" s="46"/>
      <c r="U65" s="46"/>
      <c r="V65" s="46"/>
      <c r="W65" s="7"/>
      <c r="Y65" s="27"/>
      <c r="Z65" s="45"/>
      <c r="AA65" s="45"/>
      <c r="AB65" s="2"/>
      <c r="AC65" s="45"/>
      <c r="AD65" s="45"/>
      <c r="AE65" s="27"/>
      <c r="AF65" s="46"/>
      <c r="AG65" s="46"/>
      <c r="AJ65" s="47"/>
      <c r="AK65" s="27"/>
      <c r="AM65" s="46"/>
      <c r="AO65" s="46"/>
      <c r="AP65" s="46"/>
      <c r="AQ65" s="7"/>
      <c r="AS65" s="27"/>
      <c r="AT65" s="45"/>
      <c r="AU65" s="45"/>
      <c r="AV65" s="2"/>
      <c r="AW65" s="45"/>
      <c r="AX65" s="45"/>
      <c r="AY65" s="27"/>
      <c r="AZ65" s="46"/>
      <c r="BA65" s="46"/>
      <c r="BD65" s="47"/>
      <c r="BE65" s="27"/>
      <c r="BF65" s="46"/>
      <c r="BG65" s="46"/>
      <c r="BI65" s="46"/>
      <c r="BJ65" s="46"/>
      <c r="BK65" s="7"/>
      <c r="BM65" s="27"/>
      <c r="BN65" s="45"/>
      <c r="BO65" s="45"/>
      <c r="BP65" s="2"/>
      <c r="BQ65" s="45"/>
      <c r="BR65" s="45"/>
      <c r="BS65" s="27"/>
      <c r="BT65" s="46"/>
      <c r="BU65" s="46"/>
      <c r="BX65" s="47"/>
      <c r="BY65" s="27"/>
      <c r="BZ65" s="46"/>
      <c r="CA65" s="46"/>
      <c r="CC65" s="46"/>
      <c r="CD65" s="46"/>
      <c r="CE65" s="27"/>
      <c r="CG65" s="27"/>
      <c r="CH65" s="45"/>
      <c r="CI65" s="45"/>
      <c r="CJ65" s="2"/>
      <c r="CK65" s="45"/>
      <c r="CL65" s="45"/>
      <c r="CM65" s="27"/>
      <c r="CN65" s="46"/>
      <c r="CO65" s="46"/>
      <c r="CR65" s="47"/>
      <c r="CS65" s="27"/>
      <c r="CT65" s="46"/>
      <c r="CU65" s="46"/>
      <c r="CW65" s="46"/>
      <c r="CX65" s="46"/>
      <c r="CY65" s="7"/>
      <c r="DA65" s="27"/>
      <c r="DB65" s="45"/>
      <c r="DC65" s="45"/>
      <c r="DD65" s="2"/>
      <c r="DE65" s="45"/>
      <c r="DF65" s="45"/>
      <c r="DG65" s="27"/>
      <c r="DH65" s="46"/>
      <c r="DI65" s="46"/>
      <c r="DL65" s="47"/>
      <c r="DM65" s="27"/>
      <c r="DN65" s="46"/>
      <c r="DO65" s="46"/>
      <c r="DQ65" s="46"/>
      <c r="DR65" s="46"/>
      <c r="DS65" s="7"/>
      <c r="DU65" s="27"/>
      <c r="DV65" s="45"/>
      <c r="DW65" s="45"/>
      <c r="DX65" s="2"/>
      <c r="DY65" s="45"/>
      <c r="DZ65" s="45"/>
      <c r="EA65" s="27"/>
      <c r="EC65" s="48"/>
      <c r="EF65" s="47"/>
      <c r="EG65" s="27"/>
      <c r="EH65" s="46"/>
      <c r="EI65" s="46"/>
      <c r="EK65" s="46"/>
      <c r="EL65" s="46"/>
      <c r="EM65" s="7"/>
      <c r="EO65" s="27"/>
      <c r="EP65" s="45"/>
      <c r="EQ65" s="45"/>
      <c r="ER65" s="2"/>
      <c r="ES65" s="45"/>
      <c r="ET65" s="45"/>
      <c r="EU65" s="27"/>
      <c r="EV65" s="46"/>
      <c r="EW65" s="46"/>
      <c r="EZ65" s="47"/>
      <c r="FA65" s="27"/>
      <c r="FB65" s="46"/>
      <c r="FC65" s="46"/>
      <c r="FE65" s="46"/>
      <c r="FF65" s="46"/>
      <c r="FG65" s="7"/>
      <c r="FI65" s="27"/>
      <c r="FJ65" s="45"/>
      <c r="FK65" s="45"/>
      <c r="FL65" s="2"/>
      <c r="FM65" s="45"/>
      <c r="FN65" s="45"/>
      <c r="FO65" s="27"/>
      <c r="FP65" s="46"/>
      <c r="FQ65" s="46"/>
      <c r="FT65" s="47"/>
      <c r="FU65" s="27"/>
      <c r="FV65" s="46"/>
      <c r="FW65" s="46"/>
      <c r="FY65" s="46"/>
      <c r="FZ65" s="46"/>
      <c r="GA65" s="17"/>
      <c r="GB65" s="51"/>
      <c r="GC65" s="51"/>
      <c r="GD65" s="52"/>
      <c r="GE65" s="2"/>
      <c r="GF65" s="53"/>
      <c r="GG65" s="52"/>
      <c r="GH65" s="2"/>
      <c r="GI65" s="54"/>
      <c r="GJ65" s="2"/>
      <c r="GK65" s="2"/>
      <c r="GL65" s="2"/>
      <c r="GM65" s="2"/>
      <c r="GN65" s="55"/>
      <c r="GO65" s="2"/>
      <c r="GP65" s="2"/>
      <c r="GQ65" s="2"/>
      <c r="GR65" s="2"/>
      <c r="GS65" s="2"/>
      <c r="GT65" s="2"/>
      <c r="GU65" s="17"/>
      <c r="GV65" s="51"/>
      <c r="GW65" s="51"/>
      <c r="GX65" s="52"/>
      <c r="GY65" s="2"/>
      <c r="GZ65" s="53"/>
      <c r="HA65" s="52"/>
      <c r="HB65" s="2"/>
      <c r="HC65" s="54"/>
      <c r="HD65" s="2"/>
      <c r="HE65" s="2"/>
      <c r="HF65" s="2"/>
      <c r="HG65" s="2"/>
      <c r="HH65" s="55"/>
      <c r="HI65" s="2"/>
      <c r="HJ65" s="2"/>
      <c r="HK65" s="2"/>
      <c r="HL65" s="2"/>
      <c r="HM65" s="2"/>
      <c r="HN65" s="2"/>
    </row>
    <row r="66" spans="1:222" s="4" customFormat="1" ht="13.5" customHeight="1">
      <c r="A66" s="44"/>
      <c r="B66" s="2"/>
      <c r="C66" s="7"/>
      <c r="E66" s="27"/>
      <c r="F66" s="45"/>
      <c r="G66" s="46"/>
      <c r="H66" s="2"/>
      <c r="I66" s="45"/>
      <c r="J66" s="46"/>
      <c r="K66" s="27"/>
      <c r="L66" s="46"/>
      <c r="M66" s="46"/>
      <c r="P66" s="47"/>
      <c r="Q66" s="27"/>
      <c r="R66" s="46"/>
      <c r="S66" s="46"/>
      <c r="U66" s="46"/>
      <c r="V66" s="46"/>
      <c r="W66" s="7"/>
      <c r="Y66" s="27"/>
      <c r="Z66" s="45"/>
      <c r="AA66" s="45"/>
      <c r="AB66" s="2"/>
      <c r="AC66" s="45"/>
      <c r="AD66" s="45"/>
      <c r="AE66" s="27"/>
      <c r="AF66" s="46"/>
      <c r="AG66" s="46"/>
      <c r="AJ66" s="47"/>
      <c r="AK66" s="27"/>
      <c r="AM66" s="46"/>
      <c r="AO66" s="46"/>
      <c r="AP66" s="46"/>
      <c r="AQ66" s="7"/>
      <c r="AS66" s="27"/>
      <c r="AT66" s="45"/>
      <c r="AU66" s="45"/>
      <c r="AV66" s="2"/>
      <c r="AW66" s="45"/>
      <c r="AX66" s="45"/>
      <c r="AY66" s="27"/>
      <c r="AZ66" s="46"/>
      <c r="BA66" s="46"/>
      <c r="BD66" s="47"/>
      <c r="BE66" s="27"/>
      <c r="BF66" s="46"/>
      <c r="BG66" s="46"/>
      <c r="BI66" s="46"/>
      <c r="BJ66" s="46"/>
      <c r="BK66" s="7"/>
      <c r="BM66" s="27"/>
      <c r="BN66" s="45"/>
      <c r="BO66" s="45"/>
      <c r="BP66" s="2"/>
      <c r="BQ66" s="45"/>
      <c r="BR66" s="45"/>
      <c r="BS66" s="27"/>
      <c r="BT66" s="46"/>
      <c r="BU66" s="46"/>
      <c r="BX66" s="47"/>
      <c r="BY66" s="27"/>
      <c r="BZ66" s="46"/>
      <c r="CA66" s="46"/>
      <c r="CC66" s="46"/>
      <c r="CD66" s="46"/>
      <c r="CE66" s="27"/>
      <c r="CG66" s="27"/>
      <c r="CH66" s="45"/>
      <c r="CI66" s="45"/>
      <c r="CJ66" s="2"/>
      <c r="CK66" s="45"/>
      <c r="CL66" s="45"/>
      <c r="CM66" s="27"/>
      <c r="CN66" s="46"/>
      <c r="CO66" s="46"/>
      <c r="CR66" s="47"/>
      <c r="CS66" s="27"/>
      <c r="CT66" s="46"/>
      <c r="CU66" s="46"/>
      <c r="CW66" s="46"/>
      <c r="CX66" s="46"/>
      <c r="CY66" s="7"/>
      <c r="DA66" s="27"/>
      <c r="DB66" s="45"/>
      <c r="DC66" s="45"/>
      <c r="DD66" s="2"/>
      <c r="DE66" s="45"/>
      <c r="DF66" s="45"/>
      <c r="DG66" s="27"/>
      <c r="DH66" s="46"/>
      <c r="DI66" s="46"/>
      <c r="DL66" s="47"/>
      <c r="DM66" s="27"/>
      <c r="DN66" s="46"/>
      <c r="DO66" s="46"/>
      <c r="DQ66" s="46"/>
      <c r="DR66" s="46"/>
      <c r="DS66" s="7"/>
      <c r="DU66" s="27"/>
      <c r="DV66" s="45"/>
      <c r="DW66" s="45"/>
      <c r="DX66" s="2"/>
      <c r="DY66" s="45"/>
      <c r="DZ66" s="45"/>
      <c r="EA66" s="27"/>
      <c r="EC66" s="48"/>
      <c r="EF66" s="47"/>
      <c r="EG66" s="27"/>
      <c r="EH66" s="46"/>
      <c r="EI66" s="46"/>
      <c r="EK66" s="46"/>
      <c r="EL66" s="46"/>
      <c r="EM66" s="7"/>
      <c r="EO66" s="27"/>
      <c r="EP66" s="45"/>
      <c r="EQ66" s="45"/>
      <c r="ER66" s="2"/>
      <c r="ES66" s="45"/>
      <c r="ET66" s="45"/>
      <c r="EU66" s="27"/>
      <c r="EV66" s="46"/>
      <c r="EW66" s="46"/>
      <c r="EZ66" s="47"/>
      <c r="FA66" s="27"/>
      <c r="FB66" s="46"/>
      <c r="FC66" s="46"/>
      <c r="FE66" s="46"/>
      <c r="FF66" s="46"/>
      <c r="FG66" s="7"/>
      <c r="FI66" s="27"/>
      <c r="FJ66" s="45"/>
      <c r="FK66" s="45"/>
      <c r="FL66" s="2"/>
      <c r="FM66" s="45"/>
      <c r="FN66" s="45"/>
      <c r="FO66" s="27"/>
      <c r="FP66" s="46"/>
      <c r="FQ66" s="46"/>
      <c r="FT66" s="47"/>
      <c r="FU66" s="27"/>
      <c r="FV66" s="46"/>
      <c r="FW66" s="46"/>
      <c r="FY66" s="46"/>
      <c r="FZ66" s="46"/>
      <c r="GA66" s="17"/>
      <c r="GB66" s="51"/>
      <c r="GC66" s="51"/>
      <c r="GD66" s="57"/>
      <c r="GE66" s="2"/>
      <c r="GF66" s="51"/>
      <c r="GG66" s="52"/>
      <c r="GH66" s="2"/>
      <c r="GI66" s="54"/>
      <c r="GJ66" s="2"/>
      <c r="GK66" s="2"/>
      <c r="GL66" s="2"/>
      <c r="GM66" s="2"/>
      <c r="GN66" s="55"/>
      <c r="GO66" s="2"/>
      <c r="GP66" s="2"/>
      <c r="GQ66" s="2"/>
      <c r="GR66" s="2"/>
      <c r="GS66" s="2"/>
      <c r="GT66" s="2"/>
      <c r="GU66" s="17"/>
      <c r="GV66" s="51"/>
      <c r="GW66" s="51"/>
      <c r="GX66" s="57"/>
      <c r="GY66" s="2"/>
      <c r="GZ66" s="51"/>
      <c r="HA66" s="52"/>
      <c r="HB66" s="2"/>
      <c r="HC66" s="54"/>
      <c r="HD66" s="2"/>
      <c r="HE66" s="2"/>
      <c r="HF66" s="2"/>
      <c r="HG66" s="2"/>
      <c r="HH66" s="55"/>
      <c r="HI66" s="2"/>
      <c r="HJ66" s="2"/>
      <c r="HK66" s="2"/>
      <c r="HL66" s="2"/>
      <c r="HM66" s="2"/>
      <c r="HN66" s="2"/>
    </row>
    <row r="67" spans="1:222" s="4" customFormat="1" ht="13.5" customHeight="1">
      <c r="A67" s="44"/>
      <c r="B67" s="2"/>
      <c r="C67" s="7"/>
      <c r="E67" s="27"/>
      <c r="F67" s="45"/>
      <c r="G67" s="46"/>
      <c r="H67" s="2"/>
      <c r="I67" s="45"/>
      <c r="J67" s="46"/>
      <c r="K67" s="27"/>
      <c r="L67" s="46"/>
      <c r="M67" s="46"/>
      <c r="P67" s="47"/>
      <c r="Q67" s="27"/>
      <c r="R67" s="46"/>
      <c r="S67" s="46"/>
      <c r="U67" s="46"/>
      <c r="V67" s="46"/>
      <c r="W67" s="7"/>
      <c r="Y67" s="27"/>
      <c r="Z67" s="45"/>
      <c r="AA67" s="45"/>
      <c r="AB67" s="2"/>
      <c r="AC67" s="45"/>
      <c r="AD67" s="45"/>
      <c r="AE67" s="27"/>
      <c r="AF67" s="46"/>
      <c r="AG67" s="46"/>
      <c r="AJ67" s="47"/>
      <c r="AK67" s="27"/>
      <c r="AM67" s="46"/>
      <c r="AO67" s="46"/>
      <c r="AP67" s="46"/>
      <c r="AQ67" s="7"/>
      <c r="AS67" s="27"/>
      <c r="AT67" s="45"/>
      <c r="AU67" s="45"/>
      <c r="AV67" s="2"/>
      <c r="AW67" s="45"/>
      <c r="AX67" s="45"/>
      <c r="AY67" s="27"/>
      <c r="AZ67" s="46"/>
      <c r="BA67" s="46"/>
      <c r="BD67" s="47"/>
      <c r="BE67" s="27"/>
      <c r="BF67" s="46"/>
      <c r="BG67" s="46"/>
      <c r="BI67" s="46"/>
      <c r="BJ67" s="46"/>
      <c r="BK67" s="7"/>
      <c r="BM67" s="27"/>
      <c r="BN67" s="45"/>
      <c r="BO67" s="45"/>
      <c r="BP67" s="2"/>
      <c r="BQ67" s="45"/>
      <c r="BR67" s="45"/>
      <c r="BS67" s="27"/>
      <c r="BT67" s="46"/>
      <c r="BU67" s="46"/>
      <c r="BX67" s="47"/>
      <c r="BY67" s="27"/>
      <c r="BZ67" s="46"/>
      <c r="CA67" s="46"/>
      <c r="CC67" s="46"/>
      <c r="CD67" s="46"/>
      <c r="CE67" s="27"/>
      <c r="CG67" s="27"/>
      <c r="CH67" s="45"/>
      <c r="CI67" s="45"/>
      <c r="CJ67" s="2"/>
      <c r="CK67" s="45"/>
      <c r="CL67" s="45"/>
      <c r="CM67" s="27"/>
      <c r="CN67" s="46"/>
      <c r="CO67" s="46"/>
      <c r="CR67" s="47"/>
      <c r="CS67" s="27"/>
      <c r="CT67" s="46"/>
      <c r="CU67" s="46"/>
      <c r="CW67" s="46"/>
      <c r="CX67" s="46"/>
      <c r="CY67" s="7"/>
      <c r="DA67" s="27"/>
      <c r="DB67" s="45"/>
      <c r="DC67" s="45"/>
      <c r="DD67" s="2"/>
      <c r="DE67" s="45"/>
      <c r="DF67" s="45"/>
      <c r="DG67" s="27"/>
      <c r="DH67" s="46"/>
      <c r="DI67" s="46"/>
      <c r="DL67" s="47"/>
      <c r="DM67" s="27"/>
      <c r="DN67" s="46"/>
      <c r="DO67" s="46"/>
      <c r="DQ67" s="46"/>
      <c r="DR67" s="46"/>
      <c r="DS67" s="7"/>
      <c r="DU67" s="27"/>
      <c r="DV67" s="45"/>
      <c r="DW67" s="45"/>
      <c r="DX67" s="2"/>
      <c r="DY67" s="45"/>
      <c r="DZ67" s="45"/>
      <c r="EA67" s="27"/>
      <c r="EC67" s="48"/>
      <c r="EF67" s="47"/>
      <c r="EG67" s="27"/>
      <c r="EH67" s="46"/>
      <c r="EI67" s="46"/>
      <c r="EK67" s="46"/>
      <c r="EL67" s="46"/>
      <c r="EM67" s="7"/>
      <c r="EO67" s="27"/>
      <c r="EP67" s="45"/>
      <c r="EQ67" s="45"/>
      <c r="ER67" s="2"/>
      <c r="ES67" s="45"/>
      <c r="ET67" s="45"/>
      <c r="EU67" s="27"/>
      <c r="EV67" s="46"/>
      <c r="EW67" s="46"/>
      <c r="EZ67" s="47"/>
      <c r="FA67" s="27"/>
      <c r="FB67" s="46"/>
      <c r="FC67" s="46"/>
      <c r="FE67" s="46"/>
      <c r="FF67" s="46"/>
      <c r="FG67" s="7"/>
      <c r="FI67" s="27"/>
      <c r="FJ67" s="45"/>
      <c r="FK67" s="45"/>
      <c r="FL67" s="2"/>
      <c r="FM67" s="45"/>
      <c r="FN67" s="45"/>
      <c r="FO67" s="27"/>
      <c r="FP67" s="46"/>
      <c r="FQ67" s="46"/>
      <c r="FT67" s="47"/>
      <c r="FU67" s="27"/>
      <c r="FV67" s="46"/>
      <c r="FW67" s="46"/>
      <c r="FY67" s="46"/>
      <c r="FZ67" s="46"/>
      <c r="GA67" s="17"/>
      <c r="GB67" s="51"/>
      <c r="GC67" s="51"/>
      <c r="GD67" s="57"/>
      <c r="GE67" s="2"/>
      <c r="GF67" s="51"/>
      <c r="GG67" s="52"/>
      <c r="GH67" s="2"/>
      <c r="GI67" s="54"/>
      <c r="GJ67" s="2"/>
      <c r="GK67" s="2"/>
      <c r="GL67" s="2"/>
      <c r="GM67" s="2"/>
      <c r="GN67" s="55"/>
      <c r="GO67" s="2"/>
      <c r="GP67" s="2"/>
      <c r="GQ67" s="2"/>
      <c r="GR67" s="2"/>
      <c r="GS67" s="2"/>
      <c r="GT67" s="2"/>
      <c r="GU67" s="17"/>
      <c r="GV67" s="51"/>
      <c r="GW67" s="51"/>
      <c r="GX67" s="57"/>
      <c r="GY67" s="2"/>
      <c r="GZ67" s="51"/>
      <c r="HA67" s="52"/>
      <c r="HB67" s="2"/>
      <c r="HC67" s="54"/>
      <c r="HD67" s="2"/>
      <c r="HE67" s="2"/>
      <c r="HF67" s="2"/>
      <c r="HG67" s="2"/>
      <c r="HH67" s="55"/>
      <c r="HI67" s="2"/>
      <c r="HJ67" s="2"/>
      <c r="HK67" s="2"/>
      <c r="HL67" s="2"/>
      <c r="HM67" s="2"/>
      <c r="HN67" s="2"/>
    </row>
    <row r="68" spans="1:222" s="4" customFormat="1" ht="13.5" customHeight="1">
      <c r="A68" s="44"/>
      <c r="B68" s="2"/>
      <c r="C68" s="7"/>
      <c r="E68" s="27"/>
      <c r="F68" s="45"/>
      <c r="G68" s="46"/>
      <c r="H68" s="2"/>
      <c r="I68" s="45"/>
      <c r="J68" s="46"/>
      <c r="K68" s="27"/>
      <c r="L68" s="46"/>
      <c r="M68" s="46"/>
      <c r="P68" s="47"/>
      <c r="Q68" s="27"/>
      <c r="R68" s="46"/>
      <c r="S68" s="46"/>
      <c r="U68" s="46"/>
      <c r="V68" s="46"/>
      <c r="W68" s="7"/>
      <c r="Y68" s="27"/>
      <c r="Z68" s="45"/>
      <c r="AA68" s="45"/>
      <c r="AB68" s="2"/>
      <c r="AC68" s="45"/>
      <c r="AD68" s="45"/>
      <c r="AE68" s="27"/>
      <c r="AF68" s="46"/>
      <c r="AG68" s="46"/>
      <c r="AJ68" s="47"/>
      <c r="AK68" s="27"/>
      <c r="AM68" s="46"/>
      <c r="AO68" s="46"/>
      <c r="AP68" s="46"/>
      <c r="AQ68" s="7"/>
      <c r="AS68" s="27"/>
      <c r="AT68" s="45"/>
      <c r="AU68" s="45"/>
      <c r="AV68" s="2"/>
      <c r="AW68" s="45"/>
      <c r="AX68" s="45"/>
      <c r="AY68" s="27"/>
      <c r="AZ68" s="46"/>
      <c r="BA68" s="46"/>
      <c r="BD68" s="47"/>
      <c r="BE68" s="27"/>
      <c r="BF68" s="46"/>
      <c r="BG68" s="46"/>
      <c r="BI68" s="46"/>
      <c r="BJ68" s="46"/>
      <c r="BK68" s="7"/>
      <c r="BM68" s="27"/>
      <c r="BN68" s="45"/>
      <c r="BO68" s="45"/>
      <c r="BP68" s="2"/>
      <c r="BQ68" s="45"/>
      <c r="BR68" s="45"/>
      <c r="BS68" s="27"/>
      <c r="BT68" s="46"/>
      <c r="BU68" s="46"/>
      <c r="BX68" s="47"/>
      <c r="BY68" s="27"/>
      <c r="BZ68" s="46"/>
      <c r="CA68" s="46"/>
      <c r="CC68" s="46"/>
      <c r="CD68" s="46"/>
      <c r="CE68" s="27"/>
      <c r="CG68" s="27"/>
      <c r="CH68" s="45"/>
      <c r="CI68" s="45"/>
      <c r="CJ68" s="2"/>
      <c r="CK68" s="45"/>
      <c r="CL68" s="45"/>
      <c r="CM68" s="27"/>
      <c r="CN68" s="46"/>
      <c r="CO68" s="46"/>
      <c r="CR68" s="47"/>
      <c r="CS68" s="27"/>
      <c r="CT68" s="46"/>
      <c r="CU68" s="46"/>
      <c r="CW68" s="46"/>
      <c r="CX68" s="46"/>
      <c r="CY68" s="7"/>
      <c r="DA68" s="27"/>
      <c r="DB68" s="45"/>
      <c r="DC68" s="45"/>
      <c r="DD68" s="2"/>
      <c r="DE68" s="45"/>
      <c r="DF68" s="45"/>
      <c r="DG68" s="27"/>
      <c r="DH68" s="46"/>
      <c r="DI68" s="46"/>
      <c r="DL68" s="47"/>
      <c r="DM68" s="27"/>
      <c r="DN68" s="46"/>
      <c r="DO68" s="46"/>
      <c r="DQ68" s="46"/>
      <c r="DR68" s="46"/>
      <c r="DS68" s="7"/>
      <c r="DU68" s="27"/>
      <c r="DV68" s="45"/>
      <c r="DW68" s="45"/>
      <c r="DX68" s="2"/>
      <c r="DY68" s="45"/>
      <c r="DZ68" s="45"/>
      <c r="EA68" s="27"/>
      <c r="EC68" s="48"/>
      <c r="EF68" s="47"/>
      <c r="EG68" s="27"/>
      <c r="EH68" s="46"/>
      <c r="EI68" s="46"/>
      <c r="EK68" s="46"/>
      <c r="EL68" s="46"/>
      <c r="EM68" s="7"/>
      <c r="EO68" s="27"/>
      <c r="EP68" s="45"/>
      <c r="EQ68" s="45"/>
      <c r="ER68" s="2"/>
      <c r="ES68" s="45"/>
      <c r="ET68" s="45"/>
      <c r="EU68" s="27"/>
      <c r="EV68" s="46"/>
      <c r="EW68" s="46"/>
      <c r="EZ68" s="47"/>
      <c r="FA68" s="27"/>
      <c r="FB68" s="46"/>
      <c r="FC68" s="46"/>
      <c r="FE68" s="46"/>
      <c r="FF68" s="46"/>
      <c r="FG68" s="7"/>
      <c r="FI68" s="27"/>
      <c r="FJ68" s="45"/>
      <c r="FK68" s="45"/>
      <c r="FL68" s="2"/>
      <c r="FM68" s="45"/>
      <c r="FN68" s="45"/>
      <c r="FO68" s="27"/>
      <c r="FP68" s="46"/>
      <c r="FQ68" s="46"/>
      <c r="FT68" s="47"/>
      <c r="FU68" s="27"/>
      <c r="FV68" s="46"/>
      <c r="FW68" s="46"/>
      <c r="FY68" s="46"/>
      <c r="FZ68" s="46"/>
      <c r="GA68" s="58"/>
      <c r="GB68" s="51"/>
      <c r="GC68" s="52"/>
      <c r="GD68" s="53"/>
      <c r="GE68" s="52"/>
      <c r="GF68" s="51"/>
      <c r="GG68" s="52"/>
      <c r="GH68" s="52"/>
      <c r="GI68" s="59"/>
      <c r="GJ68" s="52"/>
      <c r="GN68" s="47"/>
      <c r="GS68" s="53"/>
      <c r="GT68" s="52"/>
      <c r="GU68" s="58"/>
      <c r="GV68" s="51"/>
      <c r="GW68" s="52"/>
      <c r="GX68" s="53"/>
      <c r="GY68" s="52"/>
      <c r="GZ68" s="51"/>
      <c r="HA68" s="52"/>
      <c r="HB68" s="52"/>
      <c r="HC68" s="59"/>
      <c r="HD68" s="52"/>
      <c r="HH68" s="47"/>
      <c r="HM68" s="53"/>
      <c r="HN68" s="52"/>
    </row>
    <row r="69" spans="1:222" s="4" customFormat="1" ht="13.5" customHeight="1">
      <c r="A69" s="44"/>
      <c r="B69" s="2"/>
      <c r="C69" s="7"/>
      <c r="E69" s="27"/>
      <c r="F69" s="45"/>
      <c r="G69" s="46"/>
      <c r="H69" s="2"/>
      <c r="I69" s="45"/>
      <c r="J69" s="46"/>
      <c r="K69" s="27"/>
      <c r="L69" s="46"/>
      <c r="M69" s="46"/>
      <c r="P69" s="47"/>
      <c r="Q69" s="27"/>
      <c r="R69" s="46"/>
      <c r="S69" s="46"/>
      <c r="U69" s="46"/>
      <c r="V69" s="46"/>
      <c r="W69" s="7"/>
      <c r="Y69" s="27"/>
      <c r="Z69" s="45"/>
      <c r="AA69" s="45"/>
      <c r="AB69" s="2"/>
      <c r="AC69" s="45"/>
      <c r="AD69" s="45"/>
      <c r="AE69" s="27"/>
      <c r="AF69" s="46"/>
      <c r="AG69" s="46"/>
      <c r="AJ69" s="47"/>
      <c r="AK69" s="27"/>
      <c r="AM69" s="46"/>
      <c r="AO69" s="46"/>
      <c r="AP69" s="46"/>
      <c r="AQ69" s="7"/>
      <c r="AS69" s="27"/>
      <c r="AT69" s="45"/>
      <c r="AU69" s="45"/>
      <c r="AV69" s="2"/>
      <c r="AW69" s="45"/>
      <c r="AX69" s="45"/>
      <c r="AY69" s="27"/>
      <c r="AZ69" s="46"/>
      <c r="BA69" s="46"/>
      <c r="BD69" s="47"/>
      <c r="BE69" s="27"/>
      <c r="BF69" s="46"/>
      <c r="BG69" s="46"/>
      <c r="BI69" s="46"/>
      <c r="BJ69" s="46"/>
      <c r="BK69" s="7"/>
      <c r="BM69" s="27"/>
      <c r="BN69" s="45"/>
      <c r="BO69" s="45"/>
      <c r="BP69" s="2"/>
      <c r="BQ69" s="45"/>
      <c r="BR69" s="45"/>
      <c r="BS69" s="27"/>
      <c r="BT69" s="46"/>
      <c r="BU69" s="46"/>
      <c r="BX69" s="47"/>
      <c r="BY69" s="27"/>
      <c r="BZ69" s="46"/>
      <c r="CA69" s="46"/>
      <c r="CC69" s="46"/>
      <c r="CD69" s="46"/>
      <c r="CE69" s="27"/>
      <c r="CG69" s="27"/>
      <c r="CH69" s="45"/>
      <c r="CI69" s="45"/>
      <c r="CJ69" s="2"/>
      <c r="CK69" s="45"/>
      <c r="CL69" s="45"/>
      <c r="CM69" s="27"/>
      <c r="CN69" s="46"/>
      <c r="CO69" s="46"/>
      <c r="CR69" s="47"/>
      <c r="CS69" s="27"/>
      <c r="CT69" s="46"/>
      <c r="CU69" s="46"/>
      <c r="CW69" s="46"/>
      <c r="CX69" s="46"/>
      <c r="CY69" s="7"/>
      <c r="DA69" s="27"/>
      <c r="DB69" s="45"/>
      <c r="DC69" s="45"/>
      <c r="DD69" s="2"/>
      <c r="DE69" s="45"/>
      <c r="DF69" s="45"/>
      <c r="DG69" s="27"/>
      <c r="DH69" s="46"/>
      <c r="DI69" s="46"/>
      <c r="DL69" s="47"/>
      <c r="DM69" s="27"/>
      <c r="DN69" s="46"/>
      <c r="DO69" s="46"/>
      <c r="DQ69" s="46"/>
      <c r="DR69" s="46"/>
      <c r="DS69" s="7"/>
      <c r="DU69" s="27"/>
      <c r="DV69" s="45"/>
      <c r="DW69" s="45"/>
      <c r="DX69" s="2"/>
      <c r="DY69" s="45"/>
      <c r="DZ69" s="45"/>
      <c r="EA69" s="27"/>
      <c r="EC69" s="48"/>
      <c r="EF69" s="47"/>
      <c r="EG69" s="27"/>
      <c r="EH69" s="46"/>
      <c r="EI69" s="46"/>
      <c r="EK69" s="46"/>
      <c r="EL69" s="46"/>
      <c r="EM69" s="7"/>
      <c r="EO69" s="27"/>
      <c r="EP69" s="45"/>
      <c r="EQ69" s="45"/>
      <c r="ER69" s="2"/>
      <c r="ES69" s="45"/>
      <c r="ET69" s="45"/>
      <c r="EU69" s="27"/>
      <c r="EV69" s="46"/>
      <c r="EW69" s="46"/>
      <c r="EZ69" s="47"/>
      <c r="FA69" s="27"/>
      <c r="FB69" s="46"/>
      <c r="FC69" s="46"/>
      <c r="FE69" s="46"/>
      <c r="FF69" s="46"/>
      <c r="FG69" s="7"/>
      <c r="FI69" s="27"/>
      <c r="FJ69" s="45"/>
      <c r="FK69" s="45"/>
      <c r="FL69" s="2"/>
      <c r="FM69" s="45"/>
      <c r="FN69" s="45"/>
      <c r="FO69" s="27"/>
      <c r="FP69" s="46"/>
      <c r="FQ69" s="46"/>
      <c r="FT69" s="47"/>
      <c r="FU69" s="27"/>
      <c r="FV69" s="46"/>
      <c r="FW69" s="46"/>
      <c r="FY69" s="46"/>
      <c r="FZ69" s="46"/>
      <c r="GA69" s="17"/>
      <c r="GB69" s="51"/>
      <c r="GC69" s="51"/>
      <c r="GD69" s="57"/>
      <c r="GE69" s="2"/>
      <c r="GF69" s="51"/>
      <c r="GG69" s="52"/>
      <c r="GH69" s="2"/>
      <c r="GI69" s="54"/>
      <c r="GJ69" s="2"/>
      <c r="GK69" s="2"/>
      <c r="GL69" s="2"/>
      <c r="GM69" s="2"/>
      <c r="GN69" s="55"/>
      <c r="GO69" s="2"/>
      <c r="GP69" s="2"/>
      <c r="GQ69" s="2"/>
      <c r="GR69" s="2"/>
      <c r="GS69" s="2"/>
      <c r="GT69" s="2"/>
      <c r="GU69" s="17"/>
      <c r="GV69" s="51"/>
      <c r="GW69" s="51"/>
      <c r="GX69" s="57"/>
      <c r="GY69" s="2"/>
      <c r="GZ69" s="51"/>
      <c r="HA69" s="52"/>
      <c r="HB69" s="2"/>
      <c r="HC69" s="54"/>
      <c r="HD69" s="2"/>
      <c r="HE69" s="2"/>
      <c r="HF69" s="2"/>
      <c r="HG69" s="2"/>
      <c r="HH69" s="55"/>
      <c r="HI69" s="2"/>
      <c r="HJ69" s="2"/>
      <c r="HK69" s="2"/>
      <c r="HL69" s="2"/>
      <c r="HM69" s="2"/>
      <c r="HN69" s="2"/>
    </row>
    <row r="70" spans="1:222" s="4" customFormat="1" ht="13.5" customHeight="1">
      <c r="A70" s="44"/>
      <c r="B70" s="2"/>
      <c r="C70" s="7"/>
      <c r="E70" s="27"/>
      <c r="F70" s="45"/>
      <c r="G70" s="46"/>
      <c r="H70" s="2"/>
      <c r="I70" s="45"/>
      <c r="J70" s="46"/>
      <c r="K70" s="27"/>
      <c r="L70" s="46"/>
      <c r="M70" s="46"/>
      <c r="P70" s="47"/>
      <c r="Q70" s="27"/>
      <c r="R70" s="46"/>
      <c r="S70" s="46"/>
      <c r="U70" s="46"/>
      <c r="V70" s="46"/>
      <c r="W70" s="7"/>
      <c r="Y70" s="27"/>
      <c r="Z70" s="45"/>
      <c r="AA70" s="45"/>
      <c r="AB70" s="2"/>
      <c r="AC70" s="45"/>
      <c r="AD70" s="45"/>
      <c r="AE70" s="27"/>
      <c r="AF70" s="46"/>
      <c r="AG70" s="46"/>
      <c r="AJ70" s="47"/>
      <c r="AK70" s="27"/>
      <c r="AM70" s="46"/>
      <c r="AO70" s="46"/>
      <c r="AP70" s="46"/>
      <c r="AQ70" s="7"/>
      <c r="AS70" s="27"/>
      <c r="AT70" s="45"/>
      <c r="AU70" s="45"/>
      <c r="AV70" s="2"/>
      <c r="AW70" s="45"/>
      <c r="AX70" s="45"/>
      <c r="AY70" s="27"/>
      <c r="AZ70" s="46"/>
      <c r="BA70" s="46"/>
      <c r="BD70" s="47"/>
      <c r="BE70" s="27"/>
      <c r="BF70" s="46"/>
      <c r="BG70" s="46"/>
      <c r="BI70" s="46"/>
      <c r="BJ70" s="46"/>
      <c r="BK70" s="7"/>
      <c r="BM70" s="27"/>
      <c r="BN70" s="45"/>
      <c r="BO70" s="45"/>
      <c r="BP70" s="2"/>
      <c r="BQ70" s="45"/>
      <c r="BR70" s="45"/>
      <c r="BS70" s="27"/>
      <c r="BT70" s="46"/>
      <c r="BU70" s="46"/>
      <c r="BX70" s="47"/>
      <c r="BY70" s="27"/>
      <c r="BZ70" s="46"/>
      <c r="CA70" s="46"/>
      <c r="CC70" s="46"/>
      <c r="CD70" s="46"/>
      <c r="CE70" s="27"/>
      <c r="CG70" s="27"/>
      <c r="CH70" s="45"/>
      <c r="CI70" s="45"/>
      <c r="CJ70" s="2"/>
      <c r="CK70" s="45"/>
      <c r="CL70" s="45"/>
      <c r="CM70" s="27"/>
      <c r="CN70" s="46"/>
      <c r="CO70" s="46"/>
      <c r="CR70" s="47"/>
      <c r="CS70" s="27"/>
      <c r="CT70" s="46"/>
      <c r="CU70" s="46"/>
      <c r="CW70" s="46"/>
      <c r="CX70" s="46"/>
      <c r="CY70" s="7"/>
      <c r="DA70" s="27"/>
      <c r="DB70" s="45"/>
      <c r="DC70" s="45"/>
      <c r="DD70" s="2"/>
      <c r="DE70" s="45"/>
      <c r="DF70" s="45"/>
      <c r="DG70" s="27"/>
      <c r="DH70" s="46"/>
      <c r="DI70" s="46"/>
      <c r="DL70" s="47"/>
      <c r="DM70" s="27"/>
      <c r="DN70" s="46"/>
      <c r="DO70" s="46"/>
      <c r="DQ70" s="46"/>
      <c r="DR70" s="46"/>
      <c r="DS70" s="7"/>
      <c r="DU70" s="27"/>
      <c r="DV70" s="45"/>
      <c r="DW70" s="45"/>
      <c r="DX70" s="2"/>
      <c r="DY70" s="45"/>
      <c r="DZ70" s="45"/>
      <c r="EA70" s="27"/>
      <c r="EC70" s="48"/>
      <c r="EF70" s="47"/>
      <c r="EG70" s="27"/>
      <c r="EH70" s="46"/>
      <c r="EI70" s="46"/>
      <c r="EK70" s="46"/>
      <c r="EL70" s="46"/>
      <c r="EM70" s="7"/>
      <c r="EO70" s="27"/>
      <c r="EP70" s="45"/>
      <c r="EQ70" s="45"/>
      <c r="ER70" s="2"/>
      <c r="ES70" s="45"/>
      <c r="ET70" s="45"/>
      <c r="EU70" s="27"/>
      <c r="EV70" s="46"/>
      <c r="EW70" s="46"/>
      <c r="EZ70" s="47"/>
      <c r="FA70" s="27"/>
      <c r="FB70" s="46"/>
      <c r="FC70" s="46"/>
      <c r="FE70" s="46"/>
      <c r="FF70" s="46"/>
      <c r="FG70" s="7"/>
      <c r="FI70" s="27"/>
      <c r="FJ70" s="45"/>
      <c r="FK70" s="45"/>
      <c r="FL70" s="2"/>
      <c r="FM70" s="45"/>
      <c r="FN70" s="45"/>
      <c r="FO70" s="27"/>
      <c r="FP70" s="46"/>
      <c r="FQ70" s="46"/>
      <c r="FT70" s="47"/>
      <c r="FU70" s="27"/>
      <c r="FV70" s="46"/>
      <c r="FW70" s="46"/>
      <c r="FY70" s="46"/>
      <c r="FZ70" s="46"/>
      <c r="GA70" s="17"/>
      <c r="GB70" s="51"/>
      <c r="GC70" s="51"/>
      <c r="GD70" s="57"/>
      <c r="GE70" s="57"/>
      <c r="GF70" s="51"/>
      <c r="GG70" s="52"/>
      <c r="GH70" s="2"/>
      <c r="GI70" s="54"/>
      <c r="GJ70" s="2"/>
      <c r="GK70" s="2"/>
      <c r="GL70" s="2"/>
      <c r="GM70" s="2"/>
      <c r="GN70" s="55"/>
      <c r="GO70" s="2"/>
      <c r="GP70" s="2"/>
      <c r="GQ70" s="2"/>
      <c r="GR70" s="2"/>
      <c r="GS70" s="2"/>
      <c r="GT70" s="2"/>
      <c r="GU70" s="17"/>
      <c r="GV70" s="51"/>
      <c r="GW70" s="51"/>
      <c r="GX70" s="57"/>
      <c r="GY70" s="57"/>
      <c r="GZ70" s="51"/>
      <c r="HA70" s="52"/>
      <c r="HB70" s="2"/>
      <c r="HC70" s="54"/>
      <c r="HD70" s="2"/>
      <c r="HE70" s="2"/>
      <c r="HF70" s="2"/>
      <c r="HG70" s="2"/>
      <c r="HH70" s="55"/>
      <c r="HI70" s="2"/>
      <c r="HJ70" s="2"/>
      <c r="HK70" s="2"/>
      <c r="HL70" s="2"/>
      <c r="HM70" s="2"/>
      <c r="HN70" s="2"/>
    </row>
    <row r="71" spans="1:222" s="4" customFormat="1" ht="13.5" customHeight="1">
      <c r="A71" s="44"/>
      <c r="B71" s="2"/>
      <c r="C71" s="7"/>
      <c r="E71" s="27"/>
      <c r="F71" s="45"/>
      <c r="G71" s="46"/>
      <c r="H71" s="2"/>
      <c r="I71" s="45"/>
      <c r="J71" s="46"/>
      <c r="K71" s="27"/>
      <c r="L71" s="46"/>
      <c r="M71" s="46"/>
      <c r="P71" s="47"/>
      <c r="Q71" s="27"/>
      <c r="R71" s="46"/>
      <c r="S71" s="46"/>
      <c r="U71" s="46"/>
      <c r="V71" s="46"/>
      <c r="W71" s="7"/>
      <c r="Y71" s="27"/>
      <c r="Z71" s="45"/>
      <c r="AA71" s="45"/>
      <c r="AB71" s="2"/>
      <c r="AC71" s="45"/>
      <c r="AD71" s="45"/>
      <c r="AE71" s="27"/>
      <c r="AF71" s="46"/>
      <c r="AG71" s="46"/>
      <c r="AJ71" s="47"/>
      <c r="AK71" s="27"/>
      <c r="AM71" s="46"/>
      <c r="AO71" s="46"/>
      <c r="AP71" s="46"/>
      <c r="AQ71" s="7"/>
      <c r="AS71" s="27"/>
      <c r="AT71" s="45"/>
      <c r="AU71" s="45"/>
      <c r="AV71" s="2"/>
      <c r="AW71" s="45"/>
      <c r="AX71" s="45"/>
      <c r="AY71" s="27"/>
      <c r="AZ71" s="46"/>
      <c r="BA71" s="46"/>
      <c r="BD71" s="47"/>
      <c r="BE71" s="27"/>
      <c r="BF71" s="46"/>
      <c r="BG71" s="46"/>
      <c r="BI71" s="46"/>
      <c r="BJ71" s="46"/>
      <c r="BK71" s="7"/>
      <c r="BM71" s="27"/>
      <c r="BN71" s="45"/>
      <c r="BO71" s="45"/>
      <c r="BP71" s="2"/>
      <c r="BQ71" s="45"/>
      <c r="BR71" s="45"/>
      <c r="BS71" s="27"/>
      <c r="BT71" s="46"/>
      <c r="BU71" s="46"/>
      <c r="BX71" s="47"/>
      <c r="BY71" s="27"/>
      <c r="BZ71" s="46"/>
      <c r="CA71" s="46"/>
      <c r="CC71" s="46"/>
      <c r="CD71" s="46"/>
      <c r="CE71" s="27"/>
      <c r="CG71" s="27"/>
      <c r="CH71" s="45"/>
      <c r="CI71" s="45"/>
      <c r="CJ71" s="2"/>
      <c r="CK71" s="45"/>
      <c r="CL71" s="45"/>
      <c r="CM71" s="27"/>
      <c r="CN71" s="46"/>
      <c r="CO71" s="46"/>
      <c r="CR71" s="47"/>
      <c r="CS71" s="27"/>
      <c r="CT71" s="46"/>
      <c r="CU71" s="46"/>
      <c r="CW71" s="46"/>
      <c r="CX71" s="46"/>
      <c r="CY71" s="7"/>
      <c r="DA71" s="27"/>
      <c r="DB71" s="45"/>
      <c r="DC71" s="45"/>
      <c r="DD71" s="2"/>
      <c r="DE71" s="45"/>
      <c r="DF71" s="45"/>
      <c r="DG71" s="27"/>
      <c r="DH71" s="46"/>
      <c r="DI71" s="46"/>
      <c r="DL71" s="47"/>
      <c r="DM71" s="27"/>
      <c r="DN71" s="46"/>
      <c r="DO71" s="46"/>
      <c r="DQ71" s="46"/>
      <c r="DR71" s="46"/>
      <c r="DS71" s="7"/>
      <c r="DU71" s="27"/>
      <c r="DV71" s="45"/>
      <c r="DW71" s="45"/>
      <c r="DX71" s="2"/>
      <c r="DY71" s="45"/>
      <c r="DZ71" s="45"/>
      <c r="EA71" s="27"/>
      <c r="EC71" s="48"/>
      <c r="EF71" s="47"/>
      <c r="EG71" s="27"/>
      <c r="EH71" s="46"/>
      <c r="EI71" s="46"/>
      <c r="EK71" s="46"/>
      <c r="EL71" s="46"/>
      <c r="EM71" s="7"/>
      <c r="EO71" s="27"/>
      <c r="EP71" s="45"/>
      <c r="EQ71" s="45"/>
      <c r="ER71" s="2"/>
      <c r="ES71" s="45"/>
      <c r="ET71" s="45"/>
      <c r="EU71" s="27"/>
      <c r="EV71" s="46"/>
      <c r="EW71" s="46"/>
      <c r="EZ71" s="47"/>
      <c r="FA71" s="27"/>
      <c r="FB71" s="46"/>
      <c r="FC71" s="46"/>
      <c r="FE71" s="46"/>
      <c r="FF71" s="46"/>
      <c r="FG71" s="7"/>
      <c r="FI71" s="27"/>
      <c r="FJ71" s="45"/>
      <c r="FK71" s="45"/>
      <c r="FL71" s="2"/>
      <c r="FM71" s="45"/>
      <c r="FN71" s="45"/>
      <c r="FO71" s="27"/>
      <c r="FP71" s="46"/>
      <c r="FQ71" s="46"/>
      <c r="FT71" s="47"/>
      <c r="FU71" s="27"/>
      <c r="FV71" s="46"/>
      <c r="FW71" s="46"/>
      <c r="FY71" s="46"/>
      <c r="FZ71" s="46"/>
      <c r="GA71" s="7"/>
      <c r="GG71" s="46"/>
      <c r="GI71" s="49"/>
      <c r="GN71" s="47"/>
      <c r="GU71" s="7"/>
      <c r="HA71" s="46"/>
      <c r="HC71" s="49"/>
      <c r="HH71" s="47"/>
    </row>
    <row r="72" spans="1:222" s="4" customFormat="1" ht="13.5" customHeight="1">
      <c r="A72" s="60"/>
      <c r="B72" s="2"/>
      <c r="C72" s="7"/>
      <c r="E72" s="27"/>
      <c r="F72" s="45"/>
      <c r="G72" s="46"/>
      <c r="H72" s="2"/>
      <c r="I72" s="45"/>
      <c r="J72" s="46"/>
      <c r="K72" s="27"/>
      <c r="L72" s="46"/>
      <c r="M72" s="46"/>
      <c r="P72" s="47"/>
      <c r="Q72" s="27"/>
      <c r="R72" s="46"/>
      <c r="S72" s="46"/>
      <c r="U72" s="46"/>
      <c r="V72" s="46"/>
      <c r="W72" s="7"/>
      <c r="Y72" s="27"/>
      <c r="Z72" s="45"/>
      <c r="AA72" s="45"/>
      <c r="AB72" s="2"/>
      <c r="AC72" s="45"/>
      <c r="AD72" s="45"/>
      <c r="AE72" s="27"/>
      <c r="AF72" s="46"/>
      <c r="AG72" s="46"/>
      <c r="AJ72" s="47"/>
      <c r="AK72" s="27"/>
      <c r="AM72" s="46"/>
      <c r="AO72" s="46"/>
      <c r="AP72" s="46"/>
      <c r="AQ72" s="7"/>
      <c r="AS72" s="27"/>
      <c r="AT72" s="45"/>
      <c r="AU72" s="45"/>
      <c r="AV72" s="2"/>
      <c r="AW72" s="45"/>
      <c r="AX72" s="45"/>
      <c r="AY72" s="27"/>
      <c r="AZ72" s="46"/>
      <c r="BA72" s="46"/>
      <c r="BD72" s="47"/>
      <c r="BE72" s="27"/>
      <c r="BF72" s="46"/>
      <c r="BG72" s="46"/>
      <c r="BI72" s="46"/>
      <c r="BJ72" s="46"/>
      <c r="BK72" s="7"/>
      <c r="BM72" s="27"/>
      <c r="BN72" s="45"/>
      <c r="BO72" s="45"/>
      <c r="BP72" s="2"/>
      <c r="BQ72" s="45"/>
      <c r="BR72" s="45"/>
      <c r="BS72" s="27"/>
      <c r="BT72" s="46"/>
      <c r="BU72" s="46"/>
      <c r="BX72" s="47"/>
      <c r="BY72" s="27"/>
      <c r="BZ72" s="46"/>
      <c r="CA72" s="46"/>
      <c r="CC72" s="46"/>
      <c r="CD72" s="46"/>
      <c r="CE72" s="27"/>
      <c r="CG72" s="27"/>
      <c r="CH72" s="45"/>
      <c r="CI72" s="45"/>
      <c r="CJ72" s="2"/>
      <c r="CK72" s="45"/>
      <c r="CL72" s="45"/>
      <c r="CM72" s="27"/>
      <c r="CN72" s="46"/>
      <c r="CO72" s="46"/>
      <c r="CR72" s="47"/>
      <c r="CS72" s="27"/>
      <c r="CT72" s="46"/>
      <c r="CU72" s="46"/>
      <c r="CW72" s="46"/>
      <c r="CX72" s="46"/>
      <c r="CY72" s="7"/>
      <c r="DA72" s="27"/>
      <c r="DB72" s="45"/>
      <c r="DC72" s="45"/>
      <c r="DD72" s="2"/>
      <c r="DE72" s="45"/>
      <c r="DF72" s="45"/>
      <c r="DG72" s="27"/>
      <c r="DH72" s="46"/>
      <c r="DI72" s="46"/>
      <c r="DL72" s="47"/>
      <c r="DM72" s="27"/>
      <c r="DN72" s="46"/>
      <c r="DO72" s="46"/>
      <c r="DQ72" s="46"/>
      <c r="DR72" s="46"/>
      <c r="DS72" s="7"/>
      <c r="DU72" s="27"/>
      <c r="DV72" s="45"/>
      <c r="DW72" s="45"/>
      <c r="DX72" s="2"/>
      <c r="DY72" s="45"/>
      <c r="DZ72" s="45"/>
      <c r="EA72" s="27"/>
      <c r="EC72" s="48"/>
      <c r="EF72" s="47"/>
      <c r="EG72" s="27"/>
      <c r="EH72" s="46"/>
      <c r="EI72" s="46"/>
      <c r="EK72" s="46"/>
      <c r="EL72" s="46"/>
      <c r="EM72" s="7"/>
      <c r="EO72" s="27"/>
      <c r="EP72" s="45"/>
      <c r="EQ72" s="45"/>
      <c r="ER72" s="2"/>
      <c r="ES72" s="45"/>
      <c r="ET72" s="45"/>
      <c r="EU72" s="27"/>
      <c r="EV72" s="46"/>
      <c r="EW72" s="46"/>
      <c r="EZ72" s="47"/>
      <c r="FA72" s="27"/>
      <c r="FB72" s="46"/>
      <c r="FC72" s="46"/>
      <c r="FE72" s="46"/>
      <c r="FF72" s="46"/>
      <c r="FG72" s="7"/>
      <c r="FI72" s="27"/>
      <c r="FJ72" s="45"/>
      <c r="FK72" s="45"/>
      <c r="FL72" s="2"/>
      <c r="FM72" s="45"/>
      <c r="FN72" s="45"/>
      <c r="FO72" s="27"/>
      <c r="FP72" s="46"/>
      <c r="FQ72" s="46"/>
      <c r="FT72" s="47"/>
      <c r="FU72" s="27"/>
      <c r="FV72" s="46"/>
      <c r="FW72" s="46"/>
      <c r="FY72" s="46"/>
      <c r="FZ72" s="46"/>
      <c r="GA72" s="7"/>
      <c r="GG72" s="46"/>
      <c r="GI72" s="49"/>
      <c r="GN72" s="47"/>
      <c r="GU72" s="7"/>
      <c r="HA72" s="46"/>
      <c r="HC72" s="49"/>
      <c r="HH72" s="47"/>
    </row>
    <row r="73" spans="1:222" s="4" customFormat="1" ht="13.5" customHeight="1">
      <c r="A73" s="60"/>
      <c r="B73" s="2"/>
      <c r="C73" s="7"/>
      <c r="E73" s="27"/>
      <c r="F73" s="45"/>
      <c r="G73" s="46"/>
      <c r="H73" s="2"/>
      <c r="I73" s="45"/>
      <c r="J73" s="46"/>
      <c r="K73" s="27"/>
      <c r="L73" s="46"/>
      <c r="M73" s="46"/>
      <c r="P73" s="47"/>
      <c r="Q73" s="27"/>
      <c r="R73" s="46"/>
      <c r="S73" s="46"/>
      <c r="U73" s="46"/>
      <c r="V73" s="46"/>
      <c r="W73" s="7"/>
      <c r="Y73" s="27"/>
      <c r="Z73" s="45"/>
      <c r="AA73" s="45"/>
      <c r="AB73" s="2"/>
      <c r="AC73" s="45"/>
      <c r="AD73" s="45"/>
      <c r="AE73" s="27"/>
      <c r="AF73" s="46"/>
      <c r="AG73" s="46"/>
      <c r="AJ73" s="47"/>
      <c r="AK73" s="27"/>
      <c r="AM73" s="46"/>
      <c r="AO73" s="46"/>
      <c r="AP73" s="46"/>
      <c r="AQ73" s="7"/>
      <c r="AS73" s="27"/>
      <c r="AT73" s="45"/>
      <c r="AU73" s="45"/>
      <c r="AV73" s="2"/>
      <c r="AW73" s="45"/>
      <c r="AX73" s="45"/>
      <c r="AY73" s="27"/>
      <c r="AZ73" s="46"/>
      <c r="BA73" s="46"/>
      <c r="BD73" s="47"/>
      <c r="BE73" s="27"/>
      <c r="BF73" s="46"/>
      <c r="BG73" s="46"/>
      <c r="BI73" s="46"/>
      <c r="BJ73" s="46"/>
      <c r="BK73" s="7"/>
      <c r="BM73" s="27"/>
      <c r="BN73" s="45"/>
      <c r="BO73" s="45"/>
      <c r="BP73" s="2"/>
      <c r="BQ73" s="45"/>
      <c r="BR73" s="45"/>
      <c r="BS73" s="27"/>
      <c r="BT73" s="46"/>
      <c r="BU73" s="46"/>
      <c r="BX73" s="47"/>
      <c r="BY73" s="27"/>
      <c r="BZ73" s="46"/>
      <c r="CA73" s="46"/>
      <c r="CC73" s="46"/>
      <c r="CD73" s="46"/>
      <c r="CE73" s="27"/>
      <c r="CG73" s="27"/>
      <c r="CH73" s="45"/>
      <c r="CI73" s="45"/>
      <c r="CJ73" s="2"/>
      <c r="CK73" s="45"/>
      <c r="CL73" s="45"/>
      <c r="CM73" s="27"/>
      <c r="CN73" s="46"/>
      <c r="CO73" s="46"/>
      <c r="CR73" s="47"/>
      <c r="CS73" s="27"/>
      <c r="CT73" s="46"/>
      <c r="CU73" s="46"/>
      <c r="CW73" s="46"/>
      <c r="CX73" s="46"/>
      <c r="CY73" s="7"/>
      <c r="DA73" s="27"/>
      <c r="DB73" s="45"/>
      <c r="DC73" s="45"/>
      <c r="DD73" s="2"/>
      <c r="DE73" s="45"/>
      <c r="DF73" s="45"/>
      <c r="DG73" s="27"/>
      <c r="DH73" s="46"/>
      <c r="DI73" s="46"/>
      <c r="DL73" s="47"/>
      <c r="DM73" s="27"/>
      <c r="DN73" s="46"/>
      <c r="DO73" s="46"/>
      <c r="DQ73" s="46"/>
      <c r="DR73" s="46"/>
      <c r="DS73" s="7"/>
      <c r="DU73" s="27"/>
      <c r="DV73" s="45"/>
      <c r="DW73" s="45"/>
      <c r="DX73" s="2"/>
      <c r="DY73" s="45"/>
      <c r="DZ73" s="45"/>
      <c r="EA73" s="27"/>
      <c r="EC73" s="48"/>
      <c r="EF73" s="47"/>
      <c r="EG73" s="27"/>
      <c r="EH73" s="46"/>
      <c r="EI73" s="46"/>
      <c r="EK73" s="46"/>
      <c r="EL73" s="46"/>
      <c r="EM73" s="7"/>
      <c r="EO73" s="27"/>
      <c r="EP73" s="45"/>
      <c r="EQ73" s="45"/>
      <c r="ER73" s="2"/>
      <c r="ES73" s="45"/>
      <c r="ET73" s="45"/>
      <c r="EU73" s="27"/>
      <c r="EV73" s="46"/>
      <c r="EW73" s="46"/>
      <c r="EZ73" s="47"/>
      <c r="FA73" s="27"/>
      <c r="FB73" s="46"/>
      <c r="FC73" s="46"/>
      <c r="FE73" s="46"/>
      <c r="FF73" s="46"/>
      <c r="FG73" s="7"/>
      <c r="FI73" s="27"/>
      <c r="FJ73" s="45"/>
      <c r="FK73" s="45"/>
      <c r="FL73" s="2"/>
      <c r="FM73" s="45"/>
      <c r="FN73" s="45"/>
      <c r="FO73" s="27"/>
      <c r="FP73" s="46"/>
      <c r="FQ73" s="46"/>
      <c r="FT73" s="47"/>
      <c r="FU73" s="27"/>
      <c r="FV73" s="46"/>
      <c r="FW73" s="46"/>
      <c r="FY73" s="46"/>
      <c r="FZ73" s="46"/>
      <c r="GA73" s="7"/>
      <c r="GG73" s="46"/>
      <c r="GI73" s="49"/>
      <c r="GN73" s="47"/>
      <c r="GU73" s="7"/>
      <c r="HA73" s="46"/>
      <c r="HC73" s="49"/>
      <c r="HH73" s="47"/>
    </row>
    <row r="74" spans="1:222" s="4" customFormat="1" ht="13.5" customHeight="1">
      <c r="A74" s="60"/>
      <c r="B74" s="2"/>
      <c r="C74" s="7"/>
      <c r="E74" s="27"/>
      <c r="F74" s="45"/>
      <c r="G74" s="46"/>
      <c r="H74" s="2"/>
      <c r="I74" s="45"/>
      <c r="J74" s="46"/>
      <c r="K74" s="27"/>
      <c r="L74" s="46"/>
      <c r="M74" s="46"/>
      <c r="P74" s="47"/>
      <c r="Q74" s="27"/>
      <c r="R74" s="46"/>
      <c r="S74" s="46"/>
      <c r="U74" s="46"/>
      <c r="V74" s="46"/>
      <c r="W74" s="7"/>
      <c r="Y74" s="27"/>
      <c r="Z74" s="45"/>
      <c r="AA74" s="45"/>
      <c r="AB74" s="2"/>
      <c r="AC74" s="45"/>
      <c r="AD74" s="45"/>
      <c r="AE74" s="27"/>
      <c r="AF74" s="46"/>
      <c r="AG74" s="46"/>
      <c r="AJ74" s="47"/>
      <c r="AK74" s="27"/>
      <c r="AM74" s="46"/>
      <c r="AO74" s="46"/>
      <c r="AP74" s="46"/>
      <c r="AQ74" s="7"/>
      <c r="AS74" s="27"/>
      <c r="AT74" s="45"/>
      <c r="AU74" s="45"/>
      <c r="AV74" s="2"/>
      <c r="AW74" s="45"/>
      <c r="AX74" s="45"/>
      <c r="AY74" s="27"/>
      <c r="AZ74" s="46"/>
      <c r="BA74" s="46"/>
      <c r="BD74" s="47"/>
      <c r="BE74" s="27"/>
      <c r="BF74" s="46"/>
      <c r="BG74" s="46"/>
      <c r="BI74" s="46"/>
      <c r="BJ74" s="46"/>
      <c r="BK74" s="7"/>
      <c r="BM74" s="27"/>
      <c r="BN74" s="45"/>
      <c r="BO74" s="45"/>
      <c r="BP74" s="2"/>
      <c r="BQ74" s="45"/>
      <c r="BR74" s="45"/>
      <c r="BS74" s="27"/>
      <c r="BT74" s="46"/>
      <c r="BU74" s="46"/>
      <c r="BX74" s="47"/>
      <c r="BY74" s="27"/>
      <c r="BZ74" s="46"/>
      <c r="CA74" s="46"/>
      <c r="CC74" s="46"/>
      <c r="CD74" s="46"/>
      <c r="CE74" s="27"/>
      <c r="CG74" s="27"/>
      <c r="CH74" s="45"/>
      <c r="CI74" s="45"/>
      <c r="CJ74" s="2"/>
      <c r="CK74" s="45"/>
      <c r="CL74" s="45"/>
      <c r="CM74" s="27"/>
      <c r="CN74" s="46"/>
      <c r="CO74" s="46"/>
      <c r="CR74" s="47"/>
      <c r="CS74" s="27"/>
      <c r="CT74" s="46"/>
      <c r="CU74" s="46"/>
      <c r="CW74" s="46"/>
      <c r="CX74" s="46"/>
      <c r="CY74" s="7"/>
      <c r="DA74" s="27"/>
      <c r="DB74" s="45"/>
      <c r="DC74" s="45"/>
      <c r="DD74" s="2"/>
      <c r="DE74" s="45"/>
      <c r="DF74" s="45"/>
      <c r="DG74" s="27"/>
      <c r="DH74" s="46"/>
      <c r="DI74" s="46"/>
      <c r="DL74" s="47"/>
      <c r="DM74" s="27"/>
      <c r="DN74" s="46"/>
      <c r="DO74" s="46"/>
      <c r="DQ74" s="46"/>
      <c r="DR74" s="46"/>
      <c r="DS74" s="7"/>
      <c r="DU74" s="27"/>
      <c r="DV74" s="45"/>
      <c r="DW74" s="45"/>
      <c r="DX74" s="2"/>
      <c r="DY74" s="45"/>
      <c r="DZ74" s="45"/>
      <c r="EA74" s="27"/>
      <c r="EC74" s="48"/>
      <c r="EF74" s="47"/>
      <c r="EG74" s="27"/>
      <c r="EH74" s="46"/>
      <c r="EI74" s="46"/>
      <c r="EK74" s="46"/>
      <c r="EL74" s="46"/>
      <c r="EM74" s="7"/>
      <c r="EO74" s="27"/>
      <c r="EP74" s="45"/>
      <c r="EQ74" s="45"/>
      <c r="ER74" s="2"/>
      <c r="ES74" s="45"/>
      <c r="ET74" s="45"/>
      <c r="EU74" s="27"/>
      <c r="EV74" s="46"/>
      <c r="EW74" s="46"/>
      <c r="EZ74" s="47"/>
      <c r="FA74" s="27"/>
      <c r="FB74" s="46"/>
      <c r="FC74" s="46"/>
      <c r="FE74" s="46"/>
      <c r="FF74" s="46"/>
      <c r="FG74" s="7"/>
      <c r="FI74" s="27"/>
      <c r="FJ74" s="45"/>
      <c r="FK74" s="45"/>
      <c r="FL74" s="2"/>
      <c r="FM74" s="45"/>
      <c r="FN74" s="45"/>
      <c r="FO74" s="27"/>
      <c r="FP74" s="46"/>
      <c r="FQ74" s="46"/>
      <c r="FT74" s="47"/>
      <c r="FU74" s="27"/>
      <c r="FV74" s="46"/>
      <c r="FW74" s="46"/>
      <c r="FY74" s="46"/>
      <c r="FZ74" s="46"/>
      <c r="GA74" s="7"/>
      <c r="GG74" s="46"/>
      <c r="GI74" s="49"/>
      <c r="GN74" s="47"/>
      <c r="GU74" s="7"/>
      <c r="HA74" s="46"/>
      <c r="HC74" s="49"/>
      <c r="HH74" s="47"/>
    </row>
    <row r="75" spans="1:222" s="4" customFormat="1" ht="13.5" customHeight="1">
      <c r="A75" s="60"/>
      <c r="B75" s="2"/>
      <c r="C75" s="7"/>
      <c r="E75" s="27"/>
      <c r="F75" s="45"/>
      <c r="G75" s="46"/>
      <c r="H75" s="2"/>
      <c r="I75" s="45"/>
      <c r="J75" s="46"/>
      <c r="K75" s="27"/>
      <c r="L75" s="46"/>
      <c r="M75" s="46"/>
      <c r="P75" s="47"/>
      <c r="Q75" s="27"/>
      <c r="R75" s="46"/>
      <c r="S75" s="46"/>
      <c r="U75" s="46"/>
      <c r="V75" s="46"/>
      <c r="W75" s="7"/>
      <c r="Y75" s="27"/>
      <c r="Z75" s="45"/>
      <c r="AA75" s="45"/>
      <c r="AB75" s="2"/>
      <c r="AC75" s="45"/>
      <c r="AD75" s="45"/>
      <c r="AE75" s="27"/>
      <c r="AF75" s="46"/>
      <c r="AG75" s="46"/>
      <c r="AJ75" s="47"/>
      <c r="AK75" s="27"/>
      <c r="AM75" s="46"/>
      <c r="AO75" s="46"/>
      <c r="AP75" s="46"/>
      <c r="AQ75" s="7"/>
      <c r="AS75" s="27"/>
      <c r="AT75" s="45"/>
      <c r="AU75" s="45"/>
      <c r="AV75" s="2"/>
      <c r="AW75" s="45"/>
      <c r="AX75" s="45"/>
      <c r="AY75" s="27"/>
      <c r="AZ75" s="46"/>
      <c r="BA75" s="46"/>
      <c r="BD75" s="47"/>
      <c r="BE75" s="27"/>
      <c r="BF75" s="46"/>
      <c r="BG75" s="46"/>
      <c r="BI75" s="46"/>
      <c r="BJ75" s="46"/>
      <c r="BK75" s="7"/>
      <c r="BM75" s="27"/>
      <c r="BN75" s="45"/>
      <c r="BO75" s="45"/>
      <c r="BP75" s="2"/>
      <c r="BQ75" s="45"/>
      <c r="BR75" s="45"/>
      <c r="BS75" s="27"/>
      <c r="BT75" s="46"/>
      <c r="BU75" s="46"/>
      <c r="BX75" s="47"/>
      <c r="BY75" s="27"/>
      <c r="BZ75" s="46"/>
      <c r="CA75" s="46"/>
      <c r="CC75" s="46"/>
      <c r="CD75" s="46"/>
      <c r="CE75" s="27"/>
      <c r="CG75" s="27"/>
      <c r="CH75" s="45"/>
      <c r="CI75" s="45"/>
      <c r="CJ75" s="2"/>
      <c r="CK75" s="45"/>
      <c r="CL75" s="45"/>
      <c r="CM75" s="27"/>
      <c r="CN75" s="46"/>
      <c r="CO75" s="46"/>
      <c r="CR75" s="47"/>
      <c r="CS75" s="27"/>
      <c r="CT75" s="46"/>
      <c r="CU75" s="46"/>
      <c r="CW75" s="46"/>
      <c r="CX75" s="46"/>
      <c r="CY75" s="7"/>
      <c r="DA75" s="27"/>
      <c r="DB75" s="45"/>
      <c r="DC75" s="45"/>
      <c r="DD75" s="2"/>
      <c r="DE75" s="45"/>
      <c r="DF75" s="45"/>
      <c r="DG75" s="27"/>
      <c r="DH75" s="46"/>
      <c r="DI75" s="46"/>
      <c r="DL75" s="47"/>
      <c r="DM75" s="27"/>
      <c r="DN75" s="46"/>
      <c r="DO75" s="46"/>
      <c r="DQ75" s="46"/>
      <c r="DR75" s="46"/>
      <c r="DS75" s="7"/>
      <c r="DU75" s="27"/>
      <c r="DV75" s="45"/>
      <c r="DW75" s="45"/>
      <c r="DX75" s="2"/>
      <c r="DY75" s="45"/>
      <c r="DZ75" s="45"/>
      <c r="EA75" s="27"/>
      <c r="EC75" s="48"/>
      <c r="EF75" s="47"/>
      <c r="EG75" s="27"/>
      <c r="EH75" s="46"/>
      <c r="EI75" s="46"/>
      <c r="EK75" s="46"/>
      <c r="EL75" s="46"/>
      <c r="EM75" s="7"/>
      <c r="EO75" s="27"/>
      <c r="EP75" s="45"/>
      <c r="EQ75" s="45"/>
      <c r="ER75" s="2"/>
      <c r="ES75" s="45"/>
      <c r="ET75" s="45"/>
      <c r="EU75" s="27"/>
      <c r="EV75" s="46"/>
      <c r="EW75" s="46"/>
      <c r="EZ75" s="47"/>
      <c r="FA75" s="27"/>
      <c r="FB75" s="46"/>
      <c r="FC75" s="46"/>
      <c r="FE75" s="46"/>
      <c r="FF75" s="46"/>
      <c r="FG75" s="7"/>
      <c r="FI75" s="27"/>
      <c r="FJ75" s="45"/>
      <c r="FK75" s="45"/>
      <c r="FL75" s="2"/>
      <c r="FM75" s="45"/>
      <c r="FN75" s="45"/>
      <c r="FO75" s="27"/>
      <c r="FP75" s="46"/>
      <c r="FQ75" s="46"/>
      <c r="FT75" s="47"/>
      <c r="FU75" s="27"/>
      <c r="FV75" s="46"/>
      <c r="FW75" s="46"/>
      <c r="FY75" s="46"/>
      <c r="FZ75" s="46"/>
      <c r="GA75" s="7"/>
      <c r="GG75" s="46"/>
      <c r="GI75" s="49"/>
      <c r="GN75" s="47"/>
      <c r="GU75" s="7"/>
      <c r="HA75" s="46"/>
      <c r="HC75" s="49"/>
      <c r="HH75" s="47"/>
    </row>
    <row r="76" spans="1:222" s="4" customFormat="1" ht="13.5" customHeight="1">
      <c r="A76" s="60"/>
      <c r="B76" s="2"/>
      <c r="C76" s="7"/>
      <c r="E76" s="27"/>
      <c r="F76" s="45"/>
      <c r="G76" s="46"/>
      <c r="H76" s="2"/>
      <c r="I76" s="45"/>
      <c r="J76" s="46"/>
      <c r="K76" s="27"/>
      <c r="L76" s="46"/>
      <c r="M76" s="46"/>
      <c r="P76" s="47"/>
      <c r="Q76" s="27"/>
      <c r="R76" s="46"/>
      <c r="S76" s="46"/>
      <c r="U76" s="46"/>
      <c r="V76" s="46"/>
      <c r="W76" s="7"/>
      <c r="Y76" s="27"/>
      <c r="Z76" s="45"/>
      <c r="AA76" s="45"/>
      <c r="AB76" s="2"/>
      <c r="AC76" s="45"/>
      <c r="AD76" s="45"/>
      <c r="AE76" s="27"/>
      <c r="AF76" s="46"/>
      <c r="AG76" s="46"/>
      <c r="AJ76" s="47"/>
      <c r="AK76" s="27"/>
      <c r="AM76" s="46"/>
      <c r="AO76" s="46"/>
      <c r="AP76" s="46"/>
      <c r="AQ76" s="7"/>
      <c r="AS76" s="27"/>
      <c r="AT76" s="45"/>
      <c r="AU76" s="45"/>
      <c r="AV76" s="2"/>
      <c r="AW76" s="45"/>
      <c r="AX76" s="45"/>
      <c r="AY76" s="27"/>
      <c r="AZ76" s="46"/>
      <c r="BA76" s="46"/>
      <c r="BD76" s="47"/>
      <c r="BE76" s="27"/>
      <c r="BF76" s="46"/>
      <c r="BG76" s="46"/>
      <c r="BI76" s="46"/>
      <c r="BJ76" s="46"/>
      <c r="BK76" s="7"/>
      <c r="BM76" s="27"/>
      <c r="BN76" s="45"/>
      <c r="BO76" s="45"/>
      <c r="BP76" s="2"/>
      <c r="BQ76" s="45"/>
      <c r="BR76" s="45"/>
      <c r="BS76" s="27"/>
      <c r="BT76" s="46"/>
      <c r="BU76" s="46"/>
      <c r="BX76" s="47"/>
      <c r="BY76" s="27"/>
      <c r="BZ76" s="46"/>
      <c r="CA76" s="46"/>
      <c r="CC76" s="46"/>
      <c r="CD76" s="46"/>
      <c r="CE76" s="27"/>
      <c r="CG76" s="27"/>
      <c r="CH76" s="45"/>
      <c r="CI76" s="45"/>
      <c r="CJ76" s="2"/>
      <c r="CK76" s="45"/>
      <c r="CL76" s="45"/>
      <c r="CM76" s="27"/>
      <c r="CN76" s="46"/>
      <c r="CO76" s="46"/>
      <c r="CR76" s="47"/>
      <c r="CS76" s="27"/>
      <c r="CT76" s="46"/>
      <c r="CU76" s="46"/>
      <c r="CW76" s="46"/>
      <c r="CX76" s="46"/>
      <c r="CY76" s="7"/>
      <c r="DA76" s="27"/>
      <c r="DB76" s="45"/>
      <c r="DC76" s="45"/>
      <c r="DD76" s="2"/>
      <c r="DE76" s="45"/>
      <c r="DF76" s="45"/>
      <c r="DG76" s="27"/>
      <c r="DH76" s="46"/>
      <c r="DI76" s="46"/>
      <c r="DL76" s="47"/>
      <c r="DM76" s="27"/>
      <c r="DN76" s="46"/>
      <c r="DO76" s="46"/>
      <c r="DQ76" s="46"/>
      <c r="DR76" s="46"/>
      <c r="DS76" s="7"/>
      <c r="DU76" s="27"/>
      <c r="DV76" s="45"/>
      <c r="DW76" s="45"/>
      <c r="DX76" s="2"/>
      <c r="DY76" s="45"/>
      <c r="DZ76" s="45"/>
      <c r="EA76" s="27"/>
      <c r="EC76" s="48"/>
      <c r="EF76" s="47"/>
      <c r="EG76" s="27"/>
      <c r="EH76" s="46"/>
      <c r="EI76" s="46"/>
      <c r="EK76" s="46"/>
      <c r="EL76" s="46"/>
      <c r="EM76" s="7"/>
      <c r="EO76" s="27"/>
      <c r="EP76" s="45"/>
      <c r="EQ76" s="45"/>
      <c r="ER76" s="2"/>
      <c r="ES76" s="45"/>
      <c r="ET76" s="45"/>
      <c r="EU76" s="27"/>
      <c r="EV76" s="46"/>
      <c r="EW76" s="46"/>
      <c r="EZ76" s="47"/>
      <c r="FA76" s="27"/>
      <c r="FB76" s="46"/>
      <c r="FC76" s="46"/>
      <c r="FE76" s="46"/>
      <c r="FF76" s="46"/>
      <c r="FG76" s="7"/>
      <c r="FI76" s="27"/>
      <c r="FJ76" s="45"/>
      <c r="FK76" s="45"/>
      <c r="FL76" s="2"/>
      <c r="FM76" s="45"/>
      <c r="FN76" s="45"/>
      <c r="FO76" s="27"/>
      <c r="FP76" s="46"/>
      <c r="FQ76" s="46"/>
      <c r="FT76" s="47"/>
      <c r="FU76" s="27"/>
      <c r="FV76" s="46"/>
      <c r="FW76" s="46"/>
      <c r="FY76" s="46"/>
      <c r="FZ76" s="46"/>
      <c r="GA76" s="7"/>
      <c r="GG76" s="46"/>
      <c r="GI76" s="49"/>
      <c r="GN76" s="47"/>
      <c r="GU76" s="7"/>
      <c r="HA76" s="46"/>
      <c r="HC76" s="49"/>
      <c r="HH76" s="47"/>
    </row>
    <row r="77" spans="1:222" s="4" customFormat="1" ht="13.5" customHeight="1">
      <c r="A77" s="60"/>
      <c r="B77" s="2"/>
      <c r="C77" s="7"/>
      <c r="E77" s="27"/>
      <c r="F77" s="45"/>
      <c r="G77" s="46"/>
      <c r="H77" s="2"/>
      <c r="I77" s="45"/>
      <c r="J77" s="46"/>
      <c r="K77" s="27"/>
      <c r="L77" s="46"/>
      <c r="M77" s="46"/>
      <c r="P77" s="47"/>
      <c r="Q77" s="27"/>
      <c r="R77" s="46"/>
      <c r="S77" s="46"/>
      <c r="U77" s="46"/>
      <c r="V77" s="46"/>
      <c r="W77" s="7"/>
      <c r="Y77" s="27"/>
      <c r="Z77" s="45"/>
      <c r="AA77" s="45"/>
      <c r="AB77" s="2"/>
      <c r="AC77" s="45"/>
      <c r="AD77" s="45"/>
      <c r="AE77" s="27"/>
      <c r="AF77" s="46"/>
      <c r="AG77" s="46"/>
      <c r="AJ77" s="47"/>
      <c r="AK77" s="27"/>
      <c r="AM77" s="46"/>
      <c r="AO77" s="46"/>
      <c r="AP77" s="46"/>
      <c r="AQ77" s="7"/>
      <c r="AS77" s="27"/>
      <c r="AT77" s="45"/>
      <c r="AU77" s="45"/>
      <c r="AV77" s="2"/>
      <c r="AW77" s="45"/>
      <c r="AX77" s="45"/>
      <c r="AY77" s="27"/>
      <c r="AZ77" s="46"/>
      <c r="BA77" s="46"/>
      <c r="BD77" s="47"/>
      <c r="BE77" s="27"/>
      <c r="BF77" s="46"/>
      <c r="BG77" s="46"/>
      <c r="BI77" s="46"/>
      <c r="BJ77" s="46"/>
      <c r="BK77" s="7"/>
      <c r="BM77" s="27"/>
      <c r="BN77" s="45"/>
      <c r="BO77" s="45"/>
      <c r="BP77" s="2"/>
      <c r="BQ77" s="45"/>
      <c r="BR77" s="45"/>
      <c r="BS77" s="27"/>
      <c r="BT77" s="46"/>
      <c r="BU77" s="46"/>
      <c r="BX77" s="47"/>
      <c r="BY77" s="27"/>
      <c r="BZ77" s="46"/>
      <c r="CA77" s="46"/>
      <c r="CC77" s="46"/>
      <c r="CD77" s="46"/>
      <c r="CE77" s="27"/>
      <c r="CG77" s="27"/>
      <c r="CH77" s="45"/>
      <c r="CI77" s="45"/>
      <c r="CJ77" s="2"/>
      <c r="CK77" s="45"/>
      <c r="CL77" s="45"/>
      <c r="CM77" s="27"/>
      <c r="CN77" s="46"/>
      <c r="CO77" s="46"/>
      <c r="CR77" s="47"/>
      <c r="CS77" s="27"/>
      <c r="CT77" s="46"/>
      <c r="CU77" s="46"/>
      <c r="CW77" s="46"/>
      <c r="CX77" s="46"/>
      <c r="CY77" s="7"/>
      <c r="DA77" s="27"/>
      <c r="DB77" s="45"/>
      <c r="DC77" s="45"/>
      <c r="DD77" s="2"/>
      <c r="DE77" s="45"/>
      <c r="DF77" s="45"/>
      <c r="DG77" s="27"/>
      <c r="DH77" s="46"/>
      <c r="DI77" s="46"/>
      <c r="DL77" s="47"/>
      <c r="DM77" s="27"/>
      <c r="DN77" s="46"/>
      <c r="DO77" s="46"/>
      <c r="DQ77" s="46"/>
      <c r="DR77" s="46"/>
      <c r="DS77" s="7"/>
      <c r="DU77" s="27"/>
      <c r="DV77" s="45"/>
      <c r="DW77" s="45"/>
      <c r="DX77" s="2"/>
      <c r="DY77" s="45"/>
      <c r="DZ77" s="45"/>
      <c r="EA77" s="27"/>
      <c r="EC77" s="48"/>
      <c r="EF77" s="47"/>
      <c r="EG77" s="27"/>
      <c r="EH77" s="46"/>
      <c r="EI77" s="46"/>
      <c r="EK77" s="46"/>
      <c r="EL77" s="46"/>
      <c r="EM77" s="7"/>
      <c r="EO77" s="27"/>
      <c r="EP77" s="45"/>
      <c r="EQ77" s="45"/>
      <c r="ER77" s="2"/>
      <c r="ES77" s="45"/>
      <c r="ET77" s="45"/>
      <c r="EU77" s="27"/>
      <c r="EV77" s="46"/>
      <c r="EW77" s="46"/>
      <c r="EZ77" s="47"/>
      <c r="FA77" s="27"/>
      <c r="FB77" s="46"/>
      <c r="FC77" s="46"/>
      <c r="FE77" s="46"/>
      <c r="FF77" s="46"/>
      <c r="FG77" s="7"/>
      <c r="FI77" s="27"/>
      <c r="FJ77" s="45"/>
      <c r="FK77" s="45"/>
      <c r="FL77" s="2"/>
      <c r="FM77" s="45"/>
      <c r="FN77" s="45"/>
      <c r="FO77" s="27"/>
      <c r="FP77" s="46"/>
      <c r="FQ77" s="46"/>
      <c r="FT77" s="47"/>
      <c r="FU77" s="27"/>
      <c r="FV77" s="46"/>
      <c r="FW77" s="46"/>
      <c r="FY77" s="46"/>
      <c r="FZ77" s="46"/>
      <c r="GA77" s="7"/>
      <c r="GG77" s="46"/>
      <c r="GI77" s="49"/>
      <c r="GN77" s="47"/>
      <c r="GU77" s="7"/>
      <c r="HA77" s="46"/>
      <c r="HC77" s="49"/>
      <c r="HH77" s="47"/>
    </row>
    <row r="78" spans="1:222" s="4" customFormat="1" ht="13.5" customHeight="1">
      <c r="A78" s="60"/>
      <c r="B78" s="2"/>
      <c r="C78" s="7"/>
      <c r="E78" s="27"/>
      <c r="F78" s="45"/>
      <c r="G78" s="46"/>
      <c r="H78" s="2"/>
      <c r="I78" s="45"/>
      <c r="J78" s="46"/>
      <c r="K78" s="27"/>
      <c r="L78" s="46"/>
      <c r="M78" s="46"/>
      <c r="P78" s="47"/>
      <c r="Q78" s="27"/>
      <c r="R78" s="46"/>
      <c r="S78" s="46"/>
      <c r="U78" s="46"/>
      <c r="V78" s="46"/>
      <c r="W78" s="7"/>
      <c r="Y78" s="27"/>
      <c r="Z78" s="45"/>
      <c r="AA78" s="45"/>
      <c r="AB78" s="2"/>
      <c r="AC78" s="45"/>
      <c r="AD78" s="45"/>
      <c r="AE78" s="27"/>
      <c r="AF78" s="46"/>
      <c r="AG78" s="46"/>
      <c r="AJ78" s="47"/>
      <c r="AK78" s="27"/>
      <c r="AM78" s="46"/>
      <c r="AO78" s="46"/>
      <c r="AP78" s="46"/>
      <c r="AQ78" s="7"/>
      <c r="AS78" s="27"/>
      <c r="AT78" s="45"/>
      <c r="AU78" s="45"/>
      <c r="AV78" s="2"/>
      <c r="AW78" s="45"/>
      <c r="AX78" s="45"/>
      <c r="AY78" s="27"/>
      <c r="AZ78" s="46"/>
      <c r="BA78" s="46"/>
      <c r="BD78" s="47"/>
      <c r="BE78" s="27"/>
      <c r="BF78" s="46"/>
      <c r="BG78" s="46"/>
      <c r="BI78" s="46"/>
      <c r="BJ78" s="46"/>
      <c r="BK78" s="7"/>
      <c r="BM78" s="27"/>
      <c r="BN78" s="45"/>
      <c r="BO78" s="45"/>
      <c r="BP78" s="2"/>
      <c r="BQ78" s="45"/>
      <c r="BR78" s="45"/>
      <c r="BS78" s="27"/>
      <c r="BT78" s="46"/>
      <c r="BU78" s="46"/>
      <c r="BX78" s="47"/>
      <c r="BY78" s="27"/>
      <c r="BZ78" s="46"/>
      <c r="CA78" s="46"/>
      <c r="CC78" s="46"/>
      <c r="CD78" s="46"/>
      <c r="CE78" s="27"/>
      <c r="CG78" s="27"/>
      <c r="CH78" s="45"/>
      <c r="CI78" s="45"/>
      <c r="CJ78" s="2"/>
      <c r="CK78" s="45"/>
      <c r="CL78" s="45"/>
      <c r="CM78" s="27"/>
      <c r="CN78" s="46"/>
      <c r="CO78" s="46"/>
      <c r="CR78" s="47"/>
      <c r="CS78" s="27"/>
      <c r="CT78" s="46"/>
      <c r="CU78" s="46"/>
      <c r="CW78" s="46"/>
      <c r="CX78" s="46"/>
      <c r="CY78" s="7"/>
      <c r="DA78" s="27"/>
      <c r="DB78" s="45"/>
      <c r="DC78" s="45"/>
      <c r="DD78" s="2"/>
      <c r="DE78" s="45"/>
      <c r="DF78" s="45"/>
      <c r="DG78" s="27"/>
      <c r="DH78" s="46"/>
      <c r="DI78" s="46"/>
      <c r="DL78" s="47"/>
      <c r="DM78" s="27"/>
      <c r="DN78" s="46"/>
      <c r="DO78" s="46"/>
      <c r="DQ78" s="46"/>
      <c r="DR78" s="46"/>
      <c r="DS78" s="7"/>
      <c r="DU78" s="27"/>
      <c r="DV78" s="45"/>
      <c r="DW78" s="45"/>
      <c r="DX78" s="2"/>
      <c r="DY78" s="45"/>
      <c r="DZ78" s="45"/>
      <c r="EA78" s="27"/>
      <c r="EC78" s="48"/>
      <c r="EF78" s="47"/>
      <c r="EG78" s="27"/>
      <c r="EH78" s="46"/>
      <c r="EI78" s="46"/>
      <c r="EK78" s="46"/>
      <c r="EL78" s="46"/>
      <c r="EM78" s="7"/>
      <c r="EO78" s="27"/>
      <c r="EP78" s="45"/>
      <c r="EQ78" s="45"/>
      <c r="ER78" s="2"/>
      <c r="ES78" s="45"/>
      <c r="ET78" s="45"/>
      <c r="EU78" s="27"/>
      <c r="EV78" s="46"/>
      <c r="EW78" s="46"/>
      <c r="EZ78" s="47"/>
      <c r="FA78" s="27"/>
      <c r="FB78" s="46"/>
      <c r="FC78" s="46"/>
      <c r="FE78" s="46"/>
      <c r="FF78" s="46"/>
      <c r="FG78" s="7"/>
      <c r="FI78" s="27"/>
      <c r="FJ78" s="45"/>
      <c r="FK78" s="45"/>
      <c r="FL78" s="2"/>
      <c r="FM78" s="45"/>
      <c r="FN78" s="45"/>
      <c r="FO78" s="27"/>
      <c r="FP78" s="46"/>
      <c r="FQ78" s="46"/>
      <c r="FT78" s="47"/>
      <c r="FU78" s="27"/>
      <c r="FV78" s="46"/>
      <c r="FW78" s="46"/>
      <c r="FY78" s="46"/>
      <c r="FZ78" s="46"/>
      <c r="GA78" s="7"/>
      <c r="GG78" s="46"/>
      <c r="GI78" s="49"/>
      <c r="GN78" s="47"/>
      <c r="GU78" s="7"/>
      <c r="HA78" s="46"/>
      <c r="HC78" s="49"/>
      <c r="HH78" s="47"/>
    </row>
    <row r="79" spans="1:222" s="4" customFormat="1" ht="13.5" customHeight="1">
      <c r="A79" s="60"/>
      <c r="B79" s="2"/>
      <c r="C79" s="7"/>
      <c r="E79" s="27"/>
      <c r="F79" s="45"/>
      <c r="G79" s="46"/>
      <c r="H79" s="2"/>
      <c r="I79" s="45"/>
      <c r="J79" s="46"/>
      <c r="K79" s="27"/>
      <c r="L79" s="46"/>
      <c r="M79" s="46"/>
      <c r="P79" s="47"/>
      <c r="Q79" s="27"/>
      <c r="R79" s="46"/>
      <c r="S79" s="46"/>
      <c r="U79" s="46"/>
      <c r="V79" s="46"/>
      <c r="W79" s="7"/>
      <c r="Y79" s="27"/>
      <c r="Z79" s="45"/>
      <c r="AA79" s="45"/>
      <c r="AB79" s="2"/>
      <c r="AC79" s="45"/>
      <c r="AD79" s="45"/>
      <c r="AE79" s="27"/>
      <c r="AF79" s="46"/>
      <c r="AG79" s="46"/>
      <c r="AJ79" s="47"/>
      <c r="AK79" s="27"/>
      <c r="AM79" s="46"/>
      <c r="AO79" s="46"/>
      <c r="AP79" s="46"/>
      <c r="AQ79" s="7"/>
      <c r="AS79" s="27"/>
      <c r="AT79" s="45"/>
      <c r="AU79" s="45"/>
      <c r="AV79" s="2"/>
      <c r="AW79" s="45"/>
      <c r="AX79" s="45"/>
      <c r="AY79" s="27"/>
      <c r="AZ79" s="46"/>
      <c r="BA79" s="46"/>
      <c r="BD79" s="47"/>
      <c r="BE79" s="27"/>
      <c r="BF79" s="46"/>
      <c r="BG79" s="46"/>
      <c r="BI79" s="46"/>
      <c r="BJ79" s="46"/>
      <c r="BK79" s="7"/>
      <c r="BM79" s="27"/>
      <c r="BN79" s="45"/>
      <c r="BO79" s="45"/>
      <c r="BP79" s="2"/>
      <c r="BQ79" s="45"/>
      <c r="BR79" s="45"/>
      <c r="BS79" s="27"/>
      <c r="BT79" s="46"/>
      <c r="BU79" s="46"/>
      <c r="BX79" s="47"/>
      <c r="BY79" s="27"/>
      <c r="BZ79" s="46"/>
      <c r="CA79" s="46"/>
      <c r="CC79" s="46"/>
      <c r="CD79" s="46"/>
      <c r="CE79" s="27"/>
      <c r="CG79" s="27"/>
      <c r="CH79" s="45"/>
      <c r="CI79" s="45"/>
      <c r="CJ79" s="2"/>
      <c r="CK79" s="45"/>
      <c r="CL79" s="45"/>
      <c r="CM79" s="27"/>
      <c r="CN79" s="46"/>
      <c r="CO79" s="46"/>
      <c r="CR79" s="47"/>
      <c r="CS79" s="27"/>
      <c r="CT79" s="46"/>
      <c r="CU79" s="46"/>
      <c r="CW79" s="46"/>
      <c r="CX79" s="46"/>
      <c r="CY79" s="7"/>
      <c r="DA79" s="27"/>
      <c r="DB79" s="45"/>
      <c r="DC79" s="45"/>
      <c r="DD79" s="2"/>
      <c r="DE79" s="45"/>
      <c r="DF79" s="45"/>
      <c r="DG79" s="27"/>
      <c r="DH79" s="46"/>
      <c r="DI79" s="46"/>
      <c r="DL79" s="47"/>
      <c r="DM79" s="27"/>
      <c r="DN79" s="46"/>
      <c r="DO79" s="46"/>
      <c r="DQ79" s="46"/>
      <c r="DR79" s="46"/>
      <c r="DS79" s="7"/>
      <c r="DU79" s="27"/>
      <c r="DV79" s="45"/>
      <c r="DW79" s="45"/>
      <c r="DX79" s="2"/>
      <c r="DY79" s="45"/>
      <c r="DZ79" s="45"/>
      <c r="EA79" s="27"/>
      <c r="EC79" s="48"/>
      <c r="EF79" s="47"/>
      <c r="EG79" s="27"/>
      <c r="EH79" s="46"/>
      <c r="EI79" s="46"/>
      <c r="EK79" s="46"/>
      <c r="EL79" s="46"/>
      <c r="EM79" s="7"/>
      <c r="EO79" s="27"/>
      <c r="EP79" s="45"/>
      <c r="EQ79" s="45"/>
      <c r="ER79" s="2"/>
      <c r="ES79" s="45"/>
      <c r="ET79" s="45"/>
      <c r="EU79" s="27"/>
      <c r="EV79" s="46"/>
      <c r="EW79" s="46"/>
      <c r="EZ79" s="47"/>
      <c r="FA79" s="27"/>
      <c r="FB79" s="46"/>
      <c r="FC79" s="46"/>
      <c r="FE79" s="46"/>
      <c r="FF79" s="46"/>
      <c r="FG79" s="7"/>
      <c r="FI79" s="27"/>
      <c r="FJ79" s="45"/>
      <c r="FK79" s="45"/>
      <c r="FL79" s="2"/>
      <c r="FM79" s="45"/>
      <c r="FN79" s="45"/>
      <c r="FO79" s="27"/>
      <c r="FP79" s="46"/>
      <c r="FQ79" s="46"/>
      <c r="FT79" s="47"/>
      <c r="FU79" s="27"/>
      <c r="FV79" s="46"/>
      <c r="FW79" s="46"/>
      <c r="FY79" s="46"/>
      <c r="FZ79" s="46"/>
      <c r="GA79" s="7"/>
      <c r="GG79" s="46"/>
      <c r="GI79" s="49"/>
      <c r="GN79" s="47"/>
      <c r="GU79" s="7"/>
      <c r="HA79" s="46"/>
      <c r="HC79" s="49"/>
      <c r="HH79" s="47"/>
    </row>
    <row r="80" spans="1:222" s="4" customFormat="1" ht="13.5" customHeight="1">
      <c r="A80" s="60"/>
      <c r="B80" s="2"/>
      <c r="C80" s="7"/>
      <c r="E80" s="27"/>
      <c r="F80" s="45"/>
      <c r="G80" s="46"/>
      <c r="H80" s="2"/>
      <c r="I80" s="45"/>
      <c r="J80" s="46"/>
      <c r="K80" s="27"/>
      <c r="L80" s="46"/>
      <c r="M80" s="46"/>
      <c r="P80" s="47"/>
      <c r="Q80" s="27"/>
      <c r="R80" s="46"/>
      <c r="S80" s="46"/>
      <c r="U80" s="46"/>
      <c r="V80" s="46"/>
      <c r="W80" s="7"/>
      <c r="Y80" s="27"/>
      <c r="Z80" s="45"/>
      <c r="AA80" s="45"/>
      <c r="AB80" s="2"/>
      <c r="AC80" s="45"/>
      <c r="AD80" s="45"/>
      <c r="AE80" s="27"/>
      <c r="AF80" s="46"/>
      <c r="AG80" s="46"/>
      <c r="AJ80" s="47"/>
      <c r="AK80" s="27"/>
      <c r="AM80" s="46"/>
      <c r="AO80" s="46"/>
      <c r="AP80" s="46"/>
      <c r="AQ80" s="7"/>
      <c r="AS80" s="27"/>
      <c r="AT80" s="45"/>
      <c r="AU80" s="45"/>
      <c r="AV80" s="2"/>
      <c r="AW80" s="45"/>
      <c r="AX80" s="45"/>
      <c r="AY80" s="27"/>
      <c r="AZ80" s="46"/>
      <c r="BA80" s="46"/>
      <c r="BD80" s="47"/>
      <c r="BE80" s="27"/>
      <c r="BF80" s="46"/>
      <c r="BG80" s="46"/>
      <c r="BI80" s="46"/>
      <c r="BJ80" s="46"/>
      <c r="BK80" s="7"/>
      <c r="BM80" s="27"/>
      <c r="BN80" s="45"/>
      <c r="BO80" s="45"/>
      <c r="BP80" s="2"/>
      <c r="BQ80" s="45"/>
      <c r="BR80" s="45"/>
      <c r="BS80" s="27"/>
      <c r="BT80" s="46"/>
      <c r="BU80" s="46"/>
      <c r="BX80" s="47"/>
      <c r="BY80" s="27"/>
      <c r="BZ80" s="46"/>
      <c r="CA80" s="46"/>
      <c r="CC80" s="46"/>
      <c r="CD80" s="46"/>
      <c r="CE80" s="27"/>
      <c r="CG80" s="27"/>
      <c r="CH80" s="45"/>
      <c r="CI80" s="45"/>
      <c r="CJ80" s="2"/>
      <c r="CK80" s="45"/>
      <c r="CL80" s="45"/>
      <c r="CM80" s="27"/>
      <c r="CN80" s="46"/>
      <c r="CO80" s="46"/>
      <c r="CR80" s="47"/>
      <c r="CS80" s="27"/>
      <c r="CT80" s="46"/>
      <c r="CU80" s="46"/>
      <c r="CW80" s="46"/>
      <c r="CX80" s="46"/>
      <c r="CY80" s="7"/>
      <c r="DA80" s="27"/>
      <c r="DB80" s="45"/>
      <c r="DC80" s="45"/>
      <c r="DD80" s="2"/>
      <c r="DE80" s="45"/>
      <c r="DF80" s="45"/>
      <c r="DG80" s="27"/>
      <c r="DH80" s="46"/>
      <c r="DI80" s="46"/>
      <c r="DL80" s="47"/>
      <c r="DM80" s="27"/>
      <c r="DN80" s="46"/>
      <c r="DO80" s="46"/>
      <c r="DQ80" s="46"/>
      <c r="DR80" s="46"/>
      <c r="DS80" s="7"/>
      <c r="DU80" s="27"/>
      <c r="DV80" s="45"/>
      <c r="DW80" s="45"/>
      <c r="DX80" s="2"/>
      <c r="DY80" s="45"/>
      <c r="DZ80" s="45"/>
      <c r="EA80" s="27"/>
      <c r="EC80" s="48"/>
      <c r="EF80" s="47"/>
      <c r="EG80" s="27"/>
      <c r="EH80" s="46"/>
      <c r="EI80" s="46"/>
      <c r="EK80" s="46"/>
      <c r="EL80" s="46"/>
      <c r="EM80" s="7"/>
      <c r="EO80" s="27"/>
      <c r="EP80" s="45"/>
      <c r="EQ80" s="45"/>
      <c r="ER80" s="2"/>
      <c r="ES80" s="45"/>
      <c r="ET80" s="45"/>
      <c r="EU80" s="27"/>
      <c r="EV80" s="46"/>
      <c r="EW80" s="46"/>
      <c r="EZ80" s="47"/>
      <c r="FA80" s="27"/>
      <c r="FB80" s="46"/>
      <c r="FC80" s="46"/>
      <c r="FE80" s="46"/>
      <c r="FF80" s="46"/>
      <c r="FG80" s="7"/>
      <c r="FI80" s="27"/>
      <c r="FJ80" s="45"/>
      <c r="FK80" s="45"/>
      <c r="FL80" s="2"/>
      <c r="FM80" s="45"/>
      <c r="FN80" s="45"/>
      <c r="FO80" s="27"/>
      <c r="FP80" s="46"/>
      <c r="FQ80" s="46"/>
      <c r="FT80" s="47"/>
      <c r="FU80" s="27"/>
      <c r="FV80" s="46"/>
      <c r="FW80" s="46"/>
      <c r="FY80" s="46"/>
      <c r="FZ80" s="46"/>
      <c r="GA80" s="7"/>
      <c r="GG80" s="46"/>
      <c r="GI80" s="49"/>
      <c r="GN80" s="47"/>
      <c r="GU80" s="7"/>
      <c r="HA80" s="46"/>
      <c r="HC80" s="49"/>
      <c r="HH80" s="47"/>
    </row>
    <row r="81" spans="1:216" s="4" customFormat="1" ht="13.5" customHeight="1">
      <c r="A81" s="60"/>
      <c r="B81" s="2"/>
      <c r="C81" s="7"/>
      <c r="E81" s="27"/>
      <c r="F81" s="45"/>
      <c r="G81" s="46"/>
      <c r="H81" s="2"/>
      <c r="I81" s="45"/>
      <c r="J81" s="46"/>
      <c r="K81" s="27"/>
      <c r="L81" s="46"/>
      <c r="M81" s="46"/>
      <c r="P81" s="47"/>
      <c r="Q81" s="27"/>
      <c r="R81" s="46"/>
      <c r="S81" s="46"/>
      <c r="U81" s="46"/>
      <c r="V81" s="46"/>
      <c r="W81" s="7"/>
      <c r="Y81" s="27"/>
      <c r="Z81" s="45"/>
      <c r="AA81" s="45"/>
      <c r="AB81" s="2"/>
      <c r="AC81" s="45"/>
      <c r="AD81" s="45"/>
      <c r="AE81" s="27"/>
      <c r="AF81" s="46"/>
      <c r="AG81" s="46"/>
      <c r="AJ81" s="47"/>
      <c r="AK81" s="27"/>
      <c r="AM81" s="46"/>
      <c r="AO81" s="46"/>
      <c r="AP81" s="46"/>
      <c r="AQ81" s="7"/>
      <c r="AS81" s="27"/>
      <c r="AT81" s="45"/>
      <c r="AU81" s="45"/>
      <c r="AV81" s="2"/>
      <c r="AW81" s="45"/>
      <c r="AX81" s="45"/>
      <c r="AY81" s="27"/>
      <c r="AZ81" s="46"/>
      <c r="BA81" s="46"/>
      <c r="BD81" s="47"/>
      <c r="BE81" s="27"/>
      <c r="BF81" s="46"/>
      <c r="BG81" s="46"/>
      <c r="BI81" s="46"/>
      <c r="BJ81" s="46"/>
      <c r="BK81" s="7"/>
      <c r="BM81" s="27"/>
      <c r="BN81" s="45"/>
      <c r="BO81" s="45"/>
      <c r="BP81" s="2"/>
      <c r="BQ81" s="45"/>
      <c r="BR81" s="45"/>
      <c r="BS81" s="27"/>
      <c r="BT81" s="46"/>
      <c r="BU81" s="46"/>
      <c r="BX81" s="47"/>
      <c r="BY81" s="27"/>
      <c r="BZ81" s="46"/>
      <c r="CA81" s="46"/>
      <c r="CC81" s="46"/>
      <c r="CD81" s="46"/>
      <c r="CE81" s="27"/>
      <c r="CG81" s="27"/>
      <c r="CH81" s="45"/>
      <c r="CI81" s="45"/>
      <c r="CJ81" s="2"/>
      <c r="CK81" s="45"/>
      <c r="CL81" s="45"/>
      <c r="CM81" s="27"/>
      <c r="CN81" s="46"/>
      <c r="CO81" s="46"/>
      <c r="CR81" s="47"/>
      <c r="CS81" s="27"/>
      <c r="CT81" s="46"/>
      <c r="CU81" s="46"/>
      <c r="CW81" s="46"/>
      <c r="CX81" s="46"/>
      <c r="CY81" s="7"/>
      <c r="DA81" s="27"/>
      <c r="DB81" s="45"/>
      <c r="DC81" s="45"/>
      <c r="DD81" s="2"/>
      <c r="DE81" s="45"/>
      <c r="DF81" s="45"/>
      <c r="DG81" s="27"/>
      <c r="DH81" s="46"/>
      <c r="DI81" s="46"/>
      <c r="DL81" s="47"/>
      <c r="DM81" s="27"/>
      <c r="DN81" s="46"/>
      <c r="DO81" s="46"/>
      <c r="DQ81" s="46"/>
      <c r="DR81" s="46"/>
      <c r="DS81" s="7"/>
      <c r="DU81" s="27"/>
      <c r="DV81" s="45"/>
      <c r="DW81" s="45"/>
      <c r="DX81" s="2"/>
      <c r="DY81" s="45"/>
      <c r="DZ81" s="45"/>
      <c r="EA81" s="27"/>
      <c r="EC81" s="48"/>
      <c r="EF81" s="47"/>
      <c r="EG81" s="27"/>
      <c r="EH81" s="46"/>
      <c r="EI81" s="46"/>
      <c r="EK81" s="46"/>
      <c r="EL81" s="46"/>
      <c r="EM81" s="7"/>
      <c r="EO81" s="27"/>
      <c r="EP81" s="45"/>
      <c r="EQ81" s="45"/>
      <c r="ER81" s="2"/>
      <c r="ES81" s="45"/>
      <c r="ET81" s="45"/>
      <c r="EU81" s="27"/>
      <c r="EV81" s="46"/>
      <c r="EW81" s="46"/>
      <c r="EZ81" s="47"/>
      <c r="FA81" s="27"/>
      <c r="FB81" s="46"/>
      <c r="FC81" s="46"/>
      <c r="FE81" s="46"/>
      <c r="FF81" s="46"/>
      <c r="FG81" s="7"/>
      <c r="FI81" s="27"/>
      <c r="FJ81" s="45"/>
      <c r="FK81" s="45"/>
      <c r="FL81" s="2"/>
      <c r="FM81" s="45"/>
      <c r="FN81" s="45"/>
      <c r="FO81" s="27"/>
      <c r="FP81" s="46"/>
      <c r="FQ81" s="46"/>
      <c r="FT81" s="47"/>
      <c r="FU81" s="27"/>
      <c r="FV81" s="46"/>
      <c r="FW81" s="46"/>
      <c r="FY81" s="46"/>
      <c r="FZ81" s="46"/>
      <c r="GA81" s="7"/>
      <c r="GI81" s="49"/>
      <c r="GN81" s="47"/>
      <c r="GU81" s="7"/>
      <c r="HC81" s="49"/>
      <c r="HH81" s="47"/>
    </row>
    <row r="82" spans="1:216" s="4" customFormat="1" ht="13.5" customHeight="1">
      <c r="A82" s="60"/>
      <c r="B82" s="2"/>
      <c r="C82" s="7"/>
      <c r="E82" s="27"/>
      <c r="F82" s="45"/>
      <c r="G82" s="46"/>
      <c r="H82" s="2"/>
      <c r="I82" s="45"/>
      <c r="J82" s="46"/>
      <c r="K82" s="27"/>
      <c r="L82" s="46"/>
      <c r="M82" s="46"/>
      <c r="P82" s="47"/>
      <c r="Q82" s="27"/>
      <c r="R82" s="46"/>
      <c r="S82" s="46"/>
      <c r="U82" s="46"/>
      <c r="V82" s="46"/>
      <c r="W82" s="7"/>
      <c r="Y82" s="27"/>
      <c r="Z82" s="45"/>
      <c r="AA82" s="45"/>
      <c r="AB82" s="2"/>
      <c r="AC82" s="45"/>
      <c r="AD82" s="45"/>
      <c r="AE82" s="27"/>
      <c r="AF82" s="46"/>
      <c r="AG82" s="46"/>
      <c r="AJ82" s="47"/>
      <c r="AK82" s="27"/>
      <c r="AM82" s="46"/>
      <c r="AO82" s="46"/>
      <c r="AP82" s="46"/>
      <c r="AQ82" s="7"/>
      <c r="AS82" s="27"/>
      <c r="AT82" s="45"/>
      <c r="AU82" s="45"/>
      <c r="AV82" s="2"/>
      <c r="AW82" s="45"/>
      <c r="AX82" s="45"/>
      <c r="AY82" s="27"/>
      <c r="AZ82" s="46"/>
      <c r="BA82" s="46"/>
      <c r="BD82" s="47"/>
      <c r="BE82" s="27"/>
      <c r="BF82" s="46"/>
      <c r="BG82" s="46"/>
      <c r="BI82" s="46"/>
      <c r="BJ82" s="46"/>
      <c r="BK82" s="7"/>
      <c r="BM82" s="27"/>
      <c r="BN82" s="45"/>
      <c r="BO82" s="45"/>
      <c r="BP82" s="2"/>
      <c r="BQ82" s="45"/>
      <c r="BR82" s="45"/>
      <c r="BS82" s="27"/>
      <c r="BT82" s="46"/>
      <c r="BU82" s="46"/>
      <c r="BX82" s="47"/>
      <c r="BY82" s="27"/>
      <c r="BZ82" s="46"/>
      <c r="CA82" s="46"/>
      <c r="CC82" s="46"/>
      <c r="CD82" s="46"/>
      <c r="CE82" s="27"/>
      <c r="CG82" s="27"/>
      <c r="CH82" s="45"/>
      <c r="CI82" s="45"/>
      <c r="CJ82" s="2"/>
      <c r="CK82" s="45"/>
      <c r="CL82" s="45"/>
      <c r="CM82" s="27"/>
      <c r="CN82" s="46"/>
      <c r="CO82" s="46"/>
      <c r="CR82" s="47"/>
      <c r="CS82" s="27"/>
      <c r="CT82" s="46"/>
      <c r="CU82" s="46"/>
      <c r="CW82" s="46"/>
      <c r="CX82" s="46"/>
      <c r="CY82" s="7"/>
      <c r="DA82" s="27"/>
      <c r="DB82" s="45"/>
      <c r="DC82" s="45"/>
      <c r="DD82" s="2"/>
      <c r="DE82" s="45"/>
      <c r="DF82" s="45"/>
      <c r="DG82" s="27"/>
      <c r="DH82" s="46"/>
      <c r="DI82" s="46"/>
      <c r="DL82" s="47"/>
      <c r="DM82" s="27"/>
      <c r="DN82" s="46"/>
      <c r="DO82" s="46"/>
      <c r="DQ82" s="46"/>
      <c r="DR82" s="46"/>
      <c r="DS82" s="7"/>
      <c r="DU82" s="27"/>
      <c r="DV82" s="45"/>
      <c r="DW82" s="45"/>
      <c r="DX82" s="2"/>
      <c r="DY82" s="45"/>
      <c r="DZ82" s="45"/>
      <c r="EA82" s="27"/>
      <c r="EC82" s="48"/>
      <c r="EF82" s="47"/>
      <c r="EG82" s="27"/>
      <c r="EH82" s="46"/>
      <c r="EI82" s="46"/>
      <c r="EK82" s="46"/>
      <c r="EL82" s="46"/>
      <c r="EM82" s="7"/>
      <c r="EO82" s="27"/>
      <c r="EP82" s="45"/>
      <c r="EQ82" s="45"/>
      <c r="ER82" s="2"/>
      <c r="ES82" s="45"/>
      <c r="ET82" s="45"/>
      <c r="EU82" s="27"/>
      <c r="EV82" s="46"/>
      <c r="EW82" s="46"/>
      <c r="EZ82" s="47"/>
      <c r="FA82" s="27"/>
      <c r="FB82" s="46"/>
      <c r="FC82" s="46"/>
      <c r="FE82" s="46"/>
      <c r="FF82" s="46"/>
      <c r="FG82" s="7"/>
      <c r="FI82" s="27"/>
      <c r="FJ82" s="45"/>
      <c r="FK82" s="45"/>
      <c r="FL82" s="2"/>
      <c r="FM82" s="45"/>
      <c r="FN82" s="45"/>
      <c r="FO82" s="27"/>
      <c r="FP82" s="46"/>
      <c r="FQ82" s="46"/>
      <c r="FT82" s="47"/>
      <c r="FU82" s="27"/>
      <c r="FV82" s="46"/>
      <c r="FW82" s="46"/>
      <c r="FY82" s="46"/>
      <c r="FZ82" s="46"/>
      <c r="GA82" s="7"/>
      <c r="GI82" s="49"/>
      <c r="GN82" s="47"/>
      <c r="GU82" s="7"/>
      <c r="HC82" s="49"/>
      <c r="HH82" s="47"/>
    </row>
    <row r="83" spans="1:216" s="4" customFormat="1" ht="13.5" customHeight="1">
      <c r="A83" s="60"/>
      <c r="B83" s="2"/>
      <c r="C83" s="7"/>
      <c r="E83" s="27"/>
      <c r="F83" s="45"/>
      <c r="G83" s="46"/>
      <c r="H83" s="2"/>
      <c r="I83" s="45"/>
      <c r="J83" s="46"/>
      <c r="K83" s="27"/>
      <c r="L83" s="46"/>
      <c r="M83" s="46"/>
      <c r="P83" s="47"/>
      <c r="Q83" s="27"/>
      <c r="R83" s="46"/>
      <c r="S83" s="46"/>
      <c r="U83" s="46"/>
      <c r="V83" s="46"/>
      <c r="W83" s="7"/>
      <c r="Y83" s="27"/>
      <c r="Z83" s="45"/>
      <c r="AA83" s="45"/>
      <c r="AB83" s="2"/>
      <c r="AC83" s="45"/>
      <c r="AD83" s="45"/>
      <c r="AE83" s="27"/>
      <c r="AF83" s="46"/>
      <c r="AG83" s="46"/>
      <c r="AJ83" s="47"/>
      <c r="AK83" s="27"/>
      <c r="AM83" s="46"/>
      <c r="AO83" s="46"/>
      <c r="AP83" s="46"/>
      <c r="AQ83" s="7"/>
      <c r="AS83" s="27"/>
      <c r="AT83" s="45"/>
      <c r="AU83" s="45"/>
      <c r="AV83" s="2"/>
      <c r="AW83" s="45"/>
      <c r="AX83" s="45"/>
      <c r="AY83" s="27"/>
      <c r="AZ83" s="46"/>
      <c r="BA83" s="46"/>
      <c r="BD83" s="47"/>
      <c r="BE83" s="27"/>
      <c r="BF83" s="46"/>
      <c r="BG83" s="46"/>
      <c r="BI83" s="46"/>
      <c r="BJ83" s="46"/>
      <c r="BK83" s="7"/>
      <c r="BM83" s="27"/>
      <c r="BN83" s="45"/>
      <c r="BO83" s="45"/>
      <c r="BP83" s="2"/>
      <c r="BQ83" s="45"/>
      <c r="BR83" s="45"/>
      <c r="BS83" s="27"/>
      <c r="BT83" s="46"/>
      <c r="BU83" s="46"/>
      <c r="BX83" s="47"/>
      <c r="BY83" s="27"/>
      <c r="BZ83" s="46"/>
      <c r="CA83" s="46"/>
      <c r="CC83" s="46"/>
      <c r="CD83" s="46"/>
      <c r="CE83" s="27"/>
      <c r="CG83" s="27"/>
      <c r="CH83" s="45"/>
      <c r="CI83" s="45"/>
      <c r="CJ83" s="2"/>
      <c r="CK83" s="45"/>
      <c r="CL83" s="45"/>
      <c r="CM83" s="27"/>
      <c r="CN83" s="46"/>
      <c r="CO83" s="46"/>
      <c r="CR83" s="47"/>
      <c r="CS83" s="27"/>
      <c r="CT83" s="46"/>
      <c r="CU83" s="46"/>
      <c r="CW83" s="46"/>
      <c r="CX83" s="46"/>
      <c r="CY83" s="7"/>
      <c r="DA83" s="27"/>
      <c r="DB83" s="45"/>
      <c r="DC83" s="45"/>
      <c r="DD83" s="2"/>
      <c r="DE83" s="45"/>
      <c r="DF83" s="45"/>
      <c r="DG83" s="27"/>
      <c r="DH83" s="46"/>
      <c r="DI83" s="46"/>
      <c r="DL83" s="47"/>
      <c r="DM83" s="27"/>
      <c r="DN83" s="46"/>
      <c r="DO83" s="46"/>
      <c r="DQ83" s="46"/>
      <c r="DR83" s="46"/>
      <c r="DS83" s="7"/>
      <c r="DU83" s="27"/>
      <c r="DV83" s="45"/>
      <c r="DW83" s="45"/>
      <c r="DX83" s="2"/>
      <c r="DY83" s="45"/>
      <c r="DZ83" s="45"/>
      <c r="EA83" s="27"/>
      <c r="EC83" s="48"/>
      <c r="EF83" s="47"/>
      <c r="EG83" s="27"/>
      <c r="EH83" s="46"/>
      <c r="EI83" s="46"/>
      <c r="EK83" s="46"/>
      <c r="EL83" s="46"/>
      <c r="EM83" s="7"/>
      <c r="EO83" s="27"/>
      <c r="EP83" s="45"/>
      <c r="EQ83" s="45"/>
      <c r="ER83" s="2"/>
      <c r="ES83" s="45"/>
      <c r="ET83" s="45"/>
      <c r="EU83" s="27"/>
      <c r="EV83" s="46"/>
      <c r="EW83" s="46"/>
      <c r="EZ83" s="47"/>
      <c r="FA83" s="27"/>
      <c r="FB83" s="46"/>
      <c r="FC83" s="46"/>
      <c r="FE83" s="46"/>
      <c r="FF83" s="46"/>
      <c r="FG83" s="7"/>
      <c r="FI83" s="27"/>
      <c r="FJ83" s="45"/>
      <c r="FK83" s="45"/>
      <c r="FL83" s="2"/>
      <c r="FM83" s="45"/>
      <c r="FN83" s="45"/>
      <c r="FO83" s="27"/>
      <c r="FP83" s="46"/>
      <c r="FQ83" s="46"/>
      <c r="FT83" s="47"/>
      <c r="FU83" s="27"/>
      <c r="FV83" s="46"/>
      <c r="FW83" s="46"/>
      <c r="FY83" s="46"/>
      <c r="FZ83" s="46"/>
      <c r="GA83" s="7"/>
      <c r="GI83" s="49"/>
      <c r="GN83" s="47"/>
      <c r="GU83" s="7"/>
      <c r="HC83" s="49"/>
      <c r="HH83" s="47"/>
    </row>
    <row r="84" spans="1:216" s="4" customFormat="1" ht="13.5" customHeight="1">
      <c r="A84" s="60"/>
      <c r="B84" s="2"/>
      <c r="C84" s="7"/>
      <c r="E84" s="27"/>
      <c r="F84" s="45"/>
      <c r="G84" s="46"/>
      <c r="H84" s="2"/>
      <c r="I84" s="45"/>
      <c r="J84" s="46"/>
      <c r="K84" s="27"/>
      <c r="L84" s="46"/>
      <c r="M84" s="46"/>
      <c r="P84" s="47"/>
      <c r="Q84" s="27"/>
      <c r="R84" s="46"/>
      <c r="S84" s="46"/>
      <c r="U84" s="46"/>
      <c r="V84" s="46"/>
      <c r="W84" s="7"/>
      <c r="Y84" s="27"/>
      <c r="Z84" s="45"/>
      <c r="AA84" s="45"/>
      <c r="AB84" s="2"/>
      <c r="AC84" s="45"/>
      <c r="AD84" s="45"/>
      <c r="AE84" s="27"/>
      <c r="AF84" s="46"/>
      <c r="AG84" s="46"/>
      <c r="AJ84" s="47"/>
      <c r="AK84" s="27"/>
      <c r="AM84" s="46"/>
      <c r="AO84" s="46"/>
      <c r="AP84" s="46"/>
      <c r="AQ84" s="7"/>
      <c r="AS84" s="27"/>
      <c r="AT84" s="45"/>
      <c r="AU84" s="45"/>
      <c r="AV84" s="2"/>
      <c r="AW84" s="45"/>
      <c r="AX84" s="45"/>
      <c r="AY84" s="27"/>
      <c r="AZ84" s="46"/>
      <c r="BA84" s="46"/>
      <c r="BD84" s="47"/>
      <c r="BE84" s="27"/>
      <c r="BF84" s="46"/>
      <c r="BG84" s="46"/>
      <c r="BI84" s="46"/>
      <c r="BJ84" s="46"/>
      <c r="BK84" s="7"/>
      <c r="BM84" s="27"/>
      <c r="BN84" s="45"/>
      <c r="BO84" s="45"/>
      <c r="BP84" s="2"/>
      <c r="BQ84" s="45"/>
      <c r="BR84" s="45"/>
      <c r="BS84" s="27"/>
      <c r="BT84" s="46"/>
      <c r="BU84" s="46"/>
      <c r="BX84" s="47"/>
      <c r="BY84" s="27"/>
      <c r="BZ84" s="46"/>
      <c r="CA84" s="46"/>
      <c r="CC84" s="46"/>
      <c r="CD84" s="46"/>
      <c r="CE84" s="27"/>
      <c r="CG84" s="27"/>
      <c r="CH84" s="45"/>
      <c r="CI84" s="45"/>
      <c r="CJ84" s="2"/>
      <c r="CK84" s="45"/>
      <c r="CL84" s="45"/>
      <c r="CM84" s="27"/>
      <c r="CN84" s="46"/>
      <c r="CO84" s="46"/>
      <c r="CR84" s="47"/>
      <c r="CS84" s="27"/>
      <c r="CT84" s="46"/>
      <c r="CU84" s="46"/>
      <c r="CW84" s="46"/>
      <c r="CX84" s="46"/>
      <c r="CY84" s="7"/>
      <c r="DA84" s="27"/>
      <c r="DB84" s="45"/>
      <c r="DC84" s="45"/>
      <c r="DD84" s="2"/>
      <c r="DE84" s="45"/>
      <c r="DF84" s="45"/>
      <c r="DG84" s="27"/>
      <c r="DH84" s="46"/>
      <c r="DI84" s="46"/>
      <c r="DL84" s="47"/>
      <c r="DM84" s="27"/>
      <c r="DN84" s="46"/>
      <c r="DO84" s="46"/>
      <c r="DQ84" s="46"/>
      <c r="DR84" s="46"/>
      <c r="DS84" s="7"/>
      <c r="DU84" s="27"/>
      <c r="DV84" s="45"/>
      <c r="DW84" s="45"/>
      <c r="DX84" s="2"/>
      <c r="DY84" s="45"/>
      <c r="DZ84" s="45"/>
      <c r="EA84" s="27"/>
      <c r="EC84" s="48"/>
      <c r="EF84" s="47"/>
      <c r="EG84" s="27"/>
      <c r="EH84" s="46"/>
      <c r="EI84" s="46"/>
      <c r="EK84" s="46"/>
      <c r="EL84" s="46"/>
      <c r="EM84" s="7"/>
      <c r="EO84" s="27"/>
      <c r="EP84" s="45"/>
      <c r="EQ84" s="45"/>
      <c r="ER84" s="2"/>
      <c r="ES84" s="45"/>
      <c r="ET84" s="45"/>
      <c r="EU84" s="27"/>
      <c r="EV84" s="46"/>
      <c r="EW84" s="46"/>
      <c r="EZ84" s="47"/>
      <c r="FA84" s="27"/>
      <c r="FB84" s="46"/>
      <c r="FC84" s="46"/>
      <c r="FE84" s="46"/>
      <c r="FF84" s="46"/>
      <c r="FG84" s="7"/>
      <c r="FI84" s="27"/>
      <c r="FJ84" s="45"/>
      <c r="FK84" s="45"/>
      <c r="FL84" s="2"/>
      <c r="FM84" s="45"/>
      <c r="FN84" s="45"/>
      <c r="FO84" s="27"/>
      <c r="FP84" s="46"/>
      <c r="FQ84" s="46"/>
      <c r="FT84" s="47"/>
      <c r="FU84" s="27"/>
      <c r="FV84" s="46"/>
      <c r="FW84" s="46"/>
      <c r="FY84" s="46"/>
      <c r="FZ84" s="46"/>
      <c r="GA84" s="7"/>
      <c r="GI84" s="49"/>
      <c r="GN84" s="47"/>
      <c r="GU84" s="7"/>
      <c r="HC84" s="49"/>
      <c r="HH84" s="47"/>
    </row>
    <row r="85" spans="1:216" s="4" customFormat="1" ht="13.5" customHeight="1">
      <c r="A85" s="60"/>
      <c r="B85" s="2"/>
      <c r="C85" s="7"/>
      <c r="E85" s="27"/>
      <c r="F85" s="45"/>
      <c r="G85" s="46"/>
      <c r="H85" s="2"/>
      <c r="I85" s="45"/>
      <c r="J85" s="46"/>
      <c r="K85" s="27"/>
      <c r="L85" s="46"/>
      <c r="M85" s="46"/>
      <c r="P85" s="47"/>
      <c r="Q85" s="27"/>
      <c r="R85" s="46"/>
      <c r="S85" s="46"/>
      <c r="U85" s="46"/>
      <c r="V85" s="46"/>
      <c r="W85" s="7"/>
      <c r="Y85" s="27"/>
      <c r="Z85" s="45"/>
      <c r="AA85" s="45"/>
      <c r="AB85" s="2"/>
      <c r="AC85" s="45"/>
      <c r="AD85" s="45"/>
      <c r="AE85" s="27"/>
      <c r="AF85" s="46"/>
      <c r="AG85" s="46"/>
      <c r="AJ85" s="47"/>
      <c r="AK85" s="27"/>
      <c r="AM85" s="46"/>
      <c r="AO85" s="46"/>
      <c r="AP85" s="46"/>
      <c r="AQ85" s="7"/>
      <c r="AS85" s="27"/>
      <c r="AT85" s="45"/>
      <c r="AU85" s="45"/>
      <c r="AV85" s="2"/>
      <c r="AW85" s="45"/>
      <c r="AX85" s="45"/>
      <c r="AY85" s="27"/>
      <c r="AZ85" s="46"/>
      <c r="BA85" s="46"/>
      <c r="BD85" s="47"/>
      <c r="BE85" s="27"/>
      <c r="BF85" s="46"/>
      <c r="BG85" s="46"/>
      <c r="BI85" s="46"/>
      <c r="BJ85" s="46"/>
      <c r="BK85" s="7"/>
      <c r="BM85" s="27"/>
      <c r="BN85" s="45"/>
      <c r="BO85" s="45"/>
      <c r="BP85" s="2"/>
      <c r="BQ85" s="45"/>
      <c r="BR85" s="45"/>
      <c r="BS85" s="27"/>
      <c r="BT85" s="46"/>
      <c r="BU85" s="46"/>
      <c r="BX85" s="47"/>
      <c r="BY85" s="27"/>
      <c r="BZ85" s="46"/>
      <c r="CA85" s="46"/>
      <c r="CC85" s="46"/>
      <c r="CD85" s="46"/>
      <c r="CE85" s="27"/>
      <c r="CG85" s="27"/>
      <c r="CH85" s="45"/>
      <c r="CI85" s="45"/>
      <c r="CJ85" s="2"/>
      <c r="CK85" s="45"/>
      <c r="CL85" s="45"/>
      <c r="CM85" s="27"/>
      <c r="CN85" s="46"/>
      <c r="CO85" s="46"/>
      <c r="CR85" s="47"/>
      <c r="CS85" s="27"/>
      <c r="CT85" s="46"/>
      <c r="CU85" s="46"/>
      <c r="CW85" s="46"/>
      <c r="CX85" s="46"/>
      <c r="CY85" s="7"/>
      <c r="DA85" s="27"/>
      <c r="DB85" s="45"/>
      <c r="DC85" s="45"/>
      <c r="DD85" s="2"/>
      <c r="DE85" s="45"/>
      <c r="DF85" s="45"/>
      <c r="DG85" s="27"/>
      <c r="DH85" s="46"/>
      <c r="DI85" s="46"/>
      <c r="DL85" s="47"/>
      <c r="DM85" s="27"/>
      <c r="DN85" s="46"/>
      <c r="DO85" s="46"/>
      <c r="DQ85" s="46"/>
      <c r="DR85" s="46"/>
      <c r="DS85" s="7"/>
      <c r="DU85" s="27"/>
      <c r="DV85" s="45"/>
      <c r="DW85" s="45"/>
      <c r="DX85" s="2"/>
      <c r="DY85" s="45"/>
      <c r="DZ85" s="45"/>
      <c r="EA85" s="27"/>
      <c r="EC85" s="48"/>
      <c r="EF85" s="47"/>
      <c r="EG85" s="27"/>
      <c r="EH85" s="46"/>
      <c r="EI85" s="46"/>
      <c r="EK85" s="46"/>
      <c r="EL85" s="46"/>
      <c r="EM85" s="7"/>
      <c r="EO85" s="27"/>
      <c r="EP85" s="45"/>
      <c r="EQ85" s="45"/>
      <c r="ER85" s="2"/>
      <c r="ES85" s="45"/>
      <c r="ET85" s="45"/>
      <c r="EU85" s="27"/>
      <c r="EV85" s="46"/>
      <c r="EW85" s="46"/>
      <c r="EZ85" s="47"/>
      <c r="FA85" s="27"/>
      <c r="FB85" s="46"/>
      <c r="FC85" s="46"/>
      <c r="FE85" s="46"/>
      <c r="FF85" s="46"/>
      <c r="FG85" s="7"/>
      <c r="FI85" s="27"/>
      <c r="FJ85" s="45"/>
      <c r="FK85" s="45"/>
      <c r="FL85" s="2"/>
      <c r="FM85" s="45"/>
      <c r="FN85" s="45"/>
      <c r="FO85" s="27"/>
      <c r="FP85" s="46"/>
      <c r="FQ85" s="46"/>
      <c r="FT85" s="47"/>
      <c r="FU85" s="27"/>
      <c r="FV85" s="46"/>
      <c r="FW85" s="46"/>
      <c r="FY85" s="46"/>
      <c r="FZ85" s="46"/>
      <c r="GA85" s="7"/>
      <c r="GI85" s="49"/>
      <c r="GN85" s="47"/>
      <c r="GU85" s="7"/>
      <c r="HC85" s="49"/>
      <c r="HH85" s="47"/>
    </row>
    <row r="86" spans="1:216" s="4" customFormat="1" ht="13.5" customHeight="1">
      <c r="A86" s="60"/>
      <c r="B86" s="2"/>
      <c r="C86" s="7"/>
      <c r="E86" s="27"/>
      <c r="F86" s="45"/>
      <c r="G86" s="46"/>
      <c r="H86" s="2"/>
      <c r="I86" s="45"/>
      <c r="J86" s="46"/>
      <c r="K86" s="27"/>
      <c r="L86" s="46"/>
      <c r="M86" s="46"/>
      <c r="P86" s="47"/>
      <c r="Q86" s="27"/>
      <c r="R86" s="46"/>
      <c r="S86" s="46"/>
      <c r="U86" s="46"/>
      <c r="V86" s="46"/>
      <c r="W86" s="7"/>
      <c r="Y86" s="27"/>
      <c r="Z86" s="45"/>
      <c r="AA86" s="45"/>
      <c r="AB86" s="2"/>
      <c r="AC86" s="45"/>
      <c r="AD86" s="45"/>
      <c r="AE86" s="27"/>
      <c r="AF86" s="46"/>
      <c r="AG86" s="46"/>
      <c r="AJ86" s="47"/>
      <c r="AK86" s="27"/>
      <c r="AM86" s="46"/>
      <c r="AO86" s="46"/>
      <c r="AP86" s="46"/>
      <c r="AQ86" s="7"/>
      <c r="AS86" s="27"/>
      <c r="AT86" s="45"/>
      <c r="AU86" s="45"/>
      <c r="AV86" s="2"/>
      <c r="AW86" s="45"/>
      <c r="AX86" s="45"/>
      <c r="AY86" s="27"/>
      <c r="AZ86" s="46"/>
      <c r="BA86" s="46"/>
      <c r="BD86" s="47"/>
      <c r="BE86" s="27"/>
      <c r="BF86" s="46"/>
      <c r="BG86" s="46"/>
      <c r="BI86" s="46"/>
      <c r="BJ86" s="46"/>
      <c r="BK86" s="7"/>
      <c r="BM86" s="27"/>
      <c r="BN86" s="45"/>
      <c r="BO86" s="45"/>
      <c r="BP86" s="2"/>
      <c r="BQ86" s="45"/>
      <c r="BR86" s="45"/>
      <c r="BS86" s="27"/>
      <c r="BT86" s="46"/>
      <c r="BU86" s="46"/>
      <c r="BX86" s="47"/>
      <c r="BY86" s="27"/>
      <c r="BZ86" s="46"/>
      <c r="CA86" s="46"/>
      <c r="CC86" s="46"/>
      <c r="CD86" s="46"/>
      <c r="CE86" s="27"/>
      <c r="CG86" s="27"/>
      <c r="CH86" s="45"/>
      <c r="CI86" s="45"/>
      <c r="CJ86" s="2"/>
      <c r="CK86" s="45"/>
      <c r="CL86" s="45"/>
      <c r="CM86" s="27"/>
      <c r="CN86" s="46"/>
      <c r="CO86" s="46"/>
      <c r="CR86" s="47"/>
      <c r="CS86" s="27"/>
      <c r="CT86" s="46"/>
      <c r="CU86" s="46"/>
      <c r="CW86" s="46"/>
      <c r="CX86" s="46"/>
      <c r="CY86" s="7"/>
      <c r="DA86" s="27"/>
      <c r="DB86" s="45"/>
      <c r="DC86" s="45"/>
      <c r="DD86" s="2"/>
      <c r="DE86" s="45"/>
      <c r="DF86" s="45"/>
      <c r="DG86" s="27"/>
      <c r="DH86" s="46"/>
      <c r="DI86" s="46"/>
      <c r="DL86" s="47"/>
      <c r="DM86" s="27"/>
      <c r="DN86" s="46"/>
      <c r="DO86" s="46"/>
      <c r="DQ86" s="46"/>
      <c r="DR86" s="46"/>
      <c r="DS86" s="7"/>
      <c r="DU86" s="27"/>
      <c r="DV86" s="45"/>
      <c r="DW86" s="45"/>
      <c r="DX86" s="2"/>
      <c r="DY86" s="45"/>
      <c r="DZ86" s="45"/>
      <c r="EA86" s="27"/>
      <c r="EC86" s="48"/>
      <c r="EF86" s="47"/>
      <c r="EG86" s="27"/>
      <c r="EH86" s="46"/>
      <c r="EI86" s="46"/>
      <c r="EK86" s="46"/>
      <c r="EL86" s="46"/>
      <c r="EM86" s="7"/>
      <c r="EO86" s="27"/>
      <c r="EP86" s="45"/>
      <c r="EQ86" s="45"/>
      <c r="ER86" s="2"/>
      <c r="ES86" s="45"/>
      <c r="ET86" s="45"/>
      <c r="EU86" s="27"/>
      <c r="EV86" s="46"/>
      <c r="EW86" s="46"/>
      <c r="EZ86" s="47"/>
      <c r="FA86" s="27"/>
      <c r="FB86" s="46"/>
      <c r="FC86" s="46"/>
      <c r="FE86" s="46"/>
      <c r="FF86" s="46"/>
      <c r="FG86" s="7"/>
      <c r="FI86" s="27"/>
      <c r="FJ86" s="45"/>
      <c r="FK86" s="45"/>
      <c r="FL86" s="2"/>
      <c r="FM86" s="45"/>
      <c r="FN86" s="45"/>
      <c r="FO86" s="27"/>
      <c r="FP86" s="46"/>
      <c r="FQ86" s="46"/>
      <c r="FT86" s="47"/>
      <c r="FU86" s="27"/>
      <c r="FV86" s="46"/>
      <c r="FW86" s="46"/>
      <c r="FY86" s="46"/>
      <c r="FZ86" s="46"/>
      <c r="GA86" s="7"/>
      <c r="GI86" s="49"/>
      <c r="GN86" s="47"/>
      <c r="GU86" s="7"/>
      <c r="HC86" s="49"/>
      <c r="HH86" s="47"/>
    </row>
    <row r="87" spans="1:216" s="4" customFormat="1" ht="13.5" customHeight="1">
      <c r="A87" s="60"/>
      <c r="B87" s="2"/>
      <c r="C87" s="7"/>
      <c r="E87" s="27"/>
      <c r="F87" s="45"/>
      <c r="G87" s="46"/>
      <c r="H87" s="2"/>
      <c r="I87" s="45"/>
      <c r="J87" s="46"/>
      <c r="K87" s="27"/>
      <c r="L87" s="46"/>
      <c r="M87" s="46"/>
      <c r="P87" s="47"/>
      <c r="Q87" s="27"/>
      <c r="R87" s="46"/>
      <c r="S87" s="46"/>
      <c r="U87" s="46"/>
      <c r="V87" s="46"/>
      <c r="W87" s="7"/>
      <c r="Y87" s="27"/>
      <c r="Z87" s="45"/>
      <c r="AA87" s="45"/>
      <c r="AB87" s="2"/>
      <c r="AC87" s="45"/>
      <c r="AD87" s="45"/>
      <c r="AE87" s="27"/>
      <c r="AF87" s="46"/>
      <c r="AG87" s="46"/>
      <c r="AJ87" s="47"/>
      <c r="AK87" s="27"/>
      <c r="AM87" s="46"/>
      <c r="AO87" s="46"/>
      <c r="AP87" s="46"/>
      <c r="AQ87" s="7"/>
      <c r="AS87" s="27"/>
      <c r="AT87" s="45"/>
      <c r="AU87" s="45"/>
      <c r="AV87" s="2"/>
      <c r="AW87" s="45"/>
      <c r="AX87" s="45"/>
      <c r="AY87" s="27"/>
      <c r="AZ87" s="46"/>
      <c r="BA87" s="46"/>
      <c r="BD87" s="47"/>
      <c r="BE87" s="27"/>
      <c r="BF87" s="46"/>
      <c r="BG87" s="46"/>
      <c r="BI87" s="46"/>
      <c r="BJ87" s="46"/>
      <c r="BK87" s="7"/>
      <c r="BM87" s="27"/>
      <c r="BN87" s="45"/>
      <c r="BO87" s="45"/>
      <c r="BP87" s="2"/>
      <c r="BQ87" s="45"/>
      <c r="BR87" s="45"/>
      <c r="BS87" s="27"/>
      <c r="BT87" s="46"/>
      <c r="BU87" s="46"/>
      <c r="BX87" s="47"/>
      <c r="BY87" s="27"/>
      <c r="BZ87" s="46"/>
      <c r="CA87" s="46"/>
      <c r="CC87" s="46"/>
      <c r="CD87" s="46"/>
      <c r="CE87" s="27"/>
      <c r="CG87" s="27"/>
      <c r="CH87" s="45"/>
      <c r="CI87" s="45"/>
      <c r="CJ87" s="2"/>
      <c r="CK87" s="45"/>
      <c r="CL87" s="45"/>
      <c r="CM87" s="27"/>
      <c r="CN87" s="46"/>
      <c r="CO87" s="46"/>
      <c r="CR87" s="47"/>
      <c r="CS87" s="27"/>
      <c r="CT87" s="46"/>
      <c r="CU87" s="46"/>
      <c r="CW87" s="46"/>
      <c r="CX87" s="46"/>
      <c r="CY87" s="7"/>
      <c r="DA87" s="27"/>
      <c r="DB87" s="45"/>
      <c r="DC87" s="45"/>
      <c r="DD87" s="2"/>
      <c r="DE87" s="45"/>
      <c r="DF87" s="45"/>
      <c r="DG87" s="27"/>
      <c r="DH87" s="46"/>
      <c r="DI87" s="46"/>
      <c r="DL87" s="47"/>
      <c r="DM87" s="27"/>
      <c r="DN87" s="46"/>
      <c r="DO87" s="46"/>
      <c r="DQ87" s="46"/>
      <c r="DR87" s="46"/>
      <c r="DS87" s="7"/>
      <c r="DU87" s="27"/>
      <c r="DV87" s="45"/>
      <c r="DW87" s="45"/>
      <c r="DX87" s="2"/>
      <c r="DY87" s="45"/>
      <c r="DZ87" s="45"/>
      <c r="EA87" s="27"/>
      <c r="EC87" s="48"/>
      <c r="EF87" s="47"/>
      <c r="EG87" s="27"/>
      <c r="EH87" s="46"/>
      <c r="EI87" s="46"/>
      <c r="EK87" s="46"/>
      <c r="EL87" s="46"/>
      <c r="EM87" s="7"/>
      <c r="EO87" s="27"/>
      <c r="EP87" s="45"/>
      <c r="EQ87" s="45"/>
      <c r="ER87" s="2"/>
      <c r="ES87" s="45"/>
      <c r="ET87" s="45"/>
      <c r="EU87" s="27"/>
      <c r="EV87" s="46"/>
      <c r="EW87" s="46"/>
      <c r="EZ87" s="47"/>
      <c r="FA87" s="27"/>
      <c r="FB87" s="46"/>
      <c r="FC87" s="46"/>
      <c r="FE87" s="46"/>
      <c r="FF87" s="46"/>
      <c r="FG87" s="7"/>
      <c r="FI87" s="27"/>
      <c r="FJ87" s="45"/>
      <c r="FK87" s="45"/>
      <c r="FL87" s="2"/>
      <c r="FM87" s="45"/>
      <c r="FN87" s="45"/>
      <c r="FO87" s="27"/>
      <c r="FP87" s="46"/>
      <c r="FQ87" s="46"/>
      <c r="FT87" s="47"/>
      <c r="FU87" s="27"/>
      <c r="FV87" s="46"/>
      <c r="FW87" s="46"/>
      <c r="FY87" s="46"/>
      <c r="FZ87" s="46"/>
      <c r="GA87" s="7"/>
      <c r="GI87" s="49"/>
      <c r="GN87" s="47"/>
      <c r="GU87" s="7"/>
      <c r="HC87" s="49"/>
      <c r="HH87" s="47"/>
    </row>
    <row r="88" spans="1:216" s="4" customFormat="1" ht="13.5" customHeight="1">
      <c r="A88" s="60"/>
      <c r="B88" s="2"/>
      <c r="C88" s="7"/>
      <c r="E88" s="27"/>
      <c r="F88" s="45"/>
      <c r="G88" s="46"/>
      <c r="H88" s="2"/>
      <c r="I88" s="45"/>
      <c r="J88" s="46"/>
      <c r="K88" s="27"/>
      <c r="L88" s="46"/>
      <c r="M88" s="46"/>
      <c r="P88" s="47"/>
      <c r="Q88" s="27"/>
      <c r="R88" s="46"/>
      <c r="S88" s="46"/>
      <c r="U88" s="46"/>
      <c r="V88" s="46"/>
      <c r="W88" s="7"/>
      <c r="Y88" s="27"/>
      <c r="Z88" s="45"/>
      <c r="AA88" s="45"/>
      <c r="AB88" s="2"/>
      <c r="AC88" s="45"/>
      <c r="AD88" s="45"/>
      <c r="AE88" s="27"/>
      <c r="AF88" s="46"/>
      <c r="AG88" s="46"/>
      <c r="AJ88" s="47"/>
      <c r="AK88" s="27"/>
      <c r="AM88" s="46"/>
      <c r="AO88" s="46"/>
      <c r="AP88" s="46"/>
      <c r="AQ88" s="7"/>
      <c r="AS88" s="27"/>
      <c r="AT88" s="45"/>
      <c r="AU88" s="45"/>
      <c r="AV88" s="2"/>
      <c r="AW88" s="45"/>
      <c r="AX88" s="45"/>
      <c r="AY88" s="27"/>
      <c r="AZ88" s="46"/>
      <c r="BA88" s="46"/>
      <c r="BD88" s="47"/>
      <c r="BE88" s="27"/>
      <c r="BF88" s="46"/>
      <c r="BG88" s="46"/>
      <c r="BI88" s="46"/>
      <c r="BJ88" s="46"/>
      <c r="BK88" s="7"/>
      <c r="BM88" s="27"/>
      <c r="BN88" s="45"/>
      <c r="BO88" s="45"/>
      <c r="BP88" s="2"/>
      <c r="BQ88" s="45"/>
      <c r="BR88" s="45"/>
      <c r="BS88" s="27"/>
      <c r="BT88" s="46"/>
      <c r="BU88" s="46"/>
      <c r="BX88" s="47"/>
      <c r="BY88" s="27"/>
      <c r="BZ88" s="46"/>
      <c r="CA88" s="46"/>
      <c r="CC88" s="46"/>
      <c r="CD88" s="46"/>
      <c r="CE88" s="27"/>
      <c r="CG88" s="27"/>
      <c r="CH88" s="45"/>
      <c r="CI88" s="45"/>
      <c r="CJ88" s="2"/>
      <c r="CK88" s="45"/>
      <c r="CL88" s="45"/>
      <c r="CM88" s="27"/>
      <c r="CN88" s="46"/>
      <c r="CO88" s="46"/>
      <c r="CR88" s="47"/>
      <c r="CS88" s="27"/>
      <c r="CT88" s="46"/>
      <c r="CU88" s="46"/>
      <c r="CW88" s="46"/>
      <c r="CX88" s="46"/>
      <c r="CY88" s="7"/>
      <c r="DA88" s="27"/>
      <c r="DB88" s="45"/>
      <c r="DC88" s="45"/>
      <c r="DD88" s="2"/>
      <c r="DE88" s="45"/>
      <c r="DF88" s="45"/>
      <c r="DG88" s="27"/>
      <c r="DH88" s="46"/>
      <c r="DI88" s="46"/>
      <c r="DL88" s="47"/>
      <c r="DM88" s="27"/>
      <c r="DN88" s="46"/>
      <c r="DO88" s="46"/>
      <c r="DQ88" s="46"/>
      <c r="DR88" s="46"/>
      <c r="DS88" s="7"/>
      <c r="DU88" s="27"/>
      <c r="DV88" s="45"/>
      <c r="DW88" s="45"/>
      <c r="DX88" s="2"/>
      <c r="DY88" s="45"/>
      <c r="DZ88" s="45"/>
      <c r="EA88" s="27"/>
      <c r="EC88" s="48"/>
      <c r="EF88" s="47"/>
      <c r="EG88" s="27"/>
      <c r="EH88" s="46"/>
      <c r="EI88" s="46"/>
      <c r="EK88" s="46"/>
      <c r="EL88" s="46"/>
      <c r="EM88" s="7"/>
      <c r="EO88" s="27"/>
      <c r="EP88" s="45"/>
      <c r="EQ88" s="45"/>
      <c r="ER88" s="2"/>
      <c r="ES88" s="45"/>
      <c r="ET88" s="45"/>
      <c r="EU88" s="27"/>
      <c r="EV88" s="46"/>
      <c r="EW88" s="46"/>
      <c r="EZ88" s="47"/>
      <c r="FA88" s="27"/>
      <c r="FB88" s="46"/>
      <c r="FC88" s="46"/>
      <c r="FE88" s="46"/>
      <c r="FF88" s="46"/>
      <c r="FG88" s="7"/>
      <c r="FI88" s="27"/>
      <c r="FJ88" s="45"/>
      <c r="FK88" s="45"/>
      <c r="FL88" s="2"/>
      <c r="FM88" s="45"/>
      <c r="FN88" s="45"/>
      <c r="FO88" s="27"/>
      <c r="FP88" s="46"/>
      <c r="FQ88" s="46"/>
      <c r="FT88" s="47"/>
      <c r="FU88" s="27"/>
      <c r="FV88" s="46"/>
      <c r="FW88" s="46"/>
      <c r="FY88" s="46"/>
      <c r="FZ88" s="46"/>
      <c r="GA88" s="7"/>
      <c r="GI88" s="49"/>
      <c r="GN88" s="47"/>
      <c r="GU88" s="7"/>
      <c r="HC88" s="49"/>
      <c r="HH88" s="47"/>
    </row>
    <row r="89" spans="1:216" s="4" customFormat="1" ht="13.5" customHeight="1">
      <c r="A89" s="60"/>
      <c r="B89" s="2"/>
      <c r="C89" s="7"/>
      <c r="E89" s="27"/>
      <c r="F89" s="45"/>
      <c r="G89" s="46"/>
      <c r="H89" s="2"/>
      <c r="I89" s="45"/>
      <c r="J89" s="46"/>
      <c r="K89" s="27"/>
      <c r="L89" s="46"/>
      <c r="M89" s="46"/>
      <c r="P89" s="47"/>
      <c r="Q89" s="27"/>
      <c r="R89" s="46"/>
      <c r="S89" s="46"/>
      <c r="U89" s="46"/>
      <c r="V89" s="46"/>
      <c r="W89" s="7"/>
      <c r="Y89" s="27"/>
      <c r="Z89" s="45"/>
      <c r="AA89" s="45"/>
      <c r="AB89" s="2"/>
      <c r="AC89" s="45"/>
      <c r="AD89" s="45"/>
      <c r="AE89" s="27"/>
      <c r="AF89" s="46"/>
      <c r="AG89" s="46"/>
      <c r="AJ89" s="47"/>
      <c r="AK89" s="27"/>
      <c r="AM89" s="46"/>
      <c r="AO89" s="46"/>
      <c r="AP89" s="46"/>
      <c r="AQ89" s="7"/>
      <c r="AS89" s="27"/>
      <c r="AT89" s="45"/>
      <c r="AU89" s="45"/>
      <c r="AV89" s="2"/>
      <c r="AW89" s="45"/>
      <c r="AX89" s="45"/>
      <c r="AY89" s="27"/>
      <c r="AZ89" s="46"/>
      <c r="BA89" s="46"/>
      <c r="BD89" s="47"/>
      <c r="BE89" s="27"/>
      <c r="BF89" s="46"/>
      <c r="BG89" s="46"/>
      <c r="BI89" s="46"/>
      <c r="BJ89" s="46"/>
      <c r="BK89" s="7"/>
      <c r="BM89" s="27"/>
      <c r="BN89" s="45"/>
      <c r="BO89" s="45"/>
      <c r="BP89" s="2"/>
      <c r="BQ89" s="45"/>
      <c r="BR89" s="45"/>
      <c r="BS89" s="27"/>
      <c r="BT89" s="46"/>
      <c r="BU89" s="46"/>
      <c r="BX89" s="47"/>
      <c r="BY89" s="27"/>
      <c r="BZ89" s="46"/>
      <c r="CA89" s="46"/>
      <c r="CC89" s="46"/>
      <c r="CD89" s="46"/>
      <c r="CE89" s="27"/>
      <c r="CG89" s="27"/>
      <c r="CH89" s="45"/>
      <c r="CI89" s="45"/>
      <c r="CJ89" s="2"/>
      <c r="CK89" s="45"/>
      <c r="CL89" s="45"/>
      <c r="CM89" s="27"/>
      <c r="CN89" s="46"/>
      <c r="CO89" s="46"/>
      <c r="CR89" s="47"/>
      <c r="CS89" s="27"/>
      <c r="CT89" s="46"/>
      <c r="CU89" s="46"/>
      <c r="CW89" s="46"/>
      <c r="CX89" s="46"/>
      <c r="CY89" s="7"/>
      <c r="DA89" s="27"/>
      <c r="DB89" s="45"/>
      <c r="DC89" s="45"/>
      <c r="DD89" s="2"/>
      <c r="DE89" s="45"/>
      <c r="DF89" s="45"/>
      <c r="DG89" s="27"/>
      <c r="DH89" s="46"/>
      <c r="DI89" s="46"/>
      <c r="DL89" s="47"/>
      <c r="DM89" s="27"/>
      <c r="DN89" s="46"/>
      <c r="DO89" s="46"/>
      <c r="DQ89" s="46"/>
      <c r="DR89" s="46"/>
      <c r="DS89" s="7"/>
      <c r="DU89" s="27"/>
      <c r="DV89" s="45"/>
      <c r="DW89" s="45"/>
      <c r="DX89" s="2"/>
      <c r="DY89" s="45"/>
      <c r="DZ89" s="45"/>
      <c r="EA89" s="27"/>
      <c r="EC89" s="48"/>
      <c r="EF89" s="47"/>
      <c r="EG89" s="27"/>
      <c r="EH89" s="46"/>
      <c r="EI89" s="46"/>
      <c r="EK89" s="46"/>
      <c r="EL89" s="46"/>
      <c r="EM89" s="7"/>
      <c r="EO89" s="27"/>
      <c r="EP89" s="45"/>
      <c r="EQ89" s="45"/>
      <c r="ER89" s="2"/>
      <c r="ES89" s="45"/>
      <c r="ET89" s="45"/>
      <c r="EU89" s="27"/>
      <c r="EV89" s="46"/>
      <c r="EW89" s="46"/>
      <c r="EZ89" s="47"/>
      <c r="FA89" s="27"/>
      <c r="FB89" s="46"/>
      <c r="FC89" s="46"/>
      <c r="FE89" s="46"/>
      <c r="FF89" s="46"/>
      <c r="FG89" s="7"/>
      <c r="FI89" s="27"/>
      <c r="FJ89" s="45"/>
      <c r="FK89" s="45"/>
      <c r="FL89" s="2"/>
      <c r="FM89" s="45"/>
      <c r="FN89" s="45"/>
      <c r="FO89" s="27"/>
      <c r="FP89" s="46"/>
      <c r="FQ89" s="46"/>
      <c r="FT89" s="47"/>
      <c r="FU89" s="27"/>
      <c r="FV89" s="46"/>
      <c r="FW89" s="46"/>
      <c r="FY89" s="46"/>
      <c r="FZ89" s="46"/>
      <c r="GA89" s="7"/>
      <c r="GI89" s="49"/>
      <c r="GN89" s="47"/>
      <c r="GU89" s="7"/>
      <c r="HC89" s="49"/>
      <c r="HH89" s="47"/>
    </row>
    <row r="90" spans="1:216" s="4" customFormat="1" ht="13.5" customHeight="1">
      <c r="A90" s="60"/>
      <c r="B90" s="2"/>
      <c r="C90" s="7"/>
      <c r="E90" s="27"/>
      <c r="F90" s="45"/>
      <c r="G90" s="46"/>
      <c r="H90" s="2"/>
      <c r="I90" s="45"/>
      <c r="J90" s="46"/>
      <c r="K90" s="27"/>
      <c r="L90" s="46"/>
      <c r="M90" s="46"/>
      <c r="P90" s="47"/>
      <c r="Q90" s="27"/>
      <c r="R90" s="46"/>
      <c r="S90" s="46"/>
      <c r="U90" s="46"/>
      <c r="V90" s="46"/>
      <c r="W90" s="7"/>
      <c r="Y90" s="27"/>
      <c r="Z90" s="45"/>
      <c r="AA90" s="45"/>
      <c r="AB90" s="2"/>
      <c r="AC90" s="45"/>
      <c r="AD90" s="45"/>
      <c r="AE90" s="27"/>
      <c r="AF90" s="46"/>
      <c r="AG90" s="46"/>
      <c r="AJ90" s="47"/>
      <c r="AK90" s="27"/>
      <c r="AM90" s="46"/>
      <c r="AO90" s="46"/>
      <c r="AP90" s="46"/>
      <c r="AQ90" s="7"/>
      <c r="AS90" s="27"/>
      <c r="AT90" s="45"/>
      <c r="AU90" s="45"/>
      <c r="AV90" s="2"/>
      <c r="AW90" s="45"/>
      <c r="AX90" s="45"/>
      <c r="AY90" s="27"/>
      <c r="AZ90" s="46"/>
      <c r="BA90" s="46"/>
      <c r="BD90" s="47"/>
      <c r="BE90" s="27"/>
      <c r="BF90" s="46"/>
      <c r="BG90" s="46"/>
      <c r="BI90" s="46"/>
      <c r="BJ90" s="46"/>
      <c r="BK90" s="7"/>
      <c r="BM90" s="27"/>
      <c r="BN90" s="45"/>
      <c r="BO90" s="45"/>
      <c r="BP90" s="2"/>
      <c r="BQ90" s="45"/>
      <c r="BR90" s="45"/>
      <c r="BS90" s="27"/>
      <c r="BT90" s="46"/>
      <c r="BU90" s="46"/>
      <c r="BX90" s="47"/>
      <c r="BY90" s="27"/>
      <c r="BZ90" s="46"/>
      <c r="CA90" s="46"/>
      <c r="CC90" s="46"/>
      <c r="CD90" s="46"/>
      <c r="CE90" s="27"/>
      <c r="CG90" s="27"/>
      <c r="CH90" s="45"/>
      <c r="CI90" s="45"/>
      <c r="CJ90" s="2"/>
      <c r="CK90" s="45"/>
      <c r="CL90" s="45"/>
      <c r="CM90" s="27"/>
      <c r="CN90" s="46"/>
      <c r="CO90" s="46"/>
      <c r="CR90" s="47"/>
      <c r="CS90" s="27"/>
      <c r="CT90" s="46"/>
      <c r="CU90" s="46"/>
      <c r="CW90" s="46"/>
      <c r="CX90" s="46"/>
      <c r="CY90" s="7"/>
      <c r="DA90" s="27"/>
      <c r="DB90" s="45"/>
      <c r="DC90" s="45"/>
      <c r="DD90" s="2"/>
      <c r="DE90" s="45"/>
      <c r="DF90" s="45"/>
      <c r="DG90" s="27"/>
      <c r="DH90" s="46"/>
      <c r="DI90" s="46"/>
      <c r="DL90" s="47"/>
      <c r="DM90" s="27"/>
      <c r="DN90" s="46"/>
      <c r="DO90" s="46"/>
      <c r="DQ90" s="46"/>
      <c r="DR90" s="46"/>
      <c r="DS90" s="7"/>
      <c r="DU90" s="27"/>
      <c r="DV90" s="45"/>
      <c r="DW90" s="45"/>
      <c r="DX90" s="2"/>
      <c r="DY90" s="45"/>
      <c r="DZ90" s="45"/>
      <c r="EA90" s="27"/>
      <c r="EC90" s="48"/>
      <c r="EF90" s="47"/>
      <c r="EG90" s="27"/>
      <c r="EH90" s="46"/>
      <c r="EI90" s="46"/>
      <c r="EK90" s="46"/>
      <c r="EL90" s="46"/>
      <c r="EM90" s="7"/>
      <c r="EO90" s="27"/>
      <c r="EP90" s="45"/>
      <c r="EQ90" s="45"/>
      <c r="ER90" s="2"/>
      <c r="ES90" s="45"/>
      <c r="ET90" s="45"/>
      <c r="EU90" s="27"/>
      <c r="EV90" s="46"/>
      <c r="EW90" s="46"/>
      <c r="EZ90" s="47"/>
      <c r="FA90" s="27"/>
      <c r="FB90" s="46"/>
      <c r="FC90" s="46"/>
      <c r="FE90" s="46"/>
      <c r="FF90" s="46"/>
      <c r="FG90" s="7"/>
      <c r="FI90" s="27"/>
      <c r="FJ90" s="45"/>
      <c r="FK90" s="45"/>
      <c r="FL90" s="2"/>
      <c r="FM90" s="45"/>
      <c r="FN90" s="45"/>
      <c r="FO90" s="27"/>
      <c r="FP90" s="46"/>
      <c r="FQ90" s="46"/>
      <c r="FT90" s="47"/>
      <c r="FU90" s="27"/>
      <c r="FV90" s="46"/>
      <c r="FW90" s="46"/>
      <c r="FY90" s="46"/>
      <c r="FZ90" s="46"/>
      <c r="GA90" s="7"/>
      <c r="GI90" s="49"/>
      <c r="GN90" s="47"/>
      <c r="GU90" s="7"/>
      <c r="HC90" s="49"/>
      <c r="HH90" s="47"/>
    </row>
    <row r="91" spans="1:216" s="4" customFormat="1" ht="13.5" customHeight="1">
      <c r="A91" s="60"/>
      <c r="B91" s="2"/>
      <c r="C91" s="7"/>
      <c r="E91" s="27"/>
      <c r="F91" s="45"/>
      <c r="G91" s="46"/>
      <c r="H91" s="2"/>
      <c r="I91" s="45"/>
      <c r="J91" s="46"/>
      <c r="K91" s="27"/>
      <c r="L91" s="46"/>
      <c r="M91" s="46"/>
      <c r="P91" s="47"/>
      <c r="Q91" s="27"/>
      <c r="R91" s="46"/>
      <c r="S91" s="46"/>
      <c r="U91" s="46"/>
      <c r="V91" s="46"/>
      <c r="W91" s="7"/>
      <c r="Y91" s="27"/>
      <c r="Z91" s="45"/>
      <c r="AA91" s="45"/>
      <c r="AB91" s="2"/>
      <c r="AC91" s="45"/>
      <c r="AD91" s="45"/>
      <c r="AE91" s="27"/>
      <c r="AF91" s="46"/>
      <c r="AG91" s="46"/>
      <c r="AJ91" s="47"/>
      <c r="AK91" s="27"/>
      <c r="AM91" s="46"/>
      <c r="AO91" s="46"/>
      <c r="AP91" s="46"/>
      <c r="AQ91" s="7"/>
      <c r="AS91" s="27"/>
      <c r="AT91" s="45"/>
      <c r="AU91" s="45"/>
      <c r="AV91" s="2"/>
      <c r="AW91" s="45"/>
      <c r="AX91" s="45"/>
      <c r="AY91" s="27"/>
      <c r="AZ91" s="46"/>
      <c r="BA91" s="46"/>
      <c r="BD91" s="47"/>
      <c r="BE91" s="27"/>
      <c r="BF91" s="46"/>
      <c r="BG91" s="46"/>
      <c r="BI91" s="46"/>
      <c r="BJ91" s="46"/>
      <c r="BK91" s="7"/>
      <c r="BM91" s="27"/>
      <c r="BN91" s="45"/>
      <c r="BO91" s="45"/>
      <c r="BP91" s="2"/>
      <c r="BQ91" s="45"/>
      <c r="BR91" s="45"/>
      <c r="BS91" s="27"/>
      <c r="BT91" s="46"/>
      <c r="BU91" s="46"/>
      <c r="BX91" s="47"/>
      <c r="BY91" s="27"/>
      <c r="BZ91" s="46"/>
      <c r="CA91" s="46"/>
      <c r="CC91" s="46"/>
      <c r="CD91" s="46"/>
      <c r="CE91" s="27"/>
      <c r="CG91" s="27"/>
      <c r="CH91" s="45"/>
      <c r="CI91" s="45"/>
      <c r="CJ91" s="2"/>
      <c r="CK91" s="45"/>
      <c r="CL91" s="45"/>
      <c r="CM91" s="27"/>
      <c r="CN91" s="46"/>
      <c r="CO91" s="46"/>
      <c r="CR91" s="47"/>
      <c r="CS91" s="27"/>
      <c r="CT91" s="46"/>
      <c r="CU91" s="46"/>
      <c r="CW91" s="46"/>
      <c r="CX91" s="46"/>
      <c r="CY91" s="7"/>
      <c r="DA91" s="27"/>
      <c r="DB91" s="45"/>
      <c r="DC91" s="45"/>
      <c r="DD91" s="2"/>
      <c r="DE91" s="45"/>
      <c r="DF91" s="45"/>
      <c r="DG91" s="27"/>
      <c r="DH91" s="46"/>
      <c r="DI91" s="46"/>
      <c r="DL91" s="47"/>
      <c r="DM91" s="27"/>
      <c r="DN91" s="46"/>
      <c r="DO91" s="46"/>
      <c r="DQ91" s="46"/>
      <c r="DR91" s="46"/>
      <c r="DS91" s="7"/>
      <c r="DU91" s="27"/>
      <c r="DV91" s="45"/>
      <c r="DW91" s="45"/>
      <c r="DX91" s="2"/>
      <c r="DY91" s="45"/>
      <c r="DZ91" s="45"/>
      <c r="EA91" s="27"/>
      <c r="EC91" s="48"/>
      <c r="EF91" s="47"/>
      <c r="EG91" s="27"/>
      <c r="EH91" s="46"/>
      <c r="EI91" s="46"/>
      <c r="EK91" s="46"/>
      <c r="EL91" s="46"/>
      <c r="EM91" s="7"/>
      <c r="EO91" s="27"/>
      <c r="EP91" s="45"/>
      <c r="EQ91" s="45"/>
      <c r="ER91" s="2"/>
      <c r="ES91" s="45"/>
      <c r="ET91" s="45"/>
      <c r="EU91" s="27"/>
      <c r="EV91" s="46"/>
      <c r="EW91" s="46"/>
      <c r="EZ91" s="47"/>
      <c r="FA91" s="27"/>
      <c r="FB91" s="46"/>
      <c r="FC91" s="46"/>
      <c r="FE91" s="46"/>
      <c r="FF91" s="46"/>
      <c r="FG91" s="7"/>
      <c r="FI91" s="27"/>
      <c r="FJ91" s="45"/>
      <c r="FK91" s="45"/>
      <c r="FL91" s="2"/>
      <c r="FM91" s="45"/>
      <c r="FN91" s="45"/>
      <c r="FO91" s="27"/>
      <c r="FP91" s="46"/>
      <c r="FQ91" s="46"/>
      <c r="FT91" s="47"/>
      <c r="FU91" s="27"/>
      <c r="FV91" s="46"/>
      <c r="FW91" s="46"/>
      <c r="FY91" s="46"/>
      <c r="FZ91" s="46"/>
      <c r="GA91" s="7"/>
      <c r="GI91" s="49"/>
      <c r="GN91" s="47"/>
      <c r="GU91" s="7"/>
      <c r="HC91" s="49"/>
      <c r="HH91" s="47"/>
    </row>
    <row r="92" spans="1:216" s="4" customFormat="1" ht="13.5" customHeight="1">
      <c r="A92" s="60"/>
      <c r="B92" s="2"/>
      <c r="C92" s="7"/>
      <c r="E92" s="27"/>
      <c r="F92" s="45"/>
      <c r="G92" s="46"/>
      <c r="H92" s="2"/>
      <c r="I92" s="45"/>
      <c r="J92" s="46"/>
      <c r="K92" s="27"/>
      <c r="L92" s="46"/>
      <c r="M92" s="46"/>
      <c r="P92" s="47"/>
      <c r="Q92" s="27"/>
      <c r="R92" s="46"/>
      <c r="S92" s="46"/>
      <c r="U92" s="46"/>
      <c r="V92" s="46"/>
      <c r="W92" s="7"/>
      <c r="Y92" s="27"/>
      <c r="Z92" s="45"/>
      <c r="AA92" s="45"/>
      <c r="AB92" s="2"/>
      <c r="AC92" s="45"/>
      <c r="AD92" s="45"/>
      <c r="AE92" s="27"/>
      <c r="AF92" s="46"/>
      <c r="AG92" s="46"/>
      <c r="AJ92" s="47"/>
      <c r="AK92" s="27"/>
      <c r="AM92" s="46"/>
      <c r="AO92" s="46"/>
      <c r="AP92" s="46"/>
      <c r="AQ92" s="7"/>
      <c r="AS92" s="27"/>
      <c r="AT92" s="45"/>
      <c r="AU92" s="45"/>
      <c r="AV92" s="2"/>
      <c r="AW92" s="45"/>
      <c r="AX92" s="45"/>
      <c r="AY92" s="27"/>
      <c r="AZ92" s="46"/>
      <c r="BA92" s="46"/>
      <c r="BD92" s="47"/>
      <c r="BE92" s="27"/>
      <c r="BF92" s="46"/>
      <c r="BG92" s="46"/>
      <c r="BI92" s="46"/>
      <c r="BJ92" s="46"/>
      <c r="BK92" s="7"/>
      <c r="BM92" s="27"/>
      <c r="BN92" s="45"/>
      <c r="BO92" s="45"/>
      <c r="BP92" s="2"/>
      <c r="BQ92" s="45"/>
      <c r="BR92" s="45"/>
      <c r="BS92" s="27"/>
      <c r="BT92" s="46"/>
      <c r="BU92" s="46"/>
      <c r="BX92" s="47"/>
      <c r="BY92" s="27"/>
      <c r="BZ92" s="46"/>
      <c r="CA92" s="46"/>
      <c r="CC92" s="46"/>
      <c r="CD92" s="46"/>
      <c r="CE92" s="27"/>
      <c r="CG92" s="27"/>
      <c r="CH92" s="45"/>
      <c r="CI92" s="45"/>
      <c r="CJ92" s="2"/>
      <c r="CK92" s="45"/>
      <c r="CL92" s="45"/>
      <c r="CM92" s="27"/>
      <c r="CN92" s="46"/>
      <c r="CO92" s="46"/>
      <c r="CR92" s="47"/>
      <c r="CS92" s="27"/>
      <c r="CT92" s="46"/>
      <c r="CU92" s="46"/>
      <c r="CW92" s="46"/>
      <c r="CX92" s="46"/>
      <c r="CY92" s="7"/>
      <c r="DA92" s="27"/>
      <c r="DB92" s="45"/>
      <c r="DC92" s="45"/>
      <c r="DD92" s="2"/>
      <c r="DE92" s="45"/>
      <c r="DF92" s="45"/>
      <c r="DG92" s="27"/>
      <c r="DH92" s="46"/>
      <c r="DI92" s="46"/>
      <c r="DL92" s="47"/>
      <c r="DM92" s="27"/>
      <c r="DN92" s="46"/>
      <c r="DO92" s="46"/>
      <c r="DQ92" s="46"/>
      <c r="DR92" s="46"/>
      <c r="DS92" s="7"/>
      <c r="DU92" s="27"/>
      <c r="DV92" s="45"/>
      <c r="DW92" s="45"/>
      <c r="DX92" s="2"/>
      <c r="DY92" s="45"/>
      <c r="DZ92" s="45"/>
      <c r="EA92" s="27"/>
      <c r="EC92" s="48"/>
      <c r="EF92" s="47"/>
      <c r="EG92" s="27"/>
      <c r="EH92" s="46"/>
      <c r="EI92" s="46"/>
      <c r="EK92" s="46"/>
      <c r="EL92" s="46"/>
      <c r="EM92" s="7"/>
      <c r="EO92" s="27"/>
      <c r="EP92" s="45"/>
      <c r="EQ92" s="45"/>
      <c r="ER92" s="2"/>
      <c r="ES92" s="45"/>
      <c r="ET92" s="45"/>
      <c r="EU92" s="27"/>
      <c r="EV92" s="46"/>
      <c r="EW92" s="46"/>
      <c r="EZ92" s="47"/>
      <c r="FA92" s="27"/>
      <c r="FB92" s="46"/>
      <c r="FC92" s="46"/>
      <c r="FE92" s="46"/>
      <c r="FF92" s="46"/>
      <c r="FG92" s="7"/>
      <c r="FI92" s="27"/>
      <c r="FJ92" s="45"/>
      <c r="FK92" s="45"/>
      <c r="FL92" s="2"/>
      <c r="FM92" s="45"/>
      <c r="FN92" s="45"/>
      <c r="FO92" s="27"/>
      <c r="FP92" s="46"/>
      <c r="FQ92" s="46"/>
      <c r="FT92" s="47"/>
      <c r="FU92" s="27"/>
      <c r="FV92" s="46"/>
      <c r="FW92" s="46"/>
      <c r="FY92" s="46"/>
      <c r="FZ92" s="46"/>
      <c r="GA92" s="7"/>
      <c r="GI92" s="49"/>
      <c r="GN92" s="47"/>
      <c r="GU92" s="7"/>
      <c r="HC92" s="49"/>
      <c r="HH92" s="47"/>
    </row>
    <row r="93" spans="1:216" s="4" customFormat="1" ht="13.5" customHeight="1">
      <c r="A93" s="60"/>
      <c r="B93" s="2"/>
      <c r="C93" s="7"/>
      <c r="E93" s="27"/>
      <c r="F93" s="45"/>
      <c r="G93" s="46"/>
      <c r="H93" s="2"/>
      <c r="I93" s="45"/>
      <c r="J93" s="46"/>
      <c r="K93" s="27"/>
      <c r="L93" s="46"/>
      <c r="M93" s="46"/>
      <c r="P93" s="47"/>
      <c r="Q93" s="27"/>
      <c r="R93" s="46"/>
      <c r="S93" s="46"/>
      <c r="U93" s="46"/>
      <c r="V93" s="46"/>
      <c r="W93" s="7"/>
      <c r="Y93" s="27"/>
      <c r="Z93" s="45"/>
      <c r="AA93" s="45"/>
      <c r="AB93" s="2"/>
      <c r="AC93" s="45"/>
      <c r="AD93" s="45"/>
      <c r="AE93" s="27"/>
      <c r="AF93" s="46"/>
      <c r="AG93" s="46"/>
      <c r="AJ93" s="47"/>
      <c r="AK93" s="27"/>
      <c r="AM93" s="46"/>
      <c r="AO93" s="46"/>
      <c r="AP93" s="46"/>
      <c r="AQ93" s="7"/>
      <c r="AS93" s="27"/>
      <c r="AT93" s="45"/>
      <c r="AU93" s="45"/>
      <c r="AV93" s="2"/>
      <c r="AW93" s="45"/>
      <c r="AX93" s="45"/>
      <c r="AY93" s="27"/>
      <c r="AZ93" s="46"/>
      <c r="BA93" s="46"/>
      <c r="BD93" s="47"/>
      <c r="BE93" s="27"/>
      <c r="BF93" s="46"/>
      <c r="BG93" s="46"/>
      <c r="BI93" s="46"/>
      <c r="BJ93" s="46"/>
      <c r="BK93" s="7"/>
      <c r="BM93" s="27"/>
      <c r="BN93" s="45"/>
      <c r="BO93" s="45"/>
      <c r="BP93" s="2"/>
      <c r="BQ93" s="45"/>
      <c r="BR93" s="45"/>
      <c r="BS93" s="27"/>
      <c r="BT93" s="46"/>
      <c r="BU93" s="46"/>
      <c r="BX93" s="47"/>
      <c r="BY93" s="27"/>
      <c r="BZ93" s="46"/>
      <c r="CA93" s="46"/>
      <c r="CC93" s="46"/>
      <c r="CD93" s="46"/>
      <c r="CE93" s="27"/>
      <c r="CG93" s="27"/>
      <c r="CH93" s="45"/>
      <c r="CI93" s="45"/>
      <c r="CJ93" s="2"/>
      <c r="CK93" s="45"/>
      <c r="CL93" s="45"/>
      <c r="CM93" s="27"/>
      <c r="CN93" s="46"/>
      <c r="CO93" s="46"/>
      <c r="CR93" s="47"/>
      <c r="CS93" s="27"/>
      <c r="CT93" s="46"/>
      <c r="CU93" s="46"/>
      <c r="CW93" s="46"/>
      <c r="CX93" s="46"/>
      <c r="CY93" s="7"/>
      <c r="DA93" s="27"/>
      <c r="DB93" s="45"/>
      <c r="DC93" s="45"/>
      <c r="DD93" s="2"/>
      <c r="DE93" s="45"/>
      <c r="DF93" s="45"/>
      <c r="DG93" s="27"/>
      <c r="DH93" s="46"/>
      <c r="DI93" s="46"/>
      <c r="DL93" s="47"/>
      <c r="DM93" s="27"/>
      <c r="DN93" s="46"/>
      <c r="DO93" s="46"/>
      <c r="DQ93" s="46"/>
      <c r="DR93" s="46"/>
      <c r="DS93" s="7"/>
      <c r="DU93" s="27"/>
      <c r="DV93" s="45"/>
      <c r="DW93" s="45"/>
      <c r="DX93" s="2"/>
      <c r="DY93" s="45"/>
      <c r="DZ93" s="45"/>
      <c r="EA93" s="27"/>
      <c r="EC93" s="48"/>
      <c r="EF93" s="47"/>
      <c r="EG93" s="27"/>
      <c r="EH93" s="46"/>
      <c r="EI93" s="46"/>
      <c r="EK93" s="46"/>
      <c r="EL93" s="46"/>
      <c r="EM93" s="7"/>
      <c r="EO93" s="27"/>
      <c r="EP93" s="45"/>
      <c r="EQ93" s="45"/>
      <c r="ER93" s="2"/>
      <c r="ES93" s="45"/>
      <c r="ET93" s="45"/>
      <c r="EU93" s="27"/>
      <c r="EV93" s="46"/>
      <c r="EW93" s="46"/>
      <c r="EZ93" s="47"/>
      <c r="FA93" s="27"/>
      <c r="FB93" s="46"/>
      <c r="FC93" s="46"/>
      <c r="FE93" s="46"/>
      <c r="FF93" s="46"/>
      <c r="FG93" s="7"/>
      <c r="FI93" s="27"/>
      <c r="FJ93" s="45"/>
      <c r="FK93" s="45"/>
      <c r="FL93" s="2"/>
      <c r="FM93" s="45"/>
      <c r="FN93" s="45"/>
      <c r="FO93" s="27"/>
      <c r="FP93" s="46"/>
      <c r="FQ93" s="46"/>
      <c r="FT93" s="47"/>
      <c r="FU93" s="27"/>
      <c r="FV93" s="46"/>
      <c r="FW93" s="46"/>
      <c r="FY93" s="46"/>
      <c r="FZ93" s="46"/>
      <c r="GA93" s="7"/>
      <c r="GI93" s="49"/>
      <c r="GN93" s="47"/>
      <c r="GU93" s="7"/>
      <c r="HC93" s="49"/>
      <c r="HH93" s="47"/>
    </row>
    <row r="94" spans="1:216" s="4" customFormat="1" ht="13.5" customHeight="1">
      <c r="A94" s="60"/>
      <c r="B94" s="2"/>
      <c r="C94" s="7"/>
      <c r="E94" s="27"/>
      <c r="F94" s="45"/>
      <c r="G94" s="46"/>
      <c r="H94" s="2"/>
      <c r="I94" s="45"/>
      <c r="J94" s="46"/>
      <c r="K94" s="27"/>
      <c r="L94" s="46"/>
      <c r="M94" s="46"/>
      <c r="P94" s="47"/>
      <c r="Q94" s="27"/>
      <c r="R94" s="46"/>
      <c r="S94" s="46"/>
      <c r="U94" s="46"/>
      <c r="V94" s="46"/>
      <c r="W94" s="7"/>
      <c r="Y94" s="27"/>
      <c r="Z94" s="45"/>
      <c r="AA94" s="45"/>
      <c r="AB94" s="2"/>
      <c r="AC94" s="45"/>
      <c r="AD94" s="45"/>
      <c r="AE94" s="27"/>
      <c r="AF94" s="46"/>
      <c r="AG94" s="46"/>
      <c r="AJ94" s="47"/>
      <c r="AK94" s="27"/>
      <c r="AM94" s="46"/>
      <c r="AO94" s="46"/>
      <c r="AP94" s="46"/>
      <c r="AQ94" s="7"/>
      <c r="AS94" s="27"/>
      <c r="AT94" s="45"/>
      <c r="AU94" s="45"/>
      <c r="AV94" s="2"/>
      <c r="AW94" s="45"/>
      <c r="AX94" s="45"/>
      <c r="AY94" s="27"/>
      <c r="AZ94" s="46"/>
      <c r="BA94" s="46"/>
      <c r="BD94" s="47"/>
      <c r="BE94" s="27"/>
      <c r="BF94" s="46"/>
      <c r="BG94" s="46"/>
      <c r="BI94" s="46"/>
      <c r="BJ94" s="46"/>
      <c r="BK94" s="7"/>
      <c r="BM94" s="27"/>
      <c r="BN94" s="45"/>
      <c r="BO94" s="45"/>
      <c r="BP94" s="2"/>
      <c r="BQ94" s="45"/>
      <c r="BR94" s="45"/>
      <c r="BS94" s="27"/>
      <c r="BT94" s="46"/>
      <c r="BU94" s="46"/>
      <c r="BX94" s="47"/>
      <c r="BY94" s="27"/>
      <c r="BZ94" s="46"/>
      <c r="CA94" s="46"/>
      <c r="CC94" s="46"/>
      <c r="CD94" s="46"/>
      <c r="CE94" s="27"/>
      <c r="CG94" s="27"/>
      <c r="CH94" s="45"/>
      <c r="CI94" s="45"/>
      <c r="CJ94" s="2"/>
      <c r="CK94" s="45"/>
      <c r="CL94" s="45"/>
      <c r="CM94" s="27"/>
      <c r="CN94" s="46"/>
      <c r="CO94" s="46"/>
      <c r="CR94" s="47"/>
      <c r="CS94" s="27"/>
      <c r="CT94" s="46"/>
      <c r="CU94" s="46"/>
      <c r="CW94" s="46"/>
      <c r="CX94" s="46"/>
      <c r="CY94" s="7"/>
      <c r="DA94" s="27"/>
      <c r="DB94" s="45"/>
      <c r="DC94" s="45"/>
      <c r="DD94" s="2"/>
      <c r="DE94" s="45"/>
      <c r="DF94" s="45"/>
      <c r="DG94" s="27"/>
      <c r="DH94" s="46"/>
      <c r="DI94" s="46"/>
      <c r="DL94" s="47"/>
      <c r="DM94" s="27"/>
      <c r="DN94" s="46"/>
      <c r="DO94" s="46"/>
      <c r="DQ94" s="46"/>
      <c r="DR94" s="46"/>
      <c r="DS94" s="7"/>
      <c r="DU94" s="27"/>
      <c r="DV94" s="45"/>
      <c r="DW94" s="45"/>
      <c r="DX94" s="2"/>
      <c r="DY94" s="45"/>
      <c r="DZ94" s="45"/>
      <c r="EA94" s="27"/>
      <c r="EC94" s="48"/>
      <c r="EF94" s="47"/>
      <c r="EG94" s="27"/>
      <c r="EH94" s="46"/>
      <c r="EI94" s="46"/>
      <c r="EK94" s="46"/>
      <c r="EL94" s="46"/>
      <c r="EM94" s="7"/>
      <c r="EO94" s="27"/>
      <c r="EP94" s="45"/>
      <c r="EQ94" s="45"/>
      <c r="ER94" s="2"/>
      <c r="ES94" s="45"/>
      <c r="ET94" s="45"/>
      <c r="EU94" s="27"/>
      <c r="EV94" s="46"/>
      <c r="EW94" s="46"/>
      <c r="EZ94" s="47"/>
      <c r="FA94" s="27"/>
      <c r="FB94" s="46"/>
      <c r="FC94" s="46"/>
      <c r="FE94" s="46"/>
      <c r="FF94" s="46"/>
      <c r="FG94" s="7"/>
      <c r="FI94" s="27"/>
      <c r="FJ94" s="45"/>
      <c r="FK94" s="45"/>
      <c r="FL94" s="2"/>
      <c r="FM94" s="45"/>
      <c r="FN94" s="45"/>
      <c r="FO94" s="27"/>
      <c r="FP94" s="46"/>
      <c r="FQ94" s="46"/>
      <c r="FT94" s="47"/>
      <c r="FU94" s="27"/>
      <c r="FV94" s="46"/>
      <c r="FW94" s="46"/>
      <c r="FY94" s="46"/>
      <c r="FZ94" s="46"/>
      <c r="GA94" s="7"/>
      <c r="GI94" s="49"/>
      <c r="GN94" s="47"/>
      <c r="GU94" s="7"/>
      <c r="HC94" s="49"/>
      <c r="HH94" s="47"/>
    </row>
    <row r="95" spans="1:216" s="4" customFormat="1" ht="13.5" customHeight="1">
      <c r="A95" s="60"/>
      <c r="B95" s="2"/>
      <c r="C95" s="7"/>
      <c r="E95" s="27"/>
      <c r="F95" s="45"/>
      <c r="G95" s="46"/>
      <c r="H95" s="2"/>
      <c r="I95" s="45"/>
      <c r="J95" s="46"/>
      <c r="K95" s="27"/>
      <c r="L95" s="46"/>
      <c r="M95" s="46"/>
      <c r="P95" s="47"/>
      <c r="Q95" s="27"/>
      <c r="R95" s="46"/>
      <c r="S95" s="46"/>
      <c r="U95" s="46"/>
      <c r="V95" s="46"/>
      <c r="W95" s="7"/>
      <c r="Y95" s="27"/>
      <c r="Z95" s="45"/>
      <c r="AA95" s="45"/>
      <c r="AB95" s="2"/>
      <c r="AC95" s="45"/>
      <c r="AD95" s="45"/>
      <c r="AE95" s="27"/>
      <c r="AF95" s="46"/>
      <c r="AG95" s="46"/>
      <c r="AJ95" s="47"/>
      <c r="AK95" s="27"/>
      <c r="AM95" s="46"/>
      <c r="AO95" s="46"/>
      <c r="AP95" s="46"/>
      <c r="AQ95" s="7"/>
      <c r="AS95" s="27"/>
      <c r="AT95" s="45"/>
      <c r="AU95" s="45"/>
      <c r="AV95" s="2"/>
      <c r="AW95" s="45"/>
      <c r="AX95" s="45"/>
      <c r="AY95" s="27"/>
      <c r="AZ95" s="46"/>
      <c r="BA95" s="46"/>
      <c r="BD95" s="47"/>
      <c r="BE95" s="27"/>
      <c r="BF95" s="46"/>
      <c r="BG95" s="46"/>
      <c r="BI95" s="46"/>
      <c r="BJ95" s="46"/>
      <c r="BK95" s="7"/>
      <c r="BM95" s="27"/>
      <c r="BN95" s="45"/>
      <c r="BO95" s="45"/>
      <c r="BP95" s="2"/>
      <c r="BQ95" s="45"/>
      <c r="BR95" s="45"/>
      <c r="BS95" s="27"/>
      <c r="BT95" s="46"/>
      <c r="BU95" s="46"/>
      <c r="BX95" s="47"/>
      <c r="BY95" s="27"/>
      <c r="BZ95" s="46"/>
      <c r="CA95" s="46"/>
      <c r="CC95" s="46"/>
      <c r="CD95" s="46"/>
      <c r="CE95" s="27"/>
      <c r="CG95" s="27"/>
      <c r="CH95" s="45"/>
      <c r="CI95" s="45"/>
      <c r="CJ95" s="2"/>
      <c r="CK95" s="45"/>
      <c r="CL95" s="45"/>
      <c r="CM95" s="27"/>
      <c r="CN95" s="46"/>
      <c r="CO95" s="46"/>
      <c r="CR95" s="47"/>
      <c r="CS95" s="27"/>
      <c r="CT95" s="46"/>
      <c r="CU95" s="46"/>
      <c r="CW95" s="46"/>
      <c r="CX95" s="46"/>
      <c r="CY95" s="7"/>
      <c r="DA95" s="27"/>
      <c r="DB95" s="45"/>
      <c r="DC95" s="45"/>
      <c r="DD95" s="2"/>
      <c r="DE95" s="45"/>
      <c r="DF95" s="45"/>
      <c r="DG95" s="27"/>
      <c r="DH95" s="46"/>
      <c r="DI95" s="46"/>
      <c r="DL95" s="47"/>
      <c r="DM95" s="27"/>
      <c r="DN95" s="46"/>
      <c r="DO95" s="46"/>
      <c r="DQ95" s="46"/>
      <c r="DR95" s="46"/>
      <c r="DS95" s="7"/>
      <c r="DU95" s="27"/>
      <c r="DV95" s="45"/>
      <c r="DW95" s="45"/>
      <c r="DX95" s="2"/>
      <c r="DY95" s="45"/>
      <c r="DZ95" s="45"/>
      <c r="EA95" s="27"/>
      <c r="EC95" s="48"/>
      <c r="EF95" s="47"/>
      <c r="EG95" s="27"/>
      <c r="EH95" s="46"/>
      <c r="EI95" s="46"/>
      <c r="EK95" s="46"/>
      <c r="EL95" s="46"/>
      <c r="EM95" s="7"/>
      <c r="EO95" s="27"/>
      <c r="EP95" s="45"/>
      <c r="EQ95" s="45"/>
      <c r="ER95" s="2"/>
      <c r="ES95" s="45"/>
      <c r="ET95" s="45"/>
      <c r="EU95" s="27"/>
      <c r="EV95" s="46"/>
      <c r="EW95" s="46"/>
      <c r="EZ95" s="47"/>
      <c r="FA95" s="27"/>
      <c r="FB95" s="46"/>
      <c r="FC95" s="46"/>
      <c r="FE95" s="46"/>
      <c r="FF95" s="46"/>
      <c r="FG95" s="7"/>
      <c r="FI95" s="27"/>
      <c r="FJ95" s="45"/>
      <c r="FK95" s="45"/>
      <c r="FL95" s="2"/>
      <c r="FM95" s="45"/>
      <c r="FN95" s="45"/>
      <c r="FO95" s="27"/>
      <c r="FP95" s="46"/>
      <c r="FQ95" s="46"/>
      <c r="FT95" s="47"/>
      <c r="FU95" s="27"/>
      <c r="FV95" s="46"/>
      <c r="FW95" s="46"/>
      <c r="FY95" s="46"/>
      <c r="FZ95" s="46"/>
      <c r="GA95" s="7"/>
      <c r="GI95" s="49"/>
      <c r="GN95" s="47"/>
      <c r="GU95" s="7"/>
      <c r="HC95" s="49"/>
      <c r="HH95" s="47"/>
    </row>
    <row r="96" spans="1:216" s="4" customFormat="1" ht="13.5" customHeight="1">
      <c r="A96" s="60"/>
      <c r="B96" s="2"/>
      <c r="C96" s="7"/>
      <c r="E96" s="27"/>
      <c r="F96" s="45"/>
      <c r="G96" s="46"/>
      <c r="H96" s="2"/>
      <c r="I96" s="45"/>
      <c r="J96" s="46"/>
      <c r="K96" s="27"/>
      <c r="L96" s="46"/>
      <c r="M96" s="46"/>
      <c r="P96" s="47"/>
      <c r="Q96" s="27"/>
      <c r="R96" s="46"/>
      <c r="S96" s="46"/>
      <c r="U96" s="46"/>
      <c r="V96" s="46"/>
      <c r="W96" s="7"/>
      <c r="Y96" s="27"/>
      <c r="Z96" s="45"/>
      <c r="AA96" s="45"/>
      <c r="AB96" s="2"/>
      <c r="AC96" s="45"/>
      <c r="AD96" s="45"/>
      <c r="AE96" s="27"/>
      <c r="AF96" s="46"/>
      <c r="AG96" s="46"/>
      <c r="AJ96" s="47"/>
      <c r="AK96" s="27"/>
      <c r="AM96" s="46"/>
      <c r="AO96" s="46"/>
      <c r="AP96" s="46"/>
      <c r="AQ96" s="7"/>
      <c r="AS96" s="27"/>
      <c r="AT96" s="45"/>
      <c r="AU96" s="45"/>
      <c r="AV96" s="2"/>
      <c r="AW96" s="45"/>
      <c r="AX96" s="45"/>
      <c r="AY96" s="27"/>
      <c r="AZ96" s="46"/>
      <c r="BA96" s="46"/>
      <c r="BD96" s="47"/>
      <c r="BE96" s="27"/>
      <c r="BF96" s="46"/>
      <c r="BG96" s="46"/>
      <c r="BI96" s="46"/>
      <c r="BJ96" s="46"/>
      <c r="BK96" s="7"/>
      <c r="BM96" s="27"/>
      <c r="BN96" s="45"/>
      <c r="BO96" s="45"/>
      <c r="BP96" s="2"/>
      <c r="BQ96" s="45"/>
      <c r="BR96" s="45"/>
      <c r="BS96" s="27"/>
      <c r="BT96" s="46"/>
      <c r="BU96" s="46"/>
      <c r="BX96" s="47"/>
      <c r="BY96" s="27"/>
      <c r="BZ96" s="46"/>
      <c r="CA96" s="46"/>
      <c r="CC96" s="46"/>
      <c r="CD96" s="46"/>
      <c r="CE96" s="27"/>
      <c r="CG96" s="27"/>
      <c r="CH96" s="45"/>
      <c r="CI96" s="45"/>
      <c r="CJ96" s="2"/>
      <c r="CK96" s="45"/>
      <c r="CL96" s="45"/>
      <c r="CM96" s="27"/>
      <c r="CN96" s="46"/>
      <c r="CO96" s="46"/>
      <c r="CR96" s="47"/>
      <c r="CS96" s="27"/>
      <c r="CT96" s="46"/>
      <c r="CU96" s="46"/>
      <c r="CW96" s="46"/>
      <c r="CX96" s="46"/>
      <c r="CY96" s="7"/>
      <c r="DA96" s="27"/>
      <c r="DB96" s="45"/>
      <c r="DC96" s="45"/>
      <c r="DD96" s="2"/>
      <c r="DE96" s="45"/>
      <c r="DF96" s="45"/>
      <c r="DG96" s="27"/>
      <c r="DH96" s="46"/>
      <c r="DI96" s="46"/>
      <c r="DL96" s="47"/>
      <c r="DM96" s="27"/>
      <c r="DN96" s="46"/>
      <c r="DO96" s="46"/>
      <c r="DQ96" s="46"/>
      <c r="DR96" s="46"/>
      <c r="DS96" s="7"/>
      <c r="DU96" s="27"/>
      <c r="DV96" s="45"/>
      <c r="DW96" s="45"/>
      <c r="DX96" s="2"/>
      <c r="DY96" s="45"/>
      <c r="DZ96" s="45"/>
      <c r="EA96" s="27"/>
      <c r="EC96" s="48"/>
      <c r="EF96" s="47"/>
      <c r="EG96" s="27"/>
      <c r="EH96" s="46"/>
      <c r="EI96" s="46"/>
      <c r="EK96" s="46"/>
      <c r="EL96" s="46"/>
      <c r="EM96" s="7"/>
      <c r="EO96" s="27"/>
      <c r="EP96" s="45"/>
      <c r="EQ96" s="45"/>
      <c r="ER96" s="2"/>
      <c r="ES96" s="45"/>
      <c r="ET96" s="45"/>
      <c r="EU96" s="27"/>
      <c r="EV96" s="46"/>
      <c r="EW96" s="46"/>
      <c r="EZ96" s="47"/>
      <c r="FA96" s="27"/>
      <c r="FB96" s="46"/>
      <c r="FC96" s="46"/>
      <c r="FE96" s="46"/>
      <c r="FF96" s="46"/>
      <c r="FG96" s="7"/>
      <c r="FI96" s="27"/>
      <c r="FJ96" s="45"/>
      <c r="FK96" s="45"/>
      <c r="FL96" s="2"/>
      <c r="FM96" s="45"/>
      <c r="FN96" s="45"/>
      <c r="FO96" s="27"/>
      <c r="FP96" s="46"/>
      <c r="FQ96" s="46"/>
      <c r="FT96" s="47"/>
      <c r="FU96" s="27"/>
      <c r="FV96" s="46"/>
      <c r="FW96" s="46"/>
      <c r="FY96" s="46"/>
      <c r="FZ96" s="46"/>
      <c r="GA96" s="7"/>
      <c r="GI96" s="49"/>
      <c r="GN96" s="47"/>
      <c r="GU96" s="7"/>
      <c r="HC96" s="49"/>
      <c r="HH96" s="47"/>
    </row>
    <row r="97" spans="1:216" s="4" customFormat="1" ht="13.5" customHeight="1">
      <c r="A97" s="60"/>
      <c r="B97" s="2"/>
      <c r="C97" s="7"/>
      <c r="E97" s="27"/>
      <c r="F97" s="45"/>
      <c r="G97" s="46"/>
      <c r="H97" s="2"/>
      <c r="I97" s="45"/>
      <c r="J97" s="46"/>
      <c r="K97" s="27"/>
      <c r="L97" s="46"/>
      <c r="M97" s="46"/>
      <c r="P97" s="47"/>
      <c r="Q97" s="27"/>
      <c r="R97" s="46"/>
      <c r="S97" s="46"/>
      <c r="U97" s="46"/>
      <c r="V97" s="46"/>
      <c r="W97" s="7"/>
      <c r="Y97" s="27"/>
      <c r="Z97" s="45"/>
      <c r="AA97" s="45"/>
      <c r="AB97" s="2"/>
      <c r="AC97" s="45"/>
      <c r="AD97" s="45"/>
      <c r="AE97" s="27"/>
      <c r="AF97" s="46"/>
      <c r="AG97" s="46"/>
      <c r="AJ97" s="47"/>
      <c r="AK97" s="27"/>
      <c r="AM97" s="46"/>
      <c r="AO97" s="46"/>
      <c r="AP97" s="46"/>
      <c r="AQ97" s="7"/>
      <c r="AS97" s="27"/>
      <c r="AT97" s="45"/>
      <c r="AU97" s="45"/>
      <c r="AV97" s="2"/>
      <c r="AW97" s="45"/>
      <c r="AX97" s="45"/>
      <c r="AY97" s="27"/>
      <c r="AZ97" s="46"/>
      <c r="BA97" s="46"/>
      <c r="BD97" s="47"/>
      <c r="BE97" s="27"/>
      <c r="BF97" s="46"/>
      <c r="BG97" s="46"/>
      <c r="BI97" s="46"/>
      <c r="BJ97" s="46"/>
      <c r="BK97" s="7"/>
      <c r="BM97" s="27"/>
      <c r="BN97" s="45"/>
      <c r="BO97" s="45"/>
      <c r="BP97" s="2"/>
      <c r="BQ97" s="45"/>
      <c r="BR97" s="45"/>
      <c r="BS97" s="27"/>
      <c r="BT97" s="46"/>
      <c r="BU97" s="46"/>
      <c r="BX97" s="47"/>
      <c r="BY97" s="27"/>
      <c r="BZ97" s="46"/>
      <c r="CA97" s="46"/>
      <c r="CC97" s="46"/>
      <c r="CD97" s="46"/>
      <c r="CE97" s="27"/>
      <c r="CG97" s="27"/>
      <c r="CH97" s="45"/>
      <c r="CI97" s="45"/>
      <c r="CJ97" s="2"/>
      <c r="CK97" s="45"/>
      <c r="CL97" s="45"/>
      <c r="CM97" s="27"/>
      <c r="CN97" s="46"/>
      <c r="CO97" s="46"/>
      <c r="CR97" s="47"/>
      <c r="CS97" s="27"/>
      <c r="CT97" s="46"/>
      <c r="CU97" s="46"/>
      <c r="CW97" s="46"/>
      <c r="CX97" s="46"/>
      <c r="CY97" s="7"/>
      <c r="DA97" s="27"/>
      <c r="DB97" s="45"/>
      <c r="DC97" s="45"/>
      <c r="DD97" s="2"/>
      <c r="DE97" s="45"/>
      <c r="DF97" s="45"/>
      <c r="DG97" s="27"/>
      <c r="DH97" s="46"/>
      <c r="DI97" s="46"/>
      <c r="DL97" s="47"/>
      <c r="DM97" s="27"/>
      <c r="DN97" s="46"/>
      <c r="DO97" s="46"/>
      <c r="DQ97" s="46"/>
      <c r="DR97" s="46"/>
      <c r="DS97" s="7"/>
      <c r="DU97" s="27"/>
      <c r="DV97" s="45"/>
      <c r="DW97" s="45"/>
      <c r="DX97" s="2"/>
      <c r="DY97" s="45"/>
      <c r="DZ97" s="45"/>
      <c r="EA97" s="27"/>
      <c r="EC97" s="48"/>
      <c r="EF97" s="47"/>
      <c r="EG97" s="27"/>
      <c r="EH97" s="46"/>
      <c r="EI97" s="46"/>
      <c r="EK97" s="46"/>
      <c r="EL97" s="46"/>
      <c r="EM97" s="7"/>
      <c r="EO97" s="27"/>
      <c r="EP97" s="45"/>
      <c r="EQ97" s="45"/>
      <c r="ER97" s="2"/>
      <c r="ES97" s="45"/>
      <c r="ET97" s="45"/>
      <c r="EU97" s="27"/>
      <c r="EV97" s="46"/>
      <c r="EW97" s="46"/>
      <c r="EZ97" s="47"/>
      <c r="FA97" s="27"/>
      <c r="FB97" s="46"/>
      <c r="FC97" s="46"/>
      <c r="FE97" s="46"/>
      <c r="FF97" s="46"/>
      <c r="FG97" s="7"/>
      <c r="FI97" s="27"/>
      <c r="FJ97" s="45"/>
      <c r="FK97" s="45"/>
      <c r="FL97" s="2"/>
      <c r="FM97" s="45"/>
      <c r="FN97" s="45"/>
      <c r="FO97" s="27"/>
      <c r="FP97" s="46"/>
      <c r="FQ97" s="46"/>
      <c r="FT97" s="47"/>
      <c r="FU97" s="27"/>
      <c r="FV97" s="46"/>
      <c r="FW97" s="46"/>
      <c r="FY97" s="46"/>
      <c r="FZ97" s="46"/>
      <c r="GA97" s="7"/>
      <c r="GI97" s="49"/>
      <c r="GN97" s="47"/>
      <c r="GU97" s="7"/>
      <c r="HC97" s="49"/>
      <c r="HH97" s="47"/>
    </row>
    <row r="98" spans="1:216" s="4" customFormat="1" ht="13.5" customHeight="1">
      <c r="A98" s="60"/>
      <c r="B98" s="2"/>
      <c r="C98" s="7"/>
      <c r="E98" s="27"/>
      <c r="F98" s="45"/>
      <c r="G98" s="46"/>
      <c r="H98" s="2"/>
      <c r="I98" s="45"/>
      <c r="J98" s="46"/>
      <c r="K98" s="27"/>
      <c r="L98" s="46"/>
      <c r="M98" s="46"/>
      <c r="P98" s="47"/>
      <c r="Q98" s="27"/>
      <c r="R98" s="46"/>
      <c r="S98" s="46"/>
      <c r="U98" s="46"/>
      <c r="V98" s="46"/>
      <c r="W98" s="7"/>
      <c r="Y98" s="27"/>
      <c r="Z98" s="45"/>
      <c r="AA98" s="45"/>
      <c r="AB98" s="2"/>
      <c r="AC98" s="45"/>
      <c r="AD98" s="45"/>
      <c r="AE98" s="27"/>
      <c r="AF98" s="46"/>
      <c r="AG98" s="46"/>
      <c r="AJ98" s="47"/>
      <c r="AK98" s="27"/>
      <c r="AM98" s="46"/>
      <c r="AO98" s="46"/>
      <c r="AP98" s="46"/>
      <c r="AQ98" s="7"/>
      <c r="AS98" s="27"/>
      <c r="AT98" s="45"/>
      <c r="AU98" s="45"/>
      <c r="AV98" s="2"/>
      <c r="AW98" s="45"/>
      <c r="AX98" s="45"/>
      <c r="AY98" s="27"/>
      <c r="AZ98" s="46"/>
      <c r="BA98" s="46"/>
      <c r="BD98" s="47"/>
      <c r="BE98" s="27"/>
      <c r="BF98" s="46"/>
      <c r="BG98" s="46"/>
      <c r="BI98" s="46"/>
      <c r="BJ98" s="46"/>
      <c r="BK98" s="7"/>
      <c r="BM98" s="27"/>
      <c r="BN98" s="45"/>
      <c r="BO98" s="45"/>
      <c r="BP98" s="2"/>
      <c r="BQ98" s="45"/>
      <c r="BR98" s="45"/>
      <c r="BS98" s="27"/>
      <c r="BT98" s="46"/>
      <c r="BU98" s="46"/>
      <c r="BX98" s="47"/>
      <c r="BY98" s="27"/>
      <c r="BZ98" s="46"/>
      <c r="CA98" s="46"/>
      <c r="CC98" s="46"/>
      <c r="CD98" s="46"/>
      <c r="CE98" s="27"/>
      <c r="CG98" s="27"/>
      <c r="CH98" s="45"/>
      <c r="CI98" s="45"/>
      <c r="CJ98" s="2"/>
      <c r="CK98" s="45"/>
      <c r="CL98" s="45"/>
      <c r="CM98" s="27"/>
      <c r="CN98" s="46"/>
      <c r="CO98" s="46"/>
      <c r="CR98" s="47"/>
      <c r="CS98" s="27"/>
      <c r="CT98" s="46"/>
      <c r="CU98" s="46"/>
      <c r="CW98" s="46"/>
      <c r="CX98" s="46"/>
      <c r="CY98" s="7"/>
      <c r="DA98" s="27"/>
      <c r="DB98" s="45"/>
      <c r="DC98" s="45"/>
      <c r="DD98" s="2"/>
      <c r="DE98" s="45"/>
      <c r="DF98" s="45"/>
      <c r="DG98" s="27"/>
      <c r="DH98" s="46"/>
      <c r="DI98" s="46"/>
      <c r="DL98" s="47"/>
      <c r="DM98" s="27"/>
      <c r="DN98" s="46"/>
      <c r="DO98" s="46"/>
      <c r="DQ98" s="46"/>
      <c r="DR98" s="46"/>
      <c r="DS98" s="7"/>
      <c r="DU98" s="27"/>
      <c r="DV98" s="45"/>
      <c r="DW98" s="45"/>
      <c r="DX98" s="2"/>
      <c r="DY98" s="45"/>
      <c r="DZ98" s="45"/>
      <c r="EA98" s="27"/>
      <c r="EC98" s="48"/>
      <c r="EF98" s="47"/>
      <c r="EG98" s="27"/>
      <c r="EH98" s="46"/>
      <c r="EI98" s="46"/>
      <c r="EK98" s="46"/>
      <c r="EL98" s="46"/>
      <c r="EM98" s="7"/>
      <c r="EO98" s="27"/>
      <c r="EP98" s="45"/>
      <c r="EQ98" s="45"/>
      <c r="ER98" s="2"/>
      <c r="ES98" s="45"/>
      <c r="ET98" s="45"/>
      <c r="EU98" s="27"/>
      <c r="EV98" s="46"/>
      <c r="EW98" s="46"/>
      <c r="EZ98" s="47"/>
      <c r="FA98" s="27"/>
      <c r="FB98" s="46"/>
      <c r="FC98" s="46"/>
      <c r="FE98" s="46"/>
      <c r="FF98" s="46"/>
      <c r="FG98" s="7"/>
      <c r="FI98" s="27"/>
      <c r="FJ98" s="45"/>
      <c r="FK98" s="45"/>
      <c r="FL98" s="2"/>
      <c r="FM98" s="45"/>
      <c r="FN98" s="45"/>
      <c r="FO98" s="27"/>
      <c r="FP98" s="46"/>
      <c r="FQ98" s="46"/>
      <c r="FT98" s="47"/>
      <c r="FU98" s="27"/>
      <c r="FV98" s="46"/>
      <c r="FW98" s="46"/>
      <c r="FY98" s="46"/>
      <c r="FZ98" s="46"/>
      <c r="GA98" s="7"/>
      <c r="GI98" s="49"/>
      <c r="GN98" s="47"/>
      <c r="GU98" s="7"/>
      <c r="HC98" s="49"/>
      <c r="HH98" s="47"/>
    </row>
    <row r="99" spans="1:216" s="4" customFormat="1" ht="13.5" customHeight="1">
      <c r="A99" s="60"/>
      <c r="B99" s="2"/>
      <c r="C99" s="7"/>
      <c r="E99" s="27"/>
      <c r="F99" s="45"/>
      <c r="G99" s="46"/>
      <c r="H99" s="2"/>
      <c r="I99" s="45"/>
      <c r="J99" s="46"/>
      <c r="K99" s="27"/>
      <c r="L99" s="46"/>
      <c r="M99" s="46"/>
      <c r="P99" s="47"/>
      <c r="Q99" s="27"/>
      <c r="R99" s="46"/>
      <c r="S99" s="46"/>
      <c r="U99" s="46"/>
      <c r="V99" s="46"/>
      <c r="W99" s="7"/>
      <c r="Y99" s="27"/>
      <c r="Z99" s="45"/>
      <c r="AA99" s="45"/>
      <c r="AB99" s="2"/>
      <c r="AC99" s="45"/>
      <c r="AD99" s="45"/>
      <c r="AE99" s="27"/>
      <c r="AF99" s="46"/>
      <c r="AG99" s="46"/>
      <c r="AJ99" s="47"/>
      <c r="AK99" s="27"/>
      <c r="AM99" s="46"/>
      <c r="AO99" s="46"/>
      <c r="AP99" s="46"/>
      <c r="AQ99" s="7"/>
      <c r="AS99" s="27"/>
      <c r="AT99" s="45"/>
      <c r="AU99" s="45"/>
      <c r="AV99" s="2"/>
      <c r="AW99" s="45"/>
      <c r="AX99" s="45"/>
      <c r="AY99" s="27"/>
      <c r="AZ99" s="46"/>
      <c r="BA99" s="46"/>
      <c r="BD99" s="47"/>
      <c r="BE99" s="27"/>
      <c r="BF99" s="46"/>
      <c r="BG99" s="46"/>
      <c r="BI99" s="46"/>
      <c r="BJ99" s="46"/>
      <c r="BK99" s="7"/>
      <c r="BM99" s="27"/>
      <c r="BN99" s="45"/>
      <c r="BO99" s="45"/>
      <c r="BP99" s="2"/>
      <c r="BQ99" s="45"/>
      <c r="BR99" s="45"/>
      <c r="BS99" s="27"/>
      <c r="BT99" s="46"/>
      <c r="BU99" s="46"/>
      <c r="BX99" s="47"/>
      <c r="BY99" s="27"/>
      <c r="BZ99" s="46"/>
      <c r="CA99" s="46"/>
      <c r="CC99" s="46"/>
      <c r="CD99" s="46"/>
      <c r="CE99" s="27"/>
      <c r="CG99" s="27"/>
      <c r="CH99" s="45"/>
      <c r="CI99" s="45"/>
      <c r="CJ99" s="2"/>
      <c r="CK99" s="45"/>
      <c r="CL99" s="45"/>
      <c r="CM99" s="27"/>
      <c r="CN99" s="46"/>
      <c r="CO99" s="46"/>
      <c r="CR99" s="47"/>
      <c r="CS99" s="27"/>
      <c r="CT99" s="46"/>
      <c r="CU99" s="46"/>
      <c r="CW99" s="46"/>
      <c r="CX99" s="46"/>
      <c r="CY99" s="7"/>
      <c r="DA99" s="27"/>
      <c r="DB99" s="45"/>
      <c r="DC99" s="45"/>
      <c r="DD99" s="2"/>
      <c r="DE99" s="45"/>
      <c r="DF99" s="45"/>
      <c r="DG99" s="27"/>
      <c r="DH99" s="46"/>
      <c r="DI99" s="46"/>
      <c r="DL99" s="47"/>
      <c r="DM99" s="27"/>
      <c r="DN99" s="46"/>
      <c r="DO99" s="46"/>
      <c r="DQ99" s="46"/>
      <c r="DR99" s="46"/>
      <c r="DS99" s="7"/>
      <c r="DU99" s="27"/>
      <c r="DV99" s="45"/>
      <c r="DW99" s="45"/>
      <c r="DX99" s="2"/>
      <c r="DY99" s="45"/>
      <c r="DZ99" s="45"/>
      <c r="EA99" s="27"/>
      <c r="EC99" s="48"/>
      <c r="EF99" s="47"/>
      <c r="EG99" s="27"/>
      <c r="EH99" s="46"/>
      <c r="EI99" s="46"/>
      <c r="EK99" s="46"/>
      <c r="EL99" s="46"/>
      <c r="EM99" s="7"/>
      <c r="EO99" s="27"/>
      <c r="EP99" s="45"/>
      <c r="EQ99" s="45"/>
      <c r="ER99" s="2"/>
      <c r="ES99" s="45"/>
      <c r="ET99" s="45"/>
      <c r="EU99" s="27"/>
      <c r="EV99" s="46"/>
      <c r="EW99" s="46"/>
      <c r="EZ99" s="47"/>
      <c r="FA99" s="27"/>
      <c r="FB99" s="46"/>
      <c r="FC99" s="46"/>
      <c r="FE99" s="46"/>
      <c r="FF99" s="46"/>
      <c r="FG99" s="7"/>
      <c r="FI99" s="27"/>
      <c r="FJ99" s="45"/>
      <c r="FK99" s="45"/>
      <c r="FL99" s="2"/>
      <c r="FM99" s="45"/>
      <c r="FN99" s="45"/>
      <c r="FO99" s="27"/>
      <c r="FP99" s="46"/>
      <c r="FQ99" s="46"/>
      <c r="FT99" s="47"/>
      <c r="FU99" s="27"/>
      <c r="FV99" s="46"/>
      <c r="FW99" s="46"/>
      <c r="FY99" s="46"/>
      <c r="FZ99" s="46"/>
      <c r="GA99" s="7"/>
      <c r="GI99" s="49"/>
      <c r="GN99" s="47"/>
      <c r="GU99" s="7"/>
      <c r="HC99" s="49"/>
      <c r="HH99" s="47"/>
    </row>
    <row r="100" spans="1:216" s="4" customFormat="1" ht="13.5" customHeight="1">
      <c r="A100" s="60"/>
      <c r="B100" s="2"/>
      <c r="C100" s="7"/>
      <c r="E100" s="27"/>
      <c r="F100" s="45"/>
      <c r="G100" s="46"/>
      <c r="H100" s="2"/>
      <c r="I100" s="45"/>
      <c r="J100" s="46"/>
      <c r="K100" s="27"/>
      <c r="L100" s="46"/>
      <c r="M100" s="46"/>
      <c r="P100" s="47"/>
      <c r="Q100" s="27"/>
      <c r="R100" s="46"/>
      <c r="S100" s="46"/>
      <c r="U100" s="46"/>
      <c r="V100" s="46"/>
      <c r="W100" s="7"/>
      <c r="Y100" s="27"/>
      <c r="Z100" s="45"/>
      <c r="AA100" s="45"/>
      <c r="AB100" s="2"/>
      <c r="AC100" s="45"/>
      <c r="AD100" s="45"/>
      <c r="AE100" s="27"/>
      <c r="AF100" s="46"/>
      <c r="AG100" s="46"/>
      <c r="AJ100" s="47"/>
      <c r="AK100" s="27"/>
      <c r="AM100" s="46"/>
      <c r="AO100" s="46"/>
      <c r="AP100" s="46"/>
      <c r="AQ100" s="7"/>
      <c r="AS100" s="27"/>
      <c r="AT100" s="45"/>
      <c r="AU100" s="45"/>
      <c r="AV100" s="2"/>
      <c r="AW100" s="45"/>
      <c r="AX100" s="45"/>
      <c r="AY100" s="27"/>
      <c r="AZ100" s="46"/>
      <c r="BA100" s="46"/>
      <c r="BD100" s="47"/>
      <c r="BE100" s="27"/>
      <c r="BF100" s="46"/>
      <c r="BG100" s="46"/>
      <c r="BI100" s="46"/>
      <c r="BJ100" s="46"/>
      <c r="BK100" s="7"/>
      <c r="BM100" s="27"/>
      <c r="BN100" s="45"/>
      <c r="BO100" s="45"/>
      <c r="BP100" s="2"/>
      <c r="BQ100" s="45"/>
      <c r="BR100" s="45"/>
      <c r="BS100" s="27"/>
      <c r="BT100" s="46"/>
      <c r="BU100" s="46"/>
      <c r="BX100" s="47"/>
      <c r="BY100" s="27"/>
      <c r="BZ100" s="46"/>
      <c r="CA100" s="46"/>
      <c r="CC100" s="46"/>
      <c r="CD100" s="46"/>
      <c r="CE100" s="27"/>
      <c r="CG100" s="27"/>
      <c r="CH100" s="45"/>
      <c r="CI100" s="45"/>
      <c r="CJ100" s="2"/>
      <c r="CK100" s="45"/>
      <c r="CL100" s="45"/>
      <c r="CM100" s="27"/>
      <c r="CN100" s="46"/>
      <c r="CO100" s="46"/>
      <c r="CR100" s="47"/>
      <c r="CS100" s="27"/>
      <c r="CT100" s="46"/>
      <c r="CU100" s="46"/>
      <c r="CW100" s="46"/>
      <c r="CX100" s="46"/>
      <c r="CY100" s="7"/>
      <c r="DA100" s="27"/>
      <c r="DB100" s="45"/>
      <c r="DC100" s="45"/>
      <c r="DD100" s="2"/>
      <c r="DE100" s="45"/>
      <c r="DF100" s="45"/>
      <c r="DG100" s="27"/>
      <c r="DH100" s="46"/>
      <c r="DI100" s="46"/>
      <c r="DL100" s="47"/>
      <c r="DM100" s="27"/>
      <c r="DN100" s="46"/>
      <c r="DO100" s="46"/>
      <c r="DQ100" s="46"/>
      <c r="DR100" s="46"/>
      <c r="DS100" s="7"/>
      <c r="DU100" s="27"/>
      <c r="DV100" s="45"/>
      <c r="DW100" s="45"/>
      <c r="DX100" s="2"/>
      <c r="DY100" s="45"/>
      <c r="DZ100" s="45"/>
      <c r="EA100" s="27"/>
      <c r="EC100" s="48"/>
      <c r="EF100" s="47"/>
      <c r="EG100" s="27"/>
      <c r="EH100" s="46"/>
      <c r="EI100" s="46"/>
      <c r="EK100" s="46"/>
      <c r="EL100" s="46"/>
      <c r="EM100" s="7"/>
      <c r="EO100" s="27"/>
      <c r="EP100" s="45"/>
      <c r="EQ100" s="45"/>
      <c r="ER100" s="2"/>
      <c r="ES100" s="45"/>
      <c r="ET100" s="45"/>
      <c r="EU100" s="27"/>
      <c r="EV100" s="46"/>
      <c r="EW100" s="46"/>
      <c r="EZ100" s="47"/>
      <c r="FA100" s="27"/>
      <c r="FB100" s="46"/>
      <c r="FC100" s="46"/>
      <c r="FE100" s="46"/>
      <c r="FF100" s="46"/>
      <c r="FG100" s="7"/>
      <c r="FI100" s="27"/>
      <c r="FJ100" s="45"/>
      <c r="FK100" s="45"/>
      <c r="FL100" s="2"/>
      <c r="FM100" s="45"/>
      <c r="FN100" s="45"/>
      <c r="FO100" s="27"/>
      <c r="FP100" s="46"/>
      <c r="FQ100" s="46"/>
      <c r="FT100" s="47"/>
      <c r="FU100" s="27"/>
      <c r="FV100" s="46"/>
      <c r="FW100" s="46"/>
      <c r="FY100" s="46"/>
      <c r="FZ100" s="46"/>
      <c r="GA100" s="7"/>
      <c r="GI100" s="49"/>
      <c r="GN100" s="47"/>
      <c r="GU100" s="7"/>
      <c r="HC100" s="49"/>
      <c r="HH100" s="47"/>
    </row>
    <row r="101" spans="1:216" ht="13.5" customHeight="1">
      <c r="A101" s="60"/>
      <c r="C101" s="7"/>
      <c r="D101" s="4"/>
      <c r="E101" s="27"/>
      <c r="F101" s="45"/>
      <c r="G101" s="46"/>
      <c r="I101" s="45"/>
      <c r="J101" s="46"/>
      <c r="K101" s="27"/>
      <c r="L101" s="46"/>
      <c r="M101" s="46"/>
      <c r="N101" s="4"/>
      <c r="O101" s="4"/>
      <c r="P101" s="47"/>
      <c r="Q101" s="27"/>
      <c r="R101" s="46"/>
      <c r="S101" s="46"/>
      <c r="T101" s="4"/>
      <c r="U101" s="46"/>
      <c r="V101" s="46"/>
      <c r="W101" s="7"/>
      <c r="X101" s="4"/>
      <c r="Y101" s="27"/>
      <c r="Z101" s="45"/>
      <c r="AA101" s="45"/>
      <c r="AC101" s="45"/>
      <c r="AD101" s="45"/>
      <c r="AE101" s="27"/>
      <c r="AF101" s="46"/>
      <c r="AG101" s="46"/>
      <c r="AH101" s="4"/>
      <c r="AI101" s="4"/>
      <c r="AJ101" s="47"/>
      <c r="AK101" s="27"/>
      <c r="AL101" s="4"/>
      <c r="AM101" s="46"/>
      <c r="AN101" s="4"/>
      <c r="AO101" s="46"/>
      <c r="AP101" s="46"/>
      <c r="AQ101" s="7"/>
      <c r="AR101" s="4"/>
      <c r="AS101" s="27"/>
      <c r="AT101" s="45"/>
      <c r="AU101" s="45"/>
      <c r="AW101" s="45"/>
      <c r="AX101" s="45"/>
      <c r="AY101" s="27"/>
      <c r="AZ101" s="46"/>
      <c r="BA101" s="46"/>
      <c r="BB101" s="4"/>
      <c r="BC101" s="4"/>
      <c r="BD101" s="47"/>
      <c r="BE101" s="27"/>
      <c r="BF101" s="46"/>
      <c r="BG101" s="46"/>
      <c r="BH101" s="4"/>
      <c r="BI101" s="46"/>
      <c r="BJ101" s="46"/>
      <c r="BK101" s="7"/>
      <c r="BL101" s="4"/>
      <c r="BM101" s="27"/>
      <c r="BN101" s="45"/>
      <c r="BO101" s="45"/>
      <c r="BQ101" s="45"/>
      <c r="BR101" s="45"/>
      <c r="BS101" s="27"/>
      <c r="BT101" s="46"/>
      <c r="BU101" s="46"/>
      <c r="BV101" s="4"/>
      <c r="BW101" s="4"/>
      <c r="BX101" s="47"/>
      <c r="BY101" s="27"/>
      <c r="BZ101" s="46"/>
      <c r="CA101" s="46"/>
      <c r="CB101" s="4"/>
      <c r="CC101" s="46"/>
      <c r="CD101" s="46"/>
      <c r="CE101" s="27"/>
      <c r="CF101" s="4"/>
      <c r="CG101" s="27"/>
      <c r="CH101" s="45"/>
      <c r="CI101" s="45"/>
      <c r="CK101" s="45"/>
      <c r="CL101" s="45"/>
      <c r="CM101" s="27"/>
      <c r="CN101" s="46"/>
      <c r="CO101" s="46"/>
      <c r="CP101" s="4"/>
      <c r="CQ101" s="4"/>
      <c r="CR101" s="47"/>
      <c r="CS101" s="27"/>
      <c r="CT101" s="46"/>
      <c r="CU101" s="46"/>
      <c r="CV101" s="4"/>
      <c r="CW101" s="46"/>
      <c r="CX101" s="46"/>
      <c r="CY101" s="7"/>
      <c r="CZ101" s="4"/>
      <c r="DA101" s="27"/>
      <c r="DB101" s="45"/>
      <c r="DC101" s="45"/>
      <c r="DE101" s="45"/>
      <c r="DF101" s="45"/>
      <c r="DG101" s="27"/>
      <c r="DH101" s="46"/>
      <c r="DI101" s="46"/>
      <c r="DJ101" s="4"/>
      <c r="DK101" s="4"/>
      <c r="DL101" s="47"/>
      <c r="DM101" s="27"/>
      <c r="DN101" s="46"/>
      <c r="DO101" s="46"/>
      <c r="DP101" s="4"/>
      <c r="DQ101" s="46"/>
      <c r="DR101" s="46"/>
      <c r="DS101" s="7"/>
      <c r="DT101" s="4"/>
      <c r="DU101" s="27"/>
      <c r="DV101" s="45"/>
      <c r="DW101" s="45"/>
      <c r="DY101" s="45"/>
      <c r="DZ101" s="45"/>
      <c r="EA101" s="27"/>
      <c r="EB101" s="4"/>
      <c r="EC101" s="48"/>
      <c r="ED101" s="4"/>
      <c r="EE101" s="4"/>
      <c r="EF101" s="47"/>
      <c r="EG101" s="27"/>
      <c r="EH101" s="46"/>
      <c r="EI101" s="46"/>
      <c r="EJ101" s="4"/>
      <c r="EK101" s="46"/>
      <c r="EL101" s="46"/>
      <c r="EM101" s="7"/>
      <c r="EN101" s="4"/>
      <c r="EO101" s="27"/>
      <c r="EP101" s="45"/>
      <c r="EQ101" s="45"/>
      <c r="ES101" s="45"/>
      <c r="ET101" s="45"/>
      <c r="EU101" s="27"/>
      <c r="EV101" s="46"/>
      <c r="EW101" s="46"/>
      <c r="EX101" s="4"/>
      <c r="EY101" s="4"/>
      <c r="EZ101" s="47"/>
      <c r="FA101" s="27"/>
      <c r="FB101" s="46"/>
      <c r="FC101" s="46"/>
      <c r="FD101" s="4"/>
      <c r="FE101" s="46"/>
      <c r="FF101" s="46"/>
      <c r="FG101" s="7"/>
      <c r="FH101" s="4"/>
      <c r="FI101" s="27"/>
      <c r="FJ101" s="45"/>
      <c r="FK101" s="45"/>
      <c r="FM101" s="45"/>
      <c r="FN101" s="45"/>
      <c r="FO101" s="27"/>
      <c r="FP101" s="46"/>
      <c r="FQ101" s="46"/>
      <c r="FR101" s="4"/>
      <c r="FS101" s="4"/>
      <c r="FT101" s="47"/>
      <c r="FU101" s="27"/>
      <c r="FV101" s="46"/>
      <c r="FW101" s="46"/>
      <c r="FX101" s="4"/>
      <c r="FY101" s="46"/>
      <c r="FZ101" s="46"/>
      <c r="GA101" s="17"/>
      <c r="GI101" s="54"/>
      <c r="GN101" s="55"/>
      <c r="GU101" s="17"/>
      <c r="HC101" s="54"/>
      <c r="HH101" s="55"/>
    </row>
    <row r="102" spans="1:216" ht="13.5" customHeight="1">
      <c r="A102" s="60"/>
      <c r="C102" s="7"/>
      <c r="D102" s="4"/>
      <c r="E102" s="27"/>
      <c r="F102" s="45"/>
      <c r="G102" s="46"/>
      <c r="I102" s="45"/>
      <c r="J102" s="46"/>
      <c r="K102" s="27"/>
      <c r="L102" s="46"/>
      <c r="M102" s="46"/>
      <c r="N102" s="4"/>
      <c r="O102" s="4"/>
      <c r="P102" s="47"/>
      <c r="Q102" s="27"/>
      <c r="R102" s="46"/>
      <c r="S102" s="46"/>
      <c r="T102" s="4"/>
      <c r="U102" s="46"/>
      <c r="V102" s="46"/>
      <c r="W102" s="7"/>
      <c r="X102" s="4"/>
      <c r="Y102" s="27"/>
      <c r="Z102" s="45"/>
      <c r="AA102" s="45"/>
      <c r="AC102" s="45"/>
      <c r="AD102" s="45"/>
      <c r="AE102" s="27"/>
      <c r="AF102" s="46"/>
      <c r="AG102" s="46"/>
      <c r="AH102" s="4"/>
      <c r="AI102" s="4"/>
      <c r="AJ102" s="47"/>
      <c r="AK102" s="27"/>
      <c r="AL102" s="4"/>
      <c r="AM102" s="46"/>
      <c r="AN102" s="4"/>
      <c r="AO102" s="46"/>
      <c r="AP102" s="46"/>
      <c r="AQ102" s="7"/>
      <c r="AR102" s="4"/>
      <c r="AS102" s="27"/>
      <c r="AT102" s="45"/>
      <c r="AU102" s="45"/>
      <c r="AW102" s="45"/>
      <c r="AX102" s="45"/>
      <c r="AY102" s="27"/>
      <c r="AZ102" s="46"/>
      <c r="BA102" s="46"/>
      <c r="BB102" s="4"/>
      <c r="BC102" s="4"/>
      <c r="BD102" s="47"/>
      <c r="BE102" s="27"/>
      <c r="BF102" s="46"/>
      <c r="BG102" s="46"/>
      <c r="BH102" s="4"/>
      <c r="BI102" s="46"/>
      <c r="BJ102" s="46"/>
      <c r="BK102" s="7"/>
      <c r="BL102" s="4"/>
      <c r="BM102" s="27"/>
      <c r="BN102" s="45"/>
      <c r="BO102" s="45"/>
      <c r="BQ102" s="45"/>
      <c r="BR102" s="45"/>
      <c r="BS102" s="27"/>
      <c r="BT102" s="46"/>
      <c r="BU102" s="46"/>
      <c r="BV102" s="4"/>
      <c r="BW102" s="4"/>
      <c r="BX102" s="47"/>
      <c r="BY102" s="27"/>
      <c r="BZ102" s="46"/>
      <c r="CA102" s="46"/>
      <c r="CB102" s="4"/>
      <c r="CC102" s="46"/>
      <c r="CD102" s="46"/>
      <c r="CE102" s="27"/>
      <c r="CF102" s="4"/>
      <c r="CG102" s="27"/>
      <c r="CH102" s="45"/>
      <c r="CI102" s="45"/>
      <c r="CK102" s="45"/>
      <c r="CL102" s="45"/>
      <c r="CM102" s="27"/>
      <c r="CN102" s="46"/>
      <c r="CO102" s="46"/>
      <c r="CP102" s="4"/>
      <c r="CQ102" s="4"/>
      <c r="CR102" s="47"/>
      <c r="CS102" s="27"/>
      <c r="CT102" s="46"/>
      <c r="CU102" s="46"/>
      <c r="CV102" s="4"/>
      <c r="CW102" s="46"/>
      <c r="CX102" s="46"/>
      <c r="CY102" s="7"/>
      <c r="CZ102" s="4"/>
      <c r="DA102" s="27"/>
      <c r="DB102" s="45"/>
      <c r="DC102" s="45"/>
      <c r="DE102" s="45"/>
      <c r="DF102" s="45"/>
      <c r="DG102" s="27"/>
      <c r="DH102" s="46"/>
      <c r="DI102" s="46"/>
      <c r="DJ102" s="4"/>
      <c r="DK102" s="4"/>
      <c r="DL102" s="47"/>
      <c r="DM102" s="27"/>
      <c r="DN102" s="46"/>
      <c r="DO102" s="46"/>
      <c r="DP102" s="4"/>
      <c r="DQ102" s="46"/>
      <c r="DR102" s="46"/>
      <c r="DS102" s="7"/>
      <c r="DT102" s="4"/>
      <c r="DU102" s="27"/>
      <c r="DV102" s="45"/>
      <c r="DW102" s="45"/>
      <c r="DY102" s="45"/>
      <c r="DZ102" s="45"/>
      <c r="EA102" s="27"/>
      <c r="EB102" s="4"/>
      <c r="EC102" s="48"/>
      <c r="ED102" s="4"/>
      <c r="EE102" s="4"/>
      <c r="EF102" s="47"/>
      <c r="EG102" s="27"/>
      <c r="EH102" s="46"/>
      <c r="EI102" s="46"/>
      <c r="EJ102" s="4"/>
      <c r="EK102" s="46"/>
      <c r="EL102" s="46"/>
      <c r="EM102" s="7"/>
      <c r="EN102" s="4"/>
      <c r="EO102" s="27"/>
      <c r="EP102" s="45"/>
      <c r="EQ102" s="45"/>
      <c r="ES102" s="45"/>
      <c r="ET102" s="45"/>
      <c r="EU102" s="27"/>
      <c r="EV102" s="46"/>
      <c r="EW102" s="46"/>
      <c r="EX102" s="4"/>
      <c r="EY102" s="4"/>
      <c r="EZ102" s="47"/>
      <c r="FA102" s="27"/>
      <c r="FB102" s="46"/>
      <c r="FC102" s="46"/>
      <c r="FD102" s="4"/>
      <c r="FE102" s="46"/>
      <c r="FF102" s="46"/>
      <c r="FG102" s="7"/>
      <c r="FH102" s="4"/>
      <c r="FI102" s="27"/>
      <c r="FJ102" s="45"/>
      <c r="FK102" s="45"/>
      <c r="FM102" s="45"/>
      <c r="FN102" s="45"/>
      <c r="FO102" s="27"/>
      <c r="FP102" s="46"/>
      <c r="FQ102" s="46"/>
      <c r="FR102" s="4"/>
      <c r="FS102" s="4"/>
      <c r="FT102" s="47"/>
      <c r="FU102" s="27"/>
      <c r="FV102" s="46"/>
      <c r="FW102" s="46"/>
      <c r="FX102" s="4"/>
      <c r="FY102" s="46"/>
      <c r="FZ102" s="46"/>
      <c r="GA102" s="17"/>
      <c r="GI102" s="54"/>
      <c r="GN102" s="55"/>
      <c r="GU102" s="17"/>
      <c r="HC102" s="54"/>
      <c r="HH102" s="55"/>
    </row>
    <row r="103" spans="1:216" ht="13.5" customHeight="1">
      <c r="A103" s="60"/>
      <c r="C103" s="7"/>
      <c r="D103" s="4"/>
      <c r="E103" s="27"/>
      <c r="F103" s="45"/>
      <c r="G103" s="46"/>
      <c r="I103" s="45"/>
      <c r="J103" s="46"/>
      <c r="K103" s="27"/>
      <c r="L103" s="46"/>
      <c r="M103" s="46"/>
      <c r="N103" s="4"/>
      <c r="O103" s="4"/>
      <c r="P103" s="47"/>
      <c r="Q103" s="27"/>
      <c r="R103" s="46"/>
      <c r="S103" s="46"/>
      <c r="T103" s="4"/>
      <c r="U103" s="46"/>
      <c r="V103" s="46"/>
      <c r="W103" s="7"/>
      <c r="X103" s="4"/>
      <c r="Y103" s="27"/>
      <c r="Z103" s="45"/>
      <c r="AA103" s="45"/>
      <c r="AC103" s="45"/>
      <c r="AD103" s="45"/>
      <c r="AE103" s="27"/>
      <c r="AF103" s="46"/>
      <c r="AG103" s="46"/>
      <c r="AH103" s="4"/>
      <c r="AI103" s="4"/>
      <c r="AJ103" s="47"/>
      <c r="AK103" s="27"/>
      <c r="AL103" s="4"/>
      <c r="AM103" s="46"/>
      <c r="AN103" s="4"/>
      <c r="AO103" s="46"/>
      <c r="AP103" s="46"/>
      <c r="AQ103" s="7"/>
      <c r="AR103" s="4"/>
      <c r="AS103" s="27"/>
      <c r="AT103" s="45"/>
      <c r="AU103" s="45"/>
      <c r="AW103" s="45"/>
      <c r="AX103" s="45"/>
      <c r="AY103" s="27"/>
      <c r="AZ103" s="46"/>
      <c r="BA103" s="46"/>
      <c r="BB103" s="4"/>
      <c r="BC103" s="4"/>
      <c r="BD103" s="47"/>
      <c r="BE103" s="27"/>
      <c r="BF103" s="46"/>
      <c r="BG103" s="46"/>
      <c r="BH103" s="4"/>
      <c r="BI103" s="46"/>
      <c r="BJ103" s="46"/>
      <c r="BK103" s="7"/>
      <c r="BL103" s="4"/>
      <c r="BM103" s="27"/>
      <c r="BN103" s="45"/>
      <c r="BO103" s="45"/>
      <c r="BQ103" s="45"/>
      <c r="BR103" s="45"/>
      <c r="BS103" s="27"/>
      <c r="BT103" s="46"/>
      <c r="BU103" s="46"/>
      <c r="BV103" s="4"/>
      <c r="BW103" s="4"/>
      <c r="BX103" s="47"/>
      <c r="BY103" s="27"/>
      <c r="BZ103" s="46"/>
      <c r="CA103" s="46"/>
      <c r="CB103" s="4"/>
      <c r="CC103" s="46"/>
      <c r="CD103" s="46"/>
      <c r="CE103" s="27"/>
      <c r="CF103" s="4"/>
      <c r="CG103" s="27"/>
      <c r="CH103" s="45"/>
      <c r="CI103" s="45"/>
      <c r="CK103" s="45"/>
      <c r="CL103" s="45"/>
      <c r="CM103" s="27"/>
      <c r="CN103" s="46"/>
      <c r="CO103" s="46"/>
      <c r="CP103" s="4"/>
      <c r="CQ103" s="4"/>
      <c r="CR103" s="47"/>
      <c r="CS103" s="27"/>
      <c r="CT103" s="46"/>
      <c r="CU103" s="46"/>
      <c r="CV103" s="4"/>
      <c r="CW103" s="46"/>
      <c r="CX103" s="46"/>
      <c r="CY103" s="7"/>
      <c r="CZ103" s="4"/>
      <c r="DA103" s="27"/>
      <c r="DB103" s="45"/>
      <c r="DC103" s="45"/>
      <c r="DE103" s="45"/>
      <c r="DF103" s="45"/>
      <c r="DG103" s="27"/>
      <c r="DH103" s="46"/>
      <c r="DI103" s="46"/>
      <c r="DJ103" s="4"/>
      <c r="DK103" s="4"/>
      <c r="DL103" s="47"/>
      <c r="DM103" s="27"/>
      <c r="DN103" s="46"/>
      <c r="DO103" s="46"/>
      <c r="DP103" s="4"/>
      <c r="DQ103" s="46"/>
      <c r="DR103" s="46"/>
      <c r="DS103" s="7"/>
      <c r="DT103" s="4"/>
      <c r="DU103" s="27"/>
      <c r="DV103" s="45"/>
      <c r="DW103" s="45"/>
      <c r="DY103" s="45"/>
      <c r="DZ103" s="45"/>
      <c r="EA103" s="27"/>
      <c r="EB103" s="4"/>
      <c r="EC103" s="48"/>
      <c r="ED103" s="4"/>
      <c r="EE103" s="4"/>
      <c r="EF103" s="47"/>
      <c r="EG103" s="27"/>
      <c r="EH103" s="46"/>
      <c r="EI103" s="46"/>
      <c r="EJ103" s="4"/>
      <c r="EK103" s="46"/>
      <c r="EL103" s="46"/>
      <c r="EM103" s="7"/>
      <c r="EN103" s="4"/>
      <c r="EO103" s="27"/>
      <c r="EP103" s="45"/>
      <c r="EQ103" s="45"/>
      <c r="ES103" s="45"/>
      <c r="ET103" s="45"/>
      <c r="EU103" s="27"/>
      <c r="EV103" s="46"/>
      <c r="EW103" s="46"/>
      <c r="EX103" s="4"/>
      <c r="EY103" s="4"/>
      <c r="EZ103" s="47"/>
      <c r="FA103" s="27"/>
      <c r="FB103" s="46"/>
      <c r="FC103" s="46"/>
      <c r="FD103" s="4"/>
      <c r="FE103" s="46"/>
      <c r="FF103" s="46"/>
      <c r="FG103" s="7"/>
      <c r="FH103" s="4"/>
      <c r="FI103" s="27"/>
      <c r="FJ103" s="45"/>
      <c r="FK103" s="45"/>
      <c r="FM103" s="45"/>
      <c r="FN103" s="45"/>
      <c r="FO103" s="27"/>
      <c r="FP103" s="46"/>
      <c r="FQ103" s="46"/>
      <c r="FR103" s="4"/>
      <c r="FS103" s="4"/>
      <c r="FT103" s="47"/>
      <c r="FU103" s="27"/>
      <c r="FV103" s="46"/>
      <c r="FW103" s="46"/>
      <c r="FX103" s="4"/>
      <c r="FY103" s="46"/>
      <c r="FZ103" s="46"/>
      <c r="GA103" s="17"/>
      <c r="GI103" s="54"/>
      <c r="GN103" s="55"/>
      <c r="GU103" s="17"/>
      <c r="HC103" s="54"/>
      <c r="HH103" s="55"/>
    </row>
    <row r="104" spans="1:216" ht="13.5" customHeight="1">
      <c r="A104" s="60"/>
      <c r="C104" s="7"/>
      <c r="D104" s="4"/>
      <c r="E104" s="27"/>
      <c r="F104" s="45"/>
      <c r="G104" s="46"/>
      <c r="I104" s="45"/>
      <c r="J104" s="46"/>
      <c r="K104" s="27"/>
      <c r="L104" s="46"/>
      <c r="M104" s="46"/>
      <c r="N104" s="4"/>
      <c r="O104" s="4"/>
      <c r="P104" s="47"/>
      <c r="Q104" s="27"/>
      <c r="R104" s="46"/>
      <c r="S104" s="46"/>
      <c r="T104" s="4"/>
      <c r="U104" s="46"/>
      <c r="V104" s="46"/>
      <c r="W104" s="7"/>
      <c r="X104" s="4"/>
      <c r="Y104" s="27"/>
      <c r="Z104" s="45"/>
      <c r="AA104" s="45"/>
      <c r="AC104" s="45"/>
      <c r="AD104" s="45"/>
      <c r="AE104" s="27"/>
      <c r="AF104" s="46"/>
      <c r="AG104" s="46"/>
      <c r="AH104" s="4"/>
      <c r="AI104" s="4"/>
      <c r="AJ104" s="47"/>
      <c r="AK104" s="27"/>
      <c r="AL104" s="4"/>
      <c r="AM104" s="46"/>
      <c r="AN104" s="4"/>
      <c r="AO104" s="46"/>
      <c r="AP104" s="46"/>
      <c r="AQ104" s="7"/>
      <c r="AR104" s="4"/>
      <c r="AS104" s="27"/>
      <c r="AT104" s="45"/>
      <c r="AU104" s="45"/>
      <c r="AW104" s="45"/>
      <c r="AX104" s="45"/>
      <c r="AY104" s="27"/>
      <c r="AZ104" s="46"/>
      <c r="BA104" s="46"/>
      <c r="BB104" s="4"/>
      <c r="BC104" s="4"/>
      <c r="BD104" s="47"/>
      <c r="BE104" s="27"/>
      <c r="BF104" s="46"/>
      <c r="BG104" s="46"/>
      <c r="BH104" s="4"/>
      <c r="BI104" s="46"/>
      <c r="BJ104" s="46"/>
      <c r="BK104" s="7"/>
      <c r="BL104" s="4"/>
      <c r="BM104" s="27"/>
      <c r="BN104" s="45"/>
      <c r="BO104" s="45"/>
      <c r="BQ104" s="45"/>
      <c r="BR104" s="45"/>
      <c r="BS104" s="27"/>
      <c r="BT104" s="46"/>
      <c r="BU104" s="46"/>
      <c r="BV104" s="4"/>
      <c r="BW104" s="4"/>
      <c r="BX104" s="47"/>
      <c r="BY104" s="27"/>
      <c r="BZ104" s="46"/>
      <c r="CA104" s="46"/>
      <c r="CB104" s="4"/>
      <c r="CC104" s="46"/>
      <c r="CD104" s="46"/>
      <c r="CE104" s="27"/>
      <c r="CF104" s="4"/>
      <c r="CG104" s="27"/>
      <c r="CH104" s="45"/>
      <c r="CI104" s="45"/>
      <c r="CK104" s="45"/>
      <c r="CL104" s="45"/>
      <c r="CM104" s="27"/>
      <c r="CN104" s="46"/>
      <c r="CO104" s="46"/>
      <c r="CP104" s="4"/>
      <c r="CQ104" s="4"/>
      <c r="CR104" s="47"/>
      <c r="CS104" s="27"/>
      <c r="CT104" s="46"/>
      <c r="CU104" s="46"/>
      <c r="CV104" s="4"/>
      <c r="CW104" s="46"/>
      <c r="CX104" s="46"/>
      <c r="CY104" s="7"/>
      <c r="CZ104" s="4"/>
      <c r="DA104" s="27"/>
      <c r="DB104" s="45"/>
      <c r="DC104" s="45"/>
      <c r="DE104" s="45"/>
      <c r="DF104" s="45"/>
      <c r="DG104" s="27"/>
      <c r="DH104" s="46"/>
      <c r="DI104" s="46"/>
      <c r="DJ104" s="4"/>
      <c r="DK104" s="4"/>
      <c r="DL104" s="47"/>
      <c r="DM104" s="27"/>
      <c r="DN104" s="46"/>
      <c r="DO104" s="46"/>
      <c r="DP104" s="4"/>
      <c r="DQ104" s="46"/>
      <c r="DR104" s="46"/>
      <c r="DS104" s="7"/>
      <c r="DT104" s="4"/>
      <c r="DU104" s="27"/>
      <c r="DV104" s="45"/>
      <c r="DW104" s="45"/>
      <c r="DY104" s="45"/>
      <c r="DZ104" s="45"/>
      <c r="EA104" s="27"/>
      <c r="EB104" s="4"/>
      <c r="EC104" s="48"/>
      <c r="ED104" s="4"/>
      <c r="EE104" s="4"/>
      <c r="EF104" s="47"/>
      <c r="EG104" s="27"/>
      <c r="EH104" s="46"/>
      <c r="EI104" s="46"/>
      <c r="EJ104" s="4"/>
      <c r="EK104" s="46"/>
      <c r="EL104" s="46"/>
      <c r="EM104" s="7"/>
      <c r="EN104" s="4"/>
      <c r="EO104" s="27"/>
      <c r="EP104" s="45"/>
      <c r="EQ104" s="45"/>
      <c r="ES104" s="45"/>
      <c r="ET104" s="45"/>
      <c r="EU104" s="27"/>
      <c r="EV104" s="46"/>
      <c r="EW104" s="46"/>
      <c r="EX104" s="4"/>
      <c r="EY104" s="4"/>
      <c r="EZ104" s="47"/>
      <c r="FA104" s="27"/>
      <c r="FB104" s="46"/>
      <c r="FC104" s="46"/>
      <c r="FD104" s="4"/>
      <c r="FE104" s="46"/>
      <c r="FF104" s="46"/>
      <c r="FG104" s="7"/>
      <c r="FH104" s="4"/>
      <c r="FI104" s="27"/>
      <c r="FJ104" s="45"/>
      <c r="FK104" s="45"/>
      <c r="FM104" s="45"/>
      <c r="FN104" s="45"/>
      <c r="FO104" s="27"/>
      <c r="FP104" s="46"/>
      <c r="FQ104" s="46"/>
      <c r="FR104" s="4"/>
      <c r="FS104" s="4"/>
      <c r="FT104" s="47"/>
      <c r="FU104" s="27"/>
      <c r="FV104" s="46"/>
      <c r="FW104" s="46"/>
      <c r="FX104" s="4"/>
      <c r="FY104" s="46"/>
      <c r="FZ104" s="46"/>
      <c r="GA104" s="17"/>
      <c r="GI104" s="54"/>
      <c r="GN104" s="55"/>
      <c r="GU104" s="17"/>
      <c r="HC104" s="54"/>
      <c r="HH104" s="55"/>
    </row>
    <row r="105" spans="1:216" ht="13.5" customHeight="1">
      <c r="A105" s="60"/>
      <c r="C105" s="7"/>
      <c r="D105" s="4"/>
      <c r="E105" s="27"/>
      <c r="F105" s="45"/>
      <c r="G105" s="46"/>
      <c r="I105" s="45"/>
      <c r="J105" s="46"/>
      <c r="K105" s="27"/>
      <c r="L105" s="46"/>
      <c r="M105" s="46"/>
      <c r="N105" s="4"/>
      <c r="O105" s="4"/>
      <c r="P105" s="47"/>
      <c r="Q105" s="27"/>
      <c r="R105" s="46"/>
      <c r="S105" s="46"/>
      <c r="T105" s="4"/>
      <c r="U105" s="46"/>
      <c r="V105" s="46"/>
      <c r="W105" s="7"/>
      <c r="X105" s="4"/>
      <c r="Y105" s="27"/>
      <c r="Z105" s="45"/>
      <c r="AA105" s="45"/>
      <c r="AC105" s="45"/>
      <c r="AD105" s="45"/>
      <c r="AE105" s="27"/>
      <c r="AF105" s="46"/>
      <c r="AG105" s="46"/>
      <c r="AH105" s="4"/>
      <c r="AI105" s="4"/>
      <c r="AJ105" s="47"/>
      <c r="AK105" s="27"/>
      <c r="AL105" s="4"/>
      <c r="AM105" s="46"/>
      <c r="AN105" s="4"/>
      <c r="AO105" s="46"/>
      <c r="AP105" s="46"/>
      <c r="AQ105" s="7"/>
      <c r="AR105" s="4"/>
      <c r="AS105" s="27"/>
      <c r="AT105" s="45"/>
      <c r="AU105" s="45"/>
      <c r="AW105" s="45"/>
      <c r="AX105" s="45"/>
      <c r="AY105" s="27"/>
      <c r="AZ105" s="46"/>
      <c r="BA105" s="46"/>
      <c r="BB105" s="4"/>
      <c r="BC105" s="4"/>
      <c r="BD105" s="47"/>
      <c r="BE105" s="27"/>
      <c r="BF105" s="46"/>
      <c r="BG105" s="46"/>
      <c r="BH105" s="4"/>
      <c r="BI105" s="46"/>
      <c r="BJ105" s="46"/>
      <c r="BK105" s="7"/>
      <c r="BL105" s="4"/>
      <c r="BM105" s="27"/>
      <c r="BN105" s="45"/>
      <c r="BO105" s="45"/>
      <c r="BQ105" s="45"/>
      <c r="BR105" s="45"/>
      <c r="BS105" s="27"/>
      <c r="BT105" s="46"/>
      <c r="BU105" s="46"/>
      <c r="BV105" s="4"/>
      <c r="BW105" s="4"/>
      <c r="BX105" s="47"/>
      <c r="BY105" s="27"/>
      <c r="BZ105" s="46"/>
      <c r="CA105" s="46"/>
      <c r="CB105" s="4"/>
      <c r="CC105" s="46"/>
      <c r="CD105" s="46"/>
      <c r="CE105" s="27"/>
      <c r="CF105" s="4"/>
      <c r="CG105" s="27"/>
      <c r="CH105" s="45"/>
      <c r="CI105" s="45"/>
      <c r="CK105" s="45"/>
      <c r="CL105" s="45"/>
      <c r="CM105" s="27"/>
      <c r="CN105" s="46"/>
      <c r="CO105" s="46"/>
      <c r="CP105" s="4"/>
      <c r="CQ105" s="4"/>
      <c r="CR105" s="47"/>
      <c r="CS105" s="27"/>
      <c r="CT105" s="46"/>
      <c r="CU105" s="46"/>
      <c r="CV105" s="4"/>
      <c r="CW105" s="46"/>
      <c r="CX105" s="46"/>
      <c r="CY105" s="7"/>
      <c r="CZ105" s="4"/>
      <c r="DA105" s="27"/>
      <c r="DB105" s="45"/>
      <c r="DC105" s="45"/>
      <c r="DE105" s="45"/>
      <c r="DF105" s="45"/>
      <c r="DG105" s="27"/>
      <c r="DH105" s="46"/>
      <c r="DI105" s="46"/>
      <c r="DJ105" s="4"/>
      <c r="DK105" s="4"/>
      <c r="DL105" s="47"/>
      <c r="DM105" s="27"/>
      <c r="DN105" s="46"/>
      <c r="DO105" s="46"/>
      <c r="DP105" s="4"/>
      <c r="DQ105" s="46"/>
      <c r="DR105" s="46"/>
      <c r="DS105" s="7"/>
      <c r="DT105" s="4"/>
      <c r="DU105" s="27"/>
      <c r="DV105" s="45"/>
      <c r="DW105" s="45"/>
      <c r="DY105" s="45"/>
      <c r="DZ105" s="45"/>
      <c r="EA105" s="27"/>
      <c r="EB105" s="4"/>
      <c r="EC105" s="48"/>
      <c r="ED105" s="4"/>
      <c r="EE105" s="4"/>
      <c r="EF105" s="47"/>
      <c r="EG105" s="27"/>
      <c r="EH105" s="46"/>
      <c r="EI105" s="46"/>
      <c r="EJ105" s="4"/>
      <c r="EK105" s="46"/>
      <c r="EL105" s="46"/>
      <c r="EM105" s="7"/>
      <c r="EN105" s="4"/>
      <c r="EO105" s="27"/>
      <c r="EP105" s="45"/>
      <c r="EQ105" s="45"/>
      <c r="ES105" s="45"/>
      <c r="ET105" s="45"/>
      <c r="EU105" s="27"/>
      <c r="EV105" s="46"/>
      <c r="EW105" s="46"/>
      <c r="EX105" s="4"/>
      <c r="EY105" s="4"/>
      <c r="EZ105" s="47"/>
      <c r="FA105" s="27"/>
      <c r="FB105" s="46"/>
      <c r="FC105" s="46"/>
      <c r="FD105" s="4"/>
      <c r="FE105" s="46"/>
      <c r="FF105" s="46"/>
      <c r="FG105" s="7"/>
      <c r="FH105" s="4"/>
      <c r="FI105" s="27"/>
      <c r="FJ105" s="45"/>
      <c r="FK105" s="45"/>
      <c r="FM105" s="45"/>
      <c r="FN105" s="45"/>
      <c r="FO105" s="27"/>
      <c r="FP105" s="46"/>
      <c r="FQ105" s="46"/>
      <c r="FR105" s="4"/>
      <c r="FS105" s="4"/>
      <c r="FT105" s="47"/>
      <c r="FU105" s="27"/>
      <c r="FV105" s="46"/>
      <c r="FW105" s="46"/>
      <c r="FX105" s="4"/>
      <c r="FY105" s="46"/>
      <c r="FZ105" s="46"/>
      <c r="GA105" s="17"/>
      <c r="GI105" s="54"/>
      <c r="GN105" s="55"/>
      <c r="GU105" s="17"/>
      <c r="HC105" s="54"/>
      <c r="HH105" s="55"/>
    </row>
    <row r="106" spans="1:216" ht="13.5" customHeight="1">
      <c r="A106" s="60"/>
      <c r="C106" s="7"/>
      <c r="D106" s="4"/>
      <c r="E106" s="27"/>
      <c r="F106" s="45"/>
      <c r="G106" s="46"/>
      <c r="I106" s="45"/>
      <c r="J106" s="46"/>
      <c r="K106" s="27"/>
      <c r="L106" s="46"/>
      <c r="M106" s="46"/>
      <c r="N106" s="4"/>
      <c r="O106" s="4"/>
      <c r="P106" s="47"/>
      <c r="Q106" s="27"/>
      <c r="R106" s="46"/>
      <c r="S106" s="46"/>
      <c r="T106" s="4"/>
      <c r="U106" s="46"/>
      <c r="V106" s="46"/>
      <c r="W106" s="7"/>
      <c r="X106" s="4"/>
      <c r="Y106" s="27"/>
      <c r="Z106" s="45"/>
      <c r="AA106" s="45"/>
      <c r="AC106" s="45"/>
      <c r="AD106" s="45"/>
      <c r="AE106" s="27"/>
      <c r="AF106" s="46"/>
      <c r="AG106" s="46"/>
      <c r="AH106" s="4"/>
      <c r="AI106" s="4"/>
      <c r="AJ106" s="47"/>
      <c r="AK106" s="27"/>
      <c r="AL106" s="4"/>
      <c r="AM106" s="46"/>
      <c r="AN106" s="4"/>
      <c r="AO106" s="46"/>
      <c r="AP106" s="46"/>
      <c r="AQ106" s="7"/>
      <c r="AR106" s="4"/>
      <c r="AS106" s="27"/>
      <c r="AT106" s="45"/>
      <c r="AU106" s="45"/>
      <c r="AW106" s="45"/>
      <c r="AX106" s="45"/>
      <c r="AY106" s="27"/>
      <c r="AZ106" s="46"/>
      <c r="BA106" s="46"/>
      <c r="BB106" s="4"/>
      <c r="BC106" s="4"/>
      <c r="BD106" s="47"/>
      <c r="BE106" s="27"/>
      <c r="BF106" s="46"/>
      <c r="BG106" s="46"/>
      <c r="BH106" s="4"/>
      <c r="BI106" s="46"/>
      <c r="BJ106" s="46"/>
      <c r="BK106" s="7"/>
      <c r="BL106" s="4"/>
      <c r="BM106" s="27"/>
      <c r="BN106" s="45"/>
      <c r="BO106" s="45"/>
      <c r="BQ106" s="45"/>
      <c r="BR106" s="45"/>
      <c r="BS106" s="27"/>
      <c r="BT106" s="46"/>
      <c r="BU106" s="46"/>
      <c r="BV106" s="4"/>
      <c r="BW106" s="4"/>
      <c r="BX106" s="47"/>
      <c r="BY106" s="27"/>
      <c r="BZ106" s="46"/>
      <c r="CA106" s="46"/>
      <c r="CB106" s="4"/>
      <c r="CC106" s="46"/>
      <c r="CD106" s="46"/>
      <c r="CE106" s="27"/>
      <c r="CF106" s="4"/>
      <c r="CG106" s="27"/>
      <c r="CH106" s="45"/>
      <c r="CI106" s="45"/>
      <c r="CK106" s="45"/>
      <c r="CL106" s="45"/>
      <c r="CM106" s="27"/>
      <c r="CN106" s="46"/>
      <c r="CO106" s="46"/>
      <c r="CP106" s="4"/>
      <c r="CQ106" s="4"/>
      <c r="CR106" s="47"/>
      <c r="CS106" s="27"/>
      <c r="CT106" s="46"/>
      <c r="CU106" s="46"/>
      <c r="CV106" s="4"/>
      <c r="CW106" s="46"/>
      <c r="CX106" s="46"/>
      <c r="CY106" s="7"/>
      <c r="CZ106" s="4"/>
      <c r="DA106" s="27"/>
      <c r="DB106" s="45"/>
      <c r="DC106" s="45"/>
      <c r="DE106" s="45"/>
      <c r="DF106" s="45"/>
      <c r="DG106" s="27"/>
      <c r="DH106" s="46"/>
      <c r="DI106" s="46"/>
      <c r="DJ106" s="4"/>
      <c r="DK106" s="4"/>
      <c r="DL106" s="47"/>
      <c r="DM106" s="27"/>
      <c r="DN106" s="46"/>
      <c r="DO106" s="46"/>
      <c r="DP106" s="4"/>
      <c r="DQ106" s="46"/>
      <c r="DR106" s="46"/>
      <c r="DS106" s="7"/>
      <c r="DT106" s="4"/>
      <c r="DU106" s="27"/>
      <c r="DV106" s="45"/>
      <c r="DW106" s="45"/>
      <c r="DY106" s="45"/>
      <c r="DZ106" s="45"/>
      <c r="EA106" s="27"/>
      <c r="EB106" s="4"/>
      <c r="EC106" s="48"/>
      <c r="ED106" s="4"/>
      <c r="EE106" s="4"/>
      <c r="EF106" s="47"/>
      <c r="EG106" s="27"/>
      <c r="EH106" s="46"/>
      <c r="EI106" s="46"/>
      <c r="EJ106" s="4"/>
      <c r="EK106" s="46"/>
      <c r="EL106" s="46"/>
      <c r="EM106" s="7"/>
      <c r="EN106" s="4"/>
      <c r="EO106" s="27"/>
      <c r="EP106" s="45"/>
      <c r="EQ106" s="45"/>
      <c r="ES106" s="45"/>
      <c r="ET106" s="45"/>
      <c r="EU106" s="27"/>
      <c r="EV106" s="46"/>
      <c r="EW106" s="46"/>
      <c r="EX106" s="4"/>
      <c r="EY106" s="4"/>
      <c r="EZ106" s="47"/>
      <c r="FA106" s="27"/>
      <c r="FB106" s="46"/>
      <c r="FC106" s="46"/>
      <c r="FD106" s="4"/>
      <c r="FE106" s="46"/>
      <c r="FF106" s="46"/>
      <c r="FG106" s="7"/>
      <c r="FH106" s="4"/>
      <c r="FI106" s="27"/>
      <c r="FJ106" s="45"/>
      <c r="FK106" s="45"/>
      <c r="FM106" s="45"/>
      <c r="FN106" s="45"/>
      <c r="FO106" s="27"/>
      <c r="FP106" s="46"/>
      <c r="FQ106" s="46"/>
      <c r="FR106" s="4"/>
      <c r="FS106" s="4"/>
      <c r="FT106" s="47"/>
      <c r="FU106" s="27"/>
      <c r="FV106" s="46"/>
      <c r="FW106" s="46"/>
      <c r="FX106" s="4"/>
      <c r="FY106" s="46"/>
      <c r="FZ106" s="46"/>
      <c r="GA106" s="17"/>
      <c r="GI106" s="54"/>
      <c r="GN106" s="55"/>
      <c r="GU106" s="17"/>
      <c r="HC106" s="54"/>
      <c r="HH106" s="55"/>
    </row>
    <row r="107" spans="1:216" ht="13.5" customHeight="1">
      <c r="A107" s="60"/>
      <c r="C107" s="7"/>
      <c r="D107" s="4"/>
      <c r="E107" s="27"/>
      <c r="F107" s="45"/>
      <c r="G107" s="46"/>
      <c r="I107" s="45"/>
      <c r="J107" s="46"/>
      <c r="K107" s="27"/>
      <c r="L107" s="46"/>
      <c r="M107" s="46"/>
      <c r="N107" s="4"/>
      <c r="O107" s="4"/>
      <c r="P107" s="47"/>
      <c r="Q107" s="27"/>
      <c r="R107" s="46"/>
      <c r="S107" s="46"/>
      <c r="T107" s="4"/>
      <c r="U107" s="46"/>
      <c r="V107" s="46"/>
      <c r="W107" s="7"/>
      <c r="X107" s="4"/>
      <c r="Y107" s="27"/>
      <c r="Z107" s="45"/>
      <c r="AA107" s="45"/>
      <c r="AC107" s="45"/>
      <c r="AD107" s="45"/>
      <c r="AE107" s="27"/>
      <c r="AF107" s="46"/>
      <c r="AG107" s="46"/>
      <c r="AH107" s="4"/>
      <c r="AI107" s="4"/>
      <c r="AJ107" s="47"/>
      <c r="AK107" s="27"/>
      <c r="AL107" s="4"/>
      <c r="AM107" s="46"/>
      <c r="AN107" s="4"/>
      <c r="AO107" s="46"/>
      <c r="AP107" s="46"/>
      <c r="AQ107" s="7"/>
      <c r="AR107" s="4"/>
      <c r="AS107" s="27"/>
      <c r="AT107" s="45"/>
      <c r="AU107" s="45"/>
      <c r="AW107" s="45"/>
      <c r="AX107" s="45"/>
      <c r="AY107" s="27"/>
      <c r="AZ107" s="46"/>
      <c r="BA107" s="46"/>
      <c r="BB107" s="4"/>
      <c r="BC107" s="4"/>
      <c r="BD107" s="47"/>
      <c r="BE107" s="27"/>
      <c r="BF107" s="46"/>
      <c r="BG107" s="46"/>
      <c r="BH107" s="4"/>
      <c r="BI107" s="46"/>
      <c r="BJ107" s="46"/>
      <c r="BK107" s="7"/>
      <c r="BL107" s="4"/>
      <c r="BM107" s="27"/>
      <c r="BN107" s="45"/>
      <c r="BO107" s="45"/>
      <c r="BQ107" s="45"/>
      <c r="BR107" s="45"/>
      <c r="BS107" s="27"/>
      <c r="BT107" s="46"/>
      <c r="BU107" s="46"/>
      <c r="BV107" s="4"/>
      <c r="BW107" s="4"/>
      <c r="BX107" s="47"/>
      <c r="BY107" s="27"/>
      <c r="BZ107" s="46"/>
      <c r="CA107" s="46"/>
      <c r="CB107" s="4"/>
      <c r="CC107" s="46"/>
      <c r="CD107" s="46"/>
      <c r="CE107" s="27"/>
      <c r="CF107" s="4"/>
      <c r="CG107" s="27"/>
      <c r="CH107" s="45"/>
      <c r="CI107" s="45"/>
      <c r="CK107" s="45"/>
      <c r="CL107" s="45"/>
      <c r="CM107" s="27"/>
      <c r="CN107" s="46"/>
      <c r="CO107" s="46"/>
      <c r="CP107" s="4"/>
      <c r="CQ107" s="4"/>
      <c r="CR107" s="47"/>
      <c r="CS107" s="27"/>
      <c r="CT107" s="46"/>
      <c r="CU107" s="46"/>
      <c r="CV107" s="4"/>
      <c r="CW107" s="46"/>
      <c r="CX107" s="46"/>
      <c r="CY107" s="7"/>
      <c r="CZ107" s="4"/>
      <c r="DA107" s="27"/>
      <c r="DB107" s="45"/>
      <c r="DC107" s="45"/>
      <c r="DE107" s="45"/>
      <c r="DF107" s="45"/>
      <c r="DG107" s="27"/>
      <c r="DH107" s="46"/>
      <c r="DI107" s="46"/>
      <c r="DJ107" s="4"/>
      <c r="DK107" s="4"/>
      <c r="DL107" s="47"/>
      <c r="DM107" s="27"/>
      <c r="DN107" s="46"/>
      <c r="DO107" s="46"/>
      <c r="DP107" s="4"/>
      <c r="DQ107" s="46"/>
      <c r="DR107" s="46"/>
      <c r="DS107" s="7"/>
      <c r="DT107" s="4"/>
      <c r="DU107" s="27"/>
      <c r="DV107" s="45"/>
      <c r="DW107" s="45"/>
      <c r="DY107" s="45"/>
      <c r="DZ107" s="45"/>
      <c r="EA107" s="27"/>
      <c r="EB107" s="4"/>
      <c r="EC107" s="48"/>
      <c r="ED107" s="4"/>
      <c r="EE107" s="4"/>
      <c r="EF107" s="47"/>
      <c r="EG107" s="27"/>
      <c r="EH107" s="46"/>
      <c r="EI107" s="46"/>
      <c r="EJ107" s="4"/>
      <c r="EK107" s="46"/>
      <c r="EL107" s="46"/>
      <c r="EM107" s="7"/>
      <c r="EN107" s="4"/>
      <c r="EO107" s="27"/>
      <c r="EP107" s="45"/>
      <c r="EQ107" s="45"/>
      <c r="ES107" s="45"/>
      <c r="ET107" s="45"/>
      <c r="EU107" s="27"/>
      <c r="EV107" s="46"/>
      <c r="EW107" s="46"/>
      <c r="EX107" s="4"/>
      <c r="EY107" s="4"/>
      <c r="EZ107" s="47"/>
      <c r="FA107" s="27"/>
      <c r="FB107" s="46"/>
      <c r="FC107" s="46"/>
      <c r="FD107" s="4"/>
      <c r="FE107" s="46"/>
      <c r="FF107" s="46"/>
      <c r="FG107" s="7"/>
      <c r="FH107" s="4"/>
      <c r="FI107" s="27"/>
      <c r="FJ107" s="45"/>
      <c r="FK107" s="45"/>
      <c r="FM107" s="45"/>
      <c r="FN107" s="45"/>
      <c r="FO107" s="27"/>
      <c r="FP107" s="46"/>
      <c r="FQ107" s="46"/>
      <c r="FR107" s="4"/>
      <c r="FS107" s="4"/>
      <c r="FT107" s="47"/>
      <c r="FU107" s="27"/>
      <c r="FV107" s="46"/>
      <c r="FW107" s="46"/>
      <c r="FX107" s="4"/>
      <c r="FY107" s="46"/>
      <c r="FZ107" s="46"/>
      <c r="GA107" s="17"/>
      <c r="GI107" s="54"/>
      <c r="GN107" s="55"/>
      <c r="GU107" s="17"/>
      <c r="HC107" s="54"/>
      <c r="HH107" s="55"/>
    </row>
    <row r="108" spans="1:216" ht="13.5" customHeight="1">
      <c r="A108" s="60"/>
      <c r="C108" s="7"/>
      <c r="D108" s="4"/>
      <c r="E108" s="27"/>
      <c r="F108" s="45"/>
      <c r="G108" s="46"/>
      <c r="I108" s="45"/>
      <c r="J108" s="46"/>
      <c r="K108" s="27"/>
      <c r="L108" s="46"/>
      <c r="M108" s="46"/>
      <c r="N108" s="4"/>
      <c r="O108" s="4"/>
      <c r="P108" s="47"/>
      <c r="Q108" s="27"/>
      <c r="R108" s="46"/>
      <c r="S108" s="46"/>
      <c r="T108" s="4"/>
      <c r="U108" s="46"/>
      <c r="V108" s="46"/>
      <c r="W108" s="7"/>
      <c r="X108" s="4"/>
      <c r="Y108" s="27"/>
      <c r="Z108" s="45"/>
      <c r="AA108" s="45"/>
      <c r="AC108" s="45"/>
      <c r="AD108" s="45"/>
      <c r="AE108" s="27"/>
      <c r="AF108" s="46"/>
      <c r="AG108" s="46"/>
      <c r="AH108" s="4"/>
      <c r="AI108" s="4"/>
      <c r="AJ108" s="47"/>
      <c r="AK108" s="27"/>
      <c r="AL108" s="4"/>
      <c r="AM108" s="46"/>
      <c r="AN108" s="4"/>
      <c r="AO108" s="46"/>
      <c r="AP108" s="46"/>
      <c r="AQ108" s="7"/>
      <c r="AR108" s="4"/>
      <c r="AS108" s="27"/>
      <c r="AT108" s="45"/>
      <c r="AU108" s="45"/>
      <c r="AW108" s="45"/>
      <c r="AX108" s="45"/>
      <c r="AY108" s="27"/>
      <c r="AZ108" s="46"/>
      <c r="BA108" s="46"/>
      <c r="BB108" s="4"/>
      <c r="BC108" s="4"/>
      <c r="BD108" s="47"/>
      <c r="BE108" s="27"/>
      <c r="BF108" s="46"/>
      <c r="BG108" s="46"/>
      <c r="BH108" s="4"/>
      <c r="BI108" s="46"/>
      <c r="BJ108" s="46"/>
      <c r="BK108" s="7"/>
      <c r="BL108" s="4"/>
      <c r="BM108" s="27"/>
      <c r="BN108" s="45"/>
      <c r="BO108" s="45"/>
      <c r="BQ108" s="45"/>
      <c r="BR108" s="45"/>
      <c r="BS108" s="27"/>
      <c r="BT108" s="46"/>
      <c r="BU108" s="46"/>
      <c r="BV108" s="4"/>
      <c r="BW108" s="4"/>
      <c r="BX108" s="47"/>
      <c r="BY108" s="27"/>
      <c r="BZ108" s="46"/>
      <c r="CA108" s="46"/>
      <c r="CB108" s="4"/>
      <c r="CC108" s="46"/>
      <c r="CD108" s="46"/>
      <c r="CE108" s="27"/>
      <c r="CF108" s="4"/>
      <c r="CG108" s="27"/>
      <c r="CH108" s="45"/>
      <c r="CI108" s="45"/>
      <c r="CK108" s="45"/>
      <c r="CL108" s="45"/>
      <c r="CM108" s="27"/>
      <c r="CN108" s="46"/>
      <c r="CO108" s="46"/>
      <c r="CP108" s="4"/>
      <c r="CQ108" s="4"/>
      <c r="CR108" s="47"/>
      <c r="CS108" s="27"/>
      <c r="CT108" s="46"/>
      <c r="CU108" s="46"/>
      <c r="CV108" s="4"/>
      <c r="CW108" s="46"/>
      <c r="CX108" s="46"/>
      <c r="CY108" s="7"/>
      <c r="CZ108" s="4"/>
      <c r="DA108" s="27"/>
      <c r="DB108" s="45"/>
      <c r="DC108" s="45"/>
      <c r="DE108" s="45"/>
      <c r="DF108" s="45"/>
      <c r="DG108" s="27"/>
      <c r="DH108" s="46"/>
      <c r="DI108" s="46"/>
      <c r="DJ108" s="4"/>
      <c r="DK108" s="4"/>
      <c r="DL108" s="47"/>
      <c r="DM108" s="27"/>
      <c r="DN108" s="46"/>
      <c r="DO108" s="46"/>
      <c r="DP108" s="4"/>
      <c r="DQ108" s="46"/>
      <c r="DR108" s="46"/>
      <c r="DS108" s="7"/>
      <c r="DT108" s="4"/>
      <c r="DU108" s="27"/>
      <c r="DV108" s="45"/>
      <c r="DW108" s="45"/>
      <c r="DY108" s="45"/>
      <c r="DZ108" s="45"/>
      <c r="EA108" s="27"/>
      <c r="EB108" s="4"/>
      <c r="EC108" s="48"/>
      <c r="ED108" s="4"/>
      <c r="EE108" s="4"/>
      <c r="EF108" s="47"/>
      <c r="EG108" s="27"/>
      <c r="EH108" s="46"/>
      <c r="EI108" s="46"/>
      <c r="EJ108" s="4"/>
      <c r="EK108" s="46"/>
      <c r="EL108" s="46"/>
      <c r="EM108" s="7"/>
      <c r="EN108" s="4"/>
      <c r="EO108" s="27"/>
      <c r="EP108" s="45"/>
      <c r="EQ108" s="45"/>
      <c r="ES108" s="45"/>
      <c r="ET108" s="45"/>
      <c r="EU108" s="27"/>
      <c r="EV108" s="46"/>
      <c r="EW108" s="46"/>
      <c r="EX108" s="4"/>
      <c r="EY108" s="4"/>
      <c r="EZ108" s="47"/>
      <c r="FA108" s="27"/>
      <c r="FB108" s="46"/>
      <c r="FC108" s="46"/>
      <c r="FD108" s="4"/>
      <c r="FE108" s="46"/>
      <c r="FF108" s="46"/>
      <c r="FG108" s="7"/>
      <c r="FH108" s="4"/>
      <c r="FI108" s="27"/>
      <c r="FJ108" s="45"/>
      <c r="FK108" s="45"/>
      <c r="FM108" s="45"/>
      <c r="FN108" s="45"/>
      <c r="FO108" s="27"/>
      <c r="FP108" s="46"/>
      <c r="FQ108" s="46"/>
      <c r="FR108" s="4"/>
      <c r="FS108" s="4"/>
      <c r="FT108" s="47"/>
      <c r="FU108" s="27"/>
      <c r="FV108" s="46"/>
      <c r="FW108" s="46"/>
      <c r="FX108" s="4"/>
      <c r="FY108" s="46"/>
      <c r="FZ108" s="46"/>
      <c r="GA108" s="17"/>
      <c r="GI108" s="54"/>
      <c r="GN108" s="55"/>
      <c r="GU108" s="17"/>
      <c r="HC108" s="54"/>
      <c r="HH108" s="55"/>
    </row>
    <row r="109" spans="1:216" ht="13.5" customHeight="1">
      <c r="A109" s="60"/>
      <c r="C109" s="7"/>
      <c r="D109" s="4"/>
      <c r="E109" s="27"/>
      <c r="F109" s="45"/>
      <c r="G109" s="46"/>
      <c r="I109" s="45"/>
      <c r="J109" s="46"/>
      <c r="K109" s="27"/>
      <c r="L109" s="46"/>
      <c r="M109" s="46"/>
      <c r="N109" s="4"/>
      <c r="O109" s="4"/>
      <c r="P109" s="47"/>
      <c r="Q109" s="27"/>
      <c r="R109" s="46"/>
      <c r="S109" s="46"/>
      <c r="T109" s="4"/>
      <c r="U109" s="46"/>
      <c r="V109" s="46"/>
      <c r="W109" s="7"/>
      <c r="X109" s="4"/>
      <c r="Y109" s="27"/>
      <c r="Z109" s="45"/>
      <c r="AA109" s="45"/>
      <c r="AC109" s="45"/>
      <c r="AD109" s="45"/>
      <c r="AE109" s="27"/>
      <c r="AF109" s="46"/>
      <c r="AG109" s="46"/>
      <c r="AH109" s="4"/>
      <c r="AI109" s="4"/>
      <c r="AJ109" s="47"/>
      <c r="AK109" s="27"/>
      <c r="AL109" s="4"/>
      <c r="AM109" s="46"/>
      <c r="AN109" s="4"/>
      <c r="AO109" s="46"/>
      <c r="AP109" s="46"/>
      <c r="AQ109" s="7"/>
      <c r="AR109" s="4"/>
      <c r="AS109" s="27"/>
      <c r="AT109" s="45"/>
      <c r="AU109" s="45"/>
      <c r="AW109" s="45"/>
      <c r="AX109" s="45"/>
      <c r="AY109" s="27"/>
      <c r="AZ109" s="46"/>
      <c r="BA109" s="46"/>
      <c r="BB109" s="4"/>
      <c r="BC109" s="4"/>
      <c r="BD109" s="47"/>
      <c r="BE109" s="27"/>
      <c r="BF109" s="46"/>
      <c r="BG109" s="46"/>
      <c r="BH109" s="4"/>
      <c r="BI109" s="46"/>
      <c r="BJ109" s="46"/>
      <c r="BK109" s="7"/>
      <c r="BL109" s="4"/>
      <c r="BM109" s="27"/>
      <c r="BN109" s="45"/>
      <c r="BO109" s="45"/>
      <c r="BQ109" s="45"/>
      <c r="BR109" s="45"/>
      <c r="BS109" s="27"/>
      <c r="BT109" s="46"/>
      <c r="BU109" s="46"/>
      <c r="BV109" s="4"/>
      <c r="BW109" s="4"/>
      <c r="BX109" s="47"/>
      <c r="BY109" s="27"/>
      <c r="BZ109" s="46"/>
      <c r="CA109" s="46"/>
      <c r="CB109" s="4"/>
      <c r="CC109" s="46"/>
      <c r="CD109" s="46"/>
      <c r="CE109" s="27"/>
      <c r="CF109" s="4"/>
      <c r="CG109" s="27"/>
      <c r="CH109" s="45"/>
      <c r="CI109" s="45"/>
      <c r="CK109" s="45"/>
      <c r="CL109" s="45"/>
      <c r="CM109" s="27"/>
      <c r="CN109" s="46"/>
      <c r="CO109" s="46"/>
      <c r="CP109" s="4"/>
      <c r="CQ109" s="4"/>
      <c r="CR109" s="47"/>
      <c r="CS109" s="27"/>
      <c r="CT109" s="46"/>
      <c r="CU109" s="46"/>
      <c r="CV109" s="4"/>
      <c r="CW109" s="46"/>
      <c r="CX109" s="46"/>
      <c r="CY109" s="7"/>
      <c r="CZ109" s="4"/>
      <c r="DA109" s="27"/>
      <c r="DB109" s="45"/>
      <c r="DC109" s="45"/>
      <c r="DE109" s="45"/>
      <c r="DF109" s="45"/>
      <c r="DG109" s="27"/>
      <c r="DH109" s="46"/>
      <c r="DI109" s="46"/>
      <c r="DJ109" s="4"/>
      <c r="DK109" s="4"/>
      <c r="DL109" s="47"/>
      <c r="DM109" s="27"/>
      <c r="DN109" s="46"/>
      <c r="DO109" s="46"/>
      <c r="DP109" s="4"/>
      <c r="DQ109" s="46"/>
      <c r="DR109" s="46"/>
      <c r="DS109" s="7"/>
      <c r="DT109" s="4"/>
      <c r="DU109" s="27"/>
      <c r="DV109" s="45"/>
      <c r="DW109" s="45"/>
      <c r="DY109" s="45"/>
      <c r="DZ109" s="45"/>
      <c r="EA109" s="27"/>
      <c r="EB109" s="4"/>
      <c r="EC109" s="48"/>
      <c r="ED109" s="4"/>
      <c r="EE109" s="4"/>
      <c r="EF109" s="47"/>
      <c r="EG109" s="27"/>
      <c r="EH109" s="46"/>
      <c r="EI109" s="46"/>
      <c r="EJ109" s="4"/>
      <c r="EK109" s="46"/>
      <c r="EL109" s="46"/>
      <c r="EM109" s="7"/>
      <c r="EN109" s="4"/>
      <c r="EO109" s="27"/>
      <c r="EP109" s="45"/>
      <c r="EQ109" s="45"/>
      <c r="ES109" s="45"/>
      <c r="ET109" s="45"/>
      <c r="EU109" s="27"/>
      <c r="EV109" s="46"/>
      <c r="EW109" s="46"/>
      <c r="EX109" s="4"/>
      <c r="EY109" s="4"/>
      <c r="EZ109" s="47"/>
      <c r="FA109" s="27"/>
      <c r="FB109" s="46"/>
      <c r="FC109" s="46"/>
      <c r="FD109" s="4"/>
      <c r="FE109" s="46"/>
      <c r="FF109" s="46"/>
      <c r="FG109" s="7"/>
      <c r="FH109" s="4"/>
      <c r="FI109" s="27"/>
      <c r="FJ109" s="45"/>
      <c r="FK109" s="45"/>
      <c r="FM109" s="45"/>
      <c r="FN109" s="45"/>
      <c r="FO109" s="27"/>
      <c r="FP109" s="46"/>
      <c r="FQ109" s="46"/>
      <c r="FR109" s="4"/>
      <c r="FS109" s="4"/>
      <c r="FT109" s="47"/>
      <c r="FU109" s="27"/>
      <c r="FV109" s="46"/>
      <c r="FW109" s="46"/>
      <c r="FX109" s="4"/>
      <c r="FY109" s="46"/>
      <c r="FZ109" s="46"/>
      <c r="GA109" s="17"/>
      <c r="GI109" s="54"/>
      <c r="GN109" s="55"/>
      <c r="GU109" s="17"/>
      <c r="HC109" s="54"/>
      <c r="HH109" s="55"/>
    </row>
    <row r="110" spans="1:216" ht="13.5" customHeight="1">
      <c r="A110" s="60"/>
      <c r="C110" s="7"/>
      <c r="D110" s="4"/>
      <c r="E110" s="27"/>
      <c r="F110" s="45"/>
      <c r="G110" s="46"/>
      <c r="I110" s="45"/>
      <c r="J110" s="46"/>
      <c r="K110" s="27"/>
      <c r="L110" s="46"/>
      <c r="M110" s="46"/>
      <c r="N110" s="4"/>
      <c r="O110" s="4"/>
      <c r="P110" s="47"/>
      <c r="Q110" s="27"/>
      <c r="R110" s="46"/>
      <c r="S110" s="46"/>
      <c r="T110" s="4"/>
      <c r="U110" s="46"/>
      <c r="V110" s="46"/>
      <c r="W110" s="7"/>
      <c r="X110" s="4"/>
      <c r="Y110" s="27"/>
      <c r="Z110" s="45"/>
      <c r="AA110" s="45"/>
      <c r="AC110" s="45"/>
      <c r="AD110" s="45"/>
      <c r="AE110" s="27"/>
      <c r="AF110" s="46"/>
      <c r="AG110" s="46"/>
      <c r="AH110" s="4"/>
      <c r="AI110" s="4"/>
      <c r="AJ110" s="47"/>
      <c r="AK110" s="27"/>
      <c r="AL110" s="4"/>
      <c r="AM110" s="46"/>
      <c r="AN110" s="4"/>
      <c r="AO110" s="46"/>
      <c r="AP110" s="46"/>
      <c r="AQ110" s="7"/>
      <c r="AR110" s="4"/>
      <c r="AS110" s="27"/>
      <c r="AT110" s="45"/>
      <c r="AU110" s="45"/>
      <c r="AW110" s="45"/>
      <c r="AX110" s="45"/>
      <c r="AY110" s="27"/>
      <c r="AZ110" s="46"/>
      <c r="BA110" s="46"/>
      <c r="BB110" s="4"/>
      <c r="BC110" s="4"/>
      <c r="BD110" s="47"/>
      <c r="BE110" s="27"/>
      <c r="BF110" s="46"/>
      <c r="BG110" s="46"/>
      <c r="BH110" s="4"/>
      <c r="BI110" s="46"/>
      <c r="BJ110" s="46"/>
      <c r="BK110" s="7"/>
      <c r="BL110" s="4"/>
      <c r="BM110" s="27"/>
      <c r="BN110" s="45"/>
      <c r="BO110" s="45"/>
      <c r="BQ110" s="45"/>
      <c r="BR110" s="45"/>
      <c r="BS110" s="27"/>
      <c r="BT110" s="46"/>
      <c r="BU110" s="46"/>
      <c r="BV110" s="4"/>
      <c r="BW110" s="4"/>
      <c r="BX110" s="47"/>
      <c r="BY110" s="27"/>
      <c r="BZ110" s="46"/>
      <c r="CA110" s="46"/>
      <c r="CB110" s="4"/>
      <c r="CC110" s="46"/>
      <c r="CD110" s="46"/>
      <c r="CE110" s="27"/>
      <c r="CF110" s="4"/>
      <c r="CG110" s="27"/>
      <c r="CH110" s="45"/>
      <c r="CI110" s="45"/>
      <c r="CK110" s="45"/>
      <c r="CL110" s="45"/>
      <c r="CM110" s="27"/>
      <c r="CN110" s="46"/>
      <c r="CO110" s="46"/>
      <c r="CP110" s="4"/>
      <c r="CQ110" s="4"/>
      <c r="CR110" s="47"/>
      <c r="CS110" s="27"/>
      <c r="CT110" s="46"/>
      <c r="CU110" s="46"/>
      <c r="CV110" s="4"/>
      <c r="CW110" s="46"/>
      <c r="CX110" s="46"/>
      <c r="CY110" s="7"/>
      <c r="CZ110" s="4"/>
      <c r="DA110" s="27"/>
      <c r="DB110" s="45"/>
      <c r="DC110" s="45"/>
      <c r="DE110" s="45"/>
      <c r="DF110" s="45"/>
      <c r="DG110" s="27"/>
      <c r="DH110" s="46"/>
      <c r="DI110" s="46"/>
      <c r="DJ110" s="4"/>
      <c r="DK110" s="4"/>
      <c r="DL110" s="47"/>
      <c r="DM110" s="27"/>
      <c r="DN110" s="46"/>
      <c r="DO110" s="46"/>
      <c r="DP110" s="4"/>
      <c r="DQ110" s="46"/>
      <c r="DR110" s="46"/>
      <c r="DS110" s="7"/>
      <c r="DT110" s="4"/>
      <c r="DU110" s="27"/>
      <c r="DV110" s="45"/>
      <c r="DW110" s="45"/>
      <c r="DY110" s="45"/>
      <c r="DZ110" s="45"/>
      <c r="EA110" s="27"/>
      <c r="EB110" s="4"/>
      <c r="EC110" s="48"/>
      <c r="ED110" s="4"/>
      <c r="EE110" s="4"/>
      <c r="EF110" s="47"/>
      <c r="EG110" s="27"/>
      <c r="EH110" s="46"/>
      <c r="EI110" s="46"/>
      <c r="EJ110" s="4"/>
      <c r="EK110" s="46"/>
      <c r="EL110" s="46"/>
      <c r="EM110" s="7"/>
      <c r="EN110" s="4"/>
      <c r="EO110" s="27"/>
      <c r="EP110" s="45"/>
      <c r="EQ110" s="45"/>
      <c r="ES110" s="45"/>
      <c r="ET110" s="45"/>
      <c r="EU110" s="27"/>
      <c r="EV110" s="46"/>
      <c r="EW110" s="46"/>
      <c r="EX110" s="4"/>
      <c r="EY110" s="4"/>
      <c r="EZ110" s="47"/>
      <c r="FA110" s="27"/>
      <c r="FB110" s="46"/>
      <c r="FC110" s="46"/>
      <c r="FD110" s="4"/>
      <c r="FE110" s="46"/>
      <c r="FF110" s="46"/>
      <c r="FG110" s="7"/>
      <c r="FH110" s="4"/>
      <c r="FI110" s="27"/>
      <c r="FJ110" s="45"/>
      <c r="FK110" s="45"/>
      <c r="FM110" s="45"/>
      <c r="FN110" s="45"/>
      <c r="FO110" s="27"/>
      <c r="FP110" s="46"/>
      <c r="FQ110" s="46"/>
      <c r="FR110" s="4"/>
      <c r="FS110" s="4"/>
      <c r="FT110" s="47"/>
      <c r="FU110" s="27"/>
      <c r="FV110" s="46"/>
      <c r="FW110" s="46"/>
      <c r="FX110" s="4"/>
      <c r="FY110" s="46"/>
      <c r="FZ110" s="46"/>
      <c r="GA110" s="17"/>
      <c r="GI110" s="54"/>
      <c r="GN110" s="55"/>
      <c r="GU110" s="17"/>
      <c r="HC110" s="54"/>
      <c r="HH110" s="55"/>
    </row>
    <row r="111" spans="1:216" ht="13.5" customHeight="1">
      <c r="A111" s="60"/>
      <c r="C111" s="7"/>
      <c r="D111" s="4"/>
      <c r="E111" s="27"/>
      <c r="F111" s="45"/>
      <c r="G111" s="46"/>
      <c r="I111" s="45"/>
      <c r="J111" s="46"/>
      <c r="K111" s="27"/>
      <c r="L111" s="46"/>
      <c r="M111" s="46"/>
      <c r="N111" s="4"/>
      <c r="O111" s="4"/>
      <c r="P111" s="47"/>
      <c r="Q111" s="27"/>
      <c r="R111" s="46"/>
      <c r="S111" s="46"/>
      <c r="T111" s="4"/>
      <c r="U111" s="46"/>
      <c r="V111" s="46"/>
      <c r="W111" s="7"/>
      <c r="X111" s="4"/>
      <c r="Y111" s="27"/>
      <c r="Z111" s="45"/>
      <c r="AA111" s="45"/>
      <c r="AC111" s="45"/>
      <c r="AD111" s="45"/>
      <c r="AE111" s="27"/>
      <c r="AF111" s="46"/>
      <c r="AG111" s="46"/>
      <c r="AH111" s="4"/>
      <c r="AI111" s="4"/>
      <c r="AJ111" s="47"/>
      <c r="AK111" s="27"/>
      <c r="AL111" s="4"/>
      <c r="AM111" s="46"/>
      <c r="AN111" s="4"/>
      <c r="AO111" s="46"/>
      <c r="AP111" s="46"/>
      <c r="AQ111" s="7"/>
      <c r="AR111" s="4"/>
      <c r="AS111" s="27"/>
      <c r="AT111" s="45"/>
      <c r="AU111" s="45"/>
      <c r="AW111" s="45"/>
      <c r="AX111" s="45"/>
      <c r="AY111" s="27"/>
      <c r="AZ111" s="46"/>
      <c r="BA111" s="46"/>
      <c r="BB111" s="4"/>
      <c r="BC111" s="4"/>
      <c r="BD111" s="47"/>
      <c r="BE111" s="27"/>
      <c r="BF111" s="46"/>
      <c r="BG111" s="46"/>
      <c r="BH111" s="4"/>
      <c r="BI111" s="46"/>
      <c r="BJ111" s="46"/>
      <c r="BK111" s="7"/>
      <c r="BL111" s="4"/>
      <c r="BM111" s="27"/>
      <c r="BN111" s="45"/>
      <c r="BO111" s="45"/>
      <c r="BQ111" s="45"/>
      <c r="BR111" s="45"/>
      <c r="BS111" s="27"/>
      <c r="BT111" s="46"/>
      <c r="BU111" s="46"/>
      <c r="BV111" s="4"/>
      <c r="BW111" s="4"/>
      <c r="BX111" s="47"/>
      <c r="BY111" s="27"/>
      <c r="BZ111" s="46"/>
      <c r="CA111" s="46"/>
      <c r="CB111" s="4"/>
      <c r="CC111" s="46"/>
      <c r="CD111" s="46"/>
      <c r="CE111" s="27"/>
      <c r="CF111" s="4"/>
      <c r="CG111" s="27"/>
      <c r="CH111" s="45"/>
      <c r="CI111" s="45"/>
      <c r="CK111" s="45"/>
      <c r="CL111" s="45"/>
      <c r="CM111" s="27"/>
      <c r="CN111" s="46"/>
      <c r="CO111" s="46"/>
      <c r="CP111" s="4"/>
      <c r="CQ111" s="4"/>
      <c r="CR111" s="47"/>
      <c r="CS111" s="27"/>
      <c r="CT111" s="46"/>
      <c r="CU111" s="46"/>
      <c r="CV111" s="4"/>
      <c r="CW111" s="46"/>
      <c r="CX111" s="46"/>
      <c r="CY111" s="7"/>
      <c r="CZ111" s="4"/>
      <c r="DA111" s="27"/>
      <c r="DB111" s="45"/>
      <c r="DC111" s="45"/>
      <c r="DE111" s="45"/>
      <c r="DF111" s="45"/>
      <c r="DG111" s="27"/>
      <c r="DH111" s="46"/>
      <c r="DI111" s="46"/>
      <c r="DJ111" s="4"/>
      <c r="DK111" s="4"/>
      <c r="DL111" s="47"/>
      <c r="DM111" s="27"/>
      <c r="DN111" s="46"/>
      <c r="DO111" s="46"/>
      <c r="DP111" s="4"/>
      <c r="DQ111" s="46"/>
      <c r="DR111" s="46"/>
      <c r="DS111" s="7"/>
      <c r="DT111" s="4"/>
      <c r="DU111" s="27"/>
      <c r="DV111" s="45"/>
      <c r="DW111" s="45"/>
      <c r="DY111" s="45"/>
      <c r="DZ111" s="45"/>
      <c r="EA111" s="27"/>
      <c r="EB111" s="4"/>
      <c r="EC111" s="48"/>
      <c r="ED111" s="4"/>
      <c r="EE111" s="4"/>
      <c r="EF111" s="47"/>
      <c r="EG111" s="27"/>
      <c r="EH111" s="46"/>
      <c r="EI111" s="46"/>
      <c r="EJ111" s="4"/>
      <c r="EK111" s="46"/>
      <c r="EL111" s="46"/>
      <c r="EM111" s="7"/>
      <c r="EN111" s="4"/>
      <c r="EO111" s="27"/>
      <c r="EP111" s="45"/>
      <c r="EQ111" s="45"/>
      <c r="ES111" s="45"/>
      <c r="ET111" s="45"/>
      <c r="EU111" s="27"/>
      <c r="EV111" s="46"/>
      <c r="EW111" s="46"/>
      <c r="EX111" s="4"/>
      <c r="EY111" s="4"/>
      <c r="EZ111" s="47"/>
      <c r="FA111" s="27"/>
      <c r="FB111" s="46"/>
      <c r="FC111" s="46"/>
      <c r="FD111" s="4"/>
      <c r="FE111" s="46"/>
      <c r="FF111" s="46"/>
      <c r="FG111" s="7"/>
      <c r="FH111" s="4"/>
      <c r="FI111" s="27"/>
      <c r="FJ111" s="45"/>
      <c r="FK111" s="45"/>
      <c r="FM111" s="45"/>
      <c r="FN111" s="45"/>
      <c r="FO111" s="27"/>
      <c r="FP111" s="46"/>
      <c r="FQ111" s="46"/>
      <c r="FR111" s="4"/>
      <c r="FS111" s="4"/>
      <c r="FT111" s="47"/>
      <c r="FU111" s="27"/>
      <c r="FV111" s="46"/>
      <c r="FW111" s="46"/>
      <c r="FX111" s="4"/>
      <c r="FY111" s="46"/>
      <c r="FZ111" s="46"/>
      <c r="GA111" s="17"/>
      <c r="GI111" s="54"/>
      <c r="GN111" s="55"/>
      <c r="GU111" s="17"/>
      <c r="HC111" s="54"/>
      <c r="HH111" s="55"/>
    </row>
    <row r="112" spans="1:216" ht="13.5" customHeight="1">
      <c r="A112" s="60"/>
      <c r="C112" s="7"/>
      <c r="D112" s="4"/>
      <c r="E112" s="27"/>
      <c r="F112" s="45"/>
      <c r="G112" s="46"/>
      <c r="I112" s="45"/>
      <c r="J112" s="46"/>
      <c r="K112" s="27"/>
      <c r="L112" s="46"/>
      <c r="M112" s="46"/>
      <c r="N112" s="4"/>
      <c r="O112" s="4"/>
      <c r="P112" s="47"/>
      <c r="Q112" s="27"/>
      <c r="R112" s="46"/>
      <c r="S112" s="46"/>
      <c r="T112" s="4"/>
      <c r="U112" s="46"/>
      <c r="V112" s="46"/>
      <c r="W112" s="7"/>
      <c r="X112" s="4"/>
      <c r="Y112" s="27"/>
      <c r="Z112" s="45"/>
      <c r="AA112" s="45"/>
      <c r="AC112" s="45"/>
      <c r="AD112" s="45"/>
      <c r="AE112" s="27"/>
      <c r="AF112" s="46"/>
      <c r="AG112" s="46"/>
      <c r="AH112" s="4"/>
      <c r="AI112" s="4"/>
      <c r="AJ112" s="47"/>
      <c r="AK112" s="27"/>
      <c r="AL112" s="4"/>
      <c r="AM112" s="46"/>
      <c r="AN112" s="4"/>
      <c r="AO112" s="46"/>
      <c r="AP112" s="46"/>
      <c r="AQ112" s="7"/>
      <c r="AR112" s="4"/>
      <c r="AS112" s="27"/>
      <c r="AT112" s="45"/>
      <c r="AU112" s="45"/>
      <c r="AW112" s="45"/>
      <c r="AX112" s="45"/>
      <c r="AY112" s="27"/>
      <c r="AZ112" s="46"/>
      <c r="BA112" s="46"/>
      <c r="BB112" s="4"/>
      <c r="BC112" s="4"/>
      <c r="BD112" s="47"/>
      <c r="BE112" s="27"/>
      <c r="BF112" s="46"/>
      <c r="BG112" s="46"/>
      <c r="BH112" s="4"/>
      <c r="BI112" s="46"/>
      <c r="BJ112" s="46"/>
      <c r="BK112" s="7"/>
      <c r="BL112" s="4"/>
      <c r="BM112" s="27"/>
      <c r="BN112" s="45"/>
      <c r="BO112" s="45"/>
      <c r="BQ112" s="45"/>
      <c r="BR112" s="45"/>
      <c r="BS112" s="27"/>
      <c r="BT112" s="46"/>
      <c r="BU112" s="46"/>
      <c r="BV112" s="4"/>
      <c r="BW112" s="4"/>
      <c r="BX112" s="47"/>
      <c r="BY112" s="27"/>
      <c r="BZ112" s="46"/>
      <c r="CA112" s="46"/>
      <c r="CB112" s="4"/>
      <c r="CC112" s="46"/>
      <c r="CD112" s="46"/>
      <c r="CE112" s="27"/>
      <c r="CF112" s="4"/>
      <c r="CG112" s="27"/>
      <c r="CH112" s="45"/>
      <c r="CI112" s="45"/>
      <c r="CK112" s="45"/>
      <c r="CL112" s="45"/>
      <c r="CM112" s="27"/>
      <c r="CN112" s="46"/>
      <c r="CO112" s="46"/>
      <c r="CP112" s="4"/>
      <c r="CQ112" s="4"/>
      <c r="CR112" s="47"/>
      <c r="CS112" s="27"/>
      <c r="CT112" s="46"/>
      <c r="CU112" s="46"/>
      <c r="CV112" s="4"/>
      <c r="CW112" s="46"/>
      <c r="CX112" s="46"/>
      <c r="CY112" s="7"/>
      <c r="CZ112" s="4"/>
      <c r="DA112" s="27"/>
      <c r="DB112" s="45"/>
      <c r="DC112" s="45"/>
      <c r="DE112" s="45"/>
      <c r="DF112" s="45"/>
      <c r="DG112" s="27"/>
      <c r="DH112" s="46"/>
      <c r="DI112" s="46"/>
      <c r="DJ112" s="4"/>
      <c r="DK112" s="4"/>
      <c r="DL112" s="47"/>
      <c r="DM112" s="27"/>
      <c r="DN112" s="46"/>
      <c r="DO112" s="46"/>
      <c r="DP112" s="4"/>
      <c r="DQ112" s="46"/>
      <c r="DR112" s="46"/>
      <c r="DS112" s="7"/>
      <c r="DT112" s="4"/>
      <c r="DU112" s="27"/>
      <c r="DV112" s="45"/>
      <c r="DW112" s="45"/>
      <c r="DY112" s="45"/>
      <c r="DZ112" s="45"/>
      <c r="EA112" s="27"/>
      <c r="EB112" s="4"/>
      <c r="EC112" s="48"/>
      <c r="ED112" s="4"/>
      <c r="EE112" s="4"/>
      <c r="EF112" s="47"/>
      <c r="EG112" s="27"/>
      <c r="EH112" s="46"/>
      <c r="EI112" s="46"/>
      <c r="EJ112" s="4"/>
      <c r="EK112" s="46"/>
      <c r="EL112" s="46"/>
      <c r="EM112" s="7"/>
      <c r="EN112" s="4"/>
      <c r="EO112" s="27"/>
      <c r="EP112" s="45"/>
      <c r="EQ112" s="45"/>
      <c r="ES112" s="45"/>
      <c r="ET112" s="45"/>
      <c r="EU112" s="27"/>
      <c r="EV112" s="46"/>
      <c r="EW112" s="46"/>
      <c r="EX112" s="4"/>
      <c r="EY112" s="4"/>
      <c r="EZ112" s="47"/>
      <c r="FA112" s="27"/>
      <c r="FB112" s="46"/>
      <c r="FC112" s="46"/>
      <c r="FD112" s="4"/>
      <c r="FE112" s="46"/>
      <c r="FF112" s="46"/>
      <c r="FG112" s="7"/>
      <c r="FH112" s="4"/>
      <c r="FI112" s="27"/>
      <c r="FJ112" s="45"/>
      <c r="FK112" s="45"/>
      <c r="FM112" s="45"/>
      <c r="FN112" s="45"/>
      <c r="FO112" s="27"/>
      <c r="FP112" s="46"/>
      <c r="FQ112" s="46"/>
      <c r="FR112" s="4"/>
      <c r="FS112" s="4"/>
      <c r="FT112" s="47"/>
      <c r="FU112" s="27"/>
      <c r="FV112" s="46"/>
      <c r="FW112" s="46"/>
      <c r="FX112" s="4"/>
      <c r="FY112" s="46"/>
      <c r="FZ112" s="46"/>
      <c r="GA112" s="17"/>
      <c r="GI112" s="54"/>
      <c r="GN112" s="55"/>
      <c r="GU112" s="17"/>
      <c r="HC112" s="54"/>
      <c r="HH112" s="55"/>
    </row>
    <row r="113" spans="1:216" ht="13.5" customHeight="1">
      <c r="A113" s="60"/>
      <c r="C113" s="7"/>
      <c r="D113" s="4"/>
      <c r="E113" s="27"/>
      <c r="F113" s="45"/>
      <c r="G113" s="46"/>
      <c r="I113" s="45"/>
      <c r="J113" s="46"/>
      <c r="K113" s="27"/>
      <c r="L113" s="46"/>
      <c r="M113" s="46"/>
      <c r="N113" s="4"/>
      <c r="O113" s="4"/>
      <c r="P113" s="47"/>
      <c r="Q113" s="27"/>
      <c r="R113" s="46"/>
      <c r="S113" s="46"/>
      <c r="T113" s="4"/>
      <c r="U113" s="46"/>
      <c r="V113" s="46"/>
      <c r="W113" s="7"/>
      <c r="X113" s="4"/>
      <c r="Y113" s="27"/>
      <c r="Z113" s="45"/>
      <c r="AA113" s="45"/>
      <c r="AC113" s="45"/>
      <c r="AD113" s="45"/>
      <c r="AE113" s="27"/>
      <c r="AF113" s="46"/>
      <c r="AG113" s="46"/>
      <c r="AH113" s="4"/>
      <c r="AI113" s="4"/>
      <c r="AJ113" s="47"/>
      <c r="AK113" s="27"/>
      <c r="AL113" s="4"/>
      <c r="AM113" s="46"/>
      <c r="AN113" s="4"/>
      <c r="AO113" s="46"/>
      <c r="AP113" s="46"/>
      <c r="AQ113" s="7"/>
      <c r="AR113" s="4"/>
      <c r="AS113" s="27"/>
      <c r="AT113" s="45"/>
      <c r="AU113" s="45"/>
      <c r="AW113" s="45"/>
      <c r="AX113" s="45"/>
      <c r="AY113" s="27"/>
      <c r="AZ113" s="46"/>
      <c r="BA113" s="46"/>
      <c r="BB113" s="4"/>
      <c r="BC113" s="4"/>
      <c r="BD113" s="47"/>
      <c r="BE113" s="27"/>
      <c r="BF113" s="46"/>
      <c r="BG113" s="46"/>
      <c r="BH113" s="4"/>
      <c r="BI113" s="46"/>
      <c r="BJ113" s="46"/>
      <c r="BK113" s="7"/>
      <c r="BL113" s="4"/>
      <c r="BM113" s="27"/>
      <c r="BN113" s="45"/>
      <c r="BO113" s="45"/>
      <c r="BQ113" s="45"/>
      <c r="BR113" s="45"/>
      <c r="BS113" s="27"/>
      <c r="BT113" s="46"/>
      <c r="BU113" s="46"/>
      <c r="BV113" s="4"/>
      <c r="BW113" s="4"/>
      <c r="BX113" s="47"/>
      <c r="BY113" s="27"/>
      <c r="BZ113" s="46"/>
      <c r="CA113" s="46"/>
      <c r="CB113" s="4"/>
      <c r="CC113" s="46"/>
      <c r="CD113" s="46"/>
      <c r="CE113" s="27"/>
      <c r="CF113" s="4"/>
      <c r="CG113" s="27"/>
      <c r="CH113" s="45"/>
      <c r="CI113" s="45"/>
      <c r="CK113" s="45"/>
      <c r="CL113" s="45"/>
      <c r="CM113" s="27"/>
      <c r="CN113" s="46"/>
      <c r="CO113" s="46"/>
      <c r="CP113" s="4"/>
      <c r="CQ113" s="4"/>
      <c r="CR113" s="47"/>
      <c r="CS113" s="27"/>
      <c r="CT113" s="46"/>
      <c r="CU113" s="46"/>
      <c r="CV113" s="4"/>
      <c r="CW113" s="46"/>
      <c r="CX113" s="46"/>
      <c r="CY113" s="7"/>
      <c r="CZ113" s="4"/>
      <c r="DA113" s="27"/>
      <c r="DB113" s="45"/>
      <c r="DC113" s="45"/>
      <c r="DE113" s="45"/>
      <c r="DF113" s="45"/>
      <c r="DG113" s="27"/>
      <c r="DH113" s="46"/>
      <c r="DI113" s="46"/>
      <c r="DJ113" s="4"/>
      <c r="DK113" s="4"/>
      <c r="DL113" s="47"/>
      <c r="DM113" s="27"/>
      <c r="DN113" s="46"/>
      <c r="DO113" s="46"/>
      <c r="DP113" s="4"/>
      <c r="DQ113" s="46"/>
      <c r="DR113" s="46"/>
      <c r="DS113" s="7"/>
      <c r="DT113" s="4"/>
      <c r="DU113" s="27"/>
      <c r="DV113" s="45"/>
      <c r="DW113" s="45"/>
      <c r="DY113" s="45"/>
      <c r="DZ113" s="45"/>
      <c r="EA113" s="27"/>
      <c r="EB113" s="4"/>
      <c r="EC113" s="48"/>
      <c r="ED113" s="4"/>
      <c r="EE113" s="4"/>
      <c r="EF113" s="47"/>
      <c r="EG113" s="27"/>
      <c r="EH113" s="46"/>
      <c r="EI113" s="46"/>
      <c r="EJ113" s="4"/>
      <c r="EK113" s="46"/>
      <c r="EL113" s="46"/>
      <c r="EM113" s="7"/>
      <c r="EN113" s="4"/>
      <c r="EO113" s="27"/>
      <c r="EP113" s="45"/>
      <c r="EQ113" s="45"/>
      <c r="ES113" s="45"/>
      <c r="ET113" s="45"/>
      <c r="EU113" s="27"/>
      <c r="EV113" s="46"/>
      <c r="EW113" s="46"/>
      <c r="EX113" s="4"/>
      <c r="EY113" s="4"/>
      <c r="EZ113" s="47"/>
      <c r="FA113" s="27"/>
      <c r="FB113" s="46"/>
      <c r="FC113" s="46"/>
      <c r="FD113" s="4"/>
      <c r="FE113" s="46"/>
      <c r="FF113" s="46"/>
      <c r="FG113" s="7"/>
      <c r="FH113" s="4"/>
      <c r="FI113" s="27"/>
      <c r="FJ113" s="45"/>
      <c r="FK113" s="45"/>
      <c r="FM113" s="45"/>
      <c r="FN113" s="45"/>
      <c r="FO113" s="27"/>
      <c r="FP113" s="46"/>
      <c r="FQ113" s="46"/>
      <c r="FR113" s="4"/>
      <c r="FS113" s="4"/>
      <c r="FT113" s="47"/>
      <c r="FU113" s="27"/>
      <c r="FV113" s="46"/>
      <c r="FW113" s="46"/>
      <c r="FX113" s="4"/>
      <c r="FY113" s="46"/>
      <c r="FZ113" s="46"/>
      <c r="GA113" s="17"/>
      <c r="GI113" s="54"/>
      <c r="GN113" s="55"/>
      <c r="GU113" s="17"/>
      <c r="HC113" s="54"/>
      <c r="HH113" s="55"/>
    </row>
    <row r="114" spans="1:216" ht="13.5" customHeight="1">
      <c r="S114" s="45"/>
    </row>
  </sheetData>
  <customSheetViews>
    <customSheetView guid="{58E98FBC-18A6-4DF7-8BE5-466B393E75B5}">
      <pane xSplit="2" ySplit="10" topLeftCell="C11" activePane="bottomRight" state="frozen"/>
      <selection pane="bottomRight" activeCell="L11" sqref="L11:L20"/>
      <pageMargins left="0.75" right="0.75" top="1" bottom="1" header="0.5" footer="0.5"/>
      <pageSetup orientation="portrait" horizontalDpi="4294967292" verticalDpi="4294967292" r:id="rId1"/>
      <headerFooter alignWithMargins="0"/>
    </customSheetView>
  </customSheetViews>
  <phoneticPr fontId="0" type="noConversion"/>
  <pageMargins left="0.75" right="0.75" top="1" bottom="1" header="0.5" footer="0.5"/>
  <pageSetup orientation="portrait" horizontalDpi="4294967292" verticalDpi="4294967292" r:id="rId2"/>
  <headerFooter alignWithMargins="0"/>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0000000}">
          <x14:formula1>
            <xm:f>info_parties!$A$1:$A$32</xm:f>
          </x14:formula1>
          <xm:sqref>A11:A113</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BED2BE"/>
  </sheetPr>
  <dimension ref="A1:BY103"/>
  <sheetViews>
    <sheetView zoomScaleNormal="100" workbookViewId="0">
      <pane xSplit="2" ySplit="10" topLeftCell="J11" activePane="bottomRight" state="frozen"/>
      <selection activeCell="I23" sqref="I23:I24"/>
      <selection pane="topRight" activeCell="I23" sqref="I23:I24"/>
      <selection pane="bottomLeft" activeCell="I23" sqref="I23:I24"/>
      <selection pane="bottomRight"/>
    </sheetView>
  </sheetViews>
  <sheetFormatPr defaultColWidth="9.08984375" defaultRowHeight="13.5" customHeight="1"/>
  <cols>
    <col min="1" max="1" width="9.08984375" style="2"/>
    <col min="2" max="2" width="27.6328125" style="2" customWidth="1"/>
    <col min="3" max="4" width="10.1796875" style="2" customWidth="1"/>
    <col min="5" max="5" width="9.08984375" style="2"/>
    <col min="6" max="6" width="9.08984375" style="72" customWidth="1"/>
    <col min="7" max="8" width="9.08984375" style="2" customWidth="1"/>
    <col min="9" max="9" width="9.08984375" style="2"/>
    <col min="10" max="11" width="12" style="2" customWidth="1"/>
    <col min="12" max="16384" width="9.08984375" style="2"/>
  </cols>
  <sheetData>
    <row r="1" spans="1:77" ht="13.5" customHeight="1">
      <c r="A1" s="16" t="s">
        <v>5</v>
      </c>
      <c r="B1" s="18"/>
      <c r="C1" s="61">
        <v>34041</v>
      </c>
      <c r="D1" s="62"/>
      <c r="E1" s="62"/>
      <c r="F1" s="63">
        <v>35126</v>
      </c>
      <c r="G1" s="62"/>
      <c r="H1" s="64"/>
      <c r="I1" s="61">
        <v>36071</v>
      </c>
      <c r="J1" s="62"/>
      <c r="K1" s="62"/>
      <c r="L1" s="63">
        <v>37205</v>
      </c>
      <c r="M1" s="62"/>
      <c r="N1" s="64"/>
      <c r="O1" s="63">
        <v>38269</v>
      </c>
      <c r="P1" s="62"/>
      <c r="Q1" s="64"/>
      <c r="R1" s="11">
        <v>39410</v>
      </c>
      <c r="S1" s="62"/>
      <c r="T1" s="64"/>
      <c r="U1" s="11">
        <v>40411</v>
      </c>
      <c r="V1" s="62"/>
      <c r="W1" s="64"/>
      <c r="X1" s="63"/>
      <c r="Y1" s="62"/>
      <c r="Z1" s="64"/>
      <c r="AA1" s="63"/>
      <c r="AB1" s="62"/>
      <c r="AC1" s="64"/>
      <c r="AD1" s="63"/>
      <c r="AE1" s="62"/>
      <c r="AF1" s="64"/>
      <c r="AG1" s="63"/>
      <c r="AH1" s="62"/>
      <c r="AI1" s="64"/>
      <c r="AJ1" s="63"/>
      <c r="AK1" s="62"/>
      <c r="AL1" s="64"/>
      <c r="AM1" s="63"/>
      <c r="AN1" s="62"/>
      <c r="AO1" s="64"/>
      <c r="AP1" s="63"/>
      <c r="AQ1" s="62"/>
      <c r="AR1" s="64"/>
      <c r="AS1" s="63"/>
      <c r="AT1" s="62"/>
      <c r="AU1" s="64"/>
      <c r="AV1" s="63"/>
      <c r="AW1" s="62"/>
      <c r="AX1" s="64"/>
      <c r="AY1" s="63"/>
      <c r="AZ1" s="62"/>
      <c r="BA1" s="64"/>
      <c r="BB1" s="63"/>
      <c r="BC1" s="62"/>
      <c r="BD1" s="64"/>
      <c r="BE1" s="63"/>
      <c r="BF1" s="62"/>
      <c r="BG1" s="64"/>
      <c r="BH1" s="63"/>
      <c r="BI1" s="62"/>
      <c r="BJ1" s="64"/>
      <c r="BK1" s="63">
        <v>34041</v>
      </c>
      <c r="BL1" s="62"/>
      <c r="BM1" s="64"/>
      <c r="BN1" s="63"/>
      <c r="BO1" s="62"/>
      <c r="BP1" s="64"/>
      <c r="BQ1" s="63"/>
      <c r="BR1" s="62"/>
      <c r="BS1" s="64"/>
      <c r="BT1" s="63"/>
      <c r="BU1" s="62"/>
      <c r="BV1" s="64"/>
      <c r="BW1" s="63"/>
      <c r="BX1" s="62"/>
      <c r="BY1" s="64"/>
    </row>
    <row r="2" spans="1:77" ht="3.75" customHeight="1">
      <c r="A2" s="16"/>
      <c r="B2" s="18"/>
      <c r="C2" s="65"/>
      <c r="D2" s="62"/>
      <c r="E2" s="62"/>
      <c r="F2" s="65"/>
      <c r="G2" s="62"/>
      <c r="H2" s="64"/>
      <c r="I2" s="66"/>
      <c r="J2" s="62"/>
      <c r="K2" s="62"/>
      <c r="L2" s="65"/>
      <c r="M2" s="62"/>
      <c r="N2" s="64"/>
      <c r="O2" s="65"/>
      <c r="P2" s="62"/>
      <c r="Q2" s="64"/>
      <c r="R2" s="65"/>
      <c r="S2" s="62"/>
      <c r="T2" s="64"/>
      <c r="U2" s="65"/>
      <c r="V2" s="62"/>
      <c r="W2" s="64"/>
      <c r="X2" s="65"/>
      <c r="Y2" s="62"/>
      <c r="Z2" s="64"/>
      <c r="AA2" s="65"/>
      <c r="AB2" s="62"/>
      <c r="AC2" s="64"/>
      <c r="AD2" s="65"/>
      <c r="AE2" s="62"/>
      <c r="AF2" s="64"/>
      <c r="AG2" s="65"/>
      <c r="AH2" s="62"/>
      <c r="AI2" s="64"/>
      <c r="AJ2" s="65"/>
      <c r="AK2" s="62"/>
      <c r="AL2" s="64"/>
      <c r="AM2" s="65"/>
      <c r="AN2" s="62"/>
      <c r="AO2" s="64"/>
      <c r="AP2" s="65"/>
      <c r="AQ2" s="62"/>
      <c r="AR2" s="64"/>
      <c r="AS2" s="65"/>
      <c r="AT2" s="62"/>
      <c r="AU2" s="64"/>
      <c r="AV2" s="65"/>
      <c r="AW2" s="62"/>
      <c r="AX2" s="64"/>
      <c r="AY2" s="65"/>
      <c r="AZ2" s="62"/>
      <c r="BA2" s="64"/>
      <c r="BB2" s="65"/>
      <c r="BC2" s="62"/>
      <c r="BD2" s="64"/>
      <c r="BE2" s="65"/>
      <c r="BF2" s="62"/>
      <c r="BG2" s="64"/>
      <c r="BH2" s="65"/>
      <c r="BI2" s="62"/>
      <c r="BJ2" s="64"/>
      <c r="BK2" s="65"/>
      <c r="BL2" s="62"/>
      <c r="BM2" s="64"/>
      <c r="BN2" s="65"/>
      <c r="BO2" s="62"/>
      <c r="BP2" s="64"/>
      <c r="BQ2" s="65"/>
      <c r="BR2" s="62"/>
      <c r="BS2" s="64"/>
      <c r="BT2" s="65"/>
      <c r="BU2" s="62"/>
      <c r="BV2" s="64"/>
      <c r="BW2" s="65"/>
      <c r="BX2" s="62"/>
      <c r="BY2" s="64"/>
    </row>
    <row r="3" spans="1:77" ht="3.75" customHeight="1">
      <c r="A3" s="16"/>
      <c r="B3" s="18"/>
      <c r="C3" s="65"/>
      <c r="D3" s="62"/>
      <c r="E3" s="62"/>
      <c r="F3" s="65"/>
      <c r="G3" s="62"/>
      <c r="H3" s="64"/>
      <c r="I3" s="66"/>
      <c r="J3" s="62"/>
      <c r="K3" s="62"/>
      <c r="L3" s="65"/>
      <c r="M3" s="62"/>
      <c r="N3" s="64"/>
      <c r="O3" s="65"/>
      <c r="P3" s="62"/>
      <c r="Q3" s="64"/>
      <c r="R3" s="65"/>
      <c r="S3" s="62"/>
      <c r="T3" s="64"/>
      <c r="U3" s="65"/>
      <c r="V3" s="62"/>
      <c r="W3" s="64"/>
      <c r="X3" s="65"/>
      <c r="Y3" s="62"/>
      <c r="Z3" s="64"/>
      <c r="AA3" s="65"/>
      <c r="AB3" s="62"/>
      <c r="AC3" s="64"/>
      <c r="AD3" s="65"/>
      <c r="AE3" s="62"/>
      <c r="AF3" s="64"/>
      <c r="AG3" s="65"/>
      <c r="AH3" s="62"/>
      <c r="AI3" s="64"/>
      <c r="AJ3" s="65"/>
      <c r="AK3" s="62"/>
      <c r="AL3" s="64"/>
      <c r="AM3" s="65"/>
      <c r="AN3" s="62"/>
      <c r="AO3" s="64"/>
      <c r="AP3" s="65"/>
      <c r="AQ3" s="62"/>
      <c r="AR3" s="64"/>
      <c r="AS3" s="65"/>
      <c r="AT3" s="62"/>
      <c r="AU3" s="64"/>
      <c r="AV3" s="65"/>
      <c r="AW3" s="62"/>
      <c r="AX3" s="64"/>
      <c r="AY3" s="65"/>
      <c r="AZ3" s="62"/>
      <c r="BA3" s="64"/>
      <c r="BB3" s="65"/>
      <c r="BC3" s="62"/>
      <c r="BD3" s="64"/>
      <c r="BE3" s="65"/>
      <c r="BF3" s="62"/>
      <c r="BG3" s="64"/>
      <c r="BH3" s="65"/>
      <c r="BI3" s="62"/>
      <c r="BJ3" s="64"/>
      <c r="BK3" s="65"/>
      <c r="BL3" s="62"/>
      <c r="BM3" s="64"/>
      <c r="BN3" s="65"/>
      <c r="BO3" s="62"/>
      <c r="BP3" s="64"/>
      <c r="BQ3" s="65"/>
      <c r="BR3" s="62"/>
      <c r="BS3" s="64"/>
      <c r="BT3" s="65"/>
      <c r="BU3" s="62"/>
      <c r="BV3" s="64"/>
      <c r="BW3" s="65"/>
      <c r="BX3" s="62"/>
      <c r="BY3" s="64"/>
    </row>
    <row r="4" spans="1:77" ht="3.75" customHeight="1">
      <c r="A4" s="16"/>
      <c r="B4" s="18"/>
      <c r="C4" s="65"/>
      <c r="D4" s="62"/>
      <c r="E4" s="62"/>
      <c r="F4" s="65"/>
      <c r="G4" s="62"/>
      <c r="H4" s="64"/>
      <c r="I4" s="66"/>
      <c r="J4" s="62"/>
      <c r="K4" s="62"/>
      <c r="L4" s="65"/>
      <c r="M4" s="62"/>
      <c r="N4" s="64"/>
      <c r="O4" s="65"/>
      <c r="P4" s="62"/>
      <c r="Q4" s="64"/>
      <c r="R4" s="65"/>
      <c r="S4" s="62"/>
      <c r="T4" s="64"/>
      <c r="U4" s="65"/>
      <c r="V4" s="62"/>
      <c r="W4" s="64"/>
      <c r="X4" s="65"/>
      <c r="Y4" s="62"/>
      <c r="Z4" s="64"/>
      <c r="AA4" s="65"/>
      <c r="AB4" s="62"/>
      <c r="AC4" s="64"/>
      <c r="AD4" s="65"/>
      <c r="AE4" s="62"/>
      <c r="AF4" s="64"/>
      <c r="AG4" s="65"/>
      <c r="AH4" s="62"/>
      <c r="AI4" s="64"/>
      <c r="AJ4" s="65"/>
      <c r="AK4" s="62"/>
      <c r="AL4" s="64"/>
      <c r="AM4" s="65"/>
      <c r="AN4" s="62"/>
      <c r="AO4" s="64"/>
      <c r="AP4" s="65"/>
      <c r="AQ4" s="62"/>
      <c r="AR4" s="64"/>
      <c r="AS4" s="65"/>
      <c r="AT4" s="62"/>
      <c r="AU4" s="64"/>
      <c r="AV4" s="65"/>
      <c r="AW4" s="62"/>
      <c r="AX4" s="64"/>
      <c r="AY4" s="65"/>
      <c r="AZ4" s="62"/>
      <c r="BA4" s="64"/>
      <c r="BB4" s="65"/>
      <c r="BC4" s="62"/>
      <c r="BD4" s="64"/>
      <c r="BE4" s="65"/>
      <c r="BF4" s="62"/>
      <c r="BG4" s="64"/>
      <c r="BH4" s="65"/>
      <c r="BI4" s="62"/>
      <c r="BJ4" s="64"/>
      <c r="BK4" s="65"/>
      <c r="BL4" s="62"/>
      <c r="BM4" s="64"/>
      <c r="BN4" s="65"/>
      <c r="BO4" s="62"/>
      <c r="BP4" s="64"/>
      <c r="BQ4" s="65"/>
      <c r="BR4" s="62"/>
      <c r="BS4" s="64"/>
      <c r="BT4" s="65"/>
      <c r="BU4" s="62"/>
      <c r="BV4" s="64"/>
      <c r="BW4" s="65"/>
      <c r="BX4" s="62"/>
      <c r="BY4" s="64"/>
    </row>
    <row r="5" spans="1:77" ht="3.75" customHeight="1">
      <c r="A5" s="16"/>
      <c r="B5" s="18"/>
      <c r="C5" s="65"/>
      <c r="D5" s="62"/>
      <c r="E5" s="62"/>
      <c r="F5" s="65"/>
      <c r="G5" s="62"/>
      <c r="H5" s="64"/>
      <c r="I5" s="66"/>
      <c r="J5" s="62"/>
      <c r="K5" s="62"/>
      <c r="L5" s="65"/>
      <c r="M5" s="62"/>
      <c r="N5" s="64"/>
      <c r="O5" s="65"/>
      <c r="P5" s="62"/>
      <c r="Q5" s="64"/>
      <c r="R5" s="65"/>
      <c r="S5" s="62"/>
      <c r="T5" s="64"/>
      <c r="U5" s="65"/>
      <c r="V5" s="62"/>
      <c r="W5" s="64"/>
      <c r="X5" s="65"/>
      <c r="Y5" s="62"/>
      <c r="Z5" s="64"/>
      <c r="AA5" s="65"/>
      <c r="AB5" s="62"/>
      <c r="AC5" s="64"/>
      <c r="AD5" s="65"/>
      <c r="AE5" s="62"/>
      <c r="AF5" s="64"/>
      <c r="AG5" s="65"/>
      <c r="AH5" s="62"/>
      <c r="AI5" s="64"/>
      <c r="AJ5" s="65"/>
      <c r="AK5" s="62"/>
      <c r="AL5" s="64"/>
      <c r="AM5" s="65"/>
      <c r="AN5" s="62"/>
      <c r="AO5" s="64"/>
      <c r="AP5" s="65"/>
      <c r="AQ5" s="62"/>
      <c r="AR5" s="64"/>
      <c r="AS5" s="65"/>
      <c r="AT5" s="62"/>
      <c r="AU5" s="64"/>
      <c r="AV5" s="65"/>
      <c r="AW5" s="62"/>
      <c r="AX5" s="64"/>
      <c r="AY5" s="65"/>
      <c r="AZ5" s="62"/>
      <c r="BA5" s="64"/>
      <c r="BB5" s="65"/>
      <c r="BC5" s="62"/>
      <c r="BD5" s="64"/>
      <c r="BE5" s="65"/>
      <c r="BF5" s="62"/>
      <c r="BG5" s="64"/>
      <c r="BH5" s="65"/>
      <c r="BI5" s="62"/>
      <c r="BJ5" s="64"/>
      <c r="BK5" s="65"/>
      <c r="BL5" s="62"/>
      <c r="BM5" s="64"/>
      <c r="BN5" s="65"/>
      <c r="BO5" s="62"/>
      <c r="BP5" s="64"/>
      <c r="BQ5" s="65"/>
      <c r="BR5" s="62"/>
      <c r="BS5" s="64"/>
      <c r="BT5" s="65"/>
      <c r="BU5" s="62"/>
      <c r="BV5" s="64"/>
      <c r="BW5" s="65"/>
      <c r="BX5" s="62"/>
      <c r="BY5" s="64"/>
    </row>
    <row r="6" spans="1:77" ht="3.75" customHeight="1">
      <c r="A6" s="16"/>
      <c r="B6" s="18"/>
      <c r="C6" s="65"/>
      <c r="D6" s="62"/>
      <c r="E6" s="62"/>
      <c r="F6" s="65"/>
      <c r="G6" s="62"/>
      <c r="H6" s="64"/>
      <c r="I6" s="66"/>
      <c r="J6" s="62"/>
      <c r="K6" s="62"/>
      <c r="L6" s="65"/>
      <c r="M6" s="62"/>
      <c r="N6" s="64"/>
      <c r="O6" s="65"/>
      <c r="P6" s="62"/>
      <c r="Q6" s="64"/>
      <c r="R6" s="65"/>
      <c r="S6" s="62"/>
      <c r="T6" s="64"/>
      <c r="U6" s="65"/>
      <c r="V6" s="62"/>
      <c r="W6" s="64"/>
      <c r="X6" s="65"/>
      <c r="Y6" s="62"/>
      <c r="Z6" s="64"/>
      <c r="AA6" s="65"/>
      <c r="AB6" s="62"/>
      <c r="AC6" s="64"/>
      <c r="AD6" s="65"/>
      <c r="AE6" s="62"/>
      <c r="AF6" s="64"/>
      <c r="AG6" s="65"/>
      <c r="AH6" s="62"/>
      <c r="AI6" s="64"/>
      <c r="AJ6" s="65"/>
      <c r="AK6" s="62"/>
      <c r="AL6" s="64"/>
      <c r="AM6" s="65"/>
      <c r="AN6" s="62"/>
      <c r="AO6" s="64"/>
      <c r="AP6" s="65"/>
      <c r="AQ6" s="62"/>
      <c r="AR6" s="64"/>
      <c r="AS6" s="65"/>
      <c r="AT6" s="62"/>
      <c r="AU6" s="64"/>
      <c r="AV6" s="65"/>
      <c r="AW6" s="62"/>
      <c r="AX6" s="64"/>
      <c r="AY6" s="65"/>
      <c r="AZ6" s="62"/>
      <c r="BA6" s="64"/>
      <c r="BB6" s="65"/>
      <c r="BC6" s="62"/>
      <c r="BD6" s="64"/>
      <c r="BE6" s="65"/>
      <c r="BF6" s="62"/>
      <c r="BG6" s="64"/>
      <c r="BH6" s="65"/>
      <c r="BI6" s="62"/>
      <c r="BJ6" s="64"/>
      <c r="BK6" s="65"/>
      <c r="BL6" s="62"/>
      <c r="BM6" s="64"/>
      <c r="BN6" s="65"/>
      <c r="BO6" s="62"/>
      <c r="BP6" s="64"/>
      <c r="BQ6" s="65"/>
      <c r="BR6" s="62"/>
      <c r="BS6" s="64"/>
      <c r="BT6" s="65"/>
      <c r="BU6" s="62"/>
      <c r="BV6" s="64"/>
      <c r="BW6" s="65"/>
      <c r="BX6" s="62"/>
      <c r="BY6" s="64"/>
    </row>
    <row r="7" spans="1:77" ht="3.75" customHeight="1">
      <c r="A7" s="16"/>
      <c r="B7" s="18"/>
      <c r="C7" s="65"/>
      <c r="D7" s="62"/>
      <c r="E7" s="62"/>
      <c r="F7" s="65"/>
      <c r="G7" s="62"/>
      <c r="H7" s="64"/>
      <c r="I7" s="66"/>
      <c r="J7" s="62"/>
      <c r="K7" s="62"/>
      <c r="L7" s="65"/>
      <c r="M7" s="62"/>
      <c r="N7" s="64"/>
      <c r="O7" s="65"/>
      <c r="P7" s="62"/>
      <c r="Q7" s="64"/>
      <c r="R7" s="65"/>
      <c r="S7" s="62"/>
      <c r="T7" s="64"/>
      <c r="U7" s="65"/>
      <c r="V7" s="62"/>
      <c r="W7" s="64"/>
      <c r="X7" s="65"/>
      <c r="Y7" s="62"/>
      <c r="Z7" s="64"/>
      <c r="AA7" s="65"/>
      <c r="AB7" s="62"/>
      <c r="AC7" s="64"/>
      <c r="AD7" s="65"/>
      <c r="AE7" s="62"/>
      <c r="AF7" s="64"/>
      <c r="AG7" s="65"/>
      <c r="AH7" s="62"/>
      <c r="AI7" s="64"/>
      <c r="AJ7" s="65"/>
      <c r="AK7" s="62"/>
      <c r="AL7" s="64"/>
      <c r="AM7" s="65"/>
      <c r="AN7" s="62"/>
      <c r="AO7" s="64"/>
      <c r="AP7" s="65"/>
      <c r="AQ7" s="62"/>
      <c r="AR7" s="64"/>
      <c r="AS7" s="65"/>
      <c r="AT7" s="62"/>
      <c r="AU7" s="64"/>
      <c r="AV7" s="65"/>
      <c r="AW7" s="62"/>
      <c r="AX7" s="64"/>
      <c r="AY7" s="65"/>
      <c r="AZ7" s="62"/>
      <c r="BA7" s="64"/>
      <c r="BB7" s="65"/>
      <c r="BC7" s="62"/>
      <c r="BD7" s="64"/>
      <c r="BE7" s="65"/>
      <c r="BF7" s="62"/>
      <c r="BG7" s="64"/>
      <c r="BH7" s="65"/>
      <c r="BI7" s="62"/>
      <c r="BJ7" s="64"/>
      <c r="BK7" s="65"/>
      <c r="BL7" s="62"/>
      <c r="BM7" s="64"/>
      <c r="BN7" s="65"/>
      <c r="BO7" s="62"/>
      <c r="BP7" s="64"/>
      <c r="BQ7" s="65"/>
      <c r="BR7" s="62"/>
      <c r="BS7" s="64"/>
      <c r="BT7" s="65"/>
      <c r="BU7" s="62"/>
      <c r="BV7" s="64"/>
      <c r="BW7" s="65"/>
      <c r="BX7" s="62"/>
      <c r="BY7" s="64"/>
    </row>
    <row r="8" spans="1:77" ht="3.75" customHeight="1">
      <c r="A8" s="16"/>
      <c r="B8" s="18"/>
      <c r="C8" s="65"/>
      <c r="D8" s="62"/>
      <c r="E8" s="62"/>
      <c r="F8" s="65"/>
      <c r="G8" s="62"/>
      <c r="H8" s="64"/>
      <c r="I8" s="66"/>
      <c r="J8" s="62"/>
      <c r="K8" s="62"/>
      <c r="L8" s="65"/>
      <c r="M8" s="62"/>
      <c r="N8" s="64"/>
      <c r="O8" s="65"/>
      <c r="P8" s="62"/>
      <c r="Q8" s="64"/>
      <c r="R8" s="65"/>
      <c r="S8" s="62"/>
      <c r="T8" s="64"/>
      <c r="U8" s="65"/>
      <c r="V8" s="62"/>
      <c r="W8" s="64"/>
      <c r="X8" s="65"/>
      <c r="Y8" s="62"/>
      <c r="Z8" s="64"/>
      <c r="AA8" s="65"/>
      <c r="AB8" s="62"/>
      <c r="AC8" s="64"/>
      <c r="AD8" s="65"/>
      <c r="AE8" s="62"/>
      <c r="AF8" s="64"/>
      <c r="AG8" s="65"/>
      <c r="AH8" s="62"/>
      <c r="AI8" s="64"/>
      <c r="AJ8" s="65"/>
      <c r="AK8" s="62"/>
      <c r="AL8" s="64"/>
      <c r="AM8" s="65"/>
      <c r="AN8" s="62"/>
      <c r="AO8" s="64"/>
      <c r="AP8" s="65"/>
      <c r="AQ8" s="62"/>
      <c r="AR8" s="64"/>
      <c r="AS8" s="65"/>
      <c r="AT8" s="62"/>
      <c r="AU8" s="64"/>
      <c r="AV8" s="65"/>
      <c r="AW8" s="62"/>
      <c r="AX8" s="64"/>
      <c r="AY8" s="65"/>
      <c r="AZ8" s="62"/>
      <c r="BA8" s="64"/>
      <c r="BB8" s="65"/>
      <c r="BC8" s="62"/>
      <c r="BD8" s="64"/>
      <c r="BE8" s="65"/>
      <c r="BF8" s="62"/>
      <c r="BG8" s="64"/>
      <c r="BH8" s="65"/>
      <c r="BI8" s="62"/>
      <c r="BJ8" s="64"/>
      <c r="BK8" s="65"/>
      <c r="BL8" s="62"/>
      <c r="BM8" s="64"/>
      <c r="BN8" s="65"/>
      <c r="BO8" s="62"/>
      <c r="BP8" s="64"/>
      <c r="BQ8" s="65"/>
      <c r="BR8" s="62"/>
      <c r="BS8" s="64"/>
      <c r="BT8" s="65"/>
      <c r="BU8" s="62"/>
      <c r="BV8" s="64"/>
      <c r="BW8" s="65"/>
      <c r="BX8" s="62"/>
      <c r="BY8" s="64"/>
    </row>
    <row r="9" spans="1:77" ht="13.5" customHeight="1">
      <c r="A9" s="16" t="s">
        <v>6</v>
      </c>
      <c r="B9" s="18"/>
      <c r="C9" s="61"/>
      <c r="D9" s="62"/>
      <c r="E9" s="62"/>
      <c r="F9" s="63"/>
      <c r="G9" s="62"/>
      <c r="H9" s="64"/>
      <c r="I9" s="61"/>
      <c r="J9" s="62"/>
      <c r="K9" s="62"/>
      <c r="L9" s="63"/>
      <c r="M9" s="62"/>
      <c r="N9" s="64"/>
      <c r="O9" s="63"/>
      <c r="P9" s="62"/>
      <c r="Q9" s="64"/>
      <c r="R9" s="63"/>
      <c r="S9" s="62"/>
      <c r="T9" s="64"/>
      <c r="U9" s="63"/>
      <c r="V9" s="62"/>
      <c r="W9" s="64"/>
      <c r="X9" s="63"/>
      <c r="Y9" s="62"/>
      <c r="Z9" s="64"/>
      <c r="AA9" s="63"/>
      <c r="AB9" s="62"/>
      <c r="AC9" s="64"/>
      <c r="AD9" s="63"/>
      <c r="AE9" s="62"/>
      <c r="AF9" s="64"/>
      <c r="AG9" s="63"/>
      <c r="AH9" s="62"/>
      <c r="AI9" s="64"/>
      <c r="AJ9" s="63"/>
      <c r="AK9" s="62"/>
      <c r="AL9" s="64"/>
      <c r="AM9" s="63"/>
      <c r="AN9" s="62"/>
      <c r="AO9" s="64"/>
      <c r="AP9" s="63"/>
      <c r="AQ9" s="62"/>
      <c r="AR9" s="64"/>
      <c r="AS9" s="63"/>
      <c r="AT9" s="62"/>
      <c r="AU9" s="64"/>
      <c r="AV9" s="63"/>
      <c r="AW9" s="62"/>
      <c r="AX9" s="64"/>
      <c r="AY9" s="63"/>
      <c r="AZ9" s="62"/>
      <c r="BA9" s="64"/>
      <c r="BB9" s="63"/>
      <c r="BC9" s="62"/>
      <c r="BD9" s="64"/>
      <c r="BE9" s="63"/>
      <c r="BF9" s="62"/>
      <c r="BG9" s="64"/>
      <c r="BH9" s="63"/>
      <c r="BI9" s="62"/>
      <c r="BJ9" s="64"/>
      <c r="BK9" s="63"/>
      <c r="BL9" s="62"/>
      <c r="BM9" s="64"/>
      <c r="BN9" s="63"/>
      <c r="BO9" s="62"/>
      <c r="BP9" s="64"/>
      <c r="BQ9" s="63"/>
      <c r="BR9" s="62" t="s">
        <v>292</v>
      </c>
      <c r="BS9" s="64"/>
      <c r="BT9" s="63"/>
      <c r="BU9" s="62"/>
      <c r="BV9" s="64"/>
      <c r="BW9" s="63"/>
      <c r="BX9" s="62"/>
      <c r="BY9" s="64"/>
    </row>
    <row r="10" spans="1:77" ht="31.5" customHeight="1">
      <c r="A10" s="38" t="s">
        <v>128</v>
      </c>
      <c r="B10" s="38" t="s">
        <v>33</v>
      </c>
      <c r="C10" s="39" t="s">
        <v>125</v>
      </c>
      <c r="D10" s="38" t="s">
        <v>34</v>
      </c>
      <c r="E10" s="38" t="s">
        <v>35</v>
      </c>
      <c r="F10" s="39" t="s">
        <v>125</v>
      </c>
      <c r="G10" s="38" t="s">
        <v>34</v>
      </c>
      <c r="H10" s="67" t="s">
        <v>35</v>
      </c>
      <c r="I10" s="38" t="s">
        <v>125</v>
      </c>
      <c r="J10" s="38" t="s">
        <v>34</v>
      </c>
      <c r="K10" s="38" t="s">
        <v>35</v>
      </c>
      <c r="L10" s="39" t="s">
        <v>125</v>
      </c>
      <c r="M10" s="38" t="s">
        <v>34</v>
      </c>
      <c r="N10" s="67" t="s">
        <v>35</v>
      </c>
      <c r="O10" s="39" t="s">
        <v>125</v>
      </c>
      <c r="P10" s="38" t="s">
        <v>34</v>
      </c>
      <c r="Q10" s="67" t="s">
        <v>35</v>
      </c>
      <c r="R10" s="39" t="s">
        <v>125</v>
      </c>
      <c r="S10" s="38" t="s">
        <v>34</v>
      </c>
      <c r="T10" s="67" t="s">
        <v>35</v>
      </c>
      <c r="U10" s="39" t="s">
        <v>125</v>
      </c>
      <c r="V10" s="38" t="s">
        <v>34</v>
      </c>
      <c r="W10" s="67" t="s">
        <v>35</v>
      </c>
      <c r="X10" s="39" t="s">
        <v>125</v>
      </c>
      <c r="Y10" s="38" t="s">
        <v>34</v>
      </c>
      <c r="Z10" s="67" t="s">
        <v>35</v>
      </c>
      <c r="AA10" s="39" t="s">
        <v>125</v>
      </c>
      <c r="AB10" s="38" t="s">
        <v>34</v>
      </c>
      <c r="AC10" s="67" t="s">
        <v>35</v>
      </c>
      <c r="AD10" s="39" t="s">
        <v>125</v>
      </c>
      <c r="AE10" s="38" t="s">
        <v>34</v>
      </c>
      <c r="AF10" s="67" t="s">
        <v>35</v>
      </c>
      <c r="AG10" s="39" t="s">
        <v>125</v>
      </c>
      <c r="AH10" s="38" t="s">
        <v>34</v>
      </c>
      <c r="AI10" s="67" t="s">
        <v>35</v>
      </c>
      <c r="AJ10" s="39" t="s">
        <v>125</v>
      </c>
      <c r="AK10" s="38" t="s">
        <v>34</v>
      </c>
      <c r="AL10" s="67" t="s">
        <v>35</v>
      </c>
      <c r="AM10" s="39" t="s">
        <v>125</v>
      </c>
      <c r="AN10" s="38" t="s">
        <v>34</v>
      </c>
      <c r="AO10" s="67" t="s">
        <v>35</v>
      </c>
      <c r="AP10" s="39" t="s">
        <v>125</v>
      </c>
      <c r="AQ10" s="38" t="s">
        <v>34</v>
      </c>
      <c r="AR10" s="67" t="s">
        <v>35</v>
      </c>
      <c r="AS10" s="39" t="s">
        <v>125</v>
      </c>
      <c r="AT10" s="38" t="s">
        <v>34</v>
      </c>
      <c r="AU10" s="67" t="s">
        <v>35</v>
      </c>
      <c r="AV10" s="39" t="s">
        <v>125</v>
      </c>
      <c r="AW10" s="38" t="s">
        <v>34</v>
      </c>
      <c r="AX10" s="67" t="s">
        <v>35</v>
      </c>
      <c r="AY10" s="39" t="s">
        <v>125</v>
      </c>
      <c r="AZ10" s="38" t="s">
        <v>34</v>
      </c>
      <c r="BA10" s="67" t="s">
        <v>35</v>
      </c>
      <c r="BB10" s="39" t="s">
        <v>125</v>
      </c>
      <c r="BC10" s="38" t="s">
        <v>34</v>
      </c>
      <c r="BD10" s="67" t="s">
        <v>35</v>
      </c>
      <c r="BE10" s="39" t="s">
        <v>125</v>
      </c>
      <c r="BF10" s="38" t="s">
        <v>34</v>
      </c>
      <c r="BG10" s="67" t="s">
        <v>35</v>
      </c>
      <c r="BH10" s="39" t="s">
        <v>125</v>
      </c>
      <c r="BI10" s="38" t="s">
        <v>34</v>
      </c>
      <c r="BJ10" s="67" t="s">
        <v>35</v>
      </c>
      <c r="BK10" s="39" t="s">
        <v>125</v>
      </c>
      <c r="BL10" s="38" t="s">
        <v>34</v>
      </c>
      <c r="BM10" s="67" t="s">
        <v>35</v>
      </c>
      <c r="BN10" s="39" t="s">
        <v>125</v>
      </c>
      <c r="BO10" s="38" t="s">
        <v>34</v>
      </c>
      <c r="BP10" s="67" t="s">
        <v>35</v>
      </c>
      <c r="BQ10" s="39" t="s">
        <v>125</v>
      </c>
      <c r="BR10" s="38" t="s">
        <v>34</v>
      </c>
      <c r="BS10" s="67" t="s">
        <v>35</v>
      </c>
      <c r="BT10" s="39" t="s">
        <v>125</v>
      </c>
      <c r="BU10" s="38" t="s">
        <v>34</v>
      </c>
      <c r="BV10" s="67" t="s">
        <v>35</v>
      </c>
      <c r="BW10" s="39" t="s">
        <v>125</v>
      </c>
      <c r="BX10" s="38" t="s">
        <v>34</v>
      </c>
      <c r="BY10" s="67" t="s">
        <v>35</v>
      </c>
    </row>
    <row r="11" spans="1:77" ht="13.5" customHeight="1">
      <c r="A11" s="68" t="s">
        <v>293</v>
      </c>
      <c r="B11" s="2" t="s">
        <v>301</v>
      </c>
      <c r="D11" s="2">
        <v>30</v>
      </c>
      <c r="E11" s="2">
        <v>-2</v>
      </c>
      <c r="F11" s="17"/>
      <c r="G11" s="2">
        <v>29</v>
      </c>
      <c r="H11" s="69">
        <v>-1</v>
      </c>
      <c r="J11" s="2">
        <v>29</v>
      </c>
      <c r="K11" s="2" t="s">
        <v>330</v>
      </c>
      <c r="L11" s="17"/>
      <c r="M11" s="2">
        <v>29</v>
      </c>
      <c r="N11" s="69">
        <v>0</v>
      </c>
      <c r="O11" s="17"/>
      <c r="P11" s="2">
        <v>28</v>
      </c>
      <c r="Q11" s="69">
        <v>-1</v>
      </c>
      <c r="R11" s="17"/>
      <c r="S11" s="2" t="s">
        <v>331</v>
      </c>
      <c r="T11" s="69">
        <v>4</v>
      </c>
      <c r="U11" s="17"/>
      <c r="V11" s="2">
        <v>31</v>
      </c>
      <c r="W11" s="69">
        <v>-1</v>
      </c>
      <c r="X11" s="17"/>
      <c r="Z11" s="69"/>
      <c r="AA11" s="17"/>
      <c r="AC11" s="69"/>
      <c r="AD11" s="17"/>
      <c r="AF11" s="69"/>
      <c r="AG11" s="17"/>
      <c r="AI11" s="69"/>
      <c r="AJ11" s="17"/>
      <c r="AL11" s="69"/>
      <c r="AM11" s="17"/>
      <c r="AO11" s="69"/>
      <c r="AP11" s="17"/>
      <c r="AR11" s="69"/>
      <c r="AS11" s="17"/>
      <c r="AU11" s="69"/>
      <c r="AV11" s="17"/>
      <c r="AX11" s="69"/>
      <c r="AY11" s="17"/>
      <c r="BA11" s="69"/>
      <c r="BB11" s="17"/>
      <c r="BD11" s="69"/>
      <c r="BE11" s="17"/>
      <c r="BG11" s="69"/>
      <c r="BH11" s="17"/>
      <c r="BJ11" s="69"/>
      <c r="BK11" s="17"/>
      <c r="BM11" s="69"/>
      <c r="BN11" s="17"/>
      <c r="BP11" s="69"/>
      <c r="BQ11" s="17"/>
      <c r="BS11" s="69"/>
      <c r="BT11" s="17"/>
      <c r="BV11" s="69"/>
      <c r="BW11" s="17"/>
      <c r="BY11" s="69"/>
    </row>
    <row r="12" spans="1:77" ht="13.5" customHeight="1">
      <c r="A12" s="68" t="s">
        <v>295</v>
      </c>
      <c r="B12" s="2" t="s">
        <v>310</v>
      </c>
      <c r="D12" s="2">
        <v>36</v>
      </c>
      <c r="E12" s="2">
        <v>2</v>
      </c>
      <c r="F12" s="17"/>
      <c r="G12" s="2">
        <v>37</v>
      </c>
      <c r="H12" s="69">
        <v>-1</v>
      </c>
      <c r="J12" s="2">
        <v>35</v>
      </c>
      <c r="K12" s="2">
        <v>-2</v>
      </c>
      <c r="L12" s="17"/>
      <c r="M12" s="2">
        <v>35</v>
      </c>
      <c r="N12" s="69">
        <v>0</v>
      </c>
      <c r="O12" s="17"/>
      <c r="P12" s="2">
        <v>39</v>
      </c>
      <c r="Q12" s="69">
        <v>4</v>
      </c>
      <c r="R12" s="17"/>
      <c r="S12" s="2" t="s">
        <v>332</v>
      </c>
      <c r="T12" s="69">
        <v>-2</v>
      </c>
      <c r="U12" s="17"/>
      <c r="V12" s="2">
        <v>34</v>
      </c>
      <c r="W12" s="69">
        <v>-3</v>
      </c>
      <c r="X12" s="17"/>
      <c r="Z12" s="69"/>
      <c r="AA12" s="17"/>
      <c r="AC12" s="69"/>
      <c r="AD12" s="17"/>
      <c r="AF12" s="69"/>
      <c r="AG12" s="17"/>
      <c r="AI12" s="69"/>
      <c r="AJ12" s="17"/>
      <c r="AL12" s="69"/>
      <c r="AM12" s="17"/>
      <c r="AO12" s="69"/>
      <c r="AP12" s="17"/>
      <c r="AR12" s="69"/>
      <c r="AS12" s="17"/>
      <c r="AU12" s="69"/>
      <c r="AV12" s="17"/>
      <c r="AX12" s="69"/>
      <c r="AY12" s="17"/>
      <c r="BA12" s="69"/>
      <c r="BB12" s="17"/>
      <c r="BD12" s="69"/>
      <c r="BE12" s="17"/>
      <c r="BG12" s="69"/>
      <c r="BH12" s="17"/>
      <c r="BJ12" s="69"/>
      <c r="BK12" s="17"/>
      <c r="BM12" s="69"/>
      <c r="BN12" s="17"/>
      <c r="BP12" s="69"/>
      <c r="BQ12" s="17"/>
      <c r="BS12" s="69"/>
      <c r="BT12" s="17"/>
      <c r="BV12" s="69"/>
      <c r="BW12" s="17"/>
      <c r="BY12" s="69"/>
    </row>
    <row r="13" spans="1:77" ht="13.5" customHeight="1">
      <c r="A13" s="70" t="s">
        <v>296</v>
      </c>
      <c r="B13" s="2" t="s">
        <v>303</v>
      </c>
      <c r="F13" s="17"/>
      <c r="H13" s="69"/>
      <c r="J13" s="2">
        <v>1</v>
      </c>
      <c r="K13" s="2">
        <v>1</v>
      </c>
      <c r="L13" s="17"/>
      <c r="N13" s="69"/>
      <c r="O13" s="17"/>
      <c r="P13" s="2">
        <v>0</v>
      </c>
      <c r="Q13" s="69">
        <v>-1</v>
      </c>
      <c r="R13" s="17"/>
      <c r="T13" s="69"/>
      <c r="U13" s="17"/>
      <c r="W13" s="69"/>
      <c r="X13" s="17"/>
      <c r="Z13" s="69"/>
      <c r="AA13" s="17"/>
      <c r="AC13" s="69"/>
      <c r="AD13" s="17"/>
      <c r="AF13" s="69"/>
      <c r="AG13" s="17"/>
      <c r="AI13" s="69"/>
      <c r="AJ13" s="17"/>
      <c r="AL13" s="69"/>
      <c r="AM13" s="17"/>
      <c r="AO13" s="69"/>
      <c r="AP13" s="17"/>
      <c r="AR13" s="69"/>
      <c r="AS13" s="17"/>
      <c r="AU13" s="69"/>
      <c r="AV13" s="17"/>
      <c r="AX13" s="69"/>
      <c r="AY13" s="17"/>
      <c r="BA13" s="69"/>
      <c r="BB13" s="17"/>
      <c r="BD13" s="69"/>
      <c r="BE13" s="17"/>
      <c r="BG13" s="69"/>
      <c r="BH13" s="17"/>
      <c r="BJ13" s="69"/>
      <c r="BK13" s="17"/>
      <c r="BM13" s="69"/>
      <c r="BN13" s="17"/>
      <c r="BP13" s="69"/>
      <c r="BQ13" s="17"/>
      <c r="BS13" s="69"/>
      <c r="BT13" s="17"/>
      <c r="BV13" s="69"/>
      <c r="BW13" s="17"/>
      <c r="BY13" s="69"/>
    </row>
    <row r="14" spans="1:77" ht="13.5" customHeight="1">
      <c r="A14" s="68" t="s">
        <v>297</v>
      </c>
      <c r="B14" s="2" t="s">
        <v>304</v>
      </c>
      <c r="D14" s="2">
        <v>7</v>
      </c>
      <c r="E14" s="2">
        <v>-1</v>
      </c>
      <c r="F14" s="17"/>
      <c r="G14" s="2">
        <v>7</v>
      </c>
      <c r="H14" s="69">
        <v>0</v>
      </c>
      <c r="J14" s="2">
        <v>9</v>
      </c>
      <c r="K14" s="2">
        <v>2</v>
      </c>
      <c r="L14" s="17"/>
      <c r="M14" s="2">
        <v>8</v>
      </c>
      <c r="N14" s="69">
        <v>-1</v>
      </c>
      <c r="O14" s="17"/>
      <c r="P14" s="2">
        <v>4</v>
      </c>
      <c r="Q14" s="69">
        <v>-4</v>
      </c>
      <c r="R14" s="17"/>
      <c r="S14" s="2">
        <v>0</v>
      </c>
      <c r="T14" s="69">
        <v>-4</v>
      </c>
      <c r="U14" s="17"/>
      <c r="V14" s="2">
        <v>0</v>
      </c>
      <c r="W14" s="69">
        <v>0</v>
      </c>
      <c r="X14" s="17"/>
      <c r="Z14" s="69"/>
      <c r="AA14" s="17"/>
      <c r="AC14" s="69"/>
      <c r="AD14" s="17"/>
      <c r="AF14" s="69"/>
      <c r="AG14" s="17"/>
      <c r="AI14" s="69"/>
      <c r="AJ14" s="17"/>
      <c r="AL14" s="69"/>
      <c r="AM14" s="17"/>
      <c r="AO14" s="69"/>
      <c r="AP14" s="17"/>
      <c r="AR14" s="69"/>
      <c r="AS14" s="17"/>
      <c r="AU14" s="69"/>
      <c r="AV14" s="17"/>
      <c r="AX14" s="69"/>
      <c r="AY14" s="17"/>
      <c r="BA14" s="69"/>
      <c r="BB14" s="17"/>
      <c r="BD14" s="69"/>
      <c r="BE14" s="17"/>
      <c r="BG14" s="69"/>
      <c r="BH14" s="17"/>
      <c r="BJ14" s="69"/>
      <c r="BK14" s="17"/>
      <c r="BM14" s="69"/>
      <c r="BN14" s="17"/>
      <c r="BP14" s="69"/>
      <c r="BQ14" s="17"/>
      <c r="BS14" s="69"/>
      <c r="BT14" s="17"/>
      <c r="BV14" s="69"/>
      <c r="BW14" s="17"/>
      <c r="BY14" s="69"/>
    </row>
    <row r="15" spans="1:77" ht="13.5" customHeight="1">
      <c r="A15" s="68" t="s">
        <v>298</v>
      </c>
      <c r="B15" s="2" t="s">
        <v>241</v>
      </c>
      <c r="D15" s="2">
        <v>2</v>
      </c>
      <c r="E15" s="2">
        <v>1</v>
      </c>
      <c r="F15" s="17"/>
      <c r="G15" s="2">
        <v>2</v>
      </c>
      <c r="H15" s="69">
        <v>0</v>
      </c>
      <c r="L15" s="17"/>
      <c r="M15" s="2">
        <v>2</v>
      </c>
      <c r="N15" s="69">
        <v>1</v>
      </c>
      <c r="O15" s="17"/>
      <c r="P15" s="2">
        <v>4</v>
      </c>
      <c r="Q15" s="69">
        <v>2</v>
      </c>
      <c r="R15" s="17"/>
      <c r="S15" s="2" t="s">
        <v>333</v>
      </c>
      <c r="T15" s="69">
        <v>1</v>
      </c>
      <c r="U15" s="17"/>
      <c r="V15" s="2">
        <v>9</v>
      </c>
      <c r="W15" s="69">
        <v>4</v>
      </c>
      <c r="X15" s="17"/>
      <c r="Z15" s="69"/>
      <c r="AA15" s="17"/>
      <c r="AC15" s="69"/>
      <c r="AD15" s="17"/>
      <c r="AF15" s="69"/>
      <c r="AG15" s="17"/>
      <c r="AI15" s="69"/>
      <c r="AJ15" s="17"/>
      <c r="AL15" s="69"/>
      <c r="AM15" s="17"/>
      <c r="AO15" s="69"/>
      <c r="AP15" s="17"/>
      <c r="AR15" s="69"/>
      <c r="AS15" s="17"/>
      <c r="AU15" s="69"/>
      <c r="AV15" s="17"/>
      <c r="AX15" s="69"/>
      <c r="AY15" s="17"/>
      <c r="BA15" s="69"/>
      <c r="BB15" s="17"/>
      <c r="BD15" s="69"/>
      <c r="BE15" s="17"/>
      <c r="BG15" s="69"/>
      <c r="BH15" s="17"/>
      <c r="BJ15" s="69"/>
      <c r="BK15" s="17"/>
      <c r="BM15" s="69"/>
      <c r="BN15" s="17"/>
      <c r="BP15" s="69"/>
      <c r="BQ15" s="17"/>
      <c r="BS15" s="69"/>
      <c r="BT15" s="17"/>
      <c r="BV15" s="69"/>
      <c r="BW15" s="17"/>
      <c r="BY15" s="69"/>
    </row>
    <row r="16" spans="1:77" ht="13.5" customHeight="1">
      <c r="A16" s="68" t="s">
        <v>299</v>
      </c>
      <c r="B16" s="2" t="s">
        <v>305</v>
      </c>
      <c r="F16" s="17"/>
      <c r="H16" s="69"/>
      <c r="L16" s="17"/>
      <c r="N16" s="69"/>
      <c r="O16" s="17"/>
      <c r="Q16" s="69"/>
      <c r="R16" s="17"/>
      <c r="S16" s="2" t="s">
        <v>334</v>
      </c>
      <c r="T16" s="69">
        <v>0</v>
      </c>
      <c r="U16" s="17"/>
      <c r="V16" s="2">
        <v>0</v>
      </c>
      <c r="W16" s="69">
        <v>-1</v>
      </c>
      <c r="X16" s="17"/>
      <c r="Z16" s="69"/>
      <c r="AA16" s="17"/>
      <c r="AC16" s="69"/>
      <c r="AD16" s="17"/>
      <c r="AF16" s="69"/>
      <c r="AG16" s="17"/>
      <c r="AI16" s="69"/>
      <c r="AJ16" s="17"/>
      <c r="AL16" s="69"/>
      <c r="AM16" s="17"/>
      <c r="AO16" s="69"/>
      <c r="AP16" s="17"/>
      <c r="AR16" s="69"/>
      <c r="AS16" s="17"/>
      <c r="AU16" s="69"/>
      <c r="AV16" s="17"/>
      <c r="AX16" s="69"/>
      <c r="AY16" s="17"/>
      <c r="BA16" s="69"/>
      <c r="BB16" s="17"/>
      <c r="BD16" s="69"/>
      <c r="BE16" s="17"/>
      <c r="BG16" s="69"/>
      <c r="BH16" s="17"/>
      <c r="BJ16" s="69"/>
      <c r="BK16" s="17"/>
      <c r="BM16" s="69"/>
      <c r="BN16" s="17"/>
      <c r="BP16" s="69"/>
      <c r="BQ16" s="17"/>
      <c r="BS16" s="69"/>
      <c r="BT16" s="17"/>
      <c r="BV16" s="69"/>
      <c r="BW16" s="17"/>
      <c r="BY16" s="69"/>
    </row>
    <row r="17" spans="1:77" ht="13.5" customHeight="1">
      <c r="A17" s="68" t="s">
        <v>1035</v>
      </c>
      <c r="B17" s="2" t="s">
        <v>1037</v>
      </c>
      <c r="F17" s="17"/>
      <c r="H17" s="69"/>
      <c r="L17" s="17"/>
      <c r="N17" s="69"/>
      <c r="O17" s="17"/>
      <c r="Q17" s="69"/>
      <c r="R17" s="17"/>
      <c r="T17" s="69"/>
      <c r="U17" s="17"/>
      <c r="V17" s="2">
        <v>1</v>
      </c>
      <c r="W17" s="69">
        <v>1</v>
      </c>
      <c r="X17" s="17"/>
      <c r="Z17" s="69"/>
      <c r="AA17" s="17"/>
      <c r="AC17" s="69"/>
      <c r="AD17" s="17"/>
      <c r="AF17" s="69"/>
      <c r="AG17" s="17"/>
      <c r="AI17" s="69"/>
      <c r="AJ17" s="17"/>
      <c r="AL17" s="69"/>
      <c r="AM17" s="17"/>
      <c r="AO17" s="69"/>
      <c r="AP17" s="17"/>
      <c r="AR17" s="69"/>
      <c r="AS17" s="17"/>
      <c r="AU17" s="69"/>
      <c r="AV17" s="17"/>
      <c r="AX17" s="69"/>
      <c r="AY17" s="17"/>
      <c r="BA17" s="69"/>
      <c r="BB17" s="17"/>
      <c r="BD17" s="69"/>
      <c r="BE17" s="17"/>
      <c r="BG17" s="69"/>
      <c r="BH17" s="17"/>
      <c r="BJ17" s="69"/>
      <c r="BK17" s="17"/>
      <c r="BM17" s="69"/>
      <c r="BN17" s="17"/>
      <c r="BP17" s="69"/>
      <c r="BQ17" s="17"/>
      <c r="BS17" s="69"/>
      <c r="BT17" s="17"/>
      <c r="BV17" s="69"/>
      <c r="BW17" s="17"/>
      <c r="BY17" s="69"/>
    </row>
    <row r="18" spans="1:77" ht="13.5" customHeight="1">
      <c r="A18" s="68" t="s">
        <v>300</v>
      </c>
      <c r="B18" s="2" t="s">
        <v>306</v>
      </c>
      <c r="D18" s="2">
        <v>1</v>
      </c>
      <c r="E18" s="2">
        <v>0</v>
      </c>
      <c r="F18" s="17"/>
      <c r="G18" s="2">
        <v>1</v>
      </c>
      <c r="H18" s="69">
        <v>0</v>
      </c>
      <c r="J18" s="2">
        <v>2</v>
      </c>
      <c r="K18" s="2">
        <v>-1</v>
      </c>
      <c r="L18" s="17"/>
      <c r="M18" s="2">
        <v>2</v>
      </c>
      <c r="N18" s="69">
        <v>0</v>
      </c>
      <c r="O18" s="17"/>
      <c r="P18" s="2">
        <v>1</v>
      </c>
      <c r="Q18" s="69">
        <v>0</v>
      </c>
      <c r="R18" s="17"/>
      <c r="S18" s="2" t="s">
        <v>334</v>
      </c>
      <c r="T18" s="69">
        <v>1</v>
      </c>
      <c r="U18" s="17"/>
      <c r="V18" s="2">
        <v>1</v>
      </c>
      <c r="W18" s="69">
        <v>0</v>
      </c>
      <c r="X18" s="17"/>
      <c r="Z18" s="69"/>
      <c r="AA18" s="17"/>
      <c r="AC18" s="69"/>
      <c r="AD18" s="17"/>
      <c r="AF18" s="69"/>
      <c r="AG18" s="17"/>
      <c r="AI18" s="69"/>
      <c r="AJ18" s="17"/>
      <c r="AL18" s="69"/>
      <c r="AM18" s="17"/>
      <c r="AO18" s="69"/>
      <c r="AP18" s="17"/>
      <c r="AR18" s="69"/>
      <c r="AS18" s="17"/>
      <c r="AU18" s="69"/>
      <c r="AV18" s="17"/>
      <c r="AX18" s="69"/>
      <c r="AY18" s="17"/>
      <c r="BA18" s="69"/>
      <c r="BB18" s="17"/>
      <c r="BD18" s="69"/>
      <c r="BE18" s="17"/>
      <c r="BG18" s="69"/>
      <c r="BH18" s="17"/>
      <c r="BJ18" s="69"/>
      <c r="BK18" s="17"/>
      <c r="BM18" s="69"/>
      <c r="BN18" s="17"/>
      <c r="BP18" s="69"/>
      <c r="BQ18" s="17"/>
      <c r="BS18" s="69"/>
      <c r="BT18" s="17"/>
      <c r="BV18" s="69"/>
      <c r="BW18" s="17"/>
      <c r="BY18" s="69"/>
    </row>
    <row r="19" spans="1:77" ht="13.5" customHeight="1">
      <c r="A19" s="68"/>
      <c r="F19" s="17"/>
      <c r="H19" s="69"/>
      <c r="L19" s="17"/>
      <c r="N19" s="69"/>
      <c r="O19" s="17"/>
      <c r="Q19" s="69"/>
      <c r="R19" s="17"/>
      <c r="T19" s="69"/>
      <c r="U19" s="17"/>
      <c r="W19" s="69"/>
      <c r="X19" s="17"/>
      <c r="Z19" s="69"/>
      <c r="AA19" s="17"/>
      <c r="AC19" s="69"/>
      <c r="AD19" s="17"/>
      <c r="AF19" s="69"/>
      <c r="AG19" s="17"/>
      <c r="AI19" s="69"/>
      <c r="AJ19" s="17"/>
      <c r="AL19" s="69"/>
      <c r="AM19" s="17"/>
      <c r="AO19" s="69"/>
      <c r="AP19" s="17"/>
      <c r="AR19" s="69"/>
      <c r="AS19" s="17"/>
      <c r="AU19" s="69"/>
      <c r="AV19" s="17"/>
      <c r="AX19" s="69"/>
      <c r="AY19" s="17"/>
      <c r="BA19" s="69"/>
      <c r="BB19" s="17"/>
      <c r="BD19" s="69"/>
      <c r="BE19" s="17"/>
      <c r="BG19" s="69"/>
      <c r="BH19" s="17"/>
      <c r="BJ19" s="69"/>
      <c r="BK19" s="17"/>
      <c r="BM19" s="69"/>
      <c r="BN19" s="17"/>
      <c r="BP19" s="69"/>
      <c r="BQ19" s="17"/>
      <c r="BS19" s="69"/>
      <c r="BT19" s="17"/>
      <c r="BV19" s="69"/>
      <c r="BW19" s="17"/>
      <c r="BY19" s="69"/>
    </row>
    <row r="20" spans="1:77" ht="13.5" customHeight="1">
      <c r="A20" s="68"/>
      <c r="F20" s="17"/>
      <c r="H20" s="69"/>
      <c r="L20" s="17"/>
      <c r="N20" s="69"/>
      <c r="O20" s="17"/>
      <c r="Q20" s="69"/>
      <c r="R20" s="17"/>
      <c r="T20" s="69"/>
      <c r="U20" s="17"/>
      <c r="W20" s="69"/>
      <c r="X20" s="17"/>
      <c r="Z20" s="69"/>
      <c r="AA20" s="17"/>
      <c r="AC20" s="69"/>
      <c r="AD20" s="17"/>
      <c r="AF20" s="69"/>
      <c r="AG20" s="17"/>
      <c r="AI20" s="69"/>
      <c r="AJ20" s="17"/>
      <c r="AL20" s="69"/>
      <c r="AM20" s="17"/>
      <c r="AO20" s="69"/>
      <c r="AP20" s="17"/>
      <c r="AR20" s="69"/>
      <c r="AS20" s="17"/>
      <c r="AU20" s="69"/>
      <c r="AV20" s="17"/>
      <c r="AX20" s="69"/>
      <c r="AY20" s="17"/>
      <c r="BA20" s="69"/>
      <c r="BB20" s="17"/>
      <c r="BD20" s="69"/>
      <c r="BE20" s="17"/>
      <c r="BG20" s="69"/>
      <c r="BH20" s="17"/>
      <c r="BJ20" s="69"/>
      <c r="BK20" s="17"/>
      <c r="BM20" s="69"/>
      <c r="BN20" s="17"/>
      <c r="BP20" s="69"/>
      <c r="BQ20" s="17"/>
      <c r="BS20" s="69"/>
      <c r="BT20" s="17"/>
      <c r="BV20" s="69"/>
      <c r="BW20" s="17"/>
      <c r="BY20" s="69"/>
    </row>
    <row r="21" spans="1:77" ht="13.5" customHeight="1">
      <c r="A21" s="68"/>
      <c r="F21" s="17"/>
      <c r="H21" s="69"/>
      <c r="L21" s="17"/>
      <c r="N21" s="69"/>
      <c r="O21" s="17"/>
      <c r="Q21" s="69"/>
      <c r="R21" s="17"/>
      <c r="T21" s="69"/>
      <c r="U21" s="17"/>
      <c r="W21" s="69"/>
      <c r="X21" s="17"/>
      <c r="Z21" s="69"/>
      <c r="AA21" s="17"/>
      <c r="AC21" s="69"/>
      <c r="AD21" s="17"/>
      <c r="AF21" s="69"/>
      <c r="AG21" s="17"/>
      <c r="AI21" s="69"/>
      <c r="AJ21" s="17"/>
      <c r="AL21" s="69"/>
      <c r="AM21" s="17"/>
      <c r="AO21" s="69"/>
      <c r="AP21" s="17"/>
      <c r="AR21" s="69"/>
      <c r="AS21" s="17"/>
      <c r="AU21" s="69"/>
      <c r="AV21" s="17"/>
      <c r="AX21" s="69"/>
      <c r="AY21" s="17"/>
      <c r="BA21" s="69"/>
      <c r="BB21" s="17"/>
      <c r="BD21" s="69"/>
      <c r="BE21" s="17"/>
      <c r="BG21" s="69"/>
      <c r="BH21" s="17"/>
      <c r="BJ21" s="69"/>
      <c r="BK21" s="17"/>
      <c r="BM21" s="69"/>
      <c r="BN21" s="17"/>
      <c r="BP21" s="69"/>
      <c r="BQ21" s="17"/>
      <c r="BS21" s="69"/>
      <c r="BT21" s="17"/>
      <c r="BV21" s="69"/>
      <c r="BW21" s="17"/>
      <c r="BY21" s="69"/>
    </row>
    <row r="22" spans="1:77" ht="13.5" customHeight="1">
      <c r="A22" s="68"/>
      <c r="F22" s="17"/>
      <c r="H22" s="69"/>
      <c r="L22" s="17"/>
      <c r="N22" s="69"/>
      <c r="O22" s="17"/>
      <c r="Q22" s="69"/>
      <c r="R22" s="17"/>
      <c r="T22" s="69"/>
      <c r="U22" s="17"/>
      <c r="W22" s="69"/>
      <c r="X22" s="17"/>
      <c r="Z22" s="69"/>
      <c r="AA22" s="17"/>
      <c r="AC22" s="69"/>
      <c r="AD22" s="17"/>
      <c r="AF22" s="69"/>
      <c r="AG22" s="17"/>
      <c r="AI22" s="69"/>
      <c r="AJ22" s="17"/>
      <c r="AL22" s="69"/>
      <c r="AM22" s="17"/>
      <c r="AO22" s="69"/>
      <c r="AP22" s="17"/>
      <c r="AR22" s="69"/>
      <c r="AS22" s="17"/>
      <c r="AU22" s="69"/>
      <c r="AV22" s="17"/>
      <c r="AX22" s="69"/>
      <c r="AY22" s="17"/>
      <c r="BA22" s="69"/>
      <c r="BB22" s="17"/>
      <c r="BD22" s="69"/>
      <c r="BE22" s="17"/>
      <c r="BG22" s="69"/>
      <c r="BH22" s="17"/>
      <c r="BJ22" s="69"/>
      <c r="BK22" s="17"/>
      <c r="BM22" s="69"/>
      <c r="BN22" s="17"/>
      <c r="BP22" s="69"/>
      <c r="BQ22" s="17"/>
      <c r="BS22" s="69"/>
      <c r="BT22" s="17"/>
      <c r="BV22" s="69"/>
      <c r="BW22" s="17"/>
      <c r="BY22" s="69"/>
    </row>
    <row r="23" spans="1:77" ht="13.5" customHeight="1">
      <c r="A23" s="68"/>
      <c r="F23" s="17"/>
      <c r="H23" s="69"/>
      <c r="L23" s="17"/>
      <c r="N23" s="69"/>
      <c r="O23" s="17"/>
      <c r="Q23" s="69"/>
      <c r="R23" s="17"/>
      <c r="T23" s="69"/>
      <c r="U23" s="17"/>
      <c r="W23" s="69"/>
      <c r="X23" s="17"/>
      <c r="Z23" s="69"/>
      <c r="AA23" s="17"/>
      <c r="AC23" s="69"/>
      <c r="AD23" s="17"/>
      <c r="AF23" s="69"/>
      <c r="AG23" s="17"/>
      <c r="AI23" s="69"/>
      <c r="AJ23" s="17"/>
      <c r="AL23" s="69"/>
      <c r="AM23" s="17"/>
      <c r="AO23" s="69"/>
      <c r="AP23" s="17"/>
      <c r="AR23" s="69"/>
      <c r="AS23" s="17"/>
      <c r="AU23" s="69"/>
      <c r="AV23" s="17"/>
      <c r="AX23" s="69"/>
      <c r="AY23" s="17"/>
      <c r="BA23" s="69"/>
      <c r="BB23" s="17"/>
      <c r="BD23" s="69"/>
      <c r="BE23" s="17"/>
      <c r="BG23" s="69"/>
      <c r="BH23" s="17"/>
      <c r="BJ23" s="69"/>
      <c r="BK23" s="17"/>
      <c r="BM23" s="69"/>
      <c r="BN23" s="17"/>
      <c r="BP23" s="69"/>
      <c r="BQ23" s="17"/>
      <c r="BS23" s="69"/>
      <c r="BT23" s="17"/>
      <c r="BV23" s="69"/>
      <c r="BW23" s="17"/>
      <c r="BY23" s="69"/>
    </row>
    <row r="24" spans="1:77" ht="13.5" customHeight="1">
      <c r="A24" s="68"/>
      <c r="F24" s="17"/>
      <c r="H24" s="69"/>
      <c r="L24" s="17"/>
      <c r="N24" s="69"/>
      <c r="O24" s="17"/>
      <c r="Q24" s="69"/>
      <c r="R24" s="17"/>
      <c r="T24" s="69"/>
      <c r="U24" s="17"/>
      <c r="W24" s="69"/>
      <c r="X24" s="17"/>
      <c r="Z24" s="69"/>
      <c r="AA24" s="17"/>
      <c r="AC24" s="69"/>
      <c r="AD24" s="17"/>
      <c r="AF24" s="69"/>
      <c r="AG24" s="17"/>
      <c r="AI24" s="69"/>
      <c r="AJ24" s="17"/>
      <c r="AL24" s="69"/>
      <c r="AM24" s="17"/>
      <c r="AO24" s="69"/>
      <c r="AP24" s="17"/>
      <c r="AR24" s="69"/>
      <c r="AS24" s="17"/>
      <c r="AU24" s="69"/>
      <c r="AV24" s="17"/>
      <c r="AX24" s="69"/>
      <c r="AY24" s="17"/>
      <c r="BA24" s="69"/>
      <c r="BB24" s="17"/>
      <c r="BD24" s="69"/>
      <c r="BE24" s="17"/>
      <c r="BG24" s="69"/>
      <c r="BH24" s="17"/>
      <c r="BJ24" s="69"/>
      <c r="BK24" s="17"/>
      <c r="BM24" s="69"/>
      <c r="BN24" s="17"/>
      <c r="BP24" s="69"/>
      <c r="BQ24" s="17"/>
      <c r="BS24" s="69"/>
      <c r="BT24" s="17"/>
      <c r="BV24" s="69"/>
      <c r="BW24" s="17"/>
      <c r="BY24" s="69"/>
    </row>
    <row r="25" spans="1:77" ht="13.5" customHeight="1">
      <c r="A25" s="44"/>
      <c r="F25" s="17"/>
      <c r="H25" s="69"/>
      <c r="L25" s="17"/>
      <c r="N25" s="69"/>
      <c r="O25" s="17"/>
      <c r="Q25" s="69"/>
      <c r="R25" s="17"/>
      <c r="T25" s="69"/>
      <c r="U25" s="17"/>
      <c r="W25" s="69"/>
      <c r="X25" s="17"/>
      <c r="Z25" s="69"/>
      <c r="AA25" s="17"/>
      <c r="AC25" s="69"/>
      <c r="AD25" s="17"/>
      <c r="AF25" s="69"/>
      <c r="AG25" s="17"/>
      <c r="AI25" s="69"/>
      <c r="AJ25" s="17"/>
      <c r="AL25" s="69"/>
      <c r="AM25" s="17"/>
      <c r="AO25" s="69"/>
      <c r="AP25" s="17"/>
      <c r="AR25" s="69"/>
      <c r="AS25" s="17"/>
      <c r="AU25" s="69"/>
      <c r="AV25" s="17"/>
      <c r="AX25" s="69"/>
      <c r="AY25" s="17"/>
      <c r="BA25" s="69"/>
      <c r="BB25" s="17"/>
      <c r="BD25" s="69"/>
      <c r="BE25" s="17"/>
      <c r="BG25" s="69"/>
      <c r="BH25" s="17"/>
      <c r="BJ25" s="69"/>
      <c r="BK25" s="17"/>
      <c r="BM25" s="69"/>
      <c r="BN25" s="17"/>
      <c r="BP25" s="69"/>
      <c r="BQ25" s="17"/>
      <c r="BS25" s="69"/>
      <c r="BT25" s="17"/>
      <c r="BV25" s="69"/>
      <c r="BW25" s="17"/>
      <c r="BY25" s="69"/>
    </row>
    <row r="26" spans="1:77" ht="13.5" customHeight="1">
      <c r="A26" s="68"/>
      <c r="F26" s="17"/>
      <c r="H26" s="69"/>
      <c r="L26" s="17"/>
      <c r="N26" s="69"/>
      <c r="O26" s="17"/>
      <c r="Q26" s="69"/>
      <c r="R26" s="17"/>
      <c r="T26" s="69"/>
      <c r="U26" s="17"/>
      <c r="W26" s="69"/>
      <c r="X26" s="17"/>
      <c r="Z26" s="69"/>
      <c r="AA26" s="17"/>
      <c r="AC26" s="69"/>
      <c r="AD26" s="17"/>
      <c r="AF26" s="69"/>
      <c r="AG26" s="17"/>
      <c r="AI26" s="69"/>
      <c r="AJ26" s="17"/>
      <c r="AL26" s="69"/>
      <c r="AM26" s="17"/>
      <c r="AO26" s="69"/>
      <c r="AP26" s="17"/>
      <c r="AR26" s="69"/>
      <c r="AS26" s="17"/>
      <c r="AU26" s="69"/>
      <c r="AV26" s="17"/>
      <c r="AX26" s="69"/>
      <c r="AY26" s="17"/>
      <c r="BA26" s="69"/>
      <c r="BB26" s="17"/>
      <c r="BD26" s="69"/>
      <c r="BE26" s="17"/>
      <c r="BG26" s="69"/>
      <c r="BH26" s="17"/>
      <c r="BJ26" s="69"/>
      <c r="BK26" s="17"/>
      <c r="BM26" s="69"/>
      <c r="BN26" s="17"/>
      <c r="BP26" s="69"/>
      <c r="BQ26" s="17"/>
      <c r="BS26" s="69"/>
      <c r="BT26" s="17"/>
      <c r="BV26" s="69"/>
      <c r="BW26" s="17"/>
      <c r="BY26" s="69"/>
    </row>
    <row r="27" spans="1:77" ht="13.5" customHeight="1">
      <c r="A27" s="68"/>
      <c r="F27" s="17"/>
      <c r="H27" s="69"/>
      <c r="L27" s="17"/>
      <c r="N27" s="69"/>
      <c r="O27" s="17"/>
      <c r="Q27" s="69"/>
      <c r="R27" s="17"/>
      <c r="T27" s="69"/>
      <c r="U27" s="17"/>
      <c r="W27" s="69"/>
      <c r="X27" s="17"/>
      <c r="Z27" s="69"/>
      <c r="AA27" s="17"/>
      <c r="AC27" s="69"/>
      <c r="AD27" s="17"/>
      <c r="AF27" s="69"/>
      <c r="AG27" s="17"/>
      <c r="AI27" s="69"/>
      <c r="AJ27" s="17"/>
      <c r="AL27" s="69"/>
      <c r="AM27" s="17"/>
      <c r="AO27" s="69"/>
      <c r="AP27" s="17"/>
      <c r="AR27" s="69"/>
      <c r="AS27" s="17"/>
      <c r="AU27" s="69"/>
      <c r="AV27" s="17"/>
      <c r="AX27" s="69"/>
      <c r="AY27" s="17"/>
      <c r="BA27" s="69"/>
      <c r="BB27" s="17"/>
      <c r="BD27" s="69"/>
      <c r="BE27" s="17"/>
      <c r="BG27" s="69"/>
      <c r="BH27" s="17"/>
      <c r="BJ27" s="69"/>
      <c r="BK27" s="17"/>
      <c r="BM27" s="69"/>
      <c r="BN27" s="17"/>
      <c r="BP27" s="69"/>
      <c r="BQ27" s="17"/>
      <c r="BS27" s="69"/>
      <c r="BT27" s="17"/>
      <c r="BV27" s="69"/>
      <c r="BW27" s="17"/>
      <c r="BY27" s="69"/>
    </row>
    <row r="28" spans="1:77" ht="13.5" customHeight="1">
      <c r="A28" s="68"/>
      <c r="F28" s="17"/>
      <c r="H28" s="69"/>
      <c r="J28" s="56"/>
      <c r="L28" s="17"/>
      <c r="N28" s="69"/>
      <c r="O28" s="17"/>
      <c r="Q28" s="69"/>
      <c r="R28" s="17"/>
      <c r="T28" s="69"/>
      <c r="U28" s="17"/>
      <c r="W28" s="69"/>
      <c r="X28" s="17"/>
      <c r="Z28" s="69"/>
      <c r="AA28" s="17"/>
      <c r="AC28" s="69"/>
      <c r="AD28" s="17"/>
      <c r="AF28" s="69"/>
      <c r="AG28" s="17"/>
      <c r="AI28" s="69"/>
      <c r="AJ28" s="17"/>
      <c r="AL28" s="69"/>
      <c r="AM28" s="17"/>
      <c r="AO28" s="69"/>
      <c r="AP28" s="17"/>
      <c r="AR28" s="69"/>
      <c r="AS28" s="17"/>
      <c r="AU28" s="69"/>
      <c r="AV28" s="17"/>
      <c r="AX28" s="69"/>
      <c r="AY28" s="17"/>
      <c r="BA28" s="69"/>
      <c r="BB28" s="17"/>
      <c r="BD28" s="69"/>
      <c r="BE28" s="17"/>
      <c r="BG28" s="69"/>
      <c r="BH28" s="17"/>
      <c r="BJ28" s="69"/>
      <c r="BK28" s="17"/>
      <c r="BM28" s="69"/>
      <c r="BN28" s="17"/>
      <c r="BP28" s="69"/>
      <c r="BQ28" s="17"/>
      <c r="BS28" s="69"/>
      <c r="BT28" s="17"/>
      <c r="BV28" s="69"/>
      <c r="BW28" s="17"/>
      <c r="BY28" s="69"/>
    </row>
    <row r="29" spans="1:77" ht="13.5" customHeight="1">
      <c r="A29" s="68"/>
      <c r="F29" s="17"/>
      <c r="H29" s="69"/>
      <c r="L29" s="17"/>
      <c r="N29" s="69"/>
      <c r="O29" s="17"/>
      <c r="Q29" s="69"/>
      <c r="R29" s="17"/>
      <c r="T29" s="69"/>
      <c r="U29" s="17"/>
      <c r="W29" s="69"/>
      <c r="X29" s="17"/>
      <c r="Z29" s="69"/>
      <c r="AA29" s="17"/>
      <c r="AC29" s="69"/>
      <c r="AD29" s="17"/>
      <c r="AF29" s="69"/>
      <c r="AG29" s="17"/>
      <c r="AI29" s="69"/>
      <c r="AJ29" s="17"/>
      <c r="AL29" s="69"/>
      <c r="AM29" s="17"/>
      <c r="AO29" s="69"/>
      <c r="AP29" s="17"/>
      <c r="AR29" s="69"/>
      <c r="AS29" s="17"/>
      <c r="AU29" s="69"/>
      <c r="AV29" s="17"/>
      <c r="AX29" s="69"/>
      <c r="AY29" s="17"/>
      <c r="BA29" s="69"/>
      <c r="BB29" s="17"/>
      <c r="BD29" s="69"/>
      <c r="BE29" s="17"/>
      <c r="BG29" s="69"/>
      <c r="BH29" s="17"/>
      <c r="BJ29" s="69"/>
      <c r="BK29" s="17"/>
      <c r="BM29" s="69"/>
      <c r="BN29" s="17"/>
      <c r="BP29" s="69"/>
      <c r="BQ29" s="17"/>
      <c r="BS29" s="69"/>
      <c r="BT29" s="17"/>
      <c r="BV29" s="69"/>
      <c r="BW29" s="17"/>
      <c r="BY29" s="69"/>
    </row>
    <row r="30" spans="1:77" ht="13.5" customHeight="1">
      <c r="A30" s="68"/>
      <c r="F30" s="17"/>
      <c r="H30" s="69"/>
      <c r="L30" s="17"/>
      <c r="N30" s="69"/>
      <c r="O30" s="17"/>
      <c r="Q30" s="69"/>
      <c r="R30" s="17"/>
      <c r="T30" s="69"/>
      <c r="U30" s="17"/>
      <c r="W30" s="69"/>
      <c r="X30" s="17"/>
      <c r="Z30" s="69"/>
      <c r="AA30" s="17"/>
      <c r="AC30" s="69"/>
      <c r="AD30" s="17"/>
      <c r="AF30" s="69"/>
      <c r="AG30" s="17"/>
      <c r="AI30" s="69"/>
      <c r="AJ30" s="17"/>
      <c r="AL30" s="69"/>
      <c r="AM30" s="17"/>
      <c r="AO30" s="69"/>
      <c r="AP30" s="17"/>
      <c r="AR30" s="69"/>
      <c r="AS30" s="17"/>
      <c r="AU30" s="69"/>
      <c r="AV30" s="17"/>
      <c r="AX30" s="69"/>
      <c r="AY30" s="17"/>
      <c r="BA30" s="69"/>
      <c r="BB30" s="17"/>
      <c r="BD30" s="69"/>
      <c r="BE30" s="17"/>
      <c r="BG30" s="69"/>
      <c r="BH30" s="17"/>
      <c r="BJ30" s="69"/>
      <c r="BK30" s="17"/>
      <c r="BM30" s="69"/>
      <c r="BN30" s="17"/>
      <c r="BP30" s="69"/>
      <c r="BQ30" s="17"/>
      <c r="BS30" s="69"/>
      <c r="BT30" s="17"/>
      <c r="BV30" s="69"/>
      <c r="BW30" s="17"/>
      <c r="BY30" s="69"/>
    </row>
    <row r="31" spans="1:77" ht="13.5" customHeight="1">
      <c r="A31" s="68"/>
      <c r="F31" s="17"/>
      <c r="H31" s="69"/>
      <c r="L31" s="17"/>
      <c r="N31" s="69"/>
      <c r="O31" s="17"/>
      <c r="Q31" s="69"/>
      <c r="R31" s="17"/>
      <c r="T31" s="69"/>
      <c r="U31" s="17"/>
      <c r="W31" s="69"/>
      <c r="X31" s="17"/>
      <c r="Z31" s="69"/>
      <c r="AA31" s="17"/>
      <c r="AC31" s="69"/>
      <c r="AD31" s="17"/>
      <c r="AF31" s="69"/>
      <c r="AG31" s="17"/>
      <c r="AI31" s="69"/>
      <c r="AJ31" s="17"/>
      <c r="AL31" s="69"/>
      <c r="AM31" s="17"/>
      <c r="AO31" s="69"/>
      <c r="AP31" s="17"/>
      <c r="AR31" s="69"/>
      <c r="AS31" s="17"/>
      <c r="AU31" s="69"/>
      <c r="AV31" s="17"/>
      <c r="AX31" s="69"/>
      <c r="AY31" s="17"/>
      <c r="BA31" s="69"/>
      <c r="BB31" s="17"/>
      <c r="BD31" s="69"/>
      <c r="BE31" s="17"/>
      <c r="BG31" s="69"/>
      <c r="BH31" s="17"/>
      <c r="BJ31" s="69"/>
      <c r="BK31" s="17"/>
      <c r="BM31" s="69"/>
      <c r="BN31" s="17"/>
      <c r="BP31" s="69"/>
      <c r="BQ31" s="17"/>
      <c r="BS31" s="69"/>
      <c r="BT31" s="17"/>
      <c r="BV31" s="69"/>
      <c r="BW31" s="17"/>
      <c r="BY31" s="69"/>
    </row>
    <row r="32" spans="1:77" ht="13.5" customHeight="1">
      <c r="A32" s="68"/>
      <c r="F32" s="17"/>
      <c r="H32" s="69"/>
      <c r="L32" s="17"/>
      <c r="N32" s="69"/>
      <c r="O32" s="17"/>
      <c r="Q32" s="69"/>
      <c r="R32" s="17"/>
      <c r="T32" s="69"/>
      <c r="U32" s="17"/>
      <c r="W32" s="69"/>
      <c r="X32" s="17"/>
      <c r="Z32" s="69"/>
      <c r="AA32" s="17"/>
      <c r="AC32" s="69"/>
      <c r="AD32" s="17"/>
      <c r="AF32" s="69"/>
      <c r="AG32" s="17"/>
      <c r="AI32" s="69"/>
      <c r="AJ32" s="17"/>
      <c r="AL32" s="69"/>
      <c r="AM32" s="17"/>
      <c r="AO32" s="69"/>
      <c r="AP32" s="17"/>
      <c r="AR32" s="69"/>
      <c r="AS32" s="17"/>
      <c r="AU32" s="69"/>
      <c r="AV32" s="17"/>
      <c r="AX32" s="69"/>
      <c r="AY32" s="17"/>
      <c r="BA32" s="69"/>
      <c r="BB32" s="17"/>
      <c r="BD32" s="69"/>
      <c r="BE32" s="17"/>
      <c r="BG32" s="69"/>
      <c r="BH32" s="17"/>
      <c r="BJ32" s="69"/>
      <c r="BK32" s="17"/>
      <c r="BM32" s="69"/>
      <c r="BN32" s="17"/>
      <c r="BP32" s="69"/>
      <c r="BQ32" s="17"/>
      <c r="BS32" s="69"/>
      <c r="BT32" s="17"/>
      <c r="BV32" s="69"/>
      <c r="BW32" s="17"/>
      <c r="BY32" s="69"/>
    </row>
    <row r="33" spans="1:77" ht="13.5" customHeight="1">
      <c r="A33" s="68"/>
      <c r="F33" s="17"/>
      <c r="H33" s="69"/>
      <c r="L33" s="17"/>
      <c r="N33" s="69"/>
      <c r="O33" s="17"/>
      <c r="Q33" s="69"/>
      <c r="R33" s="17"/>
      <c r="T33" s="69"/>
      <c r="U33" s="17"/>
      <c r="W33" s="69"/>
      <c r="X33" s="17"/>
      <c r="Z33" s="69"/>
      <c r="AA33" s="17"/>
      <c r="AC33" s="69"/>
      <c r="AD33" s="17"/>
      <c r="AF33" s="69"/>
      <c r="AG33" s="17"/>
      <c r="AI33" s="69"/>
      <c r="AJ33" s="17"/>
      <c r="AL33" s="69"/>
      <c r="AM33" s="17"/>
      <c r="AO33" s="69"/>
      <c r="AP33" s="17"/>
      <c r="AR33" s="69"/>
      <c r="AS33" s="17"/>
      <c r="AU33" s="69"/>
      <c r="AV33" s="17"/>
      <c r="AX33" s="69"/>
      <c r="AY33" s="17"/>
      <c r="BA33" s="69"/>
      <c r="BB33" s="17"/>
      <c r="BD33" s="69"/>
      <c r="BE33" s="17"/>
      <c r="BG33" s="69"/>
      <c r="BH33" s="17"/>
      <c r="BJ33" s="69"/>
      <c r="BK33" s="17"/>
      <c r="BM33" s="69"/>
      <c r="BN33" s="17"/>
      <c r="BP33" s="69"/>
      <c r="BQ33" s="17"/>
      <c r="BS33" s="69"/>
      <c r="BT33" s="17"/>
      <c r="BV33" s="69"/>
      <c r="BW33" s="17"/>
      <c r="BY33" s="69"/>
    </row>
    <row r="34" spans="1:77" ht="13.5" customHeight="1">
      <c r="A34" s="68"/>
      <c r="F34" s="17"/>
      <c r="H34" s="69"/>
      <c r="L34" s="17"/>
      <c r="N34" s="69"/>
      <c r="O34" s="17"/>
      <c r="Q34" s="69"/>
      <c r="R34" s="17"/>
      <c r="T34" s="69"/>
      <c r="U34" s="17"/>
      <c r="W34" s="69"/>
      <c r="X34" s="17"/>
      <c r="Z34" s="69"/>
      <c r="AA34" s="17"/>
      <c r="AC34" s="69"/>
      <c r="AD34" s="17"/>
      <c r="AF34" s="69"/>
      <c r="AG34" s="17"/>
      <c r="AI34" s="69"/>
      <c r="AJ34" s="17"/>
      <c r="AL34" s="69"/>
      <c r="AM34" s="17"/>
      <c r="AO34" s="69"/>
      <c r="AP34" s="17"/>
      <c r="AR34" s="69"/>
      <c r="AS34" s="17"/>
      <c r="AU34" s="69"/>
      <c r="AV34" s="17"/>
      <c r="AX34" s="69"/>
      <c r="AY34" s="17"/>
      <c r="BA34" s="69"/>
      <c r="BB34" s="17"/>
      <c r="BD34" s="69"/>
      <c r="BE34" s="17"/>
      <c r="BG34" s="69"/>
      <c r="BH34" s="17"/>
      <c r="BJ34" s="69"/>
      <c r="BK34" s="17"/>
      <c r="BM34" s="69"/>
      <c r="BN34" s="17"/>
      <c r="BP34" s="69"/>
      <c r="BQ34" s="17"/>
      <c r="BS34" s="69"/>
      <c r="BT34" s="17"/>
      <c r="BV34" s="69"/>
      <c r="BW34" s="17"/>
      <c r="BY34" s="69"/>
    </row>
    <row r="35" spans="1:77" ht="13.5" customHeight="1">
      <c r="A35" s="44"/>
      <c r="F35" s="17"/>
      <c r="H35" s="69"/>
      <c r="L35" s="17"/>
      <c r="N35" s="69"/>
      <c r="O35" s="17"/>
      <c r="Q35" s="69"/>
      <c r="R35" s="17"/>
      <c r="T35" s="69"/>
      <c r="U35" s="17"/>
      <c r="W35" s="69"/>
      <c r="X35" s="17"/>
      <c r="Z35" s="69"/>
      <c r="AA35" s="17"/>
      <c r="AC35" s="69"/>
      <c r="AD35" s="17"/>
      <c r="AF35" s="69"/>
      <c r="AG35" s="17"/>
      <c r="AI35" s="69"/>
      <c r="AJ35" s="17"/>
      <c r="AL35" s="69"/>
      <c r="AM35" s="17"/>
      <c r="AO35" s="69"/>
      <c r="AP35" s="17"/>
      <c r="AR35" s="69"/>
      <c r="AS35" s="17"/>
      <c r="AU35" s="69"/>
      <c r="AV35" s="17"/>
      <c r="AX35" s="69"/>
      <c r="AY35" s="17"/>
      <c r="BA35" s="69"/>
      <c r="BB35" s="17"/>
      <c r="BD35" s="69"/>
      <c r="BE35" s="17"/>
      <c r="BG35" s="69"/>
      <c r="BH35" s="17"/>
      <c r="BJ35" s="69"/>
      <c r="BK35" s="17"/>
      <c r="BM35" s="69"/>
      <c r="BN35" s="17"/>
      <c r="BP35" s="69"/>
      <c r="BQ35" s="17"/>
      <c r="BS35" s="69"/>
      <c r="BT35" s="17"/>
      <c r="BV35" s="69"/>
      <c r="BW35" s="17"/>
      <c r="BY35" s="69"/>
    </row>
    <row r="36" spans="1:77" ht="13.5" customHeight="1">
      <c r="A36" s="44"/>
      <c r="F36" s="17"/>
      <c r="H36" s="69"/>
      <c r="L36" s="17"/>
      <c r="N36" s="69"/>
      <c r="O36" s="17"/>
      <c r="Q36" s="69"/>
      <c r="R36" s="17"/>
      <c r="T36" s="69"/>
      <c r="U36" s="17"/>
      <c r="W36" s="69"/>
      <c r="X36" s="17"/>
      <c r="Z36" s="69"/>
      <c r="AA36" s="17"/>
      <c r="AC36" s="69"/>
      <c r="AD36" s="17"/>
      <c r="AF36" s="69"/>
      <c r="AG36" s="17"/>
      <c r="AI36" s="69"/>
      <c r="AJ36" s="17"/>
      <c r="AL36" s="69"/>
      <c r="AM36" s="17"/>
      <c r="AO36" s="69"/>
      <c r="AP36" s="17"/>
      <c r="AR36" s="69"/>
      <c r="AS36" s="17"/>
      <c r="AU36" s="69"/>
      <c r="AV36" s="17"/>
      <c r="AX36" s="69"/>
      <c r="AY36" s="17"/>
      <c r="BA36" s="69"/>
      <c r="BB36" s="17"/>
      <c r="BD36" s="69"/>
      <c r="BE36" s="17"/>
      <c r="BG36" s="69"/>
      <c r="BH36" s="17"/>
      <c r="BJ36" s="69"/>
      <c r="BK36" s="17"/>
      <c r="BM36" s="69"/>
      <c r="BN36" s="17"/>
      <c r="BP36" s="69"/>
      <c r="BQ36" s="17"/>
      <c r="BS36" s="69"/>
      <c r="BT36" s="17"/>
      <c r="BV36" s="69"/>
      <c r="BW36" s="17"/>
      <c r="BY36" s="69"/>
    </row>
    <row r="37" spans="1:77" ht="13.5" customHeight="1">
      <c r="A37" s="44"/>
      <c r="F37" s="17"/>
      <c r="H37" s="69"/>
      <c r="L37" s="17"/>
      <c r="N37" s="69"/>
      <c r="O37" s="17"/>
      <c r="Q37" s="69"/>
      <c r="R37" s="17"/>
      <c r="T37" s="69"/>
      <c r="U37" s="17"/>
      <c r="W37" s="69"/>
      <c r="X37" s="17"/>
      <c r="Z37" s="69"/>
      <c r="AA37" s="17"/>
      <c r="AC37" s="69"/>
      <c r="AD37" s="17"/>
      <c r="AF37" s="69"/>
      <c r="AG37" s="17"/>
      <c r="AI37" s="69"/>
      <c r="AJ37" s="17"/>
      <c r="AL37" s="69"/>
      <c r="AM37" s="17"/>
      <c r="AO37" s="69"/>
      <c r="AP37" s="17"/>
      <c r="AR37" s="69"/>
      <c r="AS37" s="17"/>
      <c r="AU37" s="69"/>
      <c r="AV37" s="17"/>
      <c r="AX37" s="69"/>
      <c r="AY37" s="17"/>
      <c r="BA37" s="69"/>
      <c r="BB37" s="17"/>
      <c r="BD37" s="69"/>
      <c r="BE37" s="17"/>
      <c r="BG37" s="69"/>
      <c r="BH37" s="17"/>
      <c r="BJ37" s="69"/>
      <c r="BK37" s="17"/>
      <c r="BM37" s="69"/>
      <c r="BN37" s="17"/>
      <c r="BP37" s="69"/>
      <c r="BQ37" s="17"/>
      <c r="BS37" s="69"/>
      <c r="BT37" s="17"/>
      <c r="BV37" s="69"/>
      <c r="BW37" s="17"/>
      <c r="BY37" s="69"/>
    </row>
    <row r="38" spans="1:77" ht="13.5" customHeight="1">
      <c r="A38" s="68"/>
      <c r="F38" s="17"/>
      <c r="H38" s="69"/>
      <c r="L38" s="17"/>
      <c r="N38" s="69"/>
      <c r="O38" s="17"/>
      <c r="Q38" s="69"/>
      <c r="R38" s="17"/>
      <c r="T38" s="69"/>
      <c r="U38" s="17"/>
      <c r="W38" s="69"/>
      <c r="X38" s="17"/>
      <c r="Z38" s="69"/>
      <c r="AA38" s="17"/>
      <c r="AC38" s="69"/>
      <c r="AD38" s="17"/>
      <c r="AF38" s="69"/>
      <c r="AG38" s="17"/>
      <c r="AI38" s="69"/>
      <c r="AJ38" s="17"/>
      <c r="AL38" s="69"/>
      <c r="AM38" s="17"/>
      <c r="AO38" s="69"/>
      <c r="AP38" s="17"/>
      <c r="AR38" s="69"/>
      <c r="AS38" s="17"/>
      <c r="AU38" s="69"/>
      <c r="AV38" s="17"/>
      <c r="AX38" s="69"/>
      <c r="AY38" s="17"/>
      <c r="BA38" s="69"/>
      <c r="BB38" s="17"/>
      <c r="BD38" s="69"/>
      <c r="BE38" s="17"/>
      <c r="BG38" s="69"/>
      <c r="BH38" s="17"/>
      <c r="BJ38" s="69"/>
      <c r="BK38" s="17"/>
      <c r="BM38" s="69"/>
      <c r="BN38" s="17"/>
      <c r="BP38" s="69"/>
      <c r="BQ38" s="17"/>
      <c r="BS38" s="69"/>
      <c r="BT38" s="17"/>
      <c r="BV38" s="69"/>
      <c r="BW38" s="17"/>
      <c r="BY38" s="69"/>
    </row>
    <row r="39" spans="1:77" ht="13.5" customHeight="1">
      <c r="A39" s="68"/>
      <c r="F39" s="17"/>
      <c r="H39" s="69"/>
      <c r="L39" s="17"/>
      <c r="N39" s="69"/>
      <c r="O39" s="17"/>
      <c r="Q39" s="69"/>
      <c r="R39" s="17"/>
      <c r="T39" s="69"/>
      <c r="U39" s="17"/>
      <c r="W39" s="69"/>
      <c r="X39" s="17"/>
      <c r="Z39" s="69"/>
      <c r="AA39" s="17"/>
      <c r="AC39" s="69"/>
      <c r="AD39" s="17"/>
      <c r="AF39" s="69"/>
      <c r="AG39" s="17"/>
      <c r="AI39" s="69"/>
      <c r="AJ39" s="17"/>
      <c r="AL39" s="69"/>
      <c r="AM39" s="17"/>
      <c r="AO39" s="69"/>
      <c r="AP39" s="17"/>
      <c r="AR39" s="69"/>
      <c r="AS39" s="17"/>
      <c r="AU39" s="69"/>
      <c r="AV39" s="17"/>
      <c r="AX39" s="69"/>
      <c r="AY39" s="17"/>
      <c r="BA39" s="69"/>
      <c r="BB39" s="17"/>
      <c r="BD39" s="69"/>
      <c r="BE39" s="17"/>
      <c r="BG39" s="69"/>
      <c r="BH39" s="17"/>
      <c r="BJ39" s="69"/>
      <c r="BK39" s="17"/>
      <c r="BM39" s="69"/>
      <c r="BN39" s="17"/>
      <c r="BP39" s="69"/>
      <c r="BQ39" s="17"/>
      <c r="BS39" s="69"/>
      <c r="BT39" s="17"/>
      <c r="BV39" s="69"/>
      <c r="BW39" s="17"/>
      <c r="BY39" s="69"/>
    </row>
    <row r="40" spans="1:77" ht="13.5" customHeight="1">
      <c r="A40" s="68"/>
      <c r="F40" s="17"/>
      <c r="H40" s="69"/>
      <c r="L40" s="17"/>
      <c r="N40" s="69"/>
      <c r="O40" s="17"/>
      <c r="Q40" s="69"/>
      <c r="R40" s="17"/>
      <c r="T40" s="69"/>
      <c r="U40" s="17"/>
      <c r="W40" s="69"/>
      <c r="X40" s="17"/>
      <c r="Z40" s="69"/>
      <c r="AA40" s="17"/>
      <c r="AC40" s="69"/>
      <c r="AD40" s="17"/>
      <c r="AF40" s="69"/>
      <c r="AG40" s="17"/>
      <c r="AI40" s="69"/>
      <c r="AJ40" s="17"/>
      <c r="AL40" s="69"/>
      <c r="AM40" s="17"/>
      <c r="AO40" s="69"/>
      <c r="AP40" s="17"/>
      <c r="AR40" s="69"/>
      <c r="AS40" s="17"/>
      <c r="AU40" s="69"/>
      <c r="AV40" s="17"/>
      <c r="AX40" s="69"/>
      <c r="AY40" s="17"/>
      <c r="BA40" s="69"/>
      <c r="BB40" s="17"/>
      <c r="BD40" s="69"/>
      <c r="BE40" s="17"/>
      <c r="BG40" s="69"/>
      <c r="BH40" s="17"/>
      <c r="BJ40" s="69"/>
      <c r="BK40" s="17"/>
      <c r="BM40" s="69"/>
      <c r="BN40" s="17"/>
      <c r="BP40" s="69"/>
      <c r="BQ40" s="17"/>
      <c r="BS40" s="69"/>
      <c r="BT40" s="17"/>
      <c r="BV40" s="69"/>
      <c r="BW40" s="17"/>
      <c r="BY40" s="69"/>
    </row>
    <row r="41" spans="1:77" ht="13.5" customHeight="1">
      <c r="A41" s="68"/>
      <c r="F41" s="17"/>
      <c r="H41" s="69"/>
      <c r="L41" s="17"/>
      <c r="N41" s="69"/>
      <c r="O41" s="17"/>
      <c r="Q41" s="69"/>
      <c r="R41" s="17"/>
      <c r="T41" s="69"/>
      <c r="U41" s="17"/>
      <c r="W41" s="69"/>
      <c r="X41" s="17"/>
      <c r="Z41" s="69"/>
      <c r="AA41" s="17"/>
      <c r="AC41" s="69"/>
      <c r="AD41" s="17"/>
      <c r="AF41" s="69"/>
      <c r="AG41" s="17"/>
      <c r="AI41" s="69"/>
      <c r="AJ41" s="17"/>
      <c r="AL41" s="69"/>
      <c r="AM41" s="17"/>
      <c r="AO41" s="69"/>
      <c r="AP41" s="17"/>
      <c r="AR41" s="69"/>
      <c r="AS41" s="17"/>
      <c r="AU41" s="69"/>
      <c r="AV41" s="17"/>
      <c r="AX41" s="69"/>
      <c r="AY41" s="17"/>
      <c r="BA41" s="69"/>
      <c r="BB41" s="17"/>
      <c r="BD41" s="69"/>
      <c r="BE41" s="17"/>
      <c r="BG41" s="69"/>
      <c r="BH41" s="17"/>
      <c r="BJ41" s="69"/>
      <c r="BK41" s="17"/>
      <c r="BM41" s="69"/>
      <c r="BN41" s="17"/>
      <c r="BP41" s="69"/>
      <c r="BQ41" s="17"/>
      <c r="BS41" s="69"/>
      <c r="BT41" s="17"/>
      <c r="BV41" s="69"/>
      <c r="BW41" s="17"/>
      <c r="BY41" s="69"/>
    </row>
    <row r="42" spans="1:77" ht="13.5" customHeight="1">
      <c r="A42" s="68"/>
      <c r="F42" s="17"/>
      <c r="H42" s="69"/>
      <c r="L42" s="17"/>
      <c r="N42" s="69"/>
      <c r="O42" s="17"/>
      <c r="Q42" s="69"/>
      <c r="R42" s="17"/>
      <c r="S42" s="4"/>
      <c r="T42" s="69"/>
      <c r="U42" s="17"/>
      <c r="W42" s="69"/>
      <c r="X42" s="17"/>
      <c r="Z42" s="69"/>
      <c r="AA42" s="17"/>
      <c r="AC42" s="69"/>
      <c r="AD42" s="17"/>
      <c r="AF42" s="69"/>
      <c r="AG42" s="17"/>
      <c r="AI42" s="69"/>
      <c r="AJ42" s="17"/>
      <c r="AL42" s="69"/>
      <c r="AM42" s="17"/>
      <c r="AO42" s="69"/>
      <c r="AP42" s="17"/>
      <c r="AR42" s="69"/>
      <c r="AS42" s="17"/>
      <c r="AU42" s="69"/>
      <c r="AV42" s="17"/>
      <c r="AX42" s="69"/>
      <c r="AY42" s="17"/>
      <c r="BA42" s="69"/>
      <c r="BB42" s="17"/>
      <c r="BD42" s="69"/>
      <c r="BE42" s="17"/>
      <c r="BG42" s="69"/>
      <c r="BH42" s="17"/>
      <c r="BJ42" s="69"/>
      <c r="BK42" s="17"/>
      <c r="BM42" s="69"/>
      <c r="BN42" s="17"/>
      <c r="BP42" s="69"/>
      <c r="BQ42" s="17"/>
      <c r="BS42" s="69"/>
      <c r="BT42" s="17"/>
      <c r="BV42" s="69"/>
      <c r="BW42" s="17"/>
      <c r="BY42" s="69"/>
    </row>
    <row r="43" spans="1:77" ht="13.5" customHeight="1">
      <c r="A43" s="68"/>
      <c r="C43" s="7"/>
      <c r="D43" s="4"/>
      <c r="E43" s="4"/>
      <c r="F43" s="7"/>
      <c r="G43" s="4"/>
      <c r="H43" s="71"/>
      <c r="I43" s="4"/>
      <c r="J43" s="4"/>
      <c r="K43" s="4"/>
      <c r="L43" s="7"/>
      <c r="M43" s="4"/>
      <c r="N43" s="71"/>
      <c r="O43" s="7"/>
      <c r="P43" s="4"/>
      <c r="Q43" s="71"/>
      <c r="R43" s="7"/>
      <c r="S43" s="4"/>
      <c r="T43" s="71"/>
      <c r="U43" s="7"/>
      <c r="V43" s="4"/>
      <c r="W43" s="71"/>
      <c r="X43" s="7"/>
      <c r="Y43" s="4"/>
      <c r="Z43" s="71"/>
      <c r="AA43" s="7"/>
      <c r="AB43" s="4"/>
      <c r="AC43" s="71"/>
      <c r="AD43" s="7"/>
      <c r="AE43" s="4"/>
      <c r="AF43" s="71"/>
      <c r="AG43" s="7"/>
      <c r="AH43" s="4"/>
      <c r="AI43" s="71"/>
      <c r="AJ43" s="7"/>
      <c r="AK43" s="4"/>
      <c r="AL43" s="71"/>
      <c r="AM43" s="7"/>
      <c r="AN43" s="4"/>
      <c r="AO43" s="71"/>
      <c r="AP43" s="7"/>
      <c r="AQ43" s="4"/>
      <c r="AR43" s="71"/>
      <c r="AS43" s="7"/>
      <c r="AT43" s="4"/>
      <c r="AU43" s="71"/>
      <c r="AV43" s="7"/>
      <c r="AW43" s="4"/>
      <c r="AX43" s="71"/>
      <c r="AY43" s="7"/>
      <c r="AZ43" s="4"/>
      <c r="BA43" s="71"/>
      <c r="BB43" s="7"/>
      <c r="BC43" s="4"/>
      <c r="BD43" s="71"/>
      <c r="BE43" s="7"/>
      <c r="BF43" s="4"/>
      <c r="BG43" s="71"/>
      <c r="BH43" s="7"/>
      <c r="BI43" s="4"/>
      <c r="BJ43" s="71"/>
      <c r="BK43" s="7"/>
      <c r="BL43" s="4"/>
      <c r="BM43" s="71"/>
      <c r="BN43" s="7"/>
      <c r="BO43" s="4"/>
      <c r="BP43" s="71"/>
      <c r="BQ43" s="7"/>
      <c r="BR43" s="4"/>
      <c r="BS43" s="71"/>
      <c r="BT43" s="7"/>
      <c r="BU43" s="4"/>
      <c r="BV43" s="71"/>
      <c r="BW43" s="7"/>
      <c r="BX43" s="4"/>
      <c r="BY43" s="71"/>
    </row>
    <row r="44" spans="1:77" ht="13.5" customHeight="1">
      <c r="A44" s="68"/>
      <c r="C44" s="7"/>
      <c r="D44" s="4"/>
      <c r="E44" s="4"/>
      <c r="F44" s="7"/>
      <c r="G44" s="4"/>
      <c r="H44" s="71"/>
      <c r="I44" s="4"/>
      <c r="J44" s="4"/>
      <c r="K44" s="4"/>
      <c r="L44" s="7"/>
      <c r="M44" s="4"/>
      <c r="N44" s="71"/>
      <c r="O44" s="7"/>
      <c r="P44" s="4"/>
      <c r="Q44" s="71"/>
      <c r="R44" s="7"/>
      <c r="S44" s="4"/>
      <c r="T44" s="71"/>
      <c r="U44" s="7"/>
      <c r="V44" s="4"/>
      <c r="W44" s="71"/>
      <c r="X44" s="7"/>
      <c r="Y44" s="4"/>
      <c r="Z44" s="71"/>
      <c r="AA44" s="7"/>
      <c r="AB44" s="4"/>
      <c r="AC44" s="71"/>
      <c r="AD44" s="7"/>
      <c r="AE44" s="4"/>
      <c r="AF44" s="71"/>
      <c r="AG44" s="7"/>
      <c r="AH44" s="4"/>
      <c r="AI44" s="71"/>
      <c r="AJ44" s="7"/>
      <c r="AK44" s="4"/>
      <c r="AL44" s="71"/>
      <c r="AM44" s="7"/>
      <c r="AN44" s="4"/>
      <c r="AO44" s="71"/>
      <c r="AP44" s="7"/>
      <c r="AQ44" s="4"/>
      <c r="AR44" s="71"/>
      <c r="AS44" s="7"/>
      <c r="AT44" s="4"/>
      <c r="AU44" s="71"/>
      <c r="AV44" s="7"/>
      <c r="AW44" s="4"/>
      <c r="AX44" s="71"/>
      <c r="AY44" s="7"/>
      <c r="AZ44" s="4"/>
      <c r="BA44" s="71"/>
      <c r="BB44" s="7"/>
      <c r="BC44" s="4"/>
      <c r="BD44" s="71"/>
      <c r="BE44" s="7"/>
      <c r="BF44" s="4"/>
      <c r="BG44" s="71"/>
      <c r="BH44" s="7"/>
      <c r="BI44" s="4"/>
      <c r="BJ44" s="71"/>
      <c r="BK44" s="7"/>
      <c r="BL44" s="4"/>
      <c r="BM44" s="71"/>
      <c r="BN44" s="7"/>
      <c r="BO44" s="4"/>
      <c r="BP44" s="71"/>
      <c r="BQ44" s="7"/>
      <c r="BR44" s="4"/>
      <c r="BS44" s="71"/>
      <c r="BT44" s="7"/>
      <c r="BU44" s="4"/>
      <c r="BV44" s="71"/>
      <c r="BW44" s="7"/>
      <c r="BX44" s="4"/>
      <c r="BY44" s="71"/>
    </row>
    <row r="45" spans="1:77" ht="13.5" customHeight="1">
      <c r="A45" s="68"/>
      <c r="C45" s="7"/>
      <c r="D45" s="4"/>
      <c r="E45" s="4"/>
      <c r="F45" s="7"/>
      <c r="G45" s="4"/>
      <c r="H45" s="71"/>
      <c r="I45" s="4"/>
      <c r="J45" s="4"/>
      <c r="K45" s="4"/>
      <c r="L45" s="7"/>
      <c r="M45" s="4"/>
      <c r="N45" s="71"/>
      <c r="O45" s="7"/>
      <c r="P45" s="4"/>
      <c r="Q45" s="71"/>
      <c r="R45" s="7"/>
      <c r="S45" s="4"/>
      <c r="T45" s="71"/>
      <c r="U45" s="7"/>
      <c r="V45" s="4"/>
      <c r="W45" s="71"/>
      <c r="X45" s="7"/>
      <c r="Y45" s="4"/>
      <c r="Z45" s="71"/>
      <c r="AA45" s="7"/>
      <c r="AB45" s="4"/>
      <c r="AC45" s="71"/>
      <c r="AD45" s="7"/>
      <c r="AE45" s="4"/>
      <c r="AF45" s="71"/>
      <c r="AG45" s="7"/>
      <c r="AH45" s="4"/>
      <c r="AI45" s="71"/>
      <c r="AJ45" s="7"/>
      <c r="AK45" s="4"/>
      <c r="AL45" s="71"/>
      <c r="AM45" s="7"/>
      <c r="AN45" s="4"/>
      <c r="AO45" s="71"/>
      <c r="AP45" s="7"/>
      <c r="AQ45" s="4"/>
      <c r="AR45" s="71"/>
      <c r="AS45" s="7"/>
      <c r="AT45" s="4"/>
      <c r="AU45" s="71"/>
      <c r="AV45" s="7"/>
      <c r="AW45" s="4"/>
      <c r="AX45" s="71"/>
      <c r="AY45" s="7"/>
      <c r="AZ45" s="4"/>
      <c r="BA45" s="71"/>
      <c r="BB45" s="7"/>
      <c r="BC45" s="4"/>
      <c r="BD45" s="71"/>
      <c r="BE45" s="7"/>
      <c r="BF45" s="4"/>
      <c r="BG45" s="71"/>
      <c r="BH45" s="7"/>
      <c r="BI45" s="4"/>
      <c r="BJ45" s="71"/>
      <c r="BK45" s="7"/>
      <c r="BL45" s="4"/>
      <c r="BM45" s="71"/>
      <c r="BN45" s="7"/>
      <c r="BO45" s="4"/>
      <c r="BP45" s="71"/>
      <c r="BQ45" s="7"/>
      <c r="BR45" s="4"/>
      <c r="BS45" s="71"/>
      <c r="BT45" s="7"/>
      <c r="BU45" s="4"/>
      <c r="BV45" s="71"/>
      <c r="BW45" s="7"/>
      <c r="BX45" s="4"/>
      <c r="BY45" s="71"/>
    </row>
    <row r="46" spans="1:77" ht="13.5" customHeight="1">
      <c r="A46" s="68"/>
      <c r="C46" s="7"/>
      <c r="D46" s="4"/>
      <c r="E46" s="4"/>
      <c r="F46" s="7"/>
      <c r="G46" s="4"/>
      <c r="H46" s="71"/>
      <c r="I46" s="4"/>
      <c r="J46" s="4"/>
      <c r="K46" s="4"/>
      <c r="L46" s="7"/>
      <c r="M46" s="4"/>
      <c r="N46" s="71"/>
      <c r="O46" s="7"/>
      <c r="P46" s="4"/>
      <c r="Q46" s="71"/>
      <c r="R46" s="7"/>
      <c r="T46" s="71"/>
      <c r="U46" s="7"/>
      <c r="V46" s="4"/>
      <c r="W46" s="71"/>
      <c r="X46" s="7"/>
      <c r="Y46" s="4"/>
      <c r="Z46" s="71"/>
      <c r="AA46" s="7"/>
      <c r="AB46" s="4"/>
      <c r="AC46" s="71"/>
      <c r="AD46" s="7"/>
      <c r="AE46" s="4"/>
      <c r="AF46" s="71"/>
      <c r="AG46" s="7"/>
      <c r="AH46" s="4"/>
      <c r="AI46" s="71"/>
      <c r="AJ46" s="7"/>
      <c r="AK46" s="4"/>
      <c r="AL46" s="71"/>
      <c r="AM46" s="7"/>
      <c r="AN46" s="4"/>
      <c r="AO46" s="71"/>
      <c r="AP46" s="7"/>
      <c r="AQ46" s="4"/>
      <c r="AR46" s="71"/>
      <c r="AS46" s="7"/>
      <c r="AT46" s="4"/>
      <c r="AU46" s="71"/>
      <c r="AV46" s="7"/>
      <c r="AW46" s="4"/>
      <c r="AX46" s="71"/>
      <c r="AY46" s="7"/>
      <c r="AZ46" s="4"/>
      <c r="BA46" s="71"/>
      <c r="BB46" s="7"/>
      <c r="BC46" s="4"/>
      <c r="BD46" s="71"/>
      <c r="BE46" s="7"/>
      <c r="BF46" s="4"/>
      <c r="BG46" s="71"/>
      <c r="BH46" s="7"/>
      <c r="BI46" s="4"/>
      <c r="BJ46" s="71"/>
      <c r="BK46" s="7"/>
      <c r="BL46" s="4"/>
      <c r="BM46" s="71"/>
      <c r="BN46" s="7"/>
      <c r="BO46" s="4"/>
      <c r="BP46" s="71"/>
      <c r="BQ46" s="7"/>
      <c r="BR46" s="4"/>
      <c r="BS46" s="71"/>
      <c r="BT46" s="7"/>
      <c r="BU46" s="4"/>
      <c r="BV46" s="71"/>
      <c r="BW46" s="7"/>
      <c r="BX46" s="4"/>
      <c r="BY46" s="71"/>
    </row>
    <row r="47" spans="1:77" ht="13.5" customHeight="1">
      <c r="A47" s="68"/>
      <c r="C47" s="7"/>
      <c r="D47" s="4"/>
      <c r="E47" s="4"/>
      <c r="F47" s="7"/>
      <c r="G47" s="4"/>
      <c r="H47" s="71"/>
      <c r="I47" s="4"/>
      <c r="J47" s="4"/>
      <c r="K47" s="4"/>
      <c r="L47" s="7"/>
      <c r="M47" s="4"/>
      <c r="N47" s="71"/>
      <c r="O47" s="7"/>
      <c r="P47" s="4"/>
      <c r="Q47" s="71"/>
      <c r="R47" s="7"/>
      <c r="S47" s="4"/>
      <c r="T47" s="71"/>
      <c r="U47" s="7"/>
      <c r="V47" s="4"/>
      <c r="W47" s="71"/>
      <c r="X47" s="7"/>
      <c r="Y47" s="4"/>
      <c r="Z47" s="71"/>
      <c r="AA47" s="7"/>
      <c r="AB47" s="4"/>
      <c r="AC47" s="71"/>
      <c r="AD47" s="7"/>
      <c r="AE47" s="4"/>
      <c r="AF47" s="71"/>
      <c r="AG47" s="7"/>
      <c r="AH47" s="4"/>
      <c r="AI47" s="71"/>
      <c r="AJ47" s="7"/>
      <c r="AK47" s="4"/>
      <c r="AL47" s="71"/>
      <c r="AM47" s="7"/>
      <c r="AN47" s="4"/>
      <c r="AO47" s="71"/>
      <c r="AP47" s="7"/>
      <c r="AQ47" s="4"/>
      <c r="AR47" s="71"/>
      <c r="AS47" s="7"/>
      <c r="AT47" s="4"/>
      <c r="AU47" s="71"/>
      <c r="AV47" s="7"/>
      <c r="AW47" s="4"/>
      <c r="AX47" s="71"/>
      <c r="AY47" s="7"/>
      <c r="AZ47" s="4"/>
      <c r="BA47" s="71"/>
      <c r="BB47" s="7"/>
      <c r="BC47" s="4"/>
      <c r="BD47" s="71"/>
      <c r="BE47" s="7"/>
      <c r="BF47" s="4"/>
      <c r="BG47" s="71"/>
      <c r="BH47" s="7"/>
      <c r="BI47" s="4"/>
      <c r="BJ47" s="71"/>
      <c r="BK47" s="7"/>
      <c r="BL47" s="4"/>
      <c r="BM47" s="71"/>
      <c r="BN47" s="7"/>
      <c r="BO47" s="4"/>
      <c r="BP47" s="71"/>
      <c r="BQ47" s="7"/>
      <c r="BR47" s="4"/>
      <c r="BS47" s="71"/>
      <c r="BT47" s="7"/>
      <c r="BU47" s="4"/>
      <c r="BV47" s="71"/>
      <c r="BW47" s="7"/>
      <c r="BX47" s="4"/>
      <c r="BY47" s="71"/>
    </row>
    <row r="48" spans="1:77" ht="13.5" customHeight="1">
      <c r="A48" s="68"/>
      <c r="C48" s="7"/>
      <c r="D48" s="4"/>
      <c r="E48" s="4"/>
      <c r="F48" s="7"/>
      <c r="G48" s="4"/>
      <c r="H48" s="71"/>
      <c r="I48" s="4"/>
      <c r="J48" s="4"/>
      <c r="K48" s="4"/>
      <c r="L48" s="7"/>
      <c r="M48" s="4"/>
      <c r="N48" s="71"/>
      <c r="O48" s="7"/>
      <c r="P48" s="4"/>
      <c r="Q48" s="71"/>
      <c r="R48" s="7"/>
      <c r="S48" s="4"/>
      <c r="T48" s="71"/>
      <c r="U48" s="7"/>
      <c r="V48" s="4"/>
      <c r="W48" s="71"/>
      <c r="X48" s="7"/>
      <c r="Y48" s="4"/>
      <c r="Z48" s="71"/>
      <c r="AA48" s="7"/>
      <c r="AB48" s="4"/>
      <c r="AC48" s="71"/>
      <c r="AD48" s="7"/>
      <c r="AE48" s="4"/>
      <c r="AF48" s="71"/>
      <c r="AG48" s="7"/>
      <c r="AH48" s="4"/>
      <c r="AI48" s="71"/>
      <c r="AJ48" s="7"/>
      <c r="AK48" s="4"/>
      <c r="AL48" s="71"/>
      <c r="AM48" s="7"/>
      <c r="AN48" s="4"/>
      <c r="AO48" s="71"/>
      <c r="AP48" s="7"/>
      <c r="AQ48" s="4"/>
      <c r="AR48" s="71"/>
      <c r="AS48" s="7"/>
      <c r="AT48" s="4"/>
      <c r="AU48" s="71"/>
      <c r="AV48" s="7"/>
      <c r="AW48" s="4"/>
      <c r="AX48" s="71"/>
      <c r="AY48" s="7"/>
      <c r="AZ48" s="4"/>
      <c r="BA48" s="71"/>
      <c r="BB48" s="7"/>
      <c r="BC48" s="4"/>
      <c r="BD48" s="71"/>
      <c r="BE48" s="7"/>
      <c r="BF48" s="4"/>
      <c r="BG48" s="71"/>
      <c r="BH48" s="7"/>
      <c r="BI48" s="4"/>
      <c r="BJ48" s="71"/>
      <c r="BK48" s="7"/>
      <c r="BL48" s="4"/>
      <c r="BM48" s="71"/>
      <c r="BN48" s="7"/>
      <c r="BO48" s="4"/>
      <c r="BP48" s="71"/>
      <c r="BQ48" s="7"/>
      <c r="BR48" s="4"/>
      <c r="BS48" s="71"/>
      <c r="BT48" s="7"/>
      <c r="BU48" s="4"/>
      <c r="BV48" s="71"/>
      <c r="BW48" s="7"/>
      <c r="BX48" s="4"/>
      <c r="BY48" s="71"/>
    </row>
    <row r="49" spans="1:77" ht="13.5" customHeight="1">
      <c r="A49" s="68"/>
      <c r="C49" s="7"/>
      <c r="D49" s="4"/>
      <c r="E49" s="4"/>
      <c r="F49" s="7"/>
      <c r="G49" s="4"/>
      <c r="H49" s="71"/>
      <c r="I49" s="4"/>
      <c r="J49" s="4"/>
      <c r="K49" s="4"/>
      <c r="L49" s="7"/>
      <c r="M49" s="4"/>
      <c r="N49" s="71"/>
      <c r="O49" s="7"/>
      <c r="P49" s="4"/>
      <c r="Q49" s="71"/>
      <c r="R49" s="7"/>
      <c r="S49" s="4"/>
      <c r="T49" s="71"/>
      <c r="U49" s="7"/>
      <c r="V49" s="4"/>
      <c r="W49" s="71"/>
      <c r="X49" s="7"/>
      <c r="Y49" s="4"/>
      <c r="Z49" s="71"/>
      <c r="AA49" s="7"/>
      <c r="AB49" s="4"/>
      <c r="AC49" s="71"/>
      <c r="AD49" s="7"/>
      <c r="AE49" s="4"/>
      <c r="AF49" s="71"/>
      <c r="AG49" s="7"/>
      <c r="AH49" s="4"/>
      <c r="AI49" s="71"/>
      <c r="AJ49" s="7"/>
      <c r="AK49" s="4"/>
      <c r="AL49" s="71"/>
      <c r="AM49" s="7"/>
      <c r="AN49" s="4"/>
      <c r="AO49" s="71"/>
      <c r="AP49" s="7"/>
      <c r="AQ49" s="4"/>
      <c r="AR49" s="71"/>
      <c r="AS49" s="7"/>
      <c r="AT49" s="4"/>
      <c r="AU49" s="71"/>
      <c r="AV49" s="7"/>
      <c r="AW49" s="4"/>
      <c r="AX49" s="71"/>
      <c r="AY49" s="7"/>
      <c r="AZ49" s="4"/>
      <c r="BA49" s="71"/>
      <c r="BB49" s="7"/>
      <c r="BC49" s="4"/>
      <c r="BD49" s="71"/>
      <c r="BE49" s="7"/>
      <c r="BF49" s="4"/>
      <c r="BG49" s="71"/>
      <c r="BH49" s="7"/>
      <c r="BI49" s="4"/>
      <c r="BJ49" s="71"/>
      <c r="BK49" s="7"/>
      <c r="BL49" s="4"/>
      <c r="BM49" s="71"/>
      <c r="BN49" s="7"/>
      <c r="BO49" s="4"/>
      <c r="BP49" s="71"/>
      <c r="BQ49" s="7"/>
      <c r="BR49" s="4"/>
      <c r="BS49" s="71"/>
      <c r="BT49" s="7"/>
      <c r="BU49" s="4"/>
      <c r="BV49" s="71"/>
      <c r="BW49" s="7"/>
      <c r="BX49" s="4"/>
      <c r="BY49" s="71"/>
    </row>
    <row r="50" spans="1:77" ht="13.5" customHeight="1">
      <c r="A50" s="68"/>
      <c r="C50" s="7"/>
      <c r="D50" s="4"/>
      <c r="E50" s="4"/>
      <c r="F50" s="7"/>
      <c r="G50" s="4"/>
      <c r="H50" s="71"/>
      <c r="I50" s="4"/>
      <c r="J50" s="4"/>
      <c r="K50" s="4"/>
      <c r="L50" s="7"/>
      <c r="M50" s="4"/>
      <c r="N50" s="71"/>
      <c r="O50" s="7"/>
      <c r="P50" s="4"/>
      <c r="Q50" s="71"/>
      <c r="R50" s="7"/>
      <c r="S50" s="4"/>
      <c r="T50" s="71"/>
      <c r="U50" s="7"/>
      <c r="V50" s="4"/>
      <c r="W50" s="71"/>
      <c r="X50" s="7"/>
      <c r="Y50" s="4"/>
      <c r="Z50" s="71"/>
      <c r="AA50" s="7"/>
      <c r="AB50" s="4"/>
      <c r="AC50" s="71"/>
      <c r="AD50" s="7"/>
      <c r="AE50" s="4"/>
      <c r="AF50" s="71"/>
      <c r="AG50" s="7"/>
      <c r="AH50" s="4"/>
      <c r="AI50" s="71"/>
      <c r="AJ50" s="7"/>
      <c r="AK50" s="4"/>
      <c r="AL50" s="71"/>
      <c r="AM50" s="7"/>
      <c r="AN50" s="4"/>
      <c r="AO50" s="71"/>
      <c r="AP50" s="7"/>
      <c r="AQ50" s="4"/>
      <c r="AR50" s="71"/>
      <c r="AS50" s="7"/>
      <c r="AT50" s="4"/>
      <c r="AU50" s="71"/>
      <c r="AV50" s="7"/>
      <c r="AW50" s="4"/>
      <c r="AX50" s="71"/>
      <c r="AY50" s="7"/>
      <c r="AZ50" s="4"/>
      <c r="BA50" s="71"/>
      <c r="BB50" s="7"/>
      <c r="BC50" s="4"/>
      <c r="BD50" s="71"/>
      <c r="BE50" s="7"/>
      <c r="BF50" s="4"/>
      <c r="BG50" s="71"/>
      <c r="BH50" s="7"/>
      <c r="BI50" s="4"/>
      <c r="BJ50" s="71"/>
      <c r="BK50" s="7"/>
      <c r="BL50" s="4"/>
      <c r="BM50" s="71"/>
      <c r="BN50" s="7"/>
      <c r="BO50" s="4"/>
      <c r="BP50" s="71"/>
      <c r="BQ50" s="7"/>
      <c r="BR50" s="4"/>
      <c r="BS50" s="71"/>
      <c r="BT50" s="7"/>
      <c r="BU50" s="4"/>
      <c r="BV50" s="71"/>
      <c r="BW50" s="7"/>
      <c r="BX50" s="4"/>
      <c r="BY50" s="71"/>
    </row>
    <row r="51" spans="1:77" ht="13.5" customHeight="1">
      <c r="A51" s="68"/>
      <c r="C51" s="7"/>
      <c r="D51" s="4"/>
      <c r="E51" s="4"/>
      <c r="F51" s="7"/>
      <c r="G51" s="4"/>
      <c r="H51" s="71"/>
      <c r="I51" s="4"/>
      <c r="J51" s="4"/>
      <c r="K51" s="4"/>
      <c r="L51" s="7"/>
      <c r="M51" s="4"/>
      <c r="N51" s="71"/>
      <c r="O51" s="7"/>
      <c r="P51" s="4"/>
      <c r="Q51" s="71"/>
      <c r="R51" s="7"/>
      <c r="S51" s="4"/>
      <c r="T51" s="71"/>
      <c r="U51" s="7"/>
      <c r="V51" s="4"/>
      <c r="W51" s="71"/>
      <c r="X51" s="7"/>
      <c r="Y51" s="4"/>
      <c r="Z51" s="71"/>
      <c r="AA51" s="7"/>
      <c r="AB51" s="4"/>
      <c r="AC51" s="71"/>
      <c r="AD51" s="7"/>
      <c r="AE51" s="4"/>
      <c r="AF51" s="71"/>
      <c r="AG51" s="7"/>
      <c r="AH51" s="4"/>
      <c r="AI51" s="71"/>
      <c r="AJ51" s="7"/>
      <c r="AK51" s="4"/>
      <c r="AL51" s="71"/>
      <c r="AM51" s="7"/>
      <c r="AN51" s="4"/>
      <c r="AO51" s="71"/>
      <c r="AP51" s="7"/>
      <c r="AQ51" s="4"/>
      <c r="AR51" s="71"/>
      <c r="AS51" s="7"/>
      <c r="AT51" s="4"/>
      <c r="AU51" s="71"/>
      <c r="AV51" s="7"/>
      <c r="AW51" s="4"/>
      <c r="AX51" s="71"/>
      <c r="AY51" s="7"/>
      <c r="AZ51" s="4"/>
      <c r="BA51" s="71"/>
      <c r="BB51" s="7"/>
      <c r="BC51" s="4"/>
      <c r="BD51" s="71"/>
      <c r="BE51" s="7"/>
      <c r="BF51" s="4"/>
      <c r="BG51" s="71"/>
      <c r="BH51" s="7"/>
      <c r="BI51" s="4"/>
      <c r="BJ51" s="71"/>
      <c r="BK51" s="7"/>
      <c r="BL51" s="4"/>
      <c r="BM51" s="71"/>
      <c r="BN51" s="7"/>
      <c r="BO51" s="4"/>
      <c r="BP51" s="71"/>
      <c r="BQ51" s="7"/>
      <c r="BR51" s="4"/>
      <c r="BS51" s="71"/>
      <c r="BT51" s="7"/>
      <c r="BU51" s="4"/>
      <c r="BV51" s="71"/>
      <c r="BW51" s="7"/>
      <c r="BX51" s="4"/>
      <c r="BY51" s="71"/>
    </row>
    <row r="52" spans="1:77" ht="13.5" customHeight="1">
      <c r="A52" s="68"/>
      <c r="C52" s="7"/>
      <c r="D52" s="4"/>
      <c r="E52" s="4"/>
      <c r="F52" s="7"/>
      <c r="G52" s="4"/>
      <c r="H52" s="71"/>
      <c r="I52" s="4"/>
      <c r="J52" s="4"/>
      <c r="K52" s="4"/>
      <c r="L52" s="7"/>
      <c r="M52" s="4"/>
      <c r="N52" s="71"/>
      <c r="O52" s="7"/>
      <c r="P52" s="4"/>
      <c r="Q52" s="71"/>
      <c r="R52" s="7"/>
      <c r="S52" s="4"/>
      <c r="T52" s="71"/>
      <c r="U52" s="7"/>
      <c r="V52" s="4"/>
      <c r="W52" s="71"/>
      <c r="X52" s="7"/>
      <c r="Y52" s="4"/>
      <c r="Z52" s="71"/>
      <c r="AA52" s="7"/>
      <c r="AB52" s="4"/>
      <c r="AC52" s="71"/>
      <c r="AD52" s="7"/>
      <c r="AE52" s="4"/>
      <c r="AF52" s="71"/>
      <c r="AG52" s="7"/>
      <c r="AH52" s="4"/>
      <c r="AI52" s="71"/>
      <c r="AJ52" s="7"/>
      <c r="AK52" s="4"/>
      <c r="AL52" s="71"/>
      <c r="AM52" s="7"/>
      <c r="AN52" s="4"/>
      <c r="AO52" s="71"/>
      <c r="AP52" s="7"/>
      <c r="AQ52" s="4"/>
      <c r="AR52" s="71"/>
      <c r="AS52" s="7"/>
      <c r="AT52" s="4"/>
      <c r="AU52" s="71"/>
      <c r="AV52" s="7"/>
      <c r="AW52" s="4"/>
      <c r="AX52" s="71"/>
      <c r="AY52" s="7"/>
      <c r="AZ52" s="4"/>
      <c r="BA52" s="71"/>
      <c r="BB52" s="7"/>
      <c r="BC52" s="4"/>
      <c r="BD52" s="71"/>
      <c r="BE52" s="7"/>
      <c r="BF52" s="4"/>
      <c r="BG52" s="71"/>
      <c r="BH52" s="7"/>
      <c r="BI52" s="4"/>
      <c r="BJ52" s="71"/>
      <c r="BK52" s="7"/>
      <c r="BL52" s="4"/>
      <c r="BM52" s="71"/>
      <c r="BN52" s="7"/>
      <c r="BO52" s="4"/>
      <c r="BP52" s="71"/>
      <c r="BQ52" s="7"/>
      <c r="BR52" s="4"/>
      <c r="BS52" s="71"/>
      <c r="BT52" s="7"/>
      <c r="BU52" s="4"/>
      <c r="BV52" s="71"/>
      <c r="BW52" s="7"/>
      <c r="BX52" s="4"/>
      <c r="BY52" s="71"/>
    </row>
    <row r="53" spans="1:77" ht="13.5" customHeight="1">
      <c r="A53" s="68"/>
      <c r="C53" s="7"/>
      <c r="D53" s="4"/>
      <c r="E53" s="4"/>
      <c r="F53" s="7"/>
      <c r="G53" s="4"/>
      <c r="H53" s="71"/>
      <c r="I53" s="4"/>
      <c r="J53" s="4"/>
      <c r="K53" s="4"/>
      <c r="L53" s="7"/>
      <c r="M53" s="4"/>
      <c r="N53" s="71"/>
      <c r="O53" s="7"/>
      <c r="P53" s="4"/>
      <c r="Q53" s="71"/>
      <c r="R53" s="7"/>
      <c r="S53" s="4"/>
      <c r="T53" s="71"/>
      <c r="U53" s="7"/>
      <c r="V53" s="4"/>
      <c r="W53" s="71"/>
      <c r="X53" s="7"/>
      <c r="Y53" s="4"/>
      <c r="Z53" s="71"/>
      <c r="AA53" s="7"/>
      <c r="AB53" s="4"/>
      <c r="AC53" s="71"/>
      <c r="AD53" s="7"/>
      <c r="AE53" s="4"/>
      <c r="AF53" s="71"/>
      <c r="AG53" s="7"/>
      <c r="AH53" s="4"/>
      <c r="AI53" s="71"/>
      <c r="AJ53" s="7"/>
      <c r="AK53" s="4"/>
      <c r="AL53" s="71"/>
      <c r="AM53" s="7"/>
      <c r="AN53" s="4"/>
      <c r="AO53" s="71"/>
      <c r="AP53" s="7"/>
      <c r="AQ53" s="4"/>
      <c r="AR53" s="71"/>
      <c r="AS53" s="7"/>
      <c r="AT53" s="4"/>
      <c r="AU53" s="71"/>
      <c r="AV53" s="7"/>
      <c r="AW53" s="4"/>
      <c r="AX53" s="71"/>
      <c r="AY53" s="7"/>
      <c r="AZ53" s="4"/>
      <c r="BA53" s="71"/>
      <c r="BB53" s="7"/>
      <c r="BC53" s="4"/>
      <c r="BD53" s="71"/>
      <c r="BE53" s="7"/>
      <c r="BF53" s="4"/>
      <c r="BG53" s="71"/>
      <c r="BH53" s="7"/>
      <c r="BI53" s="4"/>
      <c r="BJ53" s="71"/>
      <c r="BK53" s="7"/>
      <c r="BL53" s="4"/>
      <c r="BM53" s="71"/>
      <c r="BN53" s="7"/>
      <c r="BO53" s="4"/>
      <c r="BP53" s="71"/>
      <c r="BQ53" s="7"/>
      <c r="BR53" s="4"/>
      <c r="BS53" s="71"/>
      <c r="BT53" s="7"/>
      <c r="BU53" s="4"/>
      <c r="BV53" s="71"/>
      <c r="BW53" s="7"/>
      <c r="BX53" s="4"/>
      <c r="BY53" s="71"/>
    </row>
    <row r="54" spans="1:77" ht="13.5" customHeight="1">
      <c r="A54" s="68"/>
      <c r="C54" s="7"/>
      <c r="D54" s="4"/>
      <c r="E54" s="4"/>
      <c r="F54" s="7"/>
      <c r="G54" s="4"/>
      <c r="H54" s="71"/>
      <c r="I54" s="4"/>
      <c r="J54" s="4"/>
      <c r="K54" s="4"/>
      <c r="L54" s="7"/>
      <c r="M54" s="4"/>
      <c r="N54" s="71"/>
      <c r="O54" s="7"/>
      <c r="P54" s="4"/>
      <c r="Q54" s="71"/>
      <c r="R54" s="7"/>
      <c r="S54" s="4"/>
      <c r="T54" s="71"/>
      <c r="U54" s="7"/>
      <c r="V54" s="4"/>
      <c r="W54" s="71"/>
      <c r="X54" s="7"/>
      <c r="Y54" s="4"/>
      <c r="Z54" s="71"/>
      <c r="AA54" s="7"/>
      <c r="AB54" s="4"/>
      <c r="AC54" s="71"/>
      <c r="AD54" s="7"/>
      <c r="AE54" s="4"/>
      <c r="AF54" s="71"/>
      <c r="AG54" s="7"/>
      <c r="AH54" s="4"/>
      <c r="AI54" s="71"/>
      <c r="AJ54" s="7"/>
      <c r="AK54" s="4"/>
      <c r="AL54" s="71"/>
      <c r="AM54" s="7"/>
      <c r="AN54" s="4"/>
      <c r="AO54" s="71"/>
      <c r="AP54" s="7"/>
      <c r="AQ54" s="4"/>
      <c r="AR54" s="71"/>
      <c r="AS54" s="7"/>
      <c r="AT54" s="4"/>
      <c r="AU54" s="71"/>
      <c r="AV54" s="7"/>
      <c r="AW54" s="4"/>
      <c r="AX54" s="71"/>
      <c r="AY54" s="7"/>
      <c r="AZ54" s="4"/>
      <c r="BA54" s="71"/>
      <c r="BB54" s="7"/>
      <c r="BC54" s="4"/>
      <c r="BD54" s="71"/>
      <c r="BE54" s="7"/>
      <c r="BF54" s="4"/>
      <c r="BG54" s="71"/>
      <c r="BH54" s="7"/>
      <c r="BI54" s="4"/>
      <c r="BJ54" s="71"/>
      <c r="BK54" s="7"/>
      <c r="BL54" s="4"/>
      <c r="BM54" s="71"/>
      <c r="BN54" s="7"/>
      <c r="BO54" s="4"/>
      <c r="BP54" s="71"/>
      <c r="BQ54" s="7"/>
      <c r="BR54" s="4"/>
      <c r="BS54" s="71"/>
      <c r="BT54" s="7"/>
      <c r="BU54" s="4"/>
      <c r="BV54" s="71"/>
      <c r="BW54" s="7"/>
      <c r="BX54" s="4"/>
      <c r="BY54" s="71"/>
    </row>
    <row r="55" spans="1:77" ht="13.5" customHeight="1">
      <c r="A55" s="68"/>
      <c r="C55" s="7"/>
      <c r="D55" s="4"/>
      <c r="E55" s="4"/>
      <c r="F55" s="7"/>
      <c r="G55" s="4"/>
      <c r="H55" s="71"/>
      <c r="I55" s="4"/>
      <c r="J55" s="4"/>
      <c r="K55" s="4"/>
      <c r="L55" s="7"/>
      <c r="M55" s="4"/>
      <c r="N55" s="71"/>
      <c r="O55" s="7"/>
      <c r="P55" s="4"/>
      <c r="Q55" s="71"/>
      <c r="R55" s="7"/>
      <c r="S55" s="4"/>
      <c r="T55" s="71"/>
      <c r="U55" s="7"/>
      <c r="V55" s="4"/>
      <c r="W55" s="71"/>
      <c r="X55" s="7"/>
      <c r="Y55" s="4"/>
      <c r="Z55" s="71"/>
      <c r="AA55" s="7"/>
      <c r="AB55" s="4"/>
      <c r="AC55" s="71"/>
      <c r="AD55" s="7"/>
      <c r="AE55" s="4"/>
      <c r="AF55" s="71"/>
      <c r="AG55" s="7"/>
      <c r="AH55" s="4"/>
      <c r="AI55" s="71"/>
      <c r="AJ55" s="7"/>
      <c r="AK55" s="4"/>
      <c r="AL55" s="71"/>
      <c r="AM55" s="7"/>
      <c r="AN55" s="4"/>
      <c r="AO55" s="71"/>
      <c r="AP55" s="7"/>
      <c r="AQ55" s="4"/>
      <c r="AR55" s="71"/>
      <c r="AS55" s="7"/>
      <c r="AT55" s="4"/>
      <c r="AU55" s="71"/>
      <c r="AV55" s="7"/>
      <c r="AW55" s="4"/>
      <c r="AX55" s="71"/>
      <c r="AY55" s="7"/>
      <c r="AZ55" s="4"/>
      <c r="BA55" s="71"/>
      <c r="BB55" s="7"/>
      <c r="BC55" s="4"/>
      <c r="BD55" s="71"/>
      <c r="BE55" s="7"/>
      <c r="BF55" s="4"/>
      <c r="BG55" s="71"/>
      <c r="BH55" s="7"/>
      <c r="BI55" s="4"/>
      <c r="BJ55" s="71"/>
      <c r="BK55" s="7"/>
      <c r="BL55" s="4"/>
      <c r="BM55" s="71"/>
      <c r="BN55" s="7"/>
      <c r="BO55" s="4"/>
      <c r="BP55" s="71"/>
      <c r="BQ55" s="7"/>
      <c r="BR55" s="4"/>
      <c r="BS55" s="71"/>
      <c r="BT55" s="7"/>
      <c r="BU55" s="4"/>
      <c r="BV55" s="71"/>
      <c r="BW55" s="7"/>
      <c r="BX55" s="4"/>
      <c r="BY55" s="71"/>
    </row>
    <row r="56" spans="1:77" ht="13.5" customHeight="1">
      <c r="A56" s="68"/>
      <c r="C56" s="7"/>
      <c r="D56" s="4"/>
      <c r="E56" s="4"/>
      <c r="F56" s="7"/>
      <c r="G56" s="4"/>
      <c r="H56" s="71"/>
      <c r="I56" s="4"/>
      <c r="J56" s="4"/>
      <c r="K56" s="4"/>
      <c r="L56" s="7"/>
      <c r="M56" s="4"/>
      <c r="N56" s="71"/>
      <c r="O56" s="7"/>
      <c r="P56" s="4"/>
      <c r="Q56" s="71"/>
      <c r="R56" s="7"/>
      <c r="S56" s="4"/>
      <c r="T56" s="71"/>
      <c r="U56" s="7"/>
      <c r="V56" s="4"/>
      <c r="W56" s="71"/>
      <c r="X56" s="7"/>
      <c r="Y56" s="4"/>
      <c r="Z56" s="71"/>
      <c r="AA56" s="7"/>
      <c r="AB56" s="4"/>
      <c r="AC56" s="71"/>
      <c r="AD56" s="7"/>
      <c r="AE56" s="4"/>
      <c r="AF56" s="71"/>
      <c r="AG56" s="7"/>
      <c r="AH56" s="4"/>
      <c r="AI56" s="71"/>
      <c r="AJ56" s="7"/>
      <c r="AK56" s="4"/>
      <c r="AL56" s="71"/>
      <c r="AM56" s="7"/>
      <c r="AN56" s="4"/>
      <c r="AO56" s="71"/>
      <c r="AP56" s="7"/>
      <c r="AQ56" s="4"/>
      <c r="AR56" s="71"/>
      <c r="AS56" s="7"/>
      <c r="AT56" s="4"/>
      <c r="AU56" s="71"/>
      <c r="AV56" s="7"/>
      <c r="AW56" s="4"/>
      <c r="AX56" s="71"/>
      <c r="AY56" s="7"/>
      <c r="AZ56" s="4"/>
      <c r="BA56" s="71"/>
      <c r="BB56" s="7"/>
      <c r="BC56" s="4"/>
      <c r="BD56" s="71"/>
      <c r="BE56" s="7"/>
      <c r="BF56" s="4"/>
      <c r="BG56" s="71"/>
      <c r="BH56" s="7"/>
      <c r="BI56" s="4"/>
      <c r="BJ56" s="71"/>
      <c r="BK56" s="7"/>
      <c r="BL56" s="4"/>
      <c r="BM56" s="71"/>
      <c r="BN56" s="7"/>
      <c r="BO56" s="4"/>
      <c r="BP56" s="71"/>
      <c r="BQ56" s="7"/>
      <c r="BR56" s="4"/>
      <c r="BS56" s="71"/>
      <c r="BT56" s="7"/>
      <c r="BU56" s="4"/>
      <c r="BV56" s="71"/>
      <c r="BW56" s="7"/>
      <c r="BX56" s="4"/>
      <c r="BY56" s="71"/>
    </row>
    <row r="57" spans="1:77" ht="13.5" customHeight="1">
      <c r="A57" s="68"/>
      <c r="C57" s="7"/>
      <c r="D57" s="4"/>
      <c r="E57" s="4"/>
      <c r="F57" s="7"/>
      <c r="G57" s="4"/>
      <c r="H57" s="71"/>
      <c r="I57" s="4"/>
      <c r="J57" s="4"/>
      <c r="K57" s="4"/>
      <c r="L57" s="7"/>
      <c r="M57" s="4"/>
      <c r="N57" s="71"/>
      <c r="O57" s="7"/>
      <c r="P57" s="4"/>
      <c r="Q57" s="71"/>
      <c r="R57" s="7"/>
      <c r="S57" s="4"/>
      <c r="T57" s="71"/>
      <c r="U57" s="7"/>
      <c r="V57" s="4"/>
      <c r="W57" s="71"/>
      <c r="X57" s="7"/>
      <c r="Y57" s="4"/>
      <c r="Z57" s="71"/>
      <c r="AA57" s="7"/>
      <c r="AB57" s="4"/>
      <c r="AC57" s="71"/>
      <c r="AD57" s="7"/>
      <c r="AE57" s="4"/>
      <c r="AF57" s="71"/>
      <c r="AG57" s="7"/>
      <c r="AH57" s="4"/>
      <c r="AI57" s="71"/>
      <c r="AJ57" s="7"/>
      <c r="AK57" s="4"/>
      <c r="AL57" s="71"/>
      <c r="AM57" s="7"/>
      <c r="AN57" s="4"/>
      <c r="AO57" s="71"/>
      <c r="AP57" s="7"/>
      <c r="AQ57" s="4"/>
      <c r="AR57" s="71"/>
      <c r="AS57" s="7"/>
      <c r="AT57" s="4"/>
      <c r="AU57" s="71"/>
      <c r="AV57" s="7"/>
      <c r="AW57" s="4"/>
      <c r="AX57" s="71"/>
      <c r="AY57" s="7"/>
      <c r="AZ57" s="4"/>
      <c r="BA57" s="71"/>
      <c r="BB57" s="7"/>
      <c r="BC57" s="4"/>
      <c r="BD57" s="71"/>
      <c r="BE57" s="7"/>
      <c r="BF57" s="4"/>
      <c r="BG57" s="71"/>
      <c r="BH57" s="7"/>
      <c r="BI57" s="4"/>
      <c r="BJ57" s="71"/>
      <c r="BK57" s="7"/>
      <c r="BL57" s="4"/>
      <c r="BM57" s="71"/>
      <c r="BN57" s="7"/>
      <c r="BO57" s="4"/>
      <c r="BP57" s="71"/>
      <c r="BQ57" s="7"/>
      <c r="BR57" s="4"/>
      <c r="BS57" s="71"/>
      <c r="BT57" s="7"/>
      <c r="BU57" s="4"/>
      <c r="BV57" s="71"/>
      <c r="BW57" s="7"/>
      <c r="BX57" s="4"/>
      <c r="BY57" s="71"/>
    </row>
    <row r="58" spans="1:77" ht="13.5" customHeight="1">
      <c r="A58" s="68"/>
      <c r="C58" s="7"/>
      <c r="D58" s="4"/>
      <c r="E58" s="4"/>
      <c r="F58" s="7"/>
      <c r="G58" s="4"/>
      <c r="H58" s="71"/>
      <c r="I58" s="4"/>
      <c r="J58" s="4"/>
      <c r="K58" s="4"/>
      <c r="L58" s="7"/>
      <c r="M58" s="4"/>
      <c r="N58" s="71"/>
      <c r="O58" s="7"/>
      <c r="P58" s="4"/>
      <c r="Q58" s="71"/>
      <c r="R58" s="7"/>
      <c r="S58" s="4"/>
      <c r="T58" s="71"/>
      <c r="U58" s="7"/>
      <c r="V58" s="4"/>
      <c r="W58" s="71"/>
      <c r="X58" s="7"/>
      <c r="Y58" s="4"/>
      <c r="Z58" s="71"/>
      <c r="AA58" s="7"/>
      <c r="AB58" s="4"/>
      <c r="AC58" s="71"/>
      <c r="AD58" s="7"/>
      <c r="AE58" s="4"/>
      <c r="AF58" s="71"/>
      <c r="AG58" s="7"/>
      <c r="AH58" s="4"/>
      <c r="AI58" s="71"/>
      <c r="AJ58" s="7"/>
      <c r="AK58" s="4"/>
      <c r="AL58" s="71"/>
      <c r="AM58" s="7"/>
      <c r="AN58" s="4"/>
      <c r="AO58" s="71"/>
      <c r="AP58" s="7"/>
      <c r="AQ58" s="4"/>
      <c r="AR58" s="71"/>
      <c r="AS58" s="7"/>
      <c r="AT58" s="4"/>
      <c r="AU58" s="71"/>
      <c r="AV58" s="7"/>
      <c r="AW58" s="4"/>
      <c r="AX58" s="71"/>
      <c r="AY58" s="7"/>
      <c r="AZ58" s="4"/>
      <c r="BA58" s="71"/>
      <c r="BB58" s="7"/>
      <c r="BC58" s="4"/>
      <c r="BD58" s="71"/>
      <c r="BE58" s="7"/>
      <c r="BF58" s="4"/>
      <c r="BG58" s="71"/>
      <c r="BH58" s="7"/>
      <c r="BI58" s="4"/>
      <c r="BJ58" s="71"/>
      <c r="BK58" s="7"/>
      <c r="BL58" s="4"/>
      <c r="BM58" s="71"/>
      <c r="BN58" s="7"/>
      <c r="BO58" s="4"/>
      <c r="BP58" s="71"/>
      <c r="BQ58" s="7"/>
      <c r="BR58" s="4"/>
      <c r="BS58" s="71"/>
      <c r="BT58" s="7"/>
      <c r="BU58" s="4"/>
      <c r="BV58" s="71"/>
      <c r="BW58" s="7"/>
      <c r="BX58" s="4"/>
      <c r="BY58" s="71"/>
    </row>
    <row r="59" spans="1:77" ht="13.5" customHeight="1">
      <c r="A59" s="68"/>
      <c r="C59" s="7"/>
      <c r="D59" s="4"/>
      <c r="E59" s="4"/>
      <c r="F59" s="7"/>
      <c r="G59" s="4"/>
      <c r="H59" s="71"/>
      <c r="I59" s="4"/>
      <c r="J59" s="4"/>
      <c r="K59" s="4"/>
      <c r="L59" s="7"/>
      <c r="M59" s="4"/>
      <c r="N59" s="71"/>
      <c r="O59" s="7"/>
      <c r="P59" s="4"/>
      <c r="Q59" s="71"/>
      <c r="R59" s="7"/>
      <c r="S59" s="4"/>
      <c r="T59" s="71"/>
      <c r="U59" s="7"/>
      <c r="V59" s="4"/>
      <c r="W59" s="71"/>
      <c r="X59" s="7"/>
      <c r="Y59" s="4"/>
      <c r="Z59" s="71"/>
      <c r="AA59" s="7"/>
      <c r="AB59" s="4"/>
      <c r="AC59" s="71"/>
      <c r="AD59" s="7"/>
      <c r="AE59" s="4"/>
      <c r="AF59" s="71"/>
      <c r="AG59" s="7"/>
      <c r="AH59" s="4"/>
      <c r="AI59" s="71"/>
      <c r="AJ59" s="7"/>
      <c r="AK59" s="4"/>
      <c r="AL59" s="71"/>
      <c r="AM59" s="7"/>
      <c r="AN59" s="4"/>
      <c r="AO59" s="71"/>
      <c r="AP59" s="7"/>
      <c r="AQ59" s="4"/>
      <c r="AR59" s="71"/>
      <c r="AS59" s="7"/>
      <c r="AT59" s="4"/>
      <c r="AU59" s="71"/>
      <c r="AV59" s="7"/>
      <c r="AW59" s="4"/>
      <c r="AX59" s="71"/>
      <c r="AY59" s="7"/>
      <c r="AZ59" s="4"/>
      <c r="BA59" s="71"/>
      <c r="BB59" s="7"/>
      <c r="BC59" s="4"/>
      <c r="BD59" s="71"/>
      <c r="BE59" s="7"/>
      <c r="BF59" s="4"/>
      <c r="BG59" s="71"/>
      <c r="BH59" s="7"/>
      <c r="BI59" s="4"/>
      <c r="BJ59" s="71"/>
      <c r="BK59" s="7"/>
      <c r="BL59" s="4"/>
      <c r="BM59" s="71"/>
      <c r="BN59" s="7"/>
      <c r="BO59" s="4"/>
      <c r="BP59" s="71"/>
      <c r="BQ59" s="7"/>
      <c r="BR59" s="4"/>
      <c r="BS59" s="71"/>
      <c r="BT59" s="7"/>
      <c r="BU59" s="4"/>
      <c r="BV59" s="71"/>
      <c r="BW59" s="7"/>
      <c r="BX59" s="4"/>
      <c r="BY59" s="71"/>
    </row>
    <row r="60" spans="1:77" ht="13.5" customHeight="1">
      <c r="A60" s="68"/>
      <c r="C60" s="7"/>
      <c r="D60" s="4"/>
      <c r="E60" s="4"/>
      <c r="F60" s="7"/>
      <c r="G60" s="4"/>
      <c r="H60" s="71"/>
      <c r="I60" s="4"/>
      <c r="J60" s="4"/>
      <c r="K60" s="4"/>
      <c r="L60" s="7"/>
      <c r="M60" s="4"/>
      <c r="N60" s="71"/>
      <c r="O60" s="7"/>
      <c r="P60" s="4"/>
      <c r="Q60" s="71"/>
      <c r="R60" s="7"/>
      <c r="S60" s="4"/>
      <c r="T60" s="71"/>
      <c r="U60" s="7"/>
      <c r="V60" s="4"/>
      <c r="W60" s="71"/>
      <c r="X60" s="7"/>
      <c r="Y60" s="4"/>
      <c r="Z60" s="71"/>
      <c r="AA60" s="7"/>
      <c r="AB60" s="4"/>
      <c r="AC60" s="71"/>
      <c r="AD60" s="7"/>
      <c r="AE60" s="4"/>
      <c r="AF60" s="71"/>
      <c r="AG60" s="7"/>
      <c r="AH60" s="4"/>
      <c r="AI60" s="71"/>
      <c r="AJ60" s="7"/>
      <c r="AK60" s="4"/>
      <c r="AL60" s="71"/>
      <c r="AM60" s="7"/>
      <c r="AN60" s="4"/>
      <c r="AO60" s="71"/>
      <c r="AP60" s="7"/>
      <c r="AQ60" s="4"/>
      <c r="AR60" s="71"/>
      <c r="AS60" s="7"/>
      <c r="AT60" s="4"/>
      <c r="AU60" s="71"/>
      <c r="AV60" s="7"/>
      <c r="AW60" s="4"/>
      <c r="AX60" s="71"/>
      <c r="AY60" s="7"/>
      <c r="AZ60" s="4"/>
      <c r="BA60" s="71"/>
      <c r="BB60" s="7"/>
      <c r="BC60" s="4"/>
      <c r="BD60" s="71"/>
      <c r="BE60" s="7"/>
      <c r="BF60" s="4"/>
      <c r="BG60" s="71"/>
      <c r="BH60" s="7"/>
      <c r="BI60" s="4"/>
      <c r="BJ60" s="71"/>
      <c r="BK60" s="7"/>
      <c r="BL60" s="4"/>
      <c r="BM60" s="71"/>
      <c r="BN60" s="7"/>
      <c r="BO60" s="4"/>
      <c r="BP60" s="71"/>
      <c r="BQ60" s="7"/>
      <c r="BR60" s="4"/>
      <c r="BS60" s="71"/>
      <c r="BT60" s="7"/>
      <c r="BU60" s="4"/>
      <c r="BV60" s="71"/>
      <c r="BW60" s="7"/>
      <c r="BX60" s="4"/>
      <c r="BY60" s="71"/>
    </row>
    <row r="61" spans="1:77" ht="13.5" customHeight="1">
      <c r="A61" s="68"/>
      <c r="C61" s="7"/>
      <c r="D61" s="4"/>
      <c r="E61" s="4"/>
      <c r="F61" s="7"/>
      <c r="G61" s="4"/>
      <c r="H61" s="71"/>
      <c r="I61" s="4"/>
      <c r="J61" s="4"/>
      <c r="K61" s="4"/>
      <c r="L61" s="7"/>
      <c r="M61" s="4"/>
      <c r="N61" s="71"/>
      <c r="O61" s="7"/>
      <c r="P61" s="4"/>
      <c r="Q61" s="71"/>
      <c r="R61" s="7"/>
      <c r="S61" s="4"/>
      <c r="T61" s="71"/>
      <c r="U61" s="7"/>
      <c r="V61" s="4"/>
      <c r="W61" s="71"/>
      <c r="X61" s="7"/>
      <c r="Y61" s="4"/>
      <c r="Z61" s="71"/>
      <c r="AA61" s="7"/>
      <c r="AB61" s="4"/>
      <c r="AC61" s="71"/>
      <c r="AD61" s="7"/>
      <c r="AE61" s="4"/>
      <c r="AF61" s="71"/>
      <c r="AG61" s="7"/>
      <c r="AH61" s="4"/>
      <c r="AI61" s="71"/>
      <c r="AJ61" s="7"/>
      <c r="AK61" s="4"/>
      <c r="AL61" s="71"/>
      <c r="AM61" s="7"/>
      <c r="AN61" s="4"/>
      <c r="AO61" s="71"/>
      <c r="AP61" s="7"/>
      <c r="AQ61" s="4"/>
      <c r="AR61" s="71"/>
      <c r="AS61" s="7"/>
      <c r="AT61" s="4"/>
      <c r="AU61" s="71"/>
      <c r="AV61" s="7"/>
      <c r="AW61" s="4"/>
      <c r="AX61" s="71"/>
      <c r="AY61" s="7"/>
      <c r="AZ61" s="4"/>
      <c r="BA61" s="71"/>
      <c r="BB61" s="7"/>
      <c r="BC61" s="4"/>
      <c r="BD61" s="71"/>
      <c r="BE61" s="7"/>
      <c r="BF61" s="4"/>
      <c r="BG61" s="71"/>
      <c r="BH61" s="7"/>
      <c r="BI61" s="4"/>
      <c r="BJ61" s="71"/>
      <c r="BK61" s="7"/>
      <c r="BL61" s="4"/>
      <c r="BM61" s="71"/>
      <c r="BN61" s="7"/>
      <c r="BO61" s="4"/>
      <c r="BP61" s="71"/>
      <c r="BQ61" s="7"/>
      <c r="BR61" s="4"/>
      <c r="BS61" s="71"/>
      <c r="BT61" s="7"/>
      <c r="BU61" s="4"/>
      <c r="BV61" s="71"/>
      <c r="BW61" s="7"/>
      <c r="BX61" s="4"/>
      <c r="BY61" s="71"/>
    </row>
    <row r="62" spans="1:77" ht="13.5" customHeight="1">
      <c r="A62" s="68"/>
      <c r="C62" s="7"/>
      <c r="D62" s="4"/>
      <c r="E62" s="4"/>
      <c r="F62" s="7"/>
      <c r="G62" s="4"/>
      <c r="H62" s="71"/>
      <c r="I62" s="4"/>
      <c r="J62" s="4"/>
      <c r="K62" s="4"/>
      <c r="L62" s="7"/>
      <c r="M62" s="4"/>
      <c r="N62" s="71"/>
      <c r="O62" s="7"/>
      <c r="P62" s="4"/>
      <c r="Q62" s="71"/>
      <c r="R62" s="7"/>
      <c r="S62" s="4"/>
      <c r="T62" s="71"/>
      <c r="U62" s="7"/>
      <c r="V62" s="4"/>
      <c r="W62" s="71"/>
      <c r="X62" s="7"/>
      <c r="Y62" s="4"/>
      <c r="Z62" s="71"/>
      <c r="AA62" s="7"/>
      <c r="AB62" s="4"/>
      <c r="AC62" s="71"/>
      <c r="AD62" s="7"/>
      <c r="AE62" s="4"/>
      <c r="AF62" s="71"/>
      <c r="AG62" s="7"/>
      <c r="AH62" s="4"/>
      <c r="AI62" s="71"/>
      <c r="AJ62" s="7"/>
      <c r="AK62" s="4"/>
      <c r="AL62" s="71"/>
      <c r="AM62" s="7"/>
      <c r="AN62" s="4"/>
      <c r="AO62" s="71"/>
      <c r="AP62" s="7"/>
      <c r="AQ62" s="4"/>
      <c r="AR62" s="71"/>
      <c r="AS62" s="7"/>
      <c r="AT62" s="4"/>
      <c r="AU62" s="71"/>
      <c r="AV62" s="7"/>
      <c r="AW62" s="4"/>
      <c r="AX62" s="71"/>
      <c r="AY62" s="7"/>
      <c r="AZ62" s="4"/>
      <c r="BA62" s="71"/>
      <c r="BB62" s="7"/>
      <c r="BC62" s="4"/>
      <c r="BD62" s="71"/>
      <c r="BE62" s="7"/>
      <c r="BF62" s="4"/>
      <c r="BG62" s="71"/>
      <c r="BH62" s="7"/>
      <c r="BI62" s="4"/>
      <c r="BJ62" s="71"/>
      <c r="BK62" s="7"/>
      <c r="BL62" s="4"/>
      <c r="BM62" s="71"/>
      <c r="BN62" s="7"/>
      <c r="BO62" s="4"/>
      <c r="BP62" s="71"/>
      <c r="BQ62" s="7"/>
      <c r="BR62" s="4"/>
      <c r="BS62" s="71"/>
      <c r="BT62" s="7"/>
      <c r="BU62" s="4"/>
      <c r="BV62" s="71"/>
      <c r="BW62" s="7"/>
      <c r="BX62" s="4"/>
      <c r="BY62" s="71"/>
    </row>
    <row r="63" spans="1:77" ht="13.5" customHeight="1">
      <c r="A63" s="68"/>
      <c r="C63" s="7"/>
      <c r="D63" s="4"/>
      <c r="E63" s="4"/>
      <c r="F63" s="7"/>
      <c r="G63" s="4"/>
      <c r="H63" s="71"/>
      <c r="I63" s="4"/>
      <c r="J63" s="4"/>
      <c r="K63" s="4"/>
      <c r="L63" s="7"/>
      <c r="M63" s="4"/>
      <c r="N63" s="71"/>
      <c r="O63" s="7"/>
      <c r="P63" s="4"/>
      <c r="Q63" s="71"/>
      <c r="R63" s="7"/>
      <c r="S63" s="4"/>
      <c r="T63" s="71"/>
      <c r="U63" s="7"/>
      <c r="V63" s="4"/>
      <c r="W63" s="71"/>
      <c r="X63" s="7"/>
      <c r="Y63" s="4"/>
      <c r="Z63" s="71"/>
      <c r="AA63" s="7"/>
      <c r="AB63" s="4"/>
      <c r="AC63" s="71"/>
      <c r="AD63" s="7"/>
      <c r="AE63" s="4"/>
      <c r="AF63" s="71"/>
      <c r="AG63" s="7"/>
      <c r="AH63" s="4"/>
      <c r="AI63" s="71"/>
      <c r="AJ63" s="7"/>
      <c r="AK63" s="4"/>
      <c r="AL63" s="71"/>
      <c r="AM63" s="7"/>
      <c r="AN63" s="4"/>
      <c r="AO63" s="71"/>
      <c r="AP63" s="7"/>
      <c r="AQ63" s="4"/>
      <c r="AR63" s="71"/>
      <c r="AS63" s="7"/>
      <c r="AT63" s="4"/>
      <c r="AU63" s="71"/>
      <c r="AV63" s="7"/>
      <c r="AW63" s="4"/>
      <c r="AX63" s="71"/>
      <c r="AY63" s="7"/>
      <c r="AZ63" s="4"/>
      <c r="BA63" s="71"/>
      <c r="BB63" s="7"/>
      <c r="BC63" s="4"/>
      <c r="BD63" s="71"/>
      <c r="BE63" s="7"/>
      <c r="BF63" s="4"/>
      <c r="BG63" s="71"/>
      <c r="BH63" s="7"/>
      <c r="BI63" s="4"/>
      <c r="BJ63" s="71"/>
      <c r="BK63" s="7"/>
      <c r="BL63" s="4"/>
      <c r="BM63" s="71"/>
      <c r="BN63" s="7"/>
      <c r="BO63" s="4"/>
      <c r="BP63" s="71"/>
      <c r="BQ63" s="7"/>
      <c r="BR63" s="4"/>
      <c r="BS63" s="71"/>
      <c r="BT63" s="7"/>
      <c r="BU63" s="4"/>
      <c r="BV63" s="71"/>
      <c r="BW63" s="7"/>
      <c r="BX63" s="4"/>
      <c r="BY63" s="71"/>
    </row>
    <row r="64" spans="1:77" ht="13.5" customHeight="1">
      <c r="A64" s="68"/>
      <c r="C64" s="7"/>
      <c r="D64" s="4"/>
      <c r="E64" s="4"/>
      <c r="F64" s="7"/>
      <c r="G64" s="4"/>
      <c r="H64" s="71"/>
      <c r="I64" s="4"/>
      <c r="J64" s="4"/>
      <c r="K64" s="4"/>
      <c r="L64" s="7"/>
      <c r="M64" s="4"/>
      <c r="N64" s="71"/>
      <c r="O64" s="7"/>
      <c r="P64" s="4"/>
      <c r="Q64" s="71"/>
      <c r="R64" s="7"/>
      <c r="S64" s="4"/>
      <c r="T64" s="71"/>
      <c r="U64" s="7"/>
      <c r="V64" s="4"/>
      <c r="W64" s="71"/>
      <c r="X64" s="7"/>
      <c r="Y64" s="4"/>
      <c r="Z64" s="71"/>
      <c r="AA64" s="7"/>
      <c r="AB64" s="4"/>
      <c r="AC64" s="71"/>
      <c r="AD64" s="7"/>
      <c r="AE64" s="4"/>
      <c r="AF64" s="71"/>
      <c r="AG64" s="7"/>
      <c r="AH64" s="4"/>
      <c r="AI64" s="71"/>
      <c r="AJ64" s="7"/>
      <c r="AK64" s="4"/>
      <c r="AL64" s="71"/>
      <c r="AM64" s="7"/>
      <c r="AN64" s="4"/>
      <c r="AO64" s="71"/>
      <c r="AP64" s="7"/>
      <c r="AQ64" s="4"/>
      <c r="AR64" s="71"/>
      <c r="AS64" s="7"/>
      <c r="AT64" s="4"/>
      <c r="AU64" s="71"/>
      <c r="AV64" s="7"/>
      <c r="AW64" s="4"/>
      <c r="AX64" s="71"/>
      <c r="AY64" s="7"/>
      <c r="AZ64" s="4"/>
      <c r="BA64" s="71"/>
      <c r="BB64" s="7"/>
      <c r="BC64" s="4"/>
      <c r="BD64" s="71"/>
      <c r="BE64" s="7"/>
      <c r="BF64" s="4"/>
      <c r="BG64" s="71"/>
      <c r="BH64" s="7"/>
      <c r="BI64" s="4"/>
      <c r="BJ64" s="71"/>
      <c r="BK64" s="7"/>
      <c r="BL64" s="4"/>
      <c r="BM64" s="71"/>
      <c r="BN64" s="7"/>
      <c r="BO64" s="4"/>
      <c r="BP64" s="71"/>
      <c r="BQ64" s="7"/>
      <c r="BR64" s="4"/>
      <c r="BS64" s="71"/>
      <c r="BT64" s="7"/>
      <c r="BU64" s="4"/>
      <c r="BV64" s="71"/>
      <c r="BW64" s="7"/>
      <c r="BX64" s="4"/>
      <c r="BY64" s="71"/>
    </row>
    <row r="65" spans="1:77" ht="13.5" customHeight="1">
      <c r="A65" s="68"/>
      <c r="C65" s="7"/>
      <c r="D65" s="4"/>
      <c r="E65" s="4"/>
      <c r="F65" s="7"/>
      <c r="G65" s="4"/>
      <c r="H65" s="71"/>
      <c r="I65" s="4"/>
      <c r="J65" s="4"/>
      <c r="K65" s="4"/>
      <c r="L65" s="7"/>
      <c r="M65" s="4"/>
      <c r="N65" s="71"/>
      <c r="O65" s="7"/>
      <c r="P65" s="4"/>
      <c r="Q65" s="71"/>
      <c r="R65" s="7"/>
      <c r="S65" s="4"/>
      <c r="T65" s="71"/>
      <c r="U65" s="7"/>
      <c r="V65" s="4"/>
      <c r="W65" s="71"/>
      <c r="X65" s="7"/>
      <c r="Y65" s="4"/>
      <c r="Z65" s="71"/>
      <c r="AA65" s="7"/>
      <c r="AB65" s="4"/>
      <c r="AC65" s="71"/>
      <c r="AD65" s="7"/>
      <c r="AE65" s="4"/>
      <c r="AF65" s="71"/>
      <c r="AG65" s="7"/>
      <c r="AH65" s="4"/>
      <c r="AI65" s="71"/>
      <c r="AJ65" s="7"/>
      <c r="AK65" s="4"/>
      <c r="AL65" s="71"/>
      <c r="AM65" s="7"/>
      <c r="AN65" s="4"/>
      <c r="AO65" s="71"/>
      <c r="AP65" s="7"/>
      <c r="AQ65" s="4"/>
      <c r="AR65" s="71"/>
      <c r="AS65" s="7"/>
      <c r="AT65" s="4"/>
      <c r="AU65" s="71"/>
      <c r="AV65" s="7"/>
      <c r="AW65" s="4"/>
      <c r="AX65" s="71"/>
      <c r="AY65" s="7"/>
      <c r="AZ65" s="4"/>
      <c r="BA65" s="71"/>
      <c r="BB65" s="7"/>
      <c r="BC65" s="4"/>
      <c r="BD65" s="71"/>
      <c r="BE65" s="7"/>
      <c r="BF65" s="4"/>
      <c r="BG65" s="71"/>
      <c r="BH65" s="7"/>
      <c r="BI65" s="4"/>
      <c r="BJ65" s="71"/>
      <c r="BK65" s="7"/>
      <c r="BL65" s="4"/>
      <c r="BM65" s="71"/>
      <c r="BN65" s="7"/>
      <c r="BO65" s="4"/>
      <c r="BP65" s="71"/>
      <c r="BQ65" s="7"/>
      <c r="BR65" s="4"/>
      <c r="BS65" s="71"/>
      <c r="BT65" s="7"/>
      <c r="BU65" s="4"/>
      <c r="BV65" s="71"/>
      <c r="BW65" s="7"/>
      <c r="BX65" s="4"/>
      <c r="BY65" s="71"/>
    </row>
    <row r="66" spans="1:77" ht="13.5" customHeight="1">
      <c r="A66" s="68"/>
      <c r="C66" s="7"/>
      <c r="D66" s="4"/>
      <c r="E66" s="4"/>
      <c r="F66" s="7"/>
      <c r="G66" s="4"/>
      <c r="H66" s="71"/>
      <c r="I66" s="4"/>
      <c r="J66" s="4"/>
      <c r="K66" s="4"/>
      <c r="L66" s="7"/>
      <c r="M66" s="4"/>
      <c r="N66" s="71"/>
      <c r="O66" s="7"/>
      <c r="P66" s="4"/>
      <c r="Q66" s="71"/>
      <c r="R66" s="7"/>
      <c r="S66" s="4"/>
      <c r="T66" s="71"/>
      <c r="U66" s="7"/>
      <c r="V66" s="4"/>
      <c r="W66" s="71"/>
      <c r="X66" s="7"/>
      <c r="Y66" s="4"/>
      <c r="Z66" s="71"/>
      <c r="AA66" s="7"/>
      <c r="AB66" s="4"/>
      <c r="AC66" s="71"/>
      <c r="AD66" s="7"/>
      <c r="AE66" s="4"/>
      <c r="AF66" s="71"/>
      <c r="AG66" s="7"/>
      <c r="AH66" s="4"/>
      <c r="AI66" s="71"/>
      <c r="AJ66" s="7"/>
      <c r="AK66" s="4"/>
      <c r="AL66" s="71"/>
      <c r="AM66" s="7"/>
      <c r="AN66" s="4"/>
      <c r="AO66" s="71"/>
      <c r="AP66" s="7"/>
      <c r="AQ66" s="4"/>
      <c r="AR66" s="71"/>
      <c r="AS66" s="7"/>
      <c r="AT66" s="4"/>
      <c r="AU66" s="71"/>
      <c r="AV66" s="7"/>
      <c r="AW66" s="4"/>
      <c r="AX66" s="71"/>
      <c r="AY66" s="7"/>
      <c r="AZ66" s="4"/>
      <c r="BA66" s="71"/>
      <c r="BB66" s="7"/>
      <c r="BC66" s="4"/>
      <c r="BD66" s="71"/>
      <c r="BE66" s="7"/>
      <c r="BF66" s="4"/>
      <c r="BG66" s="71"/>
      <c r="BH66" s="7"/>
      <c r="BI66" s="4"/>
      <c r="BJ66" s="71"/>
      <c r="BK66" s="7"/>
      <c r="BL66" s="4"/>
      <c r="BM66" s="71"/>
      <c r="BN66" s="7"/>
      <c r="BO66" s="4"/>
      <c r="BP66" s="71"/>
      <c r="BQ66" s="7"/>
      <c r="BR66" s="4"/>
      <c r="BS66" s="71"/>
      <c r="BT66" s="7"/>
      <c r="BU66" s="4"/>
      <c r="BV66" s="71"/>
      <c r="BW66" s="7"/>
      <c r="BX66" s="4"/>
      <c r="BY66" s="71"/>
    </row>
    <row r="67" spans="1:77" ht="13.5" customHeight="1">
      <c r="A67" s="68"/>
      <c r="C67" s="7"/>
      <c r="D67" s="4"/>
      <c r="E67" s="4"/>
      <c r="F67" s="7"/>
      <c r="G67" s="4"/>
      <c r="H67" s="71"/>
      <c r="I67" s="4"/>
      <c r="J67" s="4"/>
      <c r="K67" s="4"/>
      <c r="L67" s="7"/>
      <c r="M67" s="4"/>
      <c r="N67" s="71"/>
      <c r="O67" s="7"/>
      <c r="P67" s="4"/>
      <c r="Q67" s="71"/>
      <c r="R67" s="7"/>
      <c r="S67" s="4"/>
      <c r="T67" s="71"/>
      <c r="U67" s="7"/>
      <c r="V67" s="4"/>
      <c r="W67" s="71"/>
      <c r="X67" s="7"/>
      <c r="Y67" s="4"/>
      <c r="Z67" s="71"/>
      <c r="AA67" s="7"/>
      <c r="AB67" s="4"/>
      <c r="AC67" s="71"/>
      <c r="AD67" s="7"/>
      <c r="AE67" s="4"/>
      <c r="AF67" s="71"/>
      <c r="AG67" s="7"/>
      <c r="AH67" s="4"/>
      <c r="AI67" s="71"/>
      <c r="AJ67" s="7"/>
      <c r="AK67" s="4"/>
      <c r="AL67" s="71"/>
      <c r="AM67" s="7"/>
      <c r="AN67" s="4"/>
      <c r="AO67" s="71"/>
      <c r="AP67" s="7"/>
      <c r="AQ67" s="4"/>
      <c r="AR67" s="71"/>
      <c r="AS67" s="7"/>
      <c r="AT67" s="4"/>
      <c r="AU67" s="71"/>
      <c r="AV67" s="7"/>
      <c r="AW67" s="4"/>
      <c r="AX67" s="71"/>
      <c r="AY67" s="7"/>
      <c r="AZ67" s="4"/>
      <c r="BA67" s="71"/>
      <c r="BB67" s="7"/>
      <c r="BC67" s="4"/>
      <c r="BD67" s="71"/>
      <c r="BE67" s="7"/>
      <c r="BF67" s="4"/>
      <c r="BG67" s="71"/>
      <c r="BH67" s="7"/>
      <c r="BI67" s="4"/>
      <c r="BJ67" s="71"/>
      <c r="BK67" s="7"/>
      <c r="BL67" s="4"/>
      <c r="BM67" s="71"/>
      <c r="BN67" s="7"/>
      <c r="BO67" s="4"/>
      <c r="BP67" s="71"/>
      <c r="BQ67" s="7"/>
      <c r="BR67" s="4"/>
      <c r="BS67" s="71"/>
      <c r="BT67" s="7"/>
      <c r="BU67" s="4"/>
      <c r="BV67" s="71"/>
      <c r="BW67" s="7"/>
      <c r="BX67" s="4"/>
      <c r="BY67" s="71"/>
    </row>
    <row r="68" spans="1:77" ht="13.5" customHeight="1">
      <c r="A68" s="68"/>
      <c r="C68" s="7"/>
      <c r="D68" s="4"/>
      <c r="E68" s="4"/>
      <c r="F68" s="7"/>
      <c r="G68" s="4"/>
      <c r="H68" s="71"/>
      <c r="I68" s="4"/>
      <c r="J68" s="4"/>
      <c r="K68" s="4"/>
      <c r="L68" s="7"/>
      <c r="M68" s="4"/>
      <c r="N68" s="71"/>
      <c r="O68" s="7"/>
      <c r="P68" s="4"/>
      <c r="Q68" s="71"/>
      <c r="R68" s="7"/>
      <c r="S68" s="4"/>
      <c r="T68" s="71"/>
      <c r="U68" s="7"/>
      <c r="V68" s="4"/>
      <c r="W68" s="71"/>
      <c r="X68" s="7"/>
      <c r="Y68" s="4"/>
      <c r="Z68" s="71"/>
      <c r="AA68" s="7"/>
      <c r="AB68" s="4"/>
      <c r="AC68" s="71"/>
      <c r="AD68" s="7"/>
      <c r="AE68" s="4"/>
      <c r="AF68" s="71"/>
      <c r="AG68" s="7"/>
      <c r="AH68" s="4"/>
      <c r="AI68" s="71"/>
      <c r="AJ68" s="7"/>
      <c r="AK68" s="4"/>
      <c r="AL68" s="71"/>
      <c r="AM68" s="7"/>
      <c r="AN68" s="4"/>
      <c r="AO68" s="71"/>
      <c r="AP68" s="7"/>
      <c r="AQ68" s="4"/>
      <c r="AR68" s="71"/>
      <c r="AS68" s="7"/>
      <c r="AT68" s="4"/>
      <c r="AU68" s="71"/>
      <c r="AV68" s="7"/>
      <c r="AW68" s="4"/>
      <c r="AX68" s="71"/>
      <c r="AY68" s="7"/>
      <c r="AZ68" s="4"/>
      <c r="BA68" s="71"/>
      <c r="BB68" s="7"/>
      <c r="BC68" s="4"/>
      <c r="BD68" s="71"/>
      <c r="BE68" s="7"/>
      <c r="BF68" s="4"/>
      <c r="BG68" s="71"/>
      <c r="BH68" s="7"/>
      <c r="BI68" s="4"/>
      <c r="BJ68" s="71"/>
      <c r="BK68" s="7"/>
      <c r="BL68" s="4"/>
      <c r="BM68" s="71"/>
      <c r="BN68" s="7"/>
      <c r="BO68" s="4"/>
      <c r="BP68" s="71"/>
      <c r="BQ68" s="7"/>
      <c r="BR68" s="4"/>
      <c r="BS68" s="71"/>
      <c r="BT68" s="7"/>
      <c r="BU68" s="4"/>
      <c r="BV68" s="71"/>
      <c r="BW68" s="7"/>
      <c r="BX68" s="4"/>
      <c r="BY68" s="71"/>
    </row>
    <row r="69" spans="1:77" ht="13.5" customHeight="1">
      <c r="A69" s="68"/>
      <c r="C69" s="7"/>
      <c r="D69" s="4"/>
      <c r="E69" s="4"/>
      <c r="F69" s="7"/>
      <c r="G69" s="4"/>
      <c r="H69" s="71"/>
      <c r="I69" s="4"/>
      <c r="J69" s="4"/>
      <c r="K69" s="4"/>
      <c r="L69" s="7"/>
      <c r="M69" s="4"/>
      <c r="N69" s="71"/>
      <c r="O69" s="7"/>
      <c r="P69" s="4"/>
      <c r="Q69" s="71"/>
      <c r="R69" s="7"/>
      <c r="S69" s="4"/>
      <c r="T69" s="71"/>
      <c r="U69" s="7"/>
      <c r="V69" s="4"/>
      <c r="W69" s="71"/>
      <c r="X69" s="7"/>
      <c r="Y69" s="4"/>
      <c r="Z69" s="71"/>
      <c r="AA69" s="7"/>
      <c r="AB69" s="4"/>
      <c r="AC69" s="71"/>
      <c r="AD69" s="7"/>
      <c r="AE69" s="4"/>
      <c r="AF69" s="71"/>
      <c r="AG69" s="7"/>
      <c r="AH69" s="4"/>
      <c r="AI69" s="71"/>
      <c r="AJ69" s="7"/>
      <c r="AK69" s="4"/>
      <c r="AL69" s="71"/>
      <c r="AM69" s="7"/>
      <c r="AN69" s="4"/>
      <c r="AO69" s="71"/>
      <c r="AP69" s="7"/>
      <c r="AQ69" s="4"/>
      <c r="AR69" s="71"/>
      <c r="AS69" s="7"/>
      <c r="AT69" s="4"/>
      <c r="AU69" s="71"/>
      <c r="AV69" s="7"/>
      <c r="AW69" s="4"/>
      <c r="AX69" s="71"/>
      <c r="AY69" s="7"/>
      <c r="AZ69" s="4"/>
      <c r="BA69" s="71"/>
      <c r="BB69" s="7"/>
      <c r="BC69" s="4"/>
      <c r="BD69" s="71"/>
      <c r="BE69" s="7"/>
      <c r="BF69" s="4"/>
      <c r="BG69" s="71"/>
      <c r="BH69" s="7"/>
      <c r="BI69" s="4"/>
      <c r="BJ69" s="71"/>
      <c r="BK69" s="7"/>
      <c r="BL69" s="4"/>
      <c r="BM69" s="71"/>
      <c r="BN69" s="7"/>
      <c r="BO69" s="4"/>
      <c r="BP69" s="71"/>
      <c r="BQ69" s="7"/>
      <c r="BR69" s="4"/>
      <c r="BS69" s="71"/>
      <c r="BT69" s="7"/>
      <c r="BU69" s="4"/>
      <c r="BV69" s="71"/>
      <c r="BW69" s="7"/>
      <c r="BX69" s="4"/>
      <c r="BY69" s="71"/>
    </row>
    <row r="70" spans="1:77" ht="13.5" customHeight="1">
      <c r="A70" s="68"/>
      <c r="C70" s="7"/>
      <c r="D70" s="4"/>
      <c r="E70" s="4"/>
      <c r="F70" s="7"/>
      <c r="G70" s="4"/>
      <c r="H70" s="71"/>
      <c r="I70" s="4"/>
      <c r="J70" s="4"/>
      <c r="K70" s="4"/>
      <c r="L70" s="7"/>
      <c r="M70" s="4"/>
      <c r="N70" s="71"/>
      <c r="O70" s="7"/>
      <c r="P70" s="4"/>
      <c r="Q70" s="71"/>
      <c r="R70" s="7"/>
      <c r="S70" s="4"/>
      <c r="T70" s="71"/>
      <c r="U70" s="7"/>
      <c r="V70" s="4"/>
      <c r="W70" s="71"/>
      <c r="X70" s="7"/>
      <c r="Y70" s="4"/>
      <c r="Z70" s="71"/>
      <c r="AA70" s="7"/>
      <c r="AB70" s="4"/>
      <c r="AC70" s="71"/>
      <c r="AD70" s="7"/>
      <c r="AE70" s="4"/>
      <c r="AF70" s="71"/>
      <c r="AG70" s="7"/>
      <c r="AH70" s="4"/>
      <c r="AI70" s="71"/>
      <c r="AJ70" s="7"/>
      <c r="AK70" s="4"/>
      <c r="AL70" s="71"/>
      <c r="AM70" s="7"/>
      <c r="AN70" s="4"/>
      <c r="AO70" s="71"/>
      <c r="AP70" s="7"/>
      <c r="AQ70" s="4"/>
      <c r="AR70" s="71"/>
      <c r="AS70" s="7"/>
      <c r="AT70" s="4"/>
      <c r="AU70" s="71"/>
      <c r="AV70" s="7"/>
      <c r="AW70" s="4"/>
      <c r="AX70" s="71"/>
      <c r="AY70" s="7"/>
      <c r="AZ70" s="4"/>
      <c r="BA70" s="71"/>
      <c r="BB70" s="7"/>
      <c r="BC70" s="4"/>
      <c r="BD70" s="71"/>
      <c r="BE70" s="7"/>
      <c r="BF70" s="4"/>
      <c r="BG70" s="71"/>
      <c r="BH70" s="7"/>
      <c r="BI70" s="4"/>
      <c r="BJ70" s="71"/>
      <c r="BK70" s="7"/>
      <c r="BL70" s="4"/>
      <c r="BM70" s="71"/>
      <c r="BN70" s="7"/>
      <c r="BO70" s="4"/>
      <c r="BP70" s="71"/>
      <c r="BQ70" s="7"/>
      <c r="BR70" s="4"/>
      <c r="BS70" s="71"/>
      <c r="BT70" s="7"/>
      <c r="BU70" s="4"/>
      <c r="BV70" s="71"/>
      <c r="BW70" s="7"/>
      <c r="BX70" s="4"/>
      <c r="BY70" s="71"/>
    </row>
    <row r="71" spans="1:77" ht="13.5" customHeight="1">
      <c r="A71" s="68"/>
      <c r="C71" s="7"/>
      <c r="D71" s="4"/>
      <c r="E71" s="4"/>
      <c r="F71" s="7"/>
      <c r="G71" s="4"/>
      <c r="H71" s="71"/>
      <c r="I71" s="4"/>
      <c r="J71" s="4"/>
      <c r="K71" s="4"/>
      <c r="L71" s="7"/>
      <c r="M71" s="4"/>
      <c r="N71" s="71"/>
      <c r="O71" s="7"/>
      <c r="P71" s="4"/>
      <c r="Q71" s="71"/>
      <c r="R71" s="7"/>
      <c r="S71" s="4"/>
      <c r="T71" s="71"/>
      <c r="U71" s="7"/>
      <c r="V71" s="4"/>
      <c r="W71" s="71"/>
      <c r="X71" s="7"/>
      <c r="Y71" s="4"/>
      <c r="Z71" s="71"/>
      <c r="AA71" s="7"/>
      <c r="AB71" s="4"/>
      <c r="AC71" s="71"/>
      <c r="AD71" s="7"/>
      <c r="AE71" s="4"/>
      <c r="AF71" s="71"/>
      <c r="AG71" s="7"/>
      <c r="AH71" s="4"/>
      <c r="AI71" s="71"/>
      <c r="AJ71" s="7"/>
      <c r="AK71" s="4"/>
      <c r="AL71" s="71"/>
      <c r="AM71" s="7"/>
      <c r="AN71" s="4"/>
      <c r="AO71" s="71"/>
      <c r="AP71" s="7"/>
      <c r="AQ71" s="4"/>
      <c r="AR71" s="71"/>
      <c r="AS71" s="7"/>
      <c r="AT71" s="4"/>
      <c r="AU71" s="71"/>
      <c r="AV71" s="7"/>
      <c r="AW71" s="4"/>
      <c r="AX71" s="71"/>
      <c r="AY71" s="7"/>
      <c r="AZ71" s="4"/>
      <c r="BA71" s="71"/>
      <c r="BB71" s="7"/>
      <c r="BC71" s="4"/>
      <c r="BD71" s="71"/>
      <c r="BE71" s="7"/>
      <c r="BF71" s="4"/>
      <c r="BG71" s="71"/>
      <c r="BH71" s="7"/>
      <c r="BI71" s="4"/>
      <c r="BJ71" s="71"/>
      <c r="BK71" s="7"/>
      <c r="BL71" s="4"/>
      <c r="BM71" s="71"/>
      <c r="BN71" s="7"/>
      <c r="BO71" s="4"/>
      <c r="BP71" s="71"/>
      <c r="BQ71" s="7"/>
      <c r="BR71" s="4"/>
      <c r="BS71" s="71"/>
      <c r="BT71" s="7"/>
      <c r="BU71" s="4"/>
      <c r="BV71" s="71"/>
      <c r="BW71" s="7"/>
      <c r="BX71" s="4"/>
      <c r="BY71" s="71"/>
    </row>
    <row r="72" spans="1:77" ht="13.5" customHeight="1">
      <c r="A72" s="68"/>
      <c r="C72" s="7"/>
      <c r="D72" s="4"/>
      <c r="E72" s="4"/>
      <c r="F72" s="7"/>
      <c r="G72" s="4"/>
      <c r="H72" s="71"/>
      <c r="I72" s="4"/>
      <c r="J72" s="4"/>
      <c r="K72" s="4"/>
      <c r="L72" s="7"/>
      <c r="M72" s="4"/>
      <c r="N72" s="71"/>
      <c r="O72" s="7"/>
      <c r="P72" s="4"/>
      <c r="Q72" s="71"/>
      <c r="R72" s="7"/>
      <c r="S72" s="4"/>
      <c r="T72" s="71"/>
      <c r="U72" s="7"/>
      <c r="V72" s="4"/>
      <c r="W72" s="71"/>
      <c r="X72" s="7"/>
      <c r="Y72" s="4"/>
      <c r="Z72" s="71"/>
      <c r="AA72" s="7"/>
      <c r="AB72" s="4"/>
      <c r="AC72" s="71"/>
      <c r="AD72" s="7"/>
      <c r="AE72" s="4"/>
      <c r="AF72" s="71"/>
      <c r="AG72" s="7"/>
      <c r="AH72" s="4"/>
      <c r="AI72" s="71"/>
      <c r="AJ72" s="7"/>
      <c r="AK72" s="4"/>
      <c r="AL72" s="71"/>
      <c r="AM72" s="7"/>
      <c r="AN72" s="4"/>
      <c r="AO72" s="71"/>
      <c r="AP72" s="7"/>
      <c r="AQ72" s="4"/>
      <c r="AR72" s="71"/>
      <c r="AS72" s="7"/>
      <c r="AT72" s="4"/>
      <c r="AU72" s="71"/>
      <c r="AV72" s="7"/>
      <c r="AW72" s="4"/>
      <c r="AX72" s="71"/>
      <c r="AY72" s="7"/>
      <c r="AZ72" s="4"/>
      <c r="BA72" s="71"/>
      <c r="BB72" s="7"/>
      <c r="BC72" s="4"/>
      <c r="BD72" s="71"/>
      <c r="BE72" s="7"/>
      <c r="BF72" s="4"/>
      <c r="BG72" s="71"/>
      <c r="BH72" s="7"/>
      <c r="BI72" s="4"/>
      <c r="BJ72" s="71"/>
      <c r="BK72" s="7"/>
      <c r="BL72" s="4"/>
      <c r="BM72" s="71"/>
      <c r="BN72" s="7"/>
      <c r="BO72" s="4"/>
      <c r="BP72" s="71"/>
      <c r="BQ72" s="7"/>
      <c r="BR72" s="4"/>
      <c r="BS72" s="71"/>
      <c r="BT72" s="7"/>
      <c r="BU72" s="4"/>
      <c r="BV72" s="71"/>
      <c r="BW72" s="7"/>
      <c r="BX72" s="4"/>
      <c r="BY72" s="71"/>
    </row>
    <row r="73" spans="1:77" ht="13.5" customHeight="1">
      <c r="A73" s="68"/>
      <c r="C73" s="7"/>
      <c r="D73" s="4"/>
      <c r="E73" s="4"/>
      <c r="F73" s="7"/>
      <c r="G73" s="4"/>
      <c r="H73" s="71"/>
      <c r="I73" s="4"/>
      <c r="J73" s="4"/>
      <c r="K73" s="4"/>
      <c r="L73" s="7"/>
      <c r="M73" s="4"/>
      <c r="N73" s="71"/>
      <c r="O73" s="7"/>
      <c r="P73" s="4"/>
      <c r="Q73" s="71"/>
      <c r="R73" s="7"/>
      <c r="S73" s="4"/>
      <c r="T73" s="71"/>
      <c r="U73" s="7"/>
      <c r="V73" s="4"/>
      <c r="W73" s="71"/>
      <c r="X73" s="7"/>
      <c r="Y73" s="4"/>
      <c r="Z73" s="71"/>
      <c r="AA73" s="7"/>
      <c r="AB73" s="4"/>
      <c r="AC73" s="71"/>
      <c r="AD73" s="7"/>
      <c r="AE73" s="4"/>
      <c r="AF73" s="71"/>
      <c r="AG73" s="7"/>
      <c r="AH73" s="4"/>
      <c r="AI73" s="71"/>
      <c r="AJ73" s="7"/>
      <c r="AK73" s="4"/>
      <c r="AL73" s="71"/>
      <c r="AM73" s="7"/>
      <c r="AN73" s="4"/>
      <c r="AO73" s="71"/>
      <c r="AP73" s="7"/>
      <c r="AQ73" s="4"/>
      <c r="AR73" s="71"/>
      <c r="AS73" s="7"/>
      <c r="AT73" s="4"/>
      <c r="AU73" s="71"/>
      <c r="AV73" s="7"/>
      <c r="AW73" s="4"/>
      <c r="AX73" s="71"/>
      <c r="AY73" s="7"/>
      <c r="AZ73" s="4"/>
      <c r="BA73" s="71"/>
      <c r="BB73" s="7"/>
      <c r="BC73" s="4"/>
      <c r="BD73" s="71"/>
      <c r="BE73" s="7"/>
      <c r="BF73" s="4"/>
      <c r="BG73" s="71"/>
      <c r="BH73" s="7"/>
      <c r="BI73" s="4"/>
      <c r="BJ73" s="71"/>
      <c r="BK73" s="7"/>
      <c r="BL73" s="4"/>
      <c r="BM73" s="71"/>
      <c r="BN73" s="7"/>
      <c r="BO73" s="4"/>
      <c r="BP73" s="71"/>
      <c r="BQ73" s="7"/>
      <c r="BR73" s="4"/>
      <c r="BS73" s="71"/>
      <c r="BT73" s="7"/>
      <c r="BU73" s="4"/>
      <c r="BV73" s="71"/>
      <c r="BW73" s="7"/>
      <c r="BX73" s="4"/>
      <c r="BY73" s="71"/>
    </row>
    <row r="74" spans="1:77" ht="13.5" customHeight="1">
      <c r="A74" s="68"/>
      <c r="C74" s="7"/>
      <c r="D74" s="4"/>
      <c r="E74" s="4"/>
      <c r="F74" s="7"/>
      <c r="G74" s="4"/>
      <c r="H74" s="71"/>
      <c r="I74" s="4"/>
      <c r="J74" s="4"/>
      <c r="K74" s="4"/>
      <c r="L74" s="7"/>
      <c r="M74" s="4"/>
      <c r="N74" s="71"/>
      <c r="O74" s="7"/>
      <c r="P74" s="4"/>
      <c r="Q74" s="71"/>
      <c r="R74" s="7"/>
      <c r="S74" s="4"/>
      <c r="T74" s="71"/>
      <c r="U74" s="7"/>
      <c r="V74" s="4"/>
      <c r="W74" s="71"/>
      <c r="X74" s="7"/>
      <c r="Y74" s="4"/>
      <c r="Z74" s="71"/>
      <c r="AA74" s="7"/>
      <c r="AB74" s="4"/>
      <c r="AC74" s="71"/>
      <c r="AD74" s="7"/>
      <c r="AE74" s="4"/>
      <c r="AF74" s="71"/>
      <c r="AG74" s="7"/>
      <c r="AH74" s="4"/>
      <c r="AI74" s="71"/>
      <c r="AJ74" s="7"/>
      <c r="AK74" s="4"/>
      <c r="AL74" s="71"/>
      <c r="AM74" s="7"/>
      <c r="AN74" s="4"/>
      <c r="AO74" s="71"/>
      <c r="AP74" s="7"/>
      <c r="AQ74" s="4"/>
      <c r="AR74" s="71"/>
      <c r="AS74" s="7"/>
      <c r="AT74" s="4"/>
      <c r="AU74" s="71"/>
      <c r="AV74" s="7"/>
      <c r="AW74" s="4"/>
      <c r="AX74" s="71"/>
      <c r="AY74" s="7"/>
      <c r="AZ74" s="4"/>
      <c r="BA74" s="71"/>
      <c r="BB74" s="7"/>
      <c r="BC74" s="4"/>
      <c r="BD74" s="71"/>
      <c r="BE74" s="7"/>
      <c r="BF74" s="4"/>
      <c r="BG74" s="71"/>
      <c r="BH74" s="7"/>
      <c r="BI74" s="4"/>
      <c r="BJ74" s="71"/>
      <c r="BK74" s="7"/>
      <c r="BL74" s="4"/>
      <c r="BM74" s="71"/>
      <c r="BN74" s="7"/>
      <c r="BO74" s="4"/>
      <c r="BP74" s="71"/>
      <c r="BQ74" s="7"/>
      <c r="BR74" s="4"/>
      <c r="BS74" s="71"/>
      <c r="BT74" s="7"/>
      <c r="BU74" s="4"/>
      <c r="BV74" s="71"/>
      <c r="BW74" s="7"/>
      <c r="BX74" s="4"/>
      <c r="BY74" s="71"/>
    </row>
    <row r="75" spans="1:77" ht="13.5" customHeight="1">
      <c r="A75" s="68"/>
      <c r="C75" s="7"/>
      <c r="D75" s="4"/>
      <c r="E75" s="4"/>
      <c r="F75" s="7"/>
      <c r="G75" s="4"/>
      <c r="H75" s="71"/>
      <c r="I75" s="4"/>
      <c r="J75" s="4"/>
      <c r="K75" s="4"/>
      <c r="L75" s="7"/>
      <c r="M75" s="4"/>
      <c r="N75" s="71"/>
      <c r="O75" s="7"/>
      <c r="P75" s="4"/>
      <c r="Q75" s="71"/>
      <c r="R75" s="7"/>
      <c r="S75" s="4"/>
      <c r="T75" s="71"/>
      <c r="U75" s="7"/>
      <c r="V75" s="4"/>
      <c r="W75" s="71"/>
      <c r="X75" s="7"/>
      <c r="Y75" s="4"/>
      <c r="Z75" s="71"/>
      <c r="AA75" s="7"/>
      <c r="AB75" s="4"/>
      <c r="AC75" s="71"/>
      <c r="AD75" s="7"/>
      <c r="AE75" s="4"/>
      <c r="AF75" s="71"/>
      <c r="AG75" s="7"/>
      <c r="AH75" s="4"/>
      <c r="AI75" s="71"/>
      <c r="AJ75" s="7"/>
      <c r="AK75" s="4"/>
      <c r="AL75" s="71"/>
      <c r="AM75" s="7"/>
      <c r="AN75" s="4"/>
      <c r="AO75" s="71"/>
      <c r="AP75" s="7"/>
      <c r="AQ75" s="4"/>
      <c r="AR75" s="71"/>
      <c r="AS75" s="7"/>
      <c r="AT75" s="4"/>
      <c r="AU75" s="71"/>
      <c r="AV75" s="7"/>
      <c r="AW75" s="4"/>
      <c r="AX75" s="71"/>
      <c r="AY75" s="7"/>
      <c r="AZ75" s="4"/>
      <c r="BA75" s="71"/>
      <c r="BB75" s="7"/>
      <c r="BC75" s="4"/>
      <c r="BD75" s="71"/>
      <c r="BE75" s="7"/>
      <c r="BF75" s="4"/>
      <c r="BG75" s="71"/>
      <c r="BH75" s="7"/>
      <c r="BI75" s="4"/>
      <c r="BJ75" s="71"/>
      <c r="BK75" s="7"/>
      <c r="BL75" s="4"/>
      <c r="BM75" s="71"/>
      <c r="BN75" s="7"/>
      <c r="BO75" s="4"/>
      <c r="BP75" s="71"/>
      <c r="BQ75" s="7"/>
      <c r="BR75" s="4"/>
      <c r="BS75" s="71"/>
      <c r="BT75" s="7"/>
      <c r="BU75" s="4"/>
      <c r="BV75" s="71"/>
      <c r="BW75" s="7"/>
      <c r="BX75" s="4"/>
      <c r="BY75" s="71"/>
    </row>
    <row r="76" spans="1:77" ht="13.5" customHeight="1">
      <c r="A76" s="68"/>
      <c r="C76" s="7"/>
      <c r="D76" s="4"/>
      <c r="E76" s="4"/>
      <c r="F76" s="7"/>
      <c r="G76" s="4"/>
      <c r="H76" s="71"/>
      <c r="I76" s="4"/>
      <c r="J76" s="4"/>
      <c r="K76" s="4"/>
      <c r="L76" s="7"/>
      <c r="M76" s="4"/>
      <c r="N76" s="71"/>
      <c r="O76" s="7"/>
      <c r="P76" s="4"/>
      <c r="Q76" s="71"/>
      <c r="R76" s="7"/>
      <c r="S76" s="4"/>
      <c r="T76" s="71"/>
      <c r="U76" s="7"/>
      <c r="V76" s="4"/>
      <c r="W76" s="71"/>
      <c r="X76" s="7"/>
      <c r="Y76" s="4"/>
      <c r="Z76" s="71"/>
      <c r="AA76" s="7"/>
      <c r="AB76" s="4"/>
      <c r="AC76" s="71"/>
      <c r="AD76" s="7"/>
      <c r="AE76" s="4"/>
      <c r="AF76" s="71"/>
      <c r="AG76" s="7"/>
      <c r="AH76" s="4"/>
      <c r="AI76" s="71"/>
      <c r="AJ76" s="7"/>
      <c r="AK76" s="4"/>
      <c r="AL76" s="71"/>
      <c r="AM76" s="7"/>
      <c r="AN76" s="4"/>
      <c r="AO76" s="71"/>
      <c r="AP76" s="7"/>
      <c r="AQ76" s="4"/>
      <c r="AR76" s="71"/>
      <c r="AS76" s="7"/>
      <c r="AT76" s="4"/>
      <c r="AU76" s="71"/>
      <c r="AV76" s="7"/>
      <c r="AW76" s="4"/>
      <c r="AX76" s="71"/>
      <c r="AY76" s="7"/>
      <c r="AZ76" s="4"/>
      <c r="BA76" s="71"/>
      <c r="BB76" s="7"/>
      <c r="BC76" s="4"/>
      <c r="BD76" s="71"/>
      <c r="BE76" s="7"/>
      <c r="BF76" s="4"/>
      <c r="BG76" s="71"/>
      <c r="BH76" s="7"/>
      <c r="BI76" s="4"/>
      <c r="BJ76" s="71"/>
      <c r="BK76" s="7"/>
      <c r="BL76" s="4"/>
      <c r="BM76" s="71"/>
      <c r="BN76" s="7"/>
      <c r="BO76" s="4"/>
      <c r="BP76" s="71"/>
      <c r="BQ76" s="7"/>
      <c r="BR76" s="4"/>
      <c r="BS76" s="71"/>
      <c r="BT76" s="7"/>
      <c r="BU76" s="4"/>
      <c r="BV76" s="71"/>
      <c r="BW76" s="7"/>
      <c r="BX76" s="4"/>
      <c r="BY76" s="71"/>
    </row>
    <row r="77" spans="1:77" ht="13.5" customHeight="1">
      <c r="A77" s="68"/>
      <c r="C77" s="7"/>
      <c r="D77" s="4"/>
      <c r="E77" s="4"/>
      <c r="F77" s="7"/>
      <c r="G77" s="4"/>
      <c r="H77" s="71"/>
      <c r="I77" s="4"/>
      <c r="J77" s="4"/>
      <c r="K77" s="4"/>
      <c r="L77" s="7"/>
      <c r="M77" s="4"/>
      <c r="N77" s="71"/>
      <c r="O77" s="7"/>
      <c r="P77" s="4"/>
      <c r="Q77" s="71"/>
      <c r="R77" s="7"/>
      <c r="S77" s="4"/>
      <c r="T77" s="71"/>
      <c r="U77" s="7"/>
      <c r="V77" s="4"/>
      <c r="W77" s="71"/>
      <c r="X77" s="7"/>
      <c r="Y77" s="4"/>
      <c r="Z77" s="71"/>
      <c r="AA77" s="7"/>
      <c r="AB77" s="4"/>
      <c r="AC77" s="71"/>
      <c r="AD77" s="7"/>
      <c r="AE77" s="4"/>
      <c r="AF77" s="71"/>
      <c r="AG77" s="7"/>
      <c r="AH77" s="4"/>
      <c r="AI77" s="71"/>
      <c r="AJ77" s="7"/>
      <c r="AK77" s="4"/>
      <c r="AL77" s="71"/>
      <c r="AM77" s="7"/>
      <c r="AN77" s="4"/>
      <c r="AO77" s="71"/>
      <c r="AP77" s="7"/>
      <c r="AQ77" s="4"/>
      <c r="AR77" s="71"/>
      <c r="AS77" s="7"/>
      <c r="AT77" s="4"/>
      <c r="AU77" s="71"/>
      <c r="AV77" s="7"/>
      <c r="AW77" s="4"/>
      <c r="AX77" s="71"/>
      <c r="AY77" s="7"/>
      <c r="AZ77" s="4"/>
      <c r="BA77" s="71"/>
      <c r="BB77" s="7"/>
      <c r="BC77" s="4"/>
      <c r="BD77" s="71"/>
      <c r="BE77" s="7"/>
      <c r="BF77" s="4"/>
      <c r="BG77" s="71"/>
      <c r="BH77" s="7"/>
      <c r="BI77" s="4"/>
      <c r="BJ77" s="71"/>
      <c r="BK77" s="7"/>
      <c r="BL77" s="4"/>
      <c r="BM77" s="71"/>
      <c r="BN77" s="7"/>
      <c r="BO77" s="4"/>
      <c r="BP77" s="71"/>
      <c r="BQ77" s="7"/>
      <c r="BR77" s="4"/>
      <c r="BS77" s="71"/>
      <c r="BT77" s="7"/>
      <c r="BU77" s="4"/>
      <c r="BV77" s="71"/>
      <c r="BW77" s="7"/>
      <c r="BX77" s="4"/>
      <c r="BY77" s="71"/>
    </row>
    <row r="78" spans="1:77" ht="13.5" customHeight="1">
      <c r="A78" s="68"/>
      <c r="C78" s="7"/>
      <c r="D78" s="4"/>
      <c r="E78" s="4"/>
      <c r="F78" s="7"/>
      <c r="G78" s="4"/>
      <c r="H78" s="71"/>
      <c r="I78" s="4"/>
      <c r="J78" s="4"/>
      <c r="K78" s="4"/>
      <c r="L78" s="7"/>
      <c r="M78" s="4"/>
      <c r="N78" s="71"/>
      <c r="O78" s="7"/>
      <c r="P78" s="4"/>
      <c r="Q78" s="71"/>
      <c r="R78" s="7"/>
      <c r="S78" s="4"/>
      <c r="T78" s="71"/>
      <c r="U78" s="7"/>
      <c r="V78" s="4"/>
      <c r="W78" s="71"/>
      <c r="X78" s="7"/>
      <c r="Y78" s="4"/>
      <c r="Z78" s="71"/>
      <c r="AA78" s="7"/>
      <c r="AB78" s="4"/>
      <c r="AC78" s="71"/>
      <c r="AD78" s="7"/>
      <c r="AE78" s="4"/>
      <c r="AF78" s="71"/>
      <c r="AG78" s="7"/>
      <c r="AH78" s="4"/>
      <c r="AI78" s="71"/>
      <c r="AJ78" s="7"/>
      <c r="AK78" s="4"/>
      <c r="AL78" s="71"/>
      <c r="AM78" s="7"/>
      <c r="AN78" s="4"/>
      <c r="AO78" s="71"/>
      <c r="AP78" s="7"/>
      <c r="AQ78" s="4"/>
      <c r="AR78" s="71"/>
      <c r="AS78" s="7"/>
      <c r="AT78" s="4"/>
      <c r="AU78" s="71"/>
      <c r="AV78" s="7"/>
      <c r="AW78" s="4"/>
      <c r="AX78" s="71"/>
      <c r="AY78" s="7"/>
      <c r="AZ78" s="4"/>
      <c r="BA78" s="71"/>
      <c r="BB78" s="7"/>
      <c r="BC78" s="4"/>
      <c r="BD78" s="71"/>
      <c r="BE78" s="7"/>
      <c r="BF78" s="4"/>
      <c r="BG78" s="71"/>
      <c r="BH78" s="7"/>
      <c r="BI78" s="4"/>
      <c r="BJ78" s="71"/>
      <c r="BK78" s="7"/>
      <c r="BL78" s="4"/>
      <c r="BM78" s="71"/>
      <c r="BN78" s="7"/>
      <c r="BO78" s="4"/>
      <c r="BP78" s="71"/>
      <c r="BQ78" s="7"/>
      <c r="BR78" s="4"/>
      <c r="BS78" s="71"/>
      <c r="BT78" s="7"/>
      <c r="BU78" s="4"/>
      <c r="BV78" s="71"/>
      <c r="BW78" s="7"/>
      <c r="BX78" s="4"/>
      <c r="BY78" s="71"/>
    </row>
    <row r="79" spans="1:77" ht="13.5" customHeight="1">
      <c r="A79" s="68"/>
      <c r="C79" s="7"/>
      <c r="D79" s="4"/>
      <c r="E79" s="4"/>
      <c r="F79" s="7"/>
      <c r="G79" s="4"/>
      <c r="H79" s="71"/>
      <c r="I79" s="4"/>
      <c r="J79" s="4"/>
      <c r="K79" s="4"/>
      <c r="L79" s="7"/>
      <c r="M79" s="4"/>
      <c r="N79" s="71"/>
      <c r="O79" s="7"/>
      <c r="P79" s="4"/>
      <c r="Q79" s="71"/>
      <c r="R79" s="7"/>
      <c r="S79" s="4"/>
      <c r="T79" s="71"/>
      <c r="U79" s="7"/>
      <c r="V79" s="4"/>
      <c r="W79" s="71"/>
      <c r="X79" s="7"/>
      <c r="Y79" s="4"/>
      <c r="Z79" s="71"/>
      <c r="AA79" s="7"/>
      <c r="AB79" s="4"/>
      <c r="AC79" s="71"/>
      <c r="AD79" s="7"/>
      <c r="AE79" s="4"/>
      <c r="AF79" s="71"/>
      <c r="AG79" s="7"/>
      <c r="AH79" s="4"/>
      <c r="AI79" s="71"/>
      <c r="AJ79" s="7"/>
      <c r="AK79" s="4"/>
      <c r="AL79" s="71"/>
      <c r="AM79" s="7"/>
      <c r="AN79" s="4"/>
      <c r="AO79" s="71"/>
      <c r="AP79" s="7"/>
      <c r="AQ79" s="4"/>
      <c r="AR79" s="71"/>
      <c r="AS79" s="7"/>
      <c r="AT79" s="4"/>
      <c r="AU79" s="71"/>
      <c r="AV79" s="7"/>
      <c r="AW79" s="4"/>
      <c r="AX79" s="71"/>
      <c r="AY79" s="7"/>
      <c r="AZ79" s="4"/>
      <c r="BA79" s="71"/>
      <c r="BB79" s="7"/>
      <c r="BC79" s="4"/>
      <c r="BD79" s="71"/>
      <c r="BE79" s="7"/>
      <c r="BF79" s="4"/>
      <c r="BG79" s="71"/>
      <c r="BH79" s="7"/>
      <c r="BI79" s="4"/>
      <c r="BJ79" s="71"/>
      <c r="BK79" s="7"/>
      <c r="BL79" s="4"/>
      <c r="BM79" s="71"/>
      <c r="BN79" s="7"/>
      <c r="BO79" s="4"/>
      <c r="BP79" s="71"/>
      <c r="BQ79" s="7"/>
      <c r="BR79" s="4"/>
      <c r="BS79" s="71"/>
      <c r="BT79" s="7"/>
      <c r="BU79" s="4"/>
      <c r="BV79" s="71"/>
      <c r="BW79" s="7"/>
      <c r="BX79" s="4"/>
      <c r="BY79" s="71"/>
    </row>
    <row r="80" spans="1:77" ht="13.5" customHeight="1">
      <c r="A80" s="68"/>
      <c r="C80" s="7"/>
      <c r="D80" s="4"/>
      <c r="E80" s="4"/>
      <c r="F80" s="7"/>
      <c r="G80" s="4"/>
      <c r="H80" s="71"/>
      <c r="I80" s="4"/>
      <c r="J80" s="4"/>
      <c r="K80" s="4"/>
      <c r="L80" s="7"/>
      <c r="M80" s="4"/>
      <c r="N80" s="71"/>
      <c r="O80" s="7"/>
      <c r="P80" s="4"/>
      <c r="Q80" s="71"/>
      <c r="R80" s="7"/>
      <c r="S80" s="4"/>
      <c r="T80" s="71"/>
      <c r="U80" s="7"/>
      <c r="V80" s="4"/>
      <c r="W80" s="71"/>
      <c r="X80" s="7"/>
      <c r="Y80" s="4"/>
      <c r="Z80" s="71"/>
      <c r="AA80" s="7"/>
      <c r="AB80" s="4"/>
      <c r="AC80" s="71"/>
      <c r="AD80" s="7"/>
      <c r="AE80" s="4"/>
      <c r="AF80" s="71"/>
      <c r="AG80" s="7"/>
      <c r="AH80" s="4"/>
      <c r="AI80" s="71"/>
      <c r="AJ80" s="7"/>
      <c r="AK80" s="4"/>
      <c r="AL80" s="71"/>
      <c r="AM80" s="7"/>
      <c r="AN80" s="4"/>
      <c r="AO80" s="71"/>
      <c r="AP80" s="7"/>
      <c r="AQ80" s="4"/>
      <c r="AR80" s="71"/>
      <c r="AS80" s="7"/>
      <c r="AT80" s="4"/>
      <c r="AU80" s="71"/>
      <c r="AV80" s="7"/>
      <c r="AW80" s="4"/>
      <c r="AX80" s="71"/>
      <c r="AY80" s="7"/>
      <c r="AZ80" s="4"/>
      <c r="BA80" s="71"/>
      <c r="BB80" s="7"/>
      <c r="BC80" s="4"/>
      <c r="BD80" s="71"/>
      <c r="BE80" s="7"/>
      <c r="BF80" s="4"/>
      <c r="BG80" s="71"/>
      <c r="BH80" s="7"/>
      <c r="BI80" s="4"/>
      <c r="BJ80" s="71"/>
      <c r="BK80" s="7"/>
      <c r="BL80" s="4"/>
      <c r="BM80" s="71"/>
      <c r="BN80" s="7"/>
      <c r="BO80" s="4"/>
      <c r="BP80" s="71"/>
      <c r="BQ80" s="7"/>
      <c r="BR80" s="4"/>
      <c r="BS80" s="71"/>
      <c r="BT80" s="7"/>
      <c r="BU80" s="4"/>
      <c r="BV80" s="71"/>
      <c r="BW80" s="7"/>
      <c r="BX80" s="4"/>
      <c r="BY80" s="71"/>
    </row>
    <row r="81" spans="1:77" ht="13.5" customHeight="1">
      <c r="A81" s="68"/>
      <c r="C81" s="7"/>
      <c r="D81" s="4"/>
      <c r="E81" s="4"/>
      <c r="F81" s="7"/>
      <c r="G81" s="4"/>
      <c r="H81" s="71"/>
      <c r="I81" s="4"/>
      <c r="J81" s="4"/>
      <c r="K81" s="4"/>
      <c r="L81" s="7"/>
      <c r="M81" s="4"/>
      <c r="N81" s="71"/>
      <c r="O81" s="7"/>
      <c r="P81" s="4"/>
      <c r="Q81" s="71"/>
      <c r="R81" s="7"/>
      <c r="S81" s="4"/>
      <c r="T81" s="71"/>
      <c r="U81" s="7"/>
      <c r="V81" s="4"/>
      <c r="W81" s="71"/>
      <c r="X81" s="7"/>
      <c r="Y81" s="4"/>
      <c r="Z81" s="71"/>
      <c r="AA81" s="7"/>
      <c r="AB81" s="4"/>
      <c r="AC81" s="71"/>
      <c r="AD81" s="7"/>
      <c r="AE81" s="4"/>
      <c r="AF81" s="71"/>
      <c r="AG81" s="7"/>
      <c r="AH81" s="4"/>
      <c r="AI81" s="71"/>
      <c r="AJ81" s="7"/>
      <c r="AK81" s="4"/>
      <c r="AL81" s="71"/>
      <c r="AM81" s="7"/>
      <c r="AN81" s="4"/>
      <c r="AO81" s="71"/>
      <c r="AP81" s="7"/>
      <c r="AQ81" s="4"/>
      <c r="AR81" s="71"/>
      <c r="AS81" s="7"/>
      <c r="AT81" s="4"/>
      <c r="AU81" s="71"/>
      <c r="AV81" s="7"/>
      <c r="AW81" s="4"/>
      <c r="AX81" s="71"/>
      <c r="AY81" s="7"/>
      <c r="AZ81" s="4"/>
      <c r="BA81" s="71"/>
      <c r="BB81" s="7"/>
      <c r="BC81" s="4"/>
      <c r="BD81" s="71"/>
      <c r="BE81" s="7"/>
      <c r="BF81" s="4"/>
      <c r="BG81" s="71"/>
      <c r="BH81" s="7"/>
      <c r="BI81" s="4"/>
      <c r="BJ81" s="71"/>
      <c r="BK81" s="7"/>
      <c r="BL81" s="4"/>
      <c r="BM81" s="71"/>
      <c r="BN81" s="7"/>
      <c r="BO81" s="4"/>
      <c r="BP81" s="71"/>
      <c r="BQ81" s="7"/>
      <c r="BR81" s="4"/>
      <c r="BS81" s="71"/>
      <c r="BT81" s="7"/>
      <c r="BU81" s="4"/>
      <c r="BV81" s="71"/>
      <c r="BW81" s="7"/>
      <c r="BX81" s="4"/>
      <c r="BY81" s="71"/>
    </row>
    <row r="82" spans="1:77" ht="13.5" customHeight="1">
      <c r="A82" s="68"/>
      <c r="C82" s="7"/>
      <c r="D82" s="4"/>
      <c r="E82" s="4"/>
      <c r="F82" s="7"/>
      <c r="G82" s="4"/>
      <c r="H82" s="71"/>
      <c r="I82" s="4"/>
      <c r="J82" s="4"/>
      <c r="K82" s="4"/>
      <c r="L82" s="7"/>
      <c r="M82" s="4"/>
      <c r="N82" s="71"/>
      <c r="O82" s="7"/>
      <c r="P82" s="4"/>
      <c r="Q82" s="71"/>
      <c r="R82" s="7"/>
      <c r="S82" s="4"/>
      <c r="T82" s="71"/>
      <c r="U82" s="7"/>
      <c r="V82" s="4"/>
      <c r="W82" s="71"/>
      <c r="X82" s="7"/>
      <c r="Y82" s="4"/>
      <c r="Z82" s="71"/>
      <c r="AA82" s="7"/>
      <c r="AB82" s="4"/>
      <c r="AC82" s="71"/>
      <c r="AD82" s="7"/>
      <c r="AE82" s="4"/>
      <c r="AF82" s="71"/>
      <c r="AG82" s="7"/>
      <c r="AH82" s="4"/>
      <c r="AI82" s="71"/>
      <c r="AJ82" s="7"/>
      <c r="AK82" s="4"/>
      <c r="AL82" s="71"/>
      <c r="AM82" s="7"/>
      <c r="AN82" s="4"/>
      <c r="AO82" s="71"/>
      <c r="AP82" s="7"/>
      <c r="AQ82" s="4"/>
      <c r="AR82" s="71"/>
      <c r="AS82" s="7"/>
      <c r="AT82" s="4"/>
      <c r="AU82" s="71"/>
      <c r="AV82" s="7"/>
      <c r="AW82" s="4"/>
      <c r="AX82" s="71"/>
      <c r="AY82" s="7"/>
      <c r="AZ82" s="4"/>
      <c r="BA82" s="71"/>
      <c r="BB82" s="7"/>
      <c r="BC82" s="4"/>
      <c r="BD82" s="71"/>
      <c r="BE82" s="7"/>
      <c r="BF82" s="4"/>
      <c r="BG82" s="71"/>
      <c r="BH82" s="7"/>
      <c r="BI82" s="4"/>
      <c r="BJ82" s="71"/>
      <c r="BK82" s="7"/>
      <c r="BL82" s="4"/>
      <c r="BM82" s="71"/>
      <c r="BN82" s="7"/>
      <c r="BO82" s="4"/>
      <c r="BP82" s="71"/>
      <c r="BQ82" s="7"/>
      <c r="BR82" s="4"/>
      <c r="BS82" s="71"/>
      <c r="BT82" s="7"/>
      <c r="BU82" s="4"/>
      <c r="BV82" s="71"/>
      <c r="BW82" s="7"/>
      <c r="BX82" s="4"/>
      <c r="BY82" s="71"/>
    </row>
    <row r="83" spans="1:77" ht="13.5" customHeight="1">
      <c r="A83" s="68"/>
      <c r="C83" s="7"/>
      <c r="D83" s="4"/>
      <c r="E83" s="4"/>
      <c r="F83" s="7"/>
      <c r="G83" s="4"/>
      <c r="H83" s="71"/>
      <c r="I83" s="4"/>
      <c r="J83" s="4"/>
      <c r="K83" s="4"/>
      <c r="L83" s="7"/>
      <c r="M83" s="4"/>
      <c r="N83" s="71"/>
      <c r="O83" s="7"/>
      <c r="P83" s="4"/>
      <c r="Q83" s="71"/>
      <c r="R83" s="7"/>
      <c r="S83" s="4"/>
      <c r="T83" s="71"/>
      <c r="U83" s="7"/>
      <c r="V83" s="4"/>
      <c r="W83" s="71"/>
      <c r="X83" s="7"/>
      <c r="Y83" s="4"/>
      <c r="Z83" s="71"/>
      <c r="AA83" s="7"/>
      <c r="AB83" s="4"/>
      <c r="AC83" s="71"/>
      <c r="AD83" s="7"/>
      <c r="AE83" s="4"/>
      <c r="AF83" s="71"/>
      <c r="AG83" s="7"/>
      <c r="AH83" s="4"/>
      <c r="AI83" s="71"/>
      <c r="AJ83" s="7"/>
      <c r="AK83" s="4"/>
      <c r="AL83" s="71"/>
      <c r="AM83" s="7"/>
      <c r="AN83" s="4"/>
      <c r="AO83" s="71"/>
      <c r="AP83" s="7"/>
      <c r="AQ83" s="4"/>
      <c r="AR83" s="71"/>
      <c r="AS83" s="7"/>
      <c r="AT83" s="4"/>
      <c r="AU83" s="71"/>
      <c r="AV83" s="7"/>
      <c r="AW83" s="4"/>
      <c r="AX83" s="71"/>
      <c r="AY83" s="7"/>
      <c r="AZ83" s="4"/>
      <c r="BA83" s="71"/>
      <c r="BB83" s="7"/>
      <c r="BC83" s="4"/>
      <c r="BD83" s="71"/>
      <c r="BE83" s="7"/>
      <c r="BF83" s="4"/>
      <c r="BG83" s="71"/>
      <c r="BH83" s="7"/>
      <c r="BI83" s="4"/>
      <c r="BJ83" s="71"/>
      <c r="BK83" s="7"/>
      <c r="BL83" s="4"/>
      <c r="BM83" s="71"/>
      <c r="BN83" s="7"/>
      <c r="BO83" s="4"/>
      <c r="BP83" s="71"/>
      <c r="BQ83" s="7"/>
      <c r="BR83" s="4"/>
      <c r="BS83" s="71"/>
      <c r="BT83" s="7"/>
      <c r="BU83" s="4"/>
      <c r="BV83" s="71"/>
      <c r="BW83" s="7"/>
      <c r="BX83" s="4"/>
      <c r="BY83" s="71"/>
    </row>
    <row r="84" spans="1:77" ht="13.5" customHeight="1">
      <c r="A84" s="68"/>
      <c r="C84" s="7"/>
      <c r="D84" s="4"/>
      <c r="E84" s="4"/>
      <c r="F84" s="7"/>
      <c r="G84" s="4"/>
      <c r="H84" s="71"/>
      <c r="I84" s="4"/>
      <c r="J84" s="4"/>
      <c r="K84" s="4"/>
      <c r="L84" s="7"/>
      <c r="M84" s="4"/>
      <c r="N84" s="71"/>
      <c r="O84" s="7"/>
      <c r="P84" s="4"/>
      <c r="Q84" s="71"/>
      <c r="R84" s="7"/>
      <c r="S84" s="4"/>
      <c r="T84" s="71"/>
      <c r="U84" s="7"/>
      <c r="V84" s="4"/>
      <c r="W84" s="71"/>
      <c r="X84" s="7"/>
      <c r="Y84" s="4"/>
      <c r="Z84" s="71"/>
      <c r="AA84" s="7"/>
      <c r="AB84" s="4"/>
      <c r="AC84" s="71"/>
      <c r="AD84" s="7"/>
      <c r="AE84" s="4"/>
      <c r="AF84" s="71"/>
      <c r="AG84" s="7"/>
      <c r="AH84" s="4"/>
      <c r="AI84" s="71"/>
      <c r="AJ84" s="7"/>
      <c r="AK84" s="4"/>
      <c r="AL84" s="71"/>
      <c r="AM84" s="7"/>
      <c r="AN84" s="4"/>
      <c r="AO84" s="71"/>
      <c r="AP84" s="7"/>
      <c r="AQ84" s="4"/>
      <c r="AR84" s="71"/>
      <c r="AS84" s="7"/>
      <c r="AT84" s="4"/>
      <c r="AU84" s="71"/>
      <c r="AV84" s="7"/>
      <c r="AW84" s="4"/>
      <c r="AX84" s="71"/>
      <c r="AY84" s="7"/>
      <c r="AZ84" s="4"/>
      <c r="BA84" s="71"/>
      <c r="BB84" s="7"/>
      <c r="BC84" s="4"/>
      <c r="BD84" s="71"/>
      <c r="BE84" s="7"/>
      <c r="BF84" s="4"/>
      <c r="BG84" s="71"/>
      <c r="BH84" s="7"/>
      <c r="BI84" s="4"/>
      <c r="BJ84" s="71"/>
      <c r="BK84" s="7"/>
      <c r="BL84" s="4"/>
      <c r="BM84" s="71"/>
      <c r="BN84" s="7"/>
      <c r="BO84" s="4"/>
      <c r="BP84" s="71"/>
      <c r="BQ84" s="7"/>
      <c r="BR84" s="4"/>
      <c r="BS84" s="71"/>
      <c r="BT84" s="7"/>
      <c r="BU84" s="4"/>
      <c r="BV84" s="71"/>
      <c r="BW84" s="7"/>
      <c r="BX84" s="4"/>
      <c r="BY84" s="71"/>
    </row>
    <row r="85" spans="1:77" ht="13.5" customHeight="1">
      <c r="A85" s="68"/>
      <c r="C85" s="7"/>
      <c r="D85" s="4"/>
      <c r="E85" s="4"/>
      <c r="F85" s="7"/>
      <c r="G85" s="4"/>
      <c r="H85" s="71"/>
      <c r="I85" s="4"/>
      <c r="J85" s="4"/>
      <c r="K85" s="4"/>
      <c r="L85" s="7"/>
      <c r="M85" s="4"/>
      <c r="N85" s="71"/>
      <c r="O85" s="7"/>
      <c r="P85" s="4"/>
      <c r="Q85" s="71"/>
      <c r="R85" s="7"/>
      <c r="S85" s="4"/>
      <c r="T85" s="71"/>
      <c r="U85" s="7"/>
      <c r="V85" s="4"/>
      <c r="W85" s="71"/>
      <c r="X85" s="7"/>
      <c r="Y85" s="4"/>
      <c r="Z85" s="71"/>
      <c r="AA85" s="7"/>
      <c r="AB85" s="4"/>
      <c r="AC85" s="71"/>
      <c r="AD85" s="7"/>
      <c r="AE85" s="4"/>
      <c r="AF85" s="71"/>
      <c r="AG85" s="7"/>
      <c r="AH85" s="4"/>
      <c r="AI85" s="71"/>
      <c r="AJ85" s="7"/>
      <c r="AK85" s="4"/>
      <c r="AL85" s="71"/>
      <c r="AM85" s="7"/>
      <c r="AN85" s="4"/>
      <c r="AO85" s="71"/>
      <c r="AP85" s="7"/>
      <c r="AQ85" s="4"/>
      <c r="AR85" s="71"/>
      <c r="AS85" s="7"/>
      <c r="AT85" s="4"/>
      <c r="AU85" s="71"/>
      <c r="AV85" s="7"/>
      <c r="AW85" s="4"/>
      <c r="AX85" s="71"/>
      <c r="AY85" s="7"/>
      <c r="AZ85" s="4"/>
      <c r="BA85" s="71"/>
      <c r="BB85" s="7"/>
      <c r="BC85" s="4"/>
      <c r="BD85" s="71"/>
      <c r="BE85" s="7"/>
      <c r="BF85" s="4"/>
      <c r="BG85" s="71"/>
      <c r="BH85" s="7"/>
      <c r="BI85" s="4"/>
      <c r="BJ85" s="71"/>
      <c r="BK85" s="7"/>
      <c r="BL85" s="4"/>
      <c r="BM85" s="71"/>
      <c r="BN85" s="7"/>
      <c r="BO85" s="4"/>
      <c r="BP85" s="71"/>
      <c r="BQ85" s="7"/>
      <c r="BR85" s="4"/>
      <c r="BS85" s="71"/>
      <c r="BT85" s="7"/>
      <c r="BU85" s="4"/>
      <c r="BV85" s="71"/>
      <c r="BW85" s="7"/>
      <c r="BX85" s="4"/>
      <c r="BY85" s="71"/>
    </row>
    <row r="86" spans="1:77" ht="13.5" customHeight="1">
      <c r="A86" s="68"/>
      <c r="C86" s="7"/>
      <c r="D86" s="4"/>
      <c r="E86" s="4"/>
      <c r="F86" s="7"/>
      <c r="G86" s="4"/>
      <c r="H86" s="71"/>
      <c r="I86" s="4"/>
      <c r="J86" s="4"/>
      <c r="K86" s="4"/>
      <c r="L86" s="7"/>
      <c r="M86" s="4"/>
      <c r="N86" s="71"/>
      <c r="O86" s="7"/>
      <c r="P86" s="4"/>
      <c r="Q86" s="71"/>
      <c r="R86" s="7"/>
      <c r="S86" s="4"/>
      <c r="T86" s="71"/>
      <c r="U86" s="7"/>
      <c r="V86" s="4"/>
      <c r="W86" s="71"/>
      <c r="X86" s="7"/>
      <c r="Y86" s="4"/>
      <c r="Z86" s="71"/>
      <c r="AA86" s="7"/>
      <c r="AB86" s="4"/>
      <c r="AC86" s="71"/>
      <c r="AD86" s="7"/>
      <c r="AE86" s="4"/>
      <c r="AF86" s="71"/>
      <c r="AG86" s="7"/>
      <c r="AH86" s="4"/>
      <c r="AI86" s="71"/>
      <c r="AJ86" s="7"/>
      <c r="AK86" s="4"/>
      <c r="AL86" s="71"/>
      <c r="AM86" s="7"/>
      <c r="AN86" s="4"/>
      <c r="AO86" s="71"/>
      <c r="AP86" s="7"/>
      <c r="AQ86" s="4"/>
      <c r="AR86" s="71"/>
      <c r="AS86" s="7"/>
      <c r="AT86" s="4"/>
      <c r="AU86" s="71"/>
      <c r="AV86" s="7"/>
      <c r="AW86" s="4"/>
      <c r="AX86" s="71"/>
      <c r="AY86" s="7"/>
      <c r="AZ86" s="4"/>
      <c r="BA86" s="71"/>
      <c r="BB86" s="7"/>
      <c r="BC86" s="4"/>
      <c r="BD86" s="71"/>
      <c r="BE86" s="7"/>
      <c r="BF86" s="4"/>
      <c r="BG86" s="71"/>
      <c r="BH86" s="7"/>
      <c r="BI86" s="4"/>
      <c r="BJ86" s="71"/>
      <c r="BK86" s="7"/>
      <c r="BL86" s="4"/>
      <c r="BM86" s="71"/>
      <c r="BN86" s="7"/>
      <c r="BO86" s="4"/>
      <c r="BP86" s="71"/>
      <c r="BQ86" s="7"/>
      <c r="BR86" s="4"/>
      <c r="BS86" s="71"/>
      <c r="BT86" s="7"/>
      <c r="BU86" s="4"/>
      <c r="BV86" s="71"/>
      <c r="BW86" s="7"/>
      <c r="BX86" s="4"/>
      <c r="BY86" s="71"/>
    </row>
    <row r="87" spans="1:77" ht="13.5" customHeight="1">
      <c r="A87" s="68"/>
      <c r="C87" s="7"/>
      <c r="D87" s="4"/>
      <c r="E87" s="4"/>
      <c r="F87" s="7"/>
      <c r="G87" s="4"/>
      <c r="H87" s="71"/>
      <c r="I87" s="4"/>
      <c r="J87" s="4"/>
      <c r="K87" s="4"/>
      <c r="L87" s="7"/>
      <c r="M87" s="4"/>
      <c r="N87" s="71"/>
      <c r="O87" s="7"/>
      <c r="P87" s="4"/>
      <c r="Q87" s="71"/>
      <c r="R87" s="7"/>
      <c r="S87" s="4"/>
      <c r="T87" s="71"/>
      <c r="U87" s="7"/>
      <c r="V87" s="4"/>
      <c r="W87" s="71"/>
      <c r="X87" s="7"/>
      <c r="Y87" s="4"/>
      <c r="Z87" s="71"/>
      <c r="AA87" s="7"/>
      <c r="AB87" s="4"/>
      <c r="AC87" s="71"/>
      <c r="AD87" s="7"/>
      <c r="AE87" s="4"/>
      <c r="AF87" s="71"/>
      <c r="AG87" s="7"/>
      <c r="AH87" s="4"/>
      <c r="AI87" s="71"/>
      <c r="AJ87" s="7"/>
      <c r="AK87" s="4"/>
      <c r="AL87" s="71"/>
      <c r="AM87" s="7"/>
      <c r="AN87" s="4"/>
      <c r="AO87" s="71"/>
      <c r="AP87" s="7"/>
      <c r="AQ87" s="4"/>
      <c r="AR87" s="71"/>
      <c r="AS87" s="7"/>
      <c r="AT87" s="4"/>
      <c r="AU87" s="71"/>
      <c r="AV87" s="7"/>
      <c r="AW87" s="4"/>
      <c r="AX87" s="71"/>
      <c r="AY87" s="7"/>
      <c r="AZ87" s="4"/>
      <c r="BA87" s="71"/>
      <c r="BB87" s="7"/>
      <c r="BC87" s="4"/>
      <c r="BD87" s="71"/>
      <c r="BE87" s="7"/>
      <c r="BF87" s="4"/>
      <c r="BG87" s="71"/>
      <c r="BH87" s="7"/>
      <c r="BI87" s="4"/>
      <c r="BJ87" s="71"/>
      <c r="BK87" s="7"/>
      <c r="BL87" s="4"/>
      <c r="BM87" s="71"/>
      <c r="BN87" s="7"/>
      <c r="BO87" s="4"/>
      <c r="BP87" s="71"/>
      <c r="BQ87" s="7"/>
      <c r="BR87" s="4"/>
      <c r="BS87" s="71"/>
      <c r="BT87" s="7"/>
      <c r="BU87" s="4"/>
      <c r="BV87" s="71"/>
      <c r="BW87" s="7"/>
      <c r="BX87" s="4"/>
      <c r="BY87" s="71"/>
    </row>
    <row r="88" spans="1:77" ht="13.5" customHeight="1">
      <c r="A88" s="68"/>
      <c r="C88" s="7"/>
      <c r="D88" s="4"/>
      <c r="E88" s="4"/>
      <c r="F88" s="7"/>
      <c r="G88" s="4"/>
      <c r="H88" s="71"/>
      <c r="I88" s="4"/>
      <c r="J88" s="4"/>
      <c r="K88" s="4"/>
      <c r="L88" s="7"/>
      <c r="M88" s="4"/>
      <c r="N88" s="71"/>
      <c r="O88" s="7"/>
      <c r="P88" s="4"/>
      <c r="Q88" s="71"/>
      <c r="R88" s="7"/>
      <c r="S88" s="4"/>
      <c r="T88" s="71"/>
      <c r="U88" s="7"/>
      <c r="V88" s="4"/>
      <c r="W88" s="71"/>
      <c r="X88" s="7"/>
      <c r="Y88" s="4"/>
      <c r="Z88" s="71"/>
      <c r="AA88" s="7"/>
      <c r="AB88" s="4"/>
      <c r="AC88" s="71"/>
      <c r="AD88" s="7"/>
      <c r="AE88" s="4"/>
      <c r="AF88" s="71"/>
      <c r="AG88" s="7"/>
      <c r="AH88" s="4"/>
      <c r="AI88" s="71"/>
      <c r="AJ88" s="7"/>
      <c r="AK88" s="4"/>
      <c r="AL88" s="71"/>
      <c r="AM88" s="7"/>
      <c r="AN88" s="4"/>
      <c r="AO88" s="71"/>
      <c r="AP88" s="7"/>
      <c r="AQ88" s="4"/>
      <c r="AR88" s="71"/>
      <c r="AS88" s="7"/>
      <c r="AT88" s="4"/>
      <c r="AU88" s="71"/>
      <c r="AV88" s="7"/>
      <c r="AW88" s="4"/>
      <c r="AX88" s="71"/>
      <c r="AY88" s="7"/>
      <c r="AZ88" s="4"/>
      <c r="BA88" s="71"/>
      <c r="BB88" s="7"/>
      <c r="BC88" s="4"/>
      <c r="BD88" s="71"/>
      <c r="BE88" s="7"/>
      <c r="BF88" s="4"/>
      <c r="BG88" s="71"/>
      <c r="BH88" s="7"/>
      <c r="BI88" s="4"/>
      <c r="BJ88" s="71"/>
      <c r="BK88" s="7"/>
      <c r="BL88" s="4"/>
      <c r="BM88" s="71"/>
      <c r="BN88" s="7"/>
      <c r="BO88" s="4"/>
      <c r="BP88" s="71"/>
      <c r="BQ88" s="7"/>
      <c r="BR88" s="4"/>
      <c r="BS88" s="71"/>
      <c r="BT88" s="7"/>
      <c r="BU88" s="4"/>
      <c r="BV88" s="71"/>
      <c r="BW88" s="7"/>
      <c r="BX88" s="4"/>
      <c r="BY88" s="71"/>
    </row>
    <row r="89" spans="1:77" ht="13.5" customHeight="1">
      <c r="A89" s="68"/>
      <c r="C89" s="7"/>
      <c r="D89" s="4"/>
      <c r="E89" s="4"/>
      <c r="F89" s="7"/>
      <c r="G89" s="4"/>
      <c r="H89" s="71"/>
      <c r="I89" s="4"/>
      <c r="J89" s="4"/>
      <c r="K89" s="4"/>
      <c r="L89" s="7"/>
      <c r="M89" s="4"/>
      <c r="N89" s="71"/>
      <c r="O89" s="7"/>
      <c r="P89" s="4"/>
      <c r="Q89" s="71"/>
      <c r="R89" s="7"/>
      <c r="S89" s="4"/>
      <c r="T89" s="71"/>
      <c r="U89" s="7"/>
      <c r="V89" s="4"/>
      <c r="W89" s="71"/>
      <c r="X89" s="7"/>
      <c r="Y89" s="4"/>
      <c r="Z89" s="71"/>
      <c r="AA89" s="7"/>
      <c r="AB89" s="4"/>
      <c r="AC89" s="71"/>
      <c r="AD89" s="7"/>
      <c r="AE89" s="4"/>
      <c r="AF89" s="71"/>
      <c r="AG89" s="7"/>
      <c r="AH89" s="4"/>
      <c r="AI89" s="71"/>
      <c r="AJ89" s="7"/>
      <c r="AK89" s="4"/>
      <c r="AL89" s="71"/>
      <c r="AM89" s="7"/>
      <c r="AN89" s="4"/>
      <c r="AO89" s="71"/>
      <c r="AP89" s="7"/>
      <c r="AQ89" s="4"/>
      <c r="AR89" s="71"/>
      <c r="AS89" s="7"/>
      <c r="AT89" s="4"/>
      <c r="AU89" s="71"/>
      <c r="AV89" s="7"/>
      <c r="AW89" s="4"/>
      <c r="AX89" s="71"/>
      <c r="AY89" s="7"/>
      <c r="AZ89" s="4"/>
      <c r="BA89" s="71"/>
      <c r="BB89" s="7"/>
      <c r="BC89" s="4"/>
      <c r="BD89" s="71"/>
      <c r="BE89" s="7"/>
      <c r="BF89" s="4"/>
      <c r="BG89" s="71"/>
      <c r="BH89" s="7"/>
      <c r="BI89" s="4"/>
      <c r="BJ89" s="71"/>
      <c r="BK89" s="7"/>
      <c r="BL89" s="4"/>
      <c r="BM89" s="71"/>
      <c r="BN89" s="7"/>
      <c r="BO89" s="4"/>
      <c r="BP89" s="71"/>
      <c r="BQ89" s="7"/>
      <c r="BR89" s="4"/>
      <c r="BS89" s="71"/>
      <c r="BT89" s="7"/>
      <c r="BU89" s="4"/>
      <c r="BV89" s="71"/>
      <c r="BW89" s="7"/>
      <c r="BX89" s="4"/>
      <c r="BY89" s="71"/>
    </row>
    <row r="90" spans="1:77" ht="13.5" customHeight="1">
      <c r="A90" s="68"/>
      <c r="C90" s="7"/>
      <c r="D90" s="4"/>
      <c r="E90" s="4"/>
      <c r="F90" s="7"/>
      <c r="G90" s="4"/>
      <c r="H90" s="71"/>
      <c r="I90" s="4"/>
      <c r="J90" s="4"/>
      <c r="K90" s="4"/>
      <c r="L90" s="7"/>
      <c r="M90" s="4"/>
      <c r="N90" s="71"/>
      <c r="O90" s="7"/>
      <c r="P90" s="4"/>
      <c r="Q90" s="71"/>
      <c r="R90" s="7"/>
      <c r="S90" s="4"/>
      <c r="T90" s="71"/>
      <c r="U90" s="7"/>
      <c r="V90" s="4"/>
      <c r="W90" s="71"/>
      <c r="X90" s="7"/>
      <c r="Y90" s="4"/>
      <c r="Z90" s="71"/>
      <c r="AA90" s="7"/>
      <c r="AB90" s="4"/>
      <c r="AC90" s="71"/>
      <c r="AD90" s="7"/>
      <c r="AE90" s="4"/>
      <c r="AF90" s="71"/>
      <c r="AG90" s="7"/>
      <c r="AH90" s="4"/>
      <c r="AI90" s="71"/>
      <c r="AJ90" s="7"/>
      <c r="AK90" s="4"/>
      <c r="AL90" s="71"/>
      <c r="AM90" s="7"/>
      <c r="AN90" s="4"/>
      <c r="AO90" s="71"/>
      <c r="AP90" s="7"/>
      <c r="AQ90" s="4"/>
      <c r="AR90" s="71"/>
      <c r="AS90" s="7"/>
      <c r="AT90" s="4"/>
      <c r="AU90" s="71"/>
      <c r="AV90" s="7"/>
      <c r="AW90" s="4"/>
      <c r="AX90" s="71"/>
      <c r="AY90" s="7"/>
      <c r="AZ90" s="4"/>
      <c r="BA90" s="71"/>
      <c r="BB90" s="7"/>
      <c r="BC90" s="4"/>
      <c r="BD90" s="71"/>
      <c r="BE90" s="7"/>
      <c r="BF90" s="4"/>
      <c r="BG90" s="71"/>
      <c r="BH90" s="7"/>
      <c r="BI90" s="4"/>
      <c r="BJ90" s="71"/>
      <c r="BK90" s="7"/>
      <c r="BL90" s="4"/>
      <c r="BM90" s="71"/>
      <c r="BN90" s="7"/>
      <c r="BO90" s="4"/>
      <c r="BP90" s="71"/>
      <c r="BQ90" s="7"/>
      <c r="BR90" s="4"/>
      <c r="BS90" s="71"/>
      <c r="BT90" s="7"/>
      <c r="BU90" s="4"/>
      <c r="BV90" s="71"/>
      <c r="BW90" s="7"/>
      <c r="BX90" s="4"/>
      <c r="BY90" s="71"/>
    </row>
    <row r="91" spans="1:77" ht="13.5" customHeight="1">
      <c r="A91" s="68"/>
      <c r="C91" s="7"/>
      <c r="D91" s="4"/>
      <c r="E91" s="4"/>
      <c r="F91" s="7"/>
      <c r="G91" s="4"/>
      <c r="H91" s="71"/>
      <c r="I91" s="4"/>
      <c r="J91" s="4"/>
      <c r="K91" s="4"/>
      <c r="L91" s="7"/>
      <c r="M91" s="4"/>
      <c r="N91" s="71"/>
      <c r="O91" s="7"/>
      <c r="P91" s="4"/>
      <c r="Q91" s="71"/>
      <c r="R91" s="7"/>
      <c r="S91" s="4"/>
      <c r="T91" s="71"/>
      <c r="U91" s="7"/>
      <c r="V91" s="4"/>
      <c r="W91" s="71"/>
      <c r="X91" s="7"/>
      <c r="Y91" s="4"/>
      <c r="Z91" s="71"/>
      <c r="AA91" s="7"/>
      <c r="AB91" s="4"/>
      <c r="AC91" s="71"/>
      <c r="AD91" s="7"/>
      <c r="AE91" s="4"/>
      <c r="AF91" s="71"/>
      <c r="AG91" s="7"/>
      <c r="AH91" s="4"/>
      <c r="AI91" s="71"/>
      <c r="AJ91" s="7"/>
      <c r="AK91" s="4"/>
      <c r="AL91" s="71"/>
      <c r="AM91" s="7"/>
      <c r="AN91" s="4"/>
      <c r="AO91" s="71"/>
      <c r="AP91" s="7"/>
      <c r="AQ91" s="4"/>
      <c r="AR91" s="71"/>
      <c r="AS91" s="7"/>
      <c r="AT91" s="4"/>
      <c r="AU91" s="71"/>
      <c r="AV91" s="7"/>
      <c r="AW91" s="4"/>
      <c r="AX91" s="71"/>
      <c r="AY91" s="7"/>
      <c r="AZ91" s="4"/>
      <c r="BA91" s="71"/>
      <c r="BB91" s="7"/>
      <c r="BC91" s="4"/>
      <c r="BD91" s="71"/>
      <c r="BE91" s="7"/>
      <c r="BF91" s="4"/>
      <c r="BG91" s="71"/>
      <c r="BH91" s="7"/>
      <c r="BI91" s="4"/>
      <c r="BJ91" s="71"/>
      <c r="BK91" s="7"/>
      <c r="BL91" s="4"/>
      <c r="BM91" s="71"/>
      <c r="BN91" s="7"/>
      <c r="BO91" s="4"/>
      <c r="BP91" s="71"/>
      <c r="BQ91" s="7"/>
      <c r="BR91" s="4"/>
      <c r="BS91" s="71"/>
      <c r="BT91" s="7"/>
      <c r="BU91" s="4"/>
      <c r="BV91" s="71"/>
      <c r="BW91" s="7"/>
      <c r="BX91" s="4"/>
      <c r="BY91" s="71"/>
    </row>
    <row r="92" spans="1:77" ht="13.5" customHeight="1">
      <c r="A92" s="68"/>
      <c r="C92" s="7"/>
      <c r="D92" s="4"/>
      <c r="E92" s="4"/>
      <c r="F92" s="7"/>
      <c r="G92" s="4"/>
      <c r="H92" s="71"/>
      <c r="I92" s="4"/>
      <c r="J92" s="4"/>
      <c r="K92" s="4"/>
      <c r="L92" s="7"/>
      <c r="M92" s="4"/>
      <c r="N92" s="71"/>
      <c r="O92" s="7"/>
      <c r="P92" s="4"/>
      <c r="Q92" s="71"/>
      <c r="R92" s="7"/>
      <c r="S92" s="4"/>
      <c r="T92" s="71"/>
      <c r="U92" s="7"/>
      <c r="V92" s="4"/>
      <c r="W92" s="71"/>
      <c r="X92" s="7"/>
      <c r="Y92" s="4"/>
      <c r="Z92" s="71"/>
      <c r="AA92" s="7"/>
      <c r="AB92" s="4"/>
      <c r="AC92" s="71"/>
      <c r="AD92" s="7"/>
      <c r="AE92" s="4"/>
      <c r="AF92" s="71"/>
      <c r="AG92" s="7"/>
      <c r="AH92" s="4"/>
      <c r="AI92" s="71"/>
      <c r="AJ92" s="7"/>
      <c r="AK92" s="4"/>
      <c r="AL92" s="71"/>
      <c r="AM92" s="7"/>
      <c r="AN92" s="4"/>
      <c r="AO92" s="71"/>
      <c r="AP92" s="7"/>
      <c r="AQ92" s="4"/>
      <c r="AR92" s="71"/>
      <c r="AS92" s="7"/>
      <c r="AT92" s="4"/>
      <c r="AU92" s="71"/>
      <c r="AV92" s="7"/>
      <c r="AW92" s="4"/>
      <c r="AX92" s="71"/>
      <c r="AY92" s="7"/>
      <c r="AZ92" s="4"/>
      <c r="BA92" s="71"/>
      <c r="BB92" s="7"/>
      <c r="BC92" s="4"/>
      <c r="BD92" s="71"/>
      <c r="BE92" s="7"/>
      <c r="BF92" s="4"/>
      <c r="BG92" s="71"/>
      <c r="BH92" s="7"/>
      <c r="BI92" s="4"/>
      <c r="BJ92" s="71"/>
      <c r="BK92" s="7"/>
      <c r="BL92" s="4"/>
      <c r="BM92" s="71"/>
      <c r="BN92" s="7"/>
      <c r="BO92" s="4"/>
      <c r="BP92" s="71"/>
      <c r="BQ92" s="7"/>
      <c r="BR92" s="4"/>
      <c r="BS92" s="71"/>
      <c r="BT92" s="7"/>
      <c r="BU92" s="4"/>
      <c r="BV92" s="71"/>
      <c r="BW92" s="7"/>
      <c r="BX92" s="4"/>
      <c r="BY92" s="71"/>
    </row>
    <row r="93" spans="1:77" ht="13.5" customHeight="1">
      <c r="A93" s="68"/>
      <c r="C93" s="7"/>
      <c r="D93" s="4"/>
      <c r="E93" s="4"/>
      <c r="F93" s="7"/>
      <c r="G93" s="4"/>
      <c r="H93" s="71"/>
      <c r="I93" s="4"/>
      <c r="J93" s="4"/>
      <c r="K93" s="4"/>
      <c r="L93" s="7"/>
      <c r="M93" s="4"/>
      <c r="N93" s="71"/>
      <c r="O93" s="7"/>
      <c r="P93" s="4"/>
      <c r="Q93" s="71"/>
      <c r="R93" s="7"/>
      <c r="S93" s="4"/>
      <c r="T93" s="71"/>
      <c r="U93" s="7"/>
      <c r="V93" s="4"/>
      <c r="W93" s="71"/>
      <c r="X93" s="7"/>
      <c r="Y93" s="4"/>
      <c r="Z93" s="71"/>
      <c r="AA93" s="7"/>
      <c r="AB93" s="4"/>
      <c r="AC93" s="71"/>
      <c r="AD93" s="7"/>
      <c r="AE93" s="4"/>
      <c r="AF93" s="71"/>
      <c r="AG93" s="7"/>
      <c r="AH93" s="4"/>
      <c r="AI93" s="71"/>
      <c r="AJ93" s="7"/>
      <c r="AK93" s="4"/>
      <c r="AL93" s="71"/>
      <c r="AM93" s="7"/>
      <c r="AN93" s="4"/>
      <c r="AO93" s="71"/>
      <c r="AP93" s="7"/>
      <c r="AQ93" s="4"/>
      <c r="AR93" s="71"/>
      <c r="AS93" s="7"/>
      <c r="AT93" s="4"/>
      <c r="AU93" s="71"/>
      <c r="AV93" s="7"/>
      <c r="AW93" s="4"/>
      <c r="AX93" s="71"/>
      <c r="AY93" s="7"/>
      <c r="AZ93" s="4"/>
      <c r="BA93" s="71"/>
      <c r="BB93" s="7"/>
      <c r="BC93" s="4"/>
      <c r="BD93" s="71"/>
      <c r="BE93" s="7"/>
      <c r="BF93" s="4"/>
      <c r="BG93" s="71"/>
      <c r="BH93" s="7"/>
      <c r="BI93" s="4"/>
      <c r="BJ93" s="71"/>
      <c r="BK93" s="7"/>
      <c r="BL93" s="4"/>
      <c r="BM93" s="71"/>
      <c r="BN93" s="7"/>
      <c r="BO93" s="4"/>
      <c r="BP93" s="71"/>
      <c r="BQ93" s="7"/>
      <c r="BR93" s="4"/>
      <c r="BS93" s="71"/>
      <c r="BT93" s="7"/>
      <c r="BU93" s="4"/>
      <c r="BV93" s="71"/>
      <c r="BW93" s="7"/>
      <c r="BX93" s="4"/>
      <c r="BY93" s="71"/>
    </row>
    <row r="94" spans="1:77" ht="13.5" customHeight="1">
      <c r="A94" s="68"/>
      <c r="C94" s="7"/>
      <c r="D94" s="4"/>
      <c r="E94" s="4"/>
      <c r="F94" s="7"/>
      <c r="G94" s="4"/>
      <c r="H94" s="71"/>
      <c r="I94" s="4"/>
      <c r="J94" s="4"/>
      <c r="K94" s="4"/>
      <c r="L94" s="7"/>
      <c r="M94" s="4"/>
      <c r="N94" s="71"/>
      <c r="O94" s="7"/>
      <c r="P94" s="4"/>
      <c r="Q94" s="71"/>
      <c r="R94" s="7"/>
      <c r="S94" s="4"/>
      <c r="T94" s="71"/>
      <c r="U94" s="7"/>
      <c r="V94" s="4"/>
      <c r="W94" s="71"/>
      <c r="X94" s="7"/>
      <c r="Y94" s="4"/>
      <c r="Z94" s="71"/>
      <c r="AA94" s="7"/>
      <c r="AB94" s="4"/>
      <c r="AC94" s="71"/>
      <c r="AD94" s="7"/>
      <c r="AE94" s="4"/>
      <c r="AF94" s="71"/>
      <c r="AG94" s="7"/>
      <c r="AH94" s="4"/>
      <c r="AI94" s="71"/>
      <c r="AJ94" s="7"/>
      <c r="AK94" s="4"/>
      <c r="AL94" s="71"/>
      <c r="AM94" s="7"/>
      <c r="AN94" s="4"/>
      <c r="AO94" s="71"/>
      <c r="AP94" s="7"/>
      <c r="AQ94" s="4"/>
      <c r="AR94" s="71"/>
      <c r="AS94" s="7"/>
      <c r="AT94" s="4"/>
      <c r="AU94" s="71"/>
      <c r="AV94" s="7"/>
      <c r="AW94" s="4"/>
      <c r="AX94" s="71"/>
      <c r="AY94" s="7"/>
      <c r="AZ94" s="4"/>
      <c r="BA94" s="71"/>
      <c r="BB94" s="7"/>
      <c r="BC94" s="4"/>
      <c r="BD94" s="71"/>
      <c r="BE94" s="7"/>
      <c r="BF94" s="4"/>
      <c r="BG94" s="71"/>
      <c r="BH94" s="7"/>
      <c r="BI94" s="4"/>
      <c r="BJ94" s="71"/>
      <c r="BK94" s="7"/>
      <c r="BL94" s="4"/>
      <c r="BM94" s="71"/>
      <c r="BN94" s="7"/>
      <c r="BO94" s="4"/>
      <c r="BP94" s="71"/>
      <c r="BQ94" s="7"/>
      <c r="BR94" s="4"/>
      <c r="BS94" s="71"/>
      <c r="BT94" s="7"/>
      <c r="BU94" s="4"/>
      <c r="BV94" s="71"/>
      <c r="BW94" s="7"/>
      <c r="BX94" s="4"/>
      <c r="BY94" s="71"/>
    </row>
    <row r="95" spans="1:77" ht="13.5" customHeight="1">
      <c r="A95" s="68"/>
      <c r="C95" s="7"/>
      <c r="D95" s="4"/>
      <c r="E95" s="4"/>
      <c r="F95" s="7"/>
      <c r="G95" s="4"/>
      <c r="H95" s="71"/>
      <c r="I95" s="4"/>
      <c r="J95" s="4"/>
      <c r="K95" s="4"/>
      <c r="L95" s="7"/>
      <c r="M95" s="4"/>
      <c r="N95" s="71"/>
      <c r="O95" s="7"/>
      <c r="P95" s="4"/>
      <c r="Q95" s="71"/>
      <c r="R95" s="7"/>
      <c r="S95" s="4"/>
      <c r="T95" s="71"/>
      <c r="U95" s="7"/>
      <c r="V95" s="4"/>
      <c r="W95" s="71"/>
      <c r="X95" s="7"/>
      <c r="Y95" s="4"/>
      <c r="Z95" s="71"/>
      <c r="AA95" s="7"/>
      <c r="AB95" s="4"/>
      <c r="AC95" s="71"/>
      <c r="AD95" s="7"/>
      <c r="AE95" s="4"/>
      <c r="AF95" s="71"/>
      <c r="AG95" s="7"/>
      <c r="AH95" s="4"/>
      <c r="AI95" s="71"/>
      <c r="AJ95" s="7"/>
      <c r="AK95" s="4"/>
      <c r="AL95" s="71"/>
      <c r="AM95" s="7"/>
      <c r="AN95" s="4"/>
      <c r="AO95" s="71"/>
      <c r="AP95" s="7"/>
      <c r="AQ95" s="4"/>
      <c r="AR95" s="71"/>
      <c r="AS95" s="7"/>
      <c r="AT95" s="4"/>
      <c r="AU95" s="71"/>
      <c r="AV95" s="7"/>
      <c r="AW95" s="4"/>
      <c r="AX95" s="71"/>
      <c r="AY95" s="7"/>
      <c r="AZ95" s="4"/>
      <c r="BA95" s="71"/>
      <c r="BB95" s="7"/>
      <c r="BC95" s="4"/>
      <c r="BD95" s="71"/>
      <c r="BE95" s="7"/>
      <c r="BF95" s="4"/>
      <c r="BG95" s="71"/>
      <c r="BH95" s="7"/>
      <c r="BI95" s="4"/>
      <c r="BJ95" s="71"/>
      <c r="BK95" s="7"/>
      <c r="BL95" s="4"/>
      <c r="BM95" s="71"/>
      <c r="BN95" s="7"/>
      <c r="BO95" s="4"/>
      <c r="BP95" s="71"/>
      <c r="BQ95" s="7"/>
      <c r="BR95" s="4"/>
      <c r="BS95" s="71"/>
      <c r="BT95" s="7"/>
      <c r="BU95" s="4"/>
      <c r="BV95" s="71"/>
      <c r="BW95" s="7"/>
      <c r="BX95" s="4"/>
      <c r="BY95" s="71"/>
    </row>
    <row r="96" spans="1:77" ht="13.5" customHeight="1">
      <c r="A96" s="68"/>
      <c r="C96" s="7"/>
      <c r="D96" s="4"/>
      <c r="E96" s="4"/>
      <c r="F96" s="7"/>
      <c r="G96" s="4"/>
      <c r="H96" s="71"/>
      <c r="I96" s="4"/>
      <c r="J96" s="4"/>
      <c r="K96" s="4"/>
      <c r="L96" s="7"/>
      <c r="M96" s="4"/>
      <c r="N96" s="71"/>
      <c r="O96" s="7"/>
      <c r="P96" s="4"/>
      <c r="Q96" s="71"/>
      <c r="R96" s="7"/>
      <c r="S96" s="4"/>
      <c r="T96" s="71"/>
      <c r="U96" s="7"/>
      <c r="V96" s="4"/>
      <c r="W96" s="71"/>
      <c r="X96" s="7"/>
      <c r="Y96" s="4"/>
      <c r="Z96" s="71"/>
      <c r="AA96" s="7"/>
      <c r="AB96" s="4"/>
      <c r="AC96" s="71"/>
      <c r="AD96" s="7"/>
      <c r="AE96" s="4"/>
      <c r="AF96" s="71"/>
      <c r="AG96" s="7"/>
      <c r="AH96" s="4"/>
      <c r="AI96" s="71"/>
      <c r="AJ96" s="7"/>
      <c r="AK96" s="4"/>
      <c r="AL96" s="71"/>
      <c r="AM96" s="7"/>
      <c r="AN96" s="4"/>
      <c r="AO96" s="71"/>
      <c r="AP96" s="7"/>
      <c r="AQ96" s="4"/>
      <c r="AR96" s="71"/>
      <c r="AS96" s="7"/>
      <c r="AT96" s="4"/>
      <c r="AU96" s="71"/>
      <c r="AV96" s="7"/>
      <c r="AW96" s="4"/>
      <c r="AX96" s="71"/>
      <c r="AY96" s="7"/>
      <c r="AZ96" s="4"/>
      <c r="BA96" s="71"/>
      <c r="BB96" s="7"/>
      <c r="BC96" s="4"/>
      <c r="BD96" s="71"/>
      <c r="BE96" s="7"/>
      <c r="BF96" s="4"/>
      <c r="BG96" s="71"/>
      <c r="BH96" s="7"/>
      <c r="BI96" s="4"/>
      <c r="BJ96" s="71"/>
      <c r="BK96" s="7"/>
      <c r="BL96" s="4"/>
      <c r="BM96" s="71"/>
      <c r="BN96" s="7"/>
      <c r="BO96" s="4"/>
      <c r="BP96" s="71"/>
      <c r="BQ96" s="7"/>
      <c r="BR96" s="4"/>
      <c r="BS96" s="71"/>
      <c r="BT96" s="7"/>
      <c r="BU96" s="4"/>
      <c r="BV96" s="71"/>
      <c r="BW96" s="7"/>
      <c r="BX96" s="4"/>
      <c r="BY96" s="71"/>
    </row>
    <row r="97" spans="1:77" ht="13.5" customHeight="1">
      <c r="A97" s="68"/>
      <c r="C97" s="7"/>
      <c r="D97" s="4"/>
      <c r="E97" s="4"/>
      <c r="F97" s="7"/>
      <c r="G97" s="4"/>
      <c r="H97" s="71"/>
      <c r="I97" s="4"/>
      <c r="J97" s="4"/>
      <c r="K97" s="4"/>
      <c r="L97" s="7"/>
      <c r="M97" s="4"/>
      <c r="N97" s="71"/>
      <c r="O97" s="7"/>
      <c r="P97" s="4"/>
      <c r="Q97" s="71"/>
      <c r="R97" s="7"/>
      <c r="S97" s="4"/>
      <c r="T97" s="71"/>
      <c r="U97" s="7"/>
      <c r="V97" s="4"/>
      <c r="W97" s="71"/>
      <c r="X97" s="7"/>
      <c r="Y97" s="4"/>
      <c r="Z97" s="71"/>
      <c r="AA97" s="7"/>
      <c r="AB97" s="4"/>
      <c r="AC97" s="71"/>
      <c r="AD97" s="7"/>
      <c r="AE97" s="4"/>
      <c r="AF97" s="71"/>
      <c r="AG97" s="7"/>
      <c r="AH97" s="4"/>
      <c r="AI97" s="71"/>
      <c r="AJ97" s="7"/>
      <c r="AK97" s="4"/>
      <c r="AL97" s="71"/>
      <c r="AM97" s="7"/>
      <c r="AN97" s="4"/>
      <c r="AO97" s="71"/>
      <c r="AP97" s="7"/>
      <c r="AQ97" s="4"/>
      <c r="AR97" s="71"/>
      <c r="AS97" s="7"/>
      <c r="AT97" s="4"/>
      <c r="AU97" s="71"/>
      <c r="AV97" s="7"/>
      <c r="AW97" s="4"/>
      <c r="AX97" s="71"/>
      <c r="AY97" s="7"/>
      <c r="AZ97" s="4"/>
      <c r="BA97" s="71"/>
      <c r="BB97" s="7"/>
      <c r="BC97" s="4"/>
      <c r="BD97" s="71"/>
      <c r="BE97" s="7"/>
      <c r="BF97" s="4"/>
      <c r="BG97" s="71"/>
      <c r="BH97" s="7"/>
      <c r="BI97" s="4"/>
      <c r="BJ97" s="71"/>
      <c r="BK97" s="7"/>
      <c r="BL97" s="4"/>
      <c r="BM97" s="71"/>
      <c r="BN97" s="7"/>
      <c r="BO97" s="4"/>
      <c r="BP97" s="71"/>
      <c r="BQ97" s="7"/>
      <c r="BR97" s="4"/>
      <c r="BS97" s="71"/>
      <c r="BT97" s="7"/>
      <c r="BU97" s="4"/>
      <c r="BV97" s="71"/>
      <c r="BW97" s="7"/>
      <c r="BX97" s="4"/>
      <c r="BY97" s="71"/>
    </row>
    <row r="98" spans="1:77" ht="13.5" customHeight="1">
      <c r="A98" s="68"/>
      <c r="C98" s="7"/>
      <c r="D98" s="4"/>
      <c r="E98" s="4"/>
      <c r="F98" s="7"/>
      <c r="G98" s="4"/>
      <c r="H98" s="71"/>
      <c r="I98" s="4"/>
      <c r="J98" s="4"/>
      <c r="K98" s="4"/>
      <c r="L98" s="7"/>
      <c r="M98" s="4"/>
      <c r="N98" s="71"/>
      <c r="O98" s="7"/>
      <c r="P98" s="4"/>
      <c r="Q98" s="71"/>
      <c r="R98" s="7"/>
      <c r="S98" s="4"/>
      <c r="T98" s="71"/>
      <c r="U98" s="7"/>
      <c r="V98" s="4"/>
      <c r="W98" s="71"/>
      <c r="X98" s="7"/>
      <c r="Y98" s="4"/>
      <c r="Z98" s="71"/>
      <c r="AA98" s="7"/>
      <c r="AB98" s="4"/>
      <c r="AC98" s="71"/>
      <c r="AD98" s="7"/>
      <c r="AE98" s="4"/>
      <c r="AF98" s="71"/>
      <c r="AG98" s="7"/>
      <c r="AH98" s="4"/>
      <c r="AI98" s="71"/>
      <c r="AJ98" s="7"/>
      <c r="AK98" s="4"/>
      <c r="AL98" s="71"/>
      <c r="AM98" s="7"/>
      <c r="AN98" s="4"/>
      <c r="AO98" s="71"/>
      <c r="AP98" s="7"/>
      <c r="AQ98" s="4"/>
      <c r="AR98" s="71"/>
      <c r="AS98" s="7"/>
      <c r="AT98" s="4"/>
      <c r="AU98" s="71"/>
      <c r="AV98" s="7"/>
      <c r="AW98" s="4"/>
      <c r="AX98" s="71"/>
      <c r="AY98" s="7"/>
      <c r="AZ98" s="4"/>
      <c r="BA98" s="71"/>
      <c r="BB98" s="7"/>
      <c r="BC98" s="4"/>
      <c r="BD98" s="71"/>
      <c r="BE98" s="7"/>
      <c r="BF98" s="4"/>
      <c r="BG98" s="71"/>
      <c r="BH98" s="7"/>
      <c r="BI98" s="4"/>
      <c r="BJ98" s="71"/>
      <c r="BK98" s="7"/>
      <c r="BL98" s="4"/>
      <c r="BM98" s="71"/>
      <c r="BN98" s="7"/>
      <c r="BO98" s="4"/>
      <c r="BP98" s="71"/>
      <c r="BQ98" s="7"/>
      <c r="BR98" s="4"/>
      <c r="BS98" s="71"/>
      <c r="BT98" s="7"/>
      <c r="BU98" s="4"/>
      <c r="BV98" s="71"/>
      <c r="BW98" s="7"/>
      <c r="BX98" s="4"/>
      <c r="BY98" s="71"/>
    </row>
    <row r="99" spans="1:77" ht="13.5" customHeight="1">
      <c r="A99" s="68"/>
      <c r="C99" s="7"/>
      <c r="D99" s="4"/>
      <c r="E99" s="4"/>
      <c r="F99" s="7"/>
      <c r="G99" s="4"/>
      <c r="H99" s="71"/>
      <c r="I99" s="4"/>
      <c r="J99" s="4"/>
      <c r="K99" s="4"/>
      <c r="L99" s="7"/>
      <c r="M99" s="4"/>
      <c r="N99" s="71"/>
      <c r="O99" s="7"/>
      <c r="P99" s="4"/>
      <c r="Q99" s="71"/>
      <c r="R99" s="7"/>
      <c r="S99" s="4"/>
      <c r="T99" s="71"/>
      <c r="U99" s="7"/>
      <c r="V99" s="4"/>
      <c r="W99" s="71"/>
      <c r="X99" s="7"/>
      <c r="Y99" s="4"/>
      <c r="Z99" s="71"/>
      <c r="AA99" s="7"/>
      <c r="AB99" s="4"/>
      <c r="AC99" s="71"/>
      <c r="AD99" s="7"/>
      <c r="AE99" s="4"/>
      <c r="AF99" s="71"/>
      <c r="AG99" s="7"/>
      <c r="AH99" s="4"/>
      <c r="AI99" s="71"/>
      <c r="AJ99" s="7"/>
      <c r="AK99" s="4"/>
      <c r="AL99" s="71"/>
      <c r="AM99" s="7"/>
      <c r="AN99" s="4"/>
      <c r="AO99" s="71"/>
      <c r="AP99" s="7"/>
      <c r="AQ99" s="4"/>
      <c r="AR99" s="71"/>
      <c r="AS99" s="7"/>
      <c r="AT99" s="4"/>
      <c r="AU99" s="71"/>
      <c r="AV99" s="7"/>
      <c r="AW99" s="4"/>
      <c r="AX99" s="71"/>
      <c r="AY99" s="7"/>
      <c r="AZ99" s="4"/>
      <c r="BA99" s="71"/>
      <c r="BB99" s="7"/>
      <c r="BC99" s="4"/>
      <c r="BD99" s="71"/>
      <c r="BE99" s="7"/>
      <c r="BF99" s="4"/>
      <c r="BG99" s="71"/>
      <c r="BH99" s="7"/>
      <c r="BI99" s="4"/>
      <c r="BJ99" s="71"/>
      <c r="BK99" s="7"/>
      <c r="BL99" s="4"/>
      <c r="BM99" s="71"/>
      <c r="BN99" s="7"/>
      <c r="BO99" s="4"/>
      <c r="BP99" s="71"/>
      <c r="BQ99" s="7"/>
      <c r="BR99" s="4"/>
      <c r="BS99" s="71"/>
      <c r="BT99" s="7"/>
      <c r="BU99" s="4"/>
      <c r="BV99" s="71"/>
      <c r="BW99" s="7"/>
      <c r="BX99" s="4"/>
      <c r="BY99" s="71"/>
    </row>
    <row r="100" spans="1:77" ht="13.5" customHeight="1">
      <c r="A100" s="68"/>
      <c r="C100" s="7"/>
      <c r="D100" s="4"/>
      <c r="E100" s="4"/>
      <c r="F100" s="7"/>
      <c r="G100" s="4"/>
      <c r="H100" s="71"/>
      <c r="I100" s="4"/>
      <c r="J100" s="4"/>
      <c r="K100" s="4"/>
      <c r="L100" s="7"/>
      <c r="M100" s="4"/>
      <c r="N100" s="71"/>
      <c r="O100" s="7"/>
      <c r="P100" s="4"/>
      <c r="Q100" s="71"/>
      <c r="R100" s="7"/>
      <c r="S100" s="4"/>
      <c r="T100" s="71"/>
      <c r="U100" s="7"/>
      <c r="V100" s="4"/>
      <c r="W100" s="71"/>
      <c r="X100" s="7"/>
      <c r="Y100" s="4"/>
      <c r="Z100" s="71"/>
      <c r="AA100" s="7"/>
      <c r="AB100" s="4"/>
      <c r="AC100" s="71"/>
      <c r="AD100" s="7"/>
      <c r="AE100" s="4"/>
      <c r="AF100" s="71"/>
      <c r="AG100" s="7"/>
      <c r="AH100" s="4"/>
      <c r="AI100" s="71"/>
      <c r="AJ100" s="7"/>
      <c r="AK100" s="4"/>
      <c r="AL100" s="71"/>
      <c r="AM100" s="7"/>
      <c r="AN100" s="4"/>
      <c r="AO100" s="71"/>
      <c r="AP100" s="7"/>
      <c r="AQ100" s="4"/>
      <c r="AR100" s="71"/>
      <c r="AS100" s="7"/>
      <c r="AT100" s="4"/>
      <c r="AU100" s="71"/>
      <c r="AV100" s="7"/>
      <c r="AW100" s="4"/>
      <c r="AX100" s="71"/>
      <c r="AY100" s="7"/>
      <c r="AZ100" s="4"/>
      <c r="BA100" s="71"/>
      <c r="BB100" s="7"/>
      <c r="BC100" s="4"/>
      <c r="BD100" s="71"/>
      <c r="BE100" s="7"/>
      <c r="BF100" s="4"/>
      <c r="BG100" s="71"/>
      <c r="BH100" s="7"/>
      <c r="BI100" s="4"/>
      <c r="BJ100" s="71"/>
      <c r="BK100" s="7"/>
      <c r="BL100" s="4"/>
      <c r="BM100" s="71"/>
      <c r="BN100" s="7"/>
      <c r="BO100" s="4"/>
      <c r="BP100" s="71"/>
      <c r="BQ100" s="7"/>
      <c r="BR100" s="4"/>
      <c r="BS100" s="71"/>
      <c r="BT100" s="7"/>
      <c r="BU100" s="4"/>
      <c r="BV100" s="71"/>
      <c r="BW100" s="7"/>
      <c r="BX100" s="4"/>
      <c r="BY100" s="71"/>
    </row>
    <row r="101" spans="1:77" ht="13.5" customHeight="1">
      <c r="A101" s="68"/>
      <c r="C101" s="7"/>
      <c r="D101" s="4"/>
      <c r="E101" s="4"/>
      <c r="F101" s="7"/>
      <c r="G101" s="4"/>
      <c r="H101" s="71"/>
      <c r="I101" s="4"/>
      <c r="J101" s="4"/>
      <c r="K101" s="4"/>
      <c r="L101" s="7"/>
      <c r="M101" s="4"/>
      <c r="N101" s="71"/>
      <c r="O101" s="7"/>
      <c r="P101" s="4"/>
      <c r="Q101" s="71"/>
      <c r="R101" s="7"/>
      <c r="S101" s="4"/>
      <c r="T101" s="71"/>
      <c r="U101" s="7"/>
      <c r="V101" s="4"/>
      <c r="W101" s="71"/>
      <c r="X101" s="7"/>
      <c r="Y101" s="4"/>
      <c r="Z101" s="71"/>
      <c r="AA101" s="7"/>
      <c r="AB101" s="4"/>
      <c r="AC101" s="71"/>
      <c r="AD101" s="7"/>
      <c r="AE101" s="4"/>
      <c r="AF101" s="71"/>
      <c r="AG101" s="7"/>
      <c r="AH101" s="4"/>
      <c r="AI101" s="71"/>
      <c r="AJ101" s="7"/>
      <c r="AK101" s="4"/>
      <c r="AL101" s="71"/>
      <c r="AM101" s="7"/>
      <c r="AN101" s="4"/>
      <c r="AO101" s="71"/>
      <c r="AP101" s="7"/>
      <c r="AQ101" s="4"/>
      <c r="AR101" s="71"/>
      <c r="AS101" s="7"/>
      <c r="AT101" s="4"/>
      <c r="AU101" s="71"/>
      <c r="AV101" s="7"/>
      <c r="AW101" s="4"/>
      <c r="AX101" s="71"/>
      <c r="AY101" s="7"/>
      <c r="AZ101" s="4"/>
      <c r="BA101" s="71"/>
      <c r="BB101" s="7"/>
      <c r="BC101" s="4"/>
      <c r="BD101" s="71"/>
      <c r="BE101" s="7"/>
      <c r="BF101" s="4"/>
      <c r="BG101" s="71"/>
      <c r="BH101" s="7"/>
      <c r="BI101" s="4"/>
      <c r="BJ101" s="71"/>
      <c r="BK101" s="7"/>
      <c r="BL101" s="4"/>
      <c r="BM101" s="71"/>
      <c r="BN101" s="7"/>
      <c r="BO101" s="4"/>
      <c r="BP101" s="71"/>
      <c r="BQ101" s="7"/>
      <c r="BR101" s="4"/>
      <c r="BS101" s="71"/>
      <c r="BT101" s="7"/>
      <c r="BU101" s="4"/>
      <c r="BV101" s="71"/>
      <c r="BW101" s="7"/>
      <c r="BX101" s="4"/>
      <c r="BY101" s="71"/>
    </row>
    <row r="102" spans="1:77" ht="13.5" customHeight="1">
      <c r="A102" s="68"/>
      <c r="C102" s="7"/>
      <c r="D102" s="4"/>
      <c r="E102" s="4"/>
      <c r="F102" s="7"/>
      <c r="G102" s="4"/>
      <c r="H102" s="71"/>
      <c r="I102" s="4"/>
      <c r="J102" s="4"/>
      <c r="K102" s="4"/>
      <c r="L102" s="7"/>
      <c r="M102" s="4"/>
      <c r="N102" s="71"/>
      <c r="O102" s="7"/>
      <c r="P102" s="4"/>
      <c r="Q102" s="71"/>
      <c r="R102" s="7"/>
      <c r="S102" s="4"/>
      <c r="T102" s="71"/>
      <c r="U102" s="7"/>
      <c r="V102" s="4"/>
      <c r="W102" s="71"/>
      <c r="X102" s="7"/>
      <c r="Y102" s="4"/>
      <c r="Z102" s="71"/>
      <c r="AA102" s="7"/>
      <c r="AB102" s="4"/>
      <c r="AC102" s="71"/>
      <c r="AD102" s="7"/>
      <c r="AE102" s="4"/>
      <c r="AF102" s="71"/>
      <c r="AG102" s="7"/>
      <c r="AH102" s="4"/>
      <c r="AI102" s="71"/>
      <c r="AJ102" s="7"/>
      <c r="AK102" s="4"/>
      <c r="AL102" s="71"/>
      <c r="AM102" s="7"/>
      <c r="AN102" s="4"/>
      <c r="AO102" s="71"/>
      <c r="AP102" s="7"/>
      <c r="AQ102" s="4"/>
      <c r="AR102" s="71"/>
      <c r="AS102" s="7"/>
      <c r="AT102" s="4"/>
      <c r="AU102" s="71"/>
      <c r="AV102" s="7"/>
      <c r="AW102" s="4"/>
      <c r="AX102" s="71"/>
      <c r="AY102" s="7"/>
      <c r="AZ102" s="4"/>
      <c r="BA102" s="71"/>
      <c r="BB102" s="7"/>
      <c r="BC102" s="4"/>
      <c r="BD102" s="71"/>
      <c r="BE102" s="7"/>
      <c r="BF102" s="4"/>
      <c r="BG102" s="71"/>
      <c r="BH102" s="7"/>
      <c r="BI102" s="4"/>
      <c r="BJ102" s="71"/>
      <c r="BK102" s="7"/>
      <c r="BL102" s="4"/>
      <c r="BM102" s="71"/>
      <c r="BN102" s="7"/>
      <c r="BO102" s="4"/>
      <c r="BP102" s="71"/>
      <c r="BQ102" s="7"/>
      <c r="BR102" s="4"/>
      <c r="BS102" s="71"/>
      <c r="BT102" s="7"/>
      <c r="BU102" s="4"/>
      <c r="BV102" s="71"/>
      <c r="BW102" s="7"/>
      <c r="BX102" s="4"/>
      <c r="BY102" s="71"/>
    </row>
    <row r="103" spans="1:77" ht="13.5" customHeight="1">
      <c r="A103" s="68"/>
      <c r="C103" s="7"/>
      <c r="D103" s="4"/>
      <c r="E103" s="4"/>
      <c r="F103" s="7"/>
      <c r="G103" s="4"/>
      <c r="H103" s="71"/>
      <c r="I103" s="4"/>
      <c r="J103" s="4"/>
      <c r="K103" s="4"/>
      <c r="L103" s="7"/>
      <c r="M103" s="4"/>
      <c r="N103" s="71"/>
      <c r="O103" s="7"/>
      <c r="P103" s="4"/>
      <c r="Q103" s="71"/>
      <c r="R103" s="7"/>
      <c r="S103" s="4"/>
      <c r="T103" s="71"/>
      <c r="U103" s="7"/>
      <c r="V103" s="4"/>
      <c r="W103" s="71"/>
      <c r="X103" s="7"/>
      <c r="Y103" s="4"/>
      <c r="Z103" s="71"/>
      <c r="AA103" s="7"/>
      <c r="AB103" s="4"/>
      <c r="AC103" s="71"/>
      <c r="AD103" s="7"/>
      <c r="AE103" s="4"/>
      <c r="AF103" s="71"/>
      <c r="AG103" s="7"/>
      <c r="AH103" s="4"/>
      <c r="AI103" s="71"/>
      <c r="AJ103" s="7"/>
      <c r="AK103" s="4"/>
      <c r="AL103" s="71"/>
      <c r="AM103" s="7"/>
      <c r="AN103" s="4"/>
      <c r="AO103" s="71"/>
      <c r="AP103" s="7"/>
      <c r="AQ103" s="4"/>
      <c r="AR103" s="71"/>
      <c r="AS103" s="7"/>
      <c r="AT103" s="4"/>
      <c r="AU103" s="71"/>
      <c r="AV103" s="7"/>
      <c r="AW103" s="4"/>
      <c r="AX103" s="71"/>
      <c r="AY103" s="7"/>
      <c r="AZ103" s="4"/>
      <c r="BA103" s="71"/>
      <c r="BB103" s="7"/>
      <c r="BC103" s="4"/>
      <c r="BD103" s="71"/>
      <c r="BE103" s="7"/>
      <c r="BF103" s="4"/>
      <c r="BG103" s="71"/>
      <c r="BH103" s="7"/>
      <c r="BI103" s="4"/>
      <c r="BJ103" s="71"/>
      <c r="BK103" s="7"/>
      <c r="BL103" s="4"/>
      <c r="BM103" s="71"/>
      <c r="BN103" s="7"/>
      <c r="BO103" s="4"/>
      <c r="BP103" s="71"/>
      <c r="BQ103" s="7"/>
      <c r="BR103" s="4"/>
      <c r="BS103" s="71"/>
      <c r="BT103" s="7"/>
      <c r="BU103" s="4"/>
      <c r="BV103" s="71"/>
      <c r="BW103" s="7"/>
      <c r="BX103" s="4"/>
      <c r="BY103" s="71"/>
    </row>
  </sheetData>
  <customSheetViews>
    <customSheetView guid="{58E98FBC-18A6-4DF7-8BE5-466B393E75B5}">
      <pane xSplit="2" ySplit="10" topLeftCell="C11" activePane="bottomRight" state="frozen"/>
      <selection pane="bottomRight" activeCell="F16" sqref="F15:F20"/>
      <pageMargins left="0.75" right="0.75" top="1" bottom="1" header="0.5" footer="0.5"/>
      <pageSetup orientation="portrait" horizontalDpi="4294967292" verticalDpi="4294967292"/>
      <headerFooter alignWithMargins="0"/>
    </customSheetView>
  </customSheetViews>
  <phoneticPr fontId="0" type="noConversion"/>
  <pageMargins left="0.75" right="0.75" top="1" bottom="1" header="0.5" footer="0.5"/>
  <pageSetup orientation="portrait" horizontalDpi="4294967292" verticalDpi="4294967292"/>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info_parties!$A$1:$A$28</xm:f>
          </x14:formula1>
          <xm:sqref>A11:A101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Notes</vt:lpstr>
      <vt:lpstr>info_parties</vt:lpstr>
      <vt:lpstr>cabinetpos</vt:lpstr>
      <vt:lpstr>ministers</vt:lpstr>
      <vt:lpstr>ministers_outercabinet</vt:lpstr>
      <vt:lpstr>parlvotes_lh</vt:lpstr>
      <vt:lpstr>parlseats_lh</vt:lpstr>
      <vt:lpstr>parlvotes_uh</vt:lpstr>
      <vt:lpstr>parlseats_uh</vt:lpstr>
      <vt:lpstr>parlvotes_eu</vt:lpstr>
      <vt:lpstr>presvotes</vt:lpstr>
      <vt:lpstr>refvotes</vt:lpstr>
      <vt:lpstr>info_cites</vt:lpstr>
      <vt:lpstr>info_weblinks</vt:lpstr>
      <vt:lpstr>info_colors</vt:lpstr>
      <vt:lpstr>info_export</vt:lpstr>
      <vt:lpstr>info_parties2</vt:lpstr>
      <vt:lpstr>other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Deegan-Krause</dc:creator>
  <cp:lastModifiedBy>Tom Mustillo</cp:lastModifiedBy>
  <cp:lastPrinted>2010-09-24T23:21:34Z</cp:lastPrinted>
  <dcterms:created xsi:type="dcterms:W3CDTF">2007-12-18T22:28:08Z</dcterms:created>
  <dcterms:modified xsi:type="dcterms:W3CDTF">2024-03-10T22:31:06Z</dcterms:modified>
</cp:coreProperties>
</file>